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hartsheets/sheet5.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codeName="ThisWorkbook" defaultThemeVersion="166925"/>
  <mc:AlternateContent xmlns:mc="http://schemas.openxmlformats.org/markup-compatibility/2006">
    <mc:Choice Requires="x15">
      <x15ac:absPath xmlns:x15ac="http://schemas.microsoft.com/office/spreadsheetml/2010/11/ac" url="/Users/scotty/WHOI DSL Dropbox/Scott McCue/Jason_docs_new/JA00 - General Info/50 - Metadata/MetadataSummaries/"/>
    </mc:Choice>
  </mc:AlternateContent>
  <xr:revisionPtr revIDLastSave="0" documentId="13_ncr:1_{B9B94A44-7157-8240-8F58-934F49993491}" xr6:coauthVersionLast="47" xr6:coauthVersionMax="47" xr10:uidLastSave="{00000000-0000-0000-0000-000000000000}"/>
  <bookViews>
    <workbookView xWindow="20" yWindow="760" windowWidth="30240" windowHeight="17440" activeTab="9" xr2:uid="{00000000-000D-0000-FFFF-FFFF00000000}"/>
  </bookViews>
  <sheets>
    <sheet name="Table of Contents" sheetId="1" r:id="rId1"/>
    <sheet name="Definitions" sheetId="2" r:id="rId2"/>
    <sheet name="SummaryStats" sheetId="4" r:id="rId3"/>
    <sheet name="By Cruise" sheetId="3" r:id="rId4"/>
    <sheet name="JASON2" sheetId="6" r:id="rId5"/>
    <sheet name="All Lowerings" sheetId="5" r:id="rId6"/>
    <sheet name="JASON2_BottomTimePerDay" sheetId="7" r:id="rId7"/>
    <sheet name="JASON2_TimeBetweenDives" sheetId="8" r:id="rId8"/>
    <sheet name="AverageLoweringBottomTime" sheetId="11" r:id="rId9"/>
    <sheet name="Lowerings_Chart" sheetId="9" r:id="rId10"/>
    <sheet name="BottomTime_Chart" sheetId="10" r:id="rId11"/>
    <sheet name="MaxYearlyDepth_Chart" sheetId="12" r:id="rId12"/>
    <sheet name="JASON" sheetId="13" r:id="rId13"/>
    <sheet name="DSL120a" sheetId="14" r:id="rId14"/>
    <sheet name="DSL120" sheetId="15" r:id="rId15"/>
    <sheet name="ARGO1" sheetId="16" r:id="rId16"/>
    <sheet name="ARGO2" sheetId="17" r:id="rId17"/>
    <sheet name="MEDEA" sheetId="18" r:id="rId18"/>
    <sheet name="ANGUS" sheetId="19" r:id="rId19"/>
    <sheet name="CMARC" sheetId="20" r:id="rId20"/>
    <sheet name="TowCam" sheetId="21" r:id="rId21"/>
    <sheet name="OCEANIC_EXPLORER" sheetId="22" r:id="rId22"/>
    <sheet name="BottomTime_Chart_Old" sheetId="23" r:id="rId23"/>
  </sheets>
  <definedNames>
    <definedName name="_xlnm.Print_Area" localSheetId="5">'All Lowerings'!$A$1:$R$2702</definedName>
    <definedName name="_xlnm.Print_Area" localSheetId="18">ANGUS!$A$12:$S$348</definedName>
    <definedName name="_xlnm.Print_Area" localSheetId="15">ARGO1!$A$12:$P$108</definedName>
    <definedName name="_xlnm.Print_Area" localSheetId="16">ARGO2!$A$1:$AG$70</definedName>
    <definedName name="_xlnm.Print_Area" localSheetId="3">'By Cruise'!$A$1:$W$138</definedName>
    <definedName name="_xlnm.Print_Area" localSheetId="19">CMARC!$A$12:$P$23</definedName>
    <definedName name="_xlnm.Print_Area" localSheetId="1">Definitions!$A$1:$B$36</definedName>
    <definedName name="_xlnm.Print_Area" localSheetId="14">'DSL120'!$A$1:$AA$92</definedName>
    <definedName name="_xlnm.Print_Area" localSheetId="13">DSL120a!$A$1:$AB$50</definedName>
    <definedName name="_xlnm.Print_Area" localSheetId="12">JASON!$A$1:$AG$270</definedName>
    <definedName name="_xlnm.Print_Area" localSheetId="4">JASON2!$A$1:$AI$50</definedName>
    <definedName name="_xlnm.Print_Area" localSheetId="6">JASON2_BottomTimePerDay!$A$1:$AM$50</definedName>
    <definedName name="_xlnm.Print_Area" localSheetId="17">MEDEA!$A$1:$AH$50</definedName>
    <definedName name="_xlnm.Print_Area" localSheetId="21">OCEANIC_EXPLORER!$A$1:$U$199</definedName>
    <definedName name="_xlnm.Print_Area" localSheetId="2">SummaryStats!$A$1:$K$184</definedName>
    <definedName name="_xlnm.Print_Area" localSheetId="0">'Table of Contents'!$A$1:$C$30</definedName>
    <definedName name="_xlnm.Print_Area" localSheetId="20">TowCam!$A$1:$Z$55</definedName>
    <definedName name="_xlnm.Print_Titles" localSheetId="5">'All Lowerings'!#REF!</definedName>
    <definedName name="_xlnm.Print_Titles" localSheetId="18">ANGUS!$1:$11</definedName>
    <definedName name="_xlnm.Print_Titles" localSheetId="15">ARGO1!$1:$11</definedName>
    <definedName name="_xlnm.Print_Titles" localSheetId="16">ARGO2!$1:$11</definedName>
    <definedName name="_xlnm.Print_Titles" localSheetId="3">'By Cruise'!$1:$9</definedName>
    <definedName name="_xlnm.Print_Titles" localSheetId="14">'DSL120'!$1:$11</definedName>
    <definedName name="_xlnm.Print_Titles" localSheetId="13">DSL120a!$1:$11</definedName>
    <definedName name="_xlnm.Print_Titles" localSheetId="12">JASON!$1:$11</definedName>
    <definedName name="_xlnm.Print_Titles" localSheetId="4">JASON2!$1:$11</definedName>
    <definedName name="_xlnm.Print_Titles" localSheetId="6">JASON2_BottomTimePerDay!$1:$11</definedName>
    <definedName name="_xlnm.Print_Titles" localSheetId="17">MEDEA!$1:$11</definedName>
    <definedName name="TOWINDX" localSheetId="18">ANGUS!$K$12:$X$348</definedName>
    <definedName name="TOWINDX" localSheetId="15">ARGO1!$K$12:$U$192</definedName>
    <definedName name="TOWINDX" localSheetId="3">#REF!</definedName>
    <definedName name="TOWINDX" localSheetId="19">CMARC!$K$12:$U$22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5" l="1"/>
  <c r="S9" i="5"/>
  <c r="U9" i="5" s="1"/>
  <c r="T8" i="5"/>
  <c r="S8" i="5"/>
  <c r="U8" i="5" s="1"/>
  <c r="U7" i="5"/>
  <c r="T7" i="5"/>
  <c r="S7" i="5"/>
  <c r="T6" i="5"/>
  <c r="S6" i="5"/>
  <c r="U6" i="5" s="1"/>
  <c r="T5" i="5"/>
  <c r="S5" i="5"/>
  <c r="U5" i="5" s="1"/>
  <c r="U4" i="5"/>
  <c r="T4" i="5"/>
  <c r="S4" i="5"/>
  <c r="T3" i="5"/>
  <c r="S3" i="5"/>
  <c r="U3" i="5" s="1"/>
  <c r="T2" i="5"/>
  <c r="S2" i="5"/>
  <c r="U2" i="5" s="1"/>
  <c r="B195" i="4"/>
  <c r="B109" i="4"/>
  <c r="B66" i="4"/>
  <c r="B153" i="4" s="1"/>
  <c r="E66" i="4"/>
  <c r="G5" i="6"/>
  <c r="F5" i="6"/>
  <c r="E5" i="6"/>
  <c r="D5" i="6"/>
  <c r="C5" i="6"/>
  <c r="E1763" i="8"/>
  <c r="E1762" i="8"/>
  <c r="E1761" i="8"/>
  <c r="E1760" i="8"/>
  <c r="E1759" i="8"/>
  <c r="E1758" i="8"/>
  <c r="E1757" i="8"/>
  <c r="E1756" i="8"/>
  <c r="W1772" i="7"/>
  <c r="V1772" i="7"/>
  <c r="R1772" i="7"/>
  <c r="Q1772" i="7"/>
  <c r="S1772" i="7" s="1"/>
  <c r="R1771" i="7"/>
  <c r="Q1771" i="7"/>
  <c r="S1771" i="7" s="1"/>
  <c r="S1770" i="7"/>
  <c r="R1770" i="7"/>
  <c r="Q1770" i="7"/>
  <c r="R1769" i="7"/>
  <c r="Q1769" i="7"/>
  <c r="S1769" i="7" s="1"/>
  <c r="R1768" i="7"/>
  <c r="Q1768" i="7"/>
  <c r="S1768" i="7" s="1"/>
  <c r="S1767" i="7"/>
  <c r="R1767" i="7"/>
  <c r="Q1767" i="7"/>
  <c r="R1766" i="7"/>
  <c r="Q1766" i="7"/>
  <c r="S1766" i="7" s="1"/>
  <c r="R1765" i="7"/>
  <c r="Q1765" i="7"/>
  <c r="S1765" i="7" s="1"/>
  <c r="R1776" i="6"/>
  <c r="Q1776" i="6"/>
  <c r="R1772" i="6"/>
  <c r="Q1772" i="6"/>
  <c r="S1772" i="6" s="1"/>
  <c r="R1771" i="6"/>
  <c r="Q1771" i="6"/>
  <c r="S1771" i="6" s="1"/>
  <c r="S1770" i="6"/>
  <c r="R1770" i="6"/>
  <c r="Q1770" i="6"/>
  <c r="R1769" i="6"/>
  <c r="Q1769" i="6"/>
  <c r="S1769" i="6" s="1"/>
  <c r="R1768" i="6"/>
  <c r="Q1768" i="6"/>
  <c r="S1768" i="6" s="1"/>
  <c r="S1767" i="6"/>
  <c r="R1767" i="6"/>
  <c r="Q1767" i="6"/>
  <c r="R1766" i="6"/>
  <c r="Q1766" i="6"/>
  <c r="S1766" i="6" s="1"/>
  <c r="R1765" i="6"/>
  <c r="Q1765" i="6"/>
  <c r="S1765" i="6" s="1"/>
  <c r="E64" i="4"/>
  <c r="E65" i="4"/>
  <c r="E1755" i="8"/>
  <c r="E1754" i="8"/>
  <c r="E1753" i="8"/>
  <c r="E1752" i="8"/>
  <c r="E1751" i="8"/>
  <c r="E1750" i="8"/>
  <c r="E1749" i="8"/>
  <c r="E1748" i="8"/>
  <c r="E1747" i="8"/>
  <c r="E1746" i="8"/>
  <c r="E1745" i="8"/>
  <c r="E1744" i="8"/>
  <c r="E1743" i="8"/>
  <c r="E1742" i="8"/>
  <c r="E1741" i="8"/>
  <c r="E1740" i="8"/>
  <c r="E1739" i="8"/>
  <c r="E1738" i="8"/>
  <c r="E1737" i="8"/>
  <c r="E1736" i="8"/>
  <c r="E1735" i="8"/>
  <c r="E1734" i="8"/>
  <c r="E1733" i="8"/>
  <c r="E1732" i="8"/>
  <c r="E1731" i="8"/>
  <c r="E1730" i="8"/>
  <c r="E1729" i="8"/>
  <c r="E1728" i="8"/>
  <c r="E1727" i="8"/>
  <c r="E1726" i="8"/>
  <c r="E1725" i="8"/>
  <c r="E1724" i="8"/>
  <c r="E1723" i="8"/>
  <c r="E1722" i="8"/>
  <c r="E1721" i="8"/>
  <c r="E1720" i="8"/>
  <c r="E1719" i="8"/>
  <c r="E1718" i="8"/>
  <c r="E1717" i="8"/>
  <c r="E1716" i="8"/>
  <c r="E1715" i="8"/>
  <c r="E1714" i="8"/>
  <c r="E1713" i="8"/>
  <c r="E1712" i="8"/>
  <c r="E1711" i="8"/>
  <c r="E1710" i="8"/>
  <c r="E1709" i="8"/>
  <c r="E1708" i="8"/>
  <c r="E1707" i="8"/>
  <c r="E1706" i="8"/>
  <c r="E1705" i="8"/>
  <c r="E1704" i="8"/>
  <c r="E1703" i="8"/>
  <c r="E1702" i="8"/>
  <c r="E1701" i="8"/>
  <c r="E1700" i="8"/>
  <c r="E1699" i="8"/>
  <c r="E1698" i="8"/>
  <c r="W1779" i="7"/>
  <c r="T18" i="5"/>
  <c r="S18" i="5"/>
  <c r="U18" i="5" s="1"/>
  <c r="T17" i="5"/>
  <c r="S17" i="5"/>
  <c r="U17" i="5" s="1"/>
  <c r="T16" i="5"/>
  <c r="S16" i="5"/>
  <c r="U16" i="5" s="1"/>
  <c r="T15" i="5"/>
  <c r="S15" i="5"/>
  <c r="U15" i="5" s="1"/>
  <c r="T14" i="5"/>
  <c r="S14" i="5"/>
  <c r="U14" i="5" s="1"/>
  <c r="T13" i="5"/>
  <c r="S13" i="5"/>
  <c r="U13" i="5" s="1"/>
  <c r="T12" i="5"/>
  <c r="S12" i="5"/>
  <c r="U12" i="5" s="1"/>
  <c r="T11" i="5"/>
  <c r="S11" i="5"/>
  <c r="U11" i="5" s="1"/>
  <c r="T10" i="5"/>
  <c r="S10" i="5"/>
  <c r="U10" i="5" s="1"/>
  <c r="X1772" i="7" l="1"/>
  <c r="T1781" i="7"/>
  <c r="T1780" i="7"/>
  <c r="T1779" i="7"/>
  <c r="W1764" i="7"/>
  <c r="V1764" i="7"/>
  <c r="W1755" i="7"/>
  <c r="V1755" i="7"/>
  <c r="R1764" i="7"/>
  <c r="Q1764" i="7"/>
  <c r="S1764" i="7" s="1"/>
  <c r="R1763" i="7"/>
  <c r="Q1763" i="7"/>
  <c r="S1763" i="7" s="1"/>
  <c r="S1762" i="7"/>
  <c r="R1762" i="7"/>
  <c r="Q1762" i="7"/>
  <c r="R1761" i="7"/>
  <c r="Q1761" i="7"/>
  <c r="S1761" i="7" s="1"/>
  <c r="R1760" i="7"/>
  <c r="Q1760" i="7"/>
  <c r="S1760" i="7" s="1"/>
  <c r="S1759" i="7"/>
  <c r="R1759" i="7"/>
  <c r="Q1759" i="7"/>
  <c r="R1758" i="7"/>
  <c r="Q1758" i="7"/>
  <c r="S1758" i="7" s="1"/>
  <c r="S1757" i="7"/>
  <c r="R1757" i="7"/>
  <c r="Q1757" i="7"/>
  <c r="R1756" i="7"/>
  <c r="Q1756" i="7"/>
  <c r="S1756" i="7" s="1"/>
  <c r="R1755" i="7"/>
  <c r="Q1755" i="7"/>
  <c r="S1755" i="7" s="1"/>
  <c r="S1754" i="7"/>
  <c r="R1754" i="7"/>
  <c r="Q1754" i="7"/>
  <c r="R1753" i="7"/>
  <c r="Q1753" i="7"/>
  <c r="S1753" i="7" s="1"/>
  <c r="R1752" i="7"/>
  <c r="Q1752" i="7"/>
  <c r="S1752" i="7" s="1"/>
  <c r="S1751" i="7"/>
  <c r="R1751" i="7"/>
  <c r="Q1751" i="7"/>
  <c r="R1750" i="7"/>
  <c r="Q1750" i="7"/>
  <c r="S1750" i="7" s="1"/>
  <c r="S1749" i="7"/>
  <c r="R1749" i="7"/>
  <c r="Q1749" i="7"/>
  <c r="R1748" i="7"/>
  <c r="Q1748" i="7"/>
  <c r="S1748" i="7" s="1"/>
  <c r="R1747" i="7"/>
  <c r="Q1747" i="7"/>
  <c r="S1747" i="7" s="1"/>
  <c r="S1746" i="7"/>
  <c r="R1746" i="7"/>
  <c r="Q1746" i="7"/>
  <c r="R1745" i="7"/>
  <c r="Q1745" i="7"/>
  <c r="S1745" i="7" s="1"/>
  <c r="R1744" i="7"/>
  <c r="Q1744" i="7"/>
  <c r="S1744" i="7" s="1"/>
  <c r="S1743" i="7"/>
  <c r="R1743" i="7"/>
  <c r="Q1743" i="7"/>
  <c r="R1742" i="7"/>
  <c r="Q1742" i="7"/>
  <c r="S1742" i="7" s="1"/>
  <c r="S1741" i="7"/>
  <c r="R1741" i="7"/>
  <c r="Q1741" i="7"/>
  <c r="R1740" i="7"/>
  <c r="Q1740" i="7"/>
  <c r="S1740" i="7" s="1"/>
  <c r="R1739" i="7"/>
  <c r="Q1739" i="7"/>
  <c r="S1739" i="7" s="1"/>
  <c r="S1738" i="7"/>
  <c r="R1738" i="7"/>
  <c r="Q1738" i="7"/>
  <c r="R1737" i="7"/>
  <c r="Q1737" i="7"/>
  <c r="S1737" i="7" s="1"/>
  <c r="R1736" i="7"/>
  <c r="Q1736" i="7"/>
  <c r="S1736" i="7" s="1"/>
  <c r="S1735" i="7"/>
  <c r="R1735" i="7"/>
  <c r="Q1735" i="7"/>
  <c r="R1734" i="7"/>
  <c r="Q1734" i="7"/>
  <c r="S1734" i="7" s="1"/>
  <c r="S1733" i="7"/>
  <c r="R1733" i="7"/>
  <c r="Q1733" i="7"/>
  <c r="R1732" i="7"/>
  <c r="Q1732" i="7"/>
  <c r="S1732" i="7" s="1"/>
  <c r="R1731" i="7"/>
  <c r="Q1731" i="7"/>
  <c r="S1731" i="7" s="1"/>
  <c r="S1730" i="7"/>
  <c r="R1730" i="7"/>
  <c r="Q1730" i="7"/>
  <c r="R1729" i="7"/>
  <c r="Q1729" i="7"/>
  <c r="S1729" i="7" s="1"/>
  <c r="R1728" i="7"/>
  <c r="Q1728" i="7"/>
  <c r="S1728" i="7" s="1"/>
  <c r="S1727" i="7"/>
  <c r="R1727" i="7"/>
  <c r="Q1727" i="7"/>
  <c r="R1726" i="7"/>
  <c r="Q1726" i="7"/>
  <c r="S1726" i="7" s="1"/>
  <c r="S1725" i="7"/>
  <c r="R1725" i="7"/>
  <c r="Q1725" i="7"/>
  <c r="R1724" i="7"/>
  <c r="Q1724" i="7"/>
  <c r="S1724" i="7" s="1"/>
  <c r="R1723" i="7"/>
  <c r="Q1723" i="7"/>
  <c r="S1723" i="7" s="1"/>
  <c r="S1722" i="7"/>
  <c r="R1722" i="7"/>
  <c r="Q1722" i="7"/>
  <c r="R1721" i="7"/>
  <c r="Q1721" i="7"/>
  <c r="S1721" i="7" s="1"/>
  <c r="R1720" i="7"/>
  <c r="Q1720" i="7"/>
  <c r="S1720" i="7" s="1"/>
  <c r="S1719" i="7"/>
  <c r="R1719" i="7"/>
  <c r="Q1719" i="7"/>
  <c r="R1718" i="7"/>
  <c r="Q1718" i="7"/>
  <c r="S1718" i="7" s="1"/>
  <c r="S1717" i="7"/>
  <c r="R1717" i="7"/>
  <c r="Q1717" i="7"/>
  <c r="R1716" i="7"/>
  <c r="Q1716" i="7"/>
  <c r="S1716" i="7" s="1"/>
  <c r="R1715" i="7"/>
  <c r="Q1715" i="7"/>
  <c r="S1715" i="7" s="1"/>
  <c r="S1714" i="7"/>
  <c r="R1714" i="7"/>
  <c r="Q1714" i="7"/>
  <c r="R1713" i="7"/>
  <c r="Q1713" i="7"/>
  <c r="S1713" i="7" s="1"/>
  <c r="R1712" i="7"/>
  <c r="Q1712" i="7"/>
  <c r="S1712" i="7" s="1"/>
  <c r="S1711" i="7"/>
  <c r="R1711" i="7"/>
  <c r="Q1711" i="7"/>
  <c r="R1710" i="7"/>
  <c r="Q1710" i="7"/>
  <c r="S1710" i="7" s="1"/>
  <c r="S1709" i="7"/>
  <c r="R1709" i="7"/>
  <c r="Q1709" i="7"/>
  <c r="R1708" i="7"/>
  <c r="Q1708" i="7"/>
  <c r="S1708" i="7" s="1"/>
  <c r="R1707" i="7"/>
  <c r="Q1707" i="7"/>
  <c r="S1707" i="7" s="1"/>
  <c r="R1764" i="6"/>
  <c r="Q1764" i="6"/>
  <c r="S1764" i="6" s="1"/>
  <c r="R1763" i="6"/>
  <c r="Q1763" i="6"/>
  <c r="S1763" i="6" s="1"/>
  <c r="R1762" i="6"/>
  <c r="Q1762" i="6"/>
  <c r="S1762" i="6" s="1"/>
  <c r="R1761" i="6"/>
  <c r="Q1761" i="6"/>
  <c r="S1761" i="6" s="1"/>
  <c r="R1760" i="6"/>
  <c r="Q1760" i="6"/>
  <c r="S1760" i="6" s="1"/>
  <c r="R1759" i="6"/>
  <c r="Q1759" i="6"/>
  <c r="S1759" i="6" s="1"/>
  <c r="R1758" i="6"/>
  <c r="Q1758" i="6"/>
  <c r="S1758" i="6" s="1"/>
  <c r="R1757" i="6"/>
  <c r="Q1757" i="6"/>
  <c r="S1757" i="6" s="1"/>
  <c r="R1756" i="6"/>
  <c r="Q1756" i="6"/>
  <c r="S1756" i="6" s="1"/>
  <c r="T78" i="5"/>
  <c r="S78" i="5"/>
  <c r="U78" i="5" s="1"/>
  <c r="T77" i="5"/>
  <c r="S77" i="5"/>
  <c r="U77" i="5" s="1"/>
  <c r="T76" i="5"/>
  <c r="S76" i="5"/>
  <c r="U76" i="5" s="1"/>
  <c r="T75" i="5"/>
  <c r="S75" i="5"/>
  <c r="U75" i="5" s="1"/>
  <c r="T74" i="5"/>
  <c r="S74" i="5"/>
  <c r="U74" i="5" s="1"/>
  <c r="T73" i="5"/>
  <c r="S73" i="5"/>
  <c r="U73" i="5" s="1"/>
  <c r="T72" i="5"/>
  <c r="S72" i="5"/>
  <c r="U72" i="5" s="1"/>
  <c r="T71" i="5"/>
  <c r="S71" i="5"/>
  <c r="U71" i="5" s="1"/>
  <c r="T70" i="5"/>
  <c r="S70" i="5"/>
  <c r="U70" i="5" s="1"/>
  <c r="T69" i="5"/>
  <c r="S69" i="5"/>
  <c r="U69" i="5" s="1"/>
  <c r="T68" i="5"/>
  <c r="S68" i="5"/>
  <c r="U68" i="5" s="1"/>
  <c r="T67" i="5"/>
  <c r="S67" i="5"/>
  <c r="U67" i="5" s="1"/>
  <c r="T66" i="5"/>
  <c r="S66" i="5"/>
  <c r="U66" i="5" s="1"/>
  <c r="T65" i="5"/>
  <c r="S65" i="5"/>
  <c r="U65" i="5" s="1"/>
  <c r="T64" i="5"/>
  <c r="S64" i="5"/>
  <c r="U64" i="5" s="1"/>
  <c r="T63" i="5"/>
  <c r="S63" i="5"/>
  <c r="U63" i="5" s="1"/>
  <c r="T62" i="5"/>
  <c r="S62" i="5"/>
  <c r="U62" i="5" s="1"/>
  <c r="T61" i="5"/>
  <c r="S61" i="5"/>
  <c r="U61" i="5" s="1"/>
  <c r="T60" i="5"/>
  <c r="S60" i="5"/>
  <c r="U60" i="5" s="1"/>
  <c r="T59" i="5"/>
  <c r="S59" i="5"/>
  <c r="U59" i="5" s="1"/>
  <c r="T58" i="5"/>
  <c r="S58" i="5"/>
  <c r="U58" i="5" s="1"/>
  <c r="T57" i="5"/>
  <c r="S57" i="5"/>
  <c r="U57" i="5" s="1"/>
  <c r="T56" i="5"/>
  <c r="S56" i="5"/>
  <c r="U56" i="5" s="1"/>
  <c r="T55" i="5"/>
  <c r="S55" i="5"/>
  <c r="U55" i="5" s="1"/>
  <c r="T54" i="5"/>
  <c r="S54" i="5"/>
  <c r="U54" i="5" s="1"/>
  <c r="T53" i="5"/>
  <c r="S53" i="5"/>
  <c r="U53" i="5" s="1"/>
  <c r="T52" i="5"/>
  <c r="S52" i="5"/>
  <c r="U52" i="5" s="1"/>
  <c r="T51" i="5"/>
  <c r="S51" i="5"/>
  <c r="U51" i="5" s="1"/>
  <c r="T50" i="5"/>
  <c r="S50" i="5"/>
  <c r="U50" i="5" s="1"/>
  <c r="T49" i="5"/>
  <c r="S49" i="5"/>
  <c r="U49" i="5" s="1"/>
  <c r="T48" i="5"/>
  <c r="S48" i="5"/>
  <c r="U48" i="5" s="1"/>
  <c r="T47" i="5"/>
  <c r="S47" i="5"/>
  <c r="U47" i="5" s="1"/>
  <c r="T46" i="5"/>
  <c r="S46" i="5"/>
  <c r="U46" i="5" s="1"/>
  <c r="T45" i="5"/>
  <c r="S45" i="5"/>
  <c r="U45" i="5" s="1"/>
  <c r="T44" i="5"/>
  <c r="S44" i="5"/>
  <c r="U44" i="5" s="1"/>
  <c r="T43" i="5"/>
  <c r="S43" i="5"/>
  <c r="U43" i="5" s="1"/>
  <c r="T42" i="5"/>
  <c r="S42" i="5"/>
  <c r="U42" i="5" s="1"/>
  <c r="T41" i="5"/>
  <c r="S41" i="5"/>
  <c r="U41" i="5" s="1"/>
  <c r="T40" i="5"/>
  <c r="S40" i="5"/>
  <c r="U40" i="5" s="1"/>
  <c r="T39" i="5"/>
  <c r="S39" i="5"/>
  <c r="U39" i="5" s="1"/>
  <c r="T38" i="5"/>
  <c r="S38" i="5"/>
  <c r="U38" i="5" s="1"/>
  <c r="T37" i="5"/>
  <c r="S37" i="5"/>
  <c r="U37" i="5" s="1"/>
  <c r="T36" i="5"/>
  <c r="S36" i="5"/>
  <c r="U36" i="5" s="1"/>
  <c r="T35" i="5"/>
  <c r="S35" i="5"/>
  <c r="U35" i="5" s="1"/>
  <c r="T34" i="5"/>
  <c r="S34" i="5"/>
  <c r="U34" i="5" s="1"/>
  <c r="T33" i="5"/>
  <c r="S33" i="5"/>
  <c r="U33" i="5" s="1"/>
  <c r="T32" i="5"/>
  <c r="S32" i="5"/>
  <c r="U32" i="5" s="1"/>
  <c r="T31" i="5"/>
  <c r="S31" i="5"/>
  <c r="U31" i="5" s="1"/>
  <c r="T30" i="5"/>
  <c r="S30" i="5"/>
  <c r="U30" i="5" s="1"/>
  <c r="T29" i="5"/>
  <c r="S29" i="5"/>
  <c r="U29" i="5" s="1"/>
  <c r="T28" i="5"/>
  <c r="S28" i="5"/>
  <c r="U28" i="5" s="1"/>
  <c r="T27" i="5"/>
  <c r="S27" i="5"/>
  <c r="U27" i="5" s="1"/>
  <c r="T26" i="5"/>
  <c r="S26" i="5"/>
  <c r="U26" i="5" s="1"/>
  <c r="T25" i="5"/>
  <c r="S25" i="5"/>
  <c r="U25" i="5" s="1"/>
  <c r="T24" i="5"/>
  <c r="S24" i="5"/>
  <c r="U24" i="5" s="1"/>
  <c r="T23" i="5"/>
  <c r="S23" i="5"/>
  <c r="U23" i="5" s="1"/>
  <c r="T22" i="5"/>
  <c r="S22" i="5"/>
  <c r="U22" i="5" s="1"/>
  <c r="T21" i="5"/>
  <c r="S21" i="5"/>
  <c r="U21" i="5" s="1"/>
  <c r="T20" i="5"/>
  <c r="S20" i="5"/>
  <c r="U20" i="5" s="1"/>
  <c r="T19" i="5"/>
  <c r="S19" i="5"/>
  <c r="U19" i="5" s="1"/>
  <c r="R1755" i="6"/>
  <c r="Q1755" i="6"/>
  <c r="S1755" i="6" s="1"/>
  <c r="S1754" i="6"/>
  <c r="R1754" i="6"/>
  <c r="Q1754" i="6"/>
  <c r="R1753" i="6"/>
  <c r="Q1753" i="6"/>
  <c r="S1753" i="6" s="1"/>
  <c r="R1752" i="6"/>
  <c r="Q1752" i="6"/>
  <c r="S1752" i="6" s="1"/>
  <c r="S1751" i="6"/>
  <c r="R1751" i="6"/>
  <c r="Q1751" i="6"/>
  <c r="R1750" i="6"/>
  <c r="Q1750" i="6"/>
  <c r="S1750" i="6" s="1"/>
  <c r="R1749" i="6"/>
  <c r="Q1749" i="6"/>
  <c r="S1749" i="6" s="1"/>
  <c r="S1748" i="6"/>
  <c r="R1748" i="6"/>
  <c r="Q1748" i="6"/>
  <c r="R1747" i="6"/>
  <c r="Q1747" i="6"/>
  <c r="S1747" i="6" s="1"/>
  <c r="R1746" i="6"/>
  <c r="Q1746" i="6"/>
  <c r="S1746" i="6" s="1"/>
  <c r="S1745" i="6"/>
  <c r="R1745" i="6"/>
  <c r="Q1745" i="6"/>
  <c r="R1744" i="6"/>
  <c r="Q1744" i="6"/>
  <c r="S1744" i="6" s="1"/>
  <c r="R1743" i="6"/>
  <c r="Q1743" i="6"/>
  <c r="S1743" i="6" s="1"/>
  <c r="S1742" i="6"/>
  <c r="R1742" i="6"/>
  <c r="Q1742" i="6"/>
  <c r="R1741" i="6"/>
  <c r="Q1741" i="6"/>
  <c r="S1741" i="6" s="1"/>
  <c r="R1740" i="6"/>
  <c r="Q1740" i="6"/>
  <c r="S1740" i="6" s="1"/>
  <c r="R1739" i="6"/>
  <c r="Q1739" i="6"/>
  <c r="S1739" i="6" s="1"/>
  <c r="R1738" i="6"/>
  <c r="Q1738" i="6"/>
  <c r="S1738" i="6" s="1"/>
  <c r="R1737" i="6"/>
  <c r="Q1737" i="6"/>
  <c r="S1737" i="6" s="1"/>
  <c r="R1736" i="6"/>
  <c r="Q1736" i="6"/>
  <c r="S1736" i="6" s="1"/>
  <c r="R1735" i="6"/>
  <c r="Q1735" i="6"/>
  <c r="S1735" i="6" s="1"/>
  <c r="R1734" i="6"/>
  <c r="Q1734" i="6"/>
  <c r="S1734" i="6" s="1"/>
  <c r="R1733" i="6"/>
  <c r="Q1733" i="6"/>
  <c r="S1733" i="6" s="1"/>
  <c r="R1732" i="6"/>
  <c r="Q1732" i="6"/>
  <c r="S1732" i="6" s="1"/>
  <c r="R1731" i="6"/>
  <c r="Q1731" i="6"/>
  <c r="S1731" i="6" s="1"/>
  <c r="S1730" i="6"/>
  <c r="R1730" i="6"/>
  <c r="Q1730" i="6"/>
  <c r="R1729" i="6"/>
  <c r="Q1729" i="6"/>
  <c r="S1729" i="6" s="1"/>
  <c r="R1728" i="6"/>
  <c r="Q1728" i="6"/>
  <c r="S1728" i="6" s="1"/>
  <c r="S1727" i="6"/>
  <c r="R1727" i="6"/>
  <c r="Q1727" i="6"/>
  <c r="R1726" i="6"/>
  <c r="Q1726" i="6"/>
  <c r="S1726" i="6" s="1"/>
  <c r="R1725" i="6"/>
  <c r="Q1725" i="6"/>
  <c r="S1725" i="6" s="1"/>
  <c r="S1724" i="6"/>
  <c r="R1724" i="6"/>
  <c r="Q1724" i="6"/>
  <c r="R1723" i="6"/>
  <c r="Q1723" i="6"/>
  <c r="S1723" i="6" s="1"/>
  <c r="R1722" i="6"/>
  <c r="Q1722" i="6"/>
  <c r="S1722" i="6" s="1"/>
  <c r="R1721" i="6"/>
  <c r="Q1721" i="6"/>
  <c r="S1721" i="6" s="1"/>
  <c r="R1720" i="6"/>
  <c r="Q1720" i="6"/>
  <c r="S1720" i="6" s="1"/>
  <c r="R1719" i="6"/>
  <c r="Q1719" i="6"/>
  <c r="S1719" i="6" s="1"/>
  <c r="R1718" i="6"/>
  <c r="Q1718" i="6"/>
  <c r="S1718" i="6" s="1"/>
  <c r="R1717" i="6"/>
  <c r="Q1717" i="6"/>
  <c r="S1717" i="6" s="1"/>
  <c r="R1716" i="6"/>
  <c r="Q1716" i="6"/>
  <c r="S1716" i="6" s="1"/>
  <c r="R1715" i="6"/>
  <c r="Q1715" i="6"/>
  <c r="S1715" i="6" s="1"/>
  <c r="R1714" i="6"/>
  <c r="Q1714" i="6"/>
  <c r="S1714" i="6" s="1"/>
  <c r="R1713" i="6"/>
  <c r="Q1713" i="6"/>
  <c r="S1713" i="6" s="1"/>
  <c r="R1712" i="6"/>
  <c r="Q1712" i="6"/>
  <c r="S1712" i="6" s="1"/>
  <c r="S1711" i="6"/>
  <c r="R1711" i="6"/>
  <c r="Q1711" i="6"/>
  <c r="R1710" i="6"/>
  <c r="Q1710" i="6"/>
  <c r="S1710" i="6" s="1"/>
  <c r="R1709" i="6"/>
  <c r="Q1709" i="6"/>
  <c r="S1709" i="6" s="1"/>
  <c r="S1708" i="6"/>
  <c r="R1708" i="6"/>
  <c r="Q1708" i="6"/>
  <c r="R1707" i="6"/>
  <c r="Q1707" i="6"/>
  <c r="S1707" i="6" s="1"/>
  <c r="E1697" i="8"/>
  <c r="E1696" i="8"/>
  <c r="E1695" i="8"/>
  <c r="E1694" i="8"/>
  <c r="E1693" i="8"/>
  <c r="E1692" i="8"/>
  <c r="E1691" i="8"/>
  <c r="E1690" i="8"/>
  <c r="E1689" i="8"/>
  <c r="E1688" i="8"/>
  <c r="E1687" i="8"/>
  <c r="W1706" i="7"/>
  <c r="X1706" i="7" s="1"/>
  <c r="V1706" i="7"/>
  <c r="R1706" i="7"/>
  <c r="Q1706" i="7"/>
  <c r="S1706" i="7" s="1"/>
  <c r="R1705" i="7"/>
  <c r="Q1705" i="7"/>
  <c r="S1705" i="7" s="1"/>
  <c r="S1704" i="7"/>
  <c r="R1704" i="7"/>
  <c r="Q1704" i="7"/>
  <c r="R1703" i="7"/>
  <c r="Q1703" i="7"/>
  <c r="S1703" i="7" s="1"/>
  <c r="R1702" i="7"/>
  <c r="Q1702" i="7"/>
  <c r="S1702" i="7" s="1"/>
  <c r="S1701" i="7"/>
  <c r="R1701" i="7"/>
  <c r="Q1701" i="7"/>
  <c r="R1700" i="7"/>
  <c r="Q1700" i="7"/>
  <c r="S1700" i="7" s="1"/>
  <c r="R1699" i="7"/>
  <c r="Q1699" i="7"/>
  <c r="S1699" i="7" s="1"/>
  <c r="R1698" i="7"/>
  <c r="Q1698" i="7"/>
  <c r="S1698" i="7" s="1"/>
  <c r="R1697" i="7"/>
  <c r="Q1697" i="7"/>
  <c r="S1697" i="7" s="1"/>
  <c r="S1696" i="7"/>
  <c r="R1696" i="7"/>
  <c r="Q1696" i="7"/>
  <c r="R1706" i="6"/>
  <c r="Q1706" i="6"/>
  <c r="S1706" i="6" s="1"/>
  <c r="R1705" i="6"/>
  <c r="Q1705" i="6"/>
  <c r="S1705" i="6" s="1"/>
  <c r="S1704" i="6"/>
  <c r="R1704" i="6"/>
  <c r="Q1704" i="6"/>
  <c r="R1703" i="6"/>
  <c r="Q1703" i="6"/>
  <c r="S1703" i="6" s="1"/>
  <c r="R1702" i="6"/>
  <c r="Q1702" i="6"/>
  <c r="S1702" i="6" s="1"/>
  <c r="R1701" i="6"/>
  <c r="Q1701" i="6"/>
  <c r="S1701" i="6" s="1"/>
  <c r="R1700" i="6"/>
  <c r="Q1700" i="6"/>
  <c r="S1700" i="6" s="1"/>
  <c r="R1699" i="6"/>
  <c r="Q1699" i="6"/>
  <c r="S1699" i="6" s="1"/>
  <c r="R1698" i="6"/>
  <c r="Q1698" i="6"/>
  <c r="S1698" i="6" s="1"/>
  <c r="S1697" i="6"/>
  <c r="R1697" i="6"/>
  <c r="Q1697" i="6"/>
  <c r="R1696" i="6"/>
  <c r="Q1696" i="6"/>
  <c r="S1696" i="6" s="1"/>
  <c r="E1686" i="8"/>
  <c r="E1685" i="8"/>
  <c r="E1684" i="8"/>
  <c r="E1683" i="8"/>
  <c r="E1682" i="8"/>
  <c r="E1681" i="8"/>
  <c r="E1680" i="8"/>
  <c r="E1679" i="8"/>
  <c r="E1678" i="8"/>
  <c r="E1677" i="8"/>
  <c r="E1676" i="8"/>
  <c r="E1675" i="8"/>
  <c r="E1674" i="8"/>
  <c r="E1673" i="8"/>
  <c r="E1672" i="8"/>
  <c r="E1671" i="8"/>
  <c r="E1670" i="8"/>
  <c r="E1669" i="8"/>
  <c r="E1668" i="8"/>
  <c r="E1667" i="8"/>
  <c r="E1666" i="8"/>
  <c r="E1665" i="8"/>
  <c r="E1664" i="8"/>
  <c r="E1663" i="8"/>
  <c r="E1662" i="8"/>
  <c r="E1661" i="8"/>
  <c r="E1660" i="8"/>
  <c r="E1659" i="8"/>
  <c r="E1658" i="8"/>
  <c r="E1657" i="8"/>
  <c r="E1656" i="8"/>
  <c r="E1655" i="8"/>
  <c r="E1654" i="8"/>
  <c r="E1653" i="8"/>
  <c r="E1652" i="8"/>
  <c r="E1651" i="8"/>
  <c r="E1650" i="8"/>
  <c r="E1649" i="8"/>
  <c r="E1648" i="8"/>
  <c r="E1647" i="8"/>
  <c r="E1646" i="8"/>
  <c r="E1645" i="8"/>
  <c r="E1644" i="8"/>
  <c r="E1643" i="8"/>
  <c r="E1642" i="8"/>
  <c r="E1641" i="8"/>
  <c r="E1640" i="8"/>
  <c r="E1639" i="8"/>
  <c r="E1638" i="8"/>
  <c r="E1637" i="8"/>
  <c r="E1636" i="8"/>
  <c r="E1635" i="8"/>
  <c r="E1634" i="8"/>
  <c r="E1633" i="8"/>
  <c r="E1632" i="8"/>
  <c r="E1631" i="8"/>
  <c r="E1630" i="8"/>
  <c r="E1629" i="8"/>
  <c r="E1628" i="8"/>
  <c r="E1627" i="8"/>
  <c r="E1626" i="8"/>
  <c r="E1625" i="8"/>
  <c r="E1624" i="8"/>
  <c r="E1623" i="8"/>
  <c r="E1622" i="8"/>
  <c r="E1621" i="8"/>
  <c r="E1620" i="8"/>
  <c r="E1619" i="8"/>
  <c r="E1618" i="8"/>
  <c r="E1617" i="8"/>
  <c r="E1616" i="8"/>
  <c r="E1615" i="8"/>
  <c r="E1614" i="8"/>
  <c r="E1613" i="8"/>
  <c r="E1612" i="8"/>
  <c r="E1611" i="8"/>
  <c r="E1610" i="8"/>
  <c r="E1609" i="8"/>
  <c r="E1608" i="8"/>
  <c r="E1607" i="8"/>
  <c r="E1606" i="8"/>
  <c r="E1605" i="8"/>
  <c r="E1604" i="8"/>
  <c r="E1603" i="8"/>
  <c r="E1602" i="8"/>
  <c r="E1601" i="8"/>
  <c r="E1600" i="8"/>
  <c r="E1599" i="8"/>
  <c r="E1598" i="8"/>
  <c r="E1597" i="8"/>
  <c r="E1596" i="8"/>
  <c r="E1595" i="8"/>
  <c r="E1594" i="8"/>
  <c r="E1593" i="8"/>
  <c r="E1592" i="8"/>
  <c r="E1591" i="8"/>
  <c r="E1590" i="8"/>
  <c r="E1589" i="8"/>
  <c r="E1588" i="8"/>
  <c r="W1695" i="7"/>
  <c r="W1690" i="7"/>
  <c r="W1680" i="7"/>
  <c r="W1612" i="7"/>
  <c r="R1695" i="7"/>
  <c r="Q1695" i="7"/>
  <c r="S1695" i="7" s="1"/>
  <c r="R1694" i="7"/>
  <c r="Q1694" i="7"/>
  <c r="S1694" i="7" s="1"/>
  <c r="R1693" i="7"/>
  <c r="Q1693" i="7"/>
  <c r="S1693" i="7" s="1"/>
  <c r="R1692" i="7"/>
  <c r="Q1692" i="7"/>
  <c r="S1692" i="7" s="1"/>
  <c r="R1691" i="7"/>
  <c r="Q1691" i="7"/>
  <c r="S1691" i="7" s="1"/>
  <c r="R1690" i="7"/>
  <c r="Q1690" i="7"/>
  <c r="S1690" i="7" s="1"/>
  <c r="R1689" i="7"/>
  <c r="Q1689" i="7"/>
  <c r="S1689" i="7" s="1"/>
  <c r="R1688" i="7"/>
  <c r="Q1688" i="7"/>
  <c r="S1688" i="7" s="1"/>
  <c r="R1687" i="7"/>
  <c r="Q1687" i="7"/>
  <c r="S1687" i="7" s="1"/>
  <c r="R1686" i="7"/>
  <c r="Q1686" i="7"/>
  <c r="S1686" i="7" s="1"/>
  <c r="S1685" i="7"/>
  <c r="R1685" i="7"/>
  <c r="Q1685" i="7"/>
  <c r="R1684" i="7"/>
  <c r="Q1684" i="7"/>
  <c r="S1684" i="7" s="1"/>
  <c r="R1683" i="7"/>
  <c r="Q1683" i="7"/>
  <c r="S1683" i="7" s="1"/>
  <c r="S1682" i="7"/>
  <c r="R1682" i="7"/>
  <c r="Q1682" i="7"/>
  <c r="R1681" i="7"/>
  <c r="Q1681" i="7"/>
  <c r="S1681" i="7" s="1"/>
  <c r="R1680" i="7"/>
  <c r="Q1680" i="7"/>
  <c r="S1680" i="7" s="1"/>
  <c r="R1679" i="7"/>
  <c r="Q1679" i="7"/>
  <c r="S1679" i="7" s="1"/>
  <c r="R1678" i="7"/>
  <c r="Q1678" i="7"/>
  <c r="S1678" i="7" s="1"/>
  <c r="R1677" i="7"/>
  <c r="Q1677" i="7"/>
  <c r="S1677" i="7" s="1"/>
  <c r="R1676" i="7"/>
  <c r="Q1676" i="7"/>
  <c r="S1676" i="7" s="1"/>
  <c r="R1675" i="7"/>
  <c r="Q1675" i="7"/>
  <c r="S1675" i="7" s="1"/>
  <c r="R1674" i="7"/>
  <c r="Q1674" i="7"/>
  <c r="S1674" i="7" s="1"/>
  <c r="R1673" i="7"/>
  <c r="Q1673" i="7"/>
  <c r="S1673" i="7" s="1"/>
  <c r="R1672" i="7"/>
  <c r="Q1672" i="7"/>
  <c r="S1672" i="7" s="1"/>
  <c r="R1671" i="7"/>
  <c r="Q1671" i="7"/>
  <c r="S1671" i="7" s="1"/>
  <c r="R1670" i="7"/>
  <c r="Q1670" i="7"/>
  <c r="S1670" i="7" s="1"/>
  <c r="R1669" i="7"/>
  <c r="Q1669" i="7"/>
  <c r="S1669" i="7" s="1"/>
  <c r="R1668" i="7"/>
  <c r="Q1668" i="7"/>
  <c r="S1668" i="7" s="1"/>
  <c r="R1667" i="7"/>
  <c r="Q1667" i="7"/>
  <c r="S1667" i="7" s="1"/>
  <c r="R1666" i="7"/>
  <c r="Q1666" i="7"/>
  <c r="S1666" i="7" s="1"/>
  <c r="R1665" i="7"/>
  <c r="Q1665" i="7"/>
  <c r="S1665" i="7" s="1"/>
  <c r="R1664" i="7"/>
  <c r="Q1664" i="7"/>
  <c r="S1664" i="7" s="1"/>
  <c r="R1663" i="7"/>
  <c r="Q1663" i="7"/>
  <c r="S1663" i="7" s="1"/>
  <c r="R1662" i="7"/>
  <c r="Q1662" i="7"/>
  <c r="S1662" i="7" s="1"/>
  <c r="R1661" i="7"/>
  <c r="Q1661" i="7"/>
  <c r="S1661" i="7" s="1"/>
  <c r="R1660" i="7"/>
  <c r="Q1660" i="7"/>
  <c r="S1660" i="7" s="1"/>
  <c r="R1659" i="7"/>
  <c r="Q1659" i="7"/>
  <c r="S1659" i="7" s="1"/>
  <c r="R1658" i="7"/>
  <c r="Q1658" i="7"/>
  <c r="S1658" i="7" s="1"/>
  <c r="R1657" i="7"/>
  <c r="Q1657" i="7"/>
  <c r="S1657" i="7" s="1"/>
  <c r="R1656" i="7"/>
  <c r="Q1656" i="7"/>
  <c r="S1656" i="7" s="1"/>
  <c r="R1655" i="7"/>
  <c r="Q1655" i="7"/>
  <c r="S1655" i="7" s="1"/>
  <c r="R1654" i="7"/>
  <c r="Q1654" i="7"/>
  <c r="S1654" i="7" s="1"/>
  <c r="S1653" i="7"/>
  <c r="R1653" i="7"/>
  <c r="Q1653" i="7"/>
  <c r="R1652" i="7"/>
  <c r="Q1652" i="7"/>
  <c r="S1652" i="7" s="1"/>
  <c r="R1651" i="7"/>
  <c r="Q1651" i="7"/>
  <c r="S1651" i="7" s="1"/>
  <c r="S1650" i="7"/>
  <c r="R1650" i="7"/>
  <c r="Q1650" i="7"/>
  <c r="R1649" i="7"/>
  <c r="Q1649" i="7"/>
  <c r="S1649" i="7" s="1"/>
  <c r="R1648" i="7"/>
  <c r="Q1648" i="7"/>
  <c r="S1648" i="7" s="1"/>
  <c r="R1647" i="7"/>
  <c r="Q1647" i="7"/>
  <c r="S1647" i="7" s="1"/>
  <c r="R1646" i="7"/>
  <c r="Q1646" i="7"/>
  <c r="S1646" i="7" s="1"/>
  <c r="R1645" i="7"/>
  <c r="Q1645" i="7"/>
  <c r="S1645" i="7" s="1"/>
  <c r="R1644" i="7"/>
  <c r="Q1644" i="7"/>
  <c r="S1644" i="7" s="1"/>
  <c r="R1643" i="7"/>
  <c r="Q1643" i="7"/>
  <c r="S1643" i="7" s="1"/>
  <c r="R1642" i="7"/>
  <c r="Q1642" i="7"/>
  <c r="S1642" i="7" s="1"/>
  <c r="R1641" i="7"/>
  <c r="Q1641" i="7"/>
  <c r="S1641" i="7" s="1"/>
  <c r="R1640" i="7"/>
  <c r="Q1640" i="7"/>
  <c r="S1640" i="7" s="1"/>
  <c r="R1639" i="7"/>
  <c r="Q1639" i="7"/>
  <c r="S1639" i="7" s="1"/>
  <c r="R1638" i="7"/>
  <c r="Q1638" i="7"/>
  <c r="S1638" i="7" s="1"/>
  <c r="R1637" i="7"/>
  <c r="Q1637" i="7"/>
  <c r="S1637" i="7" s="1"/>
  <c r="R1636" i="7"/>
  <c r="Q1636" i="7"/>
  <c r="S1636" i="7" s="1"/>
  <c r="R1635" i="7"/>
  <c r="Q1635" i="7"/>
  <c r="S1635" i="7" s="1"/>
  <c r="R1634" i="7"/>
  <c r="Q1634" i="7"/>
  <c r="S1634" i="7" s="1"/>
  <c r="R1633" i="7"/>
  <c r="Q1633" i="7"/>
  <c r="S1633" i="7" s="1"/>
  <c r="R1632" i="7"/>
  <c r="Q1632" i="7"/>
  <c r="S1632" i="7" s="1"/>
  <c r="R1631" i="7"/>
  <c r="Q1631" i="7"/>
  <c r="S1631" i="7" s="1"/>
  <c r="R1630" i="7"/>
  <c r="Q1630" i="7"/>
  <c r="S1630" i="7" s="1"/>
  <c r="R1629" i="7"/>
  <c r="Q1629" i="7"/>
  <c r="S1629" i="7" s="1"/>
  <c r="R1628" i="7"/>
  <c r="Q1628" i="7"/>
  <c r="S1628" i="7" s="1"/>
  <c r="R1627" i="7"/>
  <c r="Q1627" i="7"/>
  <c r="S1627" i="7" s="1"/>
  <c r="R1626" i="7"/>
  <c r="Q1626" i="7"/>
  <c r="S1626" i="7" s="1"/>
  <c r="R1625" i="7"/>
  <c r="Q1625" i="7"/>
  <c r="S1625" i="7" s="1"/>
  <c r="R1624" i="7"/>
  <c r="Q1624" i="7"/>
  <c r="S1624" i="7" s="1"/>
  <c r="R1623" i="7"/>
  <c r="Q1623" i="7"/>
  <c r="S1623" i="7" s="1"/>
  <c r="R1622" i="7"/>
  <c r="Q1622" i="7"/>
  <c r="S1622" i="7" s="1"/>
  <c r="S1621" i="7"/>
  <c r="R1621" i="7"/>
  <c r="Q1621" i="7"/>
  <c r="R1620" i="7"/>
  <c r="Q1620" i="7"/>
  <c r="S1620" i="7" s="1"/>
  <c r="R1619" i="7"/>
  <c r="Q1619" i="7"/>
  <c r="S1619" i="7" s="1"/>
  <c r="S1618" i="7"/>
  <c r="R1618" i="7"/>
  <c r="Q1618" i="7"/>
  <c r="R1617" i="7"/>
  <c r="Q1617" i="7"/>
  <c r="S1617" i="7" s="1"/>
  <c r="R1616" i="7"/>
  <c r="Q1616" i="7"/>
  <c r="S1616" i="7" s="1"/>
  <c r="R1615" i="7"/>
  <c r="Q1615" i="7"/>
  <c r="S1615" i="7" s="1"/>
  <c r="R1614" i="7"/>
  <c r="Q1614" i="7"/>
  <c r="S1614" i="7" s="1"/>
  <c r="R1613" i="7"/>
  <c r="Q1613" i="7"/>
  <c r="S1613" i="7" s="1"/>
  <c r="R1612" i="7"/>
  <c r="Q1612" i="7"/>
  <c r="S1612" i="7" s="1"/>
  <c r="R1611" i="7"/>
  <c r="Q1611" i="7"/>
  <c r="S1611" i="7" s="1"/>
  <c r="R1610" i="7"/>
  <c r="Q1610" i="7"/>
  <c r="S1610" i="7" s="1"/>
  <c r="R1609" i="7"/>
  <c r="Q1609" i="7"/>
  <c r="S1609" i="7" s="1"/>
  <c r="R1608" i="7"/>
  <c r="Q1608" i="7"/>
  <c r="S1608" i="7" s="1"/>
  <c r="R1607" i="7"/>
  <c r="Q1607" i="7"/>
  <c r="S1607" i="7" s="1"/>
  <c r="R1606" i="7"/>
  <c r="Q1606" i="7"/>
  <c r="S1606" i="7" s="1"/>
  <c r="R1605" i="7"/>
  <c r="Q1605" i="7"/>
  <c r="S1605" i="7" s="1"/>
  <c r="R1604" i="7"/>
  <c r="Q1604" i="7"/>
  <c r="S1604" i="7" s="1"/>
  <c r="R1603" i="7"/>
  <c r="Q1603" i="7"/>
  <c r="S1603" i="7" s="1"/>
  <c r="R1602" i="7"/>
  <c r="Q1602" i="7"/>
  <c r="S1602" i="7" s="1"/>
  <c r="R1601" i="7"/>
  <c r="Q1601" i="7"/>
  <c r="S1601" i="7" s="1"/>
  <c r="R1600" i="7"/>
  <c r="Q1600" i="7"/>
  <c r="S1600" i="7" s="1"/>
  <c r="R1599" i="7"/>
  <c r="Q1599" i="7"/>
  <c r="S1599" i="7" s="1"/>
  <c r="R1598" i="7"/>
  <c r="Q1598" i="7"/>
  <c r="S1598" i="7" s="1"/>
  <c r="R1597" i="7"/>
  <c r="Q1597" i="7"/>
  <c r="V1612" i="7" s="1"/>
  <c r="T83" i="5"/>
  <c r="S83" i="5"/>
  <c r="U83" i="5" s="1"/>
  <c r="T82" i="5"/>
  <c r="S82" i="5"/>
  <c r="U82" i="5" s="1"/>
  <c r="T81" i="5"/>
  <c r="S81" i="5"/>
  <c r="U81" i="5" s="1"/>
  <c r="T80" i="5"/>
  <c r="S80" i="5"/>
  <c r="U80" i="5" s="1"/>
  <c r="T79" i="5"/>
  <c r="S79" i="5"/>
  <c r="U79" i="5" s="1"/>
  <c r="T93" i="5"/>
  <c r="S93" i="5"/>
  <c r="U93" i="5" s="1"/>
  <c r="T92" i="5"/>
  <c r="S92" i="5"/>
  <c r="U92" i="5" s="1"/>
  <c r="T91" i="5"/>
  <c r="S91" i="5"/>
  <c r="U91" i="5" s="1"/>
  <c r="T90" i="5"/>
  <c r="S90" i="5"/>
  <c r="U90" i="5" s="1"/>
  <c r="T89" i="5"/>
  <c r="S89" i="5"/>
  <c r="U89" i="5" s="1"/>
  <c r="T88" i="5"/>
  <c r="S88" i="5"/>
  <c r="U88" i="5" s="1"/>
  <c r="T87" i="5"/>
  <c r="S87" i="5"/>
  <c r="U87" i="5" s="1"/>
  <c r="T86" i="5"/>
  <c r="S86" i="5"/>
  <c r="U86" i="5" s="1"/>
  <c r="T85" i="5"/>
  <c r="S85" i="5"/>
  <c r="U85" i="5" s="1"/>
  <c r="T84" i="5"/>
  <c r="S84" i="5"/>
  <c r="U84" i="5" s="1"/>
  <c r="T161" i="5"/>
  <c r="S161" i="5"/>
  <c r="U161" i="5" s="1"/>
  <c r="T160" i="5"/>
  <c r="S160" i="5"/>
  <c r="U160" i="5" s="1"/>
  <c r="T159" i="5"/>
  <c r="S159" i="5"/>
  <c r="U159" i="5" s="1"/>
  <c r="T158" i="5"/>
  <c r="S158" i="5"/>
  <c r="U158" i="5" s="1"/>
  <c r="T157" i="5"/>
  <c r="S157" i="5"/>
  <c r="U157" i="5" s="1"/>
  <c r="T156" i="5"/>
  <c r="S156" i="5"/>
  <c r="U156" i="5" s="1"/>
  <c r="T155" i="5"/>
  <c r="S155" i="5"/>
  <c r="U155" i="5" s="1"/>
  <c r="T154" i="5"/>
  <c r="S154" i="5"/>
  <c r="U154" i="5" s="1"/>
  <c r="T153" i="5"/>
  <c r="S153" i="5"/>
  <c r="U153" i="5" s="1"/>
  <c r="T152" i="5"/>
  <c r="S152" i="5"/>
  <c r="U152" i="5" s="1"/>
  <c r="T151" i="5"/>
  <c r="S151" i="5"/>
  <c r="U151" i="5" s="1"/>
  <c r="T150" i="5"/>
  <c r="S150" i="5"/>
  <c r="U150" i="5" s="1"/>
  <c r="T149" i="5"/>
  <c r="S149" i="5"/>
  <c r="U149" i="5" s="1"/>
  <c r="T148" i="5"/>
  <c r="S148" i="5"/>
  <c r="U148" i="5" s="1"/>
  <c r="T147" i="5"/>
  <c r="S147" i="5"/>
  <c r="U147" i="5" s="1"/>
  <c r="T146" i="5"/>
  <c r="S146" i="5"/>
  <c r="U146" i="5" s="1"/>
  <c r="T145" i="5"/>
  <c r="S145" i="5"/>
  <c r="U145" i="5" s="1"/>
  <c r="T144" i="5"/>
  <c r="S144" i="5"/>
  <c r="U144" i="5" s="1"/>
  <c r="T143" i="5"/>
  <c r="S143" i="5"/>
  <c r="U143" i="5" s="1"/>
  <c r="T142" i="5"/>
  <c r="S142" i="5"/>
  <c r="U142" i="5" s="1"/>
  <c r="T141" i="5"/>
  <c r="S141" i="5"/>
  <c r="U141" i="5" s="1"/>
  <c r="T140" i="5"/>
  <c r="S140" i="5"/>
  <c r="U140" i="5" s="1"/>
  <c r="T139" i="5"/>
  <c r="S139" i="5"/>
  <c r="U139" i="5" s="1"/>
  <c r="T138" i="5"/>
  <c r="S138" i="5"/>
  <c r="U138" i="5" s="1"/>
  <c r="T137" i="5"/>
  <c r="S137" i="5"/>
  <c r="U137" i="5" s="1"/>
  <c r="T136" i="5"/>
  <c r="S136" i="5"/>
  <c r="U136" i="5" s="1"/>
  <c r="T135" i="5"/>
  <c r="S135" i="5"/>
  <c r="U135" i="5" s="1"/>
  <c r="T134" i="5"/>
  <c r="S134" i="5"/>
  <c r="U134" i="5" s="1"/>
  <c r="T133" i="5"/>
  <c r="S133" i="5"/>
  <c r="U133" i="5" s="1"/>
  <c r="T132" i="5"/>
  <c r="S132" i="5"/>
  <c r="U132" i="5" s="1"/>
  <c r="T131" i="5"/>
  <c r="S131" i="5"/>
  <c r="U131" i="5" s="1"/>
  <c r="T130" i="5"/>
  <c r="S130" i="5"/>
  <c r="U130" i="5" s="1"/>
  <c r="T129" i="5"/>
  <c r="S129" i="5"/>
  <c r="U129" i="5" s="1"/>
  <c r="T128" i="5"/>
  <c r="S128" i="5"/>
  <c r="U128" i="5" s="1"/>
  <c r="T127" i="5"/>
  <c r="S127" i="5"/>
  <c r="U127" i="5" s="1"/>
  <c r="T126" i="5"/>
  <c r="S126" i="5"/>
  <c r="U126" i="5" s="1"/>
  <c r="T125" i="5"/>
  <c r="S125" i="5"/>
  <c r="U125" i="5" s="1"/>
  <c r="T124" i="5"/>
  <c r="S124" i="5"/>
  <c r="U124" i="5" s="1"/>
  <c r="T123" i="5"/>
  <c r="S123" i="5"/>
  <c r="U123" i="5" s="1"/>
  <c r="T122" i="5"/>
  <c r="S122" i="5"/>
  <c r="U122" i="5" s="1"/>
  <c r="T121" i="5"/>
  <c r="S121" i="5"/>
  <c r="U121" i="5" s="1"/>
  <c r="T120" i="5"/>
  <c r="S120" i="5"/>
  <c r="U120" i="5" s="1"/>
  <c r="T119" i="5"/>
  <c r="S119" i="5"/>
  <c r="U119" i="5" s="1"/>
  <c r="T118" i="5"/>
  <c r="S118" i="5"/>
  <c r="U118" i="5" s="1"/>
  <c r="T117" i="5"/>
  <c r="S117" i="5"/>
  <c r="U117" i="5" s="1"/>
  <c r="T116" i="5"/>
  <c r="S116" i="5"/>
  <c r="U116" i="5" s="1"/>
  <c r="T115" i="5"/>
  <c r="S115" i="5"/>
  <c r="U115" i="5" s="1"/>
  <c r="T114" i="5"/>
  <c r="S114" i="5"/>
  <c r="U114" i="5" s="1"/>
  <c r="T113" i="5"/>
  <c r="S113" i="5"/>
  <c r="U113" i="5" s="1"/>
  <c r="T112" i="5"/>
  <c r="S112" i="5"/>
  <c r="U112" i="5" s="1"/>
  <c r="T111" i="5"/>
  <c r="S111" i="5"/>
  <c r="U111" i="5" s="1"/>
  <c r="T110" i="5"/>
  <c r="S110" i="5"/>
  <c r="U110" i="5" s="1"/>
  <c r="T109" i="5"/>
  <c r="S109" i="5"/>
  <c r="U109" i="5" s="1"/>
  <c r="T108" i="5"/>
  <c r="S108" i="5"/>
  <c r="U108" i="5" s="1"/>
  <c r="T107" i="5"/>
  <c r="S107" i="5"/>
  <c r="U107" i="5" s="1"/>
  <c r="T106" i="5"/>
  <c r="S106" i="5"/>
  <c r="U106" i="5" s="1"/>
  <c r="T105" i="5"/>
  <c r="S105" i="5"/>
  <c r="U105" i="5" s="1"/>
  <c r="T104" i="5"/>
  <c r="S104" i="5"/>
  <c r="U104" i="5" s="1"/>
  <c r="T103" i="5"/>
  <c r="S103" i="5"/>
  <c r="U103" i="5" s="1"/>
  <c r="T102" i="5"/>
  <c r="S102" i="5"/>
  <c r="U102" i="5" s="1"/>
  <c r="T101" i="5"/>
  <c r="S101" i="5"/>
  <c r="U101" i="5" s="1"/>
  <c r="T100" i="5"/>
  <c r="S100" i="5"/>
  <c r="U100" i="5" s="1"/>
  <c r="T99" i="5"/>
  <c r="S99" i="5"/>
  <c r="U99" i="5" s="1"/>
  <c r="T98" i="5"/>
  <c r="S98" i="5"/>
  <c r="U98" i="5" s="1"/>
  <c r="T97" i="5"/>
  <c r="S97" i="5"/>
  <c r="U97" i="5" s="1"/>
  <c r="T96" i="5"/>
  <c r="S96" i="5"/>
  <c r="U96" i="5" s="1"/>
  <c r="T95" i="5"/>
  <c r="S95" i="5"/>
  <c r="U95" i="5" s="1"/>
  <c r="T94" i="5"/>
  <c r="S94" i="5"/>
  <c r="U94" i="5" s="1"/>
  <c r="T183" i="5"/>
  <c r="S183" i="5"/>
  <c r="U183" i="5" s="1"/>
  <c r="T182" i="5"/>
  <c r="S182" i="5"/>
  <c r="U182" i="5" s="1"/>
  <c r="T181" i="5"/>
  <c r="S181" i="5"/>
  <c r="U181" i="5" s="1"/>
  <c r="T180" i="5"/>
  <c r="S180" i="5"/>
  <c r="U180" i="5" s="1"/>
  <c r="T179" i="5"/>
  <c r="S179" i="5"/>
  <c r="U179" i="5" s="1"/>
  <c r="T178" i="5"/>
  <c r="S178" i="5"/>
  <c r="U178" i="5" s="1"/>
  <c r="T177" i="5"/>
  <c r="S177" i="5"/>
  <c r="U177" i="5" s="1"/>
  <c r="T176" i="5"/>
  <c r="S176" i="5"/>
  <c r="U176" i="5" s="1"/>
  <c r="T175" i="5"/>
  <c r="S175" i="5"/>
  <c r="U175" i="5" s="1"/>
  <c r="T174" i="5"/>
  <c r="S174" i="5"/>
  <c r="U174" i="5" s="1"/>
  <c r="T173" i="5"/>
  <c r="S173" i="5"/>
  <c r="U173" i="5" s="1"/>
  <c r="T172" i="5"/>
  <c r="S172" i="5"/>
  <c r="U172" i="5" s="1"/>
  <c r="T171" i="5"/>
  <c r="S171" i="5"/>
  <c r="U171" i="5" s="1"/>
  <c r="T170" i="5"/>
  <c r="S170" i="5"/>
  <c r="U170" i="5" s="1"/>
  <c r="T169" i="5"/>
  <c r="S169" i="5"/>
  <c r="U169" i="5" s="1"/>
  <c r="T168" i="5"/>
  <c r="S168" i="5"/>
  <c r="U168" i="5" s="1"/>
  <c r="T167" i="5"/>
  <c r="S167" i="5"/>
  <c r="U167" i="5" s="1"/>
  <c r="T166" i="5"/>
  <c r="S166" i="5"/>
  <c r="U166" i="5" s="1"/>
  <c r="T165" i="5"/>
  <c r="S165" i="5"/>
  <c r="U165" i="5" s="1"/>
  <c r="T164" i="5"/>
  <c r="S164" i="5"/>
  <c r="U164" i="5" s="1"/>
  <c r="T163" i="5"/>
  <c r="S163" i="5"/>
  <c r="U163" i="5" s="1"/>
  <c r="T162" i="5"/>
  <c r="S162" i="5"/>
  <c r="U162" i="5" s="1"/>
  <c r="S1695" i="6"/>
  <c r="S1694" i="6"/>
  <c r="S1692" i="6"/>
  <c r="R1695" i="6"/>
  <c r="Q1695" i="6"/>
  <c r="R1694" i="6"/>
  <c r="Q1694" i="6"/>
  <c r="R1693" i="6"/>
  <c r="Q1693" i="6"/>
  <c r="S1693" i="6" s="1"/>
  <c r="R1692" i="6"/>
  <c r="Q1692" i="6"/>
  <c r="R1691" i="6"/>
  <c r="Q1691" i="6"/>
  <c r="S1691" i="6" s="1"/>
  <c r="R26" i="18"/>
  <c r="Q26" i="18"/>
  <c r="R25" i="18"/>
  <c r="Q25" i="18"/>
  <c r="R1690" i="6"/>
  <c r="Q1690" i="6"/>
  <c r="S1690" i="6" s="1"/>
  <c r="R1689" i="6"/>
  <c r="Q1689" i="6"/>
  <c r="S1689" i="6" s="1"/>
  <c r="R1688" i="6"/>
  <c r="Q1688" i="6"/>
  <c r="S1688" i="6" s="1"/>
  <c r="R1687" i="6"/>
  <c r="Q1687" i="6"/>
  <c r="S1687" i="6" s="1"/>
  <c r="R1686" i="6"/>
  <c r="Q1686" i="6"/>
  <c r="S1686" i="6" s="1"/>
  <c r="R1685" i="6"/>
  <c r="Q1685" i="6"/>
  <c r="S1685" i="6" s="1"/>
  <c r="R1684" i="6"/>
  <c r="Q1684" i="6"/>
  <c r="S1684" i="6" s="1"/>
  <c r="R1683" i="6"/>
  <c r="Q1683" i="6"/>
  <c r="S1683" i="6" s="1"/>
  <c r="R1682" i="6"/>
  <c r="Q1682" i="6"/>
  <c r="S1682" i="6" s="1"/>
  <c r="R1681" i="6"/>
  <c r="Q1681" i="6"/>
  <c r="S1681" i="6" s="1"/>
  <c r="R24" i="18"/>
  <c r="R1680" i="6"/>
  <c r="Q1680" i="6"/>
  <c r="S1680" i="6" s="1"/>
  <c r="S1679" i="6"/>
  <c r="R1679" i="6"/>
  <c r="Q1679" i="6"/>
  <c r="R1678" i="6"/>
  <c r="Q1678" i="6"/>
  <c r="S1678" i="6" s="1"/>
  <c r="R1677" i="6"/>
  <c r="Q1677" i="6"/>
  <c r="S1677" i="6" s="1"/>
  <c r="S1676" i="6"/>
  <c r="R1676" i="6"/>
  <c r="Q1676" i="6"/>
  <c r="R1675" i="6"/>
  <c r="Q1675" i="6"/>
  <c r="S1675" i="6" s="1"/>
  <c r="R1674" i="6"/>
  <c r="Q1674" i="6"/>
  <c r="S1674" i="6" s="1"/>
  <c r="R1673" i="6"/>
  <c r="Q1673" i="6"/>
  <c r="S1673" i="6" s="1"/>
  <c r="R1672" i="6"/>
  <c r="Q1672" i="6"/>
  <c r="S1672" i="6" s="1"/>
  <c r="R1671" i="6"/>
  <c r="Q1671" i="6"/>
  <c r="S1671" i="6" s="1"/>
  <c r="S1670" i="6"/>
  <c r="R1670" i="6"/>
  <c r="Q1670" i="6"/>
  <c r="R1669" i="6"/>
  <c r="Q1669" i="6"/>
  <c r="S1669" i="6" s="1"/>
  <c r="R1668" i="6"/>
  <c r="Q1668" i="6"/>
  <c r="S1668" i="6" s="1"/>
  <c r="S1667" i="6"/>
  <c r="R1667" i="6"/>
  <c r="Q1667" i="6"/>
  <c r="R1666" i="6"/>
  <c r="Q1666" i="6"/>
  <c r="S1666" i="6" s="1"/>
  <c r="R1665" i="6"/>
  <c r="Q1665" i="6"/>
  <c r="S1665" i="6" s="1"/>
  <c r="S1664" i="6"/>
  <c r="R1664" i="6"/>
  <c r="Q1664" i="6"/>
  <c r="R1663" i="6"/>
  <c r="Q1663" i="6"/>
  <c r="S1663" i="6" s="1"/>
  <c r="R1662" i="6"/>
  <c r="Q1662" i="6"/>
  <c r="S1662" i="6" s="1"/>
  <c r="R1661" i="6"/>
  <c r="Q1661" i="6"/>
  <c r="S1661" i="6" s="1"/>
  <c r="R1660" i="6"/>
  <c r="Q1660" i="6"/>
  <c r="S1660" i="6" s="1"/>
  <c r="R1659" i="6"/>
  <c r="Q1659" i="6"/>
  <c r="S1659" i="6" s="1"/>
  <c r="R1658" i="6"/>
  <c r="Q1658" i="6"/>
  <c r="S1658" i="6" s="1"/>
  <c r="R1657" i="6"/>
  <c r="Q1657" i="6"/>
  <c r="S1657" i="6" s="1"/>
  <c r="R1656" i="6"/>
  <c r="Q1656" i="6"/>
  <c r="S1656" i="6" s="1"/>
  <c r="S1655" i="6"/>
  <c r="R1655" i="6"/>
  <c r="Q1655" i="6"/>
  <c r="R1654" i="6"/>
  <c r="Q1654" i="6"/>
  <c r="S1654" i="6" s="1"/>
  <c r="R1653" i="6"/>
  <c r="Q1653" i="6"/>
  <c r="S1653" i="6" s="1"/>
  <c r="S1652" i="6"/>
  <c r="R1652" i="6"/>
  <c r="Q1652" i="6"/>
  <c r="R1651" i="6"/>
  <c r="Q1651" i="6"/>
  <c r="S1651" i="6" s="1"/>
  <c r="R1650" i="6"/>
  <c r="Q1650" i="6"/>
  <c r="S1650" i="6" s="1"/>
  <c r="R1649" i="6"/>
  <c r="Q1649" i="6"/>
  <c r="S1649" i="6" s="1"/>
  <c r="S1648" i="6"/>
  <c r="R1648" i="6"/>
  <c r="Q1648" i="6"/>
  <c r="R1647" i="6"/>
  <c r="Q1647" i="6"/>
  <c r="S1647" i="6" s="1"/>
  <c r="S1646" i="6"/>
  <c r="R1646" i="6"/>
  <c r="Q1646" i="6"/>
  <c r="R1645" i="6"/>
  <c r="Q1645" i="6"/>
  <c r="S1645" i="6" s="1"/>
  <c r="R1644" i="6"/>
  <c r="Q1644" i="6"/>
  <c r="S1644" i="6" s="1"/>
  <c r="S1643" i="6"/>
  <c r="R1643" i="6"/>
  <c r="Q1643" i="6"/>
  <c r="R1642" i="6"/>
  <c r="Q1642" i="6"/>
  <c r="S1642" i="6" s="1"/>
  <c r="R1641" i="6"/>
  <c r="Q1641" i="6"/>
  <c r="S1641" i="6" s="1"/>
  <c r="R1640" i="6"/>
  <c r="Q1640" i="6"/>
  <c r="S1640" i="6" s="1"/>
  <c r="S1639" i="6"/>
  <c r="R1639" i="6"/>
  <c r="Q1639" i="6"/>
  <c r="R1638" i="6"/>
  <c r="Q1638" i="6"/>
  <c r="S1638" i="6" s="1"/>
  <c r="R1637" i="6"/>
  <c r="Q1637" i="6"/>
  <c r="S1637" i="6" s="1"/>
  <c r="S1636" i="6"/>
  <c r="R1636" i="6"/>
  <c r="Q1636" i="6"/>
  <c r="R1635" i="6"/>
  <c r="Q1635" i="6"/>
  <c r="S1635" i="6" s="1"/>
  <c r="R1634" i="6"/>
  <c r="Q1634" i="6"/>
  <c r="S1634" i="6" s="1"/>
  <c r="R1633" i="6"/>
  <c r="Q1633" i="6"/>
  <c r="S1633" i="6" s="1"/>
  <c r="R1632" i="6"/>
  <c r="Q1632" i="6"/>
  <c r="S1632" i="6" s="1"/>
  <c r="R1631" i="6"/>
  <c r="Q1631" i="6"/>
  <c r="S1631" i="6" s="1"/>
  <c r="S1630" i="6"/>
  <c r="R1630" i="6"/>
  <c r="Q1630" i="6"/>
  <c r="R1629" i="6"/>
  <c r="Q1629" i="6"/>
  <c r="S1629" i="6" s="1"/>
  <c r="R1628" i="6"/>
  <c r="Q1628" i="6"/>
  <c r="S1628" i="6" s="1"/>
  <c r="S1627" i="6"/>
  <c r="R1627" i="6"/>
  <c r="Q1627" i="6"/>
  <c r="R1626" i="6"/>
  <c r="Q1626" i="6"/>
  <c r="S1626" i="6" s="1"/>
  <c r="R1625" i="6"/>
  <c r="Q1625" i="6"/>
  <c r="S1625" i="6" s="1"/>
  <c r="S1624" i="6"/>
  <c r="R1624" i="6"/>
  <c r="Q1624" i="6"/>
  <c r="R1623" i="6"/>
  <c r="Q1623" i="6"/>
  <c r="S1623" i="6" s="1"/>
  <c r="R1622" i="6"/>
  <c r="Q1622" i="6"/>
  <c r="S1622" i="6" s="1"/>
  <c r="R1621" i="6"/>
  <c r="Q1621" i="6"/>
  <c r="S1621" i="6" s="1"/>
  <c r="R1620" i="6"/>
  <c r="Q1620" i="6"/>
  <c r="S1620" i="6" s="1"/>
  <c r="R1619" i="6"/>
  <c r="Q1619" i="6"/>
  <c r="S1619" i="6" s="1"/>
  <c r="R1618" i="6"/>
  <c r="Q1618" i="6"/>
  <c r="S1618" i="6" s="1"/>
  <c r="R1617" i="6"/>
  <c r="Q1617" i="6"/>
  <c r="S1617" i="6" s="1"/>
  <c r="R1616" i="6"/>
  <c r="Q1616" i="6"/>
  <c r="S1616" i="6" s="1"/>
  <c r="S1615" i="6"/>
  <c r="R1615" i="6"/>
  <c r="Q1615" i="6"/>
  <c r="R1614" i="6"/>
  <c r="Q1614" i="6"/>
  <c r="S1614" i="6" s="1"/>
  <c r="R1613" i="6"/>
  <c r="Q1613" i="6"/>
  <c r="S1613" i="6" s="1"/>
  <c r="R1612" i="6"/>
  <c r="Q1612" i="6"/>
  <c r="S1612" i="6" s="1"/>
  <c r="R1611" i="6"/>
  <c r="Q1611" i="6"/>
  <c r="S1611" i="6" s="1"/>
  <c r="R1610" i="6"/>
  <c r="Q1610" i="6"/>
  <c r="S1610" i="6" s="1"/>
  <c r="R1609" i="6"/>
  <c r="Q1609" i="6"/>
  <c r="S1609" i="6" s="1"/>
  <c r="R1608" i="6"/>
  <c r="Q1608" i="6"/>
  <c r="S1608" i="6" s="1"/>
  <c r="R1607" i="6"/>
  <c r="Q1607" i="6"/>
  <c r="S1607" i="6" s="1"/>
  <c r="R1606" i="6"/>
  <c r="Q1606" i="6"/>
  <c r="S1606" i="6" s="1"/>
  <c r="R1605" i="6"/>
  <c r="Q1605" i="6"/>
  <c r="S1605" i="6" s="1"/>
  <c r="R1604" i="6"/>
  <c r="Q1604" i="6"/>
  <c r="S1604" i="6" s="1"/>
  <c r="R1603" i="6"/>
  <c r="Q1603" i="6"/>
  <c r="S1603" i="6" s="1"/>
  <c r="S1602" i="6"/>
  <c r="R1602" i="6"/>
  <c r="Q1602" i="6"/>
  <c r="R1601" i="6"/>
  <c r="Q1601" i="6"/>
  <c r="S1601" i="6" s="1"/>
  <c r="R1600" i="6"/>
  <c r="Q1600" i="6"/>
  <c r="R1599" i="6"/>
  <c r="Q1599" i="6"/>
  <c r="S1599" i="6" s="1"/>
  <c r="S1598" i="6"/>
  <c r="R1598" i="6"/>
  <c r="Q1598" i="6"/>
  <c r="R1597" i="6"/>
  <c r="Q1597" i="6"/>
  <c r="S1597" i="6" s="1"/>
  <c r="E1587" i="8"/>
  <c r="E1586" i="8"/>
  <c r="E1585" i="8"/>
  <c r="E1584" i="8"/>
  <c r="E1583" i="8"/>
  <c r="E1582" i="8"/>
  <c r="W1596" i="7"/>
  <c r="R1596" i="7"/>
  <c r="Q1596" i="7"/>
  <c r="S1596" i="7" s="1"/>
  <c r="R1595" i="7"/>
  <c r="Q1595" i="7"/>
  <c r="S1595" i="7" s="1"/>
  <c r="R1594" i="7"/>
  <c r="Q1594" i="7"/>
  <c r="S1594" i="7" s="1"/>
  <c r="R1593" i="7"/>
  <c r="Q1593" i="7"/>
  <c r="S1593" i="7" s="1"/>
  <c r="R1592" i="7"/>
  <c r="Q1592" i="7"/>
  <c r="S1592" i="7" s="1"/>
  <c r="R1591" i="7"/>
  <c r="Q1591" i="7"/>
  <c r="V1596" i="7" s="1"/>
  <c r="J183" i="5"/>
  <c r="I183" i="5"/>
  <c r="J182" i="5"/>
  <c r="I182" i="5"/>
  <c r="J181" i="5"/>
  <c r="I181" i="5"/>
  <c r="J180" i="5"/>
  <c r="I180" i="5"/>
  <c r="J179" i="5"/>
  <c r="I179" i="5"/>
  <c r="J178" i="5"/>
  <c r="I178" i="5"/>
  <c r="S1596" i="6"/>
  <c r="S1595" i="6"/>
  <c r="S1593" i="6"/>
  <c r="R1596" i="6"/>
  <c r="Q1596" i="6"/>
  <c r="R1595" i="6"/>
  <c r="Q1595" i="6"/>
  <c r="R1594" i="6"/>
  <c r="Q1594" i="6"/>
  <c r="S1594" i="6" s="1"/>
  <c r="R1593" i="6"/>
  <c r="Q1593" i="6"/>
  <c r="R1592" i="6"/>
  <c r="Q1592" i="6"/>
  <c r="S1592" i="6" s="1"/>
  <c r="R1591" i="6"/>
  <c r="Q1591" i="6"/>
  <c r="S1591" i="6" s="1"/>
  <c r="E1581" i="8"/>
  <c r="E1580" i="8"/>
  <c r="E1579" i="8"/>
  <c r="W1590" i="7"/>
  <c r="W1589" i="7"/>
  <c r="R1590" i="7"/>
  <c r="Q1590" i="7"/>
  <c r="S1590" i="7" s="1"/>
  <c r="S1589" i="7"/>
  <c r="R1589" i="7"/>
  <c r="Q1589" i="7"/>
  <c r="R1588" i="7"/>
  <c r="Q1588" i="7"/>
  <c r="S1588" i="7" s="1"/>
  <c r="T184" i="5"/>
  <c r="S184" i="5"/>
  <c r="U184" i="5" s="1"/>
  <c r="Q1590" i="6"/>
  <c r="S1590" i="6" s="1"/>
  <c r="R1590" i="6"/>
  <c r="T186" i="5"/>
  <c r="S186" i="5"/>
  <c r="U186" i="5" s="1"/>
  <c r="T185" i="5"/>
  <c r="S185" i="5"/>
  <c r="U185" i="5" s="1"/>
  <c r="R1589" i="6"/>
  <c r="Q1589" i="6"/>
  <c r="S1589" i="6" s="1"/>
  <c r="R1588" i="6"/>
  <c r="Q1588" i="6"/>
  <c r="S1588" i="6" s="1"/>
  <c r="T200" i="5"/>
  <c r="S200" i="5"/>
  <c r="U200" i="5" s="1"/>
  <c r="T199" i="5"/>
  <c r="S199" i="5"/>
  <c r="U199" i="5" s="1"/>
  <c r="T198" i="5"/>
  <c r="S198" i="5"/>
  <c r="U198" i="5" s="1"/>
  <c r="T197" i="5"/>
  <c r="S197" i="5"/>
  <c r="U197" i="5" s="1"/>
  <c r="T196" i="5"/>
  <c r="S196" i="5"/>
  <c r="U196" i="5" s="1"/>
  <c r="T195" i="5"/>
  <c r="S195" i="5"/>
  <c r="U195" i="5" s="1"/>
  <c r="T194" i="5"/>
  <c r="S194" i="5"/>
  <c r="U194" i="5" s="1"/>
  <c r="T193" i="5"/>
  <c r="S193" i="5"/>
  <c r="U193" i="5" s="1"/>
  <c r="T192" i="5"/>
  <c r="S192" i="5"/>
  <c r="U192" i="5" s="1"/>
  <c r="T191" i="5"/>
  <c r="S191" i="5"/>
  <c r="U191" i="5" s="1"/>
  <c r="T190" i="5"/>
  <c r="S190" i="5"/>
  <c r="U190" i="5" s="1"/>
  <c r="T189" i="5"/>
  <c r="S189" i="5"/>
  <c r="U189" i="5" s="1"/>
  <c r="T188" i="5"/>
  <c r="S188" i="5"/>
  <c r="U188" i="5" s="1"/>
  <c r="T187" i="5"/>
  <c r="S187" i="5"/>
  <c r="U187" i="5" s="1"/>
  <c r="E1578" i="8"/>
  <c r="E1577" i="8"/>
  <c r="E1576" i="8"/>
  <c r="E1575" i="8"/>
  <c r="E1574" i="8"/>
  <c r="E1573" i="8"/>
  <c r="E1572" i="8"/>
  <c r="E1571" i="8"/>
  <c r="E1570" i="8"/>
  <c r="E1569" i="8"/>
  <c r="E1568" i="8"/>
  <c r="E1567" i="8"/>
  <c r="E1566" i="8"/>
  <c r="E1565" i="8"/>
  <c r="W1587" i="7"/>
  <c r="R1587" i="7"/>
  <c r="Q1587" i="7"/>
  <c r="S1587" i="7" s="1"/>
  <c r="S1586" i="7"/>
  <c r="R1586" i="7"/>
  <c r="Q1586" i="7"/>
  <c r="R1585" i="7"/>
  <c r="Q1585" i="7"/>
  <c r="S1585" i="7" s="1"/>
  <c r="R1584" i="7"/>
  <c r="Q1584" i="7"/>
  <c r="S1584" i="7" s="1"/>
  <c r="R1583" i="7"/>
  <c r="Q1583" i="7"/>
  <c r="S1583" i="7" s="1"/>
  <c r="R1582" i="7"/>
  <c r="Q1582" i="7"/>
  <c r="S1582" i="7" s="1"/>
  <c r="R1581" i="7"/>
  <c r="Q1581" i="7"/>
  <c r="S1581" i="7" s="1"/>
  <c r="R1580" i="7"/>
  <c r="Q1580" i="7"/>
  <c r="S1580" i="7" s="1"/>
  <c r="R1579" i="7"/>
  <c r="Q1579" i="7"/>
  <c r="S1579" i="7" s="1"/>
  <c r="R1578" i="7"/>
  <c r="Q1578" i="7"/>
  <c r="S1578" i="7" s="1"/>
  <c r="R1577" i="7"/>
  <c r="Q1577" i="7"/>
  <c r="S1577" i="7" s="1"/>
  <c r="R1576" i="7"/>
  <c r="Q1576" i="7"/>
  <c r="S1576" i="7" s="1"/>
  <c r="R1575" i="7"/>
  <c r="Q1575" i="7"/>
  <c r="R1574" i="7"/>
  <c r="Q1574" i="7"/>
  <c r="S1574" i="7" s="1"/>
  <c r="R1587" i="6"/>
  <c r="Q1587" i="6"/>
  <c r="S1587" i="6" s="1"/>
  <c r="R1586" i="6"/>
  <c r="Q1586" i="6"/>
  <c r="S1586" i="6" s="1"/>
  <c r="R1585" i="6"/>
  <c r="Q1585" i="6"/>
  <c r="S1585" i="6" s="1"/>
  <c r="R1584" i="6"/>
  <c r="Q1584" i="6"/>
  <c r="S1584" i="6" s="1"/>
  <c r="S1583" i="6"/>
  <c r="R1583" i="6"/>
  <c r="Q1583" i="6"/>
  <c r="R1582" i="6"/>
  <c r="Q1582" i="6"/>
  <c r="S1582" i="6" s="1"/>
  <c r="R1581" i="6"/>
  <c r="Q1581" i="6"/>
  <c r="S1581" i="6" s="1"/>
  <c r="R1580" i="6"/>
  <c r="Q1580" i="6"/>
  <c r="S1580" i="6" s="1"/>
  <c r="R1579" i="6"/>
  <c r="Q1579" i="6"/>
  <c r="S1579" i="6" s="1"/>
  <c r="R1578" i="6"/>
  <c r="Q1578" i="6"/>
  <c r="S1578" i="6" s="1"/>
  <c r="R1577" i="6"/>
  <c r="Q1577" i="6"/>
  <c r="S1577" i="6" s="1"/>
  <c r="R1576" i="6"/>
  <c r="Q1576" i="6"/>
  <c r="S1576" i="6" s="1"/>
  <c r="R1575" i="6"/>
  <c r="Q1575" i="6"/>
  <c r="S1575" i="6" s="1"/>
  <c r="S1574" i="6"/>
  <c r="R1574" i="6"/>
  <c r="Q1574" i="6"/>
  <c r="E1564" i="8"/>
  <c r="E1563" i="8"/>
  <c r="E1562" i="8"/>
  <c r="E1561" i="8"/>
  <c r="E1560" i="8"/>
  <c r="E1559" i="8"/>
  <c r="E1558" i="8"/>
  <c r="E1557" i="8"/>
  <c r="E1556" i="8"/>
  <c r="E1555" i="8"/>
  <c r="E1554" i="8"/>
  <c r="E1553" i="8"/>
  <c r="E1552" i="8"/>
  <c r="E1551" i="8"/>
  <c r="E1550" i="8"/>
  <c r="E1549" i="8"/>
  <c r="E1548" i="8"/>
  <c r="E1547" i="8"/>
  <c r="E1546" i="8"/>
  <c r="E1545" i="8"/>
  <c r="E1544" i="8"/>
  <c r="E1543" i="8"/>
  <c r="E1542" i="8"/>
  <c r="E1541" i="8"/>
  <c r="E1540" i="8"/>
  <c r="E1539" i="8"/>
  <c r="E1538" i="8"/>
  <c r="E1537" i="8"/>
  <c r="E1536" i="8"/>
  <c r="E1535" i="8"/>
  <c r="E1534" i="8"/>
  <c r="E1533" i="8"/>
  <c r="E1532" i="8"/>
  <c r="E1531" i="8"/>
  <c r="E1530" i="8"/>
  <c r="E1529" i="8"/>
  <c r="E1528" i="8"/>
  <c r="E1527" i="8"/>
  <c r="E1526" i="8"/>
  <c r="E1525" i="8"/>
  <c r="E1524" i="8"/>
  <c r="E1523" i="8"/>
  <c r="E1522" i="8"/>
  <c r="E1521" i="8"/>
  <c r="E1520" i="8"/>
  <c r="E1519" i="8"/>
  <c r="E1518" i="8"/>
  <c r="E1517" i="8"/>
  <c r="E1516" i="8"/>
  <c r="E1515" i="8"/>
  <c r="E1514" i="8"/>
  <c r="W1573" i="7"/>
  <c r="R1573" i="7"/>
  <c r="Q1573" i="7"/>
  <c r="S1573" i="7" s="1"/>
  <c r="R1572" i="7"/>
  <c r="Q1572" i="7"/>
  <c r="S1572" i="7" s="1"/>
  <c r="R1571" i="7"/>
  <c r="Q1571" i="7"/>
  <c r="S1571" i="7" s="1"/>
  <c r="R1570" i="7"/>
  <c r="Q1570" i="7"/>
  <c r="S1570" i="7" s="1"/>
  <c r="R1569" i="7"/>
  <c r="Q1569" i="7"/>
  <c r="S1569" i="7" s="1"/>
  <c r="R1568" i="7"/>
  <c r="Q1568" i="7"/>
  <c r="S1568" i="7" s="1"/>
  <c r="R1567" i="7"/>
  <c r="Q1567" i="7"/>
  <c r="S1567" i="7" s="1"/>
  <c r="R1566" i="7"/>
  <c r="Q1566" i="7"/>
  <c r="S1566" i="7" s="1"/>
  <c r="R1565" i="7"/>
  <c r="Q1565" i="7"/>
  <c r="S1565" i="7" s="1"/>
  <c r="R1564" i="7"/>
  <c r="Q1564" i="7"/>
  <c r="S1564" i="7" s="1"/>
  <c r="R1563" i="7"/>
  <c r="Q1563" i="7"/>
  <c r="S1563" i="7" s="1"/>
  <c r="R1562" i="7"/>
  <c r="Q1562" i="7"/>
  <c r="S1562" i="7" s="1"/>
  <c r="R1561" i="7"/>
  <c r="Q1561" i="7"/>
  <c r="S1561" i="7" s="1"/>
  <c r="R1560" i="7"/>
  <c r="Q1560" i="7"/>
  <c r="S1560" i="7" s="1"/>
  <c r="R1559" i="7"/>
  <c r="Q1559" i="7"/>
  <c r="S1559" i="7" s="1"/>
  <c r="R1558" i="7"/>
  <c r="Q1558" i="7"/>
  <c r="S1558" i="7" s="1"/>
  <c r="R1557" i="7"/>
  <c r="Q1557" i="7"/>
  <c r="S1557" i="7" s="1"/>
  <c r="R1556" i="7"/>
  <c r="Q1556" i="7"/>
  <c r="S1556" i="7" s="1"/>
  <c r="S1555" i="7"/>
  <c r="R1555" i="7"/>
  <c r="Q1555" i="7"/>
  <c r="R1554" i="7"/>
  <c r="Q1554" i="7"/>
  <c r="S1554" i="7" s="1"/>
  <c r="R1553" i="7"/>
  <c r="Q1553" i="7"/>
  <c r="S1553" i="7" s="1"/>
  <c r="R1552" i="7"/>
  <c r="Q1552" i="7"/>
  <c r="S1552" i="7" s="1"/>
  <c r="R1551" i="7"/>
  <c r="Q1551" i="7"/>
  <c r="S1551" i="7" s="1"/>
  <c r="R1550" i="7"/>
  <c r="Q1550" i="7"/>
  <c r="S1550" i="7" s="1"/>
  <c r="R1549" i="7"/>
  <c r="Q1549" i="7"/>
  <c r="S1549" i="7" s="1"/>
  <c r="R1548" i="7"/>
  <c r="Q1548" i="7"/>
  <c r="S1548" i="7" s="1"/>
  <c r="S1547" i="7"/>
  <c r="R1547" i="7"/>
  <c r="Q1547" i="7"/>
  <c r="R1546" i="7"/>
  <c r="Q1546" i="7"/>
  <c r="S1546" i="7" s="1"/>
  <c r="R1545" i="7"/>
  <c r="Q1545" i="7"/>
  <c r="S1545" i="7" s="1"/>
  <c r="S1544" i="7"/>
  <c r="R1544" i="7"/>
  <c r="Q1544" i="7"/>
  <c r="R1543" i="7"/>
  <c r="Q1543" i="7"/>
  <c r="S1543" i="7" s="1"/>
  <c r="R1542" i="7"/>
  <c r="Q1542" i="7"/>
  <c r="S1542" i="7" s="1"/>
  <c r="R1541" i="7"/>
  <c r="Q1541" i="7"/>
  <c r="S1541" i="7" s="1"/>
  <c r="R1540" i="7"/>
  <c r="Q1540" i="7"/>
  <c r="S1540" i="7" s="1"/>
  <c r="R1539" i="7"/>
  <c r="Q1539" i="7"/>
  <c r="S1539" i="7" s="1"/>
  <c r="R1538" i="7"/>
  <c r="Q1538" i="7"/>
  <c r="S1538" i="7" s="1"/>
  <c r="R1537" i="7"/>
  <c r="S1537" i="7"/>
  <c r="S1536" i="7"/>
  <c r="R1536" i="7"/>
  <c r="Q1536" i="7"/>
  <c r="R1535" i="7"/>
  <c r="Q1535" i="7"/>
  <c r="S1535" i="7" s="1"/>
  <c r="R1534" i="7"/>
  <c r="Q1534" i="7"/>
  <c r="S1534" i="7" s="1"/>
  <c r="R1533" i="7"/>
  <c r="Q1533" i="7"/>
  <c r="S1533" i="7" s="1"/>
  <c r="R1532" i="7"/>
  <c r="Q1532" i="7"/>
  <c r="S1532" i="7" s="1"/>
  <c r="R1531" i="7"/>
  <c r="Q1531" i="7"/>
  <c r="S1531" i="7" s="1"/>
  <c r="R1530" i="7"/>
  <c r="Q1530" i="7"/>
  <c r="S1530" i="7" s="1"/>
  <c r="R1529" i="7"/>
  <c r="Q1529" i="7"/>
  <c r="S1529" i="7" s="1"/>
  <c r="R1528" i="7"/>
  <c r="Q1528" i="7"/>
  <c r="S1528" i="7" s="1"/>
  <c r="R1527" i="7"/>
  <c r="Q1527" i="7"/>
  <c r="S1527" i="7" s="1"/>
  <c r="R1526" i="7"/>
  <c r="Q1526" i="7"/>
  <c r="S1526" i="7" s="1"/>
  <c r="R1525" i="7"/>
  <c r="Q1525" i="7"/>
  <c r="S1525" i="7" s="1"/>
  <c r="R1524" i="7"/>
  <c r="Q1524" i="7"/>
  <c r="S1524" i="7" s="1"/>
  <c r="R1523" i="7"/>
  <c r="Q1523" i="7"/>
  <c r="S1523" i="7" s="1"/>
  <c r="T251" i="5"/>
  <c r="S251" i="5"/>
  <c r="U251" i="5" s="1"/>
  <c r="T250" i="5"/>
  <c r="S250" i="5"/>
  <c r="U250" i="5" s="1"/>
  <c r="T249" i="5"/>
  <c r="S249" i="5"/>
  <c r="U249" i="5" s="1"/>
  <c r="T248" i="5"/>
  <c r="S248" i="5"/>
  <c r="U248" i="5" s="1"/>
  <c r="T247" i="5"/>
  <c r="S247" i="5"/>
  <c r="U247" i="5" s="1"/>
  <c r="T246" i="5"/>
  <c r="S246" i="5"/>
  <c r="U246" i="5" s="1"/>
  <c r="T245" i="5"/>
  <c r="S245" i="5"/>
  <c r="U245" i="5" s="1"/>
  <c r="T244" i="5"/>
  <c r="S244" i="5"/>
  <c r="U244" i="5" s="1"/>
  <c r="T243" i="5"/>
  <c r="S243" i="5"/>
  <c r="U243" i="5" s="1"/>
  <c r="T242" i="5"/>
  <c r="S242" i="5"/>
  <c r="U242" i="5" s="1"/>
  <c r="T241" i="5"/>
  <c r="S241" i="5"/>
  <c r="U241" i="5" s="1"/>
  <c r="T240" i="5"/>
  <c r="S240" i="5"/>
  <c r="U240" i="5" s="1"/>
  <c r="T239" i="5"/>
  <c r="S239" i="5"/>
  <c r="U239" i="5" s="1"/>
  <c r="T238" i="5"/>
  <c r="S238" i="5"/>
  <c r="U238" i="5" s="1"/>
  <c r="T237" i="5"/>
  <c r="S237" i="5"/>
  <c r="U237" i="5" s="1"/>
  <c r="T236" i="5"/>
  <c r="S236" i="5"/>
  <c r="U236" i="5" s="1"/>
  <c r="T235" i="5"/>
  <c r="S235" i="5"/>
  <c r="U235" i="5" s="1"/>
  <c r="T234" i="5"/>
  <c r="S234" i="5"/>
  <c r="U234" i="5" s="1"/>
  <c r="T233" i="5"/>
  <c r="S233" i="5"/>
  <c r="U233" i="5" s="1"/>
  <c r="T232" i="5"/>
  <c r="S232" i="5"/>
  <c r="U232" i="5" s="1"/>
  <c r="T231" i="5"/>
  <c r="S231" i="5"/>
  <c r="U231" i="5" s="1"/>
  <c r="T230" i="5"/>
  <c r="S230" i="5"/>
  <c r="U230" i="5" s="1"/>
  <c r="T229" i="5"/>
  <c r="S229" i="5"/>
  <c r="U229" i="5" s="1"/>
  <c r="T228" i="5"/>
  <c r="S228" i="5"/>
  <c r="U228" i="5" s="1"/>
  <c r="T227" i="5"/>
  <c r="S227" i="5"/>
  <c r="U227" i="5" s="1"/>
  <c r="T226" i="5"/>
  <c r="S226" i="5"/>
  <c r="U226" i="5" s="1"/>
  <c r="T225" i="5"/>
  <c r="S225" i="5"/>
  <c r="U225" i="5" s="1"/>
  <c r="T224" i="5"/>
  <c r="S224" i="5"/>
  <c r="U224" i="5" s="1"/>
  <c r="T223" i="5"/>
  <c r="S223" i="5"/>
  <c r="U223" i="5" s="1"/>
  <c r="T222" i="5"/>
  <c r="S222" i="5"/>
  <c r="U222" i="5" s="1"/>
  <c r="T221" i="5"/>
  <c r="S221" i="5"/>
  <c r="U221" i="5" s="1"/>
  <c r="T220" i="5"/>
  <c r="S220" i="5"/>
  <c r="U220" i="5" s="1"/>
  <c r="T219" i="5"/>
  <c r="S219" i="5"/>
  <c r="U219" i="5" s="1"/>
  <c r="T218" i="5"/>
  <c r="S218" i="5"/>
  <c r="U218" i="5" s="1"/>
  <c r="T217" i="5"/>
  <c r="S217" i="5"/>
  <c r="U217" i="5" s="1"/>
  <c r="T216" i="5"/>
  <c r="S216" i="5"/>
  <c r="U216" i="5" s="1"/>
  <c r="T215" i="5"/>
  <c r="S215" i="5"/>
  <c r="U215" i="5" s="1"/>
  <c r="T214" i="5"/>
  <c r="S214" i="5"/>
  <c r="U214" i="5" s="1"/>
  <c r="T213" i="5"/>
  <c r="S213" i="5"/>
  <c r="U213" i="5" s="1"/>
  <c r="T212" i="5"/>
  <c r="S212" i="5"/>
  <c r="U212" i="5" s="1"/>
  <c r="T211" i="5"/>
  <c r="S211" i="5"/>
  <c r="U211" i="5" s="1"/>
  <c r="T210" i="5"/>
  <c r="S210" i="5"/>
  <c r="U210" i="5" s="1"/>
  <c r="T209" i="5"/>
  <c r="S209" i="5"/>
  <c r="U209" i="5" s="1"/>
  <c r="T208" i="5"/>
  <c r="S208" i="5"/>
  <c r="U208" i="5" s="1"/>
  <c r="T207" i="5"/>
  <c r="S207" i="5"/>
  <c r="U207" i="5" s="1"/>
  <c r="T206" i="5"/>
  <c r="S206" i="5"/>
  <c r="U206" i="5" s="1"/>
  <c r="T205" i="5"/>
  <c r="S205" i="5"/>
  <c r="U205" i="5" s="1"/>
  <c r="T204" i="5"/>
  <c r="S204" i="5"/>
  <c r="U204" i="5" s="1"/>
  <c r="T203" i="5"/>
  <c r="S203" i="5"/>
  <c r="U203" i="5" s="1"/>
  <c r="T202" i="5"/>
  <c r="S202" i="5"/>
  <c r="U202" i="5" s="1"/>
  <c r="T201" i="5"/>
  <c r="S201" i="5"/>
  <c r="U201" i="5" s="1"/>
  <c r="R1573" i="6"/>
  <c r="Q1573" i="6"/>
  <c r="S1573" i="6" s="1"/>
  <c r="R1572" i="6"/>
  <c r="Q1572" i="6"/>
  <c r="S1572" i="6" s="1"/>
  <c r="R1571" i="6"/>
  <c r="Q1571" i="6"/>
  <c r="S1571" i="6" s="1"/>
  <c r="R1570" i="6"/>
  <c r="Q1570" i="6"/>
  <c r="S1570" i="6" s="1"/>
  <c r="R1569" i="6"/>
  <c r="Q1569" i="6"/>
  <c r="S1569" i="6" s="1"/>
  <c r="R1568" i="6"/>
  <c r="Q1568" i="6"/>
  <c r="S1568" i="6" s="1"/>
  <c r="R1567" i="6"/>
  <c r="Q1567" i="6"/>
  <c r="S1567" i="6" s="1"/>
  <c r="R1566" i="6"/>
  <c r="Q1566" i="6"/>
  <c r="S1566" i="6" s="1"/>
  <c r="R1565" i="6"/>
  <c r="Q1565" i="6"/>
  <c r="S1565" i="6" s="1"/>
  <c r="R1564" i="6"/>
  <c r="Q1564" i="6"/>
  <c r="S1564" i="6" s="1"/>
  <c r="R1563" i="6"/>
  <c r="Q1563" i="6"/>
  <c r="S1563" i="6" s="1"/>
  <c r="R1562" i="6"/>
  <c r="Q1562" i="6"/>
  <c r="S1562" i="6" s="1"/>
  <c r="R1561" i="6"/>
  <c r="Q1561" i="6"/>
  <c r="S1561" i="6" s="1"/>
  <c r="R1560" i="6"/>
  <c r="Q1560" i="6"/>
  <c r="S1560" i="6" s="1"/>
  <c r="R1559" i="6"/>
  <c r="Q1559" i="6"/>
  <c r="S1559" i="6" s="1"/>
  <c r="R1558" i="6"/>
  <c r="Q1558" i="6"/>
  <c r="S1558" i="6" s="1"/>
  <c r="R1557" i="6"/>
  <c r="Q1557" i="6"/>
  <c r="S1557" i="6" s="1"/>
  <c r="R1556" i="6"/>
  <c r="Q1556" i="6"/>
  <c r="S1556" i="6" s="1"/>
  <c r="R1555" i="6"/>
  <c r="Q1555" i="6"/>
  <c r="S1555" i="6" s="1"/>
  <c r="R1554" i="6"/>
  <c r="Q1554" i="6"/>
  <c r="S1554" i="6" s="1"/>
  <c r="R1553" i="6"/>
  <c r="Q1553" i="6"/>
  <c r="S1553" i="6" s="1"/>
  <c r="R1552" i="6"/>
  <c r="Q1552" i="6"/>
  <c r="S1552" i="6" s="1"/>
  <c r="R1551" i="6"/>
  <c r="Q1551" i="6"/>
  <c r="S1551" i="6" s="1"/>
  <c r="R1550" i="6"/>
  <c r="Q1550" i="6"/>
  <c r="S1550" i="6" s="1"/>
  <c r="R1549" i="6"/>
  <c r="Q1549" i="6"/>
  <c r="S1549" i="6" s="1"/>
  <c r="R1548" i="6"/>
  <c r="Q1548" i="6"/>
  <c r="S1548" i="6" s="1"/>
  <c r="S1547" i="6"/>
  <c r="R1547" i="6"/>
  <c r="Q1547" i="6"/>
  <c r="R1546" i="6"/>
  <c r="Q1546" i="6"/>
  <c r="S1546" i="6" s="1"/>
  <c r="R1545" i="6"/>
  <c r="Q1545" i="6"/>
  <c r="S1545" i="6" s="1"/>
  <c r="S1544" i="6"/>
  <c r="R1544" i="6"/>
  <c r="Q1544" i="6"/>
  <c r="R1543" i="6"/>
  <c r="Q1543" i="6"/>
  <c r="S1543" i="6" s="1"/>
  <c r="R1542" i="6"/>
  <c r="Q1542" i="6"/>
  <c r="S1542" i="6" s="1"/>
  <c r="R1541" i="6"/>
  <c r="Q1541" i="6"/>
  <c r="S1541" i="6" s="1"/>
  <c r="R1540" i="6"/>
  <c r="Q1540" i="6"/>
  <c r="S1540" i="6" s="1"/>
  <c r="R1539" i="6"/>
  <c r="Q1539" i="6"/>
  <c r="S1539" i="6" s="1"/>
  <c r="R1538" i="6"/>
  <c r="Q1538" i="6"/>
  <c r="S1538" i="6" s="1"/>
  <c r="R1537" i="6"/>
  <c r="S1537" i="6"/>
  <c r="S1536" i="6"/>
  <c r="R1536" i="6"/>
  <c r="Q1536" i="6"/>
  <c r="R1535" i="6"/>
  <c r="Q1535" i="6"/>
  <c r="S1535" i="6" s="1"/>
  <c r="R1534" i="6"/>
  <c r="Q1534" i="6"/>
  <c r="S1534" i="6" s="1"/>
  <c r="R1533" i="6"/>
  <c r="Q1533" i="6"/>
  <c r="S1533" i="6" s="1"/>
  <c r="R1532" i="6"/>
  <c r="Q1532" i="6"/>
  <c r="S1532" i="6" s="1"/>
  <c r="R1531" i="6"/>
  <c r="Q1531" i="6"/>
  <c r="S1531" i="6" s="1"/>
  <c r="R1530" i="6"/>
  <c r="Q1530" i="6"/>
  <c r="S1530" i="6" s="1"/>
  <c r="R1529" i="6"/>
  <c r="Q1529" i="6"/>
  <c r="S1529" i="6" s="1"/>
  <c r="R1528" i="6"/>
  <c r="Q1528" i="6"/>
  <c r="S1528" i="6" s="1"/>
  <c r="R1527" i="6"/>
  <c r="Q1527" i="6"/>
  <c r="S1527" i="6" s="1"/>
  <c r="R1526" i="6"/>
  <c r="Q1526" i="6"/>
  <c r="S1526" i="6" s="1"/>
  <c r="R1525" i="6"/>
  <c r="Q1525" i="6"/>
  <c r="S1525" i="6" s="1"/>
  <c r="R1524" i="6"/>
  <c r="Q1524" i="6"/>
  <c r="S1524" i="6" s="1"/>
  <c r="R1523" i="6"/>
  <c r="Q1523" i="6"/>
  <c r="S1523" i="6" s="1"/>
  <c r="E1513" i="8"/>
  <c r="E1512" i="8"/>
  <c r="E1511" i="8"/>
  <c r="E1510" i="8"/>
  <c r="E1509" i="8"/>
  <c r="E1508" i="8"/>
  <c r="E1507" i="8"/>
  <c r="E1506" i="8"/>
  <c r="E1505" i="8"/>
  <c r="E1504" i="8"/>
  <c r="E1503" i="8"/>
  <c r="E1502" i="8"/>
  <c r="E1501" i="8"/>
  <c r="E1500" i="8"/>
  <c r="E1499" i="8"/>
  <c r="E1498" i="8"/>
  <c r="E1497" i="8"/>
  <c r="W1522" i="7"/>
  <c r="W1517" i="7"/>
  <c r="W1509" i="7"/>
  <c r="R1522" i="7"/>
  <c r="Q1522" i="7"/>
  <c r="S1522" i="7" s="1"/>
  <c r="R1521" i="7"/>
  <c r="Q1521" i="7"/>
  <c r="S1521" i="7" s="1"/>
  <c r="R1520" i="7"/>
  <c r="Q1520" i="7"/>
  <c r="S1520" i="7" s="1"/>
  <c r="R1519" i="7"/>
  <c r="Q1519" i="7"/>
  <c r="S1519" i="7" s="1"/>
  <c r="R1518" i="7"/>
  <c r="Q1518" i="7"/>
  <c r="S1518" i="7" s="1"/>
  <c r="R1517" i="7"/>
  <c r="Q1517" i="7"/>
  <c r="S1517" i="7" s="1"/>
  <c r="R1516" i="7"/>
  <c r="Q1516" i="7"/>
  <c r="S1516" i="7" s="1"/>
  <c r="R1515" i="7"/>
  <c r="Q1515" i="7"/>
  <c r="S1515" i="7" s="1"/>
  <c r="R1514" i="7"/>
  <c r="Q1514" i="7"/>
  <c r="S1514" i="7" s="1"/>
  <c r="R1513" i="7"/>
  <c r="Q1513" i="7"/>
  <c r="S1513" i="7" s="1"/>
  <c r="S1512" i="7"/>
  <c r="R1512" i="7"/>
  <c r="Q1512" i="7"/>
  <c r="R1511" i="7"/>
  <c r="Q1511" i="7"/>
  <c r="S1511" i="7" s="1"/>
  <c r="R1510" i="7"/>
  <c r="Q1510" i="7"/>
  <c r="S1510" i="7" s="1"/>
  <c r="R1509" i="7"/>
  <c r="Q1509" i="7"/>
  <c r="S1509" i="7" s="1"/>
  <c r="R1508" i="7"/>
  <c r="Q1508" i="7"/>
  <c r="S1508" i="7" s="1"/>
  <c r="R1507" i="7"/>
  <c r="Q1507" i="7"/>
  <c r="S1507" i="7" s="1"/>
  <c r="R1506" i="7"/>
  <c r="Q1506" i="7"/>
  <c r="S1506" i="7" s="1"/>
  <c r="T268" i="5"/>
  <c r="S268" i="5"/>
  <c r="U268" i="5" s="1"/>
  <c r="T267" i="5"/>
  <c r="S267" i="5"/>
  <c r="U267" i="5" s="1"/>
  <c r="T266" i="5"/>
  <c r="S266" i="5"/>
  <c r="U266" i="5" s="1"/>
  <c r="T265" i="5"/>
  <c r="S265" i="5"/>
  <c r="U265" i="5" s="1"/>
  <c r="T264" i="5"/>
  <c r="S264" i="5"/>
  <c r="U264" i="5" s="1"/>
  <c r="T263" i="5"/>
  <c r="S263" i="5"/>
  <c r="U263" i="5" s="1"/>
  <c r="T262" i="5"/>
  <c r="S262" i="5"/>
  <c r="U262" i="5" s="1"/>
  <c r="T261" i="5"/>
  <c r="S261" i="5"/>
  <c r="U261" i="5" s="1"/>
  <c r="T260" i="5"/>
  <c r="S260" i="5"/>
  <c r="U260" i="5" s="1"/>
  <c r="T259" i="5"/>
  <c r="S259" i="5"/>
  <c r="U259" i="5" s="1"/>
  <c r="T258" i="5"/>
  <c r="S258" i="5"/>
  <c r="U258" i="5" s="1"/>
  <c r="T257" i="5"/>
  <c r="S257" i="5"/>
  <c r="U257" i="5" s="1"/>
  <c r="T256" i="5"/>
  <c r="S256" i="5"/>
  <c r="U256" i="5" s="1"/>
  <c r="T255" i="5"/>
  <c r="S255" i="5"/>
  <c r="U255" i="5" s="1"/>
  <c r="T254" i="5"/>
  <c r="S254" i="5"/>
  <c r="U254" i="5" s="1"/>
  <c r="T253" i="5"/>
  <c r="S253" i="5"/>
  <c r="U253" i="5" s="1"/>
  <c r="T252" i="5"/>
  <c r="S252" i="5"/>
  <c r="U252" i="5" s="1"/>
  <c r="R1522" i="6"/>
  <c r="Q1522" i="6"/>
  <c r="S1522" i="6" s="1"/>
  <c r="R1521" i="6"/>
  <c r="Q1521" i="6"/>
  <c r="S1521" i="6" s="1"/>
  <c r="R1520" i="6"/>
  <c r="Q1520" i="6"/>
  <c r="S1520" i="6" s="1"/>
  <c r="R1519" i="6"/>
  <c r="Q1519" i="6"/>
  <c r="S1519" i="6" s="1"/>
  <c r="R1518" i="6"/>
  <c r="Q1518" i="6"/>
  <c r="S1518" i="6" s="1"/>
  <c r="R1517" i="6"/>
  <c r="Q1517" i="6"/>
  <c r="S1517" i="6" s="1"/>
  <c r="R1516" i="6"/>
  <c r="Q1516" i="6"/>
  <c r="S1516" i="6" s="1"/>
  <c r="R1515" i="6"/>
  <c r="Q1515" i="6"/>
  <c r="S1515" i="6" s="1"/>
  <c r="R1514" i="6"/>
  <c r="Q1514" i="6"/>
  <c r="S1514" i="6" s="1"/>
  <c r="R1513" i="6"/>
  <c r="Q1513" i="6"/>
  <c r="S1513" i="6" s="1"/>
  <c r="S1512" i="6"/>
  <c r="R1512" i="6"/>
  <c r="Q1512" i="6"/>
  <c r="R1511" i="6"/>
  <c r="Q1511" i="6"/>
  <c r="S1511" i="6" s="1"/>
  <c r="R1510" i="6"/>
  <c r="Q1510" i="6"/>
  <c r="S1510" i="6" s="1"/>
  <c r="S1509" i="6"/>
  <c r="S1508" i="6"/>
  <c r="R1509" i="6"/>
  <c r="R1508" i="6"/>
  <c r="R1507" i="6"/>
  <c r="R1506" i="6"/>
  <c r="Q1509" i="6"/>
  <c r="Q1508" i="6"/>
  <c r="Q1507" i="6"/>
  <c r="S1507" i="6" s="1"/>
  <c r="Q1506" i="6"/>
  <c r="X1764" i="7" l="1"/>
  <c r="X1755" i="7"/>
  <c r="S1597" i="7"/>
  <c r="V1690" i="7"/>
  <c r="V1590" i="7"/>
  <c r="V1695" i="7"/>
  <c r="X1695" i="7" s="1"/>
  <c r="V1680" i="7"/>
  <c r="X1680" i="7" s="1"/>
  <c r="S1591" i="7"/>
  <c r="V1587" i="7"/>
  <c r="X1587" i="7" s="1"/>
  <c r="X1590" i="7"/>
  <c r="X1690" i="7"/>
  <c r="X1612" i="7"/>
  <c r="S1600" i="6"/>
  <c r="X1596" i="7"/>
  <c r="V1509" i="7"/>
  <c r="X1509" i="7" s="1"/>
  <c r="V1517" i="7"/>
  <c r="X1517" i="7"/>
  <c r="V1573" i="7"/>
  <c r="X1573" i="7" s="1"/>
  <c r="V1522" i="7"/>
  <c r="X1522" i="7" s="1"/>
  <c r="S1575" i="7"/>
  <c r="V1589" i="7"/>
  <c r="X1589" i="7" s="1"/>
  <c r="E1496" i="8"/>
  <c r="E1495" i="8"/>
  <c r="E1494" i="8"/>
  <c r="E1493" i="8"/>
  <c r="E1492" i="8"/>
  <c r="E1491" i="8"/>
  <c r="E1490" i="8"/>
  <c r="E1489" i="8"/>
  <c r="E1488" i="8"/>
  <c r="E1487" i="8"/>
  <c r="E1486" i="8"/>
  <c r="E1485" i="8"/>
  <c r="E1484" i="8"/>
  <c r="W1505" i="7"/>
  <c r="R1505" i="7"/>
  <c r="Q1505" i="7"/>
  <c r="S1505" i="7" s="1"/>
  <c r="R1504" i="7"/>
  <c r="Q1504" i="7"/>
  <c r="S1504" i="7" s="1"/>
  <c r="R1503" i="7"/>
  <c r="Q1503" i="7"/>
  <c r="S1503" i="7" s="1"/>
  <c r="R1502" i="7"/>
  <c r="Q1502" i="7"/>
  <c r="S1502" i="7" s="1"/>
  <c r="R1501" i="7"/>
  <c r="S1501" i="7"/>
  <c r="R1500" i="7"/>
  <c r="Q1500" i="7"/>
  <c r="S1500" i="7" s="1"/>
  <c r="R1499" i="7"/>
  <c r="Q1499" i="7"/>
  <c r="S1499" i="7" s="1"/>
  <c r="R1498" i="7"/>
  <c r="Q1498" i="7"/>
  <c r="S1498" i="7" s="1"/>
  <c r="R1497" i="7"/>
  <c r="Q1497" i="7"/>
  <c r="S1497" i="7" s="1"/>
  <c r="R1496" i="7"/>
  <c r="Q1496" i="7"/>
  <c r="S1496" i="7" s="1"/>
  <c r="R1495" i="7"/>
  <c r="Q1495" i="7"/>
  <c r="S1495" i="7" s="1"/>
  <c r="R1494" i="7"/>
  <c r="Q1494" i="7"/>
  <c r="S1494" i="7" s="1"/>
  <c r="R1493" i="7"/>
  <c r="Q1493" i="7"/>
  <c r="S1493" i="7" s="1"/>
  <c r="T281" i="5"/>
  <c r="S281" i="5"/>
  <c r="U281" i="5" s="1"/>
  <c r="T280" i="5"/>
  <c r="S280" i="5"/>
  <c r="U280" i="5" s="1"/>
  <c r="T279" i="5"/>
  <c r="S279" i="5"/>
  <c r="U279" i="5" s="1"/>
  <c r="T278" i="5"/>
  <c r="S278" i="5"/>
  <c r="U278" i="5" s="1"/>
  <c r="T277" i="5"/>
  <c r="S277" i="5"/>
  <c r="U277" i="5" s="1"/>
  <c r="T276" i="5"/>
  <c r="S276" i="5"/>
  <c r="U276" i="5" s="1"/>
  <c r="T275" i="5"/>
  <c r="S275" i="5"/>
  <c r="U275" i="5" s="1"/>
  <c r="T274" i="5"/>
  <c r="S274" i="5"/>
  <c r="U274" i="5" s="1"/>
  <c r="T273" i="5"/>
  <c r="S273" i="5"/>
  <c r="U273" i="5" s="1"/>
  <c r="T272" i="5"/>
  <c r="S272" i="5"/>
  <c r="U272" i="5" s="1"/>
  <c r="T271" i="5"/>
  <c r="S271" i="5"/>
  <c r="U271" i="5" s="1"/>
  <c r="T270" i="5"/>
  <c r="S270" i="5"/>
  <c r="U270" i="5" s="1"/>
  <c r="T269" i="5"/>
  <c r="S269" i="5"/>
  <c r="U269" i="5" s="1"/>
  <c r="R1505" i="6"/>
  <c r="Q1505" i="6"/>
  <c r="R1504" i="6"/>
  <c r="Q1504" i="6"/>
  <c r="S1504" i="6" s="1"/>
  <c r="R1503" i="6"/>
  <c r="Q1503" i="6"/>
  <c r="S1503" i="6" s="1"/>
  <c r="R1502" i="6"/>
  <c r="Q1502" i="6"/>
  <c r="S1502" i="6" s="1"/>
  <c r="R1501" i="6"/>
  <c r="R1500" i="6"/>
  <c r="Q1500" i="6"/>
  <c r="S1500" i="6" s="1"/>
  <c r="R1499" i="6"/>
  <c r="Q1499" i="6"/>
  <c r="S1499" i="6" s="1"/>
  <c r="R1498" i="6"/>
  <c r="Q1498" i="6"/>
  <c r="S1498" i="6" s="1"/>
  <c r="R1497" i="6"/>
  <c r="Q1497" i="6"/>
  <c r="R1496" i="6"/>
  <c r="Q1496" i="6"/>
  <c r="R1495" i="6"/>
  <c r="Q1495" i="6"/>
  <c r="R1494" i="6"/>
  <c r="Q1494" i="6"/>
  <c r="S1494" i="6" s="1"/>
  <c r="R1493" i="6"/>
  <c r="Q1493" i="6"/>
  <c r="S1506" i="6"/>
  <c r="S1505" i="6"/>
  <c r="S1501" i="6"/>
  <c r="S1497" i="6"/>
  <c r="S1496" i="6"/>
  <c r="S1495" i="6"/>
  <c r="S1493" i="6"/>
  <c r="V1505" i="7" l="1"/>
  <c r="X1505" i="7"/>
  <c r="E1483" i="8" l="1"/>
  <c r="E1482" i="8"/>
  <c r="E1481" i="8"/>
  <c r="E1480" i="8"/>
  <c r="E1479" i="8"/>
  <c r="E1478" i="8"/>
  <c r="E1477" i="8"/>
  <c r="E1476" i="8"/>
  <c r="E1475" i="8"/>
  <c r="E1474" i="8"/>
  <c r="E1473" i="8"/>
  <c r="E1472" i="8"/>
  <c r="E1471" i="8"/>
  <c r="E1470" i="8"/>
  <c r="E1469" i="8"/>
  <c r="E1468" i="8"/>
  <c r="E1467" i="8"/>
  <c r="E1466" i="8"/>
  <c r="E1465" i="8"/>
  <c r="E1464" i="8"/>
  <c r="E1463" i="8"/>
  <c r="E1462" i="8"/>
  <c r="E1461" i="8"/>
  <c r="E1460" i="8"/>
  <c r="E1459" i="8"/>
  <c r="E1458" i="8"/>
  <c r="E1457" i="8"/>
  <c r="E1456" i="8"/>
  <c r="E1455" i="8"/>
  <c r="E1454" i="8"/>
  <c r="E1453" i="8"/>
  <c r="E1452" i="8"/>
  <c r="E1451" i="8"/>
  <c r="E1450" i="8"/>
  <c r="E1449" i="8"/>
  <c r="E1448" i="8"/>
  <c r="E1447" i="8"/>
  <c r="E1446" i="8"/>
  <c r="E1445" i="8"/>
  <c r="E1444" i="8"/>
  <c r="E1443" i="8"/>
  <c r="E1442" i="8"/>
  <c r="W1492" i="7"/>
  <c r="W1489" i="7"/>
  <c r="W1478" i="7"/>
  <c r="W1452" i="7"/>
  <c r="R1492" i="7"/>
  <c r="Q1492" i="7"/>
  <c r="S1492" i="7" s="1"/>
  <c r="R1491" i="7"/>
  <c r="Q1491" i="7"/>
  <c r="S1491" i="7" s="1"/>
  <c r="R1490" i="7"/>
  <c r="Q1490" i="7"/>
  <c r="S1490" i="7" s="1"/>
  <c r="R1489" i="7"/>
  <c r="Q1489" i="7"/>
  <c r="S1489" i="7" s="1"/>
  <c r="R1488" i="7"/>
  <c r="Q1488" i="7"/>
  <c r="S1488" i="7" s="1"/>
  <c r="R1487" i="7"/>
  <c r="Q1487" i="7"/>
  <c r="S1487" i="7" s="1"/>
  <c r="R1486" i="7"/>
  <c r="Q1486" i="7"/>
  <c r="S1486" i="7" s="1"/>
  <c r="R1485" i="7"/>
  <c r="Q1485" i="7"/>
  <c r="S1485" i="7" s="1"/>
  <c r="R1484" i="7"/>
  <c r="Q1484" i="7"/>
  <c r="S1484" i="7" s="1"/>
  <c r="R1483" i="7"/>
  <c r="Q1483" i="7"/>
  <c r="S1483" i="7" s="1"/>
  <c r="R1482" i="7"/>
  <c r="Q1482" i="7"/>
  <c r="S1482" i="7" s="1"/>
  <c r="R1481" i="7"/>
  <c r="Q1481" i="7"/>
  <c r="S1481" i="7" s="1"/>
  <c r="R1480" i="7"/>
  <c r="Q1480" i="7"/>
  <c r="S1480" i="7" s="1"/>
  <c r="R1479" i="7"/>
  <c r="Q1479" i="7"/>
  <c r="R1478" i="7"/>
  <c r="Q1478" i="7"/>
  <c r="S1478" i="7" s="1"/>
  <c r="R1477" i="7"/>
  <c r="Q1477" i="7"/>
  <c r="S1477" i="7" s="1"/>
  <c r="S1476" i="7"/>
  <c r="R1476" i="7"/>
  <c r="Q1476" i="7"/>
  <c r="R1475" i="7"/>
  <c r="Q1475" i="7"/>
  <c r="S1475" i="7" s="1"/>
  <c r="R1474" i="7"/>
  <c r="Q1474" i="7"/>
  <c r="S1474" i="7" s="1"/>
  <c r="S1473" i="7"/>
  <c r="R1473" i="7"/>
  <c r="Q1473" i="7"/>
  <c r="R1472" i="7"/>
  <c r="Q1472" i="7"/>
  <c r="S1472" i="7" s="1"/>
  <c r="R1471" i="7"/>
  <c r="Q1471" i="7"/>
  <c r="S1471" i="7" s="1"/>
  <c r="R1470" i="7"/>
  <c r="Q1470" i="7"/>
  <c r="S1470" i="7" s="1"/>
  <c r="R1469" i="7"/>
  <c r="Q1469" i="7"/>
  <c r="S1469" i="7" s="1"/>
  <c r="R1468" i="7"/>
  <c r="Q1468" i="7"/>
  <c r="S1468" i="7" s="1"/>
  <c r="R1467" i="7"/>
  <c r="Q1467" i="7"/>
  <c r="S1467" i="7" s="1"/>
  <c r="R1466" i="7"/>
  <c r="Q1466" i="7"/>
  <c r="S1466" i="7" s="1"/>
  <c r="R1465" i="7"/>
  <c r="Q1465" i="7"/>
  <c r="S1465" i="7" s="1"/>
  <c r="R1464" i="7"/>
  <c r="Q1464" i="7"/>
  <c r="S1464" i="7" s="1"/>
  <c r="R1463" i="7"/>
  <c r="Q1463" i="7"/>
  <c r="S1463" i="7" s="1"/>
  <c r="R1462" i="7"/>
  <c r="Q1462" i="7"/>
  <c r="S1462" i="7" s="1"/>
  <c r="R1461" i="7"/>
  <c r="Q1461" i="7"/>
  <c r="S1461" i="7" s="1"/>
  <c r="R1460" i="7"/>
  <c r="Q1460" i="7"/>
  <c r="S1460" i="7" s="1"/>
  <c r="R1459" i="7"/>
  <c r="Q1459" i="7"/>
  <c r="S1459" i="7" s="1"/>
  <c r="R1458" i="7"/>
  <c r="Q1458" i="7"/>
  <c r="S1458" i="7" s="1"/>
  <c r="R1457" i="7"/>
  <c r="Q1457" i="7"/>
  <c r="S1457" i="7" s="1"/>
  <c r="R1456" i="7"/>
  <c r="Q1456" i="7"/>
  <c r="S1456" i="7" s="1"/>
  <c r="R1455" i="7"/>
  <c r="Q1455" i="7"/>
  <c r="S1455" i="7" s="1"/>
  <c r="R1454" i="7"/>
  <c r="Q1454" i="7"/>
  <c r="S1454" i="7" s="1"/>
  <c r="R1453" i="7"/>
  <c r="Q1453" i="7"/>
  <c r="S1453" i="7" s="1"/>
  <c r="R1452" i="7"/>
  <c r="Q1452" i="7"/>
  <c r="S1452" i="7" s="1"/>
  <c r="R1451" i="7"/>
  <c r="Q1451" i="7"/>
  <c r="S1451" i="7" s="1"/>
  <c r="H1478" i="7"/>
  <c r="G1478" i="7"/>
  <c r="H1477" i="7"/>
  <c r="G1477" i="7"/>
  <c r="H1476" i="7"/>
  <c r="G1476" i="7"/>
  <c r="H1475" i="7"/>
  <c r="G1475" i="7"/>
  <c r="H1474" i="7"/>
  <c r="G1474" i="7"/>
  <c r="H1473" i="7"/>
  <c r="G1473" i="7"/>
  <c r="H1472" i="7"/>
  <c r="G1472" i="7"/>
  <c r="H1471" i="7"/>
  <c r="G1471" i="7"/>
  <c r="H1470" i="7"/>
  <c r="G1470" i="7"/>
  <c r="H1469" i="7"/>
  <c r="G1469" i="7"/>
  <c r="H1468" i="7"/>
  <c r="G1468" i="7"/>
  <c r="H1467" i="7"/>
  <c r="G1467" i="7"/>
  <c r="H1466" i="7"/>
  <c r="G1466" i="7"/>
  <c r="H1465" i="7"/>
  <c r="G1465" i="7"/>
  <c r="H1464" i="7"/>
  <c r="G1464" i="7"/>
  <c r="H1463" i="7"/>
  <c r="G1463" i="7"/>
  <c r="H1462" i="7"/>
  <c r="G1462" i="7"/>
  <c r="H1461" i="7"/>
  <c r="G1461" i="7"/>
  <c r="H1460" i="7"/>
  <c r="G1460" i="7"/>
  <c r="H1459" i="7"/>
  <c r="G1459" i="7"/>
  <c r="H1458" i="7"/>
  <c r="G1458" i="7"/>
  <c r="H1457" i="7"/>
  <c r="G1457" i="7"/>
  <c r="H1456" i="7"/>
  <c r="G1456" i="7"/>
  <c r="H1455" i="7"/>
  <c r="G1455" i="7"/>
  <c r="H1454" i="7"/>
  <c r="G1454" i="7"/>
  <c r="H1453" i="7"/>
  <c r="G1453" i="7"/>
  <c r="T284" i="5"/>
  <c r="S284" i="5"/>
  <c r="U284" i="5" s="1"/>
  <c r="T283" i="5"/>
  <c r="S283" i="5"/>
  <c r="U283" i="5" s="1"/>
  <c r="T282" i="5"/>
  <c r="S282" i="5"/>
  <c r="U282" i="5" s="1"/>
  <c r="R1492" i="6"/>
  <c r="Q1492" i="6"/>
  <c r="S1492" i="6" s="1"/>
  <c r="R1491" i="6"/>
  <c r="Q1491" i="6"/>
  <c r="S1491" i="6" s="1"/>
  <c r="R1490" i="6"/>
  <c r="Q1490" i="6"/>
  <c r="S1490" i="6" s="1"/>
  <c r="V1489" i="7" l="1"/>
  <c r="S1479" i="7"/>
  <c r="V1492" i="7"/>
  <c r="X1492" i="7" s="1"/>
  <c r="V1452" i="7"/>
  <c r="X1452" i="7" s="1"/>
  <c r="V1478" i="7"/>
  <c r="X1478" i="7" s="1"/>
  <c r="X1489" i="7"/>
  <c r="T295" i="5" l="1"/>
  <c r="S295" i="5"/>
  <c r="U295" i="5" s="1"/>
  <c r="T294" i="5"/>
  <c r="S294" i="5"/>
  <c r="U294" i="5" s="1"/>
  <c r="T293" i="5"/>
  <c r="S293" i="5"/>
  <c r="U293" i="5" s="1"/>
  <c r="T292" i="5"/>
  <c r="S292" i="5"/>
  <c r="U292" i="5" s="1"/>
  <c r="T291" i="5"/>
  <c r="S291" i="5"/>
  <c r="U291" i="5" s="1"/>
  <c r="T290" i="5"/>
  <c r="S290" i="5"/>
  <c r="U290" i="5" s="1"/>
  <c r="T289" i="5"/>
  <c r="S289" i="5"/>
  <c r="U289" i="5" s="1"/>
  <c r="T288" i="5"/>
  <c r="S288" i="5"/>
  <c r="U288" i="5" s="1"/>
  <c r="T287" i="5"/>
  <c r="S287" i="5"/>
  <c r="U287" i="5" s="1"/>
  <c r="T286" i="5"/>
  <c r="S286" i="5"/>
  <c r="U286" i="5" s="1"/>
  <c r="T285" i="5"/>
  <c r="S285" i="5"/>
  <c r="U285" i="5" s="1"/>
  <c r="R1489" i="6" l="1"/>
  <c r="Q1489" i="6"/>
  <c r="S1489" i="6" s="1"/>
  <c r="R1488" i="6"/>
  <c r="Q1488" i="6"/>
  <c r="S1488" i="6" s="1"/>
  <c r="R1487" i="6"/>
  <c r="Q1487" i="6"/>
  <c r="S1487" i="6" s="1"/>
  <c r="R1486" i="6"/>
  <c r="Q1486" i="6"/>
  <c r="S1486" i="6" s="1"/>
  <c r="R1485" i="6"/>
  <c r="Q1485" i="6"/>
  <c r="S1485" i="6" s="1"/>
  <c r="R1484" i="6"/>
  <c r="Q1484" i="6"/>
  <c r="S1484" i="6" s="1"/>
  <c r="R1483" i="6"/>
  <c r="Q1483" i="6"/>
  <c r="S1483" i="6" s="1"/>
  <c r="R1482" i="6"/>
  <c r="Q1482" i="6"/>
  <c r="S1482" i="6" s="1"/>
  <c r="R1481" i="6"/>
  <c r="Q1481" i="6"/>
  <c r="S1481" i="6" s="1"/>
  <c r="R1480" i="6"/>
  <c r="Q1480" i="6"/>
  <c r="S1480" i="6" s="1"/>
  <c r="R1479" i="6"/>
  <c r="Q1479" i="6"/>
  <c r="S1479" i="6" s="1"/>
  <c r="R1478" i="6" l="1"/>
  <c r="Q1478" i="6"/>
  <c r="S1478" i="6" s="1"/>
  <c r="R1477" i="6"/>
  <c r="Q1477" i="6"/>
  <c r="S1477" i="6" s="1"/>
  <c r="R1476" i="6"/>
  <c r="Q1476" i="6"/>
  <c r="S1476" i="6" s="1"/>
  <c r="R1475" i="6"/>
  <c r="Q1475" i="6"/>
  <c r="S1475" i="6" s="1"/>
  <c r="R1474" i="6"/>
  <c r="Q1474" i="6"/>
  <c r="S1474" i="6" s="1"/>
  <c r="R1473" i="6"/>
  <c r="Q1473" i="6"/>
  <c r="S1473" i="6" s="1"/>
  <c r="R1472" i="6"/>
  <c r="Q1472" i="6"/>
  <c r="S1472" i="6" s="1"/>
  <c r="R1471" i="6"/>
  <c r="Q1471" i="6"/>
  <c r="S1471" i="6" s="1"/>
  <c r="R1470" i="6"/>
  <c r="Q1470" i="6"/>
  <c r="S1470" i="6" s="1"/>
  <c r="R1469" i="6"/>
  <c r="Q1469" i="6"/>
  <c r="S1469" i="6" s="1"/>
  <c r="R1468" i="6"/>
  <c r="Q1468" i="6"/>
  <c r="S1468" i="6" s="1"/>
  <c r="R1467" i="6"/>
  <c r="Q1467" i="6"/>
  <c r="S1467" i="6" s="1"/>
  <c r="R1466" i="6"/>
  <c r="Q1466" i="6"/>
  <c r="S1466" i="6" s="1"/>
  <c r="R1465" i="6"/>
  <c r="Q1465" i="6"/>
  <c r="S1465" i="6" s="1"/>
  <c r="R1464" i="6"/>
  <c r="Q1464" i="6"/>
  <c r="S1464" i="6" s="1"/>
  <c r="R1463" i="6"/>
  <c r="Q1463" i="6"/>
  <c r="S1463" i="6" s="1"/>
  <c r="R1462" i="6"/>
  <c r="Q1462" i="6"/>
  <c r="S1462" i="6" s="1"/>
  <c r="R1461" i="6"/>
  <c r="Q1461" i="6"/>
  <c r="S1461" i="6" s="1"/>
  <c r="R1460" i="6"/>
  <c r="Q1460" i="6"/>
  <c r="S1460" i="6" s="1"/>
  <c r="R1459" i="6"/>
  <c r="Q1459" i="6"/>
  <c r="S1459" i="6" s="1"/>
  <c r="R1458" i="6"/>
  <c r="Q1458" i="6"/>
  <c r="S1458" i="6" s="1"/>
  <c r="R1457" i="6"/>
  <c r="Q1457" i="6"/>
  <c r="S1457" i="6" s="1"/>
  <c r="R1456" i="6"/>
  <c r="Q1456" i="6"/>
  <c r="S1456" i="6" s="1"/>
  <c r="R1455" i="6"/>
  <c r="Q1455" i="6"/>
  <c r="S1455" i="6" s="1"/>
  <c r="R1454" i="6"/>
  <c r="Q1454" i="6"/>
  <c r="S1454" i="6" s="1"/>
  <c r="R1453" i="6"/>
  <c r="Q1453" i="6"/>
  <c r="S1453" i="6" s="1"/>
  <c r="H1478" i="6"/>
  <c r="G1478" i="6"/>
  <c r="H1477" i="6"/>
  <c r="G1477" i="6"/>
  <c r="H1476" i="6"/>
  <c r="G1476" i="6"/>
  <c r="H1475" i="6"/>
  <c r="G1475" i="6"/>
  <c r="H1474" i="6"/>
  <c r="G1474" i="6"/>
  <c r="H1473" i="6"/>
  <c r="G1473" i="6"/>
  <c r="H1472" i="6"/>
  <c r="G1472" i="6"/>
  <c r="H1471" i="6"/>
  <c r="G1471" i="6"/>
  <c r="H1470" i="6"/>
  <c r="G1470" i="6"/>
  <c r="H1469" i="6"/>
  <c r="G1469" i="6"/>
  <c r="H1468" i="6"/>
  <c r="G1468" i="6"/>
  <c r="H1467" i="6"/>
  <c r="G1467" i="6"/>
  <c r="H1466" i="6"/>
  <c r="G1466" i="6"/>
  <c r="H1465" i="6"/>
  <c r="G1465" i="6"/>
  <c r="H1464" i="6"/>
  <c r="G1464" i="6"/>
  <c r="H1463" i="6"/>
  <c r="G1463" i="6"/>
  <c r="H1462" i="6"/>
  <c r="G1462" i="6"/>
  <c r="H1461" i="6"/>
  <c r="G1461" i="6"/>
  <c r="H1460" i="6"/>
  <c r="G1460" i="6"/>
  <c r="H1459" i="6"/>
  <c r="G1459" i="6"/>
  <c r="H1458" i="6"/>
  <c r="G1458" i="6"/>
  <c r="H1457" i="6"/>
  <c r="G1457" i="6"/>
  <c r="H1456" i="6"/>
  <c r="G1456" i="6"/>
  <c r="H1455" i="6"/>
  <c r="G1455" i="6"/>
  <c r="H1454" i="6"/>
  <c r="G1454" i="6"/>
  <c r="H1453" i="6"/>
  <c r="G1453" i="6"/>
  <c r="T296" i="5"/>
  <c r="S296" i="5"/>
  <c r="U296" i="5" s="1"/>
  <c r="T321" i="5"/>
  <c r="S321" i="5"/>
  <c r="U321" i="5" s="1"/>
  <c r="T320" i="5"/>
  <c r="S320" i="5"/>
  <c r="U320" i="5" s="1"/>
  <c r="T319" i="5"/>
  <c r="S319" i="5"/>
  <c r="U319" i="5" s="1"/>
  <c r="T318" i="5"/>
  <c r="S318" i="5"/>
  <c r="U318" i="5" s="1"/>
  <c r="T317" i="5"/>
  <c r="S317" i="5"/>
  <c r="U317" i="5" s="1"/>
  <c r="T316" i="5"/>
  <c r="S316" i="5"/>
  <c r="U316" i="5" s="1"/>
  <c r="T315" i="5"/>
  <c r="S315" i="5"/>
  <c r="U315" i="5" s="1"/>
  <c r="T314" i="5"/>
  <c r="S314" i="5"/>
  <c r="U314" i="5" s="1"/>
  <c r="T313" i="5"/>
  <c r="S313" i="5"/>
  <c r="U313" i="5" s="1"/>
  <c r="T312" i="5"/>
  <c r="S312" i="5"/>
  <c r="U312" i="5" s="1"/>
  <c r="T311" i="5"/>
  <c r="S311" i="5"/>
  <c r="U311" i="5" s="1"/>
  <c r="T310" i="5"/>
  <c r="S310" i="5"/>
  <c r="U310" i="5" s="1"/>
  <c r="T309" i="5"/>
  <c r="S309" i="5"/>
  <c r="U309" i="5" s="1"/>
  <c r="T308" i="5"/>
  <c r="S308" i="5"/>
  <c r="U308" i="5" s="1"/>
  <c r="T307" i="5"/>
  <c r="S307" i="5"/>
  <c r="U307" i="5" s="1"/>
  <c r="T306" i="5"/>
  <c r="S306" i="5"/>
  <c r="U306" i="5" s="1"/>
  <c r="T305" i="5"/>
  <c r="S305" i="5"/>
  <c r="U305" i="5" s="1"/>
  <c r="T304" i="5"/>
  <c r="S304" i="5"/>
  <c r="U304" i="5" s="1"/>
  <c r="T303" i="5"/>
  <c r="S303" i="5"/>
  <c r="U303" i="5" s="1"/>
  <c r="T302" i="5"/>
  <c r="S302" i="5"/>
  <c r="U302" i="5" s="1"/>
  <c r="T301" i="5"/>
  <c r="S301" i="5"/>
  <c r="U301" i="5" s="1"/>
  <c r="T300" i="5"/>
  <c r="S300" i="5"/>
  <c r="U300" i="5" s="1"/>
  <c r="T299" i="5"/>
  <c r="S299" i="5"/>
  <c r="U299" i="5" s="1"/>
  <c r="T298" i="5"/>
  <c r="S298" i="5"/>
  <c r="U298" i="5" s="1"/>
  <c r="T297" i="5"/>
  <c r="S297" i="5"/>
  <c r="U297" i="5" s="1"/>
  <c r="T323" i="5" l="1"/>
  <c r="S323" i="5"/>
  <c r="U323" i="5" s="1"/>
  <c r="T322" i="5"/>
  <c r="S322" i="5"/>
  <c r="U322" i="5" s="1"/>
  <c r="S1451" i="6"/>
  <c r="R1452" i="6"/>
  <c r="Q1452" i="6"/>
  <c r="S1452" i="6" s="1"/>
  <c r="R1451" i="6"/>
  <c r="Q1451" i="6"/>
  <c r="E1441" i="8" l="1"/>
  <c r="E1440" i="8"/>
  <c r="E1439" i="8"/>
  <c r="E1438" i="8"/>
  <c r="E1437" i="8"/>
  <c r="W1450" i="7"/>
  <c r="W1445" i="7"/>
  <c r="W1444" i="7"/>
  <c r="W1438" i="7"/>
  <c r="W1427" i="7"/>
  <c r="W1411" i="7"/>
  <c r="W1398" i="7"/>
  <c r="W1396" i="7"/>
  <c r="W1348" i="7"/>
  <c r="W1333" i="7"/>
  <c r="W1314" i="7"/>
  <c r="W1308" i="7"/>
  <c r="W1303" i="7"/>
  <c r="W1259" i="7"/>
  <c r="W1256" i="7"/>
  <c r="W1245" i="7"/>
  <c r="W1241" i="7"/>
  <c r="W1235" i="7"/>
  <c r="W1230" i="7"/>
  <c r="W1212" i="7"/>
  <c r="W1154" i="7"/>
  <c r="W1149" i="7"/>
  <c r="W1138" i="7"/>
  <c r="W1123" i="7"/>
  <c r="W1116" i="7"/>
  <c r="W1114" i="7"/>
  <c r="W1111" i="7"/>
  <c r="W1094" i="7"/>
  <c r="W1090" i="7"/>
  <c r="W1068" i="7"/>
  <c r="W1052" i="7"/>
  <c r="W1047" i="7"/>
  <c r="W1034" i="7"/>
  <c r="W1031" i="7"/>
  <c r="W1023" i="7"/>
  <c r="W1002" i="7"/>
  <c r="W980" i="7"/>
  <c r="W974" i="7"/>
  <c r="W972" i="7"/>
  <c r="W963" i="7"/>
  <c r="W957" i="7"/>
  <c r="W917" i="7"/>
  <c r="W913" i="7"/>
  <c r="W892" i="7"/>
  <c r="W884" i="7"/>
  <c r="W877" i="7"/>
  <c r="W869" i="7"/>
  <c r="W854" i="7"/>
  <c r="W837" i="7"/>
  <c r="W830" i="7"/>
  <c r="W824" i="7"/>
  <c r="W812" i="7"/>
  <c r="W806" i="7"/>
  <c r="W707" i="7"/>
  <c r="R1450" i="7"/>
  <c r="Q1450" i="7"/>
  <c r="S1450" i="7" s="1"/>
  <c r="R1449" i="7"/>
  <c r="Q1449" i="7"/>
  <c r="S1449" i="7" s="1"/>
  <c r="R1448" i="7"/>
  <c r="Q1448" i="7"/>
  <c r="S1448" i="7" s="1"/>
  <c r="R1447" i="7"/>
  <c r="Q1447" i="7"/>
  <c r="S1447" i="7" s="1"/>
  <c r="R1446" i="7"/>
  <c r="Q1446" i="7"/>
  <c r="S1446" i="7" s="1"/>
  <c r="T328" i="5"/>
  <c r="S328" i="5"/>
  <c r="U328" i="5" s="1"/>
  <c r="T327" i="5"/>
  <c r="S327" i="5"/>
  <c r="U327" i="5" s="1"/>
  <c r="T326" i="5"/>
  <c r="S326" i="5"/>
  <c r="U326" i="5" s="1"/>
  <c r="T325" i="5"/>
  <c r="S325" i="5"/>
  <c r="U325" i="5" s="1"/>
  <c r="T324" i="5"/>
  <c r="S324" i="5"/>
  <c r="U324" i="5" s="1"/>
  <c r="R1450" i="6"/>
  <c r="Q1450" i="6"/>
  <c r="S1450" i="6" s="1"/>
  <c r="R1449" i="6"/>
  <c r="Q1449" i="6"/>
  <c r="S1449" i="6" s="1"/>
  <c r="R1448" i="6"/>
  <c r="Q1448" i="6"/>
  <c r="S1448" i="6" s="1"/>
  <c r="R1447" i="6"/>
  <c r="Q1447" i="6"/>
  <c r="S1447" i="6" s="1"/>
  <c r="R1446" i="6"/>
  <c r="Q1446" i="6"/>
  <c r="E1436" i="8"/>
  <c r="Q1445" i="7"/>
  <c r="V1445" i="7" s="1"/>
  <c r="S1445" i="7"/>
  <c r="R1445" i="7"/>
  <c r="S329" i="5"/>
  <c r="U329" i="5" s="1"/>
  <c r="T329" i="5"/>
  <c r="R1445" i="6"/>
  <c r="Q1445" i="6"/>
  <c r="S1445" i="6" s="1"/>
  <c r="E1435" i="8"/>
  <c r="E1434" i="8"/>
  <c r="E1433" i="8"/>
  <c r="E1432" i="8"/>
  <c r="E1431" i="8"/>
  <c r="E1430" i="8"/>
  <c r="Q1444" i="7"/>
  <c r="S1444" i="7" s="1"/>
  <c r="R1444" i="7"/>
  <c r="Q1443" i="7"/>
  <c r="S1443" i="7" s="1"/>
  <c r="R1443" i="7"/>
  <c r="Q1442" i="7"/>
  <c r="S1442" i="7" s="1"/>
  <c r="R1442" i="7"/>
  <c r="Q1441" i="7"/>
  <c r="S1441" i="7" s="1"/>
  <c r="R1441" i="7"/>
  <c r="Q1440" i="7"/>
  <c r="S1440" i="7"/>
  <c r="R1440" i="7"/>
  <c r="Q1439" i="7"/>
  <c r="R1439" i="7"/>
  <c r="S335" i="5"/>
  <c r="U335" i="5" s="1"/>
  <c r="T335" i="5"/>
  <c r="S334" i="5"/>
  <c r="U334" i="5" s="1"/>
  <c r="T334" i="5"/>
  <c r="S333" i="5"/>
  <c r="U333" i="5" s="1"/>
  <c r="T333" i="5"/>
  <c r="S332" i="5"/>
  <c r="U332" i="5" s="1"/>
  <c r="T332" i="5"/>
  <c r="S331" i="5"/>
  <c r="U331" i="5" s="1"/>
  <c r="T331" i="5"/>
  <c r="S330" i="5"/>
  <c r="U330" i="5" s="1"/>
  <c r="T330" i="5"/>
  <c r="Q1444" i="6"/>
  <c r="S1444" i="6" s="1"/>
  <c r="R1444" i="6"/>
  <c r="Q1443" i="6"/>
  <c r="S1443" i="6" s="1"/>
  <c r="R1443" i="6"/>
  <c r="Q1442" i="6"/>
  <c r="S1442" i="6" s="1"/>
  <c r="R1442" i="6"/>
  <c r="Q1441" i="6"/>
  <c r="S1441" i="6" s="1"/>
  <c r="R1441" i="6"/>
  <c r="Q1440" i="6"/>
  <c r="S1440" i="6" s="1"/>
  <c r="R1440" i="6"/>
  <c r="Q1439" i="6"/>
  <c r="S1439" i="6"/>
  <c r="R1439" i="6"/>
  <c r="E1429" i="8"/>
  <c r="E1428" i="8"/>
  <c r="E1427" i="8"/>
  <c r="E1426" i="8"/>
  <c r="E1425" i="8"/>
  <c r="E1424" i="8"/>
  <c r="E1423" i="8"/>
  <c r="E1422" i="8"/>
  <c r="E1421" i="8"/>
  <c r="E1420" i="8"/>
  <c r="E1419" i="8"/>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1" i="7"/>
  <c r="V84" i="7" s="1"/>
  <c r="Q82" i="7"/>
  <c r="Q83" i="7"/>
  <c r="Q84" i="7"/>
  <c r="Q85" i="7"/>
  <c r="Q86" i="7"/>
  <c r="Q87" i="7"/>
  <c r="Q88" i="7"/>
  <c r="Q89" i="7"/>
  <c r="Q90" i="7"/>
  <c r="Q91" i="7"/>
  <c r="Q92" i="7"/>
  <c r="Q93" i="7"/>
  <c r="Q94" i="7"/>
  <c r="Q95" i="7"/>
  <c r="Q96" i="7"/>
  <c r="Q97" i="7"/>
  <c r="Q98" i="7"/>
  <c r="Q99" i="7"/>
  <c r="Q100" i="7"/>
  <c r="Q101" i="7"/>
  <c r="Q102" i="7"/>
  <c r="Q103" i="7"/>
  <c r="Q104" i="7"/>
  <c r="Q105" i="7"/>
  <c r="Q106" i="7"/>
  <c r="Q107" i="7"/>
  <c r="Q108" i="7"/>
  <c r="Q109" i="7"/>
  <c r="Q110" i="7"/>
  <c r="Q111" i="7"/>
  <c r="Q112" i="7"/>
  <c r="Q113" i="7"/>
  <c r="Q114" i="7"/>
  <c r="Q115" i="7"/>
  <c r="Q116" i="7"/>
  <c r="Q117" i="7"/>
  <c r="Q118" i="7"/>
  <c r="Q119" i="7"/>
  <c r="Q120" i="7"/>
  <c r="Q121" i="7"/>
  <c r="Q122" i="7"/>
  <c r="Q123" i="7"/>
  <c r="Q124" i="7"/>
  <c r="Q125" i="7"/>
  <c r="Q126" i="7"/>
  <c r="Q127" i="7"/>
  <c r="Q128" i="7"/>
  <c r="Q129" i="7"/>
  <c r="Q130" i="7"/>
  <c r="Q131" i="7"/>
  <c r="Q132" i="7"/>
  <c r="Q133" i="7"/>
  <c r="Q134" i="7"/>
  <c r="Q135" i="7"/>
  <c r="Q136" i="7"/>
  <c r="Q137" i="7"/>
  <c r="Q138" i="7"/>
  <c r="Q139" i="7"/>
  <c r="Q140" i="7"/>
  <c r="Q141" i="7"/>
  <c r="Q142" i="7"/>
  <c r="Q143" i="7"/>
  <c r="Q144" i="7"/>
  <c r="Q145" i="7"/>
  <c r="Q146" i="7"/>
  <c r="Q147" i="7"/>
  <c r="Q148" i="7"/>
  <c r="Q149" i="7"/>
  <c r="Q150" i="7"/>
  <c r="Q151" i="7"/>
  <c r="Q152" i="7"/>
  <c r="Q153" i="7"/>
  <c r="Q154" i="7"/>
  <c r="Q155" i="7"/>
  <c r="Q156" i="7"/>
  <c r="Q157" i="7"/>
  <c r="Q158" i="7"/>
  <c r="Q159" i="7"/>
  <c r="Q160" i="7"/>
  <c r="Q161" i="7"/>
  <c r="Q162" i="7"/>
  <c r="Q163" i="7"/>
  <c r="Q164" i="7"/>
  <c r="Q165" i="7"/>
  <c r="Q166" i="7"/>
  <c r="Q167" i="7"/>
  <c r="Q168" i="7"/>
  <c r="Q169" i="7"/>
  <c r="Q170" i="7"/>
  <c r="Q171" i="7"/>
  <c r="Q172" i="7"/>
  <c r="Q173" i="7"/>
  <c r="Q174" i="7"/>
  <c r="Q175" i="7"/>
  <c r="Q176" i="7"/>
  <c r="Q177" i="7"/>
  <c r="Q178" i="7"/>
  <c r="Q179" i="7"/>
  <c r="Q180" i="7"/>
  <c r="Q181" i="7"/>
  <c r="Q182" i="7"/>
  <c r="Q183" i="7"/>
  <c r="Q184" i="7"/>
  <c r="Q185" i="7"/>
  <c r="Q186" i="7"/>
  <c r="Q187" i="7"/>
  <c r="Q188" i="7"/>
  <c r="Q189" i="7"/>
  <c r="Q190" i="7"/>
  <c r="Q191" i="7"/>
  <c r="Q192" i="7"/>
  <c r="Q193" i="7"/>
  <c r="Q194" i="7"/>
  <c r="Q195" i="7"/>
  <c r="Q196" i="7"/>
  <c r="Q197" i="7"/>
  <c r="Q198" i="7"/>
  <c r="Q199" i="7"/>
  <c r="Q200" i="7"/>
  <c r="Q201" i="7"/>
  <c r="Q202" i="7"/>
  <c r="Q203" i="7"/>
  <c r="Q204" i="7"/>
  <c r="Q205" i="7"/>
  <c r="Q206" i="7"/>
  <c r="Q207" i="7"/>
  <c r="Q208" i="7"/>
  <c r="Q209" i="7"/>
  <c r="Q210" i="7"/>
  <c r="Q211" i="7"/>
  <c r="Q212" i="7"/>
  <c r="Q213" i="7"/>
  <c r="Q214" i="7"/>
  <c r="Q215" i="7"/>
  <c r="Q216" i="7"/>
  <c r="Q217" i="7"/>
  <c r="Q218" i="7"/>
  <c r="Q219" i="7"/>
  <c r="Q220" i="7"/>
  <c r="Q221" i="7"/>
  <c r="Q222" i="7"/>
  <c r="Q223" i="7"/>
  <c r="Q224" i="7"/>
  <c r="Q225" i="7"/>
  <c r="Q226" i="7"/>
  <c r="Q227" i="7"/>
  <c r="Q228" i="7"/>
  <c r="Q229" i="7"/>
  <c r="Q230" i="7"/>
  <c r="Q231" i="7"/>
  <c r="Q232" i="7"/>
  <c r="Q233" i="7"/>
  <c r="Q234" i="7"/>
  <c r="Q235" i="7"/>
  <c r="Q236" i="7"/>
  <c r="Q237" i="7"/>
  <c r="Q238" i="7"/>
  <c r="Q239" i="7"/>
  <c r="Q240" i="7"/>
  <c r="Q241" i="7"/>
  <c r="Q242" i="7"/>
  <c r="Q243" i="7"/>
  <c r="Q244" i="7"/>
  <c r="Q245" i="7"/>
  <c r="Q246" i="7"/>
  <c r="Q247" i="7"/>
  <c r="Q248" i="7"/>
  <c r="Q249" i="7"/>
  <c r="Q250" i="7"/>
  <c r="Q251" i="7"/>
  <c r="Q252" i="7"/>
  <c r="Q253" i="7"/>
  <c r="Q254" i="7"/>
  <c r="Q255" i="7"/>
  <c r="Q256" i="7"/>
  <c r="Q257" i="7"/>
  <c r="Q258" i="7"/>
  <c r="Q259" i="7"/>
  <c r="Q260" i="7"/>
  <c r="Q261" i="7"/>
  <c r="Q262" i="7"/>
  <c r="Q263" i="7"/>
  <c r="V274" i="7"/>
  <c r="Q275" i="7"/>
  <c r="Q276" i="7"/>
  <c r="Q277" i="7"/>
  <c r="Q278" i="7"/>
  <c r="Q279" i="7"/>
  <c r="Q280" i="7"/>
  <c r="Q281" i="7"/>
  <c r="Q282" i="7"/>
  <c r="Q283" i="7"/>
  <c r="Q284" i="7"/>
  <c r="Q285" i="7"/>
  <c r="Q286" i="7"/>
  <c r="Q287" i="7"/>
  <c r="Q288" i="7"/>
  <c r="Q289" i="7"/>
  <c r="Q290" i="7"/>
  <c r="Q291" i="7"/>
  <c r="Q292" i="7"/>
  <c r="Q293" i="7"/>
  <c r="Q294" i="7"/>
  <c r="Q295" i="7"/>
  <c r="Q296" i="7"/>
  <c r="V296" i="7" s="1"/>
  <c r="Q297" i="7"/>
  <c r="Q298" i="7"/>
  <c r="Q299" i="7"/>
  <c r="Q300" i="7"/>
  <c r="Q301" i="7"/>
  <c r="Q302" i="7"/>
  <c r="Q303" i="7"/>
  <c r="Q304" i="7"/>
  <c r="Q305" i="7"/>
  <c r="Q306" i="7"/>
  <c r="Q307" i="7"/>
  <c r="Q308" i="7"/>
  <c r="Q309" i="7"/>
  <c r="Q310" i="7"/>
  <c r="Q311" i="7"/>
  <c r="Q312" i="7"/>
  <c r="Q313" i="7"/>
  <c r="Q314" i="7"/>
  <c r="Q315" i="7"/>
  <c r="Q316" i="7"/>
  <c r="Q317" i="7"/>
  <c r="Q318" i="7"/>
  <c r="Q319" i="7"/>
  <c r="Q320" i="7"/>
  <c r="Q321" i="7"/>
  <c r="Q322" i="7"/>
  <c r="Q323" i="7"/>
  <c r="Q324" i="7"/>
  <c r="Q325" i="7"/>
  <c r="Q326" i="7"/>
  <c r="Q327" i="7"/>
  <c r="Q328" i="7"/>
  <c r="Q329" i="7"/>
  <c r="Q330" i="7"/>
  <c r="Q331" i="7"/>
  <c r="Q332" i="7"/>
  <c r="Q333" i="7"/>
  <c r="Q334" i="7"/>
  <c r="Q335" i="7"/>
  <c r="Q336" i="7"/>
  <c r="V336" i="7" s="1"/>
  <c r="Q337" i="7"/>
  <c r="Q338" i="7"/>
  <c r="Q339" i="7"/>
  <c r="Q340" i="7"/>
  <c r="Q341" i="7"/>
  <c r="Q342" i="7"/>
  <c r="Q343" i="7"/>
  <c r="Q344" i="7"/>
  <c r="Q345" i="7"/>
  <c r="Q346" i="7"/>
  <c r="Q347" i="7"/>
  <c r="Q348" i="7"/>
  <c r="Q349" i="7"/>
  <c r="Q350" i="7"/>
  <c r="Q351" i="7"/>
  <c r="Q352" i="7"/>
  <c r="Q353" i="7"/>
  <c r="Q354" i="7"/>
  <c r="Q355" i="7"/>
  <c r="Q356" i="7"/>
  <c r="Q357" i="7"/>
  <c r="Q358" i="7"/>
  <c r="Q359" i="7"/>
  <c r="Q360" i="7"/>
  <c r="Q361" i="7"/>
  <c r="Q362" i="7"/>
  <c r="Q363" i="7"/>
  <c r="Q364" i="7"/>
  <c r="Q365" i="7"/>
  <c r="Q366" i="7"/>
  <c r="Q367" i="7"/>
  <c r="Q368" i="7"/>
  <c r="Q369" i="7"/>
  <c r="Q370" i="7"/>
  <c r="Q371" i="7"/>
  <c r="Q372" i="7"/>
  <c r="Q373" i="7"/>
  <c r="Q374" i="7"/>
  <c r="Q375" i="7"/>
  <c r="Q376" i="7"/>
  <c r="Q377" i="7"/>
  <c r="Q378" i="7"/>
  <c r="Q379" i="7"/>
  <c r="Q380" i="7"/>
  <c r="Q381" i="7"/>
  <c r="Q382" i="7"/>
  <c r="Q383" i="7"/>
  <c r="Q384" i="7"/>
  <c r="Q385" i="7"/>
  <c r="Q386" i="7"/>
  <c r="Q387" i="7"/>
  <c r="Q388" i="7"/>
  <c r="Q389" i="7"/>
  <c r="Q390" i="7"/>
  <c r="Q391" i="7"/>
  <c r="Q392" i="7"/>
  <c r="Q393" i="7"/>
  <c r="Q394" i="7"/>
  <c r="Q395" i="7"/>
  <c r="Q396" i="7"/>
  <c r="Q397" i="7"/>
  <c r="Q398" i="7"/>
  <c r="Q399" i="7"/>
  <c r="Q400" i="7"/>
  <c r="Q401" i="7"/>
  <c r="Q402" i="7"/>
  <c r="Q403" i="7"/>
  <c r="Q404" i="7"/>
  <c r="Q405" i="7"/>
  <c r="Q406" i="7"/>
  <c r="Q407" i="7"/>
  <c r="Q408" i="7"/>
  <c r="Q409" i="7"/>
  <c r="Q410" i="7"/>
  <c r="Q411" i="7"/>
  <c r="Q412" i="7"/>
  <c r="Q413" i="7"/>
  <c r="Q414" i="7"/>
  <c r="Q415" i="7"/>
  <c r="Q416" i="7"/>
  <c r="Q417" i="7"/>
  <c r="Q418" i="7"/>
  <c r="Q419" i="7"/>
  <c r="Q420" i="7"/>
  <c r="Q421" i="7"/>
  <c r="Q422" i="7"/>
  <c r="Q423" i="7"/>
  <c r="Q424" i="7"/>
  <c r="Q425" i="7"/>
  <c r="Q426" i="7"/>
  <c r="Q427" i="7"/>
  <c r="Q428" i="7"/>
  <c r="Q429" i="7"/>
  <c r="Q430" i="7"/>
  <c r="Q431" i="7"/>
  <c r="Q432" i="7"/>
  <c r="Q433" i="7"/>
  <c r="Q434" i="7"/>
  <c r="Q435" i="7"/>
  <c r="Q436" i="7"/>
  <c r="Q437" i="7"/>
  <c r="Q438" i="7"/>
  <c r="Q439" i="7"/>
  <c r="Q440" i="7"/>
  <c r="Q441" i="7"/>
  <c r="Q442" i="7"/>
  <c r="Q443" i="7"/>
  <c r="Q444" i="7"/>
  <c r="Q445" i="7"/>
  <c r="Q446" i="7"/>
  <c r="Q447" i="7"/>
  <c r="Q448" i="7"/>
  <c r="Q449" i="7"/>
  <c r="Q450" i="7"/>
  <c r="Q451" i="7"/>
  <c r="Q452" i="7"/>
  <c r="Q453" i="7"/>
  <c r="Q454" i="7"/>
  <c r="Q455" i="7"/>
  <c r="Q456" i="7"/>
  <c r="Q457" i="7"/>
  <c r="Q458" i="7"/>
  <c r="Q459" i="7"/>
  <c r="Q460" i="7"/>
  <c r="Q461" i="7"/>
  <c r="Q462" i="7"/>
  <c r="Q463" i="7"/>
  <c r="Q464" i="7"/>
  <c r="Q465" i="7"/>
  <c r="Q466" i="7"/>
  <c r="Q467" i="7"/>
  <c r="Q468" i="7"/>
  <c r="Q469" i="7"/>
  <c r="Q470" i="7"/>
  <c r="Q471" i="7"/>
  <c r="Q472" i="7"/>
  <c r="Q473" i="7"/>
  <c r="Q474" i="7"/>
  <c r="Q475" i="7"/>
  <c r="Q476" i="7"/>
  <c r="Q477" i="7"/>
  <c r="Q478" i="7"/>
  <c r="Q479" i="7"/>
  <c r="Q480" i="7"/>
  <c r="Q481" i="7"/>
  <c r="Q482" i="7"/>
  <c r="Q483" i="7"/>
  <c r="Q484" i="7"/>
  <c r="Q485" i="7"/>
  <c r="Q486" i="7"/>
  <c r="Q487" i="7"/>
  <c r="Q488" i="7"/>
  <c r="Q489" i="7"/>
  <c r="Q490" i="7"/>
  <c r="Q491" i="7"/>
  <c r="Q492" i="7"/>
  <c r="Q493" i="7"/>
  <c r="Q494" i="7"/>
  <c r="Q495" i="7"/>
  <c r="Q496" i="7"/>
  <c r="Q497" i="7"/>
  <c r="Q498" i="7"/>
  <c r="Q499" i="7"/>
  <c r="Q500" i="7"/>
  <c r="Q501" i="7"/>
  <c r="Q502" i="7"/>
  <c r="Q503" i="7"/>
  <c r="Q504" i="7"/>
  <c r="Q505" i="7"/>
  <c r="Q506" i="7"/>
  <c r="Q508" i="7"/>
  <c r="Q509" i="7"/>
  <c r="Q510" i="7"/>
  <c r="Q511" i="7"/>
  <c r="Q512" i="7"/>
  <c r="Q513" i="7"/>
  <c r="Q514" i="7"/>
  <c r="Q515" i="7"/>
  <c r="Q516" i="7"/>
  <c r="Q517" i="7"/>
  <c r="Q518" i="7"/>
  <c r="Q519" i="7"/>
  <c r="Q520" i="7"/>
  <c r="Q521" i="7"/>
  <c r="Q522" i="7"/>
  <c r="Q523" i="7"/>
  <c r="Q524" i="7"/>
  <c r="Q525" i="7"/>
  <c r="Q526" i="7"/>
  <c r="Q527" i="7"/>
  <c r="Q528" i="7"/>
  <c r="Q529" i="7"/>
  <c r="Q530" i="7"/>
  <c r="Q531" i="7"/>
  <c r="Q532" i="7"/>
  <c r="Q533" i="7"/>
  <c r="Q534" i="7"/>
  <c r="Q535" i="7"/>
  <c r="Q536" i="7"/>
  <c r="Q537" i="7"/>
  <c r="Q538" i="7"/>
  <c r="Q539" i="7"/>
  <c r="Q540" i="7"/>
  <c r="Q541" i="7"/>
  <c r="Q542" i="7"/>
  <c r="Q543" i="7"/>
  <c r="Q544" i="7"/>
  <c r="Q545" i="7"/>
  <c r="Q546" i="7"/>
  <c r="Q547" i="7"/>
  <c r="Q548" i="7"/>
  <c r="Q549" i="7"/>
  <c r="Q550" i="7"/>
  <c r="Q551" i="7"/>
  <c r="Q552" i="7"/>
  <c r="Q553" i="7"/>
  <c r="Q554" i="7"/>
  <c r="Q555" i="7"/>
  <c r="Q556" i="7"/>
  <c r="Q557" i="7"/>
  <c r="Q558" i="7"/>
  <c r="Q559" i="7"/>
  <c r="Q560" i="7"/>
  <c r="Q561" i="7"/>
  <c r="Q562" i="7"/>
  <c r="Q563" i="7"/>
  <c r="Q564" i="7"/>
  <c r="Q565" i="7"/>
  <c r="Q566" i="7"/>
  <c r="Q567" i="7"/>
  <c r="Q568" i="7"/>
  <c r="Q569" i="7"/>
  <c r="Q570" i="7"/>
  <c r="Q571" i="7"/>
  <c r="Q572" i="7"/>
  <c r="Q573" i="7"/>
  <c r="Q574" i="7"/>
  <c r="Q575" i="7"/>
  <c r="Q576" i="7"/>
  <c r="Q577" i="7"/>
  <c r="Q578" i="7"/>
  <c r="Q579" i="7"/>
  <c r="Q580" i="7"/>
  <c r="Q581" i="7"/>
  <c r="Q582" i="7"/>
  <c r="Q583" i="7"/>
  <c r="Q584" i="7"/>
  <c r="Q585" i="7"/>
  <c r="Q586" i="7"/>
  <c r="Q587" i="7"/>
  <c r="Q588" i="7"/>
  <c r="Q589" i="7"/>
  <c r="Q590" i="7"/>
  <c r="Q591" i="7"/>
  <c r="Q592" i="7"/>
  <c r="Q593" i="7"/>
  <c r="Q594" i="7"/>
  <c r="Q595" i="7"/>
  <c r="Q596" i="7"/>
  <c r="Q597" i="7"/>
  <c r="Q598" i="7"/>
  <c r="Q599" i="7"/>
  <c r="Q600" i="7"/>
  <c r="Q601" i="7"/>
  <c r="Q602" i="7"/>
  <c r="Q603" i="7"/>
  <c r="Q604" i="7"/>
  <c r="V604" i="7" s="1"/>
  <c r="Q605" i="7"/>
  <c r="Q606" i="7"/>
  <c r="Q607" i="7"/>
  <c r="Q608" i="7"/>
  <c r="Q609" i="7"/>
  <c r="Q610" i="7"/>
  <c r="Q611" i="7"/>
  <c r="Q612" i="7"/>
  <c r="Q613" i="7"/>
  <c r="Q614" i="7"/>
  <c r="Q615" i="7"/>
  <c r="Q616" i="7"/>
  <c r="Q617" i="7"/>
  <c r="Q618" i="7"/>
  <c r="Q619" i="7"/>
  <c r="Q620" i="7"/>
  <c r="Q621" i="7"/>
  <c r="Q622" i="7"/>
  <c r="Q623" i="7"/>
  <c r="Q624" i="7"/>
  <c r="Q625" i="7"/>
  <c r="Q626" i="7"/>
  <c r="Q627" i="7"/>
  <c r="Q628" i="7"/>
  <c r="Q629" i="7"/>
  <c r="Q630" i="7"/>
  <c r="Q631" i="7"/>
  <c r="Q632" i="7"/>
  <c r="Q633" i="7"/>
  <c r="Q634" i="7"/>
  <c r="Q635" i="7"/>
  <c r="Q636" i="7"/>
  <c r="Q637" i="7"/>
  <c r="Q638" i="7"/>
  <c r="Q639" i="7"/>
  <c r="Q640" i="7"/>
  <c r="Q641" i="7"/>
  <c r="Q642" i="7"/>
  <c r="Q643" i="7"/>
  <c r="Q644" i="7"/>
  <c r="Q645" i="7"/>
  <c r="Q646" i="7"/>
  <c r="Q647" i="7"/>
  <c r="Q648" i="7"/>
  <c r="Q649" i="7"/>
  <c r="Q650" i="7"/>
  <c r="Q651" i="7"/>
  <c r="Q652" i="7"/>
  <c r="Q653" i="7"/>
  <c r="Q654" i="7"/>
  <c r="Q655" i="7"/>
  <c r="Q656" i="7"/>
  <c r="Q657" i="7"/>
  <c r="Q658" i="7"/>
  <c r="Q659" i="7"/>
  <c r="Q660" i="7"/>
  <c r="Q661" i="7"/>
  <c r="Q662" i="7"/>
  <c r="Q663" i="7"/>
  <c r="Q664" i="7"/>
  <c r="Q665" i="7"/>
  <c r="Q666" i="7"/>
  <c r="Q667" i="7"/>
  <c r="Q668" i="7"/>
  <c r="Q669" i="7"/>
  <c r="Q670" i="7"/>
  <c r="Q671" i="7"/>
  <c r="Q672" i="7"/>
  <c r="Q673" i="7"/>
  <c r="Q674" i="7"/>
  <c r="Q675" i="7"/>
  <c r="Q676" i="7"/>
  <c r="Q677" i="7"/>
  <c r="Q678" i="7"/>
  <c r="Q679" i="7"/>
  <c r="Q680" i="7"/>
  <c r="Q681" i="7"/>
  <c r="Q682" i="7"/>
  <c r="Q683" i="7"/>
  <c r="Q684" i="7"/>
  <c r="Q685" i="7"/>
  <c r="Q686" i="7"/>
  <c r="Q687" i="7"/>
  <c r="Q688" i="7"/>
  <c r="Q689" i="7"/>
  <c r="Q690" i="7"/>
  <c r="Q691" i="7"/>
  <c r="Q692" i="7"/>
  <c r="Q693" i="7"/>
  <c r="Q694" i="7"/>
  <c r="Q695" i="7"/>
  <c r="Q696" i="7"/>
  <c r="Q697" i="7"/>
  <c r="Q698" i="7"/>
  <c r="Q699" i="7"/>
  <c r="Q700" i="7"/>
  <c r="Q701" i="7"/>
  <c r="Q702" i="7"/>
  <c r="Q703" i="7"/>
  <c r="Q704" i="7"/>
  <c r="Q705" i="7"/>
  <c r="Q706" i="7"/>
  <c r="Q707" i="7"/>
  <c r="Q708" i="7"/>
  <c r="Q709" i="7"/>
  <c r="Q710" i="7"/>
  <c r="Q711" i="7"/>
  <c r="Q712" i="7"/>
  <c r="Q713" i="7"/>
  <c r="Q714" i="7"/>
  <c r="Q715" i="7"/>
  <c r="Q716" i="7"/>
  <c r="Q717" i="7"/>
  <c r="Q718" i="7"/>
  <c r="Q719" i="7"/>
  <c r="Q720" i="7"/>
  <c r="Q721" i="7"/>
  <c r="Q722" i="7"/>
  <c r="Q723" i="7"/>
  <c r="Q724" i="7"/>
  <c r="Q725" i="7"/>
  <c r="Q726" i="7"/>
  <c r="Q727" i="7"/>
  <c r="Q728" i="7"/>
  <c r="Q729" i="7"/>
  <c r="Q730" i="7"/>
  <c r="Q731" i="7"/>
  <c r="Q732" i="7"/>
  <c r="Q733" i="7"/>
  <c r="Q734" i="7"/>
  <c r="Q735" i="7"/>
  <c r="Q736" i="7"/>
  <c r="Q737" i="7"/>
  <c r="Q738" i="7"/>
  <c r="Q739" i="7"/>
  <c r="Q740" i="7"/>
  <c r="Q741" i="7"/>
  <c r="Q742" i="7"/>
  <c r="Q743" i="7"/>
  <c r="Q744" i="7"/>
  <c r="Q745" i="7"/>
  <c r="Q746" i="7"/>
  <c r="Q747" i="7"/>
  <c r="Q748" i="7"/>
  <c r="Q749" i="7"/>
  <c r="Q750" i="7"/>
  <c r="Q751" i="7"/>
  <c r="Q752" i="7"/>
  <c r="Q753" i="7"/>
  <c r="Q754" i="7"/>
  <c r="Q755" i="7"/>
  <c r="Q756" i="7"/>
  <c r="Q757" i="7"/>
  <c r="Q758" i="7"/>
  <c r="Q759" i="7"/>
  <c r="Q760" i="7"/>
  <c r="Q761" i="7"/>
  <c r="Q762" i="7"/>
  <c r="Q763" i="7"/>
  <c r="Q764" i="7"/>
  <c r="Q765" i="7"/>
  <c r="Q766" i="7"/>
  <c r="Q767" i="7"/>
  <c r="Q768" i="7"/>
  <c r="Q769" i="7"/>
  <c r="Q770" i="7"/>
  <c r="Q771" i="7"/>
  <c r="Q772" i="7"/>
  <c r="Q773" i="7"/>
  <c r="Q774" i="7"/>
  <c r="Q775" i="7"/>
  <c r="Q776" i="7"/>
  <c r="Q777" i="7"/>
  <c r="Q778" i="7"/>
  <c r="Q779" i="7"/>
  <c r="Q780" i="7"/>
  <c r="Q781" i="7"/>
  <c r="Q782" i="7"/>
  <c r="Q783" i="7"/>
  <c r="Q784" i="7"/>
  <c r="V785" i="7"/>
  <c r="Q786" i="7"/>
  <c r="Q787" i="7"/>
  <c r="Q788" i="7"/>
  <c r="Q789" i="7"/>
  <c r="Q790" i="7"/>
  <c r="Q791" i="7"/>
  <c r="Q792" i="7"/>
  <c r="Q793" i="7"/>
  <c r="Q794" i="7"/>
  <c r="Q795" i="7"/>
  <c r="Q796" i="7"/>
  <c r="Q797" i="7"/>
  <c r="Q798" i="7"/>
  <c r="Q799" i="7"/>
  <c r="Q800" i="7"/>
  <c r="Q801" i="7"/>
  <c r="Q802" i="7"/>
  <c r="Q803" i="7"/>
  <c r="Q804" i="7"/>
  <c r="Q805" i="7"/>
  <c r="Q806" i="7"/>
  <c r="V807" i="7"/>
  <c r="Q808" i="7"/>
  <c r="Q809" i="7"/>
  <c r="V812" i="7" s="1"/>
  <c r="X812" i="7" s="1"/>
  <c r="Q810" i="7"/>
  <c r="Q811" i="7"/>
  <c r="Q812" i="7"/>
  <c r="Q813" i="7"/>
  <c r="Q814" i="7"/>
  <c r="Q815" i="7"/>
  <c r="Q816" i="7"/>
  <c r="Q817" i="7"/>
  <c r="Q818" i="7"/>
  <c r="Q819" i="7"/>
  <c r="Q820" i="7"/>
  <c r="Q821" i="7"/>
  <c r="Q822" i="7"/>
  <c r="Q823" i="7"/>
  <c r="Q824" i="7"/>
  <c r="Q825" i="7"/>
  <c r="Q826" i="7"/>
  <c r="Q827" i="7"/>
  <c r="Q828" i="7"/>
  <c r="Q829" i="7"/>
  <c r="Q830" i="7"/>
  <c r="Q831" i="7"/>
  <c r="Q832" i="7"/>
  <c r="Q833" i="7"/>
  <c r="Q834" i="7"/>
  <c r="Q835" i="7"/>
  <c r="Q836" i="7"/>
  <c r="Q837" i="7"/>
  <c r="Q838" i="7"/>
  <c r="Q839" i="7"/>
  <c r="Q840" i="7"/>
  <c r="Q841" i="7"/>
  <c r="Q842" i="7"/>
  <c r="Q843" i="7"/>
  <c r="Q844" i="7"/>
  <c r="Q845" i="7"/>
  <c r="Q846" i="7"/>
  <c r="Q847" i="7"/>
  <c r="Q848" i="7"/>
  <c r="Q849" i="7"/>
  <c r="Q850" i="7"/>
  <c r="Q851" i="7"/>
  <c r="Q852" i="7"/>
  <c r="Q853" i="7"/>
  <c r="Q854" i="7"/>
  <c r="Q855" i="7"/>
  <c r="Q856" i="7"/>
  <c r="Q857" i="7"/>
  <c r="Q858" i="7"/>
  <c r="Q859" i="7"/>
  <c r="Q860" i="7"/>
  <c r="Q861" i="7"/>
  <c r="Q862" i="7"/>
  <c r="Q863" i="7"/>
  <c r="Q864" i="7"/>
  <c r="Q865" i="7"/>
  <c r="Q866" i="7"/>
  <c r="Q867" i="7"/>
  <c r="Q868" i="7"/>
  <c r="Q869" i="7"/>
  <c r="Q870" i="7"/>
  <c r="Q871" i="7"/>
  <c r="Q872" i="7"/>
  <c r="Q873" i="7"/>
  <c r="Q874" i="7"/>
  <c r="Q875" i="7"/>
  <c r="Q876" i="7"/>
  <c r="Q877" i="7"/>
  <c r="Q878" i="7"/>
  <c r="Q879" i="7"/>
  <c r="Q880" i="7"/>
  <c r="Q881" i="7"/>
  <c r="Q882" i="7"/>
  <c r="Q883" i="7"/>
  <c r="Q884" i="7"/>
  <c r="Q885" i="7"/>
  <c r="Q886" i="7"/>
  <c r="Q887" i="7"/>
  <c r="Q888" i="7"/>
  <c r="Q889" i="7"/>
  <c r="Q890" i="7"/>
  <c r="Q891" i="7"/>
  <c r="Q892" i="7"/>
  <c r="Q893" i="7"/>
  <c r="Q894" i="7"/>
  <c r="Q895" i="7"/>
  <c r="Q896" i="7"/>
  <c r="Q897" i="7"/>
  <c r="Q898" i="7"/>
  <c r="Q899" i="7"/>
  <c r="Q900" i="7"/>
  <c r="Q901" i="7"/>
  <c r="Q902" i="7"/>
  <c r="Q903" i="7"/>
  <c r="Q904" i="7"/>
  <c r="Q905" i="7"/>
  <c r="Q906" i="7"/>
  <c r="Q907" i="7"/>
  <c r="Q908" i="7"/>
  <c r="Q909" i="7"/>
  <c r="Q910" i="7"/>
  <c r="Q911" i="7"/>
  <c r="Q912" i="7"/>
  <c r="Q913" i="7"/>
  <c r="Q914" i="7"/>
  <c r="V917" i="7" s="1"/>
  <c r="X917" i="7" s="1"/>
  <c r="Q915" i="7"/>
  <c r="Q916" i="7"/>
  <c r="Q917" i="7"/>
  <c r="Q918" i="7"/>
  <c r="Q919" i="7"/>
  <c r="Q920" i="7"/>
  <c r="Q921" i="7"/>
  <c r="Q922" i="7"/>
  <c r="Q923" i="7"/>
  <c r="Q924" i="7"/>
  <c r="Q925" i="7"/>
  <c r="Q926" i="7"/>
  <c r="Q927" i="7"/>
  <c r="Q928" i="7"/>
  <c r="Q929" i="7"/>
  <c r="Q930" i="7"/>
  <c r="Q931" i="7"/>
  <c r="Q932" i="7"/>
  <c r="Q933" i="7"/>
  <c r="Q934" i="7"/>
  <c r="Q935" i="7"/>
  <c r="Q936" i="7"/>
  <c r="Q937" i="7"/>
  <c r="Q938" i="7"/>
  <c r="Q939" i="7"/>
  <c r="Q940" i="7"/>
  <c r="Q941" i="7"/>
  <c r="Q942" i="7"/>
  <c r="Q943" i="7"/>
  <c r="Q944" i="7"/>
  <c r="Q945" i="7"/>
  <c r="Q946" i="7"/>
  <c r="Q947" i="7"/>
  <c r="Q948" i="7"/>
  <c r="Q949" i="7"/>
  <c r="Q950" i="7"/>
  <c r="Q951" i="7"/>
  <c r="Q952" i="7"/>
  <c r="Q953" i="7"/>
  <c r="Q954" i="7"/>
  <c r="Q955" i="7"/>
  <c r="Q956" i="7"/>
  <c r="Q957" i="7"/>
  <c r="Q958" i="7"/>
  <c r="Q959" i="7"/>
  <c r="Q960" i="7"/>
  <c r="Q961" i="7"/>
  <c r="Q962" i="7"/>
  <c r="Q963" i="7"/>
  <c r="Q964" i="7"/>
  <c r="Q965" i="7"/>
  <c r="Q966" i="7"/>
  <c r="Q967" i="7"/>
  <c r="Q968" i="7"/>
  <c r="Q969" i="7"/>
  <c r="Q970" i="7"/>
  <c r="Q971" i="7"/>
  <c r="Q972" i="7"/>
  <c r="Q973" i="7"/>
  <c r="Q974" i="7"/>
  <c r="Q975" i="7"/>
  <c r="Q976" i="7"/>
  <c r="Q977" i="7"/>
  <c r="Q978" i="7"/>
  <c r="Q979" i="7"/>
  <c r="Q980" i="7"/>
  <c r="Q981" i="7"/>
  <c r="Q982" i="7"/>
  <c r="Q983" i="7"/>
  <c r="Q984" i="7"/>
  <c r="Q985" i="7"/>
  <c r="Q986" i="7"/>
  <c r="Q987" i="7"/>
  <c r="Q988" i="7"/>
  <c r="Q989" i="7"/>
  <c r="Q990" i="7"/>
  <c r="Q991" i="7"/>
  <c r="Q992" i="7"/>
  <c r="Q993" i="7"/>
  <c r="Q994" i="7"/>
  <c r="Q995" i="7"/>
  <c r="Q996" i="7"/>
  <c r="Q997" i="7"/>
  <c r="Q998" i="7"/>
  <c r="Q999" i="7"/>
  <c r="Q1000" i="7"/>
  <c r="Q1001" i="7"/>
  <c r="Q1002" i="7"/>
  <c r="Q1003" i="7"/>
  <c r="Q1004" i="7"/>
  <c r="Q1005" i="7"/>
  <c r="Q1006" i="7"/>
  <c r="Q1007" i="7"/>
  <c r="Q1008" i="7"/>
  <c r="Q1009" i="7"/>
  <c r="Q1010" i="7"/>
  <c r="Q1011" i="7"/>
  <c r="Q1012" i="7"/>
  <c r="Q1013" i="7"/>
  <c r="Q1014" i="7"/>
  <c r="Q1015" i="7"/>
  <c r="Q1016" i="7"/>
  <c r="Q1017" i="7"/>
  <c r="Q1018" i="7"/>
  <c r="Q1019" i="7"/>
  <c r="Q1020" i="7"/>
  <c r="Q1021" i="7"/>
  <c r="Q1022" i="7"/>
  <c r="Q1023" i="7"/>
  <c r="Q1024" i="7"/>
  <c r="Q1025" i="7"/>
  <c r="Q1026" i="7"/>
  <c r="Q1027" i="7"/>
  <c r="Q1028" i="7"/>
  <c r="Q1029" i="7"/>
  <c r="Q1030" i="7"/>
  <c r="Q1031" i="7"/>
  <c r="Q1032" i="7"/>
  <c r="Q1033" i="7"/>
  <c r="Q1034" i="7"/>
  <c r="Q1035" i="7"/>
  <c r="Q1036" i="7"/>
  <c r="Q1037" i="7"/>
  <c r="Q1038" i="7"/>
  <c r="Q1039" i="7"/>
  <c r="Q1040" i="7"/>
  <c r="Q1041" i="7"/>
  <c r="Q1042" i="7"/>
  <c r="Q1043" i="7"/>
  <c r="Q1044" i="7"/>
  <c r="Q1045" i="7"/>
  <c r="Q1046" i="7"/>
  <c r="Q1047" i="7"/>
  <c r="Q1048" i="7"/>
  <c r="Q1049" i="7"/>
  <c r="Q1050" i="7"/>
  <c r="Q1051" i="7"/>
  <c r="Q1052" i="7"/>
  <c r="Q1053" i="7"/>
  <c r="V1053" i="7" s="1"/>
  <c r="Q1054" i="7"/>
  <c r="Q1055" i="7"/>
  <c r="Q1056" i="7"/>
  <c r="Q1057" i="7"/>
  <c r="Q1058" i="7"/>
  <c r="Q1059" i="7"/>
  <c r="Q1060" i="7"/>
  <c r="Q1061" i="7"/>
  <c r="Q1062" i="7"/>
  <c r="Q1063" i="7"/>
  <c r="Q1064" i="7"/>
  <c r="Q1065" i="7"/>
  <c r="Q1066" i="7"/>
  <c r="Q1067" i="7"/>
  <c r="Q1068" i="7"/>
  <c r="Q1069" i="7"/>
  <c r="Q1070" i="7"/>
  <c r="Q1071" i="7"/>
  <c r="Q1072" i="7"/>
  <c r="Q1073" i="7"/>
  <c r="Q1074" i="7"/>
  <c r="Q1075" i="7"/>
  <c r="Q1076" i="7"/>
  <c r="Q1077" i="7"/>
  <c r="Q1078" i="7"/>
  <c r="Q1079" i="7"/>
  <c r="Q1080" i="7"/>
  <c r="Q1081" i="7"/>
  <c r="Q1082" i="7"/>
  <c r="Q1083" i="7"/>
  <c r="Q1084" i="7"/>
  <c r="Q1085" i="7"/>
  <c r="Q1086" i="7"/>
  <c r="Q1087" i="7"/>
  <c r="Q1088" i="7"/>
  <c r="Q1089" i="7"/>
  <c r="Q1090" i="7"/>
  <c r="Q1091" i="7"/>
  <c r="Q1092" i="7"/>
  <c r="Q1093" i="7"/>
  <c r="Q1094" i="7"/>
  <c r="Q1095" i="7"/>
  <c r="Q1096" i="7"/>
  <c r="Q1097" i="7"/>
  <c r="Q1098" i="7"/>
  <c r="Q1099" i="7"/>
  <c r="Q1100" i="7"/>
  <c r="Q1101" i="7"/>
  <c r="Q1102" i="7"/>
  <c r="Q1103" i="7"/>
  <c r="Q1104" i="7"/>
  <c r="Q1105" i="7"/>
  <c r="Q1106" i="7"/>
  <c r="Q1107" i="7"/>
  <c r="Q1108" i="7"/>
  <c r="Q1109" i="7"/>
  <c r="Q1110" i="7"/>
  <c r="Q1111" i="7"/>
  <c r="Q1112" i="7"/>
  <c r="Q1113" i="7"/>
  <c r="Q1114" i="7"/>
  <c r="Q1115" i="7"/>
  <c r="V1116" i="7" s="1"/>
  <c r="X1116" i="7" s="1"/>
  <c r="Q1116" i="7"/>
  <c r="Q1117" i="7"/>
  <c r="Q1118" i="7"/>
  <c r="Q1119" i="7"/>
  <c r="Q1120" i="7"/>
  <c r="Q1121" i="7"/>
  <c r="Q1122" i="7"/>
  <c r="Q1123" i="7"/>
  <c r="Q1124" i="7"/>
  <c r="Q1125" i="7"/>
  <c r="Q1126" i="7"/>
  <c r="Q1127" i="7"/>
  <c r="Q1128" i="7"/>
  <c r="Q1129" i="7"/>
  <c r="Q1130" i="7"/>
  <c r="Q1131" i="7"/>
  <c r="Q1132" i="7"/>
  <c r="Q1133" i="7"/>
  <c r="Q1134" i="7"/>
  <c r="Q1135" i="7"/>
  <c r="Q1136" i="7"/>
  <c r="Q1137" i="7"/>
  <c r="Q1138" i="7"/>
  <c r="Q1139" i="7"/>
  <c r="Q1140" i="7"/>
  <c r="Q1141" i="7"/>
  <c r="Q1142" i="7"/>
  <c r="Q1143" i="7"/>
  <c r="Q1144" i="7"/>
  <c r="Q1145" i="7"/>
  <c r="Q1146" i="7"/>
  <c r="Q1147" i="7"/>
  <c r="Q1148" i="7"/>
  <c r="Q1149" i="7"/>
  <c r="Q1151" i="7"/>
  <c r="Q1152" i="7"/>
  <c r="Q1153" i="7"/>
  <c r="Q1154" i="7"/>
  <c r="Q1155" i="7"/>
  <c r="Q1156" i="7"/>
  <c r="Q1157" i="7"/>
  <c r="Q1158" i="7"/>
  <c r="Q1159" i="7"/>
  <c r="Q1160" i="7"/>
  <c r="Q1161" i="7"/>
  <c r="Q1162" i="7"/>
  <c r="Q1163" i="7"/>
  <c r="Q1164" i="7"/>
  <c r="Q1165" i="7"/>
  <c r="Q1166" i="7"/>
  <c r="Q1167" i="7"/>
  <c r="Q1168" i="7"/>
  <c r="Q1169" i="7"/>
  <c r="Q1170" i="7"/>
  <c r="Q1171" i="7"/>
  <c r="Q1172" i="7"/>
  <c r="Q1173" i="7"/>
  <c r="Q1174" i="7"/>
  <c r="Q1175" i="7"/>
  <c r="Q1176" i="7"/>
  <c r="Q1177" i="7"/>
  <c r="Q1178" i="7"/>
  <c r="Q1179" i="7"/>
  <c r="Q1180" i="7"/>
  <c r="Q1181" i="7"/>
  <c r="Q1182" i="7"/>
  <c r="Q1183" i="7"/>
  <c r="Q1184" i="7"/>
  <c r="Q1185" i="7"/>
  <c r="Q1186" i="7"/>
  <c r="Q1187" i="7"/>
  <c r="Q1188" i="7"/>
  <c r="Q1189" i="7"/>
  <c r="Q1190" i="7"/>
  <c r="Q1191" i="7"/>
  <c r="Q1192" i="7"/>
  <c r="Q1193" i="7"/>
  <c r="Q1194" i="7"/>
  <c r="Q1196" i="7"/>
  <c r="Q1197" i="7"/>
  <c r="Q1198" i="7"/>
  <c r="Q1199" i="7"/>
  <c r="Q1200" i="7"/>
  <c r="Q1201" i="7"/>
  <c r="Q1202" i="7"/>
  <c r="Q1203" i="7"/>
  <c r="Q1204" i="7"/>
  <c r="Q1205" i="7"/>
  <c r="Q1206" i="7"/>
  <c r="Q1207" i="7"/>
  <c r="Q1208" i="7"/>
  <c r="Q1209" i="7"/>
  <c r="Q1210" i="7"/>
  <c r="Q1211" i="7"/>
  <c r="Q1212" i="7"/>
  <c r="Q1213" i="7"/>
  <c r="Q1214" i="7"/>
  <c r="Q1215" i="7"/>
  <c r="Q1216" i="7"/>
  <c r="Q1217" i="7"/>
  <c r="Q1218" i="7"/>
  <c r="Q1219" i="7"/>
  <c r="Q1220" i="7"/>
  <c r="Q1221" i="7"/>
  <c r="Q1222" i="7"/>
  <c r="Q1223" i="7"/>
  <c r="Q1224" i="7"/>
  <c r="Q1225" i="7"/>
  <c r="Q1226" i="7"/>
  <c r="Q1227" i="7"/>
  <c r="Q1228" i="7"/>
  <c r="Q1229" i="7"/>
  <c r="Q1230" i="7"/>
  <c r="Q1231" i="7"/>
  <c r="Q1232" i="7"/>
  <c r="Q1233" i="7"/>
  <c r="Q1234" i="7"/>
  <c r="Q1235" i="7"/>
  <c r="Q1236" i="7"/>
  <c r="Q1237" i="7"/>
  <c r="Q1238" i="7"/>
  <c r="Q1239" i="7"/>
  <c r="Q1240" i="7"/>
  <c r="Q1241" i="7"/>
  <c r="Q1242" i="7"/>
  <c r="Q1243" i="7"/>
  <c r="Q1244" i="7"/>
  <c r="Q1245" i="7"/>
  <c r="Q1246" i="7"/>
  <c r="Q1247" i="7"/>
  <c r="Q1248" i="7"/>
  <c r="Q1249" i="7"/>
  <c r="Q1250" i="7"/>
  <c r="Q1251" i="7"/>
  <c r="Q1252" i="7"/>
  <c r="Q1253" i="7"/>
  <c r="Q1254" i="7"/>
  <c r="Q1255" i="7"/>
  <c r="Q1256" i="7"/>
  <c r="Q1257" i="7"/>
  <c r="Q1258" i="7"/>
  <c r="Q1259" i="7"/>
  <c r="Q1260" i="7"/>
  <c r="Q1261" i="7"/>
  <c r="Q1262" i="7"/>
  <c r="Q1263" i="7"/>
  <c r="Q1264" i="7"/>
  <c r="S1264" i="7" s="1"/>
  <c r="Q1265" i="7"/>
  <c r="Q1266" i="7"/>
  <c r="Q1267" i="7"/>
  <c r="Q1268" i="7"/>
  <c r="Q1269" i="7"/>
  <c r="Q1270" i="7"/>
  <c r="Q1271" i="7"/>
  <c r="Q1272" i="7"/>
  <c r="S1272" i="7" s="1"/>
  <c r="Q1273" i="7"/>
  <c r="Q1274" i="7"/>
  <c r="Q1275" i="7"/>
  <c r="Q1276" i="7"/>
  <c r="Q1277" i="7"/>
  <c r="Q1278" i="7"/>
  <c r="Q1279" i="7"/>
  <c r="Q1280" i="7"/>
  <c r="S1280" i="7" s="1"/>
  <c r="Q1281" i="7"/>
  <c r="Q1282" i="7"/>
  <c r="Q1283" i="7"/>
  <c r="Q1284" i="7"/>
  <c r="Q1285" i="7"/>
  <c r="Q1286" i="7"/>
  <c r="Q1287" i="7"/>
  <c r="Q1288" i="7"/>
  <c r="S1288" i="7" s="1"/>
  <c r="Q1289" i="7"/>
  <c r="Q1290" i="7"/>
  <c r="Q1291" i="7"/>
  <c r="Q1292" i="7"/>
  <c r="Q1293" i="7"/>
  <c r="Q1294" i="7"/>
  <c r="Q1295" i="7"/>
  <c r="Q1296" i="7"/>
  <c r="S1296" i="7" s="1"/>
  <c r="Q1297" i="7"/>
  <c r="Q1298" i="7"/>
  <c r="Q1299" i="7"/>
  <c r="Q1300" i="7"/>
  <c r="Q1301" i="7"/>
  <c r="Q1302" i="7"/>
  <c r="Q1303" i="7"/>
  <c r="Q1304" i="7"/>
  <c r="S1304" i="7" s="1"/>
  <c r="Q1305" i="7"/>
  <c r="Q1306" i="7"/>
  <c r="Q1307" i="7"/>
  <c r="Q1308" i="7"/>
  <c r="Q1309" i="7"/>
  <c r="Q1310" i="7"/>
  <c r="Q1311" i="7"/>
  <c r="Q1312" i="7"/>
  <c r="Q1313" i="7"/>
  <c r="Q1314" i="7"/>
  <c r="Q1315" i="7"/>
  <c r="Q1316" i="7"/>
  <c r="Q1317" i="7"/>
  <c r="Q1318" i="7"/>
  <c r="Q1319" i="7"/>
  <c r="Q1320" i="7"/>
  <c r="Q1321" i="7"/>
  <c r="Q1322" i="7"/>
  <c r="Q1323" i="7"/>
  <c r="Q1324" i="7"/>
  <c r="Q1325" i="7"/>
  <c r="Q1326" i="7"/>
  <c r="Q1327" i="7"/>
  <c r="Q1328" i="7"/>
  <c r="Q1329" i="7"/>
  <c r="Q1330" i="7"/>
  <c r="Q1331" i="7"/>
  <c r="Q1332" i="7"/>
  <c r="Q1333" i="7"/>
  <c r="Q1334" i="7"/>
  <c r="Q1335" i="7"/>
  <c r="S1335" i="7" s="1"/>
  <c r="Q1336" i="7"/>
  <c r="Q1337" i="7"/>
  <c r="Q1338" i="7"/>
  <c r="Q1339" i="7"/>
  <c r="Q1340" i="7"/>
  <c r="Q1341" i="7"/>
  <c r="Q1342" i="7"/>
  <c r="Q1343" i="7"/>
  <c r="S1343" i="7" s="1"/>
  <c r="Q1344" i="7"/>
  <c r="Q1345" i="7"/>
  <c r="Q1346" i="7"/>
  <c r="Q1347" i="7"/>
  <c r="Q1348" i="7"/>
  <c r="Q1349" i="7"/>
  <c r="Q1350" i="7"/>
  <c r="S1350" i="7" s="1"/>
  <c r="Q1351" i="7"/>
  <c r="Q1352" i="7"/>
  <c r="S1352" i="7" s="1"/>
  <c r="Q1353" i="7"/>
  <c r="S1353" i="7" s="1"/>
  <c r="Q1354" i="7"/>
  <c r="Q1355" i="7"/>
  <c r="Q1356" i="7"/>
  <c r="S1356" i="7" s="1"/>
  <c r="Q1357" i="7"/>
  <c r="Q1358" i="7"/>
  <c r="S1358" i="7" s="1"/>
  <c r="Q1359" i="7"/>
  <c r="Q1360" i="7"/>
  <c r="Q1361" i="7"/>
  <c r="S1361" i="7" s="1"/>
  <c r="Q1362" i="7"/>
  <c r="S1362" i="7" s="1"/>
  <c r="Q1363" i="7"/>
  <c r="Q1364" i="7"/>
  <c r="S1364" i="7" s="1"/>
  <c r="Q1365" i="7"/>
  <c r="Q1366" i="7"/>
  <c r="S1366" i="7" s="1"/>
  <c r="Q1367" i="7"/>
  <c r="Q1368" i="7"/>
  <c r="Q1369" i="7"/>
  <c r="Q1370" i="7"/>
  <c r="S1370" i="7" s="1"/>
  <c r="Q1371" i="7"/>
  <c r="S1371" i="7" s="1"/>
  <c r="Q1372" i="7"/>
  <c r="S1372" i="7" s="1"/>
  <c r="Q1373" i="7"/>
  <c r="Q1374" i="7"/>
  <c r="S1374" i="7" s="1"/>
  <c r="Q1375" i="7"/>
  <c r="Q1376" i="7"/>
  <c r="S1376" i="7" s="1"/>
  <c r="Q1377" i="7"/>
  <c r="Q1378" i="7"/>
  <c r="Q1379" i="7"/>
  <c r="S1379" i="7" s="1"/>
  <c r="Q1380" i="7"/>
  <c r="S1380" i="7" s="1"/>
  <c r="Q1381" i="7"/>
  <c r="Q1382" i="7"/>
  <c r="S1382" i="7" s="1"/>
  <c r="Q1383" i="7"/>
  <c r="Q1384" i="7"/>
  <c r="S1384" i="7" s="1"/>
  <c r="Q1385" i="7"/>
  <c r="S1385" i="7" s="1"/>
  <c r="Q1386" i="7"/>
  <c r="Q1387" i="7"/>
  <c r="Q1388" i="7"/>
  <c r="S1388" i="7" s="1"/>
  <c r="Q1389" i="7"/>
  <c r="Q1390" i="7"/>
  <c r="S1390" i="7" s="1"/>
  <c r="Q1391" i="7"/>
  <c r="Q1392" i="7"/>
  <c r="Q1393" i="7"/>
  <c r="S1393" i="7" s="1"/>
  <c r="Q1394" i="7"/>
  <c r="S1394" i="7" s="1"/>
  <c r="Q1395" i="7"/>
  <c r="Q1396" i="7"/>
  <c r="S1396" i="7" s="1"/>
  <c r="Q1397" i="7"/>
  <c r="Q1398" i="7"/>
  <c r="S1398" i="7" s="1"/>
  <c r="Q1399" i="7"/>
  <c r="S1399" i="7" s="1"/>
  <c r="Q1400" i="7"/>
  <c r="S1400" i="7" s="1"/>
  <c r="Q1401" i="7"/>
  <c r="S1401" i="7" s="1"/>
  <c r="Q1402" i="7"/>
  <c r="Q1403" i="7"/>
  <c r="S1403" i="7" s="1"/>
  <c r="Q1404" i="7"/>
  <c r="Q1405" i="7"/>
  <c r="Q1406" i="7"/>
  <c r="S1406" i="7" s="1"/>
  <c r="Q1407" i="7"/>
  <c r="S1407" i="7" s="1"/>
  <c r="Q1408" i="7"/>
  <c r="S1408" i="7" s="1"/>
  <c r="Q1409" i="7"/>
  <c r="S1409" i="7" s="1"/>
  <c r="Q1410" i="7"/>
  <c r="Q1411" i="7"/>
  <c r="S1411" i="7" s="1"/>
  <c r="Q1413" i="7"/>
  <c r="S1413" i="7" s="1"/>
  <c r="Q1414" i="7"/>
  <c r="Q1415" i="7"/>
  <c r="S1415" i="7" s="1"/>
  <c r="Q1416" i="7"/>
  <c r="Q1417" i="7"/>
  <c r="Q1418" i="7"/>
  <c r="S1418" i="7" s="1"/>
  <c r="Q1419" i="7"/>
  <c r="S1419" i="7" s="1"/>
  <c r="Q1420" i="7"/>
  <c r="Q1421" i="7"/>
  <c r="S1421" i="7" s="1"/>
  <c r="Q1423" i="7"/>
  <c r="Q1424" i="7"/>
  <c r="S1424" i="7" s="1"/>
  <c r="Q1425" i="7"/>
  <c r="S1425" i="7" s="1"/>
  <c r="Q1426" i="7"/>
  <c r="S1426" i="7" s="1"/>
  <c r="Q1427" i="7"/>
  <c r="Q1428" i="7"/>
  <c r="S1428" i="7" s="1"/>
  <c r="Q1429" i="7"/>
  <c r="S1429" i="7" s="1"/>
  <c r="Q1430" i="7"/>
  <c r="Q1431" i="7"/>
  <c r="Q1432" i="7"/>
  <c r="S1432" i="7" s="1"/>
  <c r="Q1433" i="7"/>
  <c r="Q1434" i="7"/>
  <c r="S1434" i="7" s="1"/>
  <c r="Q1435" i="7"/>
  <c r="S1435" i="7" s="1"/>
  <c r="Q1436" i="7"/>
  <c r="Q1437" i="7"/>
  <c r="S1437" i="7" s="1"/>
  <c r="Q1438" i="7"/>
  <c r="S1438" i="7" s="1"/>
  <c r="R1438" i="7"/>
  <c r="R1437" i="7"/>
  <c r="S1436" i="7"/>
  <c r="R1436" i="7"/>
  <c r="R1435" i="7"/>
  <c r="R1434" i="7"/>
  <c r="S1433" i="7"/>
  <c r="R1433" i="7"/>
  <c r="R1432" i="7"/>
  <c r="S1431" i="7"/>
  <c r="R1431" i="7"/>
  <c r="S1430" i="7"/>
  <c r="R1430" i="7"/>
  <c r="R1429" i="7"/>
  <c r="R1428" i="7"/>
  <c r="S346" i="5"/>
  <c r="U346" i="5" s="1"/>
  <c r="T346" i="5"/>
  <c r="S345" i="5"/>
  <c r="U345" i="5" s="1"/>
  <c r="T345" i="5"/>
  <c r="S344" i="5"/>
  <c r="U344" i="5" s="1"/>
  <c r="T344" i="5"/>
  <c r="S343" i="5"/>
  <c r="U343" i="5" s="1"/>
  <c r="T343" i="5"/>
  <c r="S342" i="5"/>
  <c r="U342" i="5" s="1"/>
  <c r="T342" i="5"/>
  <c r="S341" i="5"/>
  <c r="U341" i="5" s="1"/>
  <c r="T341" i="5"/>
  <c r="S340" i="5"/>
  <c r="U340" i="5" s="1"/>
  <c r="T340" i="5"/>
  <c r="S339" i="5"/>
  <c r="U339" i="5" s="1"/>
  <c r="T339" i="5"/>
  <c r="S338" i="5"/>
  <c r="U338" i="5" s="1"/>
  <c r="T338" i="5"/>
  <c r="S337" i="5"/>
  <c r="U337" i="5" s="1"/>
  <c r="T337" i="5"/>
  <c r="S336" i="5"/>
  <c r="U336" i="5" s="1"/>
  <c r="T336" i="5"/>
  <c r="Q1438" i="6"/>
  <c r="S1438" i="6" s="1"/>
  <c r="R1438" i="6"/>
  <c r="Q1437" i="6"/>
  <c r="S1437" i="6" s="1"/>
  <c r="R1437" i="6"/>
  <c r="Q1436" i="6"/>
  <c r="S1436" i="6" s="1"/>
  <c r="R1436" i="6"/>
  <c r="Q1435" i="6"/>
  <c r="S1435" i="6" s="1"/>
  <c r="R1435" i="6"/>
  <c r="Q1434" i="6"/>
  <c r="S1434" i="6" s="1"/>
  <c r="R1434" i="6"/>
  <c r="Q1433" i="6"/>
  <c r="S1433" i="6" s="1"/>
  <c r="R1433" i="6"/>
  <c r="Q1432" i="6"/>
  <c r="S1432" i="6" s="1"/>
  <c r="R1432" i="6"/>
  <c r="Q1431" i="6"/>
  <c r="S1431" i="6"/>
  <c r="R1431" i="6"/>
  <c r="Q1430" i="6"/>
  <c r="S1430" i="6" s="1"/>
  <c r="R1430" i="6"/>
  <c r="Q1429" i="6"/>
  <c r="S1429" i="6" s="1"/>
  <c r="R1429" i="6"/>
  <c r="E1418" i="8"/>
  <c r="E1417" i="8"/>
  <c r="E1416" i="8"/>
  <c r="E1415" i="8"/>
  <c r="E1414" i="8"/>
  <c r="E1413" i="8"/>
  <c r="E1412" i="8"/>
  <c r="E1411" i="8"/>
  <c r="E1410" i="8"/>
  <c r="E1409" i="8"/>
  <c r="E1408" i="8"/>
  <c r="E1407" i="8"/>
  <c r="E1406" i="8"/>
  <c r="E1405" i="8"/>
  <c r="E1404" i="8"/>
  <c r="E1403" i="8"/>
  <c r="S1427" i="7"/>
  <c r="R1427" i="7"/>
  <c r="R1426" i="7"/>
  <c r="R1425" i="7"/>
  <c r="R1424" i="7"/>
  <c r="S1423" i="7"/>
  <c r="R1423" i="7"/>
  <c r="S1422" i="7"/>
  <c r="R1422" i="7"/>
  <c r="R1421" i="7"/>
  <c r="S1420" i="7"/>
  <c r="R1420" i="7"/>
  <c r="R1419" i="7"/>
  <c r="R1418" i="7"/>
  <c r="S1417" i="7"/>
  <c r="R1417" i="7"/>
  <c r="S1416" i="7"/>
  <c r="R1416" i="7"/>
  <c r="R1415" i="7"/>
  <c r="S1414" i="7"/>
  <c r="R1414" i="7"/>
  <c r="R1413" i="7"/>
  <c r="S1412" i="7"/>
  <c r="R1412" i="7"/>
  <c r="Q1428" i="6"/>
  <c r="S1428" i="6" s="1"/>
  <c r="R1428" i="6"/>
  <c r="Q1427" i="6"/>
  <c r="S1427" i="6" s="1"/>
  <c r="R1427" i="6"/>
  <c r="Q1426" i="6"/>
  <c r="S1426" i="6" s="1"/>
  <c r="R1426" i="6"/>
  <c r="Q1425" i="6"/>
  <c r="S1425" i="6"/>
  <c r="R1425" i="6"/>
  <c r="Q1424" i="6"/>
  <c r="S1424" i="6" s="1"/>
  <c r="R1424" i="6"/>
  <c r="Q1423" i="6"/>
  <c r="S1423" i="6" s="1"/>
  <c r="R1423" i="6"/>
  <c r="S1422" i="6"/>
  <c r="R1422" i="6"/>
  <c r="Q1421" i="6"/>
  <c r="S1421" i="6" s="1"/>
  <c r="R1421" i="6"/>
  <c r="Q1420" i="6"/>
  <c r="S1420" i="6" s="1"/>
  <c r="R1420" i="6"/>
  <c r="Q1419" i="6"/>
  <c r="S1419" i="6" s="1"/>
  <c r="R1419" i="6"/>
  <c r="Q1418" i="6"/>
  <c r="S1418" i="6" s="1"/>
  <c r="R1418" i="6"/>
  <c r="Q1417" i="6"/>
  <c r="S1417" i="6" s="1"/>
  <c r="R1417" i="6"/>
  <c r="Q1416" i="6"/>
  <c r="S1416" i="6" s="1"/>
  <c r="R1416" i="6"/>
  <c r="Q1415" i="6"/>
  <c r="S1415" i="6"/>
  <c r="R1415" i="6"/>
  <c r="Q1414" i="6"/>
  <c r="S1414" i="6" s="1"/>
  <c r="R1414" i="6"/>
  <c r="Q1413" i="6"/>
  <c r="S1413" i="6" s="1"/>
  <c r="R1413" i="6"/>
  <c r="S1412" i="6"/>
  <c r="R1412" i="6"/>
  <c r="S362" i="5"/>
  <c r="U362" i="5" s="1"/>
  <c r="T362" i="5"/>
  <c r="S361" i="5"/>
  <c r="U361" i="5" s="1"/>
  <c r="T361" i="5"/>
  <c r="S360" i="5"/>
  <c r="U360" i="5" s="1"/>
  <c r="T360" i="5"/>
  <c r="S359" i="5"/>
  <c r="U359" i="5" s="1"/>
  <c r="T359" i="5"/>
  <c r="S358" i="5"/>
  <c r="U358" i="5" s="1"/>
  <c r="T358" i="5"/>
  <c r="S357" i="5"/>
  <c r="U357" i="5" s="1"/>
  <c r="T357" i="5"/>
  <c r="S356" i="5"/>
  <c r="U356" i="5" s="1"/>
  <c r="T356" i="5"/>
  <c r="S355" i="5"/>
  <c r="U355" i="5" s="1"/>
  <c r="T355" i="5"/>
  <c r="S354" i="5"/>
  <c r="U354" i="5" s="1"/>
  <c r="T354" i="5"/>
  <c r="S353" i="5"/>
  <c r="U353" i="5" s="1"/>
  <c r="T353" i="5"/>
  <c r="S352" i="5"/>
  <c r="U352" i="5" s="1"/>
  <c r="T352" i="5"/>
  <c r="S351" i="5"/>
  <c r="U351" i="5" s="1"/>
  <c r="T351" i="5"/>
  <c r="S350" i="5"/>
  <c r="U350" i="5" s="1"/>
  <c r="T350" i="5"/>
  <c r="S349" i="5"/>
  <c r="U349" i="5" s="1"/>
  <c r="T349" i="5"/>
  <c r="S348" i="5"/>
  <c r="U348" i="5" s="1"/>
  <c r="T348" i="5"/>
  <c r="S347" i="5"/>
  <c r="U347" i="5" s="1"/>
  <c r="T347" i="5"/>
  <c r="E1402" i="8"/>
  <c r="E1401" i="8"/>
  <c r="E1400" i="8"/>
  <c r="E1399" i="8"/>
  <c r="E1398" i="8"/>
  <c r="E1397" i="8"/>
  <c r="E1396" i="8"/>
  <c r="E1395" i="8"/>
  <c r="E1394" i="8"/>
  <c r="E1393" i="8"/>
  <c r="E1392" i="8"/>
  <c r="E1391" i="8"/>
  <c r="E1390" i="8"/>
  <c r="E1389" i="8"/>
  <c r="E1388" i="8"/>
  <c r="E1387" i="8"/>
  <c r="E1386" i="8"/>
  <c r="E1385" i="8"/>
  <c r="E1384" i="8"/>
  <c r="E1383" i="8"/>
  <c r="E1382" i="8"/>
  <c r="E1381" i="8"/>
  <c r="E1380" i="8"/>
  <c r="E1379" i="8"/>
  <c r="E1378" i="8"/>
  <c r="E1377" i="8"/>
  <c r="E1376" i="8"/>
  <c r="E1375" i="8"/>
  <c r="E1374" i="8"/>
  <c r="E1373" i="8"/>
  <c r="E1372" i="8"/>
  <c r="E1371" i="8"/>
  <c r="E1370" i="8"/>
  <c r="E1369" i="8"/>
  <c r="E1368" i="8"/>
  <c r="E1367" i="8"/>
  <c r="E1366" i="8"/>
  <c r="E1365" i="8"/>
  <c r="E1364" i="8"/>
  <c r="E1363" i="8"/>
  <c r="E1362" i="8"/>
  <c r="E1361" i="8"/>
  <c r="E1360" i="8"/>
  <c r="E1359" i="8"/>
  <c r="E1358" i="8"/>
  <c r="E1357" i="8"/>
  <c r="E1356" i="8"/>
  <c r="E1355" i="8"/>
  <c r="E1354" i="8"/>
  <c r="E1353" i="8"/>
  <c r="E1352" i="8"/>
  <c r="E1351" i="8"/>
  <c r="E1350" i="8"/>
  <c r="E1349" i="8"/>
  <c r="E1348" i="8"/>
  <c r="E1347" i="8"/>
  <c r="E1346" i="8"/>
  <c r="E1345" i="8"/>
  <c r="E1344" i="8"/>
  <c r="E1343" i="8"/>
  <c r="E1342" i="8"/>
  <c r="E1341" i="8"/>
  <c r="E1340" i="8"/>
  <c r="R1411" i="7"/>
  <c r="S1410" i="7"/>
  <c r="R1410" i="7"/>
  <c r="R1409" i="7"/>
  <c r="R1408" i="7"/>
  <c r="R1407" i="7"/>
  <c r="R1406" i="7"/>
  <c r="S1405" i="7"/>
  <c r="R1405" i="7"/>
  <c r="S1404" i="7"/>
  <c r="R1404" i="7"/>
  <c r="R1403" i="7"/>
  <c r="S1402" i="7"/>
  <c r="R1402" i="7"/>
  <c r="R1401" i="7"/>
  <c r="R1400" i="7"/>
  <c r="R1399" i="7"/>
  <c r="R1398" i="7"/>
  <c r="S1397" i="7"/>
  <c r="R1397" i="7"/>
  <c r="Q1411" i="6"/>
  <c r="S1411" i="6" s="1"/>
  <c r="R1411" i="6"/>
  <c r="Q1410" i="6"/>
  <c r="S1410" i="6" s="1"/>
  <c r="R1410" i="6"/>
  <c r="Q1409" i="6"/>
  <c r="S1409" i="6" s="1"/>
  <c r="R1409" i="6"/>
  <c r="Q1408" i="6"/>
  <c r="S1408" i="6" s="1"/>
  <c r="R1408" i="6"/>
  <c r="Q1407" i="6"/>
  <c r="S1407" i="6" s="1"/>
  <c r="R1407" i="6"/>
  <c r="Q1406" i="6"/>
  <c r="S1406" i="6" s="1"/>
  <c r="R1406" i="6"/>
  <c r="Q1405" i="6"/>
  <c r="S1405" i="6" s="1"/>
  <c r="R1405" i="6"/>
  <c r="Q1404" i="6"/>
  <c r="S1404" i="6"/>
  <c r="R1404" i="6"/>
  <c r="Q1403" i="6"/>
  <c r="S1403" i="6" s="1"/>
  <c r="R1403" i="6"/>
  <c r="Q1402" i="6"/>
  <c r="S1402" i="6" s="1"/>
  <c r="R1402" i="6"/>
  <c r="Q1401" i="6"/>
  <c r="S1401" i="6" s="1"/>
  <c r="R1401" i="6"/>
  <c r="Q1400" i="6"/>
  <c r="S1400" i="6"/>
  <c r="R1400" i="6"/>
  <c r="Q1399" i="6"/>
  <c r="S1399" i="6" s="1"/>
  <c r="R1399" i="6"/>
  <c r="S375" i="5"/>
  <c r="U375" i="5" s="1"/>
  <c r="T375" i="5"/>
  <c r="S374" i="5"/>
  <c r="U374" i="5" s="1"/>
  <c r="T374" i="5"/>
  <c r="S373" i="5"/>
  <c r="U373" i="5" s="1"/>
  <c r="T373" i="5"/>
  <c r="S372" i="5"/>
  <c r="U372" i="5" s="1"/>
  <c r="T372" i="5"/>
  <c r="S371" i="5"/>
  <c r="U371" i="5" s="1"/>
  <c r="T371" i="5"/>
  <c r="S370" i="5"/>
  <c r="U370" i="5" s="1"/>
  <c r="T370" i="5"/>
  <c r="S369" i="5"/>
  <c r="U369" i="5" s="1"/>
  <c r="T369" i="5"/>
  <c r="S368" i="5"/>
  <c r="U368" i="5" s="1"/>
  <c r="T368" i="5"/>
  <c r="S367" i="5"/>
  <c r="U367" i="5" s="1"/>
  <c r="T367" i="5"/>
  <c r="S366" i="5"/>
  <c r="U366" i="5" s="1"/>
  <c r="T366" i="5"/>
  <c r="S365" i="5"/>
  <c r="U365" i="5" s="1"/>
  <c r="T365" i="5"/>
  <c r="S364" i="5"/>
  <c r="U364" i="5" s="1"/>
  <c r="T364" i="5"/>
  <c r="S363" i="5"/>
  <c r="U363" i="5" s="1"/>
  <c r="T363" i="5"/>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4" i="6"/>
  <c r="R105" i="6"/>
  <c r="R106" i="6"/>
  <c r="R107" i="6"/>
  <c r="R108" i="6"/>
  <c r="R109" i="6"/>
  <c r="R110" i="6"/>
  <c r="R111" i="6"/>
  <c r="R112" i="6"/>
  <c r="R113" i="6"/>
  <c r="R114" i="6"/>
  <c r="R115" i="6"/>
  <c r="R116" i="6"/>
  <c r="R117" i="6"/>
  <c r="R118" i="6"/>
  <c r="R119" i="6"/>
  <c r="R120" i="6"/>
  <c r="R121" i="6"/>
  <c r="R122" i="6"/>
  <c r="R123" i="6"/>
  <c r="R124" i="6"/>
  <c r="R125" i="6"/>
  <c r="R126" i="6"/>
  <c r="R127" i="6"/>
  <c r="R128" i="6"/>
  <c r="R129" i="6"/>
  <c r="R130" i="6"/>
  <c r="R131" i="6"/>
  <c r="R132" i="6"/>
  <c r="R133" i="6"/>
  <c r="R134" i="6"/>
  <c r="R135" i="6"/>
  <c r="R136" i="6"/>
  <c r="R137" i="6"/>
  <c r="R138" i="6"/>
  <c r="R139" i="6"/>
  <c r="R140" i="6"/>
  <c r="R141" i="6"/>
  <c r="R142" i="6"/>
  <c r="R143" i="6"/>
  <c r="R144" i="6"/>
  <c r="R145" i="6"/>
  <c r="R146" i="6"/>
  <c r="R147" i="6"/>
  <c r="R148" i="6"/>
  <c r="R149" i="6"/>
  <c r="R150" i="6"/>
  <c r="R151" i="6"/>
  <c r="R152" i="6"/>
  <c r="R153" i="6"/>
  <c r="R154" i="6"/>
  <c r="R155" i="6"/>
  <c r="R156" i="6"/>
  <c r="R157" i="6"/>
  <c r="R158" i="6"/>
  <c r="R159" i="6"/>
  <c r="R160" i="6"/>
  <c r="R161" i="6"/>
  <c r="R162" i="6"/>
  <c r="R163" i="6"/>
  <c r="R164" i="6"/>
  <c r="R165" i="6"/>
  <c r="R166" i="6"/>
  <c r="R167" i="6"/>
  <c r="R168" i="6"/>
  <c r="R169" i="6"/>
  <c r="R170" i="6"/>
  <c r="R171" i="6"/>
  <c r="R172" i="6"/>
  <c r="R173" i="6"/>
  <c r="R174" i="6"/>
  <c r="R175" i="6"/>
  <c r="R176" i="6"/>
  <c r="R177" i="6"/>
  <c r="R178" i="6"/>
  <c r="R179" i="6"/>
  <c r="R180" i="6"/>
  <c r="R181" i="6"/>
  <c r="R182" i="6"/>
  <c r="R183" i="6"/>
  <c r="R184" i="6"/>
  <c r="R185" i="6"/>
  <c r="R186" i="6"/>
  <c r="R187" i="6"/>
  <c r="R188" i="6"/>
  <c r="R189" i="6"/>
  <c r="R190" i="6"/>
  <c r="R191" i="6"/>
  <c r="R192" i="6"/>
  <c r="R193" i="6"/>
  <c r="R194" i="6"/>
  <c r="R195" i="6"/>
  <c r="R196" i="6"/>
  <c r="R197" i="6"/>
  <c r="R198" i="6"/>
  <c r="R199" i="6"/>
  <c r="R200" i="6"/>
  <c r="R201" i="6"/>
  <c r="R202" i="6"/>
  <c r="R203" i="6"/>
  <c r="R204" i="6"/>
  <c r="R205" i="6"/>
  <c r="R206" i="6"/>
  <c r="R207" i="6"/>
  <c r="R208" i="6"/>
  <c r="R209" i="6"/>
  <c r="R210" i="6"/>
  <c r="R211" i="6"/>
  <c r="R212" i="6"/>
  <c r="R213" i="6"/>
  <c r="R214" i="6"/>
  <c r="R215" i="6"/>
  <c r="R216" i="6"/>
  <c r="R217" i="6"/>
  <c r="R218" i="6"/>
  <c r="R219" i="6"/>
  <c r="R220" i="6"/>
  <c r="R221" i="6"/>
  <c r="R222" i="6"/>
  <c r="R223" i="6"/>
  <c r="R224" i="6"/>
  <c r="R225" i="6"/>
  <c r="R226" i="6"/>
  <c r="R227" i="6"/>
  <c r="R228" i="6"/>
  <c r="R229" i="6"/>
  <c r="R230" i="6"/>
  <c r="R231" i="6"/>
  <c r="R232" i="6"/>
  <c r="R233" i="6"/>
  <c r="R234" i="6"/>
  <c r="R235" i="6"/>
  <c r="R236" i="6"/>
  <c r="R237" i="6"/>
  <c r="R238" i="6"/>
  <c r="R239" i="6"/>
  <c r="R240" i="6"/>
  <c r="R241" i="6"/>
  <c r="R242" i="6"/>
  <c r="R243" i="6"/>
  <c r="R244" i="6"/>
  <c r="R245" i="6"/>
  <c r="R246" i="6"/>
  <c r="R247" i="6"/>
  <c r="R248" i="6"/>
  <c r="R249" i="6"/>
  <c r="R250" i="6"/>
  <c r="R251" i="6"/>
  <c r="R252" i="6"/>
  <c r="R253" i="6"/>
  <c r="R254" i="6"/>
  <c r="R255" i="6"/>
  <c r="R256" i="6"/>
  <c r="R257" i="6"/>
  <c r="R258" i="6"/>
  <c r="R259" i="6"/>
  <c r="R260" i="6"/>
  <c r="R261" i="6"/>
  <c r="R262" i="6"/>
  <c r="R263" i="6"/>
  <c r="R275" i="6"/>
  <c r="R276" i="6"/>
  <c r="R277" i="6"/>
  <c r="R278" i="6"/>
  <c r="R279" i="6"/>
  <c r="R280" i="6"/>
  <c r="R281" i="6"/>
  <c r="R282" i="6"/>
  <c r="R283" i="6"/>
  <c r="R284" i="6"/>
  <c r="R285" i="6"/>
  <c r="R286" i="6"/>
  <c r="R287" i="6"/>
  <c r="R288" i="6"/>
  <c r="R289" i="6"/>
  <c r="R290" i="6"/>
  <c r="R292" i="6"/>
  <c r="R293" i="6"/>
  <c r="R294" i="6"/>
  <c r="R295" i="6"/>
  <c r="R296" i="6"/>
  <c r="R297" i="6"/>
  <c r="R298" i="6"/>
  <c r="R299" i="6"/>
  <c r="R300" i="6"/>
  <c r="R301" i="6"/>
  <c r="R302" i="6"/>
  <c r="R303" i="6"/>
  <c r="R304" i="6"/>
  <c r="R305" i="6"/>
  <c r="R306" i="6"/>
  <c r="R307" i="6"/>
  <c r="R308" i="6"/>
  <c r="R309" i="6"/>
  <c r="R310" i="6"/>
  <c r="R311" i="6"/>
  <c r="R312" i="6"/>
  <c r="R313" i="6"/>
  <c r="R314" i="6"/>
  <c r="R315" i="6"/>
  <c r="R316" i="6"/>
  <c r="R317" i="6"/>
  <c r="R318" i="6"/>
  <c r="R319" i="6"/>
  <c r="R320" i="6"/>
  <c r="R321" i="6"/>
  <c r="R322" i="6"/>
  <c r="R323" i="6"/>
  <c r="R324" i="6"/>
  <c r="R325" i="6"/>
  <c r="R326" i="6"/>
  <c r="R327" i="6"/>
  <c r="R328" i="6"/>
  <c r="R329" i="6"/>
  <c r="R330" i="6"/>
  <c r="R331" i="6"/>
  <c r="R332" i="6"/>
  <c r="R333" i="6"/>
  <c r="R334" i="6"/>
  <c r="R335" i="6"/>
  <c r="R336" i="6"/>
  <c r="R337" i="6"/>
  <c r="R338" i="6"/>
  <c r="R339" i="6"/>
  <c r="R340" i="6"/>
  <c r="R341" i="6"/>
  <c r="R342" i="6"/>
  <c r="R343" i="6"/>
  <c r="R344" i="6"/>
  <c r="R345" i="6"/>
  <c r="R346" i="6"/>
  <c r="R347" i="6"/>
  <c r="R348" i="6"/>
  <c r="R349" i="6"/>
  <c r="R350" i="6"/>
  <c r="R351" i="6"/>
  <c r="R352" i="6"/>
  <c r="R353" i="6"/>
  <c r="R354" i="6"/>
  <c r="R355" i="6"/>
  <c r="R356" i="6"/>
  <c r="R357" i="6"/>
  <c r="R358" i="6"/>
  <c r="R359" i="6"/>
  <c r="R360" i="6"/>
  <c r="R361" i="6"/>
  <c r="R362" i="6"/>
  <c r="R363" i="6"/>
  <c r="R364" i="6"/>
  <c r="R365" i="6"/>
  <c r="R366" i="6"/>
  <c r="R367" i="6"/>
  <c r="R368" i="6"/>
  <c r="R369" i="6"/>
  <c r="R370" i="6"/>
  <c r="R371" i="6"/>
  <c r="R372" i="6"/>
  <c r="R373" i="6"/>
  <c r="R374" i="6"/>
  <c r="R375" i="6"/>
  <c r="R376" i="6"/>
  <c r="R377" i="6"/>
  <c r="R378" i="6"/>
  <c r="R379" i="6"/>
  <c r="R380" i="6"/>
  <c r="R381" i="6"/>
  <c r="R382" i="6"/>
  <c r="R383" i="6"/>
  <c r="R384" i="6"/>
  <c r="R385" i="6"/>
  <c r="R386" i="6"/>
  <c r="R387" i="6"/>
  <c r="R388" i="6"/>
  <c r="R389" i="6"/>
  <c r="R390" i="6"/>
  <c r="R391" i="6"/>
  <c r="R392" i="6"/>
  <c r="R393" i="6"/>
  <c r="R394" i="6"/>
  <c r="R395" i="6"/>
  <c r="R396" i="6"/>
  <c r="R397" i="6"/>
  <c r="R398" i="6"/>
  <c r="R399" i="6"/>
  <c r="R400" i="6"/>
  <c r="R401" i="6"/>
  <c r="R402" i="6"/>
  <c r="R403" i="6"/>
  <c r="R404" i="6"/>
  <c r="R405" i="6"/>
  <c r="R406" i="6"/>
  <c r="R407" i="6"/>
  <c r="R408" i="6"/>
  <c r="R409" i="6"/>
  <c r="R410" i="6"/>
  <c r="R411" i="6"/>
  <c r="R412" i="6"/>
  <c r="R413" i="6"/>
  <c r="R414" i="6"/>
  <c r="R415" i="6"/>
  <c r="R416" i="6"/>
  <c r="R417" i="6"/>
  <c r="R418" i="6"/>
  <c r="R419" i="6"/>
  <c r="R420" i="6"/>
  <c r="R421" i="6"/>
  <c r="R422" i="6"/>
  <c r="R423" i="6"/>
  <c r="R424" i="6"/>
  <c r="R425" i="6"/>
  <c r="R426" i="6"/>
  <c r="R427" i="6"/>
  <c r="R428" i="6"/>
  <c r="R429" i="6"/>
  <c r="R430" i="6"/>
  <c r="R431" i="6"/>
  <c r="R432" i="6"/>
  <c r="R433" i="6"/>
  <c r="R434" i="6"/>
  <c r="R435" i="6"/>
  <c r="R436" i="6"/>
  <c r="R437" i="6"/>
  <c r="R438" i="6"/>
  <c r="R439" i="6"/>
  <c r="R440" i="6"/>
  <c r="R441" i="6"/>
  <c r="R442" i="6"/>
  <c r="R443" i="6"/>
  <c r="R444" i="6"/>
  <c r="R445" i="6"/>
  <c r="R446" i="6"/>
  <c r="R447" i="6"/>
  <c r="R448" i="6"/>
  <c r="R449" i="6"/>
  <c r="R450" i="6"/>
  <c r="R451" i="6"/>
  <c r="R452" i="6"/>
  <c r="R453" i="6"/>
  <c r="R454" i="6"/>
  <c r="R455" i="6"/>
  <c r="R456" i="6"/>
  <c r="R457" i="6"/>
  <c r="R458" i="6"/>
  <c r="R459" i="6"/>
  <c r="R460" i="6"/>
  <c r="R461" i="6"/>
  <c r="R462" i="6"/>
  <c r="R463" i="6"/>
  <c r="R464" i="6"/>
  <c r="R465" i="6"/>
  <c r="R466" i="6"/>
  <c r="R467" i="6"/>
  <c r="R468" i="6"/>
  <c r="R469" i="6"/>
  <c r="R470" i="6"/>
  <c r="R471" i="6"/>
  <c r="R472" i="6"/>
  <c r="R473" i="6"/>
  <c r="R474" i="6"/>
  <c r="R475" i="6"/>
  <c r="R476" i="6"/>
  <c r="R477" i="6"/>
  <c r="R478" i="6"/>
  <c r="R479" i="6"/>
  <c r="R480" i="6"/>
  <c r="R481" i="6"/>
  <c r="R482" i="6"/>
  <c r="R483" i="6"/>
  <c r="R484" i="6"/>
  <c r="R485" i="6"/>
  <c r="R486" i="6"/>
  <c r="R487" i="6"/>
  <c r="R488" i="6"/>
  <c r="R489" i="6"/>
  <c r="R490" i="6"/>
  <c r="R491" i="6"/>
  <c r="R492" i="6"/>
  <c r="R493" i="6"/>
  <c r="R494" i="6"/>
  <c r="R495" i="6"/>
  <c r="R496" i="6"/>
  <c r="R497" i="6"/>
  <c r="R498" i="6"/>
  <c r="R499" i="6"/>
  <c r="R500" i="6"/>
  <c r="R501" i="6"/>
  <c r="R502" i="6"/>
  <c r="R503" i="6"/>
  <c r="R504" i="6"/>
  <c r="R505" i="6"/>
  <c r="R506" i="6"/>
  <c r="R508" i="6"/>
  <c r="R509" i="6"/>
  <c r="R510" i="6"/>
  <c r="R511" i="6"/>
  <c r="R512" i="6"/>
  <c r="R513" i="6"/>
  <c r="R514" i="6"/>
  <c r="R515" i="6"/>
  <c r="R516" i="6"/>
  <c r="R517" i="6"/>
  <c r="R518" i="6"/>
  <c r="R519" i="6"/>
  <c r="R520" i="6"/>
  <c r="R521" i="6"/>
  <c r="R522" i="6"/>
  <c r="R523" i="6"/>
  <c r="R524" i="6"/>
  <c r="R525" i="6"/>
  <c r="R526" i="6"/>
  <c r="R527" i="6"/>
  <c r="R528" i="6"/>
  <c r="R529" i="6"/>
  <c r="R530" i="6"/>
  <c r="R531" i="6"/>
  <c r="R532" i="6"/>
  <c r="R533" i="6"/>
  <c r="R534" i="6"/>
  <c r="R535" i="6"/>
  <c r="R536" i="6"/>
  <c r="R537" i="6"/>
  <c r="R538" i="6"/>
  <c r="R539" i="6"/>
  <c r="R540" i="6"/>
  <c r="R541" i="6"/>
  <c r="R542" i="6"/>
  <c r="R543" i="6"/>
  <c r="R544" i="6"/>
  <c r="R545" i="6"/>
  <c r="R546" i="6"/>
  <c r="R547" i="6"/>
  <c r="R548" i="6"/>
  <c r="R549" i="6"/>
  <c r="R550" i="6"/>
  <c r="R551" i="6"/>
  <c r="R552" i="6"/>
  <c r="R553" i="6"/>
  <c r="R554" i="6"/>
  <c r="R555" i="6"/>
  <c r="R556" i="6"/>
  <c r="R557" i="6"/>
  <c r="R558" i="6"/>
  <c r="R559" i="6"/>
  <c r="R560" i="6"/>
  <c r="R561" i="6"/>
  <c r="R562" i="6"/>
  <c r="R563" i="6"/>
  <c r="R564" i="6"/>
  <c r="R565" i="6"/>
  <c r="R566" i="6"/>
  <c r="R567" i="6"/>
  <c r="R568" i="6"/>
  <c r="R569" i="6"/>
  <c r="R570" i="6"/>
  <c r="R571" i="6"/>
  <c r="R572" i="6"/>
  <c r="R573" i="6"/>
  <c r="R574" i="6"/>
  <c r="R575" i="6"/>
  <c r="R576" i="6"/>
  <c r="R577" i="6"/>
  <c r="R578" i="6"/>
  <c r="R579" i="6"/>
  <c r="R580" i="6"/>
  <c r="R581" i="6"/>
  <c r="R582" i="6"/>
  <c r="R583" i="6"/>
  <c r="R584" i="6"/>
  <c r="R585" i="6"/>
  <c r="R586" i="6"/>
  <c r="R587" i="6"/>
  <c r="R588" i="6"/>
  <c r="R589" i="6"/>
  <c r="R590" i="6"/>
  <c r="R591" i="6"/>
  <c r="R592" i="6"/>
  <c r="R593" i="6"/>
  <c r="R594" i="6"/>
  <c r="R595" i="6"/>
  <c r="R596" i="6"/>
  <c r="R597" i="6"/>
  <c r="R598" i="6"/>
  <c r="R599" i="6"/>
  <c r="R600" i="6"/>
  <c r="R601" i="6"/>
  <c r="R602" i="6"/>
  <c r="R603" i="6"/>
  <c r="R604" i="6"/>
  <c r="R605" i="6"/>
  <c r="R606" i="6"/>
  <c r="R607" i="6"/>
  <c r="R608" i="6"/>
  <c r="R609" i="6"/>
  <c r="R610" i="6"/>
  <c r="R611" i="6"/>
  <c r="R612" i="6"/>
  <c r="R613" i="6"/>
  <c r="R614" i="6"/>
  <c r="R615" i="6"/>
  <c r="R616" i="6"/>
  <c r="R617" i="6"/>
  <c r="R618" i="6"/>
  <c r="R619" i="6"/>
  <c r="R620" i="6"/>
  <c r="R621" i="6"/>
  <c r="R622" i="6"/>
  <c r="R623" i="6"/>
  <c r="R624" i="6"/>
  <c r="R625" i="6"/>
  <c r="R626" i="6"/>
  <c r="R627" i="6"/>
  <c r="R628" i="6"/>
  <c r="R629" i="6"/>
  <c r="R630" i="6"/>
  <c r="R631" i="6"/>
  <c r="R632" i="6"/>
  <c r="R633" i="6"/>
  <c r="R634" i="6"/>
  <c r="R635" i="6"/>
  <c r="R636" i="6"/>
  <c r="R637" i="6"/>
  <c r="R638" i="6"/>
  <c r="R639" i="6"/>
  <c r="R640" i="6"/>
  <c r="R641" i="6"/>
  <c r="R642" i="6"/>
  <c r="R643" i="6"/>
  <c r="R644" i="6"/>
  <c r="R645" i="6"/>
  <c r="R646" i="6"/>
  <c r="R647" i="6"/>
  <c r="R648" i="6"/>
  <c r="R649" i="6"/>
  <c r="R650" i="6"/>
  <c r="R651" i="6"/>
  <c r="R652" i="6"/>
  <c r="R653" i="6"/>
  <c r="R654" i="6"/>
  <c r="R655" i="6"/>
  <c r="R656" i="6"/>
  <c r="R657" i="6"/>
  <c r="R658" i="6"/>
  <c r="R659" i="6"/>
  <c r="R660" i="6"/>
  <c r="R661" i="6"/>
  <c r="R662" i="6"/>
  <c r="R663" i="6"/>
  <c r="R664" i="6"/>
  <c r="R665" i="6"/>
  <c r="R666" i="6"/>
  <c r="R667" i="6"/>
  <c r="R668" i="6"/>
  <c r="R669" i="6"/>
  <c r="R670" i="6"/>
  <c r="R671" i="6"/>
  <c r="R672" i="6"/>
  <c r="R673" i="6"/>
  <c r="R674" i="6"/>
  <c r="R675" i="6"/>
  <c r="R676" i="6"/>
  <c r="R677" i="6"/>
  <c r="R678" i="6"/>
  <c r="R679" i="6"/>
  <c r="R680" i="6"/>
  <c r="R681" i="6"/>
  <c r="R682" i="6"/>
  <c r="R683" i="6"/>
  <c r="R684" i="6"/>
  <c r="R685" i="6"/>
  <c r="R686" i="6"/>
  <c r="R687" i="6"/>
  <c r="R688" i="6"/>
  <c r="R689" i="6"/>
  <c r="R690" i="6"/>
  <c r="R691" i="6"/>
  <c r="R692" i="6"/>
  <c r="R693" i="6"/>
  <c r="R694" i="6"/>
  <c r="R695" i="6"/>
  <c r="R696" i="6"/>
  <c r="R697" i="6"/>
  <c r="R698" i="6"/>
  <c r="R699" i="6"/>
  <c r="R700" i="6"/>
  <c r="R701" i="6"/>
  <c r="R702" i="6"/>
  <c r="R703" i="6"/>
  <c r="R704" i="6"/>
  <c r="R705" i="6"/>
  <c r="R706" i="6"/>
  <c r="R707" i="6"/>
  <c r="R708" i="6"/>
  <c r="R709" i="6"/>
  <c r="R710" i="6"/>
  <c r="R711" i="6"/>
  <c r="R712" i="6"/>
  <c r="R713" i="6"/>
  <c r="R714" i="6"/>
  <c r="R715" i="6"/>
  <c r="R716" i="6"/>
  <c r="R717" i="6"/>
  <c r="R718" i="6"/>
  <c r="R719" i="6"/>
  <c r="R720" i="6"/>
  <c r="R721" i="6"/>
  <c r="R722" i="6"/>
  <c r="R723" i="6"/>
  <c r="R724" i="6"/>
  <c r="R725" i="6"/>
  <c r="R726" i="6"/>
  <c r="R727" i="6"/>
  <c r="R728" i="6"/>
  <c r="R729" i="6"/>
  <c r="R730" i="6"/>
  <c r="R731" i="6"/>
  <c r="R732" i="6"/>
  <c r="R733" i="6"/>
  <c r="R734" i="6"/>
  <c r="R735" i="6"/>
  <c r="R736" i="6"/>
  <c r="R737" i="6"/>
  <c r="R738" i="6"/>
  <c r="R739" i="6"/>
  <c r="R740" i="6"/>
  <c r="R741" i="6"/>
  <c r="R742" i="6"/>
  <c r="R743" i="6"/>
  <c r="R744" i="6"/>
  <c r="R745" i="6"/>
  <c r="R746" i="6"/>
  <c r="R747" i="6"/>
  <c r="R748" i="6"/>
  <c r="R749" i="6"/>
  <c r="R750" i="6"/>
  <c r="R751" i="6"/>
  <c r="R752" i="6"/>
  <c r="R753" i="6"/>
  <c r="R754" i="6"/>
  <c r="R755" i="6"/>
  <c r="R756" i="6"/>
  <c r="R757" i="6"/>
  <c r="R758" i="6"/>
  <c r="R759" i="6"/>
  <c r="R760" i="6"/>
  <c r="R761" i="6"/>
  <c r="R762" i="6"/>
  <c r="R763" i="6"/>
  <c r="R764" i="6"/>
  <c r="R765" i="6"/>
  <c r="R766" i="6"/>
  <c r="R767" i="6"/>
  <c r="R768" i="6"/>
  <c r="R769" i="6"/>
  <c r="R770" i="6"/>
  <c r="R771" i="6"/>
  <c r="R772" i="6"/>
  <c r="R773" i="6"/>
  <c r="R774" i="6"/>
  <c r="R775" i="6"/>
  <c r="R776" i="6"/>
  <c r="R777" i="6"/>
  <c r="R778" i="6"/>
  <c r="R779" i="6"/>
  <c r="R780" i="6"/>
  <c r="R781" i="6"/>
  <c r="R782" i="6"/>
  <c r="R783" i="6"/>
  <c r="R784" i="6"/>
  <c r="R785" i="6"/>
  <c r="R786" i="6"/>
  <c r="R787" i="6"/>
  <c r="R788" i="6"/>
  <c r="R789" i="6"/>
  <c r="R790" i="6"/>
  <c r="R791" i="6"/>
  <c r="R792" i="6"/>
  <c r="R793" i="6"/>
  <c r="R794" i="6"/>
  <c r="R795" i="6"/>
  <c r="R796" i="6"/>
  <c r="R797" i="6"/>
  <c r="R798" i="6"/>
  <c r="R799" i="6"/>
  <c r="R800" i="6"/>
  <c r="R801" i="6"/>
  <c r="R802" i="6"/>
  <c r="R803" i="6"/>
  <c r="R804" i="6"/>
  <c r="R805" i="6"/>
  <c r="R806" i="6"/>
  <c r="R807" i="6"/>
  <c r="R808" i="6"/>
  <c r="R809" i="6"/>
  <c r="R810" i="6"/>
  <c r="R811" i="6"/>
  <c r="R812" i="6"/>
  <c r="R813" i="6"/>
  <c r="R814" i="6"/>
  <c r="R815" i="6"/>
  <c r="R816" i="6"/>
  <c r="R817" i="6"/>
  <c r="R818" i="6"/>
  <c r="R819" i="6"/>
  <c r="R820" i="6"/>
  <c r="R821" i="6"/>
  <c r="R822" i="6"/>
  <c r="R823" i="6"/>
  <c r="R824" i="6"/>
  <c r="R825" i="6"/>
  <c r="R826" i="6"/>
  <c r="R827" i="6"/>
  <c r="R828" i="6"/>
  <c r="R829" i="6"/>
  <c r="R830" i="6"/>
  <c r="R831" i="6"/>
  <c r="R832" i="6"/>
  <c r="R833" i="6"/>
  <c r="R834" i="6"/>
  <c r="R835" i="6"/>
  <c r="R836" i="6"/>
  <c r="R837" i="6"/>
  <c r="R838" i="6"/>
  <c r="R839" i="6"/>
  <c r="R840" i="6"/>
  <c r="R841" i="6"/>
  <c r="R842" i="6"/>
  <c r="R843" i="6"/>
  <c r="R844" i="6"/>
  <c r="R845" i="6"/>
  <c r="R846" i="6"/>
  <c r="R847" i="6"/>
  <c r="R848" i="6"/>
  <c r="R849" i="6"/>
  <c r="R850" i="6"/>
  <c r="R851" i="6"/>
  <c r="R852" i="6"/>
  <c r="R853" i="6"/>
  <c r="R854" i="6"/>
  <c r="R855" i="6"/>
  <c r="R856" i="6"/>
  <c r="R857" i="6"/>
  <c r="R858" i="6"/>
  <c r="R859" i="6"/>
  <c r="R860" i="6"/>
  <c r="R861" i="6"/>
  <c r="R862" i="6"/>
  <c r="R863" i="6"/>
  <c r="R864" i="6"/>
  <c r="R865" i="6"/>
  <c r="R866" i="6"/>
  <c r="R867" i="6"/>
  <c r="R868" i="6"/>
  <c r="R869" i="6"/>
  <c r="R870" i="6"/>
  <c r="R871" i="6"/>
  <c r="R872" i="6"/>
  <c r="R873" i="6"/>
  <c r="R874" i="6"/>
  <c r="R875" i="6"/>
  <c r="R876" i="6"/>
  <c r="R877" i="6"/>
  <c r="R878" i="6"/>
  <c r="R879" i="6"/>
  <c r="R880" i="6"/>
  <c r="R881" i="6"/>
  <c r="R882" i="6"/>
  <c r="R883" i="6"/>
  <c r="R884" i="6"/>
  <c r="R885" i="6"/>
  <c r="R886" i="6"/>
  <c r="R887" i="6"/>
  <c r="R888" i="6"/>
  <c r="R889" i="6"/>
  <c r="R890" i="6"/>
  <c r="R891" i="6"/>
  <c r="R892" i="6"/>
  <c r="R893" i="6"/>
  <c r="R894" i="6"/>
  <c r="R895" i="6"/>
  <c r="R896" i="6"/>
  <c r="R897" i="6"/>
  <c r="R898" i="6"/>
  <c r="R899" i="6"/>
  <c r="R900" i="6"/>
  <c r="R901" i="6"/>
  <c r="R902" i="6"/>
  <c r="R903" i="6"/>
  <c r="R904" i="6"/>
  <c r="R905" i="6"/>
  <c r="R906" i="6"/>
  <c r="R907" i="6"/>
  <c r="R908" i="6"/>
  <c r="R909" i="6"/>
  <c r="R910" i="6"/>
  <c r="R911" i="6"/>
  <c r="R912" i="6"/>
  <c r="R913" i="6"/>
  <c r="R914" i="6"/>
  <c r="R915" i="6"/>
  <c r="R916" i="6"/>
  <c r="R917" i="6"/>
  <c r="R918" i="6"/>
  <c r="R919" i="6"/>
  <c r="R920" i="6"/>
  <c r="R921" i="6"/>
  <c r="R922" i="6"/>
  <c r="R923" i="6"/>
  <c r="R924" i="6"/>
  <c r="R925" i="6"/>
  <c r="R926" i="6"/>
  <c r="R927" i="6"/>
  <c r="R928" i="6"/>
  <c r="R929" i="6"/>
  <c r="R930" i="6"/>
  <c r="R931" i="6"/>
  <c r="R932" i="6"/>
  <c r="R933" i="6"/>
  <c r="R934" i="6"/>
  <c r="R935" i="6"/>
  <c r="R936" i="6"/>
  <c r="R937" i="6"/>
  <c r="R938" i="6"/>
  <c r="R939" i="6"/>
  <c r="R940" i="6"/>
  <c r="R941" i="6"/>
  <c r="R942" i="6"/>
  <c r="R943" i="6"/>
  <c r="R944" i="6"/>
  <c r="R945" i="6"/>
  <c r="R946" i="6"/>
  <c r="R947" i="6"/>
  <c r="R948" i="6"/>
  <c r="R949" i="6"/>
  <c r="R950" i="6"/>
  <c r="R951" i="6"/>
  <c r="R952" i="6"/>
  <c r="R953" i="6"/>
  <c r="R954" i="6"/>
  <c r="R955" i="6"/>
  <c r="R956" i="6"/>
  <c r="R957" i="6"/>
  <c r="R958" i="6"/>
  <c r="R959" i="6"/>
  <c r="R960" i="6"/>
  <c r="R961" i="6"/>
  <c r="R962" i="6"/>
  <c r="R963" i="6"/>
  <c r="R964" i="6"/>
  <c r="R965" i="6"/>
  <c r="R966" i="6"/>
  <c r="R967" i="6"/>
  <c r="R968" i="6"/>
  <c r="R969" i="6"/>
  <c r="R970" i="6"/>
  <c r="R971" i="6"/>
  <c r="R972" i="6"/>
  <c r="R973" i="6"/>
  <c r="R974" i="6"/>
  <c r="R975" i="6"/>
  <c r="R976" i="6"/>
  <c r="R977" i="6"/>
  <c r="R978" i="6"/>
  <c r="R979" i="6"/>
  <c r="R980" i="6"/>
  <c r="R981" i="6"/>
  <c r="R982" i="6"/>
  <c r="R983" i="6"/>
  <c r="R984" i="6"/>
  <c r="R985" i="6"/>
  <c r="R986" i="6"/>
  <c r="R987" i="6"/>
  <c r="R988" i="6"/>
  <c r="R989" i="6"/>
  <c r="R990" i="6"/>
  <c r="R991" i="6"/>
  <c r="R992" i="6"/>
  <c r="R993" i="6"/>
  <c r="R994" i="6"/>
  <c r="R995" i="6"/>
  <c r="R996" i="6"/>
  <c r="R997" i="6"/>
  <c r="R998" i="6"/>
  <c r="R999" i="6"/>
  <c r="R1000" i="6"/>
  <c r="R1001" i="6"/>
  <c r="R1002" i="6"/>
  <c r="R1003" i="6"/>
  <c r="R1004" i="6"/>
  <c r="R1005" i="6"/>
  <c r="R1006" i="6"/>
  <c r="R1007" i="6"/>
  <c r="R1008" i="6"/>
  <c r="R1009" i="6"/>
  <c r="R1010" i="6"/>
  <c r="R1011" i="6"/>
  <c r="R1012" i="6"/>
  <c r="R1013" i="6"/>
  <c r="R1014" i="6"/>
  <c r="R1015" i="6"/>
  <c r="R1016" i="6"/>
  <c r="R1017" i="6"/>
  <c r="R1018" i="6"/>
  <c r="R1019" i="6"/>
  <c r="R1020" i="6"/>
  <c r="R1021" i="6"/>
  <c r="R1022" i="6"/>
  <c r="R1023" i="6"/>
  <c r="R1024" i="6"/>
  <c r="R1025" i="6"/>
  <c r="R1026" i="6"/>
  <c r="R1027" i="6"/>
  <c r="R1028" i="6"/>
  <c r="R1029" i="6"/>
  <c r="R1030" i="6"/>
  <c r="R1031" i="6"/>
  <c r="R1032" i="6"/>
  <c r="R1033" i="6"/>
  <c r="R1034" i="6"/>
  <c r="R1035" i="6"/>
  <c r="R1036" i="6"/>
  <c r="R1037" i="6"/>
  <c r="R1038" i="6"/>
  <c r="R1039" i="6"/>
  <c r="R1040" i="6"/>
  <c r="R1041" i="6"/>
  <c r="R1042" i="6"/>
  <c r="R1043" i="6"/>
  <c r="R1044" i="6"/>
  <c r="R1045" i="6"/>
  <c r="R1046" i="6"/>
  <c r="R1047" i="6"/>
  <c r="R1048" i="6"/>
  <c r="R1049" i="6"/>
  <c r="R1050" i="6"/>
  <c r="R1051" i="6"/>
  <c r="R1052" i="6"/>
  <c r="R1053" i="6"/>
  <c r="R1054" i="6"/>
  <c r="R1055" i="6"/>
  <c r="R1056" i="6"/>
  <c r="R1057" i="6"/>
  <c r="R1058" i="6"/>
  <c r="R1059" i="6"/>
  <c r="R1060" i="6"/>
  <c r="R1061" i="6"/>
  <c r="R1062" i="6"/>
  <c r="R1063" i="6"/>
  <c r="R1064" i="6"/>
  <c r="R1065" i="6"/>
  <c r="R1066" i="6"/>
  <c r="R1067" i="6"/>
  <c r="R1068" i="6"/>
  <c r="R1069" i="6"/>
  <c r="R1070" i="6"/>
  <c r="R1071" i="6"/>
  <c r="R1072" i="6"/>
  <c r="R1073" i="6"/>
  <c r="R1074" i="6"/>
  <c r="R1075" i="6"/>
  <c r="R1076" i="6"/>
  <c r="R1077" i="6"/>
  <c r="R1078" i="6"/>
  <c r="R1079" i="6"/>
  <c r="R1080" i="6"/>
  <c r="R1081" i="6"/>
  <c r="R1082" i="6"/>
  <c r="R1083" i="6"/>
  <c r="R1084" i="6"/>
  <c r="R1085" i="6"/>
  <c r="R1086" i="6"/>
  <c r="R1087" i="6"/>
  <c r="R1088" i="6"/>
  <c r="R1089" i="6"/>
  <c r="R1090" i="6"/>
  <c r="R1091" i="6"/>
  <c r="R1092" i="6"/>
  <c r="R1093" i="6"/>
  <c r="R1094" i="6"/>
  <c r="R1095" i="6"/>
  <c r="R1096" i="6"/>
  <c r="R1097" i="6"/>
  <c r="R1098" i="6"/>
  <c r="R1099" i="6"/>
  <c r="R1100" i="6"/>
  <c r="R1101" i="6"/>
  <c r="R1102" i="6"/>
  <c r="R1103" i="6"/>
  <c r="R1104" i="6"/>
  <c r="R1105" i="6"/>
  <c r="R1106" i="6"/>
  <c r="R1107" i="6"/>
  <c r="R1108" i="6"/>
  <c r="R1109" i="6"/>
  <c r="R1110" i="6"/>
  <c r="R1111" i="6"/>
  <c r="R1112" i="6"/>
  <c r="R1113" i="6"/>
  <c r="R1114" i="6"/>
  <c r="R1115" i="6"/>
  <c r="R1116" i="6"/>
  <c r="R1117" i="6"/>
  <c r="R1118" i="6"/>
  <c r="R1119" i="6"/>
  <c r="R1120" i="6"/>
  <c r="R1121" i="6"/>
  <c r="R1122" i="6"/>
  <c r="R1123" i="6"/>
  <c r="R1124" i="6"/>
  <c r="R1125" i="6"/>
  <c r="R1126" i="6"/>
  <c r="R1127" i="6"/>
  <c r="R1128" i="6"/>
  <c r="R1129" i="6"/>
  <c r="R1130" i="6"/>
  <c r="R1131" i="6"/>
  <c r="R1132" i="6"/>
  <c r="R1133" i="6"/>
  <c r="R1134" i="6"/>
  <c r="R1135" i="6"/>
  <c r="R1136" i="6"/>
  <c r="R1137" i="6"/>
  <c r="R1138" i="6"/>
  <c r="R1139" i="6"/>
  <c r="R1140" i="6"/>
  <c r="R1141" i="6"/>
  <c r="R1142" i="6"/>
  <c r="R1143" i="6"/>
  <c r="R1144" i="6"/>
  <c r="R1145" i="6"/>
  <c r="R1146" i="6"/>
  <c r="R1147" i="6"/>
  <c r="R1148" i="6"/>
  <c r="R1149" i="6"/>
  <c r="R1150" i="6"/>
  <c r="R1151" i="6"/>
  <c r="R1152" i="6"/>
  <c r="R1153" i="6"/>
  <c r="R1154" i="6"/>
  <c r="R1155" i="6"/>
  <c r="R1156" i="6"/>
  <c r="R1157" i="6"/>
  <c r="R1158" i="6"/>
  <c r="R1159" i="6"/>
  <c r="R1160" i="6"/>
  <c r="R1161" i="6"/>
  <c r="R1162" i="6"/>
  <c r="R1163" i="6"/>
  <c r="R1164" i="6"/>
  <c r="R1165" i="6"/>
  <c r="R1166" i="6"/>
  <c r="R1167" i="6"/>
  <c r="R1168" i="6"/>
  <c r="R1169" i="6"/>
  <c r="R1170" i="6"/>
  <c r="R1171" i="6"/>
  <c r="R1172" i="6"/>
  <c r="R1173" i="6"/>
  <c r="R1174" i="6"/>
  <c r="R1175" i="6"/>
  <c r="R1176" i="6"/>
  <c r="R1177" i="6"/>
  <c r="R1178" i="6"/>
  <c r="R1179" i="6"/>
  <c r="R1180" i="6"/>
  <c r="R1181" i="6"/>
  <c r="R1182" i="6"/>
  <c r="R1183" i="6"/>
  <c r="R1184" i="6"/>
  <c r="R1185" i="6"/>
  <c r="R1186" i="6"/>
  <c r="R1187" i="6"/>
  <c r="R1188" i="6"/>
  <c r="R1189" i="6"/>
  <c r="R1190" i="6"/>
  <c r="R1191" i="6"/>
  <c r="R1192" i="6"/>
  <c r="R1193" i="6"/>
  <c r="R1194" i="6"/>
  <c r="R1196" i="6"/>
  <c r="R1197" i="6"/>
  <c r="R1198" i="6"/>
  <c r="R1199" i="6"/>
  <c r="R1200" i="6"/>
  <c r="R1201" i="6"/>
  <c r="R1202" i="6"/>
  <c r="R1203" i="6"/>
  <c r="R1204" i="6"/>
  <c r="R1205" i="6"/>
  <c r="R1206" i="6"/>
  <c r="R1207" i="6"/>
  <c r="R1208" i="6"/>
  <c r="R1209" i="6"/>
  <c r="R1210" i="6"/>
  <c r="R1211" i="6"/>
  <c r="R1212" i="6"/>
  <c r="R1213" i="6"/>
  <c r="R1214" i="6"/>
  <c r="R1215" i="6"/>
  <c r="R1216" i="6"/>
  <c r="R1217" i="6"/>
  <c r="R1218" i="6"/>
  <c r="R1219" i="6"/>
  <c r="R1220" i="6"/>
  <c r="R1221" i="6"/>
  <c r="R1222" i="6"/>
  <c r="R1223" i="6"/>
  <c r="R1224" i="6"/>
  <c r="R1225" i="6"/>
  <c r="R1226" i="6"/>
  <c r="R1227" i="6"/>
  <c r="R1228" i="6"/>
  <c r="R1229" i="6"/>
  <c r="R1230" i="6"/>
  <c r="R1231" i="6"/>
  <c r="R1232" i="6"/>
  <c r="R1233" i="6"/>
  <c r="R1234" i="6"/>
  <c r="R1235" i="6"/>
  <c r="R1236" i="6"/>
  <c r="R1237" i="6"/>
  <c r="R1238" i="6"/>
  <c r="R1239" i="6"/>
  <c r="R1240" i="6"/>
  <c r="R1241" i="6"/>
  <c r="R1242" i="6"/>
  <c r="R1243" i="6"/>
  <c r="R1244" i="6"/>
  <c r="R1245" i="6"/>
  <c r="R1246" i="6"/>
  <c r="R1247" i="6"/>
  <c r="R1248" i="6"/>
  <c r="R1249" i="6"/>
  <c r="R1250" i="6"/>
  <c r="R1251" i="6"/>
  <c r="R1252" i="6"/>
  <c r="R1253" i="6"/>
  <c r="R1254" i="6"/>
  <c r="R1255" i="6"/>
  <c r="R1256" i="6"/>
  <c r="R1257" i="6"/>
  <c r="R1258" i="6"/>
  <c r="R1259" i="6"/>
  <c r="R1260" i="6"/>
  <c r="R1261" i="6"/>
  <c r="R1262" i="6"/>
  <c r="R1263" i="6"/>
  <c r="R1264" i="6"/>
  <c r="R1265" i="6"/>
  <c r="R1266" i="6"/>
  <c r="R1267" i="6"/>
  <c r="R1268" i="6"/>
  <c r="R1269" i="6"/>
  <c r="R1270" i="6"/>
  <c r="R1271" i="6"/>
  <c r="R1272" i="6"/>
  <c r="R1273" i="6"/>
  <c r="R1274" i="6"/>
  <c r="R1275" i="6"/>
  <c r="R1276" i="6"/>
  <c r="R1277" i="6"/>
  <c r="R1278" i="6"/>
  <c r="R1279" i="6"/>
  <c r="R1280" i="6"/>
  <c r="R1281" i="6"/>
  <c r="R1282" i="6"/>
  <c r="R1283" i="6"/>
  <c r="R1284" i="6"/>
  <c r="R1285" i="6"/>
  <c r="R1286" i="6"/>
  <c r="R1287" i="6"/>
  <c r="R1288" i="6"/>
  <c r="R1289" i="6"/>
  <c r="R1290" i="6"/>
  <c r="R1291" i="6"/>
  <c r="R1292" i="6"/>
  <c r="R1293" i="6"/>
  <c r="R1294" i="6"/>
  <c r="R1295" i="6"/>
  <c r="R1296" i="6"/>
  <c r="R1297" i="6"/>
  <c r="R1298" i="6"/>
  <c r="R1299" i="6"/>
  <c r="R1300" i="6"/>
  <c r="R1301" i="6"/>
  <c r="R1302" i="6"/>
  <c r="R1303" i="6"/>
  <c r="R1304" i="6"/>
  <c r="R1305" i="6"/>
  <c r="R1306" i="6"/>
  <c r="R1307" i="6"/>
  <c r="R1308" i="6"/>
  <c r="R1309" i="6"/>
  <c r="R1310" i="6"/>
  <c r="R1311" i="6"/>
  <c r="R1312" i="6"/>
  <c r="R1313" i="6"/>
  <c r="R1314" i="6"/>
  <c r="R1315" i="6"/>
  <c r="R1316" i="6"/>
  <c r="R1317" i="6"/>
  <c r="R1318" i="6"/>
  <c r="R1319" i="6"/>
  <c r="R1320" i="6"/>
  <c r="R1321" i="6"/>
  <c r="R1322" i="6"/>
  <c r="R1323" i="6"/>
  <c r="R1324" i="6"/>
  <c r="R1325" i="6"/>
  <c r="R1326" i="6"/>
  <c r="R1327" i="6"/>
  <c r="R1328" i="6"/>
  <c r="R1329" i="6"/>
  <c r="R1330" i="6"/>
  <c r="R1331" i="6"/>
  <c r="R1332" i="6"/>
  <c r="R1333" i="6"/>
  <c r="R1334" i="6"/>
  <c r="R1335" i="6"/>
  <c r="R1336" i="6"/>
  <c r="R1337" i="6"/>
  <c r="R1338" i="6"/>
  <c r="R1339" i="6"/>
  <c r="R1340" i="6"/>
  <c r="R1341" i="6"/>
  <c r="R1342" i="6"/>
  <c r="R1343" i="6"/>
  <c r="R1344" i="6"/>
  <c r="R1345" i="6"/>
  <c r="R1346" i="6"/>
  <c r="R1347" i="6"/>
  <c r="R1348" i="6"/>
  <c r="R1349" i="6"/>
  <c r="R1350" i="6"/>
  <c r="R1351" i="6"/>
  <c r="R1352" i="6"/>
  <c r="R1353" i="6"/>
  <c r="R1354" i="6"/>
  <c r="R1355" i="6"/>
  <c r="R1356" i="6"/>
  <c r="R1357" i="6"/>
  <c r="R1358" i="6"/>
  <c r="R1359" i="6"/>
  <c r="R1360" i="6"/>
  <c r="R1361" i="6"/>
  <c r="R1362" i="6"/>
  <c r="R1363" i="6"/>
  <c r="R1364" i="6"/>
  <c r="R1365" i="6"/>
  <c r="R1366" i="6"/>
  <c r="R1367" i="6"/>
  <c r="R1368" i="6"/>
  <c r="R1369" i="6"/>
  <c r="R1370" i="6"/>
  <c r="R1371" i="6"/>
  <c r="R1372" i="6"/>
  <c r="R1373" i="6"/>
  <c r="R1374" i="6"/>
  <c r="R1375" i="6"/>
  <c r="R1376" i="6"/>
  <c r="R1377" i="6"/>
  <c r="R1378" i="6"/>
  <c r="R1379" i="6"/>
  <c r="R1380" i="6"/>
  <c r="R1381" i="6"/>
  <c r="R1382" i="6"/>
  <c r="R1383" i="6"/>
  <c r="R1384" i="6"/>
  <c r="R1385" i="6"/>
  <c r="R1386" i="6"/>
  <c r="R1387" i="6"/>
  <c r="R1388" i="6"/>
  <c r="R1389" i="6"/>
  <c r="R1390" i="6"/>
  <c r="R1391" i="6"/>
  <c r="R1392" i="6"/>
  <c r="R1393" i="6"/>
  <c r="R1394" i="6"/>
  <c r="R1395" i="6"/>
  <c r="R1396" i="6"/>
  <c r="R1397" i="6"/>
  <c r="R1398" i="6"/>
  <c r="S377" i="5"/>
  <c r="U377" i="5" s="1"/>
  <c r="T377" i="5"/>
  <c r="S376" i="5"/>
  <c r="U376" i="5" s="1"/>
  <c r="T376" i="5"/>
  <c r="Q1398" i="6"/>
  <c r="S1398" i="6"/>
  <c r="Q1397" i="6"/>
  <c r="S1397" i="6"/>
  <c r="R1396" i="7"/>
  <c r="S1395" i="7"/>
  <c r="R1395" i="7"/>
  <c r="R1394" i="7"/>
  <c r="R1393" i="7"/>
  <c r="S1392" i="7"/>
  <c r="R1392" i="7"/>
  <c r="S1391" i="7"/>
  <c r="R1391" i="7"/>
  <c r="R1390" i="7"/>
  <c r="S1389" i="7"/>
  <c r="R1389" i="7"/>
  <c r="R1388" i="7"/>
  <c r="S1387" i="7"/>
  <c r="R1387" i="7"/>
  <c r="S1386" i="7"/>
  <c r="R1386" i="7"/>
  <c r="R1385" i="7"/>
  <c r="R1384" i="7"/>
  <c r="S1383" i="7"/>
  <c r="R1383" i="7"/>
  <c r="R1382" i="7"/>
  <c r="S1381" i="7"/>
  <c r="R1381" i="7"/>
  <c r="R1380" i="7"/>
  <c r="R1379" i="7"/>
  <c r="S1378" i="7"/>
  <c r="R1378" i="7"/>
  <c r="S1377" i="7"/>
  <c r="R1377" i="7"/>
  <c r="R1376" i="7"/>
  <c r="S1375" i="7"/>
  <c r="R1375" i="7"/>
  <c r="R1374" i="7"/>
  <c r="S1373" i="7"/>
  <c r="R1373" i="7"/>
  <c r="R1372" i="7"/>
  <c r="R1371" i="7"/>
  <c r="R1370" i="7"/>
  <c r="S1369" i="7"/>
  <c r="R1369" i="7"/>
  <c r="S1368" i="7"/>
  <c r="R1368" i="7"/>
  <c r="S1367" i="7"/>
  <c r="R1367" i="7"/>
  <c r="R1366" i="7"/>
  <c r="S1365" i="7"/>
  <c r="R1365" i="7"/>
  <c r="R1364" i="7"/>
  <c r="S1363" i="7"/>
  <c r="R1363" i="7"/>
  <c r="R1362" i="7"/>
  <c r="R1361" i="7"/>
  <c r="S1360" i="7"/>
  <c r="R1360" i="7"/>
  <c r="S1359" i="7"/>
  <c r="R1359" i="7"/>
  <c r="R1358" i="7"/>
  <c r="S1357" i="7"/>
  <c r="R1357" i="7"/>
  <c r="R1356" i="7"/>
  <c r="S1355" i="7"/>
  <c r="R1355" i="7"/>
  <c r="S1354" i="7"/>
  <c r="R1354" i="7"/>
  <c r="R1353" i="7"/>
  <c r="R1352" i="7"/>
  <c r="S1351" i="7"/>
  <c r="R1351" i="7"/>
  <c r="R1350" i="7"/>
  <c r="S1349" i="7"/>
  <c r="R1349" i="7"/>
  <c r="S425" i="5"/>
  <c r="U425" i="5" s="1"/>
  <c r="T425" i="5"/>
  <c r="S424" i="5"/>
  <c r="U424" i="5" s="1"/>
  <c r="T424" i="5"/>
  <c r="S423" i="5"/>
  <c r="U423" i="5" s="1"/>
  <c r="T423" i="5"/>
  <c r="S422" i="5"/>
  <c r="U422" i="5" s="1"/>
  <c r="T422" i="5"/>
  <c r="S421" i="5"/>
  <c r="U421" i="5" s="1"/>
  <c r="T421" i="5"/>
  <c r="S420" i="5"/>
  <c r="U420" i="5" s="1"/>
  <c r="T420" i="5"/>
  <c r="S419" i="5"/>
  <c r="U419" i="5" s="1"/>
  <c r="T419" i="5"/>
  <c r="S418" i="5"/>
  <c r="U418" i="5" s="1"/>
  <c r="T418" i="5"/>
  <c r="S417" i="5"/>
  <c r="U417" i="5" s="1"/>
  <c r="T417" i="5"/>
  <c r="S416" i="5"/>
  <c r="U416" i="5" s="1"/>
  <c r="T416" i="5"/>
  <c r="S415" i="5"/>
  <c r="U415" i="5" s="1"/>
  <c r="T415" i="5"/>
  <c r="S414" i="5"/>
  <c r="U414" i="5" s="1"/>
  <c r="T414" i="5"/>
  <c r="S413" i="5"/>
  <c r="U413" i="5" s="1"/>
  <c r="T413" i="5"/>
  <c r="S412" i="5"/>
  <c r="U412" i="5" s="1"/>
  <c r="T412" i="5"/>
  <c r="S411" i="5"/>
  <c r="U411" i="5" s="1"/>
  <c r="T411" i="5"/>
  <c r="S410" i="5"/>
  <c r="U410" i="5" s="1"/>
  <c r="T410" i="5"/>
  <c r="S409" i="5"/>
  <c r="U409" i="5" s="1"/>
  <c r="T409" i="5"/>
  <c r="S408" i="5"/>
  <c r="U408" i="5" s="1"/>
  <c r="T408" i="5"/>
  <c r="S407" i="5"/>
  <c r="U407" i="5" s="1"/>
  <c r="T407" i="5"/>
  <c r="S406" i="5"/>
  <c r="U406" i="5" s="1"/>
  <c r="T406" i="5"/>
  <c r="S405" i="5"/>
  <c r="U405" i="5" s="1"/>
  <c r="T405" i="5"/>
  <c r="S404" i="5"/>
  <c r="U404" i="5" s="1"/>
  <c r="T404" i="5"/>
  <c r="S403" i="5"/>
  <c r="U403" i="5" s="1"/>
  <c r="T403" i="5"/>
  <c r="S402" i="5"/>
  <c r="U402" i="5" s="1"/>
  <c r="T402" i="5"/>
  <c r="S401" i="5"/>
  <c r="U401" i="5" s="1"/>
  <c r="T401" i="5"/>
  <c r="S400" i="5"/>
  <c r="U400" i="5" s="1"/>
  <c r="T400" i="5"/>
  <c r="S399" i="5"/>
  <c r="U399" i="5" s="1"/>
  <c r="T399" i="5"/>
  <c r="S398" i="5"/>
  <c r="U398" i="5" s="1"/>
  <c r="T398" i="5"/>
  <c r="S397" i="5"/>
  <c r="U397" i="5" s="1"/>
  <c r="T397" i="5"/>
  <c r="S396" i="5"/>
  <c r="U396" i="5" s="1"/>
  <c r="T396" i="5"/>
  <c r="S395" i="5"/>
  <c r="U395" i="5" s="1"/>
  <c r="T395" i="5"/>
  <c r="S394" i="5"/>
  <c r="U394" i="5" s="1"/>
  <c r="T394" i="5"/>
  <c r="S393" i="5"/>
  <c r="U393" i="5" s="1"/>
  <c r="T393" i="5"/>
  <c r="S392" i="5"/>
  <c r="U392" i="5" s="1"/>
  <c r="T392" i="5"/>
  <c r="S391" i="5"/>
  <c r="U391" i="5" s="1"/>
  <c r="T391" i="5"/>
  <c r="S390" i="5"/>
  <c r="U390" i="5" s="1"/>
  <c r="T390" i="5"/>
  <c r="S389" i="5"/>
  <c r="U389" i="5" s="1"/>
  <c r="T389" i="5"/>
  <c r="S388" i="5"/>
  <c r="U388" i="5" s="1"/>
  <c r="T388" i="5"/>
  <c r="S387" i="5"/>
  <c r="U387" i="5" s="1"/>
  <c r="T387" i="5"/>
  <c r="S386" i="5"/>
  <c r="U386" i="5" s="1"/>
  <c r="T386" i="5"/>
  <c r="S385" i="5"/>
  <c r="U385" i="5" s="1"/>
  <c r="T385" i="5"/>
  <c r="S384" i="5"/>
  <c r="U384" i="5" s="1"/>
  <c r="T384" i="5"/>
  <c r="S383" i="5"/>
  <c r="U383" i="5" s="1"/>
  <c r="T383" i="5"/>
  <c r="S382" i="5"/>
  <c r="U382" i="5" s="1"/>
  <c r="T382" i="5"/>
  <c r="S381" i="5"/>
  <c r="U381" i="5" s="1"/>
  <c r="T381" i="5"/>
  <c r="S380" i="5"/>
  <c r="U380" i="5" s="1"/>
  <c r="T380" i="5"/>
  <c r="S379" i="5"/>
  <c r="U379" i="5" s="1"/>
  <c r="T379" i="5"/>
  <c r="S378" i="5"/>
  <c r="U378" i="5" s="1"/>
  <c r="T378" i="5"/>
  <c r="Q1396" i="6"/>
  <c r="S1396" i="6" s="1"/>
  <c r="Q1395" i="6"/>
  <c r="S1395" i="6"/>
  <c r="Q1394" i="6"/>
  <c r="S1394" i="6"/>
  <c r="Q1393" i="6"/>
  <c r="S1393" i="6"/>
  <c r="Q1392" i="6"/>
  <c r="S1392" i="6" s="1"/>
  <c r="Q1391" i="6"/>
  <c r="S1391" i="6"/>
  <c r="Q1390" i="6"/>
  <c r="S1390" i="6"/>
  <c r="Q1389" i="6"/>
  <c r="S1389" i="6"/>
  <c r="Q1388" i="6"/>
  <c r="S1388" i="6" s="1"/>
  <c r="Q1387" i="6"/>
  <c r="S1387" i="6"/>
  <c r="Q1386" i="6"/>
  <c r="S1386" i="6"/>
  <c r="Q1385" i="6"/>
  <c r="S1385" i="6"/>
  <c r="Q1384" i="6"/>
  <c r="S1384" i="6" s="1"/>
  <c r="Q1383" i="6"/>
  <c r="S1383" i="6"/>
  <c r="Q1382" i="6"/>
  <c r="S1382" i="6"/>
  <c r="Q1381" i="6"/>
  <c r="S1381" i="6"/>
  <c r="Q1380" i="6"/>
  <c r="S1380" i="6" s="1"/>
  <c r="Q1379" i="6"/>
  <c r="S1379" i="6"/>
  <c r="Q1378" i="6"/>
  <c r="S1378" i="6"/>
  <c r="Q1377" i="6"/>
  <c r="S1377" i="6"/>
  <c r="Q1376" i="6"/>
  <c r="S1376" i="6" s="1"/>
  <c r="Q1375" i="6"/>
  <c r="S1375" i="6"/>
  <c r="Q1374" i="6"/>
  <c r="S1374" i="6"/>
  <c r="Q1373" i="6"/>
  <c r="S1373" i="6"/>
  <c r="Q1372" i="6"/>
  <c r="S1372" i="6" s="1"/>
  <c r="Q1371" i="6"/>
  <c r="S1371" i="6"/>
  <c r="Q1370" i="6"/>
  <c r="S1370" i="6"/>
  <c r="Q1369" i="6"/>
  <c r="S1369" i="6"/>
  <c r="Q1368" i="6"/>
  <c r="S1368" i="6" s="1"/>
  <c r="Q1367" i="6"/>
  <c r="S1367" i="6"/>
  <c r="Q1366" i="6"/>
  <c r="S1366" i="6"/>
  <c r="Q1365" i="6"/>
  <c r="S1365" i="6"/>
  <c r="Q1364" i="6"/>
  <c r="S1364" i="6" s="1"/>
  <c r="Q1363" i="6"/>
  <c r="S1363" i="6"/>
  <c r="Q1362" i="6"/>
  <c r="S1362" i="6"/>
  <c r="Q1361" i="6"/>
  <c r="S1361" i="6"/>
  <c r="Q1360" i="6"/>
  <c r="S1360" i="6" s="1"/>
  <c r="Q1359" i="6"/>
  <c r="S1359" i="6"/>
  <c r="Q1358" i="6"/>
  <c r="S1358" i="6"/>
  <c r="Q1357" i="6"/>
  <c r="S1357" i="6"/>
  <c r="Q1356" i="6"/>
  <c r="S1356" i="6" s="1"/>
  <c r="Q1355" i="6"/>
  <c r="S1355" i="6"/>
  <c r="Q1354" i="6"/>
  <c r="S1354" i="6"/>
  <c r="Q1353" i="6"/>
  <c r="S1353" i="6"/>
  <c r="Q1352" i="6"/>
  <c r="S1352" i="6" s="1"/>
  <c r="Q1351" i="6"/>
  <c r="S1351" i="6"/>
  <c r="Q1350" i="6"/>
  <c r="S1350" i="6"/>
  <c r="Q1349" i="6"/>
  <c r="S1349" i="6"/>
  <c r="J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J60" i="6"/>
  <c r="J61" i="6"/>
  <c r="J62" i="6"/>
  <c r="J63" i="6"/>
  <c r="J64" i="6"/>
  <c r="J65" i="6"/>
  <c r="J66" i="6"/>
  <c r="J67" i="6"/>
  <c r="J68" i="6"/>
  <c r="J69" i="6"/>
  <c r="J70" i="6"/>
  <c r="J71" i="6"/>
  <c r="J72" i="6"/>
  <c r="J73" i="6"/>
  <c r="J74" i="6"/>
  <c r="J75" i="6"/>
  <c r="J76" i="6"/>
  <c r="J77" i="6"/>
  <c r="J78" i="6"/>
  <c r="J79" i="6"/>
  <c r="J80" i="6"/>
  <c r="J81" i="6"/>
  <c r="J82" i="6"/>
  <c r="J83" i="6"/>
  <c r="J84" i="6"/>
  <c r="J85" i="6"/>
  <c r="J86" i="6"/>
  <c r="J87" i="6"/>
  <c r="J88" i="6"/>
  <c r="J89" i="6"/>
  <c r="J90" i="6"/>
  <c r="J91" i="6"/>
  <c r="J92" i="6"/>
  <c r="J93" i="6"/>
  <c r="J94" i="6"/>
  <c r="J95" i="6"/>
  <c r="J96" i="6"/>
  <c r="J97" i="6"/>
  <c r="J98" i="6"/>
  <c r="J99" i="6"/>
  <c r="J100" i="6"/>
  <c r="J101" i="6"/>
  <c r="J102" i="6"/>
  <c r="J103" i="6"/>
  <c r="J104" i="6"/>
  <c r="J105" i="6"/>
  <c r="J106" i="6"/>
  <c r="J107" i="6"/>
  <c r="J108" i="6"/>
  <c r="J109" i="6"/>
  <c r="J110" i="6"/>
  <c r="J111" i="6"/>
  <c r="J112" i="6"/>
  <c r="J113" i="6"/>
  <c r="J114" i="6"/>
  <c r="J115" i="6"/>
  <c r="J116" i="6"/>
  <c r="J117" i="6"/>
  <c r="J118" i="6"/>
  <c r="J119" i="6"/>
  <c r="J120" i="6"/>
  <c r="J121" i="6"/>
  <c r="J122" i="6"/>
  <c r="J123" i="6"/>
  <c r="J124" i="6"/>
  <c r="J125" i="6"/>
  <c r="J126" i="6"/>
  <c r="J127" i="6"/>
  <c r="J128" i="6"/>
  <c r="J129" i="6"/>
  <c r="J130" i="6"/>
  <c r="J131" i="6"/>
  <c r="J132" i="6"/>
  <c r="J133" i="6"/>
  <c r="J134" i="6"/>
  <c r="J135" i="6"/>
  <c r="J136" i="6"/>
  <c r="J137" i="6"/>
  <c r="J138" i="6"/>
  <c r="J139" i="6"/>
  <c r="J140" i="6"/>
  <c r="J141" i="6"/>
  <c r="J142" i="6"/>
  <c r="J143" i="6"/>
  <c r="J144" i="6"/>
  <c r="J145" i="6"/>
  <c r="J146" i="6"/>
  <c r="J147" i="6"/>
  <c r="J148" i="6"/>
  <c r="J149" i="6"/>
  <c r="J150" i="6"/>
  <c r="J151" i="6"/>
  <c r="J152" i="6"/>
  <c r="J153" i="6"/>
  <c r="J154" i="6"/>
  <c r="J155" i="6"/>
  <c r="J156" i="6"/>
  <c r="J157" i="6"/>
  <c r="J158" i="6"/>
  <c r="J159" i="6"/>
  <c r="J160" i="6"/>
  <c r="J161" i="6"/>
  <c r="J162" i="6"/>
  <c r="J163" i="6"/>
  <c r="J164" i="6"/>
  <c r="J165" i="6"/>
  <c r="J166" i="6"/>
  <c r="J167" i="6"/>
  <c r="J168" i="6"/>
  <c r="J169" i="6"/>
  <c r="J170" i="6"/>
  <c r="J171" i="6"/>
  <c r="J172" i="6"/>
  <c r="J173" i="6"/>
  <c r="J174" i="6"/>
  <c r="J175" i="6"/>
  <c r="J176" i="6"/>
  <c r="J177" i="6"/>
  <c r="J178" i="6"/>
  <c r="J179" i="6"/>
  <c r="J180" i="6"/>
  <c r="J181" i="6"/>
  <c r="J182" i="6"/>
  <c r="J183" i="6"/>
  <c r="J184" i="6"/>
  <c r="J185" i="6"/>
  <c r="J186" i="6"/>
  <c r="J187" i="6"/>
  <c r="J188" i="6"/>
  <c r="J189" i="6"/>
  <c r="J190" i="6"/>
  <c r="J191" i="6"/>
  <c r="J192" i="6"/>
  <c r="J193" i="6"/>
  <c r="J194" i="6"/>
  <c r="J195" i="6"/>
  <c r="J196" i="6"/>
  <c r="J197" i="6"/>
  <c r="J198" i="6"/>
  <c r="J199" i="6"/>
  <c r="J200" i="6"/>
  <c r="J201" i="6"/>
  <c r="J202" i="6"/>
  <c r="J203" i="6"/>
  <c r="J204" i="6"/>
  <c r="J205" i="6"/>
  <c r="J206" i="6"/>
  <c r="J207" i="6"/>
  <c r="J208" i="6"/>
  <c r="J209" i="6"/>
  <c r="J210" i="6"/>
  <c r="J211" i="6"/>
  <c r="J212" i="6"/>
  <c r="J213" i="6"/>
  <c r="J214" i="6"/>
  <c r="J215" i="6"/>
  <c r="J216" i="6"/>
  <c r="J217" i="6"/>
  <c r="J218" i="6"/>
  <c r="J219" i="6"/>
  <c r="J220" i="6"/>
  <c r="J221" i="6"/>
  <c r="J222" i="6"/>
  <c r="J223" i="6"/>
  <c r="J224" i="6"/>
  <c r="J225" i="6"/>
  <c r="J226" i="6"/>
  <c r="J227" i="6"/>
  <c r="J228" i="6"/>
  <c r="J229" i="6"/>
  <c r="J230" i="6"/>
  <c r="J231" i="6"/>
  <c r="J232" i="6"/>
  <c r="J233" i="6"/>
  <c r="J234" i="6"/>
  <c r="J235" i="6"/>
  <c r="J236" i="6"/>
  <c r="J237" i="6"/>
  <c r="J238" i="6"/>
  <c r="J239" i="6"/>
  <c r="J240" i="6"/>
  <c r="J241" i="6"/>
  <c r="J242" i="6"/>
  <c r="J243" i="6"/>
  <c r="J244" i="6"/>
  <c r="J245" i="6"/>
  <c r="J246" i="6"/>
  <c r="J247" i="6"/>
  <c r="J248" i="6"/>
  <c r="J249" i="6"/>
  <c r="J250" i="6"/>
  <c r="J251" i="6"/>
  <c r="J264" i="6"/>
  <c r="J265" i="6"/>
  <c r="J266" i="6"/>
  <c r="J267" i="6"/>
  <c r="J268" i="6"/>
  <c r="J269" i="6"/>
  <c r="J270" i="6"/>
  <c r="J271" i="6"/>
  <c r="J272" i="6"/>
  <c r="J273" i="6"/>
  <c r="J274" i="6"/>
  <c r="J275" i="6"/>
  <c r="J276" i="6"/>
  <c r="J277" i="6"/>
  <c r="J278" i="6"/>
  <c r="J279" i="6"/>
  <c r="J280" i="6"/>
  <c r="J281" i="6"/>
  <c r="J282" i="6"/>
  <c r="J283" i="6"/>
  <c r="J284" i="6"/>
  <c r="J285" i="6"/>
  <c r="J286" i="6"/>
  <c r="J287" i="6"/>
  <c r="J288" i="6"/>
  <c r="J289" i="6"/>
  <c r="J290" i="6"/>
  <c r="J291" i="6"/>
  <c r="J292" i="6"/>
  <c r="J293" i="6"/>
  <c r="J294" i="6"/>
  <c r="J295" i="6"/>
  <c r="J296" i="6"/>
  <c r="J297" i="6"/>
  <c r="J298" i="6"/>
  <c r="J299" i="6"/>
  <c r="J300" i="6"/>
  <c r="J301" i="6"/>
  <c r="J302" i="6"/>
  <c r="J303" i="6"/>
  <c r="J304" i="6"/>
  <c r="J305" i="6"/>
  <c r="J306" i="6"/>
  <c r="J307" i="6"/>
  <c r="J308" i="6"/>
  <c r="J309" i="6"/>
  <c r="J310" i="6"/>
  <c r="J311" i="6"/>
  <c r="J312" i="6"/>
  <c r="J313" i="6"/>
  <c r="J314" i="6"/>
  <c r="J315" i="6"/>
  <c r="J316" i="6"/>
  <c r="J317" i="6"/>
  <c r="J318" i="6"/>
  <c r="J319" i="6"/>
  <c r="J320" i="6"/>
  <c r="J321" i="6"/>
  <c r="J322" i="6"/>
  <c r="J323" i="6"/>
  <c r="J324" i="6"/>
  <c r="J325" i="6"/>
  <c r="J326" i="6"/>
  <c r="J327" i="6"/>
  <c r="J328" i="6"/>
  <c r="B99" i="4" s="1"/>
  <c r="J329" i="6"/>
  <c r="J330" i="6"/>
  <c r="J331" i="6"/>
  <c r="J332" i="6"/>
  <c r="J333" i="6"/>
  <c r="J334" i="6"/>
  <c r="J335" i="6"/>
  <c r="J337" i="6"/>
  <c r="J338" i="6"/>
  <c r="J339" i="6"/>
  <c r="J340" i="6"/>
  <c r="J341" i="6"/>
  <c r="J342" i="6"/>
  <c r="J343" i="6"/>
  <c r="J344" i="6"/>
  <c r="J345" i="6"/>
  <c r="J346" i="6"/>
  <c r="J347" i="6"/>
  <c r="J348" i="6"/>
  <c r="J349" i="6"/>
  <c r="J350" i="6"/>
  <c r="J351" i="6"/>
  <c r="J352" i="6"/>
  <c r="J353" i="6"/>
  <c r="J354" i="6"/>
  <c r="J355" i="6"/>
  <c r="J356" i="6"/>
  <c r="J357" i="6"/>
  <c r="J358" i="6"/>
  <c r="J359" i="6"/>
  <c r="J360" i="6"/>
  <c r="J361" i="6"/>
  <c r="J362" i="6"/>
  <c r="J363" i="6"/>
  <c r="J364" i="6"/>
  <c r="J365" i="6"/>
  <c r="J366" i="6"/>
  <c r="J367" i="6"/>
  <c r="J368" i="6"/>
  <c r="J369" i="6"/>
  <c r="J370" i="6"/>
  <c r="J371" i="6"/>
  <c r="J372" i="6"/>
  <c r="J373" i="6"/>
  <c r="J374" i="6"/>
  <c r="J375" i="6"/>
  <c r="J376" i="6"/>
  <c r="J377" i="6"/>
  <c r="J378" i="6"/>
  <c r="J379" i="6"/>
  <c r="J380" i="6"/>
  <c r="J381" i="6"/>
  <c r="J382" i="6"/>
  <c r="J383" i="6"/>
  <c r="J384" i="6"/>
  <c r="J385" i="6"/>
  <c r="J386" i="6"/>
  <c r="J387" i="6"/>
  <c r="J388" i="6"/>
  <c r="J389" i="6"/>
  <c r="J390" i="6"/>
  <c r="J391" i="6"/>
  <c r="J392" i="6"/>
  <c r="Q12" i="6"/>
  <c r="Q13" i="6"/>
  <c r="Q14" i="6"/>
  <c r="Q15" i="6"/>
  <c r="Q16" i="6"/>
  <c r="Q17" i="6"/>
  <c r="S17" i="6" s="1"/>
  <c r="Q18" i="6"/>
  <c r="S18" i="6" s="1"/>
  <c r="Q19" i="6"/>
  <c r="S19" i="6" s="1"/>
  <c r="Q20" i="6"/>
  <c r="S20" i="6" s="1"/>
  <c r="Q21" i="6"/>
  <c r="Q22" i="6"/>
  <c r="Q23" i="6"/>
  <c r="Q24" i="6"/>
  <c r="Q25" i="6"/>
  <c r="S25" i="6" s="1"/>
  <c r="Q26" i="6"/>
  <c r="S26" i="6" s="1"/>
  <c r="Q27" i="6"/>
  <c r="S27" i="6" s="1"/>
  <c r="Q28" i="6"/>
  <c r="S28" i="6" s="1"/>
  <c r="Q29" i="6"/>
  <c r="Q30" i="6"/>
  <c r="Q31" i="6"/>
  <c r="Q32" i="6"/>
  <c r="Q33" i="6"/>
  <c r="S33" i="6" s="1"/>
  <c r="Q34" i="6"/>
  <c r="S34" i="6" s="1"/>
  <c r="Q35" i="6"/>
  <c r="S35" i="6" s="1"/>
  <c r="Q36" i="6"/>
  <c r="S36" i="6" s="1"/>
  <c r="Q37" i="6"/>
  <c r="Q38" i="6"/>
  <c r="Q39" i="6"/>
  <c r="Q40" i="6"/>
  <c r="Q41" i="6"/>
  <c r="S41" i="6" s="1"/>
  <c r="Q42" i="6"/>
  <c r="S42" i="6" s="1"/>
  <c r="Q43" i="6"/>
  <c r="S43" i="6" s="1"/>
  <c r="Q44" i="6"/>
  <c r="S44" i="6" s="1"/>
  <c r="Q45" i="6"/>
  <c r="Q46" i="6"/>
  <c r="Q47" i="6"/>
  <c r="Q48" i="6"/>
  <c r="Q49" i="6"/>
  <c r="S49" i="6" s="1"/>
  <c r="Q50" i="6"/>
  <c r="S50" i="6" s="1"/>
  <c r="Q51" i="6"/>
  <c r="S51" i="6" s="1"/>
  <c r="Q52" i="6"/>
  <c r="S52" i="6" s="1"/>
  <c r="Q53" i="6"/>
  <c r="Q54" i="6"/>
  <c r="Q55" i="6"/>
  <c r="Q56" i="6"/>
  <c r="Q57" i="6"/>
  <c r="S57" i="6" s="1"/>
  <c r="Q58" i="6"/>
  <c r="S58" i="6" s="1"/>
  <c r="Q59" i="6"/>
  <c r="S59" i="6" s="1"/>
  <c r="Q60" i="6"/>
  <c r="S60" i="6" s="1"/>
  <c r="Q61" i="6"/>
  <c r="Q62" i="6"/>
  <c r="Q63" i="6"/>
  <c r="Q64" i="6"/>
  <c r="Q65" i="6"/>
  <c r="S65" i="6" s="1"/>
  <c r="Q66" i="6"/>
  <c r="S66" i="6" s="1"/>
  <c r="Q67" i="6"/>
  <c r="S67" i="6" s="1"/>
  <c r="Q68" i="6"/>
  <c r="S68" i="6" s="1"/>
  <c r="Q69" i="6"/>
  <c r="Q70" i="6"/>
  <c r="Q71" i="6"/>
  <c r="Q72" i="6"/>
  <c r="Q73" i="6"/>
  <c r="S73" i="6" s="1"/>
  <c r="Q74" i="6"/>
  <c r="S74" i="6" s="1"/>
  <c r="Q75" i="6"/>
  <c r="S75" i="6" s="1"/>
  <c r="Q76" i="6"/>
  <c r="S76" i="6" s="1"/>
  <c r="Q77" i="6"/>
  <c r="Q78" i="6"/>
  <c r="Q79" i="6"/>
  <c r="Q80" i="6"/>
  <c r="Q81" i="6"/>
  <c r="S81" i="6" s="1"/>
  <c r="Q82" i="6"/>
  <c r="S82" i="6" s="1"/>
  <c r="Q83" i="6"/>
  <c r="S83" i="6" s="1"/>
  <c r="Q84" i="6"/>
  <c r="S84" i="6" s="1"/>
  <c r="Q85" i="6"/>
  <c r="Q86" i="6"/>
  <c r="Q87" i="6"/>
  <c r="Q88" i="6"/>
  <c r="Q89" i="6"/>
  <c r="S89" i="6" s="1"/>
  <c r="Q90" i="6"/>
  <c r="S90" i="6" s="1"/>
  <c r="Q91" i="6"/>
  <c r="S91" i="6" s="1"/>
  <c r="Q92" i="6"/>
  <c r="S92" i="6" s="1"/>
  <c r="Q93" i="6"/>
  <c r="Q94" i="6"/>
  <c r="Q95" i="6"/>
  <c r="Q96" i="6"/>
  <c r="Q97" i="6"/>
  <c r="S97" i="6" s="1"/>
  <c r="Q98" i="6"/>
  <c r="S98" i="6" s="1"/>
  <c r="Q99" i="6"/>
  <c r="S99" i="6" s="1"/>
  <c r="Q100" i="6"/>
  <c r="S100" i="6" s="1"/>
  <c r="Q101" i="6"/>
  <c r="Q102" i="6"/>
  <c r="Q103" i="6"/>
  <c r="Q104" i="6"/>
  <c r="Q105" i="6"/>
  <c r="S105" i="6" s="1"/>
  <c r="Q106" i="6"/>
  <c r="S106" i="6" s="1"/>
  <c r="Q107" i="6"/>
  <c r="S107" i="6" s="1"/>
  <c r="Q108" i="6"/>
  <c r="S108" i="6" s="1"/>
  <c r="Q109" i="6"/>
  <c r="Q110" i="6"/>
  <c r="Q111" i="6"/>
  <c r="Q112" i="6"/>
  <c r="Q113" i="6"/>
  <c r="S113" i="6" s="1"/>
  <c r="Q114" i="6"/>
  <c r="S114" i="6" s="1"/>
  <c r="Q115" i="6"/>
  <c r="S115" i="6" s="1"/>
  <c r="Q116" i="6"/>
  <c r="S116" i="6" s="1"/>
  <c r="Q117" i="6"/>
  <c r="Q118" i="6"/>
  <c r="Q119" i="6"/>
  <c r="Q120" i="6"/>
  <c r="Q121" i="6"/>
  <c r="S121" i="6" s="1"/>
  <c r="Q122" i="6"/>
  <c r="S122" i="6" s="1"/>
  <c r="Q123" i="6"/>
  <c r="S123" i="6" s="1"/>
  <c r="Q124" i="6"/>
  <c r="S124" i="6" s="1"/>
  <c r="Q125" i="6"/>
  <c r="Q126" i="6"/>
  <c r="Q127" i="6"/>
  <c r="Q128" i="6"/>
  <c r="Q129" i="6"/>
  <c r="S129" i="6" s="1"/>
  <c r="Q130" i="6"/>
  <c r="S130" i="6" s="1"/>
  <c r="Q131" i="6"/>
  <c r="S131" i="6" s="1"/>
  <c r="Q132" i="6"/>
  <c r="S132" i="6" s="1"/>
  <c r="Q133" i="6"/>
  <c r="Q134" i="6"/>
  <c r="Q135" i="6"/>
  <c r="Q136" i="6"/>
  <c r="Q137" i="6"/>
  <c r="S137" i="6" s="1"/>
  <c r="Q138" i="6"/>
  <c r="S138" i="6" s="1"/>
  <c r="Q139" i="6"/>
  <c r="S139" i="6" s="1"/>
  <c r="Q140" i="6"/>
  <c r="S140" i="6" s="1"/>
  <c r="Q141" i="6"/>
  <c r="Q142" i="6"/>
  <c r="Q143" i="6"/>
  <c r="Q144" i="6"/>
  <c r="Q145" i="6"/>
  <c r="S145" i="6" s="1"/>
  <c r="Q146" i="6"/>
  <c r="S146" i="6" s="1"/>
  <c r="Q147" i="6"/>
  <c r="S147" i="6" s="1"/>
  <c r="Q148" i="6"/>
  <c r="S148" i="6" s="1"/>
  <c r="Q149" i="6"/>
  <c r="Q150" i="6"/>
  <c r="Q151" i="6"/>
  <c r="Q152" i="6"/>
  <c r="Q153" i="6"/>
  <c r="S153" i="6" s="1"/>
  <c r="Q154" i="6"/>
  <c r="S154" i="6" s="1"/>
  <c r="Q155" i="6"/>
  <c r="S155" i="6" s="1"/>
  <c r="Q156" i="6"/>
  <c r="S156" i="6" s="1"/>
  <c r="Q157" i="6"/>
  <c r="Q158" i="6"/>
  <c r="Q159" i="6"/>
  <c r="Q160" i="6"/>
  <c r="Q161" i="6"/>
  <c r="S161" i="6" s="1"/>
  <c r="Q162" i="6"/>
  <c r="S162" i="6" s="1"/>
  <c r="Q163" i="6"/>
  <c r="S163" i="6" s="1"/>
  <c r="Q164" i="6"/>
  <c r="S164" i="6" s="1"/>
  <c r="Q165" i="6"/>
  <c r="Q166" i="6"/>
  <c r="Q167" i="6"/>
  <c r="Q168" i="6"/>
  <c r="Q169" i="6"/>
  <c r="S169" i="6" s="1"/>
  <c r="Q170" i="6"/>
  <c r="S170" i="6" s="1"/>
  <c r="Q171" i="6"/>
  <c r="S171" i="6" s="1"/>
  <c r="Q172" i="6"/>
  <c r="S172" i="6" s="1"/>
  <c r="Q173" i="6"/>
  <c r="Q174" i="6"/>
  <c r="Q175" i="6"/>
  <c r="Q176" i="6"/>
  <c r="Q177" i="6"/>
  <c r="S177" i="6" s="1"/>
  <c r="Q178" i="6"/>
  <c r="S178" i="6" s="1"/>
  <c r="Q179" i="6"/>
  <c r="S179" i="6" s="1"/>
  <c r="Q180" i="6"/>
  <c r="S180" i="6" s="1"/>
  <c r="Q181" i="6"/>
  <c r="Q182" i="6"/>
  <c r="Q183" i="6"/>
  <c r="Q184" i="6"/>
  <c r="Q185" i="6"/>
  <c r="S185" i="6" s="1"/>
  <c r="Q186" i="6"/>
  <c r="S186" i="6" s="1"/>
  <c r="Q187" i="6"/>
  <c r="S187" i="6" s="1"/>
  <c r="Q188" i="6"/>
  <c r="S188" i="6" s="1"/>
  <c r="Q189" i="6"/>
  <c r="Q190" i="6"/>
  <c r="Q191" i="6"/>
  <c r="Q192" i="6"/>
  <c r="Q193" i="6"/>
  <c r="S193" i="6" s="1"/>
  <c r="Q194" i="6"/>
  <c r="S194" i="6" s="1"/>
  <c r="Q195" i="6"/>
  <c r="S195" i="6" s="1"/>
  <c r="Q196" i="6"/>
  <c r="S196" i="6" s="1"/>
  <c r="Q197" i="6"/>
  <c r="Q198" i="6"/>
  <c r="Q199" i="6"/>
  <c r="Q200" i="6"/>
  <c r="Q201" i="6"/>
  <c r="S201" i="6" s="1"/>
  <c r="Q202" i="6"/>
  <c r="S202" i="6" s="1"/>
  <c r="Q203" i="6"/>
  <c r="S203" i="6" s="1"/>
  <c r="Q204" i="6"/>
  <c r="S204" i="6" s="1"/>
  <c r="Q205" i="6"/>
  <c r="Q206" i="6"/>
  <c r="Q207" i="6"/>
  <c r="Q208" i="6"/>
  <c r="Q209" i="6"/>
  <c r="S209" i="6" s="1"/>
  <c r="Q210" i="6"/>
  <c r="S210" i="6" s="1"/>
  <c r="Q211" i="6"/>
  <c r="S211" i="6" s="1"/>
  <c r="Q212" i="6"/>
  <c r="S212" i="6" s="1"/>
  <c r="Q213" i="6"/>
  <c r="Q214" i="6"/>
  <c r="Q215" i="6"/>
  <c r="Q216" i="6"/>
  <c r="Q217" i="6"/>
  <c r="S217" i="6" s="1"/>
  <c r="Q218" i="6"/>
  <c r="S218" i="6" s="1"/>
  <c r="Q219" i="6"/>
  <c r="S219" i="6" s="1"/>
  <c r="Q220" i="6"/>
  <c r="S220" i="6" s="1"/>
  <c r="Q221" i="6"/>
  <c r="Q222" i="6"/>
  <c r="Q223" i="6"/>
  <c r="Q224" i="6"/>
  <c r="Q225" i="6"/>
  <c r="S225" i="6" s="1"/>
  <c r="Q226" i="6"/>
  <c r="S226" i="6" s="1"/>
  <c r="Q227" i="6"/>
  <c r="S227" i="6" s="1"/>
  <c r="Q228" i="6"/>
  <c r="S228" i="6" s="1"/>
  <c r="Q229" i="6"/>
  <c r="Q230" i="6"/>
  <c r="Q231" i="6"/>
  <c r="Q232" i="6"/>
  <c r="Q233" i="6"/>
  <c r="S233" i="6" s="1"/>
  <c r="Q234" i="6"/>
  <c r="S234" i="6" s="1"/>
  <c r="Q235" i="6"/>
  <c r="S235" i="6" s="1"/>
  <c r="Q236" i="6"/>
  <c r="S236" i="6" s="1"/>
  <c r="Q237" i="6"/>
  <c r="Q238" i="6"/>
  <c r="Q239" i="6"/>
  <c r="Q240" i="6"/>
  <c r="Q241" i="6"/>
  <c r="S241" i="6" s="1"/>
  <c r="Q242" i="6"/>
  <c r="S242" i="6" s="1"/>
  <c r="Q243" i="6"/>
  <c r="S243" i="6" s="1"/>
  <c r="Q244" i="6"/>
  <c r="S244" i="6" s="1"/>
  <c r="Q245" i="6"/>
  <c r="Q246" i="6"/>
  <c r="Q247" i="6"/>
  <c r="Q248" i="6"/>
  <c r="Q249" i="6"/>
  <c r="S249" i="6" s="1"/>
  <c r="Q250" i="6"/>
  <c r="S250" i="6" s="1"/>
  <c r="Q251" i="6"/>
  <c r="S251" i="6" s="1"/>
  <c r="Q252" i="6"/>
  <c r="S252" i="6" s="1"/>
  <c r="Q253" i="6"/>
  <c r="Q254" i="6"/>
  <c r="Q255" i="6"/>
  <c r="Q256" i="6"/>
  <c r="Q257" i="6"/>
  <c r="S257" i="6" s="1"/>
  <c r="Q258" i="6"/>
  <c r="S258" i="6" s="1"/>
  <c r="Q259" i="6"/>
  <c r="S259" i="6" s="1"/>
  <c r="Q260" i="6"/>
  <c r="S260" i="6" s="1"/>
  <c r="Q261" i="6"/>
  <c r="Q262" i="6"/>
  <c r="Q263" i="6"/>
  <c r="Q275" i="6"/>
  <c r="Q276" i="6"/>
  <c r="S276" i="6" s="1"/>
  <c r="Q277" i="6"/>
  <c r="Q278" i="6"/>
  <c r="Q279" i="6"/>
  <c r="Q280" i="6"/>
  <c r="Q281" i="6"/>
  <c r="Q282" i="6"/>
  <c r="Q283" i="6"/>
  <c r="Q284" i="6"/>
  <c r="S284" i="6" s="1"/>
  <c r="Q285" i="6"/>
  <c r="Q286" i="6"/>
  <c r="Q287" i="6"/>
  <c r="Q288" i="6"/>
  <c r="Q289" i="6"/>
  <c r="Q290" i="6"/>
  <c r="Q291" i="6"/>
  <c r="Q292" i="6"/>
  <c r="S292" i="6" s="1"/>
  <c r="Q293" i="6"/>
  <c r="Q294" i="6"/>
  <c r="Q295" i="6"/>
  <c r="Q296" i="6"/>
  <c r="Q297" i="6"/>
  <c r="Q298" i="6"/>
  <c r="Q299" i="6"/>
  <c r="Q300" i="6"/>
  <c r="S300" i="6" s="1"/>
  <c r="Q301" i="6"/>
  <c r="Q302" i="6"/>
  <c r="Q303" i="6"/>
  <c r="S303" i="6" s="1"/>
  <c r="Q304" i="6"/>
  <c r="Q305" i="6"/>
  <c r="Q306" i="6"/>
  <c r="Q307" i="6"/>
  <c r="Q308" i="6"/>
  <c r="S308" i="6" s="1"/>
  <c r="Q309" i="6"/>
  <c r="Q310" i="6"/>
  <c r="Q311" i="6"/>
  <c r="Q312" i="6"/>
  <c r="Q313" i="6"/>
  <c r="Q314" i="6"/>
  <c r="Q315" i="6"/>
  <c r="Q316" i="6"/>
  <c r="S316" i="6" s="1"/>
  <c r="Q317" i="6"/>
  <c r="Q318" i="6"/>
  <c r="Q319" i="6"/>
  <c r="Q320" i="6"/>
  <c r="Q321" i="6"/>
  <c r="Q322" i="6"/>
  <c r="Q323" i="6"/>
  <c r="Q324" i="6"/>
  <c r="S324" i="6" s="1"/>
  <c r="Q325" i="6"/>
  <c r="Q326" i="6"/>
  <c r="Q327" i="6"/>
  <c r="Q328" i="6"/>
  <c r="Q329" i="6"/>
  <c r="Q330" i="6"/>
  <c r="Q331" i="6"/>
  <c r="Q332" i="6"/>
  <c r="S332" i="6" s="1"/>
  <c r="Q333" i="6"/>
  <c r="Q334" i="6"/>
  <c r="Q335" i="6"/>
  <c r="Q336" i="6"/>
  <c r="Q337" i="6"/>
  <c r="Q338" i="6"/>
  <c r="Q339" i="6"/>
  <c r="Q340" i="6"/>
  <c r="S340" i="6" s="1"/>
  <c r="Q341" i="6"/>
  <c r="Q342" i="6"/>
  <c r="Q343" i="6"/>
  <c r="Q344" i="6"/>
  <c r="Q345" i="6"/>
  <c r="Q346" i="6"/>
  <c r="Q347" i="6"/>
  <c r="Q348" i="6"/>
  <c r="S348" i="6" s="1"/>
  <c r="Q349" i="6"/>
  <c r="Q350" i="6"/>
  <c r="Q351" i="6"/>
  <c r="Q352" i="6"/>
  <c r="Q353" i="6"/>
  <c r="Q354" i="6"/>
  <c r="Q355" i="6"/>
  <c r="Q356" i="6"/>
  <c r="S356" i="6" s="1"/>
  <c r="Q357" i="6"/>
  <c r="Q358" i="6"/>
  <c r="S358" i="6" s="1"/>
  <c r="Q359" i="6"/>
  <c r="Q360" i="6"/>
  <c r="Q361" i="6"/>
  <c r="Q362" i="6"/>
  <c r="Q363" i="6"/>
  <c r="Q364" i="6"/>
  <c r="S364" i="6" s="1"/>
  <c r="Q365" i="6"/>
  <c r="Q366" i="6"/>
  <c r="Q367" i="6"/>
  <c r="S367" i="6" s="1"/>
  <c r="Q368" i="6"/>
  <c r="Q369" i="6"/>
  <c r="Q370" i="6"/>
  <c r="Q371" i="6"/>
  <c r="Q372" i="6"/>
  <c r="S372" i="6" s="1"/>
  <c r="Q373" i="6"/>
  <c r="Q374" i="6"/>
  <c r="Q375" i="6"/>
  <c r="Q376" i="6"/>
  <c r="Q377" i="6"/>
  <c r="Q378" i="6"/>
  <c r="Q379" i="6"/>
  <c r="Q380" i="6"/>
  <c r="S380" i="6" s="1"/>
  <c r="Q381" i="6"/>
  <c r="Q382" i="6"/>
  <c r="Q383" i="6"/>
  <c r="Q384" i="6"/>
  <c r="Q385" i="6"/>
  <c r="Q386" i="6"/>
  <c r="Q387" i="6"/>
  <c r="Q388" i="6"/>
  <c r="S388" i="6" s="1"/>
  <c r="Q389" i="6"/>
  <c r="Q390" i="6"/>
  <c r="Q391" i="6"/>
  <c r="Q392" i="6"/>
  <c r="Q393" i="6"/>
  <c r="Q394" i="6"/>
  <c r="Q395" i="6"/>
  <c r="Q396" i="6"/>
  <c r="S396" i="6" s="1"/>
  <c r="Q397" i="6"/>
  <c r="Q398" i="6"/>
  <c r="Q399" i="6"/>
  <c r="Q400" i="6"/>
  <c r="Q401" i="6"/>
  <c r="Q402" i="6"/>
  <c r="Q403" i="6"/>
  <c r="Q404" i="6"/>
  <c r="S404" i="6" s="1"/>
  <c r="Q405" i="6"/>
  <c r="Q406" i="6"/>
  <c r="Q407" i="6"/>
  <c r="Q408" i="6"/>
  <c r="Q409" i="6"/>
  <c r="Q410" i="6"/>
  <c r="Q411" i="6"/>
  <c r="Q412" i="6"/>
  <c r="S412" i="6" s="1"/>
  <c r="Q413" i="6"/>
  <c r="Q414" i="6"/>
  <c r="Q415" i="6"/>
  <c r="Q416" i="6"/>
  <c r="Q417" i="6"/>
  <c r="Q418" i="6"/>
  <c r="Q419" i="6"/>
  <c r="Q420" i="6"/>
  <c r="S420" i="6" s="1"/>
  <c r="Q421" i="6"/>
  <c r="Q422" i="6"/>
  <c r="S422" i="6" s="1"/>
  <c r="Q423" i="6"/>
  <c r="Q424" i="6"/>
  <c r="Q425" i="6"/>
  <c r="Q426" i="6"/>
  <c r="Q427" i="6"/>
  <c r="Q428" i="6"/>
  <c r="S428" i="6" s="1"/>
  <c r="Q429" i="6"/>
  <c r="Q430" i="6"/>
  <c r="Q431" i="6"/>
  <c r="S431" i="6" s="1"/>
  <c r="Q432" i="6"/>
  <c r="Q433" i="6"/>
  <c r="Q434" i="6"/>
  <c r="Q435" i="6"/>
  <c r="Q436" i="6"/>
  <c r="S436" i="6" s="1"/>
  <c r="Q437" i="6"/>
  <c r="Q438" i="6"/>
  <c r="Q439" i="6"/>
  <c r="Q440" i="6"/>
  <c r="Q441" i="6"/>
  <c r="Q442" i="6"/>
  <c r="Q443" i="6"/>
  <c r="Q444" i="6"/>
  <c r="S444" i="6" s="1"/>
  <c r="Q445" i="6"/>
  <c r="Q446" i="6"/>
  <c r="Q447" i="6"/>
  <c r="Q448" i="6"/>
  <c r="Q449" i="6"/>
  <c r="Q450" i="6"/>
  <c r="Q451" i="6"/>
  <c r="Q452" i="6"/>
  <c r="S452" i="6" s="1"/>
  <c r="Q453" i="6"/>
  <c r="Q454" i="6"/>
  <c r="Q455" i="6"/>
  <c r="Q456" i="6"/>
  <c r="Q457" i="6"/>
  <c r="Q458" i="6"/>
  <c r="Q459" i="6"/>
  <c r="Q460" i="6"/>
  <c r="S460" i="6" s="1"/>
  <c r="Q461" i="6"/>
  <c r="Q462" i="6"/>
  <c r="Q463" i="6"/>
  <c r="Q464" i="6"/>
  <c r="Q465" i="6"/>
  <c r="Q466" i="6"/>
  <c r="Q467" i="6"/>
  <c r="Q468" i="6"/>
  <c r="S468" i="6" s="1"/>
  <c r="Q469" i="6"/>
  <c r="Q470" i="6"/>
  <c r="Q471" i="6"/>
  <c r="Q472" i="6"/>
  <c r="Q473" i="6"/>
  <c r="Q474" i="6"/>
  <c r="Q475" i="6"/>
  <c r="Q476" i="6"/>
  <c r="S476" i="6" s="1"/>
  <c r="Q477" i="6"/>
  <c r="Q478" i="6"/>
  <c r="Q479" i="6"/>
  <c r="Q480" i="6"/>
  <c r="Q481" i="6"/>
  <c r="Q482" i="6"/>
  <c r="Q483" i="6"/>
  <c r="Q484" i="6"/>
  <c r="S484" i="6" s="1"/>
  <c r="Q485" i="6"/>
  <c r="Q486" i="6"/>
  <c r="S486" i="6" s="1"/>
  <c r="Q487" i="6"/>
  <c r="Q488" i="6"/>
  <c r="Q489" i="6"/>
  <c r="Q490" i="6"/>
  <c r="Q491" i="6"/>
  <c r="Q492" i="6"/>
  <c r="S492" i="6" s="1"/>
  <c r="Q493" i="6"/>
  <c r="Q494" i="6"/>
  <c r="Q495" i="6"/>
  <c r="S495" i="6" s="1"/>
  <c r="Q496" i="6"/>
  <c r="Q497" i="6"/>
  <c r="Q498" i="6"/>
  <c r="Q499" i="6"/>
  <c r="Q500" i="6"/>
  <c r="S500" i="6" s="1"/>
  <c r="Q501" i="6"/>
  <c r="Q502" i="6"/>
  <c r="Q503" i="6"/>
  <c r="Q504" i="6"/>
  <c r="Q505" i="6"/>
  <c r="Q506" i="6"/>
  <c r="Q507" i="6"/>
  <c r="Q508" i="6"/>
  <c r="S508" i="6" s="1"/>
  <c r="Q509" i="6"/>
  <c r="Q510" i="6"/>
  <c r="Q511" i="6"/>
  <c r="Q512" i="6"/>
  <c r="Q513" i="6"/>
  <c r="Q514" i="6"/>
  <c r="Q515" i="6"/>
  <c r="Q516" i="6"/>
  <c r="S516" i="6" s="1"/>
  <c r="Q517" i="6"/>
  <c r="Q518" i="6"/>
  <c r="Q519" i="6"/>
  <c r="Q520" i="6"/>
  <c r="Q521" i="6"/>
  <c r="Q522" i="6"/>
  <c r="Q523" i="6"/>
  <c r="Q524" i="6"/>
  <c r="S524" i="6" s="1"/>
  <c r="Q525" i="6"/>
  <c r="Q526" i="6"/>
  <c r="Q527" i="6"/>
  <c r="Q528" i="6"/>
  <c r="Q529" i="6"/>
  <c r="Q530" i="6"/>
  <c r="Q531" i="6"/>
  <c r="Q532" i="6"/>
  <c r="S532" i="6" s="1"/>
  <c r="Q533" i="6"/>
  <c r="Q534" i="6"/>
  <c r="Q535" i="6"/>
  <c r="Q536" i="6"/>
  <c r="Q537" i="6"/>
  <c r="Q538" i="6"/>
  <c r="Q539" i="6"/>
  <c r="Q540" i="6"/>
  <c r="S540" i="6" s="1"/>
  <c r="Q541" i="6"/>
  <c r="Q542" i="6"/>
  <c r="Q543" i="6"/>
  <c r="Q544" i="6"/>
  <c r="Q545" i="6"/>
  <c r="Q546" i="6"/>
  <c r="Q547" i="6"/>
  <c r="Q548" i="6"/>
  <c r="S548" i="6" s="1"/>
  <c r="Q549" i="6"/>
  <c r="Q550" i="6"/>
  <c r="S550" i="6" s="1"/>
  <c r="Q551" i="6"/>
  <c r="Q552" i="6"/>
  <c r="Q553" i="6"/>
  <c r="Q554" i="6"/>
  <c r="Q555" i="6"/>
  <c r="Q556" i="6"/>
  <c r="S556" i="6" s="1"/>
  <c r="Q557" i="6"/>
  <c r="Q558" i="6"/>
  <c r="Q559" i="6"/>
  <c r="S559" i="6" s="1"/>
  <c r="Q560" i="6"/>
  <c r="Q561" i="6"/>
  <c r="Q562" i="6"/>
  <c r="Q563" i="6"/>
  <c r="Q564" i="6"/>
  <c r="S564" i="6" s="1"/>
  <c r="Q565" i="6"/>
  <c r="Q566" i="6"/>
  <c r="Q567" i="6"/>
  <c r="Q568" i="6"/>
  <c r="Q569" i="6"/>
  <c r="Q570" i="6"/>
  <c r="Q571" i="6"/>
  <c r="Q572" i="6"/>
  <c r="S572" i="6" s="1"/>
  <c r="Q573" i="6"/>
  <c r="Q574" i="6"/>
  <c r="Q575" i="6"/>
  <c r="Q576" i="6"/>
  <c r="Q577" i="6"/>
  <c r="Q578" i="6"/>
  <c r="Q579" i="6"/>
  <c r="Q580" i="6"/>
  <c r="S580" i="6" s="1"/>
  <c r="Q581" i="6"/>
  <c r="Q582" i="6"/>
  <c r="Q583" i="6"/>
  <c r="Q584" i="6"/>
  <c r="Q585" i="6"/>
  <c r="Q586" i="6"/>
  <c r="Q587" i="6"/>
  <c r="Q588" i="6"/>
  <c r="S588" i="6" s="1"/>
  <c r="Q589" i="6"/>
  <c r="Q590" i="6"/>
  <c r="Q591" i="6"/>
  <c r="Q592" i="6"/>
  <c r="Q593" i="6"/>
  <c r="Q594" i="6"/>
  <c r="Q595" i="6"/>
  <c r="Q596" i="6"/>
  <c r="S596" i="6" s="1"/>
  <c r="Q597" i="6"/>
  <c r="Q598" i="6"/>
  <c r="Q599" i="6"/>
  <c r="Q600" i="6"/>
  <c r="Q601" i="6"/>
  <c r="Q602" i="6"/>
  <c r="Q603" i="6"/>
  <c r="Q604" i="6"/>
  <c r="S604" i="6" s="1"/>
  <c r="Q605" i="6"/>
  <c r="Q606" i="6"/>
  <c r="Q607" i="6"/>
  <c r="Q608" i="6"/>
  <c r="Q609" i="6"/>
  <c r="Q610" i="6"/>
  <c r="Q611" i="6"/>
  <c r="Q612" i="6"/>
  <c r="S612" i="6" s="1"/>
  <c r="Q613" i="6"/>
  <c r="Q614" i="6"/>
  <c r="S614" i="6" s="1"/>
  <c r="Q615" i="6"/>
  <c r="Q616" i="6"/>
  <c r="Q617" i="6"/>
  <c r="Q618" i="6"/>
  <c r="Q619" i="6"/>
  <c r="Q620" i="6"/>
  <c r="S620" i="6" s="1"/>
  <c r="Q621" i="6"/>
  <c r="Q622" i="6"/>
  <c r="Q623" i="6"/>
  <c r="S623" i="6" s="1"/>
  <c r="Q624" i="6"/>
  <c r="Q625" i="6"/>
  <c r="Q626" i="6"/>
  <c r="Q627" i="6"/>
  <c r="Q628" i="6"/>
  <c r="S628" i="6" s="1"/>
  <c r="Q629" i="6"/>
  <c r="Q630" i="6"/>
  <c r="Q631" i="6"/>
  <c r="Q632" i="6"/>
  <c r="Q633" i="6"/>
  <c r="Q634" i="6"/>
  <c r="Q635" i="6"/>
  <c r="Q636" i="6"/>
  <c r="S636" i="6" s="1"/>
  <c r="Q637" i="6"/>
  <c r="Q638" i="6"/>
  <c r="Q639" i="6"/>
  <c r="Q640" i="6"/>
  <c r="Q641" i="6"/>
  <c r="Q642" i="6"/>
  <c r="Q643" i="6"/>
  <c r="Q644" i="6"/>
  <c r="S644" i="6" s="1"/>
  <c r="Q645" i="6"/>
  <c r="Q646" i="6"/>
  <c r="Q647" i="6"/>
  <c r="Q648" i="6"/>
  <c r="Q649" i="6"/>
  <c r="Q650" i="6"/>
  <c r="Q651" i="6"/>
  <c r="Q652" i="6"/>
  <c r="Q653" i="6"/>
  <c r="Q654" i="6"/>
  <c r="Q655" i="6"/>
  <c r="Q656" i="6"/>
  <c r="Q657" i="6"/>
  <c r="Q658" i="6"/>
  <c r="Q659" i="6"/>
  <c r="Q660" i="6"/>
  <c r="Q661" i="6"/>
  <c r="Q662" i="6"/>
  <c r="Q663" i="6"/>
  <c r="Q664" i="6"/>
  <c r="Q665" i="6"/>
  <c r="Q666" i="6"/>
  <c r="Q667" i="6"/>
  <c r="Q668" i="6"/>
  <c r="Q669" i="6"/>
  <c r="Q670" i="6"/>
  <c r="Q671" i="6"/>
  <c r="Q672" i="6"/>
  <c r="Q673" i="6"/>
  <c r="Q674" i="6"/>
  <c r="Q675" i="6"/>
  <c r="Q676" i="6"/>
  <c r="Q677" i="6"/>
  <c r="Q678" i="6"/>
  <c r="Q679" i="6"/>
  <c r="Q680" i="6"/>
  <c r="Q681" i="6"/>
  <c r="Q682" i="6"/>
  <c r="Q683" i="6"/>
  <c r="Q684" i="6"/>
  <c r="Q685" i="6"/>
  <c r="Q686" i="6"/>
  <c r="Q687" i="6"/>
  <c r="Q688" i="6"/>
  <c r="Q690" i="6"/>
  <c r="Q691" i="6"/>
  <c r="Q692" i="6"/>
  <c r="Q693" i="6"/>
  <c r="Q694" i="6"/>
  <c r="Q695" i="6"/>
  <c r="Q696" i="6"/>
  <c r="Q697" i="6"/>
  <c r="Q698" i="6"/>
  <c r="Q699" i="6"/>
  <c r="Q700" i="6"/>
  <c r="Q701" i="6"/>
  <c r="Q702" i="6"/>
  <c r="Q703" i="6"/>
  <c r="Q704" i="6"/>
  <c r="Q705" i="6"/>
  <c r="Q706" i="6"/>
  <c r="Q707" i="6"/>
  <c r="Q708" i="6"/>
  <c r="Q709" i="6"/>
  <c r="Q710" i="6"/>
  <c r="Q711" i="6"/>
  <c r="Q712" i="6"/>
  <c r="Q713" i="6"/>
  <c r="Q714" i="6"/>
  <c r="Q715" i="6"/>
  <c r="Q716" i="6"/>
  <c r="Q717" i="6"/>
  <c r="Q718" i="6"/>
  <c r="Q719" i="6"/>
  <c r="Q720" i="6"/>
  <c r="Q721" i="6"/>
  <c r="Q722" i="6"/>
  <c r="Q723" i="6"/>
  <c r="Q724" i="6"/>
  <c r="Q725" i="6"/>
  <c r="Q726" i="6"/>
  <c r="Q727" i="6"/>
  <c r="Q728" i="6"/>
  <c r="Q729" i="6"/>
  <c r="Q730" i="6"/>
  <c r="Q731" i="6"/>
  <c r="Q732" i="6"/>
  <c r="Q733" i="6"/>
  <c r="Q734" i="6"/>
  <c r="Q735" i="6"/>
  <c r="Q736" i="6"/>
  <c r="Q737" i="6"/>
  <c r="Q738" i="6"/>
  <c r="Q739" i="6"/>
  <c r="Q740" i="6"/>
  <c r="Q741" i="6"/>
  <c r="Q742" i="6"/>
  <c r="Q743" i="6"/>
  <c r="Q744" i="6"/>
  <c r="Q745" i="6"/>
  <c r="Q746" i="6"/>
  <c r="Q747" i="6"/>
  <c r="Q748" i="6"/>
  <c r="Q749" i="6"/>
  <c r="Q750" i="6"/>
  <c r="Q751" i="6"/>
  <c r="Q752" i="6"/>
  <c r="Q753" i="6"/>
  <c r="Q754" i="6"/>
  <c r="Q755" i="6"/>
  <c r="Q756" i="6"/>
  <c r="Q757" i="6"/>
  <c r="Q758" i="6"/>
  <c r="Q759" i="6"/>
  <c r="Q760" i="6"/>
  <c r="Q761" i="6"/>
  <c r="Q762" i="6"/>
  <c r="Q763" i="6"/>
  <c r="Q764" i="6"/>
  <c r="Q765" i="6"/>
  <c r="Q766" i="6"/>
  <c r="Q767" i="6"/>
  <c r="Q768" i="6"/>
  <c r="Q769" i="6"/>
  <c r="Q770" i="6"/>
  <c r="Q771" i="6"/>
  <c r="Q772" i="6"/>
  <c r="Q773" i="6"/>
  <c r="Q774" i="6"/>
  <c r="Q775" i="6"/>
  <c r="Q776" i="6"/>
  <c r="Q777" i="6"/>
  <c r="Q778" i="6"/>
  <c r="Q779" i="6"/>
  <c r="Q780" i="6"/>
  <c r="Q781" i="6"/>
  <c r="Q782" i="6"/>
  <c r="Q783" i="6"/>
  <c r="Q784" i="6"/>
  <c r="Q785" i="6"/>
  <c r="Q786" i="6"/>
  <c r="Q787" i="6"/>
  <c r="Q788" i="6"/>
  <c r="Q789" i="6"/>
  <c r="Q790" i="6"/>
  <c r="Q791" i="6"/>
  <c r="Q792" i="6"/>
  <c r="Q793" i="6"/>
  <c r="Q794" i="6"/>
  <c r="Q795" i="6"/>
  <c r="Q796" i="6"/>
  <c r="Q797" i="6"/>
  <c r="Q798" i="6"/>
  <c r="Q799" i="6"/>
  <c r="Q800" i="6"/>
  <c r="Q801" i="6"/>
  <c r="Q802" i="6"/>
  <c r="Q803" i="6"/>
  <c r="Q804" i="6"/>
  <c r="Q805" i="6"/>
  <c r="Q806" i="6"/>
  <c r="Q807" i="6"/>
  <c r="Q808" i="6"/>
  <c r="Q809" i="6"/>
  <c r="Q810" i="6"/>
  <c r="Q811" i="6"/>
  <c r="Q812" i="6"/>
  <c r="Q813" i="6"/>
  <c r="Q814" i="6"/>
  <c r="Q815" i="6"/>
  <c r="Q816" i="6"/>
  <c r="Q817" i="6"/>
  <c r="Q818" i="6"/>
  <c r="Q819" i="6"/>
  <c r="Q820" i="6"/>
  <c r="Q821" i="6"/>
  <c r="Q822" i="6"/>
  <c r="Q823" i="6"/>
  <c r="Q824" i="6"/>
  <c r="Q825" i="6"/>
  <c r="Q826" i="6"/>
  <c r="Q827" i="6"/>
  <c r="Q828" i="6"/>
  <c r="Q829" i="6"/>
  <c r="Q830" i="6"/>
  <c r="Q831" i="6"/>
  <c r="Q832" i="6"/>
  <c r="Q833" i="6"/>
  <c r="Q834" i="6"/>
  <c r="Q835" i="6"/>
  <c r="Q836" i="6"/>
  <c r="Q837" i="6"/>
  <c r="Q838" i="6"/>
  <c r="Q839" i="6"/>
  <c r="Q840" i="6"/>
  <c r="Q841" i="6"/>
  <c r="Q842" i="6"/>
  <c r="Q843" i="6"/>
  <c r="Q844" i="6"/>
  <c r="Q845" i="6"/>
  <c r="Q846" i="6"/>
  <c r="Q847" i="6"/>
  <c r="Q848" i="6"/>
  <c r="Q849" i="6"/>
  <c r="Q850" i="6"/>
  <c r="Q851" i="6"/>
  <c r="Q852" i="6"/>
  <c r="Q853" i="6"/>
  <c r="Q854" i="6"/>
  <c r="Q855" i="6"/>
  <c r="Q856" i="6"/>
  <c r="Q857" i="6"/>
  <c r="Q858" i="6"/>
  <c r="Q859" i="6"/>
  <c r="Q860" i="6"/>
  <c r="Q861" i="6"/>
  <c r="Q862" i="6"/>
  <c r="Q863" i="6"/>
  <c r="Q864" i="6"/>
  <c r="Q865" i="6"/>
  <c r="Q866" i="6"/>
  <c r="Q867" i="6"/>
  <c r="Q868" i="6"/>
  <c r="Q869" i="6"/>
  <c r="Q870" i="6"/>
  <c r="Q871" i="6"/>
  <c r="Q872" i="6"/>
  <c r="Q873" i="6"/>
  <c r="Q874" i="6"/>
  <c r="Q875" i="6"/>
  <c r="Q876" i="6"/>
  <c r="Q877" i="6"/>
  <c r="Q878" i="6"/>
  <c r="Q879" i="6"/>
  <c r="Q880" i="6"/>
  <c r="Q881" i="6"/>
  <c r="Q882" i="6"/>
  <c r="Q883" i="6"/>
  <c r="Q884" i="6"/>
  <c r="Q885" i="6"/>
  <c r="Q886" i="6"/>
  <c r="Q887" i="6"/>
  <c r="Q888" i="6"/>
  <c r="Q889" i="6"/>
  <c r="Q890" i="6"/>
  <c r="Q891" i="6"/>
  <c r="Q892" i="6"/>
  <c r="Q893" i="6"/>
  <c r="Q894" i="6"/>
  <c r="Q895" i="6"/>
  <c r="Q896" i="6"/>
  <c r="Q897" i="6"/>
  <c r="Q898" i="6"/>
  <c r="Q899" i="6"/>
  <c r="Q900" i="6"/>
  <c r="Q901" i="6"/>
  <c r="Q902" i="6"/>
  <c r="Q903" i="6"/>
  <c r="Q904" i="6"/>
  <c r="Q905" i="6"/>
  <c r="Q906" i="6"/>
  <c r="Q907" i="6"/>
  <c r="Q908" i="6"/>
  <c r="Q909" i="6"/>
  <c r="Q910" i="6"/>
  <c r="Q911" i="6"/>
  <c r="Q912" i="6"/>
  <c r="Q913" i="6"/>
  <c r="Q914" i="6"/>
  <c r="Q915" i="6"/>
  <c r="Q916" i="6"/>
  <c r="Q917" i="6"/>
  <c r="Q918" i="6"/>
  <c r="Q919" i="6"/>
  <c r="Q920" i="6"/>
  <c r="Q921" i="6"/>
  <c r="Q922" i="6"/>
  <c r="Q923" i="6"/>
  <c r="Q924" i="6"/>
  <c r="Q925" i="6"/>
  <c r="Q926" i="6"/>
  <c r="Q927" i="6"/>
  <c r="Q928" i="6"/>
  <c r="Q929" i="6"/>
  <c r="Q930" i="6"/>
  <c r="Q931" i="6"/>
  <c r="Q932" i="6"/>
  <c r="Q933" i="6"/>
  <c r="Q934" i="6"/>
  <c r="Q935" i="6"/>
  <c r="Q936" i="6"/>
  <c r="Q937" i="6"/>
  <c r="Q938" i="6"/>
  <c r="Q939" i="6"/>
  <c r="Q940" i="6"/>
  <c r="Q941" i="6"/>
  <c r="Q942" i="6"/>
  <c r="Q943" i="6"/>
  <c r="Q944" i="6"/>
  <c r="Q945" i="6"/>
  <c r="Q946" i="6"/>
  <c r="Q947" i="6"/>
  <c r="Q948" i="6"/>
  <c r="Q949" i="6"/>
  <c r="Q950" i="6"/>
  <c r="Q951" i="6"/>
  <c r="Q952" i="6"/>
  <c r="Q953" i="6"/>
  <c r="Q954" i="6"/>
  <c r="Q955" i="6"/>
  <c r="Q956" i="6"/>
  <c r="Q957" i="6"/>
  <c r="Q958" i="6"/>
  <c r="Q959" i="6"/>
  <c r="Q960" i="6"/>
  <c r="Q961" i="6"/>
  <c r="Q962" i="6"/>
  <c r="Q963" i="6"/>
  <c r="Q964" i="6"/>
  <c r="Q965" i="6"/>
  <c r="Q966" i="6"/>
  <c r="Q967" i="6"/>
  <c r="Q968" i="6"/>
  <c r="Q969" i="6"/>
  <c r="Q970" i="6"/>
  <c r="Q971" i="6"/>
  <c r="Q972" i="6"/>
  <c r="Q973" i="6"/>
  <c r="Q974" i="6"/>
  <c r="Q975" i="6"/>
  <c r="Q976" i="6"/>
  <c r="Q977" i="6"/>
  <c r="Q978" i="6"/>
  <c r="Q979" i="6"/>
  <c r="Q980" i="6"/>
  <c r="Q981" i="6"/>
  <c r="Q982" i="6"/>
  <c r="Q983" i="6"/>
  <c r="Q984" i="6"/>
  <c r="Q985" i="6"/>
  <c r="Q986" i="6"/>
  <c r="Q987" i="6"/>
  <c r="Q988" i="6"/>
  <c r="Q989" i="6"/>
  <c r="Q990" i="6"/>
  <c r="Q991" i="6"/>
  <c r="Q992" i="6"/>
  <c r="Q993" i="6"/>
  <c r="Q994" i="6"/>
  <c r="Q995" i="6"/>
  <c r="Q996" i="6"/>
  <c r="Q997" i="6"/>
  <c r="Q998" i="6"/>
  <c r="Q999" i="6"/>
  <c r="Q1000" i="6"/>
  <c r="Q1001" i="6"/>
  <c r="Q1002" i="6"/>
  <c r="Q1003" i="6"/>
  <c r="Q1004" i="6"/>
  <c r="Q1005" i="6"/>
  <c r="Q1006" i="6"/>
  <c r="Q1007" i="6"/>
  <c r="Q1008" i="6"/>
  <c r="Q1009" i="6"/>
  <c r="Q1010" i="6"/>
  <c r="Q1011" i="6"/>
  <c r="Q1012" i="6"/>
  <c r="Q1013" i="6"/>
  <c r="Q1014" i="6"/>
  <c r="Q1015" i="6"/>
  <c r="Q1016" i="6"/>
  <c r="Q1017" i="6"/>
  <c r="Q1018" i="6"/>
  <c r="Q1019" i="6"/>
  <c r="Q1020" i="6"/>
  <c r="Q1021" i="6"/>
  <c r="Q1022" i="6"/>
  <c r="Q1023" i="6"/>
  <c r="Q1024" i="6"/>
  <c r="Q1025" i="6"/>
  <c r="Q1026" i="6"/>
  <c r="Q1027" i="6"/>
  <c r="Q1028" i="6"/>
  <c r="Q1029" i="6"/>
  <c r="Q1030" i="6"/>
  <c r="Q1031" i="6"/>
  <c r="Q1032" i="6"/>
  <c r="Q1033" i="6"/>
  <c r="Q1034" i="6"/>
  <c r="Q1035" i="6"/>
  <c r="Q1036" i="6"/>
  <c r="Q1037" i="6"/>
  <c r="Q1038" i="6"/>
  <c r="Q1039" i="6"/>
  <c r="Q1040" i="6"/>
  <c r="Q1041" i="6"/>
  <c r="Q1042" i="6"/>
  <c r="Q1043" i="6"/>
  <c r="Q1044" i="6"/>
  <c r="Q1045" i="6"/>
  <c r="Q1046" i="6"/>
  <c r="Q1047" i="6"/>
  <c r="Q1048" i="6"/>
  <c r="Q1049" i="6"/>
  <c r="Q1050" i="6"/>
  <c r="Q1051" i="6"/>
  <c r="Q1052" i="6"/>
  <c r="Q1053" i="6"/>
  <c r="Q1054" i="6"/>
  <c r="Q1055" i="6"/>
  <c r="Q1056" i="6"/>
  <c r="Q1057" i="6"/>
  <c r="Q1058" i="6"/>
  <c r="Q1059" i="6"/>
  <c r="Q1060" i="6"/>
  <c r="Q1061" i="6"/>
  <c r="Q1062" i="6"/>
  <c r="Q1063" i="6"/>
  <c r="Q1064" i="6"/>
  <c r="Q1065" i="6"/>
  <c r="Q1066" i="6"/>
  <c r="Q1067" i="6"/>
  <c r="Q1068" i="6"/>
  <c r="Q1069" i="6"/>
  <c r="Q1070" i="6"/>
  <c r="Q1071" i="6"/>
  <c r="Q1072" i="6"/>
  <c r="Q1073" i="6"/>
  <c r="Q1074" i="6"/>
  <c r="Q1075" i="6"/>
  <c r="Q1076" i="6"/>
  <c r="Q1077" i="6"/>
  <c r="Q1078" i="6"/>
  <c r="Q1079" i="6"/>
  <c r="Q1080" i="6"/>
  <c r="Q1081" i="6"/>
  <c r="Q1082" i="6"/>
  <c r="Q1083" i="6"/>
  <c r="Q1084" i="6"/>
  <c r="Q1085" i="6"/>
  <c r="Q1086" i="6"/>
  <c r="Q1087" i="6"/>
  <c r="Q1088" i="6"/>
  <c r="Q1089" i="6"/>
  <c r="Q1090" i="6"/>
  <c r="Q1091" i="6"/>
  <c r="Q1092" i="6"/>
  <c r="Q1093" i="6"/>
  <c r="Q1094" i="6"/>
  <c r="Q1095" i="6"/>
  <c r="Q1096" i="6"/>
  <c r="Q1097" i="6"/>
  <c r="Q1098" i="6"/>
  <c r="Q1099" i="6"/>
  <c r="Q1100" i="6"/>
  <c r="Q1101" i="6"/>
  <c r="Q1102" i="6"/>
  <c r="Q1103" i="6"/>
  <c r="Q1104" i="6"/>
  <c r="Q1105" i="6"/>
  <c r="Q1106" i="6"/>
  <c r="Q1107" i="6"/>
  <c r="Q1108" i="6"/>
  <c r="Q1109" i="6"/>
  <c r="Q1110" i="6"/>
  <c r="Q1111" i="6"/>
  <c r="Q1112" i="6"/>
  <c r="Q1113" i="6"/>
  <c r="Q1114" i="6"/>
  <c r="Q1115" i="6"/>
  <c r="Q1116" i="6"/>
  <c r="Q1117" i="6"/>
  <c r="Q1118" i="6"/>
  <c r="Q1119" i="6"/>
  <c r="Q1120" i="6"/>
  <c r="Q1121" i="6"/>
  <c r="Q1122" i="6"/>
  <c r="Q1123" i="6"/>
  <c r="Q1124" i="6"/>
  <c r="Q1125" i="6"/>
  <c r="Q1126" i="6"/>
  <c r="Q1127" i="6"/>
  <c r="Q1128" i="6"/>
  <c r="Q1129" i="6"/>
  <c r="Q1130" i="6"/>
  <c r="Q1131" i="6"/>
  <c r="Q1132" i="6"/>
  <c r="Q1133" i="6"/>
  <c r="Q1134" i="6"/>
  <c r="Q1135" i="6"/>
  <c r="Q1136" i="6"/>
  <c r="Q1137" i="6"/>
  <c r="Q1138" i="6"/>
  <c r="Q1139" i="6"/>
  <c r="Q1140" i="6"/>
  <c r="Q1141" i="6"/>
  <c r="Q1142" i="6"/>
  <c r="Q1143" i="6"/>
  <c r="Q1144" i="6"/>
  <c r="Q1145" i="6"/>
  <c r="Q1146" i="6"/>
  <c r="Q1147" i="6"/>
  <c r="Q1148" i="6"/>
  <c r="Q1149" i="6"/>
  <c r="Q1151" i="6"/>
  <c r="Q1152" i="6"/>
  <c r="Q1153" i="6"/>
  <c r="Q1154" i="6"/>
  <c r="Q1155" i="6"/>
  <c r="Q1156" i="6"/>
  <c r="Q1157" i="6"/>
  <c r="Q1158" i="6"/>
  <c r="Q1159" i="6"/>
  <c r="Q1160" i="6"/>
  <c r="Q1161" i="6"/>
  <c r="Q1162" i="6"/>
  <c r="Q1163" i="6"/>
  <c r="Q1164" i="6"/>
  <c r="Q1165" i="6"/>
  <c r="Q1166" i="6"/>
  <c r="Q1167" i="6"/>
  <c r="Q1168" i="6"/>
  <c r="Q1169" i="6"/>
  <c r="Q1170" i="6"/>
  <c r="Q1171" i="6"/>
  <c r="Q1172" i="6"/>
  <c r="Q1173" i="6"/>
  <c r="Q1174" i="6"/>
  <c r="Q1175" i="6"/>
  <c r="Q1176" i="6"/>
  <c r="Q1177" i="6"/>
  <c r="Q1178" i="6"/>
  <c r="Q1179" i="6"/>
  <c r="Q1180" i="6"/>
  <c r="Q1181" i="6"/>
  <c r="Q1182" i="6"/>
  <c r="Q1183" i="6"/>
  <c r="Q1184" i="6"/>
  <c r="Q1185" i="6"/>
  <c r="Q1186" i="6"/>
  <c r="Q1187" i="6"/>
  <c r="Q1188" i="6"/>
  <c r="Q1189" i="6"/>
  <c r="Q1190" i="6"/>
  <c r="Q1191" i="6"/>
  <c r="Q1192" i="6"/>
  <c r="Q1193" i="6"/>
  <c r="Q1194" i="6"/>
  <c r="Q1196" i="6"/>
  <c r="Q1197" i="6"/>
  <c r="Q1198" i="6"/>
  <c r="Q1199" i="6"/>
  <c r="Q1200" i="6"/>
  <c r="Q1201" i="6"/>
  <c r="Q1202" i="6"/>
  <c r="Q1203" i="6"/>
  <c r="Q1204" i="6"/>
  <c r="Q1205" i="6"/>
  <c r="Q1206" i="6"/>
  <c r="Q1207" i="6"/>
  <c r="Q1208" i="6"/>
  <c r="Q1209" i="6"/>
  <c r="Q1210" i="6"/>
  <c r="Q1211" i="6"/>
  <c r="Q1212" i="6"/>
  <c r="Q1213" i="6"/>
  <c r="Q1214" i="6"/>
  <c r="Q1215" i="6"/>
  <c r="Q1216" i="6"/>
  <c r="Q1217" i="6"/>
  <c r="Q1218" i="6"/>
  <c r="Q1219" i="6"/>
  <c r="Q1220" i="6"/>
  <c r="Q1221" i="6"/>
  <c r="Q1222" i="6"/>
  <c r="Q1223" i="6"/>
  <c r="Q1224" i="6"/>
  <c r="Q1225" i="6"/>
  <c r="Q1226" i="6"/>
  <c r="Q1227" i="6"/>
  <c r="Q1228" i="6"/>
  <c r="Q1229" i="6"/>
  <c r="Q1230" i="6"/>
  <c r="Q1231" i="6"/>
  <c r="Q1232" i="6"/>
  <c r="Q1233" i="6"/>
  <c r="Q1234" i="6"/>
  <c r="Q1235" i="6"/>
  <c r="Q1236" i="6"/>
  <c r="Q1237" i="6"/>
  <c r="Q1238" i="6"/>
  <c r="Q1239" i="6"/>
  <c r="Q1240" i="6"/>
  <c r="Q1241" i="6"/>
  <c r="Q1242" i="6"/>
  <c r="Q1243" i="6"/>
  <c r="Q1244" i="6"/>
  <c r="Q1245" i="6"/>
  <c r="Q1246" i="6"/>
  <c r="Q1247" i="6"/>
  <c r="Q1248" i="6"/>
  <c r="Q1249" i="6"/>
  <c r="Q1250" i="6"/>
  <c r="Q1251" i="6"/>
  <c r="Q1252" i="6"/>
  <c r="Q1253" i="6"/>
  <c r="Q1254" i="6"/>
  <c r="Q1255" i="6"/>
  <c r="Q1256" i="6"/>
  <c r="Q1257" i="6"/>
  <c r="Q1258" i="6"/>
  <c r="Q1259" i="6"/>
  <c r="Q1260" i="6"/>
  <c r="Q1261" i="6"/>
  <c r="Q1262" i="6"/>
  <c r="Q1263" i="6"/>
  <c r="Q1264" i="6"/>
  <c r="Q1265" i="6"/>
  <c r="Q1266" i="6"/>
  <c r="Q1267" i="6"/>
  <c r="Q1268" i="6"/>
  <c r="Q1269" i="6"/>
  <c r="Q1270" i="6"/>
  <c r="Q1271" i="6"/>
  <c r="Q1272" i="6"/>
  <c r="Q1273" i="6"/>
  <c r="Q1274" i="6"/>
  <c r="Q1275" i="6"/>
  <c r="Q1276" i="6"/>
  <c r="Q1277" i="6"/>
  <c r="Q1278" i="6"/>
  <c r="Q1279" i="6"/>
  <c r="Q1280" i="6"/>
  <c r="Q1281" i="6"/>
  <c r="Q1282" i="6"/>
  <c r="Q1283" i="6"/>
  <c r="Q1284" i="6"/>
  <c r="Q1285" i="6"/>
  <c r="Q1286" i="6"/>
  <c r="Q1287" i="6"/>
  <c r="Q1288" i="6"/>
  <c r="Q1289" i="6"/>
  <c r="Q1290" i="6"/>
  <c r="Q1291" i="6"/>
  <c r="Q1292" i="6"/>
  <c r="Q1293" i="6"/>
  <c r="Q1294" i="6"/>
  <c r="Q1295" i="6"/>
  <c r="Q1296" i="6"/>
  <c r="Q1297" i="6"/>
  <c r="Q1298" i="6"/>
  <c r="Q1299" i="6"/>
  <c r="Q1300" i="6"/>
  <c r="Q1301" i="6"/>
  <c r="Q1302" i="6"/>
  <c r="Q1303" i="6"/>
  <c r="Q1304" i="6"/>
  <c r="Q1305" i="6"/>
  <c r="Q1306" i="6"/>
  <c r="Q1307" i="6"/>
  <c r="Q1308" i="6"/>
  <c r="Q1309" i="6"/>
  <c r="Q1310" i="6"/>
  <c r="Q1311" i="6"/>
  <c r="Q1312" i="6"/>
  <c r="Q1313" i="6"/>
  <c r="Q1314" i="6"/>
  <c r="Q1315" i="6"/>
  <c r="Q1316" i="6"/>
  <c r="Q1317" i="6"/>
  <c r="Q1318" i="6"/>
  <c r="Q1319" i="6"/>
  <c r="Q1320" i="6"/>
  <c r="Q1321" i="6"/>
  <c r="Q1322" i="6"/>
  <c r="Q1323" i="6"/>
  <c r="Q1324" i="6"/>
  <c r="Q1325" i="6"/>
  <c r="Q1326" i="6"/>
  <c r="Q1327" i="6"/>
  <c r="Q1328" i="6"/>
  <c r="Q1329" i="6"/>
  <c r="Q1330" i="6"/>
  <c r="Q1331" i="6"/>
  <c r="Q1332" i="6"/>
  <c r="Q1333" i="6"/>
  <c r="Q1334" i="6"/>
  <c r="Q1335" i="6"/>
  <c r="Q1336" i="6"/>
  <c r="Q1337" i="6"/>
  <c r="Q1338" i="6"/>
  <c r="Q1339" i="6"/>
  <c r="Q1340" i="6"/>
  <c r="Q1341" i="6"/>
  <c r="Q1342" i="6"/>
  <c r="Q1343" i="6"/>
  <c r="Q1344" i="6"/>
  <c r="Q1345" i="6"/>
  <c r="Q1346" i="6"/>
  <c r="Q1347" i="6"/>
  <c r="Q1348" i="6"/>
  <c r="J12" i="15"/>
  <c r="D77" i="4" s="1"/>
  <c r="J13" i="15"/>
  <c r="J14" i="15"/>
  <c r="J15" i="15"/>
  <c r="J16" i="15"/>
  <c r="J17" i="15"/>
  <c r="J18" i="15"/>
  <c r="J19" i="15"/>
  <c r="D73" i="4" s="1"/>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Q12" i="15"/>
  <c r="Q13" i="15"/>
  <c r="Q14" i="15"/>
  <c r="Q15" i="15"/>
  <c r="Q16" i="15"/>
  <c r="Q17" i="15"/>
  <c r="Q18" i="15"/>
  <c r="D72" i="4" s="1"/>
  <c r="Q19" i="15"/>
  <c r="Q20" i="15"/>
  <c r="Q21" i="15"/>
  <c r="Q22" i="15"/>
  <c r="Q23" i="15"/>
  <c r="Q24" i="15"/>
  <c r="Q25" i="15"/>
  <c r="Q26" i="15"/>
  <c r="Q27" i="15"/>
  <c r="Q28"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D78" i="4"/>
  <c r="J12" i="14"/>
  <c r="D90" i="4" s="1"/>
  <c r="J13" i="14"/>
  <c r="J14" i="14"/>
  <c r="D86" i="4" s="1"/>
  <c r="J15" i="14"/>
  <c r="J16" i="14"/>
  <c r="J17" i="14"/>
  <c r="J18" i="14"/>
  <c r="J19" i="14"/>
  <c r="J20" i="14"/>
  <c r="J21" i="14"/>
  <c r="J22" i="14"/>
  <c r="J23" i="14"/>
  <c r="J24" i="14"/>
  <c r="J25" i="14"/>
  <c r="J26" i="14"/>
  <c r="J27" i="14"/>
  <c r="J28" i="14"/>
  <c r="J29" i="14"/>
  <c r="J30" i="14"/>
  <c r="J31" i="14"/>
  <c r="J32" i="14"/>
  <c r="J33" i="14"/>
  <c r="J34" i="14"/>
  <c r="J35" i="14"/>
  <c r="J36" i="14"/>
  <c r="J37" i="14"/>
  <c r="J38" i="14"/>
  <c r="J39" i="14"/>
  <c r="J40" i="14"/>
  <c r="J41" i="14"/>
  <c r="J42" i="14"/>
  <c r="J43" i="14"/>
  <c r="J44" i="14"/>
  <c r="J45" i="14"/>
  <c r="J46" i="14"/>
  <c r="J47" i="14"/>
  <c r="J48" i="14"/>
  <c r="J49" i="14"/>
  <c r="J50" i="14"/>
  <c r="J51" i="14"/>
  <c r="J52" i="14"/>
  <c r="J53" i="14"/>
  <c r="J54" i="14"/>
  <c r="J55" i="14"/>
  <c r="J56" i="14"/>
  <c r="J57" i="14"/>
  <c r="J58" i="14"/>
  <c r="J59" i="14"/>
  <c r="J60" i="14"/>
  <c r="J61" i="14"/>
  <c r="J62" i="14"/>
  <c r="J63" i="14"/>
  <c r="J64" i="14"/>
  <c r="J65" i="14"/>
  <c r="J66"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D91" i="4"/>
  <c r="J12" i="16"/>
  <c r="C74" i="4" s="1"/>
  <c r="J13" i="16"/>
  <c r="J14" i="16"/>
  <c r="J15" i="16"/>
  <c r="J16" i="16"/>
  <c r="J17" i="16"/>
  <c r="J18" i="16"/>
  <c r="C73" i="4" s="1"/>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7" i="16"/>
  <c r="J48" i="16"/>
  <c r="J49" i="16"/>
  <c r="J50" i="16"/>
  <c r="J51" i="16"/>
  <c r="J52" i="16"/>
  <c r="J53" i="16"/>
  <c r="J54" i="16"/>
  <c r="J55" i="16"/>
  <c r="J56" i="16"/>
  <c r="J57" i="16"/>
  <c r="J58" i="16"/>
  <c r="J59" i="16"/>
  <c r="J60" i="16"/>
  <c r="J61" i="16"/>
  <c r="J62" i="16"/>
  <c r="J63" i="16"/>
  <c r="J64" i="16"/>
  <c r="J65" i="16"/>
  <c r="J66" i="16"/>
  <c r="J67" i="16"/>
  <c r="J68" i="16"/>
  <c r="J69" i="16"/>
  <c r="J70" i="16"/>
  <c r="J71" i="16"/>
  <c r="J72" i="16"/>
  <c r="J73" i="16"/>
  <c r="J74" i="16"/>
  <c r="J75" i="16"/>
  <c r="J76" i="16"/>
  <c r="J77" i="16"/>
  <c r="J78" i="16"/>
  <c r="J79" i="16"/>
  <c r="J80" i="16"/>
  <c r="J81" i="16"/>
  <c r="J82" i="16"/>
  <c r="J83" i="16"/>
  <c r="J84" i="16"/>
  <c r="J85" i="16"/>
  <c r="J86" i="16"/>
  <c r="J87" i="16"/>
  <c r="J88" i="16"/>
  <c r="J89" i="16"/>
  <c r="J90" i="16"/>
  <c r="J91" i="16"/>
  <c r="J92" i="16"/>
  <c r="J93" i="16"/>
  <c r="J94" i="16"/>
  <c r="J95" i="16"/>
  <c r="J96" i="16"/>
  <c r="J97" i="16"/>
  <c r="J98" i="16"/>
  <c r="J99" i="16"/>
  <c r="J100" i="16"/>
  <c r="J101" i="16"/>
  <c r="J102" i="16"/>
  <c r="J103" i="16"/>
  <c r="J104" i="16"/>
  <c r="J105" i="16"/>
  <c r="J106" i="16"/>
  <c r="J107" i="16"/>
  <c r="J108"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90" i="16"/>
  <c r="Q91" i="16"/>
  <c r="Q92" i="16"/>
  <c r="Q93" i="16"/>
  <c r="Q94" i="16"/>
  <c r="Q95" i="16"/>
  <c r="Q96" i="16"/>
  <c r="Q97" i="16"/>
  <c r="Q101" i="16"/>
  <c r="Q102" i="16"/>
  <c r="Q103" i="16"/>
  <c r="Q104" i="16"/>
  <c r="Q105" i="16"/>
  <c r="Q106" i="16"/>
  <c r="Q107" i="16"/>
  <c r="Q108" i="16"/>
  <c r="C71" i="4"/>
  <c r="J12" i="17"/>
  <c r="C79" i="4" s="1"/>
  <c r="Q12" i="17"/>
  <c r="J13" i="17"/>
  <c r="C77" i="4" s="1"/>
  <c r="Q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56" i="17"/>
  <c r="J57" i="17"/>
  <c r="J58" i="17"/>
  <c r="J59" i="17"/>
  <c r="J60" i="17"/>
  <c r="J61" i="17"/>
  <c r="J62" i="17"/>
  <c r="Q14" i="17"/>
  <c r="Q15" i="17"/>
  <c r="Q16" i="17"/>
  <c r="Q17" i="17"/>
  <c r="Q18" i="17"/>
  <c r="Q19" i="17"/>
  <c r="Q20" i="17"/>
  <c r="Q21" i="17"/>
  <c r="Q22" i="17"/>
  <c r="Q23"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C82" i="4"/>
  <c r="C90" i="4"/>
  <c r="B85" i="4"/>
  <c r="B86" i="4"/>
  <c r="B91" i="4"/>
  <c r="B92" i="4"/>
  <c r="B93" i="4"/>
  <c r="B94" i="4"/>
  <c r="B100" i="4"/>
  <c r="B101" i="4"/>
  <c r="B102" i="4"/>
  <c r="J12" i="13"/>
  <c r="Q12" i="13"/>
  <c r="J13" i="13"/>
  <c r="B76" i="4" s="1"/>
  <c r="Q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204" i="13"/>
  <c r="J205" i="13"/>
  <c r="J206" i="13"/>
  <c r="J207" i="13"/>
  <c r="J208" i="13"/>
  <c r="J209" i="13"/>
  <c r="J210" i="13"/>
  <c r="J211" i="13"/>
  <c r="J212" i="13"/>
  <c r="J213" i="13"/>
  <c r="J214" i="13"/>
  <c r="J215" i="13"/>
  <c r="J216" i="13"/>
  <c r="J217" i="13"/>
  <c r="J218" i="13"/>
  <c r="J219" i="13"/>
  <c r="J220" i="13"/>
  <c r="J221" i="13"/>
  <c r="J222" i="13"/>
  <c r="J223" i="13"/>
  <c r="J224" i="13"/>
  <c r="J225" i="13"/>
  <c r="J226" i="13"/>
  <c r="J227" i="13"/>
  <c r="J228" i="13"/>
  <c r="J229" i="13"/>
  <c r="J230" i="13"/>
  <c r="J231" i="13"/>
  <c r="J232" i="13"/>
  <c r="J233" i="13"/>
  <c r="J234" i="13"/>
  <c r="J235" i="13"/>
  <c r="J236" i="13"/>
  <c r="J237" i="13"/>
  <c r="J238" i="13"/>
  <c r="J239" i="13"/>
  <c r="J240" i="13"/>
  <c r="J241" i="13"/>
  <c r="J242" i="13"/>
  <c r="J243" i="13"/>
  <c r="J244" i="13"/>
  <c r="J245" i="13"/>
  <c r="J246" i="13"/>
  <c r="J247" i="13"/>
  <c r="J248" i="13"/>
  <c r="J249" i="13"/>
  <c r="J250" i="13"/>
  <c r="J251" i="13"/>
  <c r="J252" i="13"/>
  <c r="J253" i="13"/>
  <c r="J254" i="13"/>
  <c r="J255" i="13"/>
  <c r="J256" i="13"/>
  <c r="J257" i="13"/>
  <c r="J258" i="13"/>
  <c r="J259" i="13"/>
  <c r="J260" i="13"/>
  <c r="J261" i="13"/>
  <c r="J262" i="13"/>
  <c r="J263" i="13"/>
  <c r="J264" i="13"/>
  <c r="J265" i="13"/>
  <c r="J266" i="13"/>
  <c r="J267" i="13"/>
  <c r="J268" i="13"/>
  <c r="J269" i="13"/>
  <c r="J270"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4" i="13"/>
  <c r="Q175" i="13"/>
  <c r="Q176" i="13"/>
  <c r="Q177" i="13"/>
  <c r="Q178"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B73" i="4"/>
  <c r="B81" i="4"/>
  <c r="S13" i="6"/>
  <c r="S14" i="6"/>
  <c r="S15" i="6"/>
  <c r="S16" i="6"/>
  <c r="S21" i="6"/>
  <c r="S22" i="6"/>
  <c r="S23" i="6"/>
  <c r="S24" i="6"/>
  <c r="S29" i="6"/>
  <c r="S30" i="6"/>
  <c r="S31" i="6"/>
  <c r="S32" i="6"/>
  <c r="S37" i="6"/>
  <c r="S38" i="6"/>
  <c r="S39" i="6"/>
  <c r="S40" i="6"/>
  <c r="S45" i="6"/>
  <c r="S46" i="6"/>
  <c r="S47" i="6"/>
  <c r="S48" i="6"/>
  <c r="S53" i="6"/>
  <c r="S54" i="6"/>
  <c r="S55" i="6"/>
  <c r="S56" i="6"/>
  <c r="S61" i="6"/>
  <c r="S62" i="6"/>
  <c r="S63" i="6"/>
  <c r="S64" i="6"/>
  <c r="S69" i="6"/>
  <c r="S70" i="6"/>
  <c r="S71" i="6"/>
  <c r="S72" i="6"/>
  <c r="S77" i="6"/>
  <c r="S78" i="6"/>
  <c r="S79" i="6"/>
  <c r="S80" i="6"/>
  <c r="S85" i="6"/>
  <c r="S86" i="6"/>
  <c r="S87" i="6"/>
  <c r="S88" i="6"/>
  <c r="S93" i="6"/>
  <c r="S94" i="6"/>
  <c r="S95" i="6"/>
  <c r="S96" i="6"/>
  <c r="S101" i="6"/>
  <c r="S102" i="6"/>
  <c r="S103" i="6"/>
  <c r="S104" i="6"/>
  <c r="S109" i="6"/>
  <c r="S110" i="6"/>
  <c r="S111" i="6"/>
  <c r="S112" i="6"/>
  <c r="S117" i="6"/>
  <c r="S118" i="6"/>
  <c r="S119" i="6"/>
  <c r="S120" i="6"/>
  <c r="S125" i="6"/>
  <c r="S126" i="6"/>
  <c r="S127" i="6"/>
  <c r="S128" i="6"/>
  <c r="S133" i="6"/>
  <c r="S134" i="6"/>
  <c r="S135" i="6"/>
  <c r="S136" i="6"/>
  <c r="S141" i="6"/>
  <c r="S142" i="6"/>
  <c r="S143" i="6"/>
  <c r="S144" i="6"/>
  <c r="S149" i="6"/>
  <c r="S150" i="6"/>
  <c r="S151" i="6"/>
  <c r="S152" i="6"/>
  <c r="S157" i="6"/>
  <c r="S158" i="6"/>
  <c r="S159" i="6"/>
  <c r="S160" i="6"/>
  <c r="S165" i="6"/>
  <c r="S166" i="6"/>
  <c r="S167" i="6"/>
  <c r="S168" i="6"/>
  <c r="S173" i="6"/>
  <c r="S174" i="6"/>
  <c r="S175" i="6"/>
  <c r="S176" i="6"/>
  <c r="S181" i="6"/>
  <c r="S182" i="6"/>
  <c r="S183" i="6"/>
  <c r="S184" i="6"/>
  <c r="S189" i="6"/>
  <c r="S190" i="6"/>
  <c r="S191" i="6"/>
  <c r="S192" i="6"/>
  <c r="S197" i="6"/>
  <c r="S198" i="6"/>
  <c r="S199" i="6"/>
  <c r="S200" i="6"/>
  <c r="S205" i="6"/>
  <c r="S206" i="6"/>
  <c r="S207" i="6"/>
  <c r="S208" i="6"/>
  <c r="S213" i="6"/>
  <c r="S214" i="6"/>
  <c r="S215" i="6"/>
  <c r="S216" i="6"/>
  <c r="S221" i="6"/>
  <c r="S222" i="6"/>
  <c r="S223" i="6"/>
  <c r="S224" i="6"/>
  <c r="S229" i="6"/>
  <c r="S230" i="6"/>
  <c r="S231" i="6"/>
  <c r="S232" i="6"/>
  <c r="S237" i="6"/>
  <c r="S238" i="6"/>
  <c r="S239" i="6"/>
  <c r="S240" i="6"/>
  <c r="S245" i="6"/>
  <c r="S246" i="6"/>
  <c r="S247" i="6"/>
  <c r="S248" i="6"/>
  <c r="S253" i="6"/>
  <c r="S254" i="6"/>
  <c r="S255" i="6"/>
  <c r="S256" i="6"/>
  <c r="S261" i="6"/>
  <c r="S262" i="6"/>
  <c r="S263" i="6"/>
  <c r="S264" i="6"/>
  <c r="S265" i="6"/>
  <c r="S266" i="6"/>
  <c r="S267" i="6"/>
  <c r="S268" i="6"/>
  <c r="S269" i="6"/>
  <c r="S270" i="6"/>
  <c r="S271" i="6"/>
  <c r="S272" i="6"/>
  <c r="S273" i="6"/>
  <c r="S274" i="6"/>
  <c r="S275" i="6"/>
  <c r="S277" i="6"/>
  <c r="S278" i="6"/>
  <c r="S279" i="6"/>
  <c r="S280" i="6"/>
  <c r="S281" i="6"/>
  <c r="S282" i="6"/>
  <c r="S283" i="6"/>
  <c r="S285" i="6"/>
  <c r="S286" i="6"/>
  <c r="S287" i="6"/>
  <c r="S288" i="6"/>
  <c r="S289" i="6"/>
  <c r="S290" i="6"/>
  <c r="S291" i="6"/>
  <c r="S293" i="6"/>
  <c r="S294" i="6"/>
  <c r="S295" i="6"/>
  <c r="S296" i="6"/>
  <c r="S297" i="6"/>
  <c r="S298" i="6"/>
  <c r="S299" i="6"/>
  <c r="S301" i="6"/>
  <c r="S302" i="6"/>
  <c r="S304" i="6"/>
  <c r="S305" i="6"/>
  <c r="S306" i="6"/>
  <c r="S307" i="6"/>
  <c r="S309" i="6"/>
  <c r="S310" i="6"/>
  <c r="S311" i="6"/>
  <c r="S312" i="6"/>
  <c r="S313" i="6"/>
  <c r="S314" i="6"/>
  <c r="S315" i="6"/>
  <c r="S317" i="6"/>
  <c r="S318" i="6"/>
  <c r="S319" i="6"/>
  <c r="S320" i="6"/>
  <c r="S321" i="6"/>
  <c r="S322" i="6"/>
  <c r="S323" i="6"/>
  <c r="S325" i="6"/>
  <c r="S326" i="6"/>
  <c r="S327" i="6"/>
  <c r="S328" i="6"/>
  <c r="S329" i="6"/>
  <c r="S330" i="6"/>
  <c r="S331" i="6"/>
  <c r="S333" i="6"/>
  <c r="S334" i="6"/>
  <c r="S335" i="6"/>
  <c r="S336" i="6"/>
  <c r="S337" i="6"/>
  <c r="S338" i="6"/>
  <c r="S339" i="6"/>
  <c r="S341" i="6"/>
  <c r="S342" i="6"/>
  <c r="S343" i="6"/>
  <c r="S344" i="6"/>
  <c r="S345" i="6"/>
  <c r="S346" i="6"/>
  <c r="S347" i="6"/>
  <c r="S349" i="6"/>
  <c r="S350" i="6"/>
  <c r="S351" i="6"/>
  <c r="S352" i="6"/>
  <c r="S353" i="6"/>
  <c r="S354" i="6"/>
  <c r="S355" i="6"/>
  <c r="S357" i="6"/>
  <c r="S359" i="6"/>
  <c r="S360" i="6"/>
  <c r="S361" i="6"/>
  <c r="S362" i="6"/>
  <c r="S363" i="6"/>
  <c r="S365" i="6"/>
  <c r="S366" i="6"/>
  <c r="S368" i="6"/>
  <c r="S369" i="6"/>
  <c r="S370" i="6"/>
  <c r="S371" i="6"/>
  <c r="S373" i="6"/>
  <c r="S374" i="6"/>
  <c r="S375" i="6"/>
  <c r="S376" i="6"/>
  <c r="S377" i="6"/>
  <c r="S378" i="6"/>
  <c r="S379" i="6"/>
  <c r="S381" i="6"/>
  <c r="S382" i="6"/>
  <c r="S383" i="6"/>
  <c r="S384" i="6"/>
  <c r="S385" i="6"/>
  <c r="S386" i="6"/>
  <c r="S387" i="6"/>
  <c r="S389" i="6"/>
  <c r="S390" i="6"/>
  <c r="S391" i="6"/>
  <c r="S392" i="6"/>
  <c r="S393" i="6"/>
  <c r="S394" i="6"/>
  <c r="S395" i="6"/>
  <c r="S397" i="6"/>
  <c r="S398" i="6"/>
  <c r="S399" i="6"/>
  <c r="S400" i="6"/>
  <c r="S401" i="6"/>
  <c r="S402" i="6"/>
  <c r="S403" i="6"/>
  <c r="S405" i="6"/>
  <c r="S406" i="6"/>
  <c r="S407" i="6"/>
  <c r="S408" i="6"/>
  <c r="S409" i="6"/>
  <c r="S410" i="6"/>
  <c r="S411" i="6"/>
  <c r="S413" i="6"/>
  <c r="S414" i="6"/>
  <c r="S415" i="6"/>
  <c r="S416" i="6"/>
  <c r="S417" i="6"/>
  <c r="S418" i="6"/>
  <c r="S419" i="6"/>
  <c r="S421" i="6"/>
  <c r="S423" i="6"/>
  <c r="S424" i="6"/>
  <c r="S425" i="6"/>
  <c r="S426" i="6"/>
  <c r="S427" i="6"/>
  <c r="S429" i="6"/>
  <c r="S430" i="6"/>
  <c r="S432" i="6"/>
  <c r="S433" i="6"/>
  <c r="S434" i="6"/>
  <c r="S435" i="6"/>
  <c r="S437" i="6"/>
  <c r="S438" i="6"/>
  <c r="S439" i="6"/>
  <c r="S440" i="6"/>
  <c r="S441" i="6"/>
  <c r="S442" i="6"/>
  <c r="S443" i="6"/>
  <c r="S445" i="6"/>
  <c r="S446" i="6"/>
  <c r="S447" i="6"/>
  <c r="S448" i="6"/>
  <c r="S449" i="6"/>
  <c r="S450" i="6"/>
  <c r="S451" i="6"/>
  <c r="S453" i="6"/>
  <c r="S454" i="6"/>
  <c r="S455" i="6"/>
  <c r="S456" i="6"/>
  <c r="S457" i="6"/>
  <c r="S458" i="6"/>
  <c r="S459" i="6"/>
  <c r="S461" i="6"/>
  <c r="S462" i="6"/>
  <c r="S463" i="6"/>
  <c r="S464" i="6"/>
  <c r="S465" i="6"/>
  <c r="S466" i="6"/>
  <c r="S467" i="6"/>
  <c r="S469" i="6"/>
  <c r="S470" i="6"/>
  <c r="S471" i="6"/>
  <c r="S472" i="6"/>
  <c r="S473" i="6"/>
  <c r="S474" i="6"/>
  <c r="S475" i="6"/>
  <c r="S477" i="6"/>
  <c r="S478" i="6"/>
  <c r="S479" i="6"/>
  <c r="S480" i="6"/>
  <c r="S481" i="6"/>
  <c r="S482" i="6"/>
  <c r="S483" i="6"/>
  <c r="S485" i="6"/>
  <c r="S487" i="6"/>
  <c r="S488" i="6"/>
  <c r="S489" i="6"/>
  <c r="S490" i="6"/>
  <c r="S491" i="6"/>
  <c r="S493" i="6"/>
  <c r="S494" i="6"/>
  <c r="S496" i="6"/>
  <c r="S497" i="6"/>
  <c r="S498" i="6"/>
  <c r="S499" i="6"/>
  <c r="S501" i="6"/>
  <c r="S502" i="6"/>
  <c r="S503" i="6"/>
  <c r="S504" i="6"/>
  <c r="S505" i="6"/>
  <c r="S506" i="6"/>
  <c r="S507" i="6"/>
  <c r="S509" i="6"/>
  <c r="S510" i="6"/>
  <c r="S511" i="6"/>
  <c r="S512" i="6"/>
  <c r="S513" i="6"/>
  <c r="S514" i="6"/>
  <c r="S515" i="6"/>
  <c r="S517" i="6"/>
  <c r="S518" i="6"/>
  <c r="S519" i="6"/>
  <c r="S520" i="6"/>
  <c r="S521" i="6"/>
  <c r="S522" i="6"/>
  <c r="S523" i="6"/>
  <c r="S525" i="6"/>
  <c r="S526" i="6"/>
  <c r="S527" i="6"/>
  <c r="S528" i="6"/>
  <c r="S529" i="6"/>
  <c r="S530" i="6"/>
  <c r="S531" i="6"/>
  <c r="S533" i="6"/>
  <c r="S534" i="6"/>
  <c r="S535" i="6"/>
  <c r="S536" i="6"/>
  <c r="S537" i="6"/>
  <c r="S538" i="6"/>
  <c r="S539" i="6"/>
  <c r="S541" i="6"/>
  <c r="S542" i="6"/>
  <c r="S543" i="6"/>
  <c r="S544" i="6"/>
  <c r="S545" i="6"/>
  <c r="S546" i="6"/>
  <c r="S547" i="6"/>
  <c r="S549" i="6"/>
  <c r="S551" i="6"/>
  <c r="S552" i="6"/>
  <c r="S553" i="6"/>
  <c r="S554" i="6"/>
  <c r="S555" i="6"/>
  <c r="S557" i="6"/>
  <c r="S558" i="6"/>
  <c r="S560" i="6"/>
  <c r="S561" i="6"/>
  <c r="S562" i="6"/>
  <c r="S563" i="6"/>
  <c r="S565" i="6"/>
  <c r="S566" i="6"/>
  <c r="S567" i="6"/>
  <c r="S568" i="6"/>
  <c r="S569" i="6"/>
  <c r="S570" i="6"/>
  <c r="S571" i="6"/>
  <c r="S573" i="6"/>
  <c r="S574" i="6"/>
  <c r="S575" i="6"/>
  <c r="S576" i="6"/>
  <c r="S577" i="6"/>
  <c r="S578" i="6"/>
  <c r="S579" i="6"/>
  <c r="S581" i="6"/>
  <c r="S582" i="6"/>
  <c r="S583" i="6"/>
  <c r="S584" i="6"/>
  <c r="S585" i="6"/>
  <c r="S586" i="6"/>
  <c r="S587" i="6"/>
  <c r="S589" i="6"/>
  <c r="S590" i="6"/>
  <c r="S591" i="6"/>
  <c r="S592" i="6"/>
  <c r="S593" i="6"/>
  <c r="S594" i="6"/>
  <c r="S595" i="6"/>
  <c r="S597" i="6"/>
  <c r="S598" i="6"/>
  <c r="S599" i="6"/>
  <c r="S600" i="6"/>
  <c r="S601" i="6"/>
  <c r="S602" i="6"/>
  <c r="S603" i="6"/>
  <c r="S605" i="6"/>
  <c r="S606" i="6"/>
  <c r="S607" i="6"/>
  <c r="S608" i="6"/>
  <c r="S609" i="6"/>
  <c r="S610" i="6"/>
  <c r="S611" i="6"/>
  <c r="S613" i="6"/>
  <c r="S615" i="6"/>
  <c r="S616" i="6"/>
  <c r="S617" i="6"/>
  <c r="S618" i="6"/>
  <c r="S619" i="6"/>
  <c r="S621" i="6"/>
  <c r="S622" i="6"/>
  <c r="S624" i="6"/>
  <c r="S625" i="6"/>
  <c r="S626" i="6"/>
  <c r="S627" i="6"/>
  <c r="S629" i="6"/>
  <c r="S630" i="6"/>
  <c r="S631" i="6"/>
  <c r="S632" i="6"/>
  <c r="S633" i="6"/>
  <c r="S634" i="6"/>
  <c r="S635" i="6"/>
  <c r="S637" i="6"/>
  <c r="S638" i="6"/>
  <c r="S639" i="6"/>
  <c r="S640" i="6"/>
  <c r="S641" i="6"/>
  <c r="S642" i="6"/>
  <c r="S643" i="6"/>
  <c r="S645" i="6"/>
  <c r="S646" i="6"/>
  <c r="S647" i="6"/>
  <c r="S648" i="6"/>
  <c r="S649" i="6"/>
  <c r="S650" i="6"/>
  <c r="S651" i="6"/>
  <c r="S652" i="6"/>
  <c r="S653" i="6"/>
  <c r="S654" i="6"/>
  <c r="S655" i="6"/>
  <c r="S656" i="6"/>
  <c r="S657" i="6"/>
  <c r="S658" i="6"/>
  <c r="S659" i="6"/>
  <c r="S660" i="6"/>
  <c r="S661" i="6"/>
  <c r="S662" i="6"/>
  <c r="S663" i="6"/>
  <c r="S664" i="6"/>
  <c r="S665" i="6"/>
  <c r="S666" i="6"/>
  <c r="S667" i="6"/>
  <c r="S668" i="6"/>
  <c r="S669" i="6"/>
  <c r="S670" i="6"/>
  <c r="S671" i="6"/>
  <c r="S672" i="6"/>
  <c r="S673" i="6"/>
  <c r="S674" i="6"/>
  <c r="S675" i="6"/>
  <c r="S676" i="6"/>
  <c r="S677" i="6"/>
  <c r="S678" i="6"/>
  <c r="S679" i="6"/>
  <c r="S680" i="6"/>
  <c r="S681" i="6"/>
  <c r="S682" i="6"/>
  <c r="S683" i="6"/>
  <c r="S684" i="6"/>
  <c r="S685" i="6"/>
  <c r="S686" i="6"/>
  <c r="S687" i="6"/>
  <c r="S688" i="6"/>
  <c r="S689" i="6"/>
  <c r="S690" i="6"/>
  <c r="S691" i="6"/>
  <c r="S692" i="6"/>
  <c r="S693" i="6"/>
  <c r="S694" i="6"/>
  <c r="S695" i="6"/>
  <c r="S696" i="6"/>
  <c r="S697" i="6"/>
  <c r="S698" i="6"/>
  <c r="S699" i="6"/>
  <c r="S700" i="6"/>
  <c r="S701" i="6"/>
  <c r="S702" i="6"/>
  <c r="S703" i="6"/>
  <c r="S704" i="6"/>
  <c r="S705" i="6"/>
  <c r="S706" i="6"/>
  <c r="S707" i="6"/>
  <c r="S708" i="6"/>
  <c r="S709" i="6"/>
  <c r="S710" i="6"/>
  <c r="S711" i="6"/>
  <c r="S712" i="6"/>
  <c r="S713" i="6"/>
  <c r="S714" i="6"/>
  <c r="S715" i="6"/>
  <c r="S716" i="6"/>
  <c r="S717" i="6"/>
  <c r="S718" i="6"/>
  <c r="S719" i="6"/>
  <c r="S720" i="6"/>
  <c r="S721" i="6"/>
  <c r="S722" i="6"/>
  <c r="S723" i="6"/>
  <c r="S724" i="6"/>
  <c r="S725" i="6"/>
  <c r="S726" i="6"/>
  <c r="S727" i="6"/>
  <c r="S728" i="6"/>
  <c r="S729" i="6"/>
  <c r="S730" i="6"/>
  <c r="S731" i="6"/>
  <c r="S732" i="6"/>
  <c r="S733" i="6"/>
  <c r="S734" i="6"/>
  <c r="S735" i="6"/>
  <c r="S736" i="6"/>
  <c r="S737" i="6"/>
  <c r="S738" i="6"/>
  <c r="S739" i="6"/>
  <c r="S740" i="6"/>
  <c r="S741" i="6"/>
  <c r="S742" i="6"/>
  <c r="S743" i="6"/>
  <c r="S744" i="6"/>
  <c r="S745" i="6"/>
  <c r="S746" i="6"/>
  <c r="S747" i="6"/>
  <c r="S748" i="6"/>
  <c r="S749" i="6"/>
  <c r="S750" i="6"/>
  <c r="S751" i="6"/>
  <c r="S752" i="6"/>
  <c r="S753" i="6"/>
  <c r="S754" i="6"/>
  <c r="S755" i="6"/>
  <c r="S756" i="6"/>
  <c r="S757" i="6"/>
  <c r="S758" i="6"/>
  <c r="S759" i="6"/>
  <c r="S760" i="6"/>
  <c r="S761" i="6"/>
  <c r="S762" i="6"/>
  <c r="S763" i="6"/>
  <c r="S764" i="6"/>
  <c r="S765" i="6"/>
  <c r="S766" i="6"/>
  <c r="S767" i="6"/>
  <c r="S768" i="6"/>
  <c r="S769" i="6"/>
  <c r="S770" i="6"/>
  <c r="S771" i="6"/>
  <c r="S772" i="6"/>
  <c r="S773" i="6"/>
  <c r="S774" i="6"/>
  <c r="S775" i="6"/>
  <c r="S776" i="6"/>
  <c r="S777" i="6"/>
  <c r="S778" i="6"/>
  <c r="S779" i="6"/>
  <c r="S780" i="6"/>
  <c r="S781" i="6"/>
  <c r="S782" i="6"/>
  <c r="S783" i="6"/>
  <c r="S784" i="6"/>
  <c r="S785" i="6"/>
  <c r="S786" i="6"/>
  <c r="S787" i="6"/>
  <c r="S788" i="6"/>
  <c r="S789" i="6"/>
  <c r="S790" i="6"/>
  <c r="S791" i="6"/>
  <c r="S792" i="6"/>
  <c r="S793" i="6"/>
  <c r="S794" i="6"/>
  <c r="S795" i="6"/>
  <c r="S796" i="6"/>
  <c r="S797" i="6"/>
  <c r="S798" i="6"/>
  <c r="S799" i="6"/>
  <c r="S800" i="6"/>
  <c r="S801" i="6"/>
  <c r="S802" i="6"/>
  <c r="S803" i="6"/>
  <c r="S804" i="6"/>
  <c r="S805" i="6"/>
  <c r="S806" i="6"/>
  <c r="S807" i="6"/>
  <c r="S808" i="6"/>
  <c r="S809" i="6"/>
  <c r="S810" i="6"/>
  <c r="S811" i="6"/>
  <c r="S812" i="6"/>
  <c r="S813" i="6"/>
  <c r="S814" i="6"/>
  <c r="S815" i="6"/>
  <c r="S816" i="6"/>
  <c r="S817" i="6"/>
  <c r="S818" i="6"/>
  <c r="S819" i="6"/>
  <c r="S820" i="6"/>
  <c r="S821" i="6"/>
  <c r="S822" i="6"/>
  <c r="S823" i="6"/>
  <c r="S824" i="6"/>
  <c r="S825" i="6"/>
  <c r="S826" i="6"/>
  <c r="S827" i="6"/>
  <c r="S828" i="6"/>
  <c r="S829" i="6"/>
  <c r="S830" i="6"/>
  <c r="S831" i="6"/>
  <c r="S832" i="6"/>
  <c r="S833" i="6"/>
  <c r="S834" i="6"/>
  <c r="S835" i="6"/>
  <c r="S836" i="6"/>
  <c r="S837" i="6"/>
  <c r="S838" i="6"/>
  <c r="S839" i="6"/>
  <c r="S840" i="6"/>
  <c r="S841" i="6"/>
  <c r="S842" i="6"/>
  <c r="S843" i="6"/>
  <c r="S844" i="6"/>
  <c r="S845" i="6"/>
  <c r="S846" i="6"/>
  <c r="S847" i="6"/>
  <c r="S848" i="6"/>
  <c r="S849" i="6"/>
  <c r="S850" i="6"/>
  <c r="S851" i="6"/>
  <c r="S852" i="6"/>
  <c r="S853" i="6"/>
  <c r="S854" i="6"/>
  <c r="S855" i="6"/>
  <c r="S856" i="6"/>
  <c r="S857" i="6"/>
  <c r="S858" i="6"/>
  <c r="S859" i="6"/>
  <c r="S860" i="6"/>
  <c r="S861" i="6"/>
  <c r="S862" i="6"/>
  <c r="S863" i="6"/>
  <c r="S864" i="6"/>
  <c r="S865" i="6"/>
  <c r="S866" i="6"/>
  <c r="S867" i="6"/>
  <c r="S868" i="6"/>
  <c r="S869" i="6"/>
  <c r="S870" i="6"/>
  <c r="S871" i="6"/>
  <c r="S872" i="6"/>
  <c r="S873" i="6"/>
  <c r="S874" i="6"/>
  <c r="S875" i="6"/>
  <c r="S876" i="6"/>
  <c r="S877" i="6"/>
  <c r="S878" i="6"/>
  <c r="S879" i="6"/>
  <c r="S880" i="6"/>
  <c r="S881" i="6"/>
  <c r="S882" i="6"/>
  <c r="S883" i="6"/>
  <c r="S884" i="6"/>
  <c r="S885" i="6"/>
  <c r="S886" i="6"/>
  <c r="S887" i="6"/>
  <c r="S888" i="6"/>
  <c r="S889" i="6"/>
  <c r="S890" i="6"/>
  <c r="S891" i="6"/>
  <c r="S892" i="6"/>
  <c r="S893" i="6"/>
  <c r="S894" i="6"/>
  <c r="S895" i="6"/>
  <c r="S896" i="6"/>
  <c r="S897" i="6"/>
  <c r="S898" i="6"/>
  <c r="S899" i="6"/>
  <c r="S900" i="6"/>
  <c r="S901" i="6"/>
  <c r="S902" i="6"/>
  <c r="S903" i="6"/>
  <c r="S904" i="6"/>
  <c r="S905" i="6"/>
  <c r="S906" i="6"/>
  <c r="S907" i="6"/>
  <c r="S908" i="6"/>
  <c r="S909" i="6"/>
  <c r="S910" i="6"/>
  <c r="S911" i="6"/>
  <c r="S912" i="6"/>
  <c r="S913" i="6"/>
  <c r="S914" i="6"/>
  <c r="S915" i="6"/>
  <c r="S916" i="6"/>
  <c r="S917" i="6"/>
  <c r="S918" i="6"/>
  <c r="S919" i="6"/>
  <c r="S920" i="6"/>
  <c r="S921" i="6"/>
  <c r="S922" i="6"/>
  <c r="S923" i="6"/>
  <c r="S924" i="6"/>
  <c r="S925" i="6"/>
  <c r="S926" i="6"/>
  <c r="S927" i="6"/>
  <c r="S928" i="6"/>
  <c r="S929" i="6"/>
  <c r="S930" i="6"/>
  <c r="S931" i="6"/>
  <c r="S932" i="6"/>
  <c r="S933" i="6"/>
  <c r="S934" i="6"/>
  <c r="S935" i="6"/>
  <c r="S936" i="6"/>
  <c r="S937" i="6"/>
  <c r="S938" i="6"/>
  <c r="S939" i="6"/>
  <c r="S940" i="6"/>
  <c r="S941" i="6"/>
  <c r="S942" i="6"/>
  <c r="S943" i="6"/>
  <c r="S944" i="6"/>
  <c r="S945" i="6"/>
  <c r="S946" i="6"/>
  <c r="S947" i="6"/>
  <c r="S948" i="6"/>
  <c r="S949" i="6"/>
  <c r="S950" i="6"/>
  <c r="S951" i="6"/>
  <c r="S952" i="6"/>
  <c r="S953" i="6"/>
  <c r="S954" i="6"/>
  <c r="S955" i="6"/>
  <c r="S956" i="6"/>
  <c r="S957" i="6"/>
  <c r="S958" i="6"/>
  <c r="S959" i="6"/>
  <c r="S960" i="6"/>
  <c r="S961" i="6"/>
  <c r="S962" i="6"/>
  <c r="S963" i="6"/>
  <c r="S964" i="6"/>
  <c r="S965" i="6"/>
  <c r="S966" i="6"/>
  <c r="S967" i="6"/>
  <c r="S968" i="6"/>
  <c r="S969" i="6"/>
  <c r="S970" i="6"/>
  <c r="S971" i="6"/>
  <c r="S972" i="6"/>
  <c r="S973" i="6"/>
  <c r="S974" i="6"/>
  <c r="S975" i="6"/>
  <c r="S976" i="6"/>
  <c r="S977" i="6"/>
  <c r="S978" i="6"/>
  <c r="S979" i="6"/>
  <c r="S980" i="6"/>
  <c r="S981" i="6"/>
  <c r="S982" i="6"/>
  <c r="S983" i="6"/>
  <c r="S984" i="6"/>
  <c r="S985" i="6"/>
  <c r="S986" i="6"/>
  <c r="S987" i="6"/>
  <c r="S988" i="6"/>
  <c r="S989" i="6"/>
  <c r="S990" i="6"/>
  <c r="S991" i="6"/>
  <c r="S992" i="6"/>
  <c r="S993" i="6"/>
  <c r="S994" i="6"/>
  <c r="S995" i="6"/>
  <c r="S996" i="6"/>
  <c r="S997" i="6"/>
  <c r="S998" i="6"/>
  <c r="S999" i="6"/>
  <c r="S1000" i="6"/>
  <c r="S1001" i="6"/>
  <c r="S1002" i="6"/>
  <c r="S1003" i="6"/>
  <c r="S1004" i="6"/>
  <c r="S1005" i="6"/>
  <c r="S1006" i="6"/>
  <c r="S1007" i="6"/>
  <c r="S1008" i="6"/>
  <c r="S1009" i="6"/>
  <c r="S1010" i="6"/>
  <c r="S1011" i="6"/>
  <c r="S1012" i="6"/>
  <c r="S1013" i="6"/>
  <c r="S1014" i="6"/>
  <c r="S1015" i="6"/>
  <c r="S1016" i="6"/>
  <c r="S1017" i="6"/>
  <c r="S1018" i="6"/>
  <c r="S1019" i="6"/>
  <c r="S1020" i="6"/>
  <c r="S1021" i="6"/>
  <c r="S1022" i="6"/>
  <c r="S1023" i="6"/>
  <c r="S1024" i="6"/>
  <c r="S1025" i="6"/>
  <c r="S1026" i="6"/>
  <c r="S1027" i="6"/>
  <c r="S1028" i="6"/>
  <c r="S1029" i="6"/>
  <c r="S1030" i="6"/>
  <c r="S1031" i="6"/>
  <c r="S1032" i="6"/>
  <c r="S1033" i="6"/>
  <c r="S1034" i="6"/>
  <c r="S1035" i="6"/>
  <c r="S1036" i="6"/>
  <c r="S1037" i="6"/>
  <c r="S1038" i="6"/>
  <c r="S1039" i="6"/>
  <c r="S1040" i="6"/>
  <c r="S1041" i="6"/>
  <c r="S1042" i="6"/>
  <c r="S1043" i="6"/>
  <c r="S1044" i="6"/>
  <c r="S1045" i="6"/>
  <c r="S1046" i="6"/>
  <c r="S1047" i="6"/>
  <c r="S1048" i="6"/>
  <c r="S1049" i="6"/>
  <c r="S1050" i="6"/>
  <c r="S1051" i="6"/>
  <c r="S1052" i="6"/>
  <c r="S1054" i="6"/>
  <c r="S1055" i="6"/>
  <c r="S1056" i="6"/>
  <c r="S1057" i="6"/>
  <c r="S1058" i="6"/>
  <c r="S1059" i="6"/>
  <c r="S1060" i="6"/>
  <c r="S1061" i="6"/>
  <c r="S1062" i="6"/>
  <c r="S1063" i="6"/>
  <c r="S1064" i="6"/>
  <c r="S1065" i="6"/>
  <c r="S1066" i="6"/>
  <c r="S1067" i="6"/>
  <c r="S1068" i="6"/>
  <c r="S1069" i="6"/>
  <c r="S1070" i="6"/>
  <c r="S1071" i="6"/>
  <c r="S1072" i="6"/>
  <c r="S1073" i="6"/>
  <c r="S1074" i="6"/>
  <c r="S1075" i="6"/>
  <c r="S1076" i="6"/>
  <c r="S1077" i="6"/>
  <c r="S1078" i="6"/>
  <c r="S1079" i="6"/>
  <c r="S1080" i="6"/>
  <c r="S1081" i="6"/>
  <c r="S1082" i="6"/>
  <c r="S1083" i="6"/>
  <c r="S1084" i="6"/>
  <c r="S1085" i="6"/>
  <c r="S1086" i="6"/>
  <c r="S1087" i="6"/>
  <c r="S1088" i="6"/>
  <c r="S1089" i="6"/>
  <c r="S1090" i="6"/>
  <c r="S1091" i="6"/>
  <c r="S1092" i="6"/>
  <c r="S1093" i="6"/>
  <c r="S1094" i="6"/>
  <c r="S1095" i="6"/>
  <c r="S1096" i="6"/>
  <c r="S1097" i="6"/>
  <c r="S1098" i="6"/>
  <c r="S1099" i="6"/>
  <c r="S1100" i="6"/>
  <c r="S1101" i="6"/>
  <c r="S1102" i="6"/>
  <c r="S1103" i="6"/>
  <c r="S1104" i="6"/>
  <c r="S1105" i="6"/>
  <c r="S1106" i="6"/>
  <c r="S1107" i="6"/>
  <c r="S1108" i="6"/>
  <c r="S1109" i="6"/>
  <c r="S1110" i="6"/>
  <c r="S1111" i="6"/>
  <c r="S1112" i="6"/>
  <c r="S1113" i="6"/>
  <c r="S1114" i="6"/>
  <c r="S1115" i="6"/>
  <c r="S1116" i="6"/>
  <c r="S1117" i="6"/>
  <c r="S1118" i="6"/>
  <c r="S1119" i="6"/>
  <c r="S1120" i="6"/>
  <c r="S1121" i="6"/>
  <c r="S1122" i="6"/>
  <c r="S1123" i="6"/>
  <c r="S1124" i="6"/>
  <c r="S1125" i="6"/>
  <c r="S1126" i="6"/>
  <c r="S1127" i="6"/>
  <c r="S1128" i="6"/>
  <c r="S1129" i="6"/>
  <c r="S1130" i="6"/>
  <c r="S1131" i="6"/>
  <c r="S1132" i="6"/>
  <c r="S1133" i="6"/>
  <c r="S1134" i="6"/>
  <c r="S1135" i="6"/>
  <c r="S1136" i="6"/>
  <c r="S1137" i="6"/>
  <c r="S1138" i="6"/>
  <c r="S1139" i="6"/>
  <c r="S1140" i="6"/>
  <c r="S1141" i="6"/>
  <c r="S1142" i="6"/>
  <c r="S1143" i="6"/>
  <c r="S1144" i="6"/>
  <c r="S1145" i="6"/>
  <c r="S1146" i="6"/>
  <c r="S1147" i="6"/>
  <c r="S1148" i="6"/>
  <c r="S1149" i="6"/>
  <c r="S1151" i="6"/>
  <c r="S1152" i="6"/>
  <c r="S1153" i="6"/>
  <c r="S1154" i="6"/>
  <c r="S1155" i="6"/>
  <c r="S1156" i="6"/>
  <c r="S1157" i="6"/>
  <c r="S1158" i="6"/>
  <c r="S1159" i="6"/>
  <c r="S1160" i="6"/>
  <c r="S1161" i="6"/>
  <c r="S1162" i="6"/>
  <c r="S1163" i="6"/>
  <c r="S1164" i="6"/>
  <c r="S1165" i="6"/>
  <c r="S1166" i="6"/>
  <c r="S1167" i="6"/>
  <c r="S1168" i="6"/>
  <c r="S1169" i="6"/>
  <c r="S1170" i="6"/>
  <c r="S1171" i="6"/>
  <c r="S1172" i="6"/>
  <c r="S1173" i="6"/>
  <c r="S1174" i="6"/>
  <c r="S1175" i="6"/>
  <c r="S1176" i="6"/>
  <c r="S1177" i="6"/>
  <c r="S1178" i="6"/>
  <c r="S1179" i="6"/>
  <c r="S1180" i="6"/>
  <c r="S1181" i="6"/>
  <c r="S1182" i="6"/>
  <c r="S1183" i="6"/>
  <c r="S1184" i="6"/>
  <c r="S1185" i="6"/>
  <c r="S1186" i="6"/>
  <c r="S1187" i="6"/>
  <c r="S1188" i="6"/>
  <c r="S1189" i="6"/>
  <c r="S1190" i="6"/>
  <c r="S1191" i="6"/>
  <c r="S1192" i="6"/>
  <c r="S1193" i="6"/>
  <c r="S1194" i="6"/>
  <c r="S1196" i="6"/>
  <c r="S1197" i="6"/>
  <c r="S1198" i="6"/>
  <c r="S1199" i="6"/>
  <c r="S1200" i="6"/>
  <c r="S1201" i="6"/>
  <c r="S1202" i="6"/>
  <c r="S1203" i="6"/>
  <c r="S1204" i="6"/>
  <c r="S1205" i="6"/>
  <c r="S1206" i="6"/>
  <c r="S1207" i="6"/>
  <c r="S1208" i="6"/>
  <c r="S1209" i="6"/>
  <c r="S1210" i="6"/>
  <c r="S1211" i="6"/>
  <c r="S1212" i="6"/>
  <c r="S1213" i="6"/>
  <c r="S1214" i="6"/>
  <c r="S1215" i="6"/>
  <c r="S1216" i="6"/>
  <c r="S1217" i="6"/>
  <c r="S1218" i="6"/>
  <c r="S1219" i="6"/>
  <c r="S1220" i="6"/>
  <c r="S1221" i="6"/>
  <c r="S1222" i="6"/>
  <c r="S1223" i="6"/>
  <c r="S1224" i="6"/>
  <c r="S1225" i="6"/>
  <c r="S1226" i="6"/>
  <c r="S1227" i="6"/>
  <c r="S1228" i="6"/>
  <c r="S1229" i="6"/>
  <c r="S1230" i="6"/>
  <c r="S1231" i="6"/>
  <c r="S1232" i="6"/>
  <c r="S1233" i="6"/>
  <c r="S1234" i="6"/>
  <c r="S1235" i="6"/>
  <c r="S1236" i="6"/>
  <c r="S1237" i="6"/>
  <c r="S1238" i="6"/>
  <c r="S1239" i="6"/>
  <c r="S1240" i="6"/>
  <c r="S1241" i="6"/>
  <c r="S1242" i="6"/>
  <c r="S1243" i="6"/>
  <c r="S1244" i="6"/>
  <c r="S1245" i="6"/>
  <c r="S1246" i="6"/>
  <c r="S1247" i="6"/>
  <c r="S1248" i="6"/>
  <c r="S1249" i="6"/>
  <c r="S1250" i="6"/>
  <c r="S1251" i="6"/>
  <c r="S1252" i="6"/>
  <c r="S1253" i="6"/>
  <c r="S1254" i="6"/>
  <c r="S1255" i="6"/>
  <c r="S1256" i="6"/>
  <c r="S1257" i="6"/>
  <c r="S1258" i="6"/>
  <c r="S1259" i="6"/>
  <c r="S1260" i="6"/>
  <c r="S1261" i="6"/>
  <c r="S1262" i="6"/>
  <c r="S1263" i="6"/>
  <c r="S1264" i="6"/>
  <c r="S1265" i="6"/>
  <c r="S1266" i="6"/>
  <c r="S1267" i="6"/>
  <c r="S1268" i="6"/>
  <c r="S1269" i="6"/>
  <c r="S1270" i="6"/>
  <c r="S1271" i="6"/>
  <c r="S1272" i="6"/>
  <c r="S1273" i="6"/>
  <c r="S1274" i="6"/>
  <c r="S1275" i="6"/>
  <c r="S1276" i="6"/>
  <c r="S1277" i="6"/>
  <c r="S1278" i="6"/>
  <c r="S1279" i="6"/>
  <c r="S1280" i="6"/>
  <c r="S1281" i="6"/>
  <c r="S1282" i="6"/>
  <c r="S1283" i="6"/>
  <c r="S1284" i="6"/>
  <c r="S1285" i="6"/>
  <c r="S1286" i="6"/>
  <c r="S1287" i="6"/>
  <c r="S1288" i="6"/>
  <c r="S1289" i="6"/>
  <c r="S1290" i="6"/>
  <c r="S1291" i="6"/>
  <c r="S1292" i="6"/>
  <c r="S1293" i="6"/>
  <c r="S1294" i="6"/>
  <c r="S1295" i="6"/>
  <c r="S1296" i="6"/>
  <c r="S1297" i="6"/>
  <c r="S1298" i="6"/>
  <c r="S1299" i="6"/>
  <c r="S1300" i="6"/>
  <c r="S1301" i="6"/>
  <c r="S1302" i="6"/>
  <c r="S1303" i="6"/>
  <c r="S1304" i="6"/>
  <c r="S1305" i="6"/>
  <c r="S1306" i="6"/>
  <c r="S1307" i="6"/>
  <c r="S1308" i="6"/>
  <c r="S1315" i="6"/>
  <c r="S1316" i="6"/>
  <c r="S1317" i="6"/>
  <c r="S1318" i="6"/>
  <c r="S1319" i="6"/>
  <c r="S1320" i="6"/>
  <c r="S1321" i="6"/>
  <c r="S1322" i="6"/>
  <c r="S1323" i="6"/>
  <c r="S1324" i="6"/>
  <c r="S1325" i="6"/>
  <c r="S1326" i="6"/>
  <c r="S1327" i="6"/>
  <c r="S1328" i="6"/>
  <c r="S1329" i="6"/>
  <c r="S1330" i="6"/>
  <c r="S1331" i="6"/>
  <c r="S1332" i="6"/>
  <c r="S1333" i="6"/>
  <c r="S1334" i="6"/>
  <c r="S1335" i="6"/>
  <c r="S1336" i="6"/>
  <c r="S1337" i="6"/>
  <c r="S1338" i="6"/>
  <c r="S1339" i="6"/>
  <c r="S1340" i="6"/>
  <c r="S1341" i="6"/>
  <c r="S1342" i="6"/>
  <c r="S1343" i="6"/>
  <c r="S1344" i="6"/>
  <c r="S1345" i="6"/>
  <c r="S1346" i="6"/>
  <c r="S1347" i="6"/>
  <c r="S1348" i="6"/>
  <c r="E1339" i="8"/>
  <c r="E1338" i="8"/>
  <c r="E1337" i="8"/>
  <c r="E1336" i="8"/>
  <c r="E1335" i="8"/>
  <c r="E1334" i="8"/>
  <c r="E1333" i="8"/>
  <c r="E1332" i="8"/>
  <c r="E1331" i="8"/>
  <c r="E1330" i="8"/>
  <c r="E1329" i="8"/>
  <c r="E1328" i="8"/>
  <c r="E1327" i="8"/>
  <c r="E1326" i="8"/>
  <c r="E1325" i="8"/>
  <c r="E1324" i="8"/>
  <c r="E1323" i="8"/>
  <c r="E1322" i="8"/>
  <c r="E1321" i="8"/>
  <c r="E1320" i="8"/>
  <c r="E1319" i="8"/>
  <c r="E1318" i="8"/>
  <c r="E1317" i="8"/>
  <c r="E1316" i="8"/>
  <c r="E1315" i="8"/>
  <c r="E1314" i="8"/>
  <c r="E1313" i="8"/>
  <c r="E1312" i="8"/>
  <c r="E1311" i="8"/>
  <c r="E1310" i="8"/>
  <c r="E1309" i="8"/>
  <c r="E1308" i="8"/>
  <c r="E1307" i="8"/>
  <c r="E1306" i="8"/>
  <c r="E1305" i="8"/>
  <c r="E1304" i="8"/>
  <c r="E1303" i="8"/>
  <c r="E1302" i="8"/>
  <c r="E1301" i="8"/>
  <c r="E1300" i="8"/>
  <c r="S1348" i="7"/>
  <c r="S1347" i="7"/>
  <c r="S1346" i="7"/>
  <c r="S1345" i="7"/>
  <c r="S1344" i="7"/>
  <c r="S1342" i="7"/>
  <c r="S1341" i="7"/>
  <c r="S1340" i="7"/>
  <c r="S1339" i="7"/>
  <c r="S1338" i="7"/>
  <c r="S1337" i="7"/>
  <c r="S1336" i="7"/>
  <c r="S1334" i="7"/>
  <c r="S1333" i="7"/>
  <c r="S1332" i="7"/>
  <c r="S1331" i="7"/>
  <c r="S1330" i="7"/>
  <c r="S1329" i="7"/>
  <c r="S1328" i="7"/>
  <c r="S1327" i="7"/>
  <c r="S1326" i="7"/>
  <c r="S1325" i="7"/>
  <c r="S1324" i="7"/>
  <c r="S1323" i="7"/>
  <c r="S1322" i="7"/>
  <c r="S1321" i="7"/>
  <c r="S1320" i="7"/>
  <c r="S1319" i="7"/>
  <c r="S1318" i="7"/>
  <c r="S1317" i="7"/>
  <c r="S1316" i="7"/>
  <c r="S1315" i="7"/>
  <c r="R1348" i="7"/>
  <c r="R1347" i="7"/>
  <c r="R1346" i="7"/>
  <c r="R1345" i="7"/>
  <c r="R1344" i="7"/>
  <c r="R1343" i="7"/>
  <c r="R1342" i="7"/>
  <c r="R1341" i="7"/>
  <c r="R1340" i="7"/>
  <c r="R1339" i="7"/>
  <c r="R1338" i="7"/>
  <c r="R1337" i="7"/>
  <c r="R1336" i="7"/>
  <c r="R1335" i="7"/>
  <c r="R1334" i="7"/>
  <c r="R1333" i="7"/>
  <c r="R1332" i="7"/>
  <c r="R1331" i="7"/>
  <c r="R1330" i="7"/>
  <c r="R1329" i="7"/>
  <c r="R1328" i="7"/>
  <c r="R1327" i="7"/>
  <c r="R1326" i="7"/>
  <c r="R1325" i="7"/>
  <c r="R1324" i="7"/>
  <c r="R1323" i="7"/>
  <c r="R1322" i="7"/>
  <c r="R1321" i="7"/>
  <c r="R1320" i="7"/>
  <c r="R1319" i="7"/>
  <c r="R1318" i="7"/>
  <c r="R1317" i="7"/>
  <c r="R1316" i="7"/>
  <c r="R1315" i="7"/>
  <c r="R1314" i="7"/>
  <c r="R1313" i="7"/>
  <c r="R1312" i="7"/>
  <c r="R1311" i="7"/>
  <c r="R1310" i="7"/>
  <c r="R1309" i="7"/>
  <c r="S465" i="5"/>
  <c r="U465" i="5" s="1"/>
  <c r="T465" i="5"/>
  <c r="S464" i="5"/>
  <c r="U464" i="5" s="1"/>
  <c r="T464" i="5"/>
  <c r="S463" i="5"/>
  <c r="U463" i="5" s="1"/>
  <c r="T463" i="5"/>
  <c r="S462" i="5"/>
  <c r="U462" i="5" s="1"/>
  <c r="T462" i="5"/>
  <c r="S461" i="5"/>
  <c r="U461" i="5" s="1"/>
  <c r="T461" i="5"/>
  <c r="S460" i="5"/>
  <c r="U460" i="5" s="1"/>
  <c r="T460" i="5"/>
  <c r="S459" i="5"/>
  <c r="U459" i="5" s="1"/>
  <c r="T459" i="5"/>
  <c r="S458" i="5"/>
  <c r="U458" i="5" s="1"/>
  <c r="T458" i="5"/>
  <c r="S457" i="5"/>
  <c r="U457" i="5" s="1"/>
  <c r="T457" i="5"/>
  <c r="S456" i="5"/>
  <c r="U456" i="5" s="1"/>
  <c r="T456" i="5"/>
  <c r="S455" i="5"/>
  <c r="U455" i="5" s="1"/>
  <c r="T455" i="5"/>
  <c r="S454" i="5"/>
  <c r="U454" i="5" s="1"/>
  <c r="T454" i="5"/>
  <c r="S453" i="5"/>
  <c r="U453" i="5" s="1"/>
  <c r="T453" i="5"/>
  <c r="S452" i="5"/>
  <c r="U452" i="5" s="1"/>
  <c r="T452" i="5"/>
  <c r="S451" i="5"/>
  <c r="U451" i="5" s="1"/>
  <c r="T451" i="5"/>
  <c r="S450" i="5"/>
  <c r="U450" i="5" s="1"/>
  <c r="T450" i="5"/>
  <c r="S449" i="5"/>
  <c r="U449" i="5" s="1"/>
  <c r="T449" i="5"/>
  <c r="S448" i="5"/>
  <c r="U448" i="5" s="1"/>
  <c r="T448" i="5"/>
  <c r="S447" i="5"/>
  <c r="U447" i="5" s="1"/>
  <c r="T447" i="5"/>
  <c r="S446" i="5"/>
  <c r="U446" i="5" s="1"/>
  <c r="T446" i="5"/>
  <c r="S445" i="5"/>
  <c r="U445" i="5" s="1"/>
  <c r="T445" i="5"/>
  <c r="S444" i="5"/>
  <c r="U444" i="5" s="1"/>
  <c r="T444" i="5"/>
  <c r="S443" i="5"/>
  <c r="U443" i="5" s="1"/>
  <c r="T443" i="5"/>
  <c r="S442" i="5"/>
  <c r="U442" i="5" s="1"/>
  <c r="T442" i="5"/>
  <c r="S441" i="5"/>
  <c r="U441" i="5" s="1"/>
  <c r="T441" i="5"/>
  <c r="S440" i="5"/>
  <c r="U440" i="5" s="1"/>
  <c r="T440" i="5"/>
  <c r="S439" i="5"/>
  <c r="U439" i="5" s="1"/>
  <c r="T439" i="5"/>
  <c r="S438" i="5"/>
  <c r="U438" i="5" s="1"/>
  <c r="T438" i="5"/>
  <c r="S437" i="5"/>
  <c r="U437" i="5" s="1"/>
  <c r="T437" i="5"/>
  <c r="S436" i="5"/>
  <c r="U436" i="5" s="1"/>
  <c r="T436" i="5"/>
  <c r="S435" i="5"/>
  <c r="U435" i="5" s="1"/>
  <c r="T435" i="5"/>
  <c r="S434" i="5"/>
  <c r="U434" i="5" s="1"/>
  <c r="T434" i="5"/>
  <c r="S433" i="5"/>
  <c r="U433" i="5" s="1"/>
  <c r="T433" i="5"/>
  <c r="S432" i="5"/>
  <c r="U432" i="5" s="1"/>
  <c r="T432" i="5"/>
  <c r="S431" i="5"/>
  <c r="U431" i="5" s="1"/>
  <c r="T431" i="5"/>
  <c r="S430" i="5"/>
  <c r="U430" i="5" s="1"/>
  <c r="T430" i="5"/>
  <c r="S429" i="5"/>
  <c r="U429" i="5" s="1"/>
  <c r="T429" i="5"/>
  <c r="S428" i="5"/>
  <c r="U428" i="5" s="1"/>
  <c r="T428" i="5"/>
  <c r="S427" i="5"/>
  <c r="U427" i="5" s="1"/>
  <c r="T427" i="5"/>
  <c r="S426" i="5"/>
  <c r="U426" i="5" s="1"/>
  <c r="T426" i="5"/>
  <c r="E1299" i="8"/>
  <c r="E1298" i="8"/>
  <c r="E1297" i="8"/>
  <c r="E1296" i="8"/>
  <c r="E1295" i="8"/>
  <c r="E1294" i="8"/>
  <c r="E1293" i="8"/>
  <c r="E1292" i="8"/>
  <c r="E1291" i="8"/>
  <c r="E1290" i="8"/>
  <c r="E1289" i="8"/>
  <c r="E1288" i="8"/>
  <c r="E1287" i="8"/>
  <c r="E1286" i="8"/>
  <c r="E1285" i="8"/>
  <c r="E1284" i="8"/>
  <c r="E1283" i="8"/>
  <c r="E1282" i="8"/>
  <c r="E1281" i="8"/>
  <c r="E1280" i="8"/>
  <c r="E1279" i="8"/>
  <c r="E1278" i="8"/>
  <c r="E1277" i="8"/>
  <c r="E1276" i="8"/>
  <c r="E1275" i="8"/>
  <c r="E1274" i="8"/>
  <c r="E1273" i="8"/>
  <c r="E1272" i="8"/>
  <c r="E1271" i="8"/>
  <c r="E1270" i="8"/>
  <c r="E1269" i="8"/>
  <c r="E1268" i="8"/>
  <c r="E1267" i="8"/>
  <c r="E1266" i="8"/>
  <c r="E1265" i="8"/>
  <c r="E1264" i="8"/>
  <c r="E1263" i="8"/>
  <c r="E1262" i="8"/>
  <c r="E1261" i="8"/>
  <c r="E1260" i="8"/>
  <c r="E1259" i="8"/>
  <c r="E1258" i="8"/>
  <c r="E1257" i="8"/>
  <c r="E1256" i="8"/>
  <c r="E1255" i="8"/>
  <c r="E1254" i="8"/>
  <c r="E1253" i="8"/>
  <c r="E1252" i="8"/>
  <c r="E1251" i="8"/>
  <c r="E1250" i="8"/>
  <c r="E1249" i="8"/>
  <c r="E1248" i="8"/>
  <c r="H1245" i="7"/>
  <c r="G1245" i="7"/>
  <c r="H1244" i="7"/>
  <c r="G1244" i="7"/>
  <c r="H1243" i="7"/>
  <c r="G1243" i="7"/>
  <c r="H1242" i="7"/>
  <c r="G1242" i="7"/>
  <c r="S1308" i="7"/>
  <c r="R1308" i="7"/>
  <c r="S1307" i="7"/>
  <c r="R1307" i="7"/>
  <c r="S1306" i="7"/>
  <c r="R1306" i="7"/>
  <c r="S1305" i="7"/>
  <c r="R1305" i="7"/>
  <c r="R1304" i="7"/>
  <c r="S1303" i="7"/>
  <c r="R1303" i="7"/>
  <c r="S1302" i="7"/>
  <c r="R1302" i="7"/>
  <c r="S1301" i="7"/>
  <c r="R1301" i="7"/>
  <c r="S1300" i="7"/>
  <c r="R1300" i="7"/>
  <c r="S1299" i="7"/>
  <c r="R1299" i="7"/>
  <c r="S1298" i="7"/>
  <c r="R1298" i="7"/>
  <c r="S1297" i="7"/>
  <c r="R1297" i="7"/>
  <c r="R1296" i="7"/>
  <c r="S1295" i="7"/>
  <c r="R1295" i="7"/>
  <c r="S1294" i="7"/>
  <c r="R1294" i="7"/>
  <c r="S1293" i="7"/>
  <c r="R1293" i="7"/>
  <c r="S1292" i="7"/>
  <c r="R1292" i="7"/>
  <c r="S1291" i="7"/>
  <c r="R1291" i="7"/>
  <c r="S1290" i="7"/>
  <c r="R1290" i="7"/>
  <c r="S1289" i="7"/>
  <c r="R1289" i="7"/>
  <c r="R1288" i="7"/>
  <c r="S1287" i="7"/>
  <c r="R1287" i="7"/>
  <c r="S1286" i="7"/>
  <c r="R1286" i="7"/>
  <c r="S1285" i="7"/>
  <c r="R1285" i="7"/>
  <c r="S1284" i="7"/>
  <c r="R1284" i="7"/>
  <c r="S1283" i="7"/>
  <c r="R1283" i="7"/>
  <c r="S1282" i="7"/>
  <c r="R1282" i="7"/>
  <c r="S1281" i="7"/>
  <c r="R1281" i="7"/>
  <c r="R1280" i="7"/>
  <c r="S1279" i="7"/>
  <c r="R1279" i="7"/>
  <c r="S1278" i="7"/>
  <c r="R1278" i="7"/>
  <c r="S1277" i="7"/>
  <c r="R1277" i="7"/>
  <c r="S1276" i="7"/>
  <c r="R1276" i="7"/>
  <c r="S1275" i="7"/>
  <c r="R1275" i="7"/>
  <c r="S1274" i="7"/>
  <c r="R1274" i="7"/>
  <c r="S1273" i="7"/>
  <c r="R1273" i="7"/>
  <c r="R1272" i="7"/>
  <c r="S1271" i="7"/>
  <c r="R1271" i="7"/>
  <c r="S1270" i="7"/>
  <c r="R1270" i="7"/>
  <c r="S1269" i="7"/>
  <c r="R1269" i="7"/>
  <c r="S1268" i="7"/>
  <c r="R1268" i="7"/>
  <c r="S1267" i="7"/>
  <c r="R1267" i="7"/>
  <c r="S1266" i="7"/>
  <c r="R1266" i="7"/>
  <c r="S1265" i="7"/>
  <c r="R1265" i="7"/>
  <c r="R1264" i="7"/>
  <c r="S1263" i="7"/>
  <c r="R1263" i="7"/>
  <c r="S1262" i="7"/>
  <c r="R1262" i="7"/>
  <c r="S1261" i="7"/>
  <c r="R1261" i="7"/>
  <c r="S1260" i="7"/>
  <c r="R1260" i="7"/>
  <c r="S1259" i="7"/>
  <c r="R1259" i="7"/>
  <c r="S1258" i="7"/>
  <c r="R1258" i="7"/>
  <c r="S1257" i="7"/>
  <c r="R1257" i="7"/>
  <c r="S517" i="5"/>
  <c r="U517" i="5" s="1"/>
  <c r="T517" i="5"/>
  <c r="S516" i="5"/>
  <c r="U516" i="5" s="1"/>
  <c r="T516" i="5"/>
  <c r="S515" i="5"/>
  <c r="U515" i="5" s="1"/>
  <c r="T515" i="5"/>
  <c r="S514" i="5"/>
  <c r="U514" i="5" s="1"/>
  <c r="T514" i="5"/>
  <c r="S513" i="5"/>
  <c r="U513" i="5" s="1"/>
  <c r="T513" i="5"/>
  <c r="S512" i="5"/>
  <c r="U512" i="5" s="1"/>
  <c r="T512" i="5"/>
  <c r="S511" i="5"/>
  <c r="U511" i="5" s="1"/>
  <c r="T511" i="5"/>
  <c r="S510" i="5"/>
  <c r="U510" i="5" s="1"/>
  <c r="T510" i="5"/>
  <c r="S509" i="5"/>
  <c r="U509" i="5" s="1"/>
  <c r="T509" i="5"/>
  <c r="S508" i="5"/>
  <c r="U508" i="5" s="1"/>
  <c r="T508" i="5"/>
  <c r="S507" i="5"/>
  <c r="U507" i="5" s="1"/>
  <c r="T507" i="5"/>
  <c r="S506" i="5"/>
  <c r="U506" i="5" s="1"/>
  <c r="T506" i="5"/>
  <c r="S505" i="5"/>
  <c r="U505" i="5" s="1"/>
  <c r="T505" i="5"/>
  <c r="S504" i="5"/>
  <c r="U504" i="5" s="1"/>
  <c r="T504" i="5"/>
  <c r="S503" i="5"/>
  <c r="U503" i="5" s="1"/>
  <c r="T503" i="5"/>
  <c r="S502" i="5"/>
  <c r="U502" i="5" s="1"/>
  <c r="T502" i="5"/>
  <c r="S501" i="5"/>
  <c r="U501" i="5" s="1"/>
  <c r="T501" i="5"/>
  <c r="S500" i="5"/>
  <c r="U500" i="5" s="1"/>
  <c r="T500" i="5"/>
  <c r="S499" i="5"/>
  <c r="U499" i="5" s="1"/>
  <c r="T499" i="5"/>
  <c r="S498" i="5"/>
  <c r="U498" i="5" s="1"/>
  <c r="T498" i="5"/>
  <c r="S497" i="5"/>
  <c r="U497" i="5" s="1"/>
  <c r="T497" i="5"/>
  <c r="S496" i="5"/>
  <c r="U496" i="5" s="1"/>
  <c r="T496" i="5"/>
  <c r="S495" i="5"/>
  <c r="U495" i="5" s="1"/>
  <c r="T495" i="5"/>
  <c r="S494" i="5"/>
  <c r="U494" i="5" s="1"/>
  <c r="T494" i="5"/>
  <c r="S493" i="5"/>
  <c r="U493" i="5" s="1"/>
  <c r="T493" i="5"/>
  <c r="S492" i="5"/>
  <c r="U492" i="5" s="1"/>
  <c r="T492" i="5"/>
  <c r="S491" i="5"/>
  <c r="U491" i="5" s="1"/>
  <c r="T491" i="5"/>
  <c r="S490" i="5"/>
  <c r="U490" i="5" s="1"/>
  <c r="T490" i="5"/>
  <c r="S489" i="5"/>
  <c r="U489" i="5" s="1"/>
  <c r="T489" i="5"/>
  <c r="S488" i="5"/>
  <c r="U488" i="5" s="1"/>
  <c r="T488" i="5"/>
  <c r="S487" i="5"/>
  <c r="U487" i="5" s="1"/>
  <c r="T487" i="5"/>
  <c r="S486" i="5"/>
  <c r="U486" i="5" s="1"/>
  <c r="T486" i="5"/>
  <c r="S485" i="5"/>
  <c r="U485" i="5" s="1"/>
  <c r="T485" i="5"/>
  <c r="S484" i="5"/>
  <c r="U484" i="5" s="1"/>
  <c r="T484" i="5"/>
  <c r="S483" i="5"/>
  <c r="U483" i="5" s="1"/>
  <c r="T483" i="5"/>
  <c r="S482" i="5"/>
  <c r="U482" i="5" s="1"/>
  <c r="T482" i="5"/>
  <c r="S481" i="5"/>
  <c r="U481" i="5" s="1"/>
  <c r="T481" i="5"/>
  <c r="S480" i="5"/>
  <c r="U480" i="5" s="1"/>
  <c r="T480" i="5"/>
  <c r="S479" i="5"/>
  <c r="U479" i="5" s="1"/>
  <c r="T479" i="5"/>
  <c r="S478" i="5"/>
  <c r="U478" i="5" s="1"/>
  <c r="T478" i="5"/>
  <c r="S477" i="5"/>
  <c r="U477" i="5" s="1"/>
  <c r="T477" i="5"/>
  <c r="S476" i="5"/>
  <c r="U476" i="5" s="1"/>
  <c r="T476" i="5"/>
  <c r="S475" i="5"/>
  <c r="U475" i="5" s="1"/>
  <c r="T475" i="5"/>
  <c r="S474" i="5"/>
  <c r="U474" i="5" s="1"/>
  <c r="T474" i="5"/>
  <c r="S473" i="5"/>
  <c r="U473" i="5" s="1"/>
  <c r="T473" i="5"/>
  <c r="S472" i="5"/>
  <c r="U472" i="5" s="1"/>
  <c r="T472" i="5"/>
  <c r="S471" i="5"/>
  <c r="U471" i="5" s="1"/>
  <c r="T471" i="5"/>
  <c r="S470" i="5"/>
  <c r="U470" i="5" s="1"/>
  <c r="T470" i="5"/>
  <c r="S469" i="5"/>
  <c r="U469" i="5" s="1"/>
  <c r="T469" i="5"/>
  <c r="S468" i="5"/>
  <c r="U468" i="5" s="1"/>
  <c r="T468" i="5"/>
  <c r="S467" i="5"/>
  <c r="U467" i="5" s="1"/>
  <c r="T467" i="5"/>
  <c r="S466" i="5"/>
  <c r="U466" i="5" s="1"/>
  <c r="T466" i="5"/>
  <c r="S518" i="5"/>
  <c r="U518" i="5" s="1"/>
  <c r="T518" i="5"/>
  <c r="S519" i="5"/>
  <c r="U519" i="5" s="1"/>
  <c r="T519" i="5"/>
  <c r="S520" i="5"/>
  <c r="U520" i="5" s="1"/>
  <c r="T520" i="5"/>
  <c r="S521" i="5"/>
  <c r="U521" i="5" s="1"/>
  <c r="T521" i="5"/>
  <c r="S522" i="5"/>
  <c r="U522" i="5" s="1"/>
  <c r="T522" i="5"/>
  <c r="S523" i="5"/>
  <c r="U523" i="5" s="1"/>
  <c r="T523" i="5"/>
  <c r="S524" i="5"/>
  <c r="U524" i="5" s="1"/>
  <c r="T524" i="5"/>
  <c r="S525" i="5"/>
  <c r="U525" i="5" s="1"/>
  <c r="T525" i="5"/>
  <c r="S526" i="5"/>
  <c r="U526" i="5" s="1"/>
  <c r="T526" i="5"/>
  <c r="S527" i="5"/>
  <c r="U527" i="5" s="1"/>
  <c r="T527" i="5"/>
  <c r="S528" i="5"/>
  <c r="U528" i="5" s="1"/>
  <c r="T528" i="5"/>
  <c r="S529" i="5"/>
  <c r="U529" i="5" s="1"/>
  <c r="T529" i="5"/>
  <c r="S530" i="5"/>
  <c r="U530" i="5" s="1"/>
  <c r="T530" i="5"/>
  <c r="S531" i="5"/>
  <c r="U531" i="5" s="1"/>
  <c r="T531" i="5"/>
  <c r="S532" i="5"/>
  <c r="U532" i="5" s="1"/>
  <c r="T532" i="5"/>
  <c r="S533" i="5"/>
  <c r="U533" i="5" s="1"/>
  <c r="T533" i="5"/>
  <c r="S534" i="5"/>
  <c r="U534" i="5" s="1"/>
  <c r="T534" i="5"/>
  <c r="S535" i="5"/>
  <c r="U535" i="5" s="1"/>
  <c r="T535" i="5"/>
  <c r="S536" i="5"/>
  <c r="U536" i="5" s="1"/>
  <c r="T536" i="5"/>
  <c r="S537" i="5"/>
  <c r="U537" i="5" s="1"/>
  <c r="T537" i="5"/>
  <c r="S538" i="5"/>
  <c r="U538" i="5" s="1"/>
  <c r="T538" i="5"/>
  <c r="S539" i="5"/>
  <c r="U539" i="5" s="1"/>
  <c r="T539" i="5"/>
  <c r="S540" i="5"/>
  <c r="U540" i="5" s="1"/>
  <c r="T540" i="5"/>
  <c r="S541" i="5"/>
  <c r="U541" i="5" s="1"/>
  <c r="T541" i="5"/>
  <c r="S542" i="5"/>
  <c r="U542" i="5" s="1"/>
  <c r="T542" i="5"/>
  <c r="S543" i="5"/>
  <c r="U543" i="5" s="1"/>
  <c r="T543" i="5"/>
  <c r="S544" i="5"/>
  <c r="U544" i="5" s="1"/>
  <c r="T544" i="5"/>
  <c r="S545" i="5"/>
  <c r="U545" i="5" s="1"/>
  <c r="T545" i="5"/>
  <c r="S546" i="5"/>
  <c r="U546" i="5" s="1"/>
  <c r="T546" i="5"/>
  <c r="S547" i="5"/>
  <c r="U547" i="5" s="1"/>
  <c r="T547" i="5"/>
  <c r="S548" i="5"/>
  <c r="U548" i="5" s="1"/>
  <c r="T548" i="5"/>
  <c r="S549" i="5"/>
  <c r="U549" i="5" s="1"/>
  <c r="T549" i="5"/>
  <c r="S550" i="5"/>
  <c r="U550" i="5" s="1"/>
  <c r="T550" i="5"/>
  <c r="S551" i="5"/>
  <c r="U551" i="5" s="1"/>
  <c r="T551" i="5"/>
  <c r="S552" i="5"/>
  <c r="U552" i="5" s="1"/>
  <c r="T552" i="5"/>
  <c r="S553" i="5"/>
  <c r="U553" i="5" s="1"/>
  <c r="T553" i="5"/>
  <c r="S554" i="5"/>
  <c r="U554" i="5" s="1"/>
  <c r="T554" i="5"/>
  <c r="S555" i="5"/>
  <c r="U555" i="5" s="1"/>
  <c r="T555" i="5"/>
  <c r="S556" i="5"/>
  <c r="U556" i="5" s="1"/>
  <c r="T556" i="5"/>
  <c r="S557" i="5"/>
  <c r="U557" i="5" s="1"/>
  <c r="T557" i="5"/>
  <c r="S558" i="5"/>
  <c r="U558" i="5" s="1"/>
  <c r="T558" i="5"/>
  <c r="S559" i="5"/>
  <c r="U559" i="5" s="1"/>
  <c r="T559" i="5"/>
  <c r="S560" i="5"/>
  <c r="U560" i="5" s="1"/>
  <c r="T560" i="5"/>
  <c r="S561" i="5"/>
  <c r="U561" i="5" s="1"/>
  <c r="T561" i="5"/>
  <c r="S562" i="5"/>
  <c r="U562" i="5" s="1"/>
  <c r="T562" i="5"/>
  <c r="S563" i="5"/>
  <c r="U563" i="5" s="1"/>
  <c r="T563" i="5"/>
  <c r="S564" i="5"/>
  <c r="U564" i="5" s="1"/>
  <c r="T564" i="5"/>
  <c r="S565" i="5"/>
  <c r="U565" i="5" s="1"/>
  <c r="T565" i="5"/>
  <c r="S566" i="5"/>
  <c r="U566" i="5" s="1"/>
  <c r="T566" i="5"/>
  <c r="S567" i="5"/>
  <c r="U567" i="5" s="1"/>
  <c r="T567" i="5"/>
  <c r="S568" i="5"/>
  <c r="U568" i="5" s="1"/>
  <c r="T568" i="5"/>
  <c r="S569" i="5"/>
  <c r="U569" i="5" s="1"/>
  <c r="T569" i="5"/>
  <c r="S570" i="5"/>
  <c r="U570" i="5" s="1"/>
  <c r="T570" i="5"/>
  <c r="S571" i="5"/>
  <c r="U571" i="5" s="1"/>
  <c r="T571" i="5"/>
  <c r="S572" i="5"/>
  <c r="U572" i="5" s="1"/>
  <c r="T572" i="5"/>
  <c r="S573" i="5"/>
  <c r="U573" i="5" s="1"/>
  <c r="T573" i="5"/>
  <c r="S574" i="5"/>
  <c r="U574" i="5" s="1"/>
  <c r="T574" i="5"/>
  <c r="S575" i="5"/>
  <c r="U575" i="5" s="1"/>
  <c r="T575" i="5"/>
  <c r="S576" i="5"/>
  <c r="U576" i="5" s="1"/>
  <c r="T576" i="5"/>
  <c r="S577" i="5"/>
  <c r="U577" i="5" s="1"/>
  <c r="T577" i="5"/>
  <c r="S578" i="5"/>
  <c r="U578" i="5" s="1"/>
  <c r="T578" i="5"/>
  <c r="S580" i="5"/>
  <c r="U580" i="5" s="1"/>
  <c r="T580" i="5"/>
  <c r="S581" i="5"/>
  <c r="U581" i="5" s="1"/>
  <c r="T581" i="5"/>
  <c r="S582" i="5"/>
  <c r="U582" i="5" s="1"/>
  <c r="T582" i="5"/>
  <c r="S583" i="5"/>
  <c r="U583" i="5" s="1"/>
  <c r="T583" i="5"/>
  <c r="S584" i="5"/>
  <c r="U584" i="5" s="1"/>
  <c r="T584" i="5"/>
  <c r="S585" i="5"/>
  <c r="U585" i="5" s="1"/>
  <c r="T585" i="5"/>
  <c r="S586" i="5"/>
  <c r="U586" i="5" s="1"/>
  <c r="T586" i="5"/>
  <c r="S587" i="5"/>
  <c r="U587" i="5" s="1"/>
  <c r="T587" i="5"/>
  <c r="S588" i="5"/>
  <c r="U588" i="5" s="1"/>
  <c r="T588" i="5"/>
  <c r="S589" i="5"/>
  <c r="U589" i="5" s="1"/>
  <c r="T589" i="5"/>
  <c r="S590" i="5"/>
  <c r="U590" i="5" s="1"/>
  <c r="T590" i="5"/>
  <c r="S591" i="5"/>
  <c r="U591" i="5" s="1"/>
  <c r="T591" i="5"/>
  <c r="S592" i="5"/>
  <c r="U592" i="5" s="1"/>
  <c r="T592" i="5"/>
  <c r="S593" i="5"/>
  <c r="U593" i="5" s="1"/>
  <c r="T593" i="5"/>
  <c r="S594" i="5"/>
  <c r="U594" i="5" s="1"/>
  <c r="T594" i="5"/>
  <c r="S595" i="5"/>
  <c r="U595" i="5" s="1"/>
  <c r="T595" i="5"/>
  <c r="S596" i="5"/>
  <c r="U596" i="5" s="1"/>
  <c r="T596" i="5"/>
  <c r="S597" i="5"/>
  <c r="U597" i="5" s="1"/>
  <c r="T597" i="5"/>
  <c r="S598" i="5"/>
  <c r="U598" i="5" s="1"/>
  <c r="T598" i="5"/>
  <c r="S599" i="5"/>
  <c r="U599" i="5" s="1"/>
  <c r="T599" i="5"/>
  <c r="S600" i="5"/>
  <c r="U600" i="5" s="1"/>
  <c r="T600" i="5"/>
  <c r="S601" i="5"/>
  <c r="U601" i="5" s="1"/>
  <c r="T601" i="5"/>
  <c r="S602" i="5"/>
  <c r="U602" i="5" s="1"/>
  <c r="T602" i="5"/>
  <c r="S603" i="5"/>
  <c r="U603" i="5" s="1"/>
  <c r="T603" i="5"/>
  <c r="S604" i="5"/>
  <c r="U604" i="5" s="1"/>
  <c r="T604" i="5"/>
  <c r="S605" i="5"/>
  <c r="U605" i="5" s="1"/>
  <c r="T605" i="5"/>
  <c r="S606" i="5"/>
  <c r="U606" i="5" s="1"/>
  <c r="T606" i="5"/>
  <c r="S607" i="5"/>
  <c r="U607" i="5" s="1"/>
  <c r="T607" i="5"/>
  <c r="S608" i="5"/>
  <c r="U608" i="5" s="1"/>
  <c r="T608" i="5"/>
  <c r="S609" i="5"/>
  <c r="U609" i="5" s="1"/>
  <c r="T609" i="5"/>
  <c r="S610" i="5"/>
  <c r="U610" i="5" s="1"/>
  <c r="T610" i="5"/>
  <c r="S611" i="5"/>
  <c r="U611" i="5" s="1"/>
  <c r="T611" i="5"/>
  <c r="S612" i="5"/>
  <c r="U612" i="5" s="1"/>
  <c r="T612" i="5"/>
  <c r="S613" i="5"/>
  <c r="U613" i="5" s="1"/>
  <c r="T613" i="5"/>
  <c r="S614" i="5"/>
  <c r="U614" i="5" s="1"/>
  <c r="T614" i="5"/>
  <c r="S615" i="5"/>
  <c r="U615" i="5" s="1"/>
  <c r="T615" i="5"/>
  <c r="S616" i="5"/>
  <c r="U616" i="5" s="1"/>
  <c r="T616" i="5"/>
  <c r="S617" i="5"/>
  <c r="U617" i="5" s="1"/>
  <c r="T617" i="5"/>
  <c r="S618" i="5"/>
  <c r="U618" i="5" s="1"/>
  <c r="T618" i="5"/>
  <c r="S619" i="5"/>
  <c r="U619" i="5" s="1"/>
  <c r="T619" i="5"/>
  <c r="S620" i="5"/>
  <c r="U620" i="5" s="1"/>
  <c r="T620" i="5"/>
  <c r="S621" i="5"/>
  <c r="U621" i="5" s="1"/>
  <c r="T621" i="5"/>
  <c r="S622" i="5"/>
  <c r="U622" i="5" s="1"/>
  <c r="T622" i="5"/>
  <c r="S623" i="5"/>
  <c r="U623" i="5" s="1"/>
  <c r="T623" i="5"/>
  <c r="T624" i="5"/>
  <c r="S625" i="5"/>
  <c r="U625" i="5" s="1"/>
  <c r="T625" i="5"/>
  <c r="S626" i="5"/>
  <c r="U626" i="5" s="1"/>
  <c r="T626" i="5"/>
  <c r="S627" i="5"/>
  <c r="U627" i="5" s="1"/>
  <c r="T627" i="5"/>
  <c r="S628" i="5"/>
  <c r="U628" i="5" s="1"/>
  <c r="T628" i="5"/>
  <c r="S629" i="5"/>
  <c r="U629" i="5" s="1"/>
  <c r="T629" i="5"/>
  <c r="S630" i="5"/>
  <c r="U630" i="5" s="1"/>
  <c r="T630" i="5"/>
  <c r="S631" i="5"/>
  <c r="U631" i="5" s="1"/>
  <c r="T631" i="5"/>
  <c r="S632" i="5"/>
  <c r="U632" i="5" s="1"/>
  <c r="T632" i="5"/>
  <c r="S633" i="5"/>
  <c r="U633" i="5" s="1"/>
  <c r="T633" i="5"/>
  <c r="S634" i="5"/>
  <c r="U634" i="5" s="1"/>
  <c r="T634" i="5"/>
  <c r="S635" i="5"/>
  <c r="U635" i="5" s="1"/>
  <c r="T635" i="5"/>
  <c r="S636" i="5"/>
  <c r="U636" i="5" s="1"/>
  <c r="T636" i="5"/>
  <c r="S637" i="5"/>
  <c r="U637" i="5" s="1"/>
  <c r="T637" i="5"/>
  <c r="S638" i="5"/>
  <c r="U638" i="5" s="1"/>
  <c r="T638" i="5"/>
  <c r="S639" i="5"/>
  <c r="U639" i="5" s="1"/>
  <c r="T639" i="5"/>
  <c r="S640" i="5"/>
  <c r="U640" i="5" s="1"/>
  <c r="T640" i="5"/>
  <c r="S641" i="5"/>
  <c r="U641" i="5" s="1"/>
  <c r="T641" i="5"/>
  <c r="S642" i="5"/>
  <c r="U642" i="5" s="1"/>
  <c r="T642" i="5"/>
  <c r="S643" i="5"/>
  <c r="U643" i="5" s="1"/>
  <c r="T643" i="5"/>
  <c r="S644" i="5"/>
  <c r="U644" i="5" s="1"/>
  <c r="T644" i="5"/>
  <c r="S645" i="5"/>
  <c r="U645" i="5" s="1"/>
  <c r="T645" i="5"/>
  <c r="S646" i="5"/>
  <c r="U646" i="5" s="1"/>
  <c r="T646" i="5"/>
  <c r="S647" i="5"/>
  <c r="U647" i="5" s="1"/>
  <c r="T647" i="5"/>
  <c r="S648" i="5"/>
  <c r="U648" i="5" s="1"/>
  <c r="T648" i="5"/>
  <c r="S649" i="5"/>
  <c r="U649" i="5" s="1"/>
  <c r="T649" i="5"/>
  <c r="S650" i="5"/>
  <c r="U650" i="5" s="1"/>
  <c r="T650" i="5"/>
  <c r="S651" i="5"/>
  <c r="U651" i="5" s="1"/>
  <c r="T651" i="5"/>
  <c r="S652" i="5"/>
  <c r="U652" i="5" s="1"/>
  <c r="T652" i="5"/>
  <c r="S653" i="5"/>
  <c r="U653" i="5" s="1"/>
  <c r="T653" i="5"/>
  <c r="S654" i="5"/>
  <c r="U654" i="5" s="1"/>
  <c r="T654" i="5"/>
  <c r="S655" i="5"/>
  <c r="U655" i="5" s="1"/>
  <c r="T655" i="5"/>
  <c r="S656" i="5"/>
  <c r="U656" i="5" s="1"/>
  <c r="T656" i="5"/>
  <c r="S657" i="5"/>
  <c r="U657" i="5" s="1"/>
  <c r="T657" i="5"/>
  <c r="S658" i="5"/>
  <c r="U658" i="5" s="1"/>
  <c r="T658" i="5"/>
  <c r="S659" i="5"/>
  <c r="U659" i="5" s="1"/>
  <c r="T659" i="5"/>
  <c r="S660" i="5"/>
  <c r="U660" i="5" s="1"/>
  <c r="T660" i="5"/>
  <c r="S661" i="5"/>
  <c r="U661" i="5" s="1"/>
  <c r="T661" i="5"/>
  <c r="S662" i="5"/>
  <c r="U662" i="5" s="1"/>
  <c r="T662" i="5"/>
  <c r="S663" i="5"/>
  <c r="U663" i="5" s="1"/>
  <c r="T663" i="5"/>
  <c r="S664" i="5"/>
  <c r="U664" i="5" s="1"/>
  <c r="T664" i="5"/>
  <c r="S665" i="5"/>
  <c r="U665" i="5" s="1"/>
  <c r="T665" i="5"/>
  <c r="S666" i="5"/>
  <c r="U666" i="5" s="1"/>
  <c r="T666" i="5"/>
  <c r="S667" i="5"/>
  <c r="U667" i="5" s="1"/>
  <c r="T667" i="5"/>
  <c r="S668" i="5"/>
  <c r="U668" i="5" s="1"/>
  <c r="T668" i="5"/>
  <c r="S669" i="5"/>
  <c r="U669" i="5" s="1"/>
  <c r="T669" i="5"/>
  <c r="S670" i="5"/>
  <c r="U670" i="5" s="1"/>
  <c r="T670" i="5"/>
  <c r="S671" i="5"/>
  <c r="U671" i="5" s="1"/>
  <c r="T671" i="5"/>
  <c r="S672" i="5"/>
  <c r="U672" i="5" s="1"/>
  <c r="T672" i="5"/>
  <c r="S673" i="5"/>
  <c r="U673" i="5" s="1"/>
  <c r="T673" i="5"/>
  <c r="S674" i="5"/>
  <c r="U674" i="5" s="1"/>
  <c r="T674" i="5"/>
  <c r="S675" i="5"/>
  <c r="U675" i="5" s="1"/>
  <c r="T675" i="5"/>
  <c r="S676" i="5"/>
  <c r="U676" i="5" s="1"/>
  <c r="T676" i="5"/>
  <c r="S677" i="5"/>
  <c r="U677" i="5" s="1"/>
  <c r="T677" i="5"/>
  <c r="S678" i="5"/>
  <c r="U678" i="5" s="1"/>
  <c r="T678" i="5"/>
  <c r="S679" i="5"/>
  <c r="U679" i="5" s="1"/>
  <c r="T679" i="5"/>
  <c r="S680" i="5"/>
  <c r="U680" i="5" s="1"/>
  <c r="T680" i="5"/>
  <c r="S681" i="5"/>
  <c r="U681" i="5" s="1"/>
  <c r="T681" i="5"/>
  <c r="S682" i="5"/>
  <c r="U682" i="5" s="1"/>
  <c r="T682" i="5"/>
  <c r="S683" i="5"/>
  <c r="U683" i="5" s="1"/>
  <c r="T683" i="5"/>
  <c r="S684" i="5"/>
  <c r="U684" i="5" s="1"/>
  <c r="T684" i="5"/>
  <c r="S685" i="5"/>
  <c r="U685" i="5" s="1"/>
  <c r="T685" i="5"/>
  <c r="S686" i="5"/>
  <c r="U686" i="5" s="1"/>
  <c r="T686" i="5"/>
  <c r="S687" i="5"/>
  <c r="U687" i="5" s="1"/>
  <c r="T687" i="5"/>
  <c r="S688" i="5"/>
  <c r="U688" i="5" s="1"/>
  <c r="T688" i="5"/>
  <c r="S689" i="5"/>
  <c r="U689" i="5" s="1"/>
  <c r="T689" i="5"/>
  <c r="S690" i="5"/>
  <c r="U690" i="5" s="1"/>
  <c r="T690" i="5"/>
  <c r="S691" i="5"/>
  <c r="U691" i="5" s="1"/>
  <c r="T691" i="5"/>
  <c r="S692" i="5"/>
  <c r="U692" i="5" s="1"/>
  <c r="T692" i="5"/>
  <c r="S693" i="5"/>
  <c r="U693" i="5" s="1"/>
  <c r="T693" i="5"/>
  <c r="S694" i="5"/>
  <c r="U694" i="5" s="1"/>
  <c r="T694" i="5"/>
  <c r="S695" i="5"/>
  <c r="U695" i="5" s="1"/>
  <c r="T695" i="5"/>
  <c r="S696" i="5"/>
  <c r="U696" i="5" s="1"/>
  <c r="T696" i="5"/>
  <c r="S697" i="5"/>
  <c r="U697" i="5" s="1"/>
  <c r="T697" i="5"/>
  <c r="S698" i="5"/>
  <c r="U698" i="5" s="1"/>
  <c r="T698" i="5"/>
  <c r="S699" i="5"/>
  <c r="U699" i="5" s="1"/>
  <c r="T699" i="5"/>
  <c r="S700" i="5"/>
  <c r="U700" i="5" s="1"/>
  <c r="T700" i="5"/>
  <c r="S701" i="5"/>
  <c r="U701" i="5" s="1"/>
  <c r="T701" i="5"/>
  <c r="S702" i="5"/>
  <c r="U702" i="5" s="1"/>
  <c r="T702" i="5"/>
  <c r="S703" i="5"/>
  <c r="U703" i="5" s="1"/>
  <c r="T703" i="5"/>
  <c r="S704" i="5"/>
  <c r="U704" i="5" s="1"/>
  <c r="T704" i="5"/>
  <c r="S705" i="5"/>
  <c r="U705" i="5" s="1"/>
  <c r="T705" i="5"/>
  <c r="S706" i="5"/>
  <c r="U706" i="5" s="1"/>
  <c r="T706" i="5"/>
  <c r="S707" i="5"/>
  <c r="U707" i="5" s="1"/>
  <c r="T707" i="5"/>
  <c r="S708" i="5"/>
  <c r="U708" i="5" s="1"/>
  <c r="T708" i="5"/>
  <c r="S709" i="5"/>
  <c r="U709" i="5" s="1"/>
  <c r="T709" i="5"/>
  <c r="S710" i="5"/>
  <c r="U710" i="5" s="1"/>
  <c r="T710" i="5"/>
  <c r="S711" i="5"/>
  <c r="U711" i="5" s="1"/>
  <c r="T711" i="5"/>
  <c r="S712" i="5"/>
  <c r="U712" i="5" s="1"/>
  <c r="T712" i="5"/>
  <c r="S713" i="5"/>
  <c r="U713" i="5" s="1"/>
  <c r="T713" i="5"/>
  <c r="S714" i="5"/>
  <c r="U714" i="5" s="1"/>
  <c r="T714" i="5"/>
  <c r="S715" i="5"/>
  <c r="U715" i="5" s="1"/>
  <c r="T715" i="5"/>
  <c r="S716" i="5"/>
  <c r="U716" i="5" s="1"/>
  <c r="T716" i="5"/>
  <c r="S717" i="5"/>
  <c r="U717" i="5" s="1"/>
  <c r="T717" i="5"/>
  <c r="S718" i="5"/>
  <c r="U718" i="5" s="1"/>
  <c r="T718" i="5"/>
  <c r="S719" i="5"/>
  <c r="U719" i="5" s="1"/>
  <c r="T719" i="5"/>
  <c r="S720" i="5"/>
  <c r="U720" i="5" s="1"/>
  <c r="T720" i="5"/>
  <c r="S721" i="5"/>
  <c r="T721" i="5"/>
  <c r="S722" i="5"/>
  <c r="U722" i="5" s="1"/>
  <c r="T722" i="5"/>
  <c r="S723" i="5"/>
  <c r="U723" i="5" s="1"/>
  <c r="T723" i="5"/>
  <c r="S724" i="5"/>
  <c r="U724" i="5" s="1"/>
  <c r="T724" i="5"/>
  <c r="S725" i="5"/>
  <c r="U725" i="5" s="1"/>
  <c r="T725" i="5"/>
  <c r="S726" i="5"/>
  <c r="U726" i="5" s="1"/>
  <c r="T726" i="5"/>
  <c r="S727" i="5"/>
  <c r="U727" i="5" s="1"/>
  <c r="T727" i="5"/>
  <c r="S728" i="5"/>
  <c r="U728" i="5" s="1"/>
  <c r="T728" i="5"/>
  <c r="S729" i="5"/>
  <c r="U729" i="5" s="1"/>
  <c r="T729" i="5"/>
  <c r="S730" i="5"/>
  <c r="U730" i="5" s="1"/>
  <c r="T730" i="5"/>
  <c r="S731" i="5"/>
  <c r="U731" i="5" s="1"/>
  <c r="T731" i="5"/>
  <c r="S732" i="5"/>
  <c r="U732" i="5" s="1"/>
  <c r="T732" i="5"/>
  <c r="S733" i="5"/>
  <c r="U733" i="5" s="1"/>
  <c r="T733" i="5"/>
  <c r="S734" i="5"/>
  <c r="U734" i="5" s="1"/>
  <c r="T734" i="5"/>
  <c r="S735" i="5"/>
  <c r="U735" i="5" s="1"/>
  <c r="T735" i="5"/>
  <c r="S736" i="5"/>
  <c r="U736" i="5" s="1"/>
  <c r="T736" i="5"/>
  <c r="S737" i="5"/>
  <c r="U737" i="5" s="1"/>
  <c r="T737" i="5"/>
  <c r="S738" i="5"/>
  <c r="U738" i="5" s="1"/>
  <c r="T738" i="5"/>
  <c r="S739" i="5"/>
  <c r="U739" i="5" s="1"/>
  <c r="T739" i="5"/>
  <c r="S740" i="5"/>
  <c r="U740" i="5" s="1"/>
  <c r="T740" i="5"/>
  <c r="S741" i="5"/>
  <c r="U741" i="5" s="1"/>
  <c r="T741" i="5"/>
  <c r="S742" i="5"/>
  <c r="U742" i="5" s="1"/>
  <c r="T742" i="5"/>
  <c r="S743" i="5"/>
  <c r="U743" i="5" s="1"/>
  <c r="T743" i="5"/>
  <c r="S744" i="5"/>
  <c r="U744" i="5" s="1"/>
  <c r="T744" i="5"/>
  <c r="S745" i="5"/>
  <c r="U745" i="5" s="1"/>
  <c r="T745" i="5"/>
  <c r="S746" i="5"/>
  <c r="U746" i="5" s="1"/>
  <c r="T746" i="5"/>
  <c r="S747" i="5"/>
  <c r="U747" i="5" s="1"/>
  <c r="T747" i="5"/>
  <c r="S748" i="5"/>
  <c r="U748" i="5" s="1"/>
  <c r="T748" i="5"/>
  <c r="S749" i="5"/>
  <c r="U749" i="5" s="1"/>
  <c r="T749" i="5"/>
  <c r="S750" i="5"/>
  <c r="U750" i="5" s="1"/>
  <c r="T750" i="5"/>
  <c r="S751" i="5"/>
  <c r="U751" i="5" s="1"/>
  <c r="T751" i="5"/>
  <c r="S752" i="5"/>
  <c r="U752" i="5" s="1"/>
  <c r="T752" i="5"/>
  <c r="S753" i="5"/>
  <c r="U753" i="5" s="1"/>
  <c r="T753" i="5"/>
  <c r="S754" i="5"/>
  <c r="U754" i="5" s="1"/>
  <c r="T754" i="5"/>
  <c r="S755" i="5"/>
  <c r="U755" i="5" s="1"/>
  <c r="T755" i="5"/>
  <c r="S756" i="5"/>
  <c r="U756" i="5" s="1"/>
  <c r="T756" i="5"/>
  <c r="S757" i="5"/>
  <c r="U757" i="5" s="1"/>
  <c r="T757" i="5"/>
  <c r="S758" i="5"/>
  <c r="U758" i="5" s="1"/>
  <c r="T758" i="5"/>
  <c r="S759" i="5"/>
  <c r="U759" i="5" s="1"/>
  <c r="T759" i="5"/>
  <c r="S760" i="5"/>
  <c r="U760" i="5" s="1"/>
  <c r="T760" i="5"/>
  <c r="S761" i="5"/>
  <c r="U761" i="5" s="1"/>
  <c r="T761" i="5"/>
  <c r="S762" i="5"/>
  <c r="U762" i="5" s="1"/>
  <c r="T762" i="5"/>
  <c r="S763" i="5"/>
  <c r="U763" i="5" s="1"/>
  <c r="T763" i="5"/>
  <c r="S764" i="5"/>
  <c r="U764" i="5" s="1"/>
  <c r="T764" i="5"/>
  <c r="S765" i="5"/>
  <c r="U765" i="5" s="1"/>
  <c r="T765" i="5"/>
  <c r="S766" i="5"/>
  <c r="U766" i="5" s="1"/>
  <c r="T766" i="5"/>
  <c r="S767" i="5"/>
  <c r="U767" i="5" s="1"/>
  <c r="T767" i="5"/>
  <c r="S768" i="5"/>
  <c r="U768" i="5" s="1"/>
  <c r="T768" i="5"/>
  <c r="S769" i="5"/>
  <c r="U769" i="5" s="1"/>
  <c r="T769" i="5"/>
  <c r="S770" i="5"/>
  <c r="U770" i="5" s="1"/>
  <c r="T770" i="5"/>
  <c r="S771" i="5"/>
  <c r="U771" i="5" s="1"/>
  <c r="T771" i="5"/>
  <c r="S772" i="5"/>
  <c r="U772" i="5" s="1"/>
  <c r="T772" i="5"/>
  <c r="S773" i="5"/>
  <c r="U773" i="5" s="1"/>
  <c r="T773" i="5"/>
  <c r="S774" i="5"/>
  <c r="U774" i="5" s="1"/>
  <c r="T774" i="5"/>
  <c r="S775" i="5"/>
  <c r="U775" i="5" s="1"/>
  <c r="T775" i="5"/>
  <c r="S776" i="5"/>
  <c r="U776" i="5" s="1"/>
  <c r="T776" i="5"/>
  <c r="S777" i="5"/>
  <c r="U777" i="5" s="1"/>
  <c r="T777" i="5"/>
  <c r="S778" i="5"/>
  <c r="U778" i="5" s="1"/>
  <c r="T778" i="5"/>
  <c r="S779" i="5"/>
  <c r="U779" i="5" s="1"/>
  <c r="T779" i="5"/>
  <c r="S780" i="5"/>
  <c r="U780" i="5" s="1"/>
  <c r="T780" i="5"/>
  <c r="S781" i="5"/>
  <c r="U781" i="5" s="1"/>
  <c r="T781" i="5"/>
  <c r="S782" i="5"/>
  <c r="U782" i="5" s="1"/>
  <c r="T782" i="5"/>
  <c r="S783" i="5"/>
  <c r="U783" i="5" s="1"/>
  <c r="T783" i="5"/>
  <c r="S784" i="5"/>
  <c r="U784" i="5" s="1"/>
  <c r="T784" i="5"/>
  <c r="S785" i="5"/>
  <c r="U785" i="5" s="1"/>
  <c r="T785" i="5"/>
  <c r="S786" i="5"/>
  <c r="U786" i="5" s="1"/>
  <c r="T786" i="5"/>
  <c r="S787" i="5"/>
  <c r="U787" i="5" s="1"/>
  <c r="T787" i="5"/>
  <c r="S788" i="5"/>
  <c r="U788" i="5" s="1"/>
  <c r="T788" i="5"/>
  <c r="S789" i="5"/>
  <c r="U789" i="5" s="1"/>
  <c r="T789" i="5"/>
  <c r="S790" i="5"/>
  <c r="U790" i="5" s="1"/>
  <c r="T790" i="5"/>
  <c r="S791" i="5"/>
  <c r="U791" i="5" s="1"/>
  <c r="T791" i="5"/>
  <c r="S792" i="5"/>
  <c r="U792" i="5" s="1"/>
  <c r="T792" i="5"/>
  <c r="S793" i="5"/>
  <c r="U793" i="5" s="1"/>
  <c r="T793" i="5"/>
  <c r="S794" i="5"/>
  <c r="U794" i="5" s="1"/>
  <c r="T794" i="5"/>
  <c r="S795" i="5"/>
  <c r="U795" i="5" s="1"/>
  <c r="T795" i="5"/>
  <c r="S796" i="5"/>
  <c r="U796" i="5" s="1"/>
  <c r="T796" i="5"/>
  <c r="S797" i="5"/>
  <c r="U797" i="5" s="1"/>
  <c r="T797" i="5"/>
  <c r="S798" i="5"/>
  <c r="U798" i="5" s="1"/>
  <c r="T798" i="5"/>
  <c r="S799" i="5"/>
  <c r="U799" i="5" s="1"/>
  <c r="T799" i="5"/>
  <c r="S800" i="5"/>
  <c r="U800" i="5" s="1"/>
  <c r="T800" i="5"/>
  <c r="S801" i="5"/>
  <c r="U801" i="5" s="1"/>
  <c r="T801" i="5"/>
  <c r="S802" i="5"/>
  <c r="U802" i="5" s="1"/>
  <c r="T802" i="5"/>
  <c r="S803" i="5"/>
  <c r="U803" i="5" s="1"/>
  <c r="T803" i="5"/>
  <c r="S804" i="5"/>
  <c r="U804" i="5" s="1"/>
  <c r="T804" i="5"/>
  <c r="S805" i="5"/>
  <c r="U805" i="5" s="1"/>
  <c r="T805" i="5"/>
  <c r="S806" i="5"/>
  <c r="U806" i="5" s="1"/>
  <c r="T806" i="5"/>
  <c r="S807" i="5"/>
  <c r="U807" i="5" s="1"/>
  <c r="T807" i="5"/>
  <c r="S808" i="5"/>
  <c r="U808" i="5" s="1"/>
  <c r="T808" i="5"/>
  <c r="S809" i="5"/>
  <c r="U809" i="5" s="1"/>
  <c r="T809" i="5"/>
  <c r="S810" i="5"/>
  <c r="U810" i="5" s="1"/>
  <c r="T810" i="5"/>
  <c r="S811" i="5"/>
  <c r="U811" i="5" s="1"/>
  <c r="T811" i="5"/>
  <c r="S812" i="5"/>
  <c r="U812" i="5" s="1"/>
  <c r="T812" i="5"/>
  <c r="S813" i="5"/>
  <c r="U813" i="5" s="1"/>
  <c r="T813" i="5"/>
  <c r="S814" i="5"/>
  <c r="U814" i="5" s="1"/>
  <c r="T814" i="5"/>
  <c r="S815" i="5"/>
  <c r="U815" i="5" s="1"/>
  <c r="T815" i="5"/>
  <c r="S816" i="5"/>
  <c r="U816" i="5" s="1"/>
  <c r="T816" i="5"/>
  <c r="S817" i="5"/>
  <c r="U817" i="5" s="1"/>
  <c r="T817" i="5"/>
  <c r="S818" i="5"/>
  <c r="U818" i="5" s="1"/>
  <c r="T818" i="5"/>
  <c r="S819" i="5"/>
  <c r="U819" i="5" s="1"/>
  <c r="T819" i="5"/>
  <c r="S820" i="5"/>
  <c r="U820" i="5" s="1"/>
  <c r="T820" i="5"/>
  <c r="S821" i="5"/>
  <c r="U821" i="5" s="1"/>
  <c r="T821" i="5"/>
  <c r="S822" i="5"/>
  <c r="U822" i="5" s="1"/>
  <c r="T822" i="5"/>
  <c r="S823" i="5"/>
  <c r="U823" i="5" s="1"/>
  <c r="T823" i="5"/>
  <c r="S824" i="5"/>
  <c r="U824" i="5" s="1"/>
  <c r="T824" i="5"/>
  <c r="S825" i="5"/>
  <c r="U825" i="5" s="1"/>
  <c r="T825" i="5"/>
  <c r="S826" i="5"/>
  <c r="U826" i="5" s="1"/>
  <c r="T826" i="5"/>
  <c r="S827" i="5"/>
  <c r="U827" i="5" s="1"/>
  <c r="T827" i="5"/>
  <c r="S828" i="5"/>
  <c r="U828" i="5" s="1"/>
  <c r="T828" i="5"/>
  <c r="S829" i="5"/>
  <c r="U829" i="5" s="1"/>
  <c r="T829" i="5"/>
  <c r="S830" i="5"/>
  <c r="U830" i="5" s="1"/>
  <c r="T830" i="5"/>
  <c r="S831" i="5"/>
  <c r="U831" i="5" s="1"/>
  <c r="T831" i="5"/>
  <c r="S832" i="5"/>
  <c r="U832" i="5" s="1"/>
  <c r="T832" i="5"/>
  <c r="S833" i="5"/>
  <c r="U833" i="5" s="1"/>
  <c r="T833" i="5"/>
  <c r="S834" i="5"/>
  <c r="U834" i="5" s="1"/>
  <c r="T834" i="5"/>
  <c r="S835" i="5"/>
  <c r="U835" i="5" s="1"/>
  <c r="T835" i="5"/>
  <c r="S836" i="5"/>
  <c r="U836" i="5" s="1"/>
  <c r="T836" i="5"/>
  <c r="S837" i="5"/>
  <c r="U837" i="5" s="1"/>
  <c r="T837" i="5"/>
  <c r="S838" i="5"/>
  <c r="U838" i="5" s="1"/>
  <c r="T838" i="5"/>
  <c r="S839" i="5"/>
  <c r="U839" i="5" s="1"/>
  <c r="T839" i="5"/>
  <c r="S840" i="5"/>
  <c r="U840" i="5" s="1"/>
  <c r="T840" i="5"/>
  <c r="S841" i="5"/>
  <c r="U841" i="5" s="1"/>
  <c r="T841" i="5"/>
  <c r="S842" i="5"/>
  <c r="U842" i="5" s="1"/>
  <c r="T842" i="5"/>
  <c r="S843" i="5"/>
  <c r="U843" i="5" s="1"/>
  <c r="T843" i="5"/>
  <c r="S844" i="5"/>
  <c r="U844" i="5" s="1"/>
  <c r="T844" i="5"/>
  <c r="S845" i="5"/>
  <c r="U845" i="5" s="1"/>
  <c r="T845" i="5"/>
  <c r="S846" i="5"/>
  <c r="U846" i="5" s="1"/>
  <c r="T846" i="5"/>
  <c r="S847" i="5"/>
  <c r="U847" i="5" s="1"/>
  <c r="T847" i="5"/>
  <c r="S848" i="5"/>
  <c r="U848" i="5" s="1"/>
  <c r="T848" i="5"/>
  <c r="S849" i="5"/>
  <c r="U849" i="5" s="1"/>
  <c r="T849" i="5"/>
  <c r="S850" i="5"/>
  <c r="U850" i="5" s="1"/>
  <c r="T850" i="5"/>
  <c r="S851" i="5"/>
  <c r="U851" i="5" s="1"/>
  <c r="T851" i="5"/>
  <c r="S852" i="5"/>
  <c r="U852" i="5" s="1"/>
  <c r="T852" i="5"/>
  <c r="S853" i="5"/>
  <c r="U853" i="5" s="1"/>
  <c r="T853" i="5"/>
  <c r="S854" i="5"/>
  <c r="U854" i="5" s="1"/>
  <c r="T854" i="5"/>
  <c r="S855" i="5"/>
  <c r="U855" i="5" s="1"/>
  <c r="T855" i="5"/>
  <c r="S856" i="5"/>
  <c r="U856" i="5" s="1"/>
  <c r="T856" i="5"/>
  <c r="S857" i="5"/>
  <c r="U857" i="5" s="1"/>
  <c r="T857" i="5"/>
  <c r="S858" i="5"/>
  <c r="U858" i="5" s="1"/>
  <c r="T858" i="5"/>
  <c r="S859" i="5"/>
  <c r="U859" i="5" s="1"/>
  <c r="T859" i="5"/>
  <c r="S860" i="5"/>
  <c r="U860" i="5" s="1"/>
  <c r="T860" i="5"/>
  <c r="S861" i="5"/>
  <c r="U861" i="5" s="1"/>
  <c r="T861" i="5"/>
  <c r="S862" i="5"/>
  <c r="U862" i="5" s="1"/>
  <c r="T862" i="5"/>
  <c r="S863" i="5"/>
  <c r="U863" i="5" s="1"/>
  <c r="T863" i="5"/>
  <c r="S864" i="5"/>
  <c r="U864" i="5" s="1"/>
  <c r="T864" i="5"/>
  <c r="S865" i="5"/>
  <c r="U865" i="5" s="1"/>
  <c r="T865" i="5"/>
  <c r="S866" i="5"/>
  <c r="U866" i="5" s="1"/>
  <c r="T866" i="5"/>
  <c r="S867" i="5"/>
  <c r="U867" i="5" s="1"/>
  <c r="T867" i="5"/>
  <c r="S868" i="5"/>
  <c r="U868" i="5" s="1"/>
  <c r="T868" i="5"/>
  <c r="S869" i="5"/>
  <c r="U869" i="5" s="1"/>
  <c r="T869" i="5"/>
  <c r="S870" i="5"/>
  <c r="U870" i="5" s="1"/>
  <c r="T870" i="5"/>
  <c r="S871" i="5"/>
  <c r="U871" i="5" s="1"/>
  <c r="T871" i="5"/>
  <c r="S872" i="5"/>
  <c r="U872" i="5" s="1"/>
  <c r="T872" i="5"/>
  <c r="S873" i="5"/>
  <c r="U873" i="5" s="1"/>
  <c r="T873" i="5"/>
  <c r="S874" i="5"/>
  <c r="U874" i="5" s="1"/>
  <c r="T874" i="5"/>
  <c r="S875" i="5"/>
  <c r="U875" i="5" s="1"/>
  <c r="T875" i="5"/>
  <c r="S876" i="5"/>
  <c r="U876" i="5" s="1"/>
  <c r="T876" i="5"/>
  <c r="S877" i="5"/>
  <c r="U877" i="5" s="1"/>
  <c r="T877" i="5"/>
  <c r="S878" i="5"/>
  <c r="U878" i="5" s="1"/>
  <c r="T878" i="5"/>
  <c r="S879" i="5"/>
  <c r="U879" i="5" s="1"/>
  <c r="T879" i="5"/>
  <c r="S880" i="5"/>
  <c r="U880" i="5" s="1"/>
  <c r="T880" i="5"/>
  <c r="S881" i="5"/>
  <c r="U881" i="5" s="1"/>
  <c r="T881" i="5"/>
  <c r="S882" i="5"/>
  <c r="U882" i="5" s="1"/>
  <c r="T882" i="5"/>
  <c r="S883" i="5"/>
  <c r="U883" i="5" s="1"/>
  <c r="T883" i="5"/>
  <c r="S884" i="5"/>
  <c r="U884" i="5" s="1"/>
  <c r="T884" i="5"/>
  <c r="S885" i="5"/>
  <c r="U885" i="5" s="1"/>
  <c r="T885" i="5"/>
  <c r="S886" i="5"/>
  <c r="U886" i="5" s="1"/>
  <c r="T886" i="5"/>
  <c r="S887" i="5"/>
  <c r="U887" i="5" s="1"/>
  <c r="T887" i="5"/>
  <c r="S888" i="5"/>
  <c r="U888" i="5" s="1"/>
  <c r="T888" i="5"/>
  <c r="S889" i="5"/>
  <c r="U889" i="5" s="1"/>
  <c r="T889" i="5"/>
  <c r="S890" i="5"/>
  <c r="U890" i="5" s="1"/>
  <c r="T890" i="5"/>
  <c r="S891" i="5"/>
  <c r="U891" i="5" s="1"/>
  <c r="T891" i="5"/>
  <c r="S892" i="5"/>
  <c r="U892" i="5" s="1"/>
  <c r="T892" i="5"/>
  <c r="S893" i="5"/>
  <c r="U893" i="5" s="1"/>
  <c r="T893" i="5"/>
  <c r="S894" i="5"/>
  <c r="U894" i="5" s="1"/>
  <c r="T894" i="5"/>
  <c r="S895" i="5"/>
  <c r="U895" i="5" s="1"/>
  <c r="T895" i="5"/>
  <c r="S896" i="5"/>
  <c r="U896" i="5" s="1"/>
  <c r="T896" i="5"/>
  <c r="S897" i="5"/>
  <c r="U897" i="5" s="1"/>
  <c r="T897" i="5"/>
  <c r="S898" i="5"/>
  <c r="U898" i="5" s="1"/>
  <c r="T898" i="5"/>
  <c r="S899" i="5"/>
  <c r="U899" i="5" s="1"/>
  <c r="T899" i="5"/>
  <c r="S900" i="5"/>
  <c r="U900" i="5" s="1"/>
  <c r="T900" i="5"/>
  <c r="S901" i="5"/>
  <c r="U901" i="5" s="1"/>
  <c r="T901" i="5"/>
  <c r="S902" i="5"/>
  <c r="U902" i="5" s="1"/>
  <c r="T902" i="5"/>
  <c r="S903" i="5"/>
  <c r="U903" i="5" s="1"/>
  <c r="T903" i="5"/>
  <c r="S904" i="5"/>
  <c r="U904" i="5" s="1"/>
  <c r="T904" i="5"/>
  <c r="S905" i="5"/>
  <c r="U905" i="5" s="1"/>
  <c r="T905" i="5"/>
  <c r="S906" i="5"/>
  <c r="U906" i="5" s="1"/>
  <c r="T906" i="5"/>
  <c r="S907" i="5"/>
  <c r="U907" i="5" s="1"/>
  <c r="T907" i="5"/>
  <c r="S908" i="5"/>
  <c r="U908" i="5" s="1"/>
  <c r="T908" i="5"/>
  <c r="S909" i="5"/>
  <c r="U909" i="5" s="1"/>
  <c r="T909" i="5"/>
  <c r="S910" i="5"/>
  <c r="U910" i="5" s="1"/>
  <c r="T910" i="5"/>
  <c r="S911" i="5"/>
  <c r="U911" i="5" s="1"/>
  <c r="T911" i="5"/>
  <c r="S912" i="5"/>
  <c r="U912" i="5" s="1"/>
  <c r="T912" i="5"/>
  <c r="S913" i="5"/>
  <c r="U913" i="5" s="1"/>
  <c r="T913" i="5"/>
  <c r="S914" i="5"/>
  <c r="U914" i="5" s="1"/>
  <c r="T914" i="5"/>
  <c r="S915" i="5"/>
  <c r="U915" i="5" s="1"/>
  <c r="T915" i="5"/>
  <c r="S916" i="5"/>
  <c r="U916" i="5" s="1"/>
  <c r="T916" i="5"/>
  <c r="S917" i="5"/>
  <c r="U917" i="5" s="1"/>
  <c r="T917" i="5"/>
  <c r="S918" i="5"/>
  <c r="U918" i="5" s="1"/>
  <c r="T918" i="5"/>
  <c r="S919" i="5"/>
  <c r="U919" i="5" s="1"/>
  <c r="T919" i="5"/>
  <c r="S920" i="5"/>
  <c r="U920" i="5" s="1"/>
  <c r="T920" i="5"/>
  <c r="S921" i="5"/>
  <c r="U921" i="5" s="1"/>
  <c r="T921" i="5"/>
  <c r="S922" i="5"/>
  <c r="U922" i="5" s="1"/>
  <c r="T922" i="5"/>
  <c r="S923" i="5"/>
  <c r="U923" i="5" s="1"/>
  <c r="T923" i="5"/>
  <c r="S924" i="5"/>
  <c r="U924" i="5" s="1"/>
  <c r="T924" i="5"/>
  <c r="S925" i="5"/>
  <c r="U925" i="5" s="1"/>
  <c r="T925" i="5"/>
  <c r="S926" i="5"/>
  <c r="U926" i="5" s="1"/>
  <c r="T926" i="5"/>
  <c r="S927" i="5"/>
  <c r="U927" i="5" s="1"/>
  <c r="T927" i="5"/>
  <c r="S928" i="5"/>
  <c r="U928" i="5" s="1"/>
  <c r="T928" i="5"/>
  <c r="S929" i="5"/>
  <c r="U929" i="5" s="1"/>
  <c r="T929" i="5"/>
  <c r="S930" i="5"/>
  <c r="U930" i="5" s="1"/>
  <c r="T930" i="5"/>
  <c r="S931" i="5"/>
  <c r="U931" i="5" s="1"/>
  <c r="T931" i="5"/>
  <c r="S932" i="5"/>
  <c r="U932" i="5" s="1"/>
  <c r="T932" i="5"/>
  <c r="S933" i="5"/>
  <c r="U933" i="5" s="1"/>
  <c r="T933" i="5"/>
  <c r="S934" i="5"/>
  <c r="U934" i="5" s="1"/>
  <c r="T934" i="5"/>
  <c r="S935" i="5"/>
  <c r="U935" i="5" s="1"/>
  <c r="T935" i="5"/>
  <c r="S936" i="5"/>
  <c r="U936" i="5" s="1"/>
  <c r="T936" i="5"/>
  <c r="S937" i="5"/>
  <c r="U937" i="5" s="1"/>
  <c r="T937" i="5"/>
  <c r="S938" i="5"/>
  <c r="U938" i="5" s="1"/>
  <c r="T938" i="5"/>
  <c r="S939" i="5"/>
  <c r="U939" i="5" s="1"/>
  <c r="T939" i="5"/>
  <c r="S940" i="5"/>
  <c r="U940" i="5" s="1"/>
  <c r="T940" i="5"/>
  <c r="S941" i="5"/>
  <c r="U941" i="5" s="1"/>
  <c r="T941" i="5"/>
  <c r="S942" i="5"/>
  <c r="U942" i="5" s="1"/>
  <c r="T942" i="5"/>
  <c r="S943" i="5"/>
  <c r="U943" i="5" s="1"/>
  <c r="T943" i="5"/>
  <c r="S944" i="5"/>
  <c r="U944" i="5" s="1"/>
  <c r="T944" i="5"/>
  <c r="S945" i="5"/>
  <c r="U945" i="5" s="1"/>
  <c r="T945" i="5"/>
  <c r="S946" i="5"/>
  <c r="U946" i="5" s="1"/>
  <c r="T946" i="5"/>
  <c r="S947" i="5"/>
  <c r="U947" i="5" s="1"/>
  <c r="T947" i="5"/>
  <c r="S948" i="5"/>
  <c r="U948" i="5" s="1"/>
  <c r="T948" i="5"/>
  <c r="S949" i="5"/>
  <c r="U949" i="5" s="1"/>
  <c r="T949" i="5"/>
  <c r="S950" i="5"/>
  <c r="U950" i="5" s="1"/>
  <c r="T950" i="5"/>
  <c r="S951" i="5"/>
  <c r="U951" i="5" s="1"/>
  <c r="T951" i="5"/>
  <c r="S952" i="5"/>
  <c r="U952" i="5" s="1"/>
  <c r="T952" i="5"/>
  <c r="S953" i="5"/>
  <c r="U953" i="5" s="1"/>
  <c r="T953" i="5"/>
  <c r="S954" i="5"/>
  <c r="U954" i="5" s="1"/>
  <c r="T954" i="5"/>
  <c r="S955" i="5"/>
  <c r="U955" i="5" s="1"/>
  <c r="T955" i="5"/>
  <c r="S956" i="5"/>
  <c r="U956" i="5" s="1"/>
  <c r="T956" i="5"/>
  <c r="S957" i="5"/>
  <c r="U957" i="5" s="1"/>
  <c r="T957" i="5"/>
  <c r="S958" i="5"/>
  <c r="U958" i="5" s="1"/>
  <c r="T958" i="5"/>
  <c r="S959" i="5"/>
  <c r="U959" i="5" s="1"/>
  <c r="T959" i="5"/>
  <c r="S960" i="5"/>
  <c r="U960" i="5" s="1"/>
  <c r="T960" i="5"/>
  <c r="S961" i="5"/>
  <c r="U961" i="5" s="1"/>
  <c r="T961" i="5"/>
  <c r="S962" i="5"/>
  <c r="U962" i="5" s="1"/>
  <c r="T962" i="5"/>
  <c r="S963" i="5"/>
  <c r="U963" i="5" s="1"/>
  <c r="T963" i="5"/>
  <c r="S964" i="5"/>
  <c r="U964" i="5" s="1"/>
  <c r="T964" i="5"/>
  <c r="S965" i="5"/>
  <c r="U965" i="5" s="1"/>
  <c r="T965" i="5"/>
  <c r="S966" i="5"/>
  <c r="U966" i="5" s="1"/>
  <c r="T966" i="5"/>
  <c r="S967" i="5"/>
  <c r="U967" i="5" s="1"/>
  <c r="T967" i="5"/>
  <c r="S968" i="5"/>
  <c r="U968" i="5" s="1"/>
  <c r="T968" i="5"/>
  <c r="S969" i="5"/>
  <c r="U969" i="5" s="1"/>
  <c r="T969" i="5"/>
  <c r="S970" i="5"/>
  <c r="U970" i="5" s="1"/>
  <c r="T970" i="5"/>
  <c r="S971" i="5"/>
  <c r="U971" i="5" s="1"/>
  <c r="T971" i="5"/>
  <c r="S972" i="5"/>
  <c r="U972" i="5" s="1"/>
  <c r="T972" i="5"/>
  <c r="S973" i="5"/>
  <c r="U973" i="5" s="1"/>
  <c r="T973" i="5"/>
  <c r="S974" i="5"/>
  <c r="U974" i="5" s="1"/>
  <c r="T974" i="5"/>
  <c r="S975" i="5"/>
  <c r="U975" i="5" s="1"/>
  <c r="T975" i="5"/>
  <c r="S976" i="5"/>
  <c r="U976" i="5" s="1"/>
  <c r="T976" i="5"/>
  <c r="S977" i="5"/>
  <c r="U977" i="5" s="1"/>
  <c r="T977" i="5"/>
  <c r="S978" i="5"/>
  <c r="U978" i="5" s="1"/>
  <c r="T978" i="5"/>
  <c r="S979" i="5"/>
  <c r="U979" i="5" s="1"/>
  <c r="T979" i="5"/>
  <c r="S980" i="5"/>
  <c r="U980" i="5" s="1"/>
  <c r="T980" i="5"/>
  <c r="S981" i="5"/>
  <c r="U981" i="5" s="1"/>
  <c r="T981" i="5"/>
  <c r="S982" i="5"/>
  <c r="U982" i="5" s="1"/>
  <c r="T982" i="5"/>
  <c r="S983" i="5"/>
  <c r="U983" i="5" s="1"/>
  <c r="T983" i="5"/>
  <c r="S984" i="5"/>
  <c r="U984" i="5" s="1"/>
  <c r="T984" i="5"/>
  <c r="S985" i="5"/>
  <c r="U985" i="5" s="1"/>
  <c r="T985" i="5"/>
  <c r="S986" i="5"/>
  <c r="U986" i="5" s="1"/>
  <c r="T986" i="5"/>
  <c r="S987" i="5"/>
  <c r="U987" i="5" s="1"/>
  <c r="T987" i="5"/>
  <c r="S988" i="5"/>
  <c r="U988" i="5" s="1"/>
  <c r="T988" i="5"/>
  <c r="S989" i="5"/>
  <c r="U989" i="5" s="1"/>
  <c r="T989" i="5"/>
  <c r="S990" i="5"/>
  <c r="U990" i="5" s="1"/>
  <c r="T990" i="5"/>
  <c r="S991" i="5"/>
  <c r="U991" i="5" s="1"/>
  <c r="T991" i="5"/>
  <c r="S992" i="5"/>
  <c r="U992" i="5" s="1"/>
  <c r="T992" i="5"/>
  <c r="S993" i="5"/>
  <c r="U993" i="5" s="1"/>
  <c r="T993" i="5"/>
  <c r="S994" i="5"/>
  <c r="U994" i="5" s="1"/>
  <c r="T994" i="5"/>
  <c r="S995" i="5"/>
  <c r="U995" i="5" s="1"/>
  <c r="T995" i="5"/>
  <c r="S996" i="5"/>
  <c r="U996" i="5" s="1"/>
  <c r="T996" i="5"/>
  <c r="S997" i="5"/>
  <c r="U997" i="5" s="1"/>
  <c r="T997" i="5"/>
  <c r="S998" i="5"/>
  <c r="U998" i="5" s="1"/>
  <c r="T998" i="5"/>
  <c r="S999" i="5"/>
  <c r="U999" i="5" s="1"/>
  <c r="T999" i="5"/>
  <c r="S1000" i="5"/>
  <c r="U1000" i="5" s="1"/>
  <c r="T1000" i="5"/>
  <c r="S1001" i="5"/>
  <c r="U1001" i="5" s="1"/>
  <c r="T1001" i="5"/>
  <c r="S1002" i="5"/>
  <c r="U1002" i="5" s="1"/>
  <c r="T1002" i="5"/>
  <c r="S1003" i="5"/>
  <c r="U1003" i="5" s="1"/>
  <c r="T1003" i="5"/>
  <c r="S1004" i="5"/>
  <c r="U1004" i="5" s="1"/>
  <c r="T1004" i="5"/>
  <c r="S1005" i="5"/>
  <c r="U1005" i="5" s="1"/>
  <c r="T1005" i="5"/>
  <c r="S1006" i="5"/>
  <c r="U1006" i="5" s="1"/>
  <c r="T1006" i="5"/>
  <c r="S1007" i="5"/>
  <c r="U1007" i="5" s="1"/>
  <c r="T1007" i="5"/>
  <c r="S1008" i="5"/>
  <c r="U1008" i="5" s="1"/>
  <c r="T1008" i="5"/>
  <c r="S1009" i="5"/>
  <c r="U1009" i="5" s="1"/>
  <c r="T1009" i="5"/>
  <c r="S1010" i="5"/>
  <c r="U1010" i="5" s="1"/>
  <c r="T1010" i="5"/>
  <c r="S1011" i="5"/>
  <c r="U1011" i="5" s="1"/>
  <c r="T1011" i="5"/>
  <c r="S1012" i="5"/>
  <c r="U1012" i="5" s="1"/>
  <c r="T1012" i="5"/>
  <c r="S1013" i="5"/>
  <c r="U1013" i="5" s="1"/>
  <c r="T1013" i="5"/>
  <c r="S1014" i="5"/>
  <c r="U1014" i="5" s="1"/>
  <c r="T1014" i="5"/>
  <c r="S1015" i="5"/>
  <c r="U1015" i="5" s="1"/>
  <c r="T1015" i="5"/>
  <c r="S1016" i="5"/>
  <c r="U1016" i="5" s="1"/>
  <c r="T1016" i="5"/>
  <c r="S1017" i="5"/>
  <c r="U1017" i="5" s="1"/>
  <c r="T1017" i="5"/>
  <c r="S1018" i="5"/>
  <c r="U1018" i="5" s="1"/>
  <c r="T1018" i="5"/>
  <c r="S1019" i="5"/>
  <c r="U1019" i="5" s="1"/>
  <c r="T1019" i="5"/>
  <c r="S1020" i="5"/>
  <c r="U1020" i="5" s="1"/>
  <c r="T1020" i="5"/>
  <c r="S1021" i="5"/>
  <c r="U1021" i="5" s="1"/>
  <c r="T1021" i="5"/>
  <c r="S1022" i="5"/>
  <c r="U1022" i="5" s="1"/>
  <c r="T1022" i="5"/>
  <c r="S1023" i="5"/>
  <c r="U1023" i="5" s="1"/>
  <c r="T1023" i="5"/>
  <c r="S1024" i="5"/>
  <c r="U1024" i="5" s="1"/>
  <c r="T1024" i="5"/>
  <c r="S1025" i="5"/>
  <c r="U1025" i="5" s="1"/>
  <c r="T1025" i="5"/>
  <c r="S1026" i="5"/>
  <c r="U1026" i="5" s="1"/>
  <c r="T1026" i="5"/>
  <c r="S1027" i="5"/>
  <c r="U1027" i="5" s="1"/>
  <c r="T1027" i="5"/>
  <c r="S1028" i="5"/>
  <c r="U1028" i="5" s="1"/>
  <c r="T1028" i="5"/>
  <c r="S1029" i="5"/>
  <c r="U1029" i="5" s="1"/>
  <c r="T1029" i="5"/>
  <c r="S1030" i="5"/>
  <c r="U1030" i="5" s="1"/>
  <c r="T1030" i="5"/>
  <c r="S1031" i="5"/>
  <c r="U1031" i="5" s="1"/>
  <c r="T1031" i="5"/>
  <c r="S1032" i="5"/>
  <c r="U1032" i="5" s="1"/>
  <c r="T1032" i="5"/>
  <c r="S1033" i="5"/>
  <c r="U1033" i="5" s="1"/>
  <c r="T1033" i="5"/>
  <c r="S1034" i="5"/>
  <c r="U1034" i="5" s="1"/>
  <c r="T1034" i="5"/>
  <c r="S1035" i="5"/>
  <c r="U1035" i="5" s="1"/>
  <c r="T1035" i="5"/>
  <c r="S1036" i="5"/>
  <c r="U1036" i="5" s="1"/>
  <c r="T1036" i="5"/>
  <c r="S1037" i="5"/>
  <c r="U1037" i="5" s="1"/>
  <c r="T1037" i="5"/>
  <c r="S1038" i="5"/>
  <c r="U1038" i="5" s="1"/>
  <c r="T1038" i="5"/>
  <c r="S1039" i="5"/>
  <c r="U1039" i="5" s="1"/>
  <c r="T1039" i="5"/>
  <c r="S1040" i="5"/>
  <c r="U1040" i="5" s="1"/>
  <c r="T1040" i="5"/>
  <c r="S1041" i="5"/>
  <c r="U1041" i="5" s="1"/>
  <c r="T1041" i="5"/>
  <c r="S1042" i="5"/>
  <c r="U1042" i="5" s="1"/>
  <c r="T1042" i="5"/>
  <c r="S1043" i="5"/>
  <c r="U1043" i="5" s="1"/>
  <c r="T1043" i="5"/>
  <c r="S1044" i="5"/>
  <c r="U1044" i="5" s="1"/>
  <c r="T1044" i="5"/>
  <c r="S1045" i="5"/>
  <c r="U1045" i="5" s="1"/>
  <c r="T1045" i="5"/>
  <c r="S1046" i="5"/>
  <c r="U1046" i="5" s="1"/>
  <c r="T1046" i="5"/>
  <c r="S1047" i="5"/>
  <c r="U1047" i="5" s="1"/>
  <c r="T1047" i="5"/>
  <c r="S1048" i="5"/>
  <c r="U1048" i="5" s="1"/>
  <c r="T1048" i="5"/>
  <c r="S1049" i="5"/>
  <c r="U1049" i="5" s="1"/>
  <c r="T1049" i="5"/>
  <c r="S1050" i="5"/>
  <c r="U1050" i="5" s="1"/>
  <c r="T1050" i="5"/>
  <c r="S1051" i="5"/>
  <c r="U1051" i="5" s="1"/>
  <c r="T1051" i="5"/>
  <c r="S1052" i="5"/>
  <c r="U1052" i="5" s="1"/>
  <c r="T1052" i="5"/>
  <c r="S1053" i="5"/>
  <c r="U1053" i="5" s="1"/>
  <c r="T1053" i="5"/>
  <c r="S1054" i="5"/>
  <c r="U1054" i="5" s="1"/>
  <c r="T1054" i="5"/>
  <c r="S1055" i="5"/>
  <c r="U1055" i="5" s="1"/>
  <c r="T1055" i="5"/>
  <c r="S1056" i="5"/>
  <c r="U1056" i="5" s="1"/>
  <c r="T1056" i="5"/>
  <c r="S1057" i="5"/>
  <c r="U1057" i="5" s="1"/>
  <c r="T1057" i="5"/>
  <c r="S1058" i="5"/>
  <c r="U1058" i="5" s="1"/>
  <c r="T1058" i="5"/>
  <c r="S1059" i="5"/>
  <c r="U1059" i="5" s="1"/>
  <c r="T1059" i="5"/>
  <c r="S1060" i="5"/>
  <c r="U1060" i="5" s="1"/>
  <c r="T1060" i="5"/>
  <c r="S1061" i="5"/>
  <c r="U1061" i="5" s="1"/>
  <c r="T1061" i="5"/>
  <c r="S1062" i="5"/>
  <c r="U1062" i="5" s="1"/>
  <c r="T1062" i="5"/>
  <c r="S1063" i="5"/>
  <c r="U1063" i="5" s="1"/>
  <c r="T1063" i="5"/>
  <c r="S1064" i="5"/>
  <c r="U1064" i="5" s="1"/>
  <c r="T1064" i="5"/>
  <c r="S1065" i="5"/>
  <c r="U1065" i="5" s="1"/>
  <c r="T1065" i="5"/>
  <c r="S1066" i="5"/>
  <c r="U1066" i="5" s="1"/>
  <c r="T1066" i="5"/>
  <c r="S1067" i="5"/>
  <c r="U1067" i="5" s="1"/>
  <c r="T1067" i="5"/>
  <c r="S1068" i="5"/>
  <c r="U1068" i="5" s="1"/>
  <c r="T1068" i="5"/>
  <c r="S1069" i="5"/>
  <c r="U1069" i="5" s="1"/>
  <c r="T1069" i="5"/>
  <c r="S1070" i="5"/>
  <c r="U1070" i="5" s="1"/>
  <c r="T1070" i="5"/>
  <c r="S1071" i="5"/>
  <c r="U1071" i="5" s="1"/>
  <c r="T1071" i="5"/>
  <c r="S1072" i="5"/>
  <c r="U1072" i="5" s="1"/>
  <c r="T1072" i="5"/>
  <c r="S1073" i="5"/>
  <c r="U1073" i="5" s="1"/>
  <c r="T1073" i="5"/>
  <c r="S1074" i="5"/>
  <c r="U1074" i="5" s="1"/>
  <c r="T1074" i="5"/>
  <c r="S1075" i="5"/>
  <c r="U1075" i="5" s="1"/>
  <c r="T1075" i="5"/>
  <c r="S1076" i="5"/>
  <c r="U1076" i="5" s="1"/>
  <c r="T1076" i="5"/>
  <c r="S1077" i="5"/>
  <c r="U1077" i="5" s="1"/>
  <c r="T1077" i="5"/>
  <c r="S1078" i="5"/>
  <c r="U1078" i="5" s="1"/>
  <c r="T1078" i="5"/>
  <c r="S1079" i="5"/>
  <c r="U1079" i="5" s="1"/>
  <c r="T1079" i="5"/>
  <c r="S1080" i="5"/>
  <c r="U1080" i="5" s="1"/>
  <c r="T1080" i="5"/>
  <c r="S1081" i="5"/>
  <c r="U1081" i="5" s="1"/>
  <c r="T1081" i="5"/>
  <c r="S1082" i="5"/>
  <c r="U1082" i="5" s="1"/>
  <c r="T1082" i="5"/>
  <c r="S1083" i="5"/>
  <c r="U1083" i="5" s="1"/>
  <c r="T1083" i="5"/>
  <c r="S1084" i="5"/>
  <c r="U1084" i="5" s="1"/>
  <c r="T1084" i="5"/>
  <c r="T1085" i="5"/>
  <c r="U1085" i="5"/>
  <c r="S1086" i="5"/>
  <c r="U1086" i="5" s="1"/>
  <c r="T1086" i="5"/>
  <c r="S1087" i="5"/>
  <c r="U1087" i="5" s="1"/>
  <c r="T1087" i="5"/>
  <c r="S1088" i="5"/>
  <c r="U1088" i="5" s="1"/>
  <c r="T1088" i="5"/>
  <c r="S1089" i="5"/>
  <c r="U1089" i="5" s="1"/>
  <c r="T1089" i="5"/>
  <c r="S1090" i="5"/>
  <c r="U1090" i="5" s="1"/>
  <c r="T1090" i="5"/>
  <c r="S1091" i="5"/>
  <c r="U1091" i="5" s="1"/>
  <c r="T1091" i="5"/>
  <c r="S1092" i="5"/>
  <c r="U1092" i="5" s="1"/>
  <c r="T1092" i="5"/>
  <c r="S1093" i="5"/>
  <c r="U1093" i="5" s="1"/>
  <c r="T1093" i="5"/>
  <c r="S1094" i="5"/>
  <c r="U1094" i="5" s="1"/>
  <c r="T1094" i="5"/>
  <c r="S1095" i="5"/>
  <c r="U1095" i="5" s="1"/>
  <c r="T1095" i="5"/>
  <c r="S1096" i="5"/>
  <c r="U1096" i="5" s="1"/>
  <c r="T1096" i="5"/>
  <c r="S1097" i="5"/>
  <c r="U1097" i="5" s="1"/>
  <c r="T1097" i="5"/>
  <c r="S1098" i="5"/>
  <c r="U1098" i="5" s="1"/>
  <c r="T1098" i="5"/>
  <c r="S1099" i="5"/>
  <c r="U1099" i="5" s="1"/>
  <c r="T1099" i="5"/>
  <c r="S1100" i="5"/>
  <c r="U1100" i="5" s="1"/>
  <c r="T1100" i="5"/>
  <c r="S1101" i="5"/>
  <c r="U1101" i="5" s="1"/>
  <c r="T1101" i="5"/>
  <c r="S1102" i="5"/>
  <c r="U1102" i="5" s="1"/>
  <c r="T1102" i="5"/>
  <c r="S1103" i="5"/>
  <c r="U1103" i="5" s="1"/>
  <c r="T1103" i="5"/>
  <c r="S1104" i="5"/>
  <c r="U1104" i="5" s="1"/>
  <c r="T1104" i="5"/>
  <c r="S1105" i="5"/>
  <c r="U1105" i="5" s="1"/>
  <c r="T1105" i="5"/>
  <c r="S1106" i="5"/>
  <c r="U1106" i="5" s="1"/>
  <c r="T1106" i="5"/>
  <c r="S1107" i="5"/>
  <c r="U1107" i="5" s="1"/>
  <c r="T1107" i="5"/>
  <c r="S1108" i="5"/>
  <c r="U1108" i="5" s="1"/>
  <c r="T1108" i="5"/>
  <c r="S1109" i="5"/>
  <c r="U1109" i="5" s="1"/>
  <c r="T1109" i="5"/>
  <c r="S1110" i="5"/>
  <c r="U1110" i="5" s="1"/>
  <c r="T1110" i="5"/>
  <c r="S1111" i="5"/>
  <c r="U1111" i="5" s="1"/>
  <c r="T1111" i="5"/>
  <c r="S1112" i="5"/>
  <c r="U1112" i="5" s="1"/>
  <c r="T1112" i="5"/>
  <c r="S1113" i="5"/>
  <c r="U1113" i="5" s="1"/>
  <c r="T1113" i="5"/>
  <c r="S1114" i="5"/>
  <c r="U1114" i="5" s="1"/>
  <c r="T1114" i="5"/>
  <c r="S1115" i="5"/>
  <c r="U1115" i="5" s="1"/>
  <c r="T1115" i="5"/>
  <c r="S1116" i="5"/>
  <c r="U1116" i="5" s="1"/>
  <c r="T1116" i="5"/>
  <c r="S1117" i="5"/>
  <c r="U1117" i="5" s="1"/>
  <c r="T1117" i="5"/>
  <c r="S1118" i="5"/>
  <c r="U1118" i="5" s="1"/>
  <c r="T1118" i="5"/>
  <c r="S1119" i="5"/>
  <c r="U1119" i="5" s="1"/>
  <c r="T1119" i="5"/>
  <c r="S1120" i="5"/>
  <c r="U1120" i="5" s="1"/>
  <c r="T1120" i="5"/>
  <c r="S1121" i="5"/>
  <c r="U1121" i="5" s="1"/>
  <c r="T1121" i="5"/>
  <c r="S1122" i="5"/>
  <c r="U1122" i="5" s="1"/>
  <c r="T1122" i="5"/>
  <c r="S1123" i="5"/>
  <c r="U1123" i="5" s="1"/>
  <c r="T1123" i="5"/>
  <c r="S1124" i="5"/>
  <c r="U1124" i="5" s="1"/>
  <c r="T1124" i="5"/>
  <c r="S1125" i="5"/>
  <c r="U1125" i="5" s="1"/>
  <c r="T1125" i="5"/>
  <c r="S1126" i="5"/>
  <c r="U1126" i="5" s="1"/>
  <c r="T1126" i="5"/>
  <c r="S1127" i="5"/>
  <c r="U1127" i="5" s="1"/>
  <c r="T1127" i="5"/>
  <c r="S1128" i="5"/>
  <c r="U1128" i="5" s="1"/>
  <c r="T1128" i="5"/>
  <c r="S1129" i="5"/>
  <c r="U1129" i="5" s="1"/>
  <c r="T1129" i="5"/>
  <c r="S1130" i="5"/>
  <c r="U1130" i="5" s="1"/>
  <c r="T1130" i="5"/>
  <c r="S1131" i="5"/>
  <c r="U1131" i="5" s="1"/>
  <c r="T1131" i="5"/>
  <c r="S1132" i="5"/>
  <c r="U1132" i="5" s="1"/>
  <c r="T1132" i="5"/>
  <c r="S1133" i="5"/>
  <c r="U1133" i="5" s="1"/>
  <c r="T1133" i="5"/>
  <c r="S1134" i="5"/>
  <c r="U1134" i="5" s="1"/>
  <c r="T1134" i="5"/>
  <c r="S1135" i="5"/>
  <c r="U1135" i="5" s="1"/>
  <c r="T1135" i="5"/>
  <c r="S1136" i="5"/>
  <c r="U1136" i="5" s="1"/>
  <c r="T1136" i="5"/>
  <c r="S1137" i="5"/>
  <c r="U1137" i="5" s="1"/>
  <c r="T1137" i="5"/>
  <c r="S1138" i="5"/>
  <c r="U1138" i="5" s="1"/>
  <c r="T1138" i="5"/>
  <c r="S1139" i="5"/>
  <c r="U1139" i="5" s="1"/>
  <c r="T1139" i="5"/>
  <c r="S1140" i="5"/>
  <c r="U1140" i="5" s="1"/>
  <c r="T1140" i="5"/>
  <c r="S1141" i="5"/>
  <c r="U1141" i="5" s="1"/>
  <c r="T1141" i="5"/>
  <c r="S1142" i="5"/>
  <c r="U1142" i="5" s="1"/>
  <c r="T1142" i="5"/>
  <c r="S1143" i="5"/>
  <c r="U1143" i="5" s="1"/>
  <c r="T1143" i="5"/>
  <c r="S1144" i="5"/>
  <c r="U1144" i="5" s="1"/>
  <c r="T1144" i="5"/>
  <c r="S1145" i="5"/>
  <c r="U1145" i="5" s="1"/>
  <c r="T1145" i="5"/>
  <c r="S1146" i="5"/>
  <c r="U1146" i="5" s="1"/>
  <c r="T1146" i="5"/>
  <c r="S1147" i="5"/>
  <c r="U1147" i="5" s="1"/>
  <c r="T1147" i="5"/>
  <c r="S1148" i="5"/>
  <c r="U1148" i="5" s="1"/>
  <c r="T1148" i="5"/>
  <c r="S1149" i="5"/>
  <c r="U1149" i="5" s="1"/>
  <c r="T1149" i="5"/>
  <c r="S1150" i="5"/>
  <c r="U1150" i="5" s="1"/>
  <c r="T1150" i="5"/>
  <c r="S1151" i="5"/>
  <c r="U1151" i="5" s="1"/>
  <c r="T1151" i="5"/>
  <c r="S1152" i="5"/>
  <c r="U1152" i="5" s="1"/>
  <c r="T1152" i="5"/>
  <c r="S1153" i="5"/>
  <c r="U1153" i="5" s="1"/>
  <c r="T1153" i="5"/>
  <c r="S1154" i="5"/>
  <c r="U1154" i="5" s="1"/>
  <c r="T1154" i="5"/>
  <c r="S1155" i="5"/>
  <c r="U1155" i="5" s="1"/>
  <c r="T1155" i="5"/>
  <c r="S1156" i="5"/>
  <c r="U1156" i="5" s="1"/>
  <c r="T1156" i="5"/>
  <c r="S1157" i="5"/>
  <c r="U1157" i="5" s="1"/>
  <c r="T1157" i="5"/>
  <c r="S1158" i="5"/>
  <c r="U1158" i="5" s="1"/>
  <c r="T1158" i="5"/>
  <c r="S1159" i="5"/>
  <c r="U1159" i="5" s="1"/>
  <c r="T1159" i="5"/>
  <c r="S1160" i="5"/>
  <c r="U1160" i="5" s="1"/>
  <c r="T1160" i="5"/>
  <c r="S1161" i="5"/>
  <c r="U1161" i="5" s="1"/>
  <c r="T1161" i="5"/>
  <c r="S1162" i="5"/>
  <c r="U1162" i="5" s="1"/>
  <c r="T1162" i="5"/>
  <c r="S1163" i="5"/>
  <c r="U1163" i="5" s="1"/>
  <c r="T1163" i="5"/>
  <c r="S1164" i="5"/>
  <c r="U1164" i="5" s="1"/>
  <c r="T1164" i="5"/>
  <c r="S1165" i="5"/>
  <c r="U1165" i="5" s="1"/>
  <c r="T1165" i="5"/>
  <c r="S1166" i="5"/>
  <c r="U1166" i="5" s="1"/>
  <c r="T1166" i="5"/>
  <c r="S1167" i="5"/>
  <c r="U1167" i="5" s="1"/>
  <c r="T1167" i="5"/>
  <c r="S1168" i="5"/>
  <c r="U1168" i="5" s="1"/>
  <c r="T1168" i="5"/>
  <c r="S1169" i="5"/>
  <c r="U1169" i="5" s="1"/>
  <c r="T1169" i="5"/>
  <c r="S1170" i="5"/>
  <c r="U1170" i="5" s="1"/>
  <c r="T1170" i="5"/>
  <c r="S1171" i="5"/>
  <c r="U1171" i="5" s="1"/>
  <c r="T1171" i="5"/>
  <c r="S1172" i="5"/>
  <c r="U1172" i="5" s="1"/>
  <c r="T1172" i="5"/>
  <c r="S1173" i="5"/>
  <c r="U1173" i="5" s="1"/>
  <c r="T1173" i="5"/>
  <c r="S1174" i="5"/>
  <c r="U1174" i="5" s="1"/>
  <c r="T1174" i="5"/>
  <c r="S1175" i="5"/>
  <c r="U1175" i="5" s="1"/>
  <c r="T1175" i="5"/>
  <c r="S1176" i="5"/>
  <c r="U1176" i="5" s="1"/>
  <c r="T1176" i="5"/>
  <c r="S1177" i="5"/>
  <c r="U1177" i="5" s="1"/>
  <c r="T1177" i="5"/>
  <c r="S1178" i="5"/>
  <c r="U1178" i="5" s="1"/>
  <c r="T1178" i="5"/>
  <c r="S1179" i="5"/>
  <c r="U1179" i="5" s="1"/>
  <c r="T1179" i="5"/>
  <c r="S1180" i="5"/>
  <c r="U1180" i="5" s="1"/>
  <c r="T1180" i="5"/>
  <c r="T1181" i="5"/>
  <c r="U1181" i="5"/>
  <c r="S1182" i="5"/>
  <c r="U1182" i="5" s="1"/>
  <c r="T1182" i="5"/>
  <c r="S1183" i="5"/>
  <c r="U1183" i="5" s="1"/>
  <c r="T1183" i="5"/>
  <c r="S1184" i="5"/>
  <c r="U1184" i="5" s="1"/>
  <c r="T1184" i="5"/>
  <c r="S1185" i="5"/>
  <c r="U1185" i="5" s="1"/>
  <c r="T1185" i="5"/>
  <c r="S1186" i="5"/>
  <c r="U1186" i="5" s="1"/>
  <c r="T1186" i="5"/>
  <c r="S1187" i="5"/>
  <c r="U1187" i="5" s="1"/>
  <c r="T1187" i="5"/>
  <c r="S1188" i="5"/>
  <c r="U1188" i="5" s="1"/>
  <c r="T1188" i="5"/>
  <c r="S1189" i="5"/>
  <c r="U1189" i="5" s="1"/>
  <c r="T1189" i="5"/>
  <c r="S1190" i="5"/>
  <c r="U1190" i="5" s="1"/>
  <c r="T1190" i="5"/>
  <c r="S1191" i="5"/>
  <c r="U1191" i="5" s="1"/>
  <c r="T1191" i="5"/>
  <c r="S1192" i="5"/>
  <c r="U1192" i="5" s="1"/>
  <c r="T1192" i="5"/>
  <c r="S1193" i="5"/>
  <c r="U1193" i="5" s="1"/>
  <c r="T1193" i="5"/>
  <c r="S1194" i="5"/>
  <c r="U1194" i="5" s="1"/>
  <c r="T1194" i="5"/>
  <c r="S1195" i="5"/>
  <c r="U1195" i="5" s="1"/>
  <c r="T1195" i="5"/>
  <c r="S1196" i="5"/>
  <c r="U1196" i="5" s="1"/>
  <c r="T1196" i="5"/>
  <c r="S1197" i="5"/>
  <c r="U1197" i="5" s="1"/>
  <c r="T1197" i="5"/>
  <c r="S1198" i="5"/>
  <c r="U1198" i="5" s="1"/>
  <c r="T1198" i="5"/>
  <c r="S1199" i="5"/>
  <c r="U1199" i="5" s="1"/>
  <c r="T1199" i="5"/>
  <c r="S1200" i="5"/>
  <c r="U1200" i="5" s="1"/>
  <c r="T1200" i="5"/>
  <c r="S1201" i="5"/>
  <c r="U1201" i="5" s="1"/>
  <c r="T1201" i="5"/>
  <c r="S1202" i="5"/>
  <c r="U1202" i="5" s="1"/>
  <c r="T1202" i="5"/>
  <c r="S1203" i="5"/>
  <c r="U1203" i="5" s="1"/>
  <c r="T1203" i="5"/>
  <c r="S1204" i="5"/>
  <c r="U1204" i="5" s="1"/>
  <c r="T1204" i="5"/>
  <c r="S1205" i="5"/>
  <c r="U1205" i="5" s="1"/>
  <c r="T1205" i="5"/>
  <c r="S1206" i="5"/>
  <c r="U1206" i="5" s="1"/>
  <c r="T1206" i="5"/>
  <c r="S1207" i="5"/>
  <c r="U1207" i="5" s="1"/>
  <c r="T1207" i="5"/>
  <c r="S1208" i="5"/>
  <c r="U1208" i="5" s="1"/>
  <c r="T1208" i="5"/>
  <c r="S1209" i="5"/>
  <c r="U1209" i="5" s="1"/>
  <c r="T1209" i="5"/>
  <c r="S1210" i="5"/>
  <c r="U1210" i="5" s="1"/>
  <c r="T1210" i="5"/>
  <c r="S1211" i="5"/>
  <c r="U1211" i="5" s="1"/>
  <c r="T1211" i="5"/>
  <c r="S1212" i="5"/>
  <c r="U1212" i="5" s="1"/>
  <c r="T1212" i="5"/>
  <c r="S1213" i="5"/>
  <c r="U1213" i="5" s="1"/>
  <c r="T1213" i="5"/>
  <c r="S1214" i="5"/>
  <c r="U1214" i="5" s="1"/>
  <c r="T1214" i="5"/>
  <c r="S1215" i="5"/>
  <c r="U1215" i="5" s="1"/>
  <c r="T1215" i="5"/>
  <c r="S1216" i="5"/>
  <c r="U1216" i="5" s="1"/>
  <c r="T1216" i="5"/>
  <c r="S1217" i="5"/>
  <c r="U1217" i="5" s="1"/>
  <c r="T1217" i="5"/>
  <c r="S1218" i="5"/>
  <c r="U1218" i="5" s="1"/>
  <c r="T1218" i="5"/>
  <c r="S1219" i="5"/>
  <c r="U1219" i="5" s="1"/>
  <c r="T1219" i="5"/>
  <c r="S1220" i="5"/>
  <c r="U1220" i="5" s="1"/>
  <c r="T1220" i="5"/>
  <c r="S1221" i="5"/>
  <c r="U1221" i="5" s="1"/>
  <c r="T1221" i="5"/>
  <c r="S1222" i="5"/>
  <c r="U1222" i="5" s="1"/>
  <c r="T1222" i="5"/>
  <c r="S1223" i="5"/>
  <c r="U1223" i="5" s="1"/>
  <c r="T1223" i="5"/>
  <c r="S1224" i="5"/>
  <c r="U1224" i="5" s="1"/>
  <c r="T1224" i="5"/>
  <c r="S1225" i="5"/>
  <c r="U1225" i="5" s="1"/>
  <c r="T1225" i="5"/>
  <c r="S1226" i="5"/>
  <c r="U1226" i="5" s="1"/>
  <c r="T1226" i="5"/>
  <c r="S1227" i="5"/>
  <c r="U1227" i="5" s="1"/>
  <c r="T1227" i="5"/>
  <c r="S1228" i="5"/>
  <c r="U1228" i="5" s="1"/>
  <c r="T1228" i="5"/>
  <c r="S1229" i="5"/>
  <c r="U1229" i="5" s="1"/>
  <c r="T1229" i="5"/>
  <c r="S1230" i="5"/>
  <c r="U1230" i="5" s="1"/>
  <c r="T1230" i="5"/>
  <c r="S1231" i="5"/>
  <c r="U1231" i="5" s="1"/>
  <c r="T1231" i="5"/>
  <c r="S1232" i="5"/>
  <c r="U1232" i="5" s="1"/>
  <c r="T1232" i="5"/>
  <c r="S1233" i="5"/>
  <c r="U1233" i="5" s="1"/>
  <c r="T1233" i="5"/>
  <c r="S1234" i="5"/>
  <c r="U1234" i="5" s="1"/>
  <c r="T1234" i="5"/>
  <c r="S1235" i="5"/>
  <c r="U1235" i="5" s="1"/>
  <c r="T1235" i="5"/>
  <c r="S1236" i="5"/>
  <c r="U1236" i="5" s="1"/>
  <c r="T1236" i="5"/>
  <c r="S1237" i="5"/>
  <c r="U1237" i="5" s="1"/>
  <c r="T1237" i="5"/>
  <c r="S1238" i="5"/>
  <c r="U1238" i="5" s="1"/>
  <c r="T1238" i="5"/>
  <c r="S1239" i="5"/>
  <c r="U1239" i="5" s="1"/>
  <c r="T1239" i="5"/>
  <c r="S1240" i="5"/>
  <c r="U1240" i="5" s="1"/>
  <c r="T1240" i="5"/>
  <c r="S1241" i="5"/>
  <c r="U1241" i="5" s="1"/>
  <c r="T1241" i="5"/>
  <c r="S1242" i="5"/>
  <c r="U1242" i="5" s="1"/>
  <c r="T1242" i="5"/>
  <c r="S1243" i="5"/>
  <c r="U1243" i="5" s="1"/>
  <c r="T1243" i="5"/>
  <c r="S1244" i="5"/>
  <c r="U1244" i="5" s="1"/>
  <c r="T1244" i="5"/>
  <c r="S1245" i="5"/>
  <c r="U1245" i="5" s="1"/>
  <c r="T1245" i="5"/>
  <c r="S1246" i="5"/>
  <c r="U1246" i="5" s="1"/>
  <c r="T1246" i="5"/>
  <c r="S1247" i="5"/>
  <c r="U1247" i="5" s="1"/>
  <c r="T1247" i="5"/>
  <c r="S1248" i="5"/>
  <c r="U1248" i="5" s="1"/>
  <c r="T1248" i="5"/>
  <c r="S1249" i="5"/>
  <c r="U1249" i="5" s="1"/>
  <c r="T1249" i="5"/>
  <c r="S1250" i="5"/>
  <c r="U1250" i="5" s="1"/>
  <c r="T1250" i="5"/>
  <c r="S1251" i="5"/>
  <c r="U1251" i="5" s="1"/>
  <c r="T1251" i="5"/>
  <c r="S1252" i="5"/>
  <c r="U1252" i="5" s="1"/>
  <c r="T1252" i="5"/>
  <c r="S1253" i="5"/>
  <c r="U1253" i="5" s="1"/>
  <c r="T1253" i="5"/>
  <c r="S1254" i="5"/>
  <c r="U1254" i="5" s="1"/>
  <c r="T1254" i="5"/>
  <c r="S1255" i="5"/>
  <c r="U1255" i="5" s="1"/>
  <c r="T1255" i="5"/>
  <c r="S1256" i="5"/>
  <c r="U1256" i="5" s="1"/>
  <c r="T1256" i="5"/>
  <c r="S1257" i="5"/>
  <c r="U1257" i="5" s="1"/>
  <c r="T1257" i="5"/>
  <c r="S1258" i="5"/>
  <c r="U1258" i="5" s="1"/>
  <c r="T1258" i="5"/>
  <c r="S1259" i="5"/>
  <c r="U1259" i="5" s="1"/>
  <c r="T1259" i="5"/>
  <c r="S1260" i="5"/>
  <c r="U1260" i="5" s="1"/>
  <c r="T1260" i="5"/>
  <c r="S1261" i="5"/>
  <c r="U1261" i="5" s="1"/>
  <c r="T1261" i="5"/>
  <c r="S1262" i="5"/>
  <c r="U1262" i="5" s="1"/>
  <c r="T1262" i="5"/>
  <c r="S1263" i="5"/>
  <c r="U1263" i="5" s="1"/>
  <c r="T1263" i="5"/>
  <c r="S1264" i="5"/>
  <c r="U1264" i="5" s="1"/>
  <c r="T1264" i="5"/>
  <c r="S1265" i="5"/>
  <c r="U1265" i="5" s="1"/>
  <c r="T1265" i="5"/>
  <c r="S1266" i="5"/>
  <c r="U1266" i="5" s="1"/>
  <c r="T1266" i="5"/>
  <c r="S1268" i="5"/>
  <c r="U1268" i="5" s="1"/>
  <c r="T1268" i="5"/>
  <c r="S1269" i="5"/>
  <c r="U1269" i="5" s="1"/>
  <c r="T1269" i="5"/>
  <c r="S1270" i="5"/>
  <c r="U1270" i="5" s="1"/>
  <c r="T1270" i="5"/>
  <c r="S1271" i="5"/>
  <c r="U1271" i="5" s="1"/>
  <c r="T1271" i="5"/>
  <c r="S1272" i="5"/>
  <c r="U1272" i="5" s="1"/>
  <c r="T1272" i="5"/>
  <c r="S1273" i="5"/>
  <c r="U1273" i="5" s="1"/>
  <c r="T1273" i="5"/>
  <c r="S1274" i="5"/>
  <c r="U1274" i="5" s="1"/>
  <c r="T1274" i="5"/>
  <c r="S1275" i="5"/>
  <c r="U1275" i="5" s="1"/>
  <c r="T1275" i="5"/>
  <c r="S1276" i="5"/>
  <c r="U1276" i="5" s="1"/>
  <c r="T1276" i="5"/>
  <c r="S1277" i="5"/>
  <c r="U1277" i="5" s="1"/>
  <c r="T1277" i="5"/>
  <c r="K1278" i="5"/>
  <c r="S1278" i="5"/>
  <c r="U1278" i="5" s="1"/>
  <c r="T1278" i="5"/>
  <c r="K1279" i="5"/>
  <c r="S1279" i="5"/>
  <c r="U1279" i="5" s="1"/>
  <c r="T1279" i="5"/>
  <c r="K1280" i="5"/>
  <c r="S1280" i="5"/>
  <c r="U1280" i="5" s="1"/>
  <c r="T1280" i="5"/>
  <c r="K1281" i="5"/>
  <c r="S1281" i="5"/>
  <c r="U1281" i="5" s="1"/>
  <c r="T1281" i="5"/>
  <c r="K1282" i="5"/>
  <c r="S1282" i="5"/>
  <c r="U1282" i="5" s="1"/>
  <c r="T1282" i="5"/>
  <c r="K1283" i="5"/>
  <c r="S1283" i="5"/>
  <c r="U1283" i="5" s="1"/>
  <c r="T1283" i="5"/>
  <c r="K1284" i="5"/>
  <c r="S1284" i="5"/>
  <c r="U1284" i="5" s="1"/>
  <c r="T1284" i="5"/>
  <c r="K1285" i="5"/>
  <c r="S1285" i="5"/>
  <c r="U1285" i="5" s="1"/>
  <c r="T1285" i="5"/>
  <c r="K1286" i="5"/>
  <c r="S1286" i="5"/>
  <c r="U1286" i="5" s="1"/>
  <c r="T1286" i="5"/>
  <c r="K1287" i="5"/>
  <c r="S1287" i="5"/>
  <c r="U1287" i="5" s="1"/>
  <c r="T1287" i="5"/>
  <c r="K1288" i="5"/>
  <c r="S1288" i="5"/>
  <c r="U1288" i="5" s="1"/>
  <c r="T1288" i="5"/>
  <c r="K1289" i="5"/>
  <c r="S1289" i="5"/>
  <c r="U1289" i="5" s="1"/>
  <c r="T1289" i="5"/>
  <c r="K1290" i="5"/>
  <c r="S1290" i="5"/>
  <c r="U1290" i="5" s="1"/>
  <c r="T1290" i="5"/>
  <c r="K1291" i="5"/>
  <c r="S1291" i="5"/>
  <c r="U1291" i="5" s="1"/>
  <c r="T1291" i="5"/>
  <c r="K1292" i="5"/>
  <c r="S1292" i="5"/>
  <c r="U1292" i="5" s="1"/>
  <c r="T1292" i="5"/>
  <c r="K1293" i="5"/>
  <c r="S1293" i="5"/>
  <c r="U1293" i="5" s="1"/>
  <c r="T1293" i="5"/>
  <c r="K1294" i="5"/>
  <c r="S1294" i="5"/>
  <c r="U1294" i="5" s="1"/>
  <c r="T1294" i="5"/>
  <c r="K1295" i="5"/>
  <c r="S1295" i="5"/>
  <c r="U1295" i="5" s="1"/>
  <c r="T1295" i="5"/>
  <c r="K1296" i="5"/>
  <c r="S1296" i="5"/>
  <c r="U1296" i="5" s="1"/>
  <c r="T1296" i="5"/>
  <c r="K1297" i="5"/>
  <c r="S1297" i="5"/>
  <c r="U1297" i="5" s="1"/>
  <c r="T1297" i="5"/>
  <c r="K1298" i="5"/>
  <c r="S1298" i="5"/>
  <c r="U1298" i="5" s="1"/>
  <c r="T1298" i="5"/>
  <c r="K1299" i="5"/>
  <c r="S1299" i="5"/>
  <c r="U1299" i="5" s="1"/>
  <c r="T1299" i="5"/>
  <c r="K1300" i="5"/>
  <c r="S1300" i="5"/>
  <c r="U1300" i="5" s="1"/>
  <c r="T1300" i="5"/>
  <c r="K1301" i="5"/>
  <c r="S1301" i="5"/>
  <c r="U1301" i="5" s="1"/>
  <c r="T1301" i="5"/>
  <c r="K1302" i="5"/>
  <c r="S1302" i="5"/>
  <c r="U1302" i="5" s="1"/>
  <c r="T1302" i="5"/>
  <c r="K1303" i="5"/>
  <c r="S1303" i="5"/>
  <c r="U1303" i="5" s="1"/>
  <c r="T1303" i="5"/>
  <c r="K1304" i="5"/>
  <c r="S1304" i="5"/>
  <c r="U1304" i="5" s="1"/>
  <c r="T1304" i="5"/>
  <c r="K1305" i="5"/>
  <c r="S1305" i="5"/>
  <c r="U1305" i="5" s="1"/>
  <c r="T1305" i="5"/>
  <c r="K1306" i="5"/>
  <c r="S1306" i="5"/>
  <c r="U1306" i="5" s="1"/>
  <c r="T1306" i="5"/>
  <c r="K1307" i="5"/>
  <c r="S1307" i="5"/>
  <c r="U1307" i="5" s="1"/>
  <c r="T1307" i="5"/>
  <c r="K1308" i="5"/>
  <c r="S1308" i="5"/>
  <c r="U1308" i="5" s="1"/>
  <c r="T1308" i="5"/>
  <c r="K1309" i="5"/>
  <c r="S1309" i="5"/>
  <c r="U1309" i="5" s="1"/>
  <c r="T1309" i="5"/>
  <c r="K1310" i="5"/>
  <c r="S1310" i="5"/>
  <c r="U1310" i="5" s="1"/>
  <c r="T1310" i="5"/>
  <c r="K1311" i="5"/>
  <c r="S1311" i="5"/>
  <c r="U1311" i="5" s="1"/>
  <c r="T1311" i="5"/>
  <c r="K1312" i="5"/>
  <c r="S1312" i="5"/>
  <c r="U1312" i="5" s="1"/>
  <c r="T1312" i="5"/>
  <c r="K1313" i="5"/>
  <c r="S1313" i="5"/>
  <c r="U1313" i="5" s="1"/>
  <c r="T1313" i="5"/>
  <c r="K1314" i="5"/>
  <c r="S1314" i="5"/>
  <c r="U1314" i="5" s="1"/>
  <c r="T1314" i="5"/>
  <c r="K1315" i="5"/>
  <c r="S1315" i="5"/>
  <c r="U1315" i="5" s="1"/>
  <c r="T1315" i="5"/>
  <c r="K1316" i="5"/>
  <c r="S1316" i="5"/>
  <c r="U1316" i="5" s="1"/>
  <c r="T1316" i="5"/>
  <c r="K1317" i="5"/>
  <c r="S1317" i="5"/>
  <c r="U1317" i="5" s="1"/>
  <c r="T1317" i="5"/>
  <c r="K1318" i="5"/>
  <c r="S1318" i="5"/>
  <c r="U1318" i="5" s="1"/>
  <c r="T1318" i="5"/>
  <c r="K1319" i="5"/>
  <c r="S1319" i="5"/>
  <c r="U1319" i="5" s="1"/>
  <c r="T1319" i="5"/>
  <c r="K1320" i="5"/>
  <c r="S1320" i="5"/>
  <c r="U1320" i="5" s="1"/>
  <c r="T1320" i="5"/>
  <c r="K1321" i="5"/>
  <c r="S1321" i="5"/>
  <c r="U1321" i="5" s="1"/>
  <c r="T1321" i="5"/>
  <c r="K1322" i="5"/>
  <c r="S1322" i="5"/>
  <c r="U1322" i="5" s="1"/>
  <c r="T1322" i="5"/>
  <c r="K1323" i="5"/>
  <c r="S1323" i="5"/>
  <c r="U1323" i="5" s="1"/>
  <c r="T1323" i="5"/>
  <c r="K1324" i="5"/>
  <c r="S1324" i="5"/>
  <c r="U1324" i="5" s="1"/>
  <c r="T1324" i="5"/>
  <c r="K1325" i="5"/>
  <c r="S1325" i="5"/>
  <c r="U1325" i="5" s="1"/>
  <c r="T1325" i="5"/>
  <c r="K1326" i="5"/>
  <c r="S1326" i="5"/>
  <c r="U1326" i="5" s="1"/>
  <c r="T1326" i="5"/>
  <c r="K1327" i="5"/>
  <c r="S1327" i="5"/>
  <c r="U1327" i="5" s="1"/>
  <c r="T1327" i="5"/>
  <c r="K1328" i="5"/>
  <c r="S1328" i="5"/>
  <c r="U1328" i="5" s="1"/>
  <c r="T1328" i="5"/>
  <c r="K1329" i="5"/>
  <c r="S1329" i="5"/>
  <c r="U1329" i="5" s="1"/>
  <c r="T1329" i="5"/>
  <c r="S1330" i="5"/>
  <c r="U1330" i="5" s="1"/>
  <c r="T1330" i="5"/>
  <c r="S1331" i="5"/>
  <c r="U1331" i="5" s="1"/>
  <c r="T1331" i="5"/>
  <c r="S1332" i="5"/>
  <c r="U1332" i="5" s="1"/>
  <c r="T1332" i="5"/>
  <c r="S1333" i="5"/>
  <c r="U1333" i="5" s="1"/>
  <c r="T1333" i="5"/>
  <c r="S1334" i="5"/>
  <c r="U1334" i="5" s="1"/>
  <c r="T1334" i="5"/>
  <c r="S1335" i="5"/>
  <c r="U1335" i="5" s="1"/>
  <c r="T1335" i="5"/>
  <c r="S1336" i="5"/>
  <c r="U1336" i="5" s="1"/>
  <c r="T1336" i="5"/>
  <c r="S1337" i="5"/>
  <c r="U1337" i="5" s="1"/>
  <c r="T1337" i="5"/>
  <c r="S1338" i="5"/>
  <c r="U1338" i="5" s="1"/>
  <c r="T1338" i="5"/>
  <c r="S1339" i="5"/>
  <c r="U1339" i="5" s="1"/>
  <c r="T1339" i="5"/>
  <c r="S1340" i="5"/>
  <c r="U1340" i="5" s="1"/>
  <c r="T1340" i="5"/>
  <c r="S1341" i="5"/>
  <c r="U1341" i="5" s="1"/>
  <c r="T1341" i="5"/>
  <c r="S1342" i="5"/>
  <c r="U1342" i="5" s="1"/>
  <c r="T1342" i="5"/>
  <c r="S1343" i="5"/>
  <c r="U1343" i="5" s="1"/>
  <c r="T1343" i="5"/>
  <c r="S1344" i="5"/>
  <c r="U1344" i="5" s="1"/>
  <c r="T1344" i="5"/>
  <c r="S1345" i="5"/>
  <c r="U1345" i="5" s="1"/>
  <c r="T1345" i="5"/>
  <c r="S1346" i="5"/>
  <c r="U1346" i="5" s="1"/>
  <c r="T1346" i="5"/>
  <c r="S1347" i="5"/>
  <c r="U1347" i="5" s="1"/>
  <c r="T1347" i="5"/>
  <c r="S1348" i="5"/>
  <c r="U1348" i="5" s="1"/>
  <c r="T1348" i="5"/>
  <c r="S1349" i="5"/>
  <c r="U1349" i="5" s="1"/>
  <c r="T1349" i="5"/>
  <c r="S1350" i="5"/>
  <c r="U1350" i="5" s="1"/>
  <c r="T1350" i="5"/>
  <c r="K1351" i="5"/>
  <c r="S1351" i="5"/>
  <c r="U1351" i="5" s="1"/>
  <c r="T1351" i="5"/>
  <c r="K1352" i="5"/>
  <c r="S1352" i="5"/>
  <c r="U1352" i="5" s="1"/>
  <c r="T1352" i="5"/>
  <c r="K1353" i="5"/>
  <c r="S1353" i="5"/>
  <c r="U1353" i="5" s="1"/>
  <c r="T1353" i="5"/>
  <c r="K1354" i="5"/>
  <c r="S1354" i="5"/>
  <c r="U1354" i="5" s="1"/>
  <c r="T1354" i="5"/>
  <c r="K1355" i="5"/>
  <c r="S1355" i="5"/>
  <c r="U1355" i="5" s="1"/>
  <c r="T1355" i="5"/>
  <c r="K1356" i="5"/>
  <c r="S1356" i="5"/>
  <c r="U1356" i="5" s="1"/>
  <c r="T1356" i="5"/>
  <c r="K1357" i="5"/>
  <c r="S1357" i="5"/>
  <c r="U1357" i="5" s="1"/>
  <c r="T1357" i="5"/>
  <c r="K1358" i="5"/>
  <c r="S1358" i="5"/>
  <c r="U1358" i="5" s="1"/>
  <c r="T1358" i="5"/>
  <c r="K1359" i="5"/>
  <c r="S1359" i="5"/>
  <c r="U1359" i="5" s="1"/>
  <c r="T1359" i="5"/>
  <c r="K1360" i="5"/>
  <c r="S1360" i="5"/>
  <c r="U1360" i="5" s="1"/>
  <c r="T1360" i="5"/>
  <c r="K1361" i="5"/>
  <c r="S1361" i="5"/>
  <c r="U1361" i="5" s="1"/>
  <c r="T1361" i="5"/>
  <c r="K1362" i="5"/>
  <c r="S1362" i="5"/>
  <c r="U1362" i="5" s="1"/>
  <c r="T1362" i="5"/>
  <c r="K1363" i="5"/>
  <c r="S1363" i="5"/>
  <c r="U1363" i="5" s="1"/>
  <c r="T1363" i="5"/>
  <c r="K1364" i="5"/>
  <c r="S1364" i="5"/>
  <c r="U1364" i="5" s="1"/>
  <c r="T1364" i="5"/>
  <c r="K1365" i="5"/>
  <c r="S1365" i="5"/>
  <c r="U1365" i="5" s="1"/>
  <c r="T1365" i="5"/>
  <c r="K1366" i="5"/>
  <c r="S1366" i="5"/>
  <c r="U1366" i="5" s="1"/>
  <c r="T1366" i="5"/>
  <c r="K1367" i="5"/>
  <c r="S1367" i="5"/>
  <c r="U1367" i="5" s="1"/>
  <c r="T1367" i="5"/>
  <c r="K1368" i="5"/>
  <c r="S1368" i="5"/>
  <c r="U1368" i="5" s="1"/>
  <c r="T1368" i="5"/>
  <c r="K1369" i="5"/>
  <c r="S1369" i="5"/>
  <c r="U1369" i="5" s="1"/>
  <c r="T1369" i="5"/>
  <c r="K1370" i="5"/>
  <c r="S1370" i="5"/>
  <c r="U1370" i="5" s="1"/>
  <c r="T1370" i="5"/>
  <c r="K1371" i="5"/>
  <c r="S1371" i="5"/>
  <c r="U1371" i="5" s="1"/>
  <c r="T1371" i="5"/>
  <c r="K1372" i="5"/>
  <c r="S1372" i="5"/>
  <c r="U1372" i="5" s="1"/>
  <c r="T1372" i="5"/>
  <c r="K1373" i="5"/>
  <c r="S1373" i="5"/>
  <c r="U1373" i="5" s="1"/>
  <c r="T1373" i="5"/>
  <c r="K1374" i="5"/>
  <c r="S1374" i="5"/>
  <c r="U1374" i="5" s="1"/>
  <c r="T1374" i="5"/>
  <c r="K1375" i="5"/>
  <c r="S1375" i="5"/>
  <c r="U1375" i="5" s="1"/>
  <c r="T1375" i="5"/>
  <c r="K1376" i="5"/>
  <c r="S1376" i="5"/>
  <c r="U1376" i="5" s="1"/>
  <c r="T1376" i="5"/>
  <c r="K1377" i="5"/>
  <c r="S1377" i="5"/>
  <c r="U1377" i="5" s="1"/>
  <c r="T1377" i="5"/>
  <c r="K1378" i="5"/>
  <c r="S1378" i="5"/>
  <c r="U1378" i="5" s="1"/>
  <c r="T1378" i="5"/>
  <c r="K1379" i="5"/>
  <c r="S1379" i="5"/>
  <c r="U1379" i="5" s="1"/>
  <c r="T1379" i="5"/>
  <c r="K1380" i="5"/>
  <c r="S1380" i="5"/>
  <c r="U1380" i="5" s="1"/>
  <c r="T1380" i="5"/>
  <c r="K1381" i="5"/>
  <c r="S1381" i="5"/>
  <c r="U1381" i="5" s="1"/>
  <c r="T1381" i="5"/>
  <c r="L1382" i="5"/>
  <c r="S1382" i="5"/>
  <c r="U1382" i="5" s="1"/>
  <c r="T1382" i="5"/>
  <c r="L1383" i="5"/>
  <c r="S1383" i="5"/>
  <c r="U1383" i="5" s="1"/>
  <c r="T1383" i="5"/>
  <c r="L1384" i="5"/>
  <c r="S1384" i="5"/>
  <c r="U1384" i="5" s="1"/>
  <c r="T1384" i="5"/>
  <c r="L1385" i="5"/>
  <c r="S1385" i="5"/>
  <c r="U1385" i="5" s="1"/>
  <c r="T1385" i="5"/>
  <c r="L1386" i="5"/>
  <c r="S1386" i="5"/>
  <c r="U1386" i="5" s="1"/>
  <c r="T1386" i="5"/>
  <c r="L1387" i="5"/>
  <c r="S1387" i="5"/>
  <c r="U1387" i="5" s="1"/>
  <c r="T1387" i="5"/>
  <c r="K1388" i="5"/>
  <c r="L1388" i="5"/>
  <c r="S1388" i="5"/>
  <c r="U1388" i="5" s="1"/>
  <c r="T1388" i="5"/>
  <c r="K1389" i="5"/>
  <c r="L1389" i="5"/>
  <c r="S1389" i="5"/>
  <c r="U1389" i="5" s="1"/>
  <c r="T1389" i="5"/>
  <c r="K1390" i="5"/>
  <c r="L1390" i="5"/>
  <c r="S1390" i="5"/>
  <c r="U1390" i="5" s="1"/>
  <c r="T1390" i="5"/>
  <c r="K1391" i="5"/>
  <c r="L1391" i="5"/>
  <c r="S1391" i="5"/>
  <c r="U1391" i="5" s="1"/>
  <c r="T1391" i="5"/>
  <c r="K1392" i="5"/>
  <c r="L1392" i="5"/>
  <c r="S1392" i="5"/>
  <c r="U1392" i="5" s="1"/>
  <c r="T1392" i="5"/>
  <c r="K1393" i="5"/>
  <c r="L1393" i="5"/>
  <c r="S1393" i="5"/>
  <c r="U1393" i="5" s="1"/>
  <c r="T1393" i="5"/>
  <c r="K1394" i="5"/>
  <c r="L1394" i="5"/>
  <c r="S1394" i="5"/>
  <c r="U1394" i="5" s="1"/>
  <c r="T1394" i="5"/>
  <c r="K1395" i="5"/>
  <c r="L1395" i="5"/>
  <c r="S1395" i="5"/>
  <c r="U1395" i="5" s="1"/>
  <c r="T1395" i="5"/>
  <c r="K1396" i="5"/>
  <c r="L1396" i="5"/>
  <c r="S1396" i="5"/>
  <c r="U1396" i="5" s="1"/>
  <c r="T1396" i="5"/>
  <c r="K1397" i="5"/>
  <c r="L1397" i="5"/>
  <c r="S1397" i="5"/>
  <c r="U1397" i="5" s="1"/>
  <c r="T1397" i="5"/>
  <c r="K1398" i="5"/>
  <c r="L1398" i="5"/>
  <c r="S1398" i="5"/>
  <c r="U1398" i="5" s="1"/>
  <c r="T1398" i="5"/>
  <c r="L1399" i="5"/>
  <c r="S1399" i="5"/>
  <c r="U1399" i="5" s="1"/>
  <c r="T1399" i="5"/>
  <c r="L1400" i="5"/>
  <c r="S1400" i="5"/>
  <c r="U1400" i="5" s="1"/>
  <c r="T1400" i="5"/>
  <c r="L1401" i="5"/>
  <c r="S1401" i="5"/>
  <c r="U1401" i="5" s="1"/>
  <c r="T1401" i="5"/>
  <c r="L1402" i="5"/>
  <c r="S1402" i="5"/>
  <c r="U1402" i="5" s="1"/>
  <c r="T1402" i="5"/>
  <c r="L1403" i="5"/>
  <c r="S1403" i="5"/>
  <c r="U1403" i="5" s="1"/>
  <c r="T1403" i="5"/>
  <c r="L1404" i="5"/>
  <c r="S1404" i="5"/>
  <c r="U1404" i="5" s="1"/>
  <c r="T1404" i="5"/>
  <c r="L1405" i="5"/>
  <c r="S1405" i="5"/>
  <c r="U1405" i="5" s="1"/>
  <c r="T1405" i="5"/>
  <c r="L1406" i="5"/>
  <c r="S1406" i="5"/>
  <c r="U1406" i="5" s="1"/>
  <c r="T1406" i="5"/>
  <c r="L1407" i="5"/>
  <c r="S1407" i="5"/>
  <c r="U1407" i="5" s="1"/>
  <c r="T1407" i="5"/>
  <c r="L1408" i="5"/>
  <c r="S1408" i="5"/>
  <c r="U1408" i="5" s="1"/>
  <c r="T1408" i="5"/>
  <c r="L1409" i="5"/>
  <c r="S1409" i="5"/>
  <c r="U1409" i="5" s="1"/>
  <c r="T1409" i="5"/>
  <c r="L1410" i="5"/>
  <c r="S1410" i="5"/>
  <c r="U1410" i="5" s="1"/>
  <c r="T1410" i="5"/>
  <c r="L1411" i="5"/>
  <c r="S1411" i="5"/>
  <c r="U1411" i="5" s="1"/>
  <c r="T1411" i="5"/>
  <c r="S1412" i="5"/>
  <c r="U1412" i="5" s="1"/>
  <c r="T1412" i="5"/>
  <c r="S1413" i="5"/>
  <c r="U1413" i="5" s="1"/>
  <c r="T1413" i="5"/>
  <c r="S1414" i="5"/>
  <c r="U1414" i="5" s="1"/>
  <c r="T1414" i="5"/>
  <c r="S1415" i="5"/>
  <c r="U1415" i="5" s="1"/>
  <c r="T1415" i="5"/>
  <c r="S1416" i="5"/>
  <c r="U1416" i="5" s="1"/>
  <c r="T1416" i="5"/>
  <c r="S1417" i="5"/>
  <c r="U1417" i="5" s="1"/>
  <c r="T1417" i="5"/>
  <c r="S1418" i="5"/>
  <c r="U1418" i="5" s="1"/>
  <c r="T1418" i="5"/>
  <c r="S1419" i="5"/>
  <c r="U1419" i="5" s="1"/>
  <c r="T1419" i="5"/>
  <c r="S1420" i="5"/>
  <c r="U1420" i="5" s="1"/>
  <c r="T1420" i="5"/>
  <c r="S1421" i="5"/>
  <c r="U1421" i="5" s="1"/>
  <c r="T1421" i="5"/>
  <c r="S1422" i="5"/>
  <c r="U1422" i="5" s="1"/>
  <c r="T1422" i="5"/>
  <c r="S1423" i="5"/>
  <c r="U1423" i="5" s="1"/>
  <c r="T1423" i="5"/>
  <c r="S1424" i="5"/>
  <c r="U1424" i="5" s="1"/>
  <c r="T1424" i="5"/>
  <c r="S1425" i="5"/>
  <c r="U1425" i="5" s="1"/>
  <c r="T1425" i="5"/>
  <c r="S1426" i="5"/>
  <c r="U1426" i="5" s="1"/>
  <c r="T1426" i="5"/>
  <c r="S1427" i="5"/>
  <c r="U1427" i="5" s="1"/>
  <c r="T1427" i="5"/>
  <c r="S1428" i="5"/>
  <c r="U1428" i="5" s="1"/>
  <c r="T1428" i="5"/>
  <c r="S1429" i="5"/>
  <c r="U1429" i="5" s="1"/>
  <c r="T1429" i="5"/>
  <c r="S1430" i="5"/>
  <c r="U1430" i="5" s="1"/>
  <c r="T1430" i="5"/>
  <c r="S1431" i="5"/>
  <c r="U1431" i="5" s="1"/>
  <c r="T1431" i="5"/>
  <c r="S1432" i="5"/>
  <c r="U1432" i="5" s="1"/>
  <c r="T1432" i="5"/>
  <c r="S1433" i="5"/>
  <c r="U1433" i="5" s="1"/>
  <c r="T1433" i="5"/>
  <c r="S1434" i="5"/>
  <c r="U1434" i="5" s="1"/>
  <c r="T1434" i="5"/>
  <c r="S1435" i="5"/>
  <c r="U1435" i="5" s="1"/>
  <c r="T1435" i="5"/>
  <c r="S1436" i="5"/>
  <c r="U1436" i="5" s="1"/>
  <c r="T1436" i="5"/>
  <c r="S1437" i="5"/>
  <c r="U1437" i="5" s="1"/>
  <c r="T1437" i="5"/>
  <c r="S1438" i="5"/>
  <c r="U1438" i="5" s="1"/>
  <c r="T1438" i="5"/>
  <c r="L1439" i="5"/>
  <c r="S1439" i="5"/>
  <c r="U1439" i="5" s="1"/>
  <c r="T1439" i="5"/>
  <c r="L1440" i="5"/>
  <c r="S1440" i="5"/>
  <c r="U1440" i="5" s="1"/>
  <c r="T1440" i="5"/>
  <c r="L1441" i="5"/>
  <c r="S1441" i="5"/>
  <c r="U1441" i="5" s="1"/>
  <c r="T1441" i="5"/>
  <c r="L1442" i="5"/>
  <c r="S1442" i="5"/>
  <c r="U1442" i="5" s="1"/>
  <c r="T1442" i="5"/>
  <c r="L1443" i="5"/>
  <c r="S1443" i="5"/>
  <c r="U1443" i="5" s="1"/>
  <c r="T1443" i="5"/>
  <c r="L1444" i="5"/>
  <c r="S1444" i="5"/>
  <c r="U1444" i="5" s="1"/>
  <c r="T1444" i="5"/>
  <c r="L1445" i="5"/>
  <c r="S1445" i="5"/>
  <c r="U1445" i="5" s="1"/>
  <c r="T1445" i="5"/>
  <c r="L1446" i="5"/>
  <c r="S1446" i="5"/>
  <c r="U1446" i="5" s="1"/>
  <c r="T1446" i="5"/>
  <c r="K1447" i="5"/>
  <c r="L1447" i="5"/>
  <c r="S1447" i="5"/>
  <c r="U1447" i="5" s="1"/>
  <c r="T1447" i="5"/>
  <c r="K1448" i="5"/>
  <c r="L1448" i="5"/>
  <c r="S1448" i="5"/>
  <c r="U1448" i="5" s="1"/>
  <c r="T1448" i="5"/>
  <c r="K1449" i="5"/>
  <c r="L1449" i="5"/>
  <c r="S1449" i="5"/>
  <c r="U1449" i="5" s="1"/>
  <c r="T1449" i="5"/>
  <c r="K1450" i="5"/>
  <c r="L1450" i="5"/>
  <c r="S1450" i="5"/>
  <c r="U1450" i="5" s="1"/>
  <c r="T1450" i="5"/>
  <c r="K1451" i="5"/>
  <c r="L1451" i="5"/>
  <c r="S1451" i="5"/>
  <c r="U1451" i="5" s="1"/>
  <c r="T1451" i="5"/>
  <c r="K1452" i="5"/>
  <c r="L1452" i="5"/>
  <c r="S1452" i="5"/>
  <c r="U1452" i="5" s="1"/>
  <c r="T1452" i="5"/>
  <c r="K1453" i="5"/>
  <c r="L1453" i="5"/>
  <c r="S1453" i="5"/>
  <c r="U1453" i="5" s="1"/>
  <c r="T1453" i="5"/>
  <c r="K1454" i="5"/>
  <c r="L1454" i="5"/>
  <c r="S1454" i="5"/>
  <c r="U1454" i="5" s="1"/>
  <c r="T1454" i="5"/>
  <c r="K1455" i="5"/>
  <c r="L1455" i="5"/>
  <c r="S1455" i="5"/>
  <c r="U1455" i="5" s="1"/>
  <c r="T1455" i="5"/>
  <c r="K1456" i="5"/>
  <c r="L1456" i="5"/>
  <c r="S1456" i="5"/>
  <c r="U1456" i="5" s="1"/>
  <c r="T1456" i="5"/>
  <c r="L1457" i="5"/>
  <c r="S1457" i="5"/>
  <c r="U1457" i="5" s="1"/>
  <c r="T1457" i="5"/>
  <c r="L1458" i="5"/>
  <c r="S1458" i="5"/>
  <c r="U1458" i="5" s="1"/>
  <c r="T1458" i="5"/>
  <c r="L1459" i="5"/>
  <c r="S1459" i="5"/>
  <c r="U1459" i="5" s="1"/>
  <c r="T1459" i="5"/>
  <c r="L1460" i="5"/>
  <c r="S1460" i="5"/>
  <c r="U1460" i="5" s="1"/>
  <c r="T1460" i="5"/>
  <c r="L1461" i="5"/>
  <c r="S1461" i="5"/>
  <c r="U1461" i="5" s="1"/>
  <c r="T1461" i="5"/>
  <c r="L1462" i="5"/>
  <c r="S1462" i="5"/>
  <c r="U1462" i="5" s="1"/>
  <c r="T1462" i="5"/>
  <c r="L1463" i="5"/>
  <c r="S1463" i="5"/>
  <c r="U1463" i="5" s="1"/>
  <c r="T1463" i="5"/>
  <c r="L1464" i="5"/>
  <c r="S1464" i="5"/>
  <c r="U1464" i="5" s="1"/>
  <c r="T1464" i="5"/>
  <c r="L1465" i="5"/>
  <c r="S1465" i="5"/>
  <c r="U1465" i="5" s="1"/>
  <c r="T1465" i="5"/>
  <c r="L1466" i="5"/>
  <c r="S1466" i="5"/>
  <c r="U1466" i="5" s="1"/>
  <c r="T1466" i="5"/>
  <c r="L1467" i="5"/>
  <c r="S1467" i="5"/>
  <c r="U1467" i="5" s="1"/>
  <c r="T1467" i="5"/>
  <c r="L1468" i="5"/>
  <c r="S1468" i="5"/>
  <c r="U1468" i="5" s="1"/>
  <c r="T1468" i="5"/>
  <c r="L1469" i="5"/>
  <c r="S1469" i="5"/>
  <c r="U1469" i="5" s="1"/>
  <c r="T1469" i="5"/>
  <c r="L1470" i="5"/>
  <c r="S1470" i="5"/>
  <c r="U1470" i="5" s="1"/>
  <c r="T1470" i="5"/>
  <c r="L1471" i="5"/>
  <c r="S1471" i="5"/>
  <c r="U1471" i="5" s="1"/>
  <c r="T1471" i="5"/>
  <c r="L1472" i="5"/>
  <c r="S1472" i="5"/>
  <c r="U1472" i="5" s="1"/>
  <c r="T1472" i="5"/>
  <c r="L1473" i="5"/>
  <c r="S1473" i="5"/>
  <c r="U1473" i="5" s="1"/>
  <c r="T1473" i="5"/>
  <c r="L1474" i="5"/>
  <c r="S1474" i="5"/>
  <c r="U1474" i="5" s="1"/>
  <c r="T1474" i="5"/>
  <c r="L1475" i="5"/>
  <c r="S1475" i="5"/>
  <c r="U1475" i="5" s="1"/>
  <c r="T1475" i="5"/>
  <c r="L1476" i="5"/>
  <c r="S1476" i="5"/>
  <c r="U1476" i="5" s="1"/>
  <c r="T1476" i="5"/>
  <c r="L1477" i="5"/>
  <c r="S1477" i="5"/>
  <c r="U1477" i="5" s="1"/>
  <c r="T1477" i="5"/>
  <c r="L1478" i="5"/>
  <c r="S1478" i="5"/>
  <c r="U1478" i="5" s="1"/>
  <c r="T1478" i="5"/>
  <c r="L1479" i="5"/>
  <c r="S1479" i="5"/>
  <c r="U1479" i="5" s="1"/>
  <c r="T1479" i="5"/>
  <c r="L1480" i="5"/>
  <c r="S1480" i="5"/>
  <c r="U1480" i="5" s="1"/>
  <c r="T1480" i="5"/>
  <c r="L1481" i="5"/>
  <c r="S1481" i="5"/>
  <c r="U1481" i="5" s="1"/>
  <c r="T1481" i="5"/>
  <c r="L1482" i="5"/>
  <c r="S1482" i="5"/>
  <c r="U1482" i="5" s="1"/>
  <c r="T1482" i="5"/>
  <c r="L1483" i="5"/>
  <c r="S1483" i="5"/>
  <c r="U1483" i="5" s="1"/>
  <c r="L1484" i="5"/>
  <c r="S1484" i="5"/>
  <c r="U1484" i="5" s="1"/>
  <c r="T1484" i="5"/>
  <c r="L1485" i="5"/>
  <c r="S1485" i="5"/>
  <c r="U1485" i="5" s="1"/>
  <c r="T1485" i="5"/>
  <c r="L1486" i="5"/>
  <c r="S1486" i="5"/>
  <c r="U1486" i="5" s="1"/>
  <c r="T1486" i="5"/>
  <c r="L1487" i="5"/>
  <c r="S1487" i="5"/>
  <c r="U1487" i="5" s="1"/>
  <c r="T1487" i="5"/>
  <c r="L1488" i="5"/>
  <c r="S1488" i="5"/>
  <c r="U1488" i="5" s="1"/>
  <c r="T1488" i="5"/>
  <c r="L1489" i="5"/>
  <c r="S1489" i="5"/>
  <c r="U1489" i="5" s="1"/>
  <c r="T1489" i="5"/>
  <c r="L1490" i="5"/>
  <c r="S1490" i="5"/>
  <c r="U1490" i="5" s="1"/>
  <c r="T1490" i="5"/>
  <c r="L1491" i="5"/>
  <c r="S1491" i="5"/>
  <c r="U1491" i="5" s="1"/>
  <c r="T1491" i="5"/>
  <c r="L1492" i="5"/>
  <c r="S1492" i="5"/>
  <c r="U1492" i="5" s="1"/>
  <c r="T1492" i="5"/>
  <c r="L1493" i="5"/>
  <c r="S1493" i="5"/>
  <c r="U1493" i="5" s="1"/>
  <c r="T1493" i="5"/>
  <c r="L1494" i="5"/>
  <c r="S1494" i="5"/>
  <c r="U1494" i="5" s="1"/>
  <c r="T1494" i="5"/>
  <c r="L1495" i="5"/>
  <c r="S1495" i="5"/>
  <c r="U1495" i="5" s="1"/>
  <c r="T1495" i="5"/>
  <c r="L1496" i="5"/>
  <c r="S1496" i="5"/>
  <c r="U1496" i="5" s="1"/>
  <c r="T1496" i="5"/>
  <c r="L1497" i="5"/>
  <c r="S1497" i="5"/>
  <c r="U1497" i="5" s="1"/>
  <c r="T1497" i="5"/>
  <c r="L1498" i="5"/>
  <c r="S1498" i="5"/>
  <c r="U1498" i="5" s="1"/>
  <c r="T1498" i="5"/>
  <c r="L1499" i="5"/>
  <c r="S1499" i="5"/>
  <c r="U1499" i="5" s="1"/>
  <c r="T1499" i="5"/>
  <c r="L1500" i="5"/>
  <c r="U1500" i="5"/>
  <c r="L1501" i="5"/>
  <c r="U1501" i="5"/>
  <c r="L1502" i="5"/>
  <c r="U1502" i="5"/>
  <c r="L1503" i="5"/>
  <c r="U1503" i="5"/>
  <c r="L1504" i="5"/>
  <c r="U1504" i="5"/>
  <c r="L1505" i="5"/>
  <c r="U1505" i="5"/>
  <c r="L1506" i="5"/>
  <c r="U1506" i="5"/>
  <c r="L1507" i="5"/>
  <c r="U1507" i="5"/>
  <c r="L1508" i="5"/>
  <c r="U1508" i="5"/>
  <c r="L1509" i="5"/>
  <c r="U1509" i="5"/>
  <c r="L1510" i="5"/>
  <c r="U1510" i="5"/>
  <c r="S1511" i="5"/>
  <c r="U1511" i="5" s="1"/>
  <c r="T1511" i="5"/>
  <c r="S1512" i="5"/>
  <c r="U1512" i="5" s="1"/>
  <c r="T1512" i="5"/>
  <c r="S1513" i="5"/>
  <c r="U1513" i="5" s="1"/>
  <c r="T1513" i="5"/>
  <c r="S1514" i="5"/>
  <c r="U1514" i="5" s="1"/>
  <c r="T1514" i="5"/>
  <c r="K1515" i="5"/>
  <c r="S1515" i="5"/>
  <c r="U1515" i="5" s="1"/>
  <c r="T1515" i="5"/>
  <c r="K1516" i="5"/>
  <c r="S1516" i="5"/>
  <c r="U1516" i="5" s="1"/>
  <c r="T1516" i="5"/>
  <c r="K1517" i="5"/>
  <c r="S1517" i="5"/>
  <c r="U1517" i="5" s="1"/>
  <c r="T1517" i="5"/>
  <c r="K1518" i="5"/>
  <c r="S1518" i="5"/>
  <c r="U1518" i="5" s="1"/>
  <c r="T1518" i="5"/>
  <c r="K1519" i="5"/>
  <c r="S1519" i="5"/>
  <c r="U1519" i="5" s="1"/>
  <c r="T1519" i="5"/>
  <c r="K1520" i="5"/>
  <c r="S1520" i="5"/>
  <c r="U1520" i="5" s="1"/>
  <c r="T1520" i="5"/>
  <c r="K1521" i="5"/>
  <c r="S1521" i="5"/>
  <c r="U1521" i="5" s="1"/>
  <c r="T1521" i="5"/>
  <c r="K1522" i="5"/>
  <c r="S1522" i="5"/>
  <c r="U1522" i="5" s="1"/>
  <c r="T1522" i="5"/>
  <c r="K1523" i="5"/>
  <c r="L1523" i="5"/>
  <c r="S1523" i="5"/>
  <c r="U1523" i="5" s="1"/>
  <c r="T1523" i="5"/>
  <c r="K1524" i="5"/>
  <c r="L1524" i="5"/>
  <c r="S1524" i="5"/>
  <c r="U1524" i="5" s="1"/>
  <c r="T1524" i="5"/>
  <c r="K1525" i="5"/>
  <c r="L1525" i="5"/>
  <c r="S1525" i="5"/>
  <c r="U1525" i="5" s="1"/>
  <c r="T1525" i="5"/>
  <c r="K1526" i="5"/>
  <c r="L1526" i="5"/>
  <c r="S1526" i="5"/>
  <c r="U1526" i="5" s="1"/>
  <c r="T1526" i="5"/>
  <c r="K1527" i="5"/>
  <c r="L1527" i="5"/>
  <c r="S1527" i="5"/>
  <c r="U1527" i="5" s="1"/>
  <c r="T1527" i="5"/>
  <c r="K1528" i="5"/>
  <c r="L1528" i="5"/>
  <c r="S1528" i="5"/>
  <c r="U1528" i="5" s="1"/>
  <c r="T1528" i="5"/>
  <c r="K1529" i="5"/>
  <c r="L1529" i="5"/>
  <c r="S1529" i="5"/>
  <c r="U1529" i="5" s="1"/>
  <c r="T1529" i="5"/>
  <c r="K1530" i="5"/>
  <c r="L1530" i="5"/>
  <c r="S1530" i="5"/>
  <c r="U1530" i="5" s="1"/>
  <c r="T1530" i="5"/>
  <c r="K1531" i="5"/>
  <c r="L1531" i="5"/>
  <c r="S1531" i="5"/>
  <c r="U1531" i="5" s="1"/>
  <c r="T1531" i="5"/>
  <c r="K1532" i="5"/>
  <c r="L1532" i="5"/>
  <c r="S1532" i="5"/>
  <c r="U1532" i="5" s="1"/>
  <c r="T1532" i="5"/>
  <c r="K1533" i="5"/>
  <c r="L1533" i="5"/>
  <c r="S1533" i="5"/>
  <c r="U1533" i="5" s="1"/>
  <c r="T1533" i="5"/>
  <c r="K1534" i="5"/>
  <c r="L1534" i="5"/>
  <c r="S1534" i="5"/>
  <c r="U1534" i="5" s="1"/>
  <c r="T1534" i="5"/>
  <c r="K1535" i="5"/>
  <c r="L1535" i="5"/>
  <c r="S1535" i="5"/>
  <c r="U1535" i="5" s="1"/>
  <c r="T1535" i="5"/>
  <c r="K1536" i="5"/>
  <c r="L1536" i="5"/>
  <c r="S1536" i="5"/>
  <c r="U1536" i="5" s="1"/>
  <c r="T1536" i="5"/>
  <c r="K1537" i="5"/>
  <c r="L1537" i="5"/>
  <c r="S1537" i="5"/>
  <c r="U1537" i="5" s="1"/>
  <c r="T1537" i="5"/>
  <c r="K1538" i="5"/>
  <c r="L1538" i="5"/>
  <c r="S1538" i="5"/>
  <c r="U1538" i="5" s="1"/>
  <c r="T1538" i="5"/>
  <c r="K1539" i="5"/>
  <c r="L1539" i="5"/>
  <c r="S1539" i="5"/>
  <c r="U1539" i="5" s="1"/>
  <c r="T1539" i="5"/>
  <c r="K1540" i="5"/>
  <c r="L1540" i="5"/>
  <c r="S1540" i="5"/>
  <c r="U1540" i="5" s="1"/>
  <c r="T1540" i="5"/>
  <c r="K1541" i="5"/>
  <c r="L1541" i="5"/>
  <c r="S1541" i="5"/>
  <c r="U1541" i="5" s="1"/>
  <c r="T1541" i="5"/>
  <c r="K1542" i="5"/>
  <c r="L1542" i="5"/>
  <c r="S1542" i="5"/>
  <c r="U1542" i="5" s="1"/>
  <c r="T1542" i="5"/>
  <c r="K1543" i="5"/>
  <c r="L1543" i="5"/>
  <c r="S1543" i="5"/>
  <c r="U1543" i="5" s="1"/>
  <c r="T1543" i="5"/>
  <c r="K1544" i="5"/>
  <c r="L1544" i="5"/>
  <c r="S1544" i="5"/>
  <c r="U1544" i="5" s="1"/>
  <c r="T1544" i="5"/>
  <c r="K1545" i="5"/>
  <c r="L1545" i="5"/>
  <c r="S1545" i="5"/>
  <c r="U1545" i="5" s="1"/>
  <c r="T1545" i="5"/>
  <c r="K1546" i="5"/>
  <c r="L1546" i="5"/>
  <c r="S1546" i="5"/>
  <c r="U1546" i="5" s="1"/>
  <c r="T1546" i="5"/>
  <c r="K1547" i="5"/>
  <c r="L1547" i="5"/>
  <c r="S1547" i="5"/>
  <c r="U1547" i="5" s="1"/>
  <c r="T1547" i="5"/>
  <c r="K1548" i="5"/>
  <c r="L1548" i="5"/>
  <c r="S1548" i="5"/>
  <c r="U1548" i="5" s="1"/>
  <c r="T1548" i="5"/>
  <c r="K1549" i="5"/>
  <c r="L1549" i="5"/>
  <c r="S1549" i="5"/>
  <c r="U1549" i="5" s="1"/>
  <c r="T1549" i="5"/>
  <c r="K1550" i="5"/>
  <c r="L1550" i="5"/>
  <c r="S1550" i="5"/>
  <c r="U1550" i="5" s="1"/>
  <c r="T1550" i="5"/>
  <c r="K1551" i="5"/>
  <c r="L1551" i="5"/>
  <c r="S1551" i="5"/>
  <c r="U1551" i="5" s="1"/>
  <c r="T1551" i="5"/>
  <c r="K1552" i="5"/>
  <c r="L1552" i="5"/>
  <c r="S1552" i="5"/>
  <c r="U1552" i="5" s="1"/>
  <c r="T1552" i="5"/>
  <c r="K1553" i="5"/>
  <c r="L1553" i="5"/>
  <c r="S1553" i="5"/>
  <c r="U1553" i="5" s="1"/>
  <c r="T1553" i="5"/>
  <c r="K1554" i="5"/>
  <c r="L1554" i="5"/>
  <c r="S1554" i="5"/>
  <c r="U1554" i="5" s="1"/>
  <c r="T1554" i="5"/>
  <c r="K1555" i="5"/>
  <c r="L1555" i="5"/>
  <c r="S1555" i="5"/>
  <c r="U1555" i="5" s="1"/>
  <c r="T1555" i="5"/>
  <c r="K1556" i="5"/>
  <c r="L1556" i="5"/>
  <c r="S1556" i="5"/>
  <c r="U1556" i="5" s="1"/>
  <c r="T1556" i="5"/>
  <c r="K1557" i="5"/>
  <c r="L1557" i="5"/>
  <c r="S1557" i="5"/>
  <c r="U1557" i="5" s="1"/>
  <c r="T1557" i="5"/>
  <c r="K1558" i="5"/>
  <c r="L1558" i="5"/>
  <c r="S1558" i="5"/>
  <c r="U1558" i="5" s="1"/>
  <c r="T1558" i="5"/>
  <c r="K1559" i="5"/>
  <c r="L1559" i="5"/>
  <c r="S1559" i="5"/>
  <c r="U1559" i="5" s="1"/>
  <c r="T1559" i="5"/>
  <c r="K1560" i="5"/>
  <c r="L1560" i="5"/>
  <c r="S1560" i="5"/>
  <c r="U1560" i="5" s="1"/>
  <c r="T1560" i="5"/>
  <c r="K1561" i="5"/>
  <c r="L1561" i="5"/>
  <c r="S1561" i="5"/>
  <c r="U1561" i="5" s="1"/>
  <c r="T1561" i="5"/>
  <c r="K1562" i="5"/>
  <c r="L1562" i="5"/>
  <c r="S1562" i="5"/>
  <c r="U1562" i="5" s="1"/>
  <c r="T1562" i="5"/>
  <c r="K1563" i="5"/>
  <c r="L1563" i="5"/>
  <c r="S1563" i="5"/>
  <c r="U1563" i="5" s="1"/>
  <c r="T1563" i="5"/>
  <c r="K1564" i="5"/>
  <c r="S1564" i="5"/>
  <c r="U1564" i="5" s="1"/>
  <c r="T1564" i="5"/>
  <c r="K1565" i="5"/>
  <c r="S1565" i="5"/>
  <c r="U1565" i="5" s="1"/>
  <c r="T1565" i="5"/>
  <c r="K1566" i="5"/>
  <c r="S1566" i="5"/>
  <c r="U1566" i="5" s="1"/>
  <c r="T1566" i="5"/>
  <c r="K1567" i="5"/>
  <c r="S1567" i="5"/>
  <c r="U1567" i="5" s="1"/>
  <c r="T1567" i="5"/>
  <c r="K1568" i="5"/>
  <c r="S1568" i="5"/>
  <c r="U1568" i="5" s="1"/>
  <c r="T1568" i="5"/>
  <c r="K1569" i="5"/>
  <c r="S1569" i="5"/>
  <c r="U1569" i="5" s="1"/>
  <c r="T1569" i="5"/>
  <c r="K1570" i="5"/>
  <c r="S1570" i="5"/>
  <c r="U1570" i="5" s="1"/>
  <c r="T1570" i="5"/>
  <c r="K1571" i="5"/>
  <c r="S1571" i="5"/>
  <c r="U1571" i="5" s="1"/>
  <c r="T1571" i="5"/>
  <c r="K1572" i="5"/>
  <c r="S1572" i="5"/>
  <c r="U1572" i="5" s="1"/>
  <c r="T1572" i="5"/>
  <c r="K1573" i="5"/>
  <c r="S1573" i="5"/>
  <c r="U1573" i="5" s="1"/>
  <c r="T1573" i="5"/>
  <c r="K1574" i="5"/>
  <c r="S1574" i="5"/>
  <c r="U1574" i="5" s="1"/>
  <c r="T1574" i="5"/>
  <c r="K1575" i="5"/>
  <c r="S1575" i="5"/>
  <c r="U1575" i="5" s="1"/>
  <c r="T1575" i="5"/>
  <c r="K1576" i="5"/>
  <c r="S1576" i="5"/>
  <c r="U1576" i="5" s="1"/>
  <c r="T1576" i="5"/>
  <c r="K1577" i="5"/>
  <c r="S1577" i="5"/>
  <c r="U1577" i="5" s="1"/>
  <c r="T1577" i="5"/>
  <c r="K1578" i="5"/>
  <c r="S1578" i="5"/>
  <c r="U1578" i="5" s="1"/>
  <c r="T1578" i="5"/>
  <c r="K1579" i="5"/>
  <c r="S1579" i="5"/>
  <c r="U1579" i="5" s="1"/>
  <c r="T1579" i="5"/>
  <c r="K1580" i="5"/>
  <c r="S1580" i="5"/>
  <c r="U1580" i="5" s="1"/>
  <c r="T1580" i="5"/>
  <c r="K1581" i="5"/>
  <c r="S1581" i="5"/>
  <c r="U1581" i="5" s="1"/>
  <c r="T1581" i="5"/>
  <c r="K1582" i="5"/>
  <c r="S1582" i="5"/>
  <c r="U1582" i="5" s="1"/>
  <c r="T1582" i="5"/>
  <c r="K1583" i="5"/>
  <c r="S1583" i="5"/>
  <c r="U1583" i="5" s="1"/>
  <c r="T1583" i="5"/>
  <c r="K1584" i="5"/>
  <c r="S1584" i="5"/>
  <c r="U1584" i="5" s="1"/>
  <c r="T1584" i="5"/>
  <c r="K1585" i="5"/>
  <c r="S1585" i="5"/>
  <c r="U1585" i="5" s="1"/>
  <c r="T1585" i="5"/>
  <c r="K1586" i="5"/>
  <c r="S1586" i="5"/>
  <c r="U1586" i="5" s="1"/>
  <c r="T1586" i="5"/>
  <c r="K1587" i="5"/>
  <c r="S1587" i="5"/>
  <c r="U1587" i="5" s="1"/>
  <c r="T1587" i="5"/>
  <c r="K1588" i="5"/>
  <c r="S1588" i="5"/>
  <c r="U1588" i="5" s="1"/>
  <c r="T1588" i="5"/>
  <c r="K1589" i="5"/>
  <c r="S1589" i="5"/>
  <c r="U1589" i="5" s="1"/>
  <c r="T1589" i="5"/>
  <c r="K1590" i="5"/>
  <c r="S1590" i="5"/>
  <c r="U1590" i="5" s="1"/>
  <c r="T1590" i="5"/>
  <c r="K1591" i="5"/>
  <c r="S1591" i="5"/>
  <c r="U1591" i="5" s="1"/>
  <c r="T1591" i="5"/>
  <c r="K1592" i="5"/>
  <c r="S1592" i="5"/>
  <c r="U1592" i="5" s="1"/>
  <c r="T1592" i="5"/>
  <c r="K1593" i="5"/>
  <c r="S1593" i="5"/>
  <c r="U1593" i="5" s="1"/>
  <c r="T1593" i="5"/>
  <c r="K1594" i="5"/>
  <c r="S1594" i="5"/>
  <c r="U1594" i="5" s="1"/>
  <c r="T1594" i="5"/>
  <c r="K1595" i="5"/>
  <c r="S1595" i="5"/>
  <c r="U1595" i="5" s="1"/>
  <c r="T1595" i="5"/>
  <c r="K1596" i="5"/>
  <c r="S1596" i="5"/>
  <c r="U1596" i="5" s="1"/>
  <c r="T1596" i="5"/>
  <c r="K1597" i="5"/>
  <c r="S1597" i="5"/>
  <c r="U1597" i="5" s="1"/>
  <c r="T1597" i="5"/>
  <c r="K1598" i="5"/>
  <c r="S1598" i="5"/>
  <c r="U1598" i="5" s="1"/>
  <c r="T1598" i="5"/>
  <c r="K1599" i="5"/>
  <c r="S1599" i="5"/>
  <c r="U1599" i="5" s="1"/>
  <c r="T1599" i="5"/>
  <c r="K1600" i="5"/>
  <c r="S1600" i="5"/>
  <c r="U1600" i="5" s="1"/>
  <c r="T1600" i="5"/>
  <c r="K1601" i="5"/>
  <c r="S1601" i="5"/>
  <c r="U1601" i="5" s="1"/>
  <c r="T1601" i="5"/>
  <c r="K1602" i="5"/>
  <c r="S1602" i="5"/>
  <c r="U1602" i="5" s="1"/>
  <c r="T1602" i="5"/>
  <c r="K1603" i="5"/>
  <c r="S1603" i="5"/>
  <c r="U1603" i="5" s="1"/>
  <c r="T1603" i="5"/>
  <c r="K1604" i="5"/>
  <c r="S1604" i="5"/>
  <c r="U1604" i="5" s="1"/>
  <c r="T1604" i="5"/>
  <c r="K1605" i="5"/>
  <c r="S1605" i="5"/>
  <c r="U1605" i="5" s="1"/>
  <c r="T1605" i="5"/>
  <c r="K1606" i="5"/>
  <c r="S1606" i="5"/>
  <c r="U1606" i="5" s="1"/>
  <c r="T1606" i="5"/>
  <c r="K1607" i="5"/>
  <c r="S1607" i="5"/>
  <c r="U1607" i="5" s="1"/>
  <c r="T1607" i="5"/>
  <c r="K1608" i="5"/>
  <c r="S1608" i="5"/>
  <c r="U1608" i="5" s="1"/>
  <c r="T1608" i="5"/>
  <c r="K1609" i="5"/>
  <c r="S1609" i="5"/>
  <c r="U1609" i="5" s="1"/>
  <c r="T1609" i="5"/>
  <c r="K1610" i="5"/>
  <c r="S1610" i="5"/>
  <c r="U1610" i="5" s="1"/>
  <c r="T1610" i="5"/>
  <c r="K1611" i="5"/>
  <c r="S1611" i="5"/>
  <c r="U1611" i="5" s="1"/>
  <c r="T1611" i="5"/>
  <c r="K1612" i="5"/>
  <c r="S1612" i="5"/>
  <c r="U1612" i="5" s="1"/>
  <c r="T1612" i="5"/>
  <c r="K1613" i="5"/>
  <c r="S1613" i="5"/>
  <c r="U1613" i="5" s="1"/>
  <c r="T1613" i="5"/>
  <c r="K1614" i="5"/>
  <c r="S1614" i="5"/>
  <c r="U1614" i="5" s="1"/>
  <c r="T1614" i="5"/>
  <c r="K1615" i="5"/>
  <c r="S1615" i="5"/>
  <c r="U1615" i="5" s="1"/>
  <c r="T1615" i="5"/>
  <c r="K1616" i="5"/>
  <c r="S1616" i="5"/>
  <c r="U1616" i="5" s="1"/>
  <c r="T1616" i="5"/>
  <c r="K1617" i="5"/>
  <c r="S1617" i="5"/>
  <c r="U1617" i="5" s="1"/>
  <c r="T1617" i="5"/>
  <c r="K1618" i="5"/>
  <c r="S1618" i="5"/>
  <c r="U1618" i="5" s="1"/>
  <c r="T1618" i="5"/>
  <c r="K1619" i="5"/>
  <c r="S1619" i="5"/>
  <c r="U1619" i="5" s="1"/>
  <c r="T1619" i="5"/>
  <c r="K1620" i="5"/>
  <c r="S1620" i="5"/>
  <c r="U1620" i="5" s="1"/>
  <c r="T1620" i="5"/>
  <c r="K1621" i="5"/>
  <c r="S1621" i="5"/>
  <c r="U1621" i="5" s="1"/>
  <c r="T1621" i="5"/>
  <c r="K1622" i="5"/>
  <c r="S1622" i="5"/>
  <c r="U1622" i="5" s="1"/>
  <c r="T1622" i="5"/>
  <c r="K1623" i="5"/>
  <c r="S1623" i="5"/>
  <c r="U1623" i="5" s="1"/>
  <c r="T1623" i="5"/>
  <c r="K1624" i="5"/>
  <c r="S1624" i="5"/>
  <c r="U1624" i="5" s="1"/>
  <c r="T1624" i="5"/>
  <c r="K1625" i="5"/>
  <c r="S1625" i="5"/>
  <c r="U1625" i="5" s="1"/>
  <c r="T1625" i="5"/>
  <c r="K1626" i="5"/>
  <c r="S1626" i="5"/>
  <c r="U1626" i="5" s="1"/>
  <c r="T1626" i="5"/>
  <c r="K1627" i="5"/>
  <c r="S1627" i="5"/>
  <c r="U1627" i="5" s="1"/>
  <c r="T1627" i="5"/>
  <c r="K1628" i="5"/>
  <c r="S1628" i="5"/>
  <c r="U1628" i="5" s="1"/>
  <c r="T1628" i="5"/>
  <c r="K1629" i="5"/>
  <c r="S1629" i="5"/>
  <c r="U1629" i="5" s="1"/>
  <c r="T1629" i="5"/>
  <c r="K1630" i="5"/>
  <c r="S1630" i="5"/>
  <c r="U1630" i="5" s="1"/>
  <c r="T1630" i="5"/>
  <c r="K1631" i="5"/>
  <c r="S1631" i="5"/>
  <c r="U1631" i="5" s="1"/>
  <c r="T1631" i="5"/>
  <c r="K1632" i="5"/>
  <c r="S1632" i="5"/>
  <c r="U1632" i="5" s="1"/>
  <c r="T1632" i="5"/>
  <c r="K1633" i="5"/>
  <c r="S1633" i="5"/>
  <c r="U1633" i="5" s="1"/>
  <c r="T1633" i="5"/>
  <c r="K1634" i="5"/>
  <c r="S1634" i="5"/>
  <c r="U1634" i="5" s="1"/>
  <c r="T1634" i="5"/>
  <c r="K1635" i="5"/>
  <c r="S1635" i="5"/>
  <c r="U1635" i="5" s="1"/>
  <c r="T1635" i="5"/>
  <c r="K1636" i="5"/>
  <c r="S1636" i="5"/>
  <c r="U1636" i="5" s="1"/>
  <c r="T1636" i="5"/>
  <c r="K1637" i="5"/>
  <c r="S1637" i="5"/>
  <c r="U1637" i="5" s="1"/>
  <c r="T1637" i="5"/>
  <c r="K1638" i="5"/>
  <c r="S1638" i="5"/>
  <c r="U1638" i="5" s="1"/>
  <c r="T1638" i="5"/>
  <c r="K1639" i="5"/>
  <c r="S1639" i="5"/>
  <c r="U1639" i="5" s="1"/>
  <c r="T1639" i="5"/>
  <c r="K1640" i="5"/>
  <c r="S1640" i="5"/>
  <c r="U1640" i="5" s="1"/>
  <c r="T1640" i="5"/>
  <c r="K1641" i="5"/>
  <c r="S1641" i="5"/>
  <c r="U1641" i="5" s="1"/>
  <c r="T1641" i="5"/>
  <c r="K1642" i="5"/>
  <c r="S1642" i="5"/>
  <c r="U1642" i="5" s="1"/>
  <c r="T1642" i="5"/>
  <c r="K1643" i="5"/>
  <c r="S1643" i="5"/>
  <c r="U1643" i="5" s="1"/>
  <c r="T1643" i="5"/>
  <c r="K1644" i="5"/>
  <c r="S1644" i="5"/>
  <c r="U1644" i="5" s="1"/>
  <c r="T1644" i="5"/>
  <c r="K1645" i="5"/>
  <c r="S1645" i="5"/>
  <c r="U1645" i="5" s="1"/>
  <c r="T1645" i="5"/>
  <c r="L1646" i="5"/>
  <c r="S1646" i="5"/>
  <c r="U1646" i="5" s="1"/>
  <c r="T1646" i="5"/>
  <c r="L1647" i="5"/>
  <c r="S1647" i="5"/>
  <c r="U1647" i="5" s="1"/>
  <c r="T1647" i="5"/>
  <c r="L1648" i="5"/>
  <c r="S1648" i="5"/>
  <c r="U1648" i="5" s="1"/>
  <c r="T1648" i="5"/>
  <c r="L1649" i="5"/>
  <c r="S1649" i="5"/>
  <c r="U1649" i="5" s="1"/>
  <c r="T1649" i="5"/>
  <c r="L1650" i="5"/>
  <c r="S1650" i="5"/>
  <c r="U1650" i="5" s="1"/>
  <c r="T1650" i="5"/>
  <c r="L1651" i="5"/>
  <c r="S1651" i="5"/>
  <c r="U1651" i="5" s="1"/>
  <c r="T1651" i="5"/>
  <c r="L1652" i="5"/>
  <c r="S1652" i="5"/>
  <c r="U1652" i="5" s="1"/>
  <c r="T1652" i="5"/>
  <c r="L1653" i="5"/>
  <c r="S1653" i="5"/>
  <c r="U1653" i="5" s="1"/>
  <c r="T1653" i="5"/>
  <c r="L1654" i="5"/>
  <c r="S1654" i="5"/>
  <c r="U1654" i="5" s="1"/>
  <c r="T1654" i="5"/>
  <c r="L1655" i="5"/>
  <c r="S1655" i="5"/>
  <c r="U1655" i="5" s="1"/>
  <c r="T1655" i="5"/>
  <c r="K1656" i="5"/>
  <c r="L1656" i="5"/>
  <c r="S1656" i="5"/>
  <c r="U1656" i="5" s="1"/>
  <c r="T1656" i="5"/>
  <c r="K1657" i="5"/>
  <c r="L1657" i="5"/>
  <c r="S1657" i="5"/>
  <c r="U1657" i="5" s="1"/>
  <c r="T1657" i="5"/>
  <c r="K1658" i="5"/>
  <c r="L1658" i="5"/>
  <c r="S1658" i="5"/>
  <c r="U1658" i="5" s="1"/>
  <c r="T1658" i="5"/>
  <c r="K1659" i="5"/>
  <c r="L1659" i="5"/>
  <c r="S1659" i="5"/>
  <c r="U1659" i="5" s="1"/>
  <c r="T1659" i="5"/>
  <c r="K1660" i="5"/>
  <c r="L1660" i="5"/>
  <c r="S1660" i="5"/>
  <c r="U1660" i="5" s="1"/>
  <c r="T1660" i="5"/>
  <c r="K1661" i="5"/>
  <c r="L1661" i="5"/>
  <c r="S1661" i="5"/>
  <c r="U1661" i="5" s="1"/>
  <c r="T1661" i="5"/>
  <c r="K1662" i="5"/>
  <c r="L1662" i="5"/>
  <c r="S1662" i="5"/>
  <c r="U1662" i="5" s="1"/>
  <c r="T1662" i="5"/>
  <c r="K1663" i="5"/>
  <c r="L1663" i="5"/>
  <c r="S1663" i="5"/>
  <c r="U1663" i="5" s="1"/>
  <c r="T1663" i="5"/>
  <c r="K1664" i="5"/>
  <c r="L1664" i="5"/>
  <c r="S1664" i="5"/>
  <c r="U1664" i="5" s="1"/>
  <c r="T1664" i="5"/>
  <c r="K1665" i="5"/>
  <c r="L1665" i="5"/>
  <c r="S1665" i="5"/>
  <c r="U1665" i="5" s="1"/>
  <c r="T1665" i="5"/>
  <c r="K1666" i="5"/>
  <c r="L1666" i="5"/>
  <c r="S1666" i="5"/>
  <c r="U1666" i="5" s="1"/>
  <c r="T1666" i="5"/>
  <c r="K1667" i="5"/>
  <c r="L1667" i="5"/>
  <c r="S1667" i="5"/>
  <c r="U1667" i="5" s="1"/>
  <c r="T1667" i="5"/>
  <c r="K1668" i="5"/>
  <c r="L1668" i="5"/>
  <c r="S1668" i="5"/>
  <c r="U1668" i="5" s="1"/>
  <c r="T1668" i="5"/>
  <c r="K1669" i="5"/>
  <c r="L1669" i="5"/>
  <c r="S1669" i="5"/>
  <c r="U1669" i="5" s="1"/>
  <c r="T1669" i="5"/>
  <c r="K1670" i="5"/>
  <c r="L1670" i="5"/>
  <c r="S1670" i="5"/>
  <c r="U1670" i="5" s="1"/>
  <c r="T1670" i="5"/>
  <c r="K1671" i="5"/>
  <c r="L1671" i="5"/>
  <c r="S1671" i="5"/>
  <c r="U1671" i="5" s="1"/>
  <c r="T1671" i="5"/>
  <c r="K1672" i="5"/>
  <c r="L1672" i="5"/>
  <c r="S1672" i="5"/>
  <c r="U1672" i="5" s="1"/>
  <c r="T1672" i="5"/>
  <c r="K1673" i="5"/>
  <c r="L1673" i="5"/>
  <c r="S1673" i="5"/>
  <c r="U1673" i="5" s="1"/>
  <c r="T1673" i="5"/>
  <c r="K1674" i="5"/>
  <c r="L1674" i="5"/>
  <c r="S1674" i="5"/>
  <c r="U1674" i="5" s="1"/>
  <c r="T1674" i="5"/>
  <c r="K1675" i="5"/>
  <c r="L1675" i="5"/>
  <c r="S1675" i="5"/>
  <c r="U1675" i="5" s="1"/>
  <c r="T1675" i="5"/>
  <c r="K1676" i="5"/>
  <c r="L1676" i="5"/>
  <c r="S1676" i="5"/>
  <c r="U1676" i="5" s="1"/>
  <c r="T1676" i="5"/>
  <c r="K1677" i="5"/>
  <c r="L1677" i="5"/>
  <c r="S1677" i="5"/>
  <c r="U1677" i="5" s="1"/>
  <c r="T1677" i="5"/>
  <c r="K1678" i="5"/>
  <c r="L1678" i="5"/>
  <c r="S1678" i="5"/>
  <c r="U1678" i="5" s="1"/>
  <c r="T1678" i="5"/>
  <c r="K1679" i="5"/>
  <c r="L1679" i="5"/>
  <c r="S1679" i="5"/>
  <c r="U1679" i="5" s="1"/>
  <c r="T1679" i="5"/>
  <c r="K1680" i="5"/>
  <c r="L1680" i="5"/>
  <c r="S1680" i="5"/>
  <c r="U1680" i="5" s="1"/>
  <c r="T1680" i="5"/>
  <c r="K1681" i="5"/>
  <c r="L1681" i="5"/>
  <c r="S1681" i="5"/>
  <c r="U1681" i="5" s="1"/>
  <c r="T1681" i="5"/>
  <c r="K1682" i="5"/>
  <c r="L1682" i="5"/>
  <c r="S1682" i="5"/>
  <c r="U1682" i="5" s="1"/>
  <c r="T1682" i="5"/>
  <c r="K1683" i="5"/>
  <c r="L1683" i="5"/>
  <c r="S1683" i="5"/>
  <c r="U1683" i="5" s="1"/>
  <c r="T1683" i="5"/>
  <c r="K1684" i="5"/>
  <c r="L1684" i="5"/>
  <c r="S1684" i="5"/>
  <c r="U1684" i="5" s="1"/>
  <c r="T1684" i="5"/>
  <c r="K1685" i="5"/>
  <c r="L1685" i="5"/>
  <c r="S1685" i="5"/>
  <c r="U1685" i="5" s="1"/>
  <c r="T1685" i="5"/>
  <c r="K1686" i="5"/>
  <c r="L1686" i="5"/>
  <c r="S1686" i="5"/>
  <c r="U1686" i="5" s="1"/>
  <c r="T1686" i="5"/>
  <c r="K1687" i="5"/>
  <c r="L1687" i="5"/>
  <c r="S1687" i="5"/>
  <c r="U1687" i="5" s="1"/>
  <c r="T1687" i="5"/>
  <c r="K1688" i="5"/>
  <c r="L1688" i="5"/>
  <c r="S1688" i="5"/>
  <c r="U1688" i="5" s="1"/>
  <c r="T1688" i="5"/>
  <c r="K1689" i="5"/>
  <c r="L1689" i="5"/>
  <c r="S1689" i="5"/>
  <c r="U1689" i="5" s="1"/>
  <c r="T1689" i="5"/>
  <c r="K1690" i="5"/>
  <c r="L1690" i="5"/>
  <c r="S1690" i="5"/>
  <c r="U1690" i="5" s="1"/>
  <c r="T1690" i="5"/>
  <c r="K1691" i="5"/>
  <c r="L1691" i="5"/>
  <c r="S1691" i="5"/>
  <c r="U1691" i="5" s="1"/>
  <c r="T1691" i="5"/>
  <c r="K1692" i="5"/>
  <c r="L1692" i="5"/>
  <c r="S1692" i="5"/>
  <c r="U1692" i="5" s="1"/>
  <c r="T1692" i="5"/>
  <c r="K1693" i="5"/>
  <c r="L1693" i="5"/>
  <c r="S1693" i="5"/>
  <c r="U1693" i="5" s="1"/>
  <c r="T1693" i="5"/>
  <c r="K1694" i="5"/>
  <c r="L1694" i="5"/>
  <c r="S1694" i="5"/>
  <c r="U1694" i="5" s="1"/>
  <c r="T1694" i="5"/>
  <c r="K1695" i="5"/>
  <c r="L1695" i="5"/>
  <c r="S1695" i="5"/>
  <c r="U1695" i="5" s="1"/>
  <c r="T1695" i="5"/>
  <c r="K1696" i="5"/>
  <c r="L1696" i="5"/>
  <c r="S1696" i="5"/>
  <c r="U1696" i="5" s="1"/>
  <c r="T1696" i="5"/>
  <c r="K1697" i="5"/>
  <c r="L1697" i="5"/>
  <c r="S1697" i="5"/>
  <c r="U1697" i="5" s="1"/>
  <c r="T1697" i="5"/>
  <c r="K1698" i="5"/>
  <c r="L1698" i="5"/>
  <c r="S1698" i="5"/>
  <c r="U1698" i="5" s="1"/>
  <c r="T1698" i="5"/>
  <c r="K1699" i="5"/>
  <c r="L1699" i="5"/>
  <c r="S1699" i="5"/>
  <c r="U1699" i="5" s="1"/>
  <c r="T1699" i="5"/>
  <c r="K1700" i="5"/>
  <c r="L1700" i="5"/>
  <c r="S1700" i="5"/>
  <c r="U1700" i="5" s="1"/>
  <c r="T1700" i="5"/>
  <c r="K1701" i="5"/>
  <c r="L1701" i="5"/>
  <c r="S1701" i="5"/>
  <c r="U1701" i="5" s="1"/>
  <c r="T1701" i="5"/>
  <c r="K1702" i="5"/>
  <c r="L1702" i="5"/>
  <c r="S1702" i="5"/>
  <c r="U1702" i="5" s="1"/>
  <c r="T1702" i="5"/>
  <c r="K1703" i="5"/>
  <c r="L1703" i="5"/>
  <c r="S1703" i="5"/>
  <c r="U1703" i="5" s="1"/>
  <c r="T1703" i="5"/>
  <c r="K1704" i="5"/>
  <c r="L1704" i="5"/>
  <c r="S1704" i="5"/>
  <c r="U1704" i="5" s="1"/>
  <c r="T1704" i="5"/>
  <c r="K1705" i="5"/>
  <c r="L1705" i="5"/>
  <c r="S1705" i="5"/>
  <c r="U1705" i="5" s="1"/>
  <c r="T1705" i="5"/>
  <c r="K1706" i="5"/>
  <c r="L1706" i="5"/>
  <c r="S1706" i="5"/>
  <c r="U1706" i="5" s="1"/>
  <c r="T1706" i="5"/>
  <c r="K1707" i="5"/>
  <c r="L1707" i="5"/>
  <c r="S1707" i="5"/>
  <c r="U1707" i="5" s="1"/>
  <c r="T1707" i="5"/>
  <c r="K1708" i="5"/>
  <c r="L1708" i="5"/>
  <c r="S1708" i="5"/>
  <c r="U1708" i="5" s="1"/>
  <c r="T1708" i="5"/>
  <c r="K1709" i="5"/>
  <c r="L1709" i="5"/>
  <c r="S1709" i="5"/>
  <c r="U1709" i="5" s="1"/>
  <c r="T1709" i="5"/>
  <c r="K1710" i="5"/>
  <c r="L1710" i="5"/>
  <c r="S1710" i="5"/>
  <c r="U1710" i="5" s="1"/>
  <c r="T1710" i="5"/>
  <c r="K1711" i="5"/>
  <c r="L1711" i="5"/>
  <c r="S1711" i="5"/>
  <c r="U1711" i="5" s="1"/>
  <c r="T1711" i="5"/>
  <c r="K1712" i="5"/>
  <c r="L1712" i="5"/>
  <c r="S1712" i="5"/>
  <c r="U1712" i="5" s="1"/>
  <c r="T1712" i="5"/>
  <c r="K1713" i="5"/>
  <c r="L1713" i="5"/>
  <c r="S1713" i="5"/>
  <c r="U1713" i="5" s="1"/>
  <c r="T1713" i="5"/>
  <c r="K1714" i="5"/>
  <c r="L1714" i="5"/>
  <c r="S1714" i="5"/>
  <c r="U1714" i="5" s="1"/>
  <c r="T1714" i="5"/>
  <c r="K1715" i="5"/>
  <c r="L1715" i="5"/>
  <c r="S1715" i="5"/>
  <c r="U1715" i="5" s="1"/>
  <c r="T1715" i="5"/>
  <c r="K1716" i="5"/>
  <c r="L1716" i="5"/>
  <c r="S1716" i="5"/>
  <c r="U1716" i="5" s="1"/>
  <c r="T1716" i="5"/>
  <c r="K1717" i="5"/>
  <c r="L1717" i="5"/>
  <c r="S1717" i="5"/>
  <c r="U1717" i="5" s="1"/>
  <c r="T1717" i="5"/>
  <c r="K1718" i="5"/>
  <c r="L1718" i="5"/>
  <c r="S1718" i="5"/>
  <c r="U1718" i="5" s="1"/>
  <c r="T1718" i="5"/>
  <c r="K1719" i="5"/>
  <c r="L1719" i="5"/>
  <c r="S1719" i="5"/>
  <c r="U1719" i="5" s="1"/>
  <c r="T1719" i="5"/>
  <c r="K1720" i="5"/>
  <c r="L1720" i="5"/>
  <c r="S1720" i="5"/>
  <c r="U1720" i="5" s="1"/>
  <c r="T1720" i="5"/>
  <c r="K1721" i="5"/>
  <c r="L1721" i="5"/>
  <c r="S1721" i="5"/>
  <c r="U1721" i="5" s="1"/>
  <c r="T1721" i="5"/>
  <c r="K1722" i="5"/>
  <c r="L1722" i="5"/>
  <c r="S1722" i="5"/>
  <c r="U1722" i="5" s="1"/>
  <c r="T1722" i="5"/>
  <c r="K1723" i="5"/>
  <c r="L1723" i="5"/>
  <c r="S1723" i="5"/>
  <c r="U1723" i="5" s="1"/>
  <c r="T1723" i="5"/>
  <c r="K1724" i="5"/>
  <c r="L1724" i="5"/>
  <c r="S1724" i="5"/>
  <c r="U1724" i="5" s="1"/>
  <c r="T1724" i="5"/>
  <c r="K1725" i="5"/>
  <c r="L1725" i="5"/>
  <c r="S1725" i="5"/>
  <c r="U1725" i="5" s="1"/>
  <c r="T1725" i="5"/>
  <c r="K1726" i="5"/>
  <c r="L1726" i="5"/>
  <c r="S1726" i="5"/>
  <c r="U1726" i="5" s="1"/>
  <c r="T1726" i="5"/>
  <c r="K1727" i="5"/>
  <c r="L1727" i="5"/>
  <c r="S1727" i="5"/>
  <c r="U1727" i="5" s="1"/>
  <c r="T1727" i="5"/>
  <c r="K1728" i="5"/>
  <c r="L1728" i="5"/>
  <c r="S1728" i="5"/>
  <c r="U1728" i="5" s="1"/>
  <c r="T1728" i="5"/>
  <c r="K1729" i="5"/>
  <c r="L1729" i="5"/>
  <c r="S1729" i="5"/>
  <c r="U1729" i="5" s="1"/>
  <c r="T1729" i="5"/>
  <c r="K1730" i="5"/>
  <c r="L1730" i="5"/>
  <c r="S1730" i="5"/>
  <c r="U1730" i="5" s="1"/>
  <c r="T1730" i="5"/>
  <c r="K1731" i="5"/>
  <c r="L1731" i="5"/>
  <c r="S1731" i="5"/>
  <c r="U1731" i="5" s="1"/>
  <c r="T1731" i="5"/>
  <c r="K1732" i="5"/>
  <c r="L1732" i="5"/>
  <c r="S1732" i="5"/>
  <c r="U1732" i="5" s="1"/>
  <c r="T1732" i="5"/>
  <c r="K1733" i="5"/>
  <c r="L1733" i="5"/>
  <c r="S1733" i="5"/>
  <c r="U1733" i="5" s="1"/>
  <c r="T1733" i="5"/>
  <c r="K1734" i="5"/>
  <c r="L1734" i="5"/>
  <c r="S1734" i="5"/>
  <c r="U1734" i="5" s="1"/>
  <c r="T1734" i="5"/>
  <c r="K1735" i="5"/>
  <c r="L1735" i="5"/>
  <c r="S1735" i="5"/>
  <c r="U1735" i="5" s="1"/>
  <c r="T1735" i="5"/>
  <c r="K1736" i="5"/>
  <c r="L1736" i="5"/>
  <c r="S1736" i="5"/>
  <c r="U1736" i="5" s="1"/>
  <c r="T1736" i="5"/>
  <c r="K1737" i="5"/>
  <c r="L1737" i="5"/>
  <c r="S1737" i="5"/>
  <c r="U1737" i="5" s="1"/>
  <c r="T1737" i="5"/>
  <c r="K1738" i="5"/>
  <c r="L1738" i="5"/>
  <c r="S1738" i="5"/>
  <c r="U1738" i="5" s="1"/>
  <c r="T1738" i="5"/>
  <c r="K1739" i="5"/>
  <c r="L1739" i="5"/>
  <c r="S1739" i="5"/>
  <c r="U1739" i="5" s="1"/>
  <c r="T1739" i="5"/>
  <c r="K1740" i="5"/>
  <c r="L1740" i="5"/>
  <c r="S1740" i="5"/>
  <c r="U1740" i="5" s="1"/>
  <c r="T1740" i="5"/>
  <c r="K1741" i="5"/>
  <c r="L1741" i="5"/>
  <c r="S1741" i="5"/>
  <c r="U1741" i="5" s="1"/>
  <c r="T1741" i="5"/>
  <c r="K1742" i="5"/>
  <c r="L1742" i="5"/>
  <c r="S1742" i="5"/>
  <c r="U1742" i="5" s="1"/>
  <c r="T1742" i="5"/>
  <c r="K1743" i="5"/>
  <c r="L1743" i="5"/>
  <c r="S1743" i="5"/>
  <c r="U1743" i="5" s="1"/>
  <c r="T1743" i="5"/>
  <c r="K1744" i="5"/>
  <c r="L1744" i="5"/>
  <c r="S1744" i="5"/>
  <c r="U1744" i="5" s="1"/>
  <c r="T1744" i="5"/>
  <c r="K1745" i="5"/>
  <c r="L1745" i="5"/>
  <c r="S1745" i="5"/>
  <c r="U1745" i="5" s="1"/>
  <c r="T1745" i="5"/>
  <c r="K1746" i="5"/>
  <c r="L1746" i="5"/>
  <c r="S1746" i="5"/>
  <c r="U1746" i="5" s="1"/>
  <c r="T1746" i="5"/>
  <c r="K1747" i="5"/>
  <c r="L1747" i="5"/>
  <c r="S1747" i="5"/>
  <c r="U1747" i="5" s="1"/>
  <c r="T1747" i="5"/>
  <c r="K1748" i="5"/>
  <c r="L1748" i="5"/>
  <c r="S1748" i="5"/>
  <c r="U1748" i="5" s="1"/>
  <c r="T1748" i="5"/>
  <c r="K1749" i="5"/>
  <c r="L1749" i="5"/>
  <c r="S1749" i="5"/>
  <c r="U1749" i="5" s="1"/>
  <c r="T1749" i="5"/>
  <c r="K1750" i="5"/>
  <c r="L1750" i="5"/>
  <c r="S1750" i="5"/>
  <c r="U1750" i="5" s="1"/>
  <c r="T1750" i="5"/>
  <c r="K1751" i="5"/>
  <c r="L1751" i="5"/>
  <c r="S1751" i="5"/>
  <c r="U1751" i="5" s="1"/>
  <c r="T1751" i="5"/>
  <c r="K1752" i="5"/>
  <c r="L1752" i="5"/>
  <c r="S1752" i="5"/>
  <c r="U1752" i="5" s="1"/>
  <c r="T1752" i="5"/>
  <c r="K1753" i="5"/>
  <c r="L1753" i="5"/>
  <c r="S1753" i="5"/>
  <c r="U1753" i="5" s="1"/>
  <c r="T1753" i="5"/>
  <c r="K1754" i="5"/>
  <c r="L1754" i="5"/>
  <c r="S1754" i="5"/>
  <c r="U1754" i="5" s="1"/>
  <c r="T1754" i="5"/>
  <c r="K1755" i="5"/>
  <c r="L1755" i="5"/>
  <c r="S1755" i="5"/>
  <c r="U1755" i="5" s="1"/>
  <c r="T1755" i="5"/>
  <c r="K1756" i="5"/>
  <c r="L1756" i="5"/>
  <c r="S1756" i="5"/>
  <c r="U1756" i="5" s="1"/>
  <c r="T1756" i="5"/>
  <c r="K1757" i="5"/>
  <c r="L1757" i="5"/>
  <c r="S1757" i="5"/>
  <c r="U1757" i="5" s="1"/>
  <c r="T1757" i="5"/>
  <c r="K1758" i="5"/>
  <c r="L1758" i="5"/>
  <c r="S1758" i="5"/>
  <c r="U1758" i="5" s="1"/>
  <c r="T1758" i="5"/>
  <c r="K1759" i="5"/>
  <c r="L1759" i="5"/>
  <c r="S1759" i="5"/>
  <c r="U1759" i="5" s="1"/>
  <c r="T1759" i="5"/>
  <c r="K1760" i="5"/>
  <c r="L1760" i="5"/>
  <c r="S1760" i="5"/>
  <c r="U1760" i="5" s="1"/>
  <c r="T1760" i="5"/>
  <c r="K1761" i="5"/>
  <c r="L1761" i="5"/>
  <c r="S1761" i="5"/>
  <c r="U1761" i="5" s="1"/>
  <c r="T1761" i="5"/>
  <c r="K1762" i="5"/>
  <c r="L1762" i="5"/>
  <c r="S1762" i="5"/>
  <c r="U1762" i="5" s="1"/>
  <c r="T1762" i="5"/>
  <c r="L1763" i="5"/>
  <c r="S1763" i="5"/>
  <c r="U1763" i="5" s="1"/>
  <c r="T1763" i="5"/>
  <c r="L1764" i="5"/>
  <c r="S1764" i="5"/>
  <c r="U1764" i="5" s="1"/>
  <c r="T1764" i="5"/>
  <c r="L1765" i="5"/>
  <c r="S1765" i="5"/>
  <c r="U1765" i="5" s="1"/>
  <c r="T1765" i="5"/>
  <c r="K1766" i="5"/>
  <c r="S1766" i="5"/>
  <c r="U1766" i="5" s="1"/>
  <c r="T1766" i="5"/>
  <c r="K1767" i="5"/>
  <c r="S1767" i="5"/>
  <c r="U1767" i="5" s="1"/>
  <c r="T1767" i="5"/>
  <c r="K1768" i="5"/>
  <c r="S1768" i="5"/>
  <c r="U1768" i="5" s="1"/>
  <c r="T1768" i="5"/>
  <c r="K1769" i="5"/>
  <c r="S1769" i="5"/>
  <c r="U1769" i="5" s="1"/>
  <c r="T1769" i="5"/>
  <c r="K1770" i="5"/>
  <c r="S1770" i="5"/>
  <c r="U1770" i="5" s="1"/>
  <c r="T1770" i="5"/>
  <c r="K1771" i="5"/>
  <c r="S1771" i="5"/>
  <c r="U1771" i="5" s="1"/>
  <c r="T1771" i="5"/>
  <c r="K1772" i="5"/>
  <c r="S1772" i="5"/>
  <c r="U1772" i="5" s="1"/>
  <c r="T1772" i="5"/>
  <c r="K1773" i="5"/>
  <c r="S1773" i="5"/>
  <c r="U1773" i="5" s="1"/>
  <c r="T1773" i="5"/>
  <c r="K1774" i="5"/>
  <c r="S1774" i="5"/>
  <c r="U1774" i="5" s="1"/>
  <c r="T1774" i="5"/>
  <c r="K1775" i="5"/>
  <c r="S1775" i="5"/>
  <c r="U1775" i="5" s="1"/>
  <c r="T1775" i="5"/>
  <c r="K1776" i="5"/>
  <c r="S1776" i="5"/>
  <c r="U1776" i="5" s="1"/>
  <c r="T1776" i="5"/>
  <c r="K1777" i="5"/>
  <c r="L1777" i="5"/>
  <c r="S1777" i="5"/>
  <c r="U1777" i="5" s="1"/>
  <c r="T1777" i="5"/>
  <c r="K1778" i="5"/>
  <c r="L1778" i="5"/>
  <c r="S1778" i="5"/>
  <c r="U1778" i="5" s="1"/>
  <c r="T1778" i="5"/>
  <c r="K1779" i="5"/>
  <c r="L1779" i="5"/>
  <c r="S1779" i="5"/>
  <c r="U1779" i="5" s="1"/>
  <c r="T1779" i="5"/>
  <c r="K1780" i="5"/>
  <c r="L1780" i="5"/>
  <c r="S1780" i="5"/>
  <c r="U1780" i="5" s="1"/>
  <c r="T1780" i="5"/>
  <c r="K1781" i="5"/>
  <c r="L1781" i="5"/>
  <c r="S1781" i="5"/>
  <c r="U1781" i="5" s="1"/>
  <c r="T1781" i="5"/>
  <c r="K1782" i="5"/>
  <c r="L1782" i="5"/>
  <c r="S1782" i="5"/>
  <c r="U1782" i="5" s="1"/>
  <c r="T1782" i="5"/>
  <c r="K1783" i="5"/>
  <c r="L1783" i="5"/>
  <c r="S1783" i="5"/>
  <c r="U1783" i="5" s="1"/>
  <c r="T1783" i="5"/>
  <c r="K1784" i="5"/>
  <c r="L1784" i="5"/>
  <c r="S1784" i="5"/>
  <c r="U1784" i="5" s="1"/>
  <c r="T1784" i="5"/>
  <c r="K1785" i="5"/>
  <c r="L1785" i="5"/>
  <c r="S1785" i="5"/>
  <c r="U1785" i="5" s="1"/>
  <c r="T1785" i="5"/>
  <c r="K1786" i="5"/>
  <c r="L1786" i="5"/>
  <c r="S1786" i="5"/>
  <c r="U1786" i="5" s="1"/>
  <c r="T1786" i="5"/>
  <c r="K1787" i="5"/>
  <c r="L1787" i="5"/>
  <c r="S1787" i="5"/>
  <c r="U1787" i="5" s="1"/>
  <c r="T1787" i="5"/>
  <c r="K1788" i="5"/>
  <c r="L1788" i="5"/>
  <c r="S1788" i="5"/>
  <c r="U1788" i="5" s="1"/>
  <c r="T1788" i="5"/>
  <c r="L1789" i="5"/>
  <c r="S1789" i="5"/>
  <c r="U1789" i="5" s="1"/>
  <c r="T1789" i="5"/>
  <c r="L1790" i="5"/>
  <c r="S1790" i="5"/>
  <c r="U1790" i="5" s="1"/>
  <c r="T1790" i="5"/>
  <c r="L1791" i="5"/>
  <c r="S1791" i="5"/>
  <c r="U1791" i="5" s="1"/>
  <c r="T1791" i="5"/>
  <c r="L1792" i="5"/>
  <c r="S1792" i="5"/>
  <c r="U1792" i="5" s="1"/>
  <c r="T1792" i="5"/>
  <c r="L1793" i="5"/>
  <c r="S1793" i="5"/>
  <c r="U1793" i="5" s="1"/>
  <c r="T1793" i="5"/>
  <c r="K1794" i="5"/>
  <c r="L1794" i="5"/>
  <c r="S1794" i="5"/>
  <c r="U1794" i="5" s="1"/>
  <c r="T1794" i="5"/>
  <c r="K1795" i="5"/>
  <c r="L1795" i="5"/>
  <c r="S1795" i="5"/>
  <c r="U1795" i="5" s="1"/>
  <c r="T1795" i="5"/>
  <c r="K1796" i="5"/>
  <c r="L1796" i="5"/>
  <c r="S1796" i="5"/>
  <c r="U1796" i="5" s="1"/>
  <c r="T1796" i="5"/>
  <c r="K1797" i="5"/>
  <c r="L1797" i="5"/>
  <c r="S1797" i="5"/>
  <c r="U1797" i="5" s="1"/>
  <c r="T1797" i="5"/>
  <c r="K1798" i="5"/>
  <c r="L1798" i="5"/>
  <c r="S1798" i="5"/>
  <c r="U1798" i="5" s="1"/>
  <c r="T1798" i="5"/>
  <c r="K1799" i="5"/>
  <c r="L1799" i="5"/>
  <c r="S1799" i="5"/>
  <c r="U1799" i="5" s="1"/>
  <c r="T1799" i="5"/>
  <c r="K1800" i="5"/>
  <c r="L1800" i="5"/>
  <c r="S1800" i="5"/>
  <c r="U1800" i="5" s="1"/>
  <c r="T1800" i="5"/>
  <c r="K1801" i="5"/>
  <c r="L1801" i="5"/>
  <c r="S1801" i="5"/>
  <c r="U1801" i="5" s="1"/>
  <c r="T1801" i="5"/>
  <c r="K1802" i="5"/>
  <c r="L1802" i="5"/>
  <c r="S1802" i="5"/>
  <c r="U1802" i="5" s="1"/>
  <c r="T1802" i="5"/>
  <c r="K1803" i="5"/>
  <c r="L1803" i="5"/>
  <c r="S1803" i="5"/>
  <c r="U1803" i="5" s="1"/>
  <c r="T1803" i="5"/>
  <c r="K1804" i="5"/>
  <c r="L1804" i="5"/>
  <c r="S1804" i="5"/>
  <c r="U1804" i="5" s="1"/>
  <c r="T1804" i="5"/>
  <c r="K1805" i="5"/>
  <c r="L1805" i="5"/>
  <c r="S1805" i="5"/>
  <c r="U1805" i="5" s="1"/>
  <c r="T1805" i="5"/>
  <c r="K1806" i="5"/>
  <c r="L1806" i="5"/>
  <c r="S1806" i="5"/>
  <c r="U1806" i="5" s="1"/>
  <c r="T1806" i="5"/>
  <c r="K1807" i="5"/>
  <c r="L1807" i="5"/>
  <c r="S1807" i="5"/>
  <c r="U1807" i="5" s="1"/>
  <c r="T1807" i="5"/>
  <c r="K1808" i="5"/>
  <c r="L1808" i="5"/>
  <c r="S1808" i="5"/>
  <c r="U1808" i="5" s="1"/>
  <c r="T1808" i="5"/>
  <c r="K1809" i="5"/>
  <c r="L1809" i="5"/>
  <c r="S1809" i="5"/>
  <c r="U1809" i="5" s="1"/>
  <c r="T1809" i="5"/>
  <c r="K1810" i="5"/>
  <c r="L1810" i="5"/>
  <c r="S1810" i="5"/>
  <c r="U1810" i="5" s="1"/>
  <c r="T1810" i="5"/>
  <c r="K1811" i="5"/>
  <c r="L1811" i="5"/>
  <c r="S1811" i="5"/>
  <c r="U1811" i="5" s="1"/>
  <c r="T1811" i="5"/>
  <c r="K1812" i="5"/>
  <c r="L1812" i="5"/>
  <c r="S1812" i="5"/>
  <c r="U1812" i="5" s="1"/>
  <c r="T1812" i="5"/>
  <c r="K1813" i="5"/>
  <c r="L1813" i="5"/>
  <c r="S1813" i="5"/>
  <c r="U1813" i="5" s="1"/>
  <c r="T1813" i="5"/>
  <c r="K1814" i="5"/>
  <c r="L1814" i="5"/>
  <c r="S1814" i="5"/>
  <c r="U1814" i="5" s="1"/>
  <c r="T1814" i="5"/>
  <c r="K1815" i="5"/>
  <c r="L1815" i="5"/>
  <c r="K1816" i="5"/>
  <c r="L1816" i="5"/>
  <c r="K1817" i="5"/>
  <c r="L1817" i="5"/>
  <c r="K1818" i="5"/>
  <c r="L1818" i="5"/>
  <c r="S1818" i="5"/>
  <c r="U1818" i="5" s="1"/>
  <c r="T1818" i="5"/>
  <c r="K1819" i="5"/>
  <c r="L1819" i="5"/>
  <c r="S1819" i="5"/>
  <c r="U1819" i="5" s="1"/>
  <c r="T1819" i="5"/>
  <c r="K1820" i="5"/>
  <c r="L1820" i="5"/>
  <c r="S1820" i="5"/>
  <c r="U1820" i="5" s="1"/>
  <c r="T1820" i="5"/>
  <c r="K1821" i="5"/>
  <c r="L1821" i="5"/>
  <c r="S1821" i="5"/>
  <c r="U1821" i="5" s="1"/>
  <c r="T1821" i="5"/>
  <c r="K1822" i="5"/>
  <c r="L1822" i="5"/>
  <c r="S1822" i="5"/>
  <c r="U1822" i="5" s="1"/>
  <c r="T1822" i="5"/>
  <c r="K1823" i="5"/>
  <c r="L1823" i="5"/>
  <c r="S1823" i="5"/>
  <c r="U1823" i="5" s="1"/>
  <c r="T1823" i="5"/>
  <c r="K1824" i="5"/>
  <c r="L1824" i="5"/>
  <c r="S1824" i="5"/>
  <c r="U1824" i="5" s="1"/>
  <c r="T1824" i="5"/>
  <c r="K1825" i="5"/>
  <c r="L1825" i="5"/>
  <c r="S1825" i="5"/>
  <c r="U1825" i="5" s="1"/>
  <c r="T1825" i="5"/>
  <c r="K1826" i="5"/>
  <c r="L1826" i="5"/>
  <c r="S1826" i="5"/>
  <c r="U1826" i="5" s="1"/>
  <c r="T1826" i="5"/>
  <c r="K1827" i="5"/>
  <c r="L1827" i="5"/>
  <c r="S1827" i="5"/>
  <c r="U1827" i="5" s="1"/>
  <c r="T1827" i="5"/>
  <c r="K1828" i="5"/>
  <c r="L1828" i="5"/>
  <c r="S1828" i="5"/>
  <c r="T1828" i="5"/>
  <c r="K1829" i="5"/>
  <c r="L1829" i="5"/>
  <c r="S1829" i="5"/>
  <c r="T1829" i="5"/>
  <c r="K1830" i="5"/>
  <c r="L1830" i="5"/>
  <c r="S1830" i="5"/>
  <c r="T1830" i="5"/>
  <c r="K1831" i="5"/>
  <c r="L1831" i="5"/>
  <c r="S1831" i="5"/>
  <c r="T1831" i="5"/>
  <c r="K1832" i="5"/>
  <c r="L1832" i="5"/>
  <c r="S1832" i="5"/>
  <c r="T1832" i="5"/>
  <c r="K1833" i="5"/>
  <c r="L1833" i="5"/>
  <c r="S1833" i="5"/>
  <c r="T1833" i="5"/>
  <c r="K1834" i="5"/>
  <c r="L1834" i="5"/>
  <c r="S1834" i="5"/>
  <c r="T1834" i="5"/>
  <c r="K1835" i="5"/>
  <c r="L1835" i="5"/>
  <c r="S1835" i="5"/>
  <c r="T1835" i="5"/>
  <c r="K1836" i="5"/>
  <c r="L1836" i="5"/>
  <c r="S1836" i="5"/>
  <c r="T1836" i="5"/>
  <c r="K1837" i="5"/>
  <c r="L1837" i="5"/>
  <c r="S1837" i="5"/>
  <c r="T1837" i="5"/>
  <c r="K1838" i="5"/>
  <c r="L1838" i="5"/>
  <c r="S1838" i="5"/>
  <c r="T1838" i="5"/>
  <c r="K1839" i="5"/>
  <c r="L1839" i="5"/>
  <c r="S1839" i="5"/>
  <c r="T1839" i="5"/>
  <c r="K1840" i="5"/>
  <c r="L1840" i="5"/>
  <c r="S1840" i="5"/>
  <c r="T1840" i="5"/>
  <c r="K1841" i="5"/>
  <c r="L1841" i="5"/>
  <c r="S1841" i="5"/>
  <c r="T1841" i="5"/>
  <c r="K1842" i="5"/>
  <c r="L1842" i="5"/>
  <c r="S1842" i="5"/>
  <c r="T1842" i="5"/>
  <c r="K1843" i="5"/>
  <c r="L1843" i="5"/>
  <c r="S1843" i="5"/>
  <c r="T1843" i="5"/>
  <c r="K1844" i="5"/>
  <c r="L1844" i="5"/>
  <c r="S1844" i="5"/>
  <c r="T1844" i="5"/>
  <c r="K1845" i="5"/>
  <c r="L1845" i="5"/>
  <c r="S1845" i="5"/>
  <c r="T1845" i="5"/>
  <c r="K1846" i="5"/>
  <c r="L1846" i="5"/>
  <c r="S1846" i="5"/>
  <c r="T1846" i="5"/>
  <c r="K1847" i="5"/>
  <c r="L1847" i="5"/>
  <c r="S1847" i="5"/>
  <c r="T1847" i="5"/>
  <c r="K1848" i="5"/>
  <c r="L1848" i="5"/>
  <c r="S1848" i="5"/>
  <c r="T1848" i="5"/>
  <c r="K1849" i="5"/>
  <c r="L1849" i="5"/>
  <c r="S1849" i="5"/>
  <c r="T1849" i="5"/>
  <c r="K1850" i="5"/>
  <c r="L1850" i="5"/>
  <c r="S1850" i="5"/>
  <c r="T1850" i="5"/>
  <c r="K1851" i="5"/>
  <c r="L1851" i="5"/>
  <c r="S1851" i="5"/>
  <c r="T1851" i="5"/>
  <c r="K1852" i="5"/>
  <c r="L1852" i="5"/>
  <c r="S1852" i="5"/>
  <c r="T1852" i="5"/>
  <c r="K1853" i="5"/>
  <c r="L1853" i="5"/>
  <c r="S1853" i="5"/>
  <c r="T1853" i="5"/>
  <c r="K1854" i="5"/>
  <c r="L1854" i="5"/>
  <c r="S1854" i="5"/>
  <c r="T1854" i="5"/>
  <c r="K1855" i="5"/>
  <c r="L1855" i="5"/>
  <c r="S1855" i="5"/>
  <c r="T1855" i="5"/>
  <c r="K1856" i="5"/>
  <c r="L1856" i="5"/>
  <c r="S1856" i="5"/>
  <c r="T1856" i="5"/>
  <c r="K1857" i="5"/>
  <c r="L1857" i="5"/>
  <c r="S1857" i="5"/>
  <c r="T1857" i="5"/>
  <c r="K1858" i="5"/>
  <c r="L1858" i="5"/>
  <c r="S1858" i="5"/>
  <c r="T1858" i="5"/>
  <c r="K1859" i="5"/>
  <c r="L1859" i="5"/>
  <c r="S1859" i="5"/>
  <c r="T1859" i="5"/>
  <c r="K1860" i="5"/>
  <c r="L1860" i="5"/>
  <c r="S1860" i="5"/>
  <c r="T1860" i="5"/>
  <c r="K1861" i="5"/>
  <c r="L1861" i="5"/>
  <c r="S1861" i="5"/>
  <c r="T1861" i="5"/>
  <c r="K1862" i="5"/>
  <c r="L1862" i="5"/>
  <c r="S1862" i="5"/>
  <c r="T1862" i="5"/>
  <c r="K1863" i="5"/>
  <c r="L1863" i="5"/>
  <c r="S1863" i="5"/>
  <c r="T1863" i="5"/>
  <c r="K1864" i="5"/>
  <c r="L1864" i="5"/>
  <c r="S1864" i="5"/>
  <c r="T1864" i="5"/>
  <c r="K1865" i="5"/>
  <c r="L1865" i="5"/>
  <c r="S1865" i="5"/>
  <c r="T1865" i="5"/>
  <c r="K1866" i="5"/>
  <c r="L1866" i="5"/>
  <c r="S1866" i="5"/>
  <c r="T1866" i="5"/>
  <c r="K1867" i="5"/>
  <c r="L1867" i="5"/>
  <c r="S1867" i="5"/>
  <c r="T1867" i="5"/>
  <c r="K1868" i="5"/>
  <c r="L1868" i="5"/>
  <c r="S1868" i="5"/>
  <c r="T1868" i="5"/>
  <c r="K1869" i="5"/>
  <c r="L1869" i="5"/>
  <c r="S1869" i="5"/>
  <c r="T1869" i="5"/>
  <c r="K1870" i="5"/>
  <c r="L1870" i="5"/>
  <c r="S1870" i="5"/>
  <c r="T1870" i="5"/>
  <c r="K1871" i="5"/>
  <c r="L1871" i="5"/>
  <c r="S1871" i="5"/>
  <c r="T1871" i="5"/>
  <c r="K1872" i="5"/>
  <c r="L1872" i="5"/>
  <c r="S1872" i="5"/>
  <c r="T1872" i="5"/>
  <c r="K1873" i="5"/>
  <c r="L1873" i="5"/>
  <c r="S1873" i="5"/>
  <c r="T1873" i="5"/>
  <c r="K1874" i="5"/>
  <c r="L1874" i="5"/>
  <c r="S1874" i="5"/>
  <c r="T1874" i="5"/>
  <c r="K1875" i="5"/>
  <c r="L1875" i="5"/>
  <c r="S1875" i="5"/>
  <c r="T1875" i="5"/>
  <c r="K1876" i="5"/>
  <c r="L1876" i="5"/>
  <c r="S1876" i="5"/>
  <c r="T1876" i="5"/>
  <c r="K1877" i="5"/>
  <c r="L1877" i="5"/>
  <c r="S1877" i="5"/>
  <c r="T1877" i="5"/>
  <c r="K1878" i="5"/>
  <c r="L1878" i="5"/>
  <c r="S1878" i="5"/>
  <c r="U1878" i="5" s="1"/>
  <c r="T1878" i="5"/>
  <c r="K1879" i="5"/>
  <c r="L1879" i="5"/>
  <c r="S1879" i="5"/>
  <c r="U1879" i="5" s="1"/>
  <c r="T1879" i="5"/>
  <c r="K1880" i="5"/>
  <c r="L1880" i="5"/>
  <c r="S1880" i="5"/>
  <c r="U1880" i="5" s="1"/>
  <c r="T1880" i="5"/>
  <c r="K1881" i="5"/>
  <c r="L1881" i="5"/>
  <c r="S1881" i="5"/>
  <c r="U1881" i="5" s="1"/>
  <c r="T1881" i="5"/>
  <c r="K1882" i="5"/>
  <c r="L1882" i="5"/>
  <c r="S1882" i="5"/>
  <c r="U1882" i="5" s="1"/>
  <c r="T1882" i="5"/>
  <c r="K1883" i="5"/>
  <c r="L1883" i="5"/>
  <c r="S1883" i="5"/>
  <c r="U1883" i="5" s="1"/>
  <c r="T1883" i="5"/>
  <c r="K1884" i="5"/>
  <c r="L1884" i="5"/>
  <c r="S1884" i="5"/>
  <c r="U1884" i="5" s="1"/>
  <c r="T1884" i="5"/>
  <c r="K1885" i="5"/>
  <c r="L1885" i="5"/>
  <c r="S1885" i="5"/>
  <c r="U1885" i="5" s="1"/>
  <c r="T1885" i="5"/>
  <c r="K1886" i="5"/>
  <c r="L1886" i="5"/>
  <c r="S1886" i="5"/>
  <c r="U1886" i="5" s="1"/>
  <c r="T1886" i="5"/>
  <c r="K1887" i="5"/>
  <c r="L1887" i="5"/>
  <c r="S1887" i="5"/>
  <c r="U1887" i="5" s="1"/>
  <c r="T1887" i="5"/>
  <c r="K1888" i="5"/>
  <c r="L1888" i="5"/>
  <c r="S1888" i="5"/>
  <c r="U1888" i="5" s="1"/>
  <c r="T1888" i="5"/>
  <c r="K1889" i="5"/>
  <c r="L1889" i="5"/>
  <c r="S1889" i="5"/>
  <c r="U1889" i="5" s="1"/>
  <c r="T1889" i="5"/>
  <c r="K1890" i="5"/>
  <c r="L1890" i="5"/>
  <c r="S1890" i="5"/>
  <c r="U1890" i="5" s="1"/>
  <c r="T1890" i="5"/>
  <c r="K1891" i="5"/>
  <c r="L1891" i="5"/>
  <c r="S1891" i="5"/>
  <c r="U1891" i="5" s="1"/>
  <c r="T1891" i="5"/>
  <c r="K1892" i="5"/>
  <c r="L1892" i="5"/>
  <c r="S1892" i="5"/>
  <c r="U1892" i="5" s="1"/>
  <c r="T1892" i="5"/>
  <c r="K1893" i="5"/>
  <c r="L1893" i="5"/>
  <c r="S1893" i="5"/>
  <c r="U1893" i="5" s="1"/>
  <c r="T1893" i="5"/>
  <c r="K1894" i="5"/>
  <c r="L1894" i="5"/>
  <c r="S1894" i="5"/>
  <c r="U1894" i="5" s="1"/>
  <c r="T1894" i="5"/>
  <c r="K1895" i="5"/>
  <c r="L1895" i="5"/>
  <c r="S1895" i="5"/>
  <c r="U1895" i="5" s="1"/>
  <c r="T1895" i="5"/>
  <c r="K1896" i="5"/>
  <c r="L1896" i="5"/>
  <c r="S1896" i="5"/>
  <c r="U1896" i="5" s="1"/>
  <c r="T1896" i="5"/>
  <c r="K1897" i="5"/>
  <c r="L1897" i="5"/>
  <c r="S1897" i="5"/>
  <c r="U1897" i="5" s="1"/>
  <c r="T1897" i="5"/>
  <c r="K1898" i="5"/>
  <c r="L1898" i="5"/>
  <c r="S1898" i="5"/>
  <c r="U1898" i="5" s="1"/>
  <c r="T1898" i="5"/>
  <c r="K1899" i="5"/>
  <c r="L1899" i="5"/>
  <c r="S1899" i="5"/>
  <c r="U1899" i="5" s="1"/>
  <c r="T1899" i="5"/>
  <c r="K1900" i="5"/>
  <c r="L1900" i="5"/>
  <c r="S1900" i="5"/>
  <c r="U1900" i="5" s="1"/>
  <c r="T1900" i="5"/>
  <c r="K1901" i="5"/>
  <c r="L1901" i="5"/>
  <c r="S1901" i="5"/>
  <c r="U1901" i="5" s="1"/>
  <c r="T1901" i="5"/>
  <c r="K1902" i="5"/>
  <c r="L1902" i="5"/>
  <c r="S1902" i="5"/>
  <c r="U1902" i="5" s="1"/>
  <c r="T1902" i="5"/>
  <c r="K1903" i="5"/>
  <c r="L1903" i="5"/>
  <c r="S1903" i="5"/>
  <c r="U1903" i="5" s="1"/>
  <c r="T1903" i="5"/>
  <c r="K1904" i="5"/>
  <c r="L1904" i="5"/>
  <c r="S1904" i="5"/>
  <c r="U1904" i="5" s="1"/>
  <c r="T1904" i="5"/>
  <c r="K1905" i="5"/>
  <c r="L1905" i="5"/>
  <c r="S1905" i="5"/>
  <c r="U1905" i="5" s="1"/>
  <c r="T1905" i="5"/>
  <c r="K1906" i="5"/>
  <c r="L1906" i="5"/>
  <c r="S1906" i="5"/>
  <c r="U1906" i="5" s="1"/>
  <c r="T1906" i="5"/>
  <c r="K1907" i="5"/>
  <c r="L1907" i="5"/>
  <c r="S1907" i="5"/>
  <c r="U1907" i="5" s="1"/>
  <c r="T1907" i="5"/>
  <c r="K1908" i="5"/>
  <c r="L1908" i="5"/>
  <c r="S1908" i="5"/>
  <c r="U1908" i="5" s="1"/>
  <c r="T1908" i="5"/>
  <c r="K1909" i="5"/>
  <c r="L1909" i="5"/>
  <c r="S1909" i="5"/>
  <c r="U1909" i="5" s="1"/>
  <c r="T1909" i="5"/>
  <c r="K1910" i="5"/>
  <c r="L1910" i="5"/>
  <c r="S1910" i="5"/>
  <c r="U1910" i="5" s="1"/>
  <c r="T1910" i="5"/>
  <c r="K1911" i="5"/>
  <c r="L1911" i="5"/>
  <c r="S1911" i="5"/>
  <c r="U1911" i="5" s="1"/>
  <c r="T1911" i="5"/>
  <c r="K1912" i="5"/>
  <c r="L1912" i="5"/>
  <c r="S1912" i="5"/>
  <c r="U1912" i="5" s="1"/>
  <c r="T1912" i="5"/>
  <c r="K1913" i="5"/>
  <c r="L1913" i="5"/>
  <c r="S1913" i="5"/>
  <c r="U1913" i="5" s="1"/>
  <c r="T1913" i="5"/>
  <c r="K1914" i="5"/>
  <c r="L1914" i="5"/>
  <c r="S1914" i="5"/>
  <c r="U1914" i="5" s="1"/>
  <c r="T1914" i="5"/>
  <c r="K1915" i="5"/>
  <c r="L1915" i="5"/>
  <c r="S1915" i="5"/>
  <c r="U1915" i="5" s="1"/>
  <c r="T1915" i="5"/>
  <c r="K1916" i="5"/>
  <c r="L1916" i="5"/>
  <c r="S1916" i="5"/>
  <c r="U1916" i="5" s="1"/>
  <c r="T1916" i="5"/>
  <c r="K1917" i="5"/>
  <c r="L1917" i="5"/>
  <c r="S1917" i="5"/>
  <c r="U1917" i="5" s="1"/>
  <c r="T1917" i="5"/>
  <c r="K1918" i="5"/>
  <c r="L1918" i="5"/>
  <c r="S1918" i="5"/>
  <c r="U1918" i="5" s="1"/>
  <c r="T1918" i="5"/>
  <c r="K1919" i="5"/>
  <c r="L1919" i="5"/>
  <c r="S1919" i="5"/>
  <c r="U1919" i="5" s="1"/>
  <c r="T1919" i="5"/>
  <c r="K1920" i="5"/>
  <c r="L1920" i="5"/>
  <c r="S1920" i="5"/>
  <c r="U1920" i="5" s="1"/>
  <c r="T1920" i="5"/>
  <c r="K1921" i="5"/>
  <c r="L1921" i="5"/>
  <c r="S1921" i="5"/>
  <c r="U1921" i="5" s="1"/>
  <c r="T1921" i="5"/>
  <c r="K1922" i="5"/>
  <c r="L1922" i="5"/>
  <c r="S1922" i="5"/>
  <c r="U1922" i="5" s="1"/>
  <c r="T1922" i="5"/>
  <c r="K1923" i="5"/>
  <c r="L1923" i="5"/>
  <c r="S1923" i="5"/>
  <c r="U1923" i="5" s="1"/>
  <c r="T1923" i="5"/>
  <c r="K1924" i="5"/>
  <c r="L1924" i="5"/>
  <c r="S1924" i="5"/>
  <c r="U1924" i="5" s="1"/>
  <c r="T1924" i="5"/>
  <c r="K1925" i="5"/>
  <c r="L1925" i="5"/>
  <c r="S1925" i="5"/>
  <c r="U1925" i="5" s="1"/>
  <c r="T1925" i="5"/>
  <c r="K1926" i="5"/>
  <c r="L1926" i="5"/>
  <c r="S1926" i="5"/>
  <c r="U1926" i="5" s="1"/>
  <c r="T1926" i="5"/>
  <c r="K1927" i="5"/>
  <c r="L1927" i="5"/>
  <c r="S1927" i="5"/>
  <c r="U1927" i="5" s="1"/>
  <c r="T1927" i="5"/>
  <c r="K1928" i="5"/>
  <c r="L1928" i="5"/>
  <c r="S1928" i="5"/>
  <c r="U1928" i="5" s="1"/>
  <c r="T1928" i="5"/>
  <c r="K1929" i="5"/>
  <c r="L1929" i="5"/>
  <c r="S1929" i="5"/>
  <c r="U1929" i="5" s="1"/>
  <c r="T1929" i="5"/>
  <c r="K1930" i="5"/>
  <c r="L1930" i="5"/>
  <c r="S1930" i="5"/>
  <c r="U1930" i="5" s="1"/>
  <c r="T1930" i="5"/>
  <c r="K1931" i="5"/>
  <c r="L1931" i="5"/>
  <c r="S1931" i="5"/>
  <c r="U1931" i="5" s="1"/>
  <c r="T1931" i="5"/>
  <c r="K1932" i="5"/>
  <c r="L1932" i="5"/>
  <c r="S1932" i="5"/>
  <c r="U1932" i="5" s="1"/>
  <c r="T1932" i="5"/>
  <c r="K1933" i="5"/>
  <c r="L1933" i="5"/>
  <c r="S1933" i="5"/>
  <c r="U1933" i="5" s="1"/>
  <c r="T1933" i="5"/>
  <c r="K1934" i="5"/>
  <c r="L1934" i="5"/>
  <c r="S1934" i="5"/>
  <c r="U1934" i="5" s="1"/>
  <c r="T1934" i="5"/>
  <c r="K1935" i="5"/>
  <c r="L1935" i="5"/>
  <c r="S1935" i="5"/>
  <c r="U1935" i="5" s="1"/>
  <c r="T1935" i="5"/>
  <c r="K1936" i="5"/>
  <c r="L1936" i="5"/>
  <c r="S1936" i="5"/>
  <c r="U1936" i="5" s="1"/>
  <c r="T1936" i="5"/>
  <c r="K1937" i="5"/>
  <c r="L1937" i="5"/>
  <c r="S1937" i="5"/>
  <c r="U1937" i="5" s="1"/>
  <c r="T1937" i="5"/>
  <c r="K1938" i="5"/>
  <c r="L1938" i="5"/>
  <c r="S1938" i="5"/>
  <c r="U1938" i="5" s="1"/>
  <c r="T1938" i="5"/>
  <c r="K1939" i="5"/>
  <c r="L1939" i="5"/>
  <c r="S1939" i="5"/>
  <c r="U1939" i="5" s="1"/>
  <c r="T1939" i="5"/>
  <c r="K1940" i="5"/>
  <c r="L1940" i="5"/>
  <c r="S1940" i="5"/>
  <c r="U1940" i="5" s="1"/>
  <c r="T1940" i="5"/>
  <c r="K1941" i="5"/>
  <c r="L1941" i="5"/>
  <c r="S1941" i="5"/>
  <c r="U1941" i="5" s="1"/>
  <c r="T1941" i="5"/>
  <c r="K1942" i="5"/>
  <c r="L1942" i="5"/>
  <c r="S1942" i="5"/>
  <c r="U1942" i="5" s="1"/>
  <c r="T1942" i="5"/>
  <c r="K1943" i="5"/>
  <c r="L1943" i="5"/>
  <c r="S1943" i="5"/>
  <c r="U1943" i="5" s="1"/>
  <c r="T1943" i="5"/>
  <c r="K1944" i="5"/>
  <c r="L1944" i="5"/>
  <c r="S1944" i="5"/>
  <c r="U1944" i="5" s="1"/>
  <c r="T1944" i="5"/>
  <c r="K1945" i="5"/>
  <c r="L1945" i="5"/>
  <c r="S1945" i="5"/>
  <c r="U1945" i="5" s="1"/>
  <c r="T1945" i="5"/>
  <c r="K1946" i="5"/>
  <c r="L1946" i="5"/>
  <c r="S1946" i="5"/>
  <c r="U1946" i="5" s="1"/>
  <c r="T1946" i="5"/>
  <c r="K1947" i="5"/>
  <c r="L1947" i="5"/>
  <c r="S1947" i="5"/>
  <c r="U1947" i="5" s="1"/>
  <c r="T1947" i="5"/>
  <c r="K1948" i="5"/>
  <c r="L1948" i="5"/>
  <c r="S1948" i="5"/>
  <c r="U1948" i="5" s="1"/>
  <c r="T1948" i="5"/>
  <c r="K1949" i="5"/>
  <c r="L1949" i="5"/>
  <c r="S1949" i="5"/>
  <c r="U1949" i="5" s="1"/>
  <c r="T1949" i="5"/>
  <c r="K1950" i="5"/>
  <c r="L1950" i="5"/>
  <c r="S1950" i="5"/>
  <c r="U1950" i="5" s="1"/>
  <c r="T1950" i="5"/>
  <c r="K1951" i="5"/>
  <c r="L1951" i="5"/>
  <c r="S1951" i="5"/>
  <c r="U1951" i="5" s="1"/>
  <c r="T1951" i="5"/>
  <c r="K1952" i="5"/>
  <c r="L1952" i="5"/>
  <c r="S1952" i="5"/>
  <c r="U1952" i="5" s="1"/>
  <c r="T1952" i="5"/>
  <c r="K1953" i="5"/>
  <c r="L1953" i="5"/>
  <c r="S1953" i="5"/>
  <c r="U1953" i="5" s="1"/>
  <c r="T1953" i="5"/>
  <c r="K1954" i="5"/>
  <c r="L1954" i="5"/>
  <c r="S1954" i="5"/>
  <c r="U1954" i="5" s="1"/>
  <c r="T1954" i="5"/>
  <c r="K1955" i="5"/>
  <c r="L1955" i="5"/>
  <c r="S1955" i="5"/>
  <c r="U1955" i="5" s="1"/>
  <c r="T1955" i="5"/>
  <c r="K1956" i="5"/>
  <c r="L1956" i="5"/>
  <c r="S1956" i="5"/>
  <c r="U1956" i="5" s="1"/>
  <c r="T1956" i="5"/>
  <c r="K1957" i="5"/>
  <c r="L1957" i="5"/>
  <c r="S1957" i="5"/>
  <c r="U1957" i="5" s="1"/>
  <c r="T1957" i="5"/>
  <c r="K1958" i="5"/>
  <c r="L1958" i="5"/>
  <c r="S1958" i="5"/>
  <c r="U1958" i="5" s="1"/>
  <c r="T1958" i="5"/>
  <c r="K1959" i="5"/>
  <c r="L1959" i="5"/>
  <c r="S1959" i="5"/>
  <c r="U1959" i="5" s="1"/>
  <c r="T1959" i="5"/>
  <c r="K1960" i="5"/>
  <c r="L1960" i="5"/>
  <c r="S1960" i="5"/>
  <c r="U1960" i="5" s="1"/>
  <c r="T1960" i="5"/>
  <c r="K1961" i="5"/>
  <c r="L1961" i="5"/>
  <c r="S1961" i="5"/>
  <c r="U1961" i="5" s="1"/>
  <c r="T1961" i="5"/>
  <c r="K1962" i="5"/>
  <c r="L1962" i="5"/>
  <c r="S1962" i="5"/>
  <c r="U1962" i="5" s="1"/>
  <c r="T1962" i="5"/>
  <c r="K1963" i="5"/>
  <c r="L1963" i="5"/>
  <c r="S1963" i="5"/>
  <c r="U1963" i="5" s="1"/>
  <c r="T1963" i="5"/>
  <c r="K1964" i="5"/>
  <c r="L1964" i="5"/>
  <c r="S1964" i="5"/>
  <c r="U1964" i="5" s="1"/>
  <c r="T1964" i="5"/>
  <c r="K1965" i="5"/>
  <c r="L1965" i="5"/>
  <c r="S1965" i="5"/>
  <c r="U1965" i="5" s="1"/>
  <c r="T1965" i="5"/>
  <c r="K1966" i="5"/>
  <c r="L1966" i="5"/>
  <c r="S1966" i="5"/>
  <c r="U1966" i="5" s="1"/>
  <c r="T1966" i="5"/>
  <c r="K1967" i="5"/>
  <c r="L1967" i="5"/>
  <c r="S1967" i="5"/>
  <c r="U1967" i="5" s="1"/>
  <c r="T1967" i="5"/>
  <c r="K1968" i="5"/>
  <c r="L1968" i="5"/>
  <c r="S1968" i="5"/>
  <c r="U1968" i="5" s="1"/>
  <c r="T1968" i="5"/>
  <c r="K1969" i="5"/>
  <c r="L1969" i="5"/>
  <c r="S1969" i="5"/>
  <c r="U1969" i="5" s="1"/>
  <c r="T1969" i="5"/>
  <c r="K1970" i="5"/>
  <c r="L1970" i="5"/>
  <c r="S1970" i="5"/>
  <c r="U1970" i="5" s="1"/>
  <c r="T1970" i="5"/>
  <c r="K1971" i="5"/>
  <c r="L1971" i="5"/>
  <c r="S1971" i="5"/>
  <c r="U1971" i="5" s="1"/>
  <c r="T1971" i="5"/>
  <c r="K1972" i="5"/>
  <c r="L1972" i="5"/>
  <c r="S1972" i="5"/>
  <c r="U1972" i="5" s="1"/>
  <c r="T1972" i="5"/>
  <c r="K1973" i="5"/>
  <c r="L1973" i="5"/>
  <c r="S1973" i="5"/>
  <c r="U1973" i="5" s="1"/>
  <c r="T1973" i="5"/>
  <c r="K1974" i="5"/>
  <c r="L1974" i="5"/>
  <c r="S1974" i="5"/>
  <c r="U1974" i="5" s="1"/>
  <c r="T1974" i="5"/>
  <c r="K1975" i="5"/>
  <c r="L1975" i="5"/>
  <c r="S1975" i="5"/>
  <c r="U1975" i="5" s="1"/>
  <c r="T1975" i="5"/>
  <c r="K1976" i="5"/>
  <c r="L1976" i="5"/>
  <c r="S1976" i="5"/>
  <c r="U1976" i="5" s="1"/>
  <c r="T1976" i="5"/>
  <c r="K1977" i="5"/>
  <c r="L1977" i="5"/>
  <c r="S1977" i="5"/>
  <c r="U1977" i="5" s="1"/>
  <c r="T1977" i="5"/>
  <c r="K1978" i="5"/>
  <c r="L1978" i="5"/>
  <c r="S1978" i="5"/>
  <c r="U1978" i="5" s="1"/>
  <c r="T1978" i="5"/>
  <c r="K1979" i="5"/>
  <c r="L1979" i="5"/>
  <c r="S1979" i="5"/>
  <c r="U1979" i="5" s="1"/>
  <c r="T1979" i="5"/>
  <c r="K1980" i="5"/>
  <c r="L1980" i="5"/>
  <c r="S1980" i="5"/>
  <c r="U1980" i="5" s="1"/>
  <c r="T1980" i="5"/>
  <c r="K1981" i="5"/>
  <c r="L1981" i="5"/>
  <c r="S1981" i="5"/>
  <c r="U1981" i="5" s="1"/>
  <c r="T1981" i="5"/>
  <c r="K1982" i="5"/>
  <c r="L1982" i="5"/>
  <c r="S1982" i="5"/>
  <c r="U1982" i="5" s="1"/>
  <c r="T1982" i="5"/>
  <c r="K1983" i="5"/>
  <c r="L1983" i="5"/>
  <c r="S1983" i="5"/>
  <c r="U1983" i="5" s="1"/>
  <c r="T1983" i="5"/>
  <c r="K1984" i="5"/>
  <c r="L1984" i="5"/>
  <c r="S1984" i="5"/>
  <c r="U1984" i="5" s="1"/>
  <c r="T1984" i="5"/>
  <c r="K1985" i="5"/>
  <c r="L1985" i="5"/>
  <c r="S1985" i="5"/>
  <c r="U1985" i="5" s="1"/>
  <c r="T1985" i="5"/>
  <c r="K1986" i="5"/>
  <c r="L1986" i="5"/>
  <c r="S1986" i="5"/>
  <c r="U1986" i="5" s="1"/>
  <c r="T1986" i="5"/>
  <c r="K1987" i="5"/>
  <c r="L1987" i="5"/>
  <c r="S1987" i="5"/>
  <c r="U1987" i="5" s="1"/>
  <c r="T1987" i="5"/>
  <c r="K1988" i="5"/>
  <c r="L1988" i="5"/>
  <c r="S1988" i="5"/>
  <c r="U1988" i="5" s="1"/>
  <c r="T1988" i="5"/>
  <c r="K1989" i="5"/>
  <c r="L1989" i="5"/>
  <c r="S1989" i="5"/>
  <c r="U1989" i="5" s="1"/>
  <c r="T1989" i="5"/>
  <c r="K1990" i="5"/>
  <c r="L1990" i="5"/>
  <c r="S1990" i="5"/>
  <c r="U1990" i="5" s="1"/>
  <c r="T1990" i="5"/>
  <c r="K1991" i="5"/>
  <c r="L1991" i="5"/>
  <c r="S1991" i="5"/>
  <c r="U1991" i="5" s="1"/>
  <c r="T1991" i="5"/>
  <c r="K1992" i="5"/>
  <c r="L1992" i="5"/>
  <c r="S1992" i="5"/>
  <c r="U1992" i="5" s="1"/>
  <c r="T1992" i="5"/>
  <c r="K1993" i="5"/>
  <c r="L1993" i="5"/>
  <c r="S1993" i="5"/>
  <c r="U1993" i="5" s="1"/>
  <c r="T1993" i="5"/>
  <c r="K1994" i="5"/>
  <c r="L1994" i="5"/>
  <c r="S1994" i="5"/>
  <c r="U1994" i="5" s="1"/>
  <c r="T1994" i="5"/>
  <c r="K1995" i="5"/>
  <c r="L1995" i="5"/>
  <c r="S1995" i="5"/>
  <c r="U1995" i="5" s="1"/>
  <c r="T1995" i="5"/>
  <c r="K1996" i="5"/>
  <c r="L1996" i="5"/>
  <c r="S1996" i="5"/>
  <c r="U1996" i="5" s="1"/>
  <c r="T1996" i="5"/>
  <c r="K1997" i="5"/>
  <c r="L1997" i="5"/>
  <c r="S1997" i="5"/>
  <c r="U1997" i="5" s="1"/>
  <c r="T1997" i="5"/>
  <c r="K1998" i="5"/>
  <c r="L1998" i="5"/>
  <c r="S1998" i="5"/>
  <c r="U1998" i="5" s="1"/>
  <c r="T1998" i="5"/>
  <c r="K1999" i="5"/>
  <c r="L1999" i="5"/>
  <c r="S1999" i="5"/>
  <c r="U1999" i="5" s="1"/>
  <c r="T1999" i="5"/>
  <c r="K2000" i="5"/>
  <c r="L2000" i="5"/>
  <c r="S2000" i="5"/>
  <c r="U2000" i="5" s="1"/>
  <c r="T2000" i="5"/>
  <c r="K2001" i="5"/>
  <c r="L2001" i="5"/>
  <c r="S2001" i="5"/>
  <c r="U2001" i="5" s="1"/>
  <c r="T2001" i="5"/>
  <c r="K2002" i="5"/>
  <c r="L2002" i="5"/>
  <c r="S2002" i="5"/>
  <c r="U2002" i="5" s="1"/>
  <c r="T2002" i="5"/>
  <c r="K2003" i="5"/>
  <c r="L2003" i="5"/>
  <c r="S2003" i="5"/>
  <c r="U2003" i="5" s="1"/>
  <c r="T2003" i="5"/>
  <c r="K2004" i="5"/>
  <c r="L2004" i="5"/>
  <c r="S2004" i="5"/>
  <c r="U2004" i="5" s="1"/>
  <c r="T2004" i="5"/>
  <c r="K2005" i="5"/>
  <c r="L2005" i="5"/>
  <c r="S2005" i="5"/>
  <c r="U2005" i="5" s="1"/>
  <c r="T2005" i="5"/>
  <c r="K2006" i="5"/>
  <c r="L2006" i="5"/>
  <c r="S2006" i="5"/>
  <c r="U2006" i="5" s="1"/>
  <c r="T2006" i="5"/>
  <c r="K2007" i="5"/>
  <c r="L2007" i="5"/>
  <c r="S2007" i="5"/>
  <c r="U2007" i="5" s="1"/>
  <c r="T2007" i="5"/>
  <c r="K2008" i="5"/>
  <c r="L2008" i="5"/>
  <c r="S2008" i="5"/>
  <c r="U2008" i="5" s="1"/>
  <c r="T2008" i="5"/>
  <c r="K2009" i="5"/>
  <c r="L2009" i="5"/>
  <c r="S2009" i="5"/>
  <c r="U2009" i="5" s="1"/>
  <c r="T2009" i="5"/>
  <c r="K2010" i="5"/>
  <c r="L2010" i="5"/>
  <c r="S2010" i="5"/>
  <c r="U2010" i="5" s="1"/>
  <c r="T2010" i="5"/>
  <c r="K2011" i="5"/>
  <c r="L2011" i="5"/>
  <c r="S2011" i="5"/>
  <c r="U2011" i="5" s="1"/>
  <c r="T2011" i="5"/>
  <c r="K2012" i="5"/>
  <c r="L2012" i="5"/>
  <c r="S2012" i="5"/>
  <c r="U2012" i="5" s="1"/>
  <c r="T2012" i="5"/>
  <c r="K2013" i="5"/>
  <c r="L2013" i="5"/>
  <c r="S2013" i="5"/>
  <c r="U2013" i="5" s="1"/>
  <c r="T2013" i="5"/>
  <c r="K2014" i="5"/>
  <c r="L2014" i="5"/>
  <c r="S2014" i="5"/>
  <c r="U2014" i="5" s="1"/>
  <c r="T2014" i="5"/>
  <c r="K2015" i="5"/>
  <c r="L2015" i="5"/>
  <c r="S2015" i="5"/>
  <c r="U2015" i="5" s="1"/>
  <c r="T2015" i="5"/>
  <c r="K2016" i="5"/>
  <c r="L2016" i="5"/>
  <c r="S2016" i="5"/>
  <c r="U2016" i="5" s="1"/>
  <c r="T2016" i="5"/>
  <c r="K2017" i="5"/>
  <c r="L2017" i="5"/>
  <c r="S2017" i="5"/>
  <c r="U2017" i="5" s="1"/>
  <c r="T2017" i="5"/>
  <c r="K2018" i="5"/>
  <c r="L2018" i="5"/>
  <c r="S2018" i="5"/>
  <c r="U2018" i="5" s="1"/>
  <c r="T2018" i="5"/>
  <c r="K2019" i="5"/>
  <c r="L2019" i="5"/>
  <c r="S2019" i="5"/>
  <c r="U2019" i="5" s="1"/>
  <c r="T2019" i="5"/>
  <c r="K2020" i="5"/>
  <c r="L2020" i="5"/>
  <c r="S2020" i="5"/>
  <c r="U2020" i="5" s="1"/>
  <c r="T2020" i="5"/>
  <c r="K2021" i="5"/>
  <c r="L2021" i="5"/>
  <c r="S2021" i="5"/>
  <c r="U2021" i="5" s="1"/>
  <c r="T2021" i="5"/>
  <c r="K2022" i="5"/>
  <c r="L2022" i="5"/>
  <c r="S2022" i="5"/>
  <c r="U2022" i="5" s="1"/>
  <c r="T2022" i="5"/>
  <c r="K2023" i="5"/>
  <c r="L2023" i="5"/>
  <c r="S2023" i="5"/>
  <c r="U2023" i="5" s="1"/>
  <c r="T2023" i="5"/>
  <c r="K2024" i="5"/>
  <c r="L2024" i="5"/>
  <c r="S2024" i="5"/>
  <c r="U2024" i="5" s="1"/>
  <c r="T2024" i="5"/>
  <c r="K2025" i="5"/>
  <c r="L2025" i="5"/>
  <c r="S2025" i="5"/>
  <c r="U2025" i="5" s="1"/>
  <c r="T2025" i="5"/>
  <c r="K2026" i="5"/>
  <c r="L2026" i="5"/>
  <c r="S2026" i="5"/>
  <c r="U2026" i="5" s="1"/>
  <c r="T2026" i="5"/>
  <c r="K2027" i="5"/>
  <c r="L2027" i="5"/>
  <c r="S2027" i="5"/>
  <c r="U2027" i="5" s="1"/>
  <c r="T2027" i="5"/>
  <c r="K2028" i="5"/>
  <c r="L2028" i="5"/>
  <c r="S2028" i="5"/>
  <c r="U2028" i="5" s="1"/>
  <c r="T2028" i="5"/>
  <c r="K2029" i="5"/>
  <c r="L2029" i="5"/>
  <c r="S2029" i="5"/>
  <c r="U2029" i="5" s="1"/>
  <c r="T2029" i="5"/>
  <c r="K2030" i="5"/>
  <c r="L2030" i="5"/>
  <c r="S2030" i="5"/>
  <c r="U2030" i="5" s="1"/>
  <c r="T2030" i="5"/>
  <c r="K2031" i="5"/>
  <c r="L2031" i="5"/>
  <c r="S2031" i="5"/>
  <c r="U2031" i="5" s="1"/>
  <c r="T2031" i="5"/>
  <c r="K2032" i="5"/>
  <c r="L2032" i="5"/>
  <c r="S2032" i="5"/>
  <c r="U2032" i="5" s="1"/>
  <c r="T2032" i="5"/>
  <c r="K2033" i="5"/>
  <c r="L2033" i="5"/>
  <c r="S2033" i="5"/>
  <c r="U2033" i="5" s="1"/>
  <c r="T2033" i="5"/>
  <c r="K2034" i="5"/>
  <c r="L2034" i="5"/>
  <c r="S2034" i="5"/>
  <c r="U2034" i="5" s="1"/>
  <c r="T2034" i="5"/>
  <c r="K2035" i="5"/>
  <c r="L2035" i="5"/>
  <c r="S2035" i="5"/>
  <c r="U2035" i="5" s="1"/>
  <c r="T2035" i="5"/>
  <c r="K2036" i="5"/>
  <c r="L2036" i="5"/>
  <c r="S2036" i="5"/>
  <c r="U2036" i="5" s="1"/>
  <c r="T2036" i="5"/>
  <c r="K2037" i="5"/>
  <c r="L2037" i="5"/>
  <c r="S2037" i="5"/>
  <c r="U2037" i="5" s="1"/>
  <c r="T2037" i="5"/>
  <c r="K2038" i="5"/>
  <c r="L2038" i="5"/>
  <c r="S2038" i="5"/>
  <c r="U2038" i="5" s="1"/>
  <c r="T2038" i="5"/>
  <c r="K2039" i="5"/>
  <c r="L2039" i="5"/>
  <c r="S2039" i="5"/>
  <c r="U2039" i="5" s="1"/>
  <c r="T2039" i="5"/>
  <c r="K2040" i="5"/>
  <c r="L2040" i="5"/>
  <c r="S2040" i="5"/>
  <c r="U2040" i="5" s="1"/>
  <c r="T2040" i="5"/>
  <c r="K2041" i="5"/>
  <c r="L2041" i="5"/>
  <c r="S2041" i="5"/>
  <c r="U2041" i="5" s="1"/>
  <c r="T2041" i="5"/>
  <c r="K2042" i="5"/>
  <c r="L2042" i="5"/>
  <c r="S2042" i="5"/>
  <c r="U2042" i="5" s="1"/>
  <c r="T2042" i="5"/>
  <c r="K2043" i="5"/>
  <c r="L2043" i="5"/>
  <c r="S2043" i="5"/>
  <c r="U2043" i="5" s="1"/>
  <c r="T2043" i="5"/>
  <c r="K2044" i="5"/>
  <c r="L2044" i="5"/>
  <c r="S2044" i="5"/>
  <c r="U2044" i="5" s="1"/>
  <c r="T2044" i="5"/>
  <c r="K2045" i="5"/>
  <c r="L2045" i="5"/>
  <c r="S2045" i="5"/>
  <c r="U2045" i="5" s="1"/>
  <c r="T2045" i="5"/>
  <c r="K2046" i="5"/>
  <c r="L2046" i="5"/>
  <c r="S2046" i="5"/>
  <c r="U2046" i="5" s="1"/>
  <c r="T2046" i="5"/>
  <c r="K2047" i="5"/>
  <c r="L2047" i="5"/>
  <c r="S2047" i="5"/>
  <c r="U2047" i="5" s="1"/>
  <c r="T2047" i="5"/>
  <c r="K2048" i="5"/>
  <c r="L2048" i="5"/>
  <c r="S2048" i="5"/>
  <c r="U2048" i="5" s="1"/>
  <c r="T2048" i="5"/>
  <c r="K2049" i="5"/>
  <c r="L2049" i="5"/>
  <c r="S2049" i="5"/>
  <c r="U2049" i="5" s="1"/>
  <c r="T2049" i="5"/>
  <c r="K2050" i="5"/>
  <c r="L2050" i="5"/>
  <c r="S2050" i="5"/>
  <c r="U2050" i="5" s="1"/>
  <c r="T2050" i="5"/>
  <c r="K2051" i="5"/>
  <c r="L2051" i="5"/>
  <c r="S2051" i="5"/>
  <c r="U2051" i="5" s="1"/>
  <c r="T2051" i="5"/>
  <c r="K2052" i="5"/>
  <c r="L2052" i="5"/>
  <c r="S2052" i="5"/>
  <c r="U2052" i="5" s="1"/>
  <c r="T2052" i="5"/>
  <c r="K2053" i="5"/>
  <c r="L2053" i="5"/>
  <c r="S2053" i="5"/>
  <c r="U2053" i="5" s="1"/>
  <c r="T2053" i="5"/>
  <c r="K2054" i="5"/>
  <c r="L2054" i="5"/>
  <c r="S2054" i="5"/>
  <c r="U2054" i="5" s="1"/>
  <c r="T2054" i="5"/>
  <c r="K2055" i="5"/>
  <c r="L2055" i="5"/>
  <c r="S2055" i="5"/>
  <c r="U2055" i="5" s="1"/>
  <c r="T2055" i="5"/>
  <c r="K2056" i="5"/>
  <c r="L2056" i="5"/>
  <c r="S2056" i="5"/>
  <c r="U2056" i="5" s="1"/>
  <c r="T2056" i="5"/>
  <c r="K2057" i="5"/>
  <c r="L2057" i="5"/>
  <c r="S2057" i="5"/>
  <c r="U2057" i="5" s="1"/>
  <c r="T2057" i="5"/>
  <c r="K2058" i="5"/>
  <c r="L2058" i="5"/>
  <c r="S2058" i="5"/>
  <c r="U2058" i="5" s="1"/>
  <c r="T2058" i="5"/>
  <c r="K2059" i="5"/>
  <c r="L2059" i="5"/>
  <c r="S2059" i="5"/>
  <c r="U2059" i="5" s="1"/>
  <c r="T2059" i="5"/>
  <c r="K2060" i="5"/>
  <c r="L2060" i="5"/>
  <c r="S2060" i="5"/>
  <c r="U2060" i="5" s="1"/>
  <c r="T2060" i="5"/>
  <c r="K2061" i="5"/>
  <c r="L2061" i="5"/>
  <c r="S2061" i="5"/>
  <c r="U2061" i="5" s="1"/>
  <c r="T2061" i="5"/>
  <c r="K2062" i="5"/>
  <c r="L2062" i="5"/>
  <c r="S2062" i="5"/>
  <c r="U2062" i="5" s="1"/>
  <c r="T2062" i="5"/>
  <c r="K2063" i="5"/>
  <c r="L2063" i="5"/>
  <c r="S2063" i="5"/>
  <c r="U2063" i="5" s="1"/>
  <c r="T2063" i="5"/>
  <c r="K2064" i="5"/>
  <c r="L2064" i="5"/>
  <c r="S2064" i="5"/>
  <c r="U2064" i="5" s="1"/>
  <c r="T2064" i="5"/>
  <c r="K2065" i="5"/>
  <c r="L2065" i="5"/>
  <c r="S2065" i="5"/>
  <c r="U2065" i="5" s="1"/>
  <c r="T2065" i="5"/>
  <c r="K2066" i="5"/>
  <c r="L2066" i="5"/>
  <c r="S2066" i="5"/>
  <c r="U2066" i="5" s="1"/>
  <c r="T2066" i="5"/>
  <c r="K2067" i="5"/>
  <c r="L2067" i="5"/>
  <c r="S2067" i="5"/>
  <c r="U2067" i="5" s="1"/>
  <c r="T2067" i="5"/>
  <c r="K2068" i="5"/>
  <c r="L2068" i="5"/>
  <c r="S2068" i="5"/>
  <c r="U2068" i="5" s="1"/>
  <c r="T2068" i="5"/>
  <c r="K2069" i="5"/>
  <c r="L2069" i="5"/>
  <c r="S2069" i="5"/>
  <c r="U2069" i="5" s="1"/>
  <c r="T2069" i="5"/>
  <c r="K2070" i="5"/>
  <c r="L2070" i="5"/>
  <c r="S2070" i="5"/>
  <c r="U2070" i="5" s="1"/>
  <c r="T2070" i="5"/>
  <c r="K2071" i="5"/>
  <c r="L2071" i="5"/>
  <c r="S2071" i="5"/>
  <c r="U2071" i="5" s="1"/>
  <c r="T2071" i="5"/>
  <c r="K2072" i="5"/>
  <c r="L2072" i="5"/>
  <c r="S2072" i="5"/>
  <c r="U2072" i="5" s="1"/>
  <c r="T2072" i="5"/>
  <c r="K2073" i="5"/>
  <c r="L2073" i="5"/>
  <c r="S2073" i="5"/>
  <c r="U2073" i="5" s="1"/>
  <c r="T2073" i="5"/>
  <c r="K2074" i="5"/>
  <c r="L2074" i="5"/>
  <c r="S2074" i="5"/>
  <c r="U2074" i="5" s="1"/>
  <c r="T2074" i="5"/>
  <c r="K2075" i="5"/>
  <c r="L2075" i="5"/>
  <c r="S2075" i="5"/>
  <c r="U2075" i="5" s="1"/>
  <c r="T2075" i="5"/>
  <c r="K2076" i="5"/>
  <c r="L2076" i="5"/>
  <c r="S2076" i="5"/>
  <c r="U2076" i="5" s="1"/>
  <c r="T2076" i="5"/>
  <c r="K2077" i="5"/>
  <c r="L2077" i="5"/>
  <c r="S2077" i="5"/>
  <c r="U2077" i="5" s="1"/>
  <c r="T2077" i="5"/>
  <c r="K2078" i="5"/>
  <c r="L2078" i="5"/>
  <c r="S2078" i="5"/>
  <c r="U2078" i="5" s="1"/>
  <c r="T2078" i="5"/>
  <c r="K2079" i="5"/>
  <c r="L2079" i="5"/>
  <c r="S2079" i="5"/>
  <c r="U2079" i="5" s="1"/>
  <c r="T2079" i="5"/>
  <c r="K2080" i="5"/>
  <c r="L2080" i="5"/>
  <c r="S2080" i="5"/>
  <c r="U2080" i="5" s="1"/>
  <c r="T2080" i="5"/>
  <c r="K2081" i="5"/>
  <c r="L2081" i="5"/>
  <c r="S2081" i="5"/>
  <c r="U2081" i="5" s="1"/>
  <c r="T2081" i="5"/>
  <c r="K2082" i="5"/>
  <c r="L2082" i="5"/>
  <c r="S2082" i="5"/>
  <c r="U2082" i="5" s="1"/>
  <c r="T2082" i="5"/>
  <c r="K2083" i="5"/>
  <c r="L2083" i="5"/>
  <c r="S2083" i="5"/>
  <c r="U2083" i="5" s="1"/>
  <c r="T2083" i="5"/>
  <c r="K2084" i="5"/>
  <c r="L2084" i="5"/>
  <c r="S2084" i="5"/>
  <c r="U2084" i="5" s="1"/>
  <c r="T2084" i="5"/>
  <c r="K2085" i="5"/>
  <c r="L2085" i="5"/>
  <c r="S2085" i="5"/>
  <c r="U2085" i="5" s="1"/>
  <c r="T2085" i="5"/>
  <c r="K2086" i="5"/>
  <c r="L2086" i="5"/>
  <c r="S2086" i="5"/>
  <c r="U2086" i="5" s="1"/>
  <c r="T2086" i="5"/>
  <c r="K2087" i="5"/>
  <c r="L2087" i="5"/>
  <c r="S2087" i="5"/>
  <c r="U2087" i="5" s="1"/>
  <c r="T2087" i="5"/>
  <c r="K2088" i="5"/>
  <c r="L2088" i="5"/>
  <c r="S2088" i="5"/>
  <c r="U2088" i="5" s="1"/>
  <c r="T2088" i="5"/>
  <c r="K2089" i="5"/>
  <c r="L2089" i="5"/>
  <c r="S2089" i="5"/>
  <c r="U2089" i="5" s="1"/>
  <c r="T2089" i="5"/>
  <c r="K2090" i="5"/>
  <c r="L2090" i="5"/>
  <c r="S2090" i="5"/>
  <c r="U2090" i="5" s="1"/>
  <c r="T2090" i="5"/>
  <c r="K2091" i="5"/>
  <c r="L2091" i="5"/>
  <c r="S2091" i="5"/>
  <c r="U2091" i="5" s="1"/>
  <c r="T2091" i="5"/>
  <c r="K2092" i="5"/>
  <c r="L2092" i="5"/>
  <c r="S2092" i="5"/>
  <c r="U2092" i="5" s="1"/>
  <c r="T2092" i="5"/>
  <c r="K2093" i="5"/>
  <c r="L2093" i="5"/>
  <c r="S2093" i="5"/>
  <c r="U2093" i="5" s="1"/>
  <c r="T2093" i="5"/>
  <c r="K2094" i="5"/>
  <c r="L2094" i="5"/>
  <c r="S2094" i="5"/>
  <c r="U2094" i="5" s="1"/>
  <c r="T2094" i="5"/>
  <c r="K2095" i="5"/>
  <c r="L2095" i="5"/>
  <c r="S2095" i="5"/>
  <c r="U2095" i="5" s="1"/>
  <c r="T2095" i="5"/>
  <c r="K2096" i="5"/>
  <c r="L2096" i="5"/>
  <c r="S2096" i="5"/>
  <c r="U2096" i="5" s="1"/>
  <c r="T2096" i="5"/>
  <c r="K2097" i="5"/>
  <c r="L2097" i="5"/>
  <c r="S2097" i="5"/>
  <c r="U2097" i="5" s="1"/>
  <c r="T2097" i="5"/>
  <c r="K2098" i="5"/>
  <c r="L2098" i="5"/>
  <c r="S2098" i="5"/>
  <c r="U2098" i="5" s="1"/>
  <c r="T2098" i="5"/>
  <c r="L2099" i="5"/>
  <c r="S2099" i="5"/>
  <c r="U2099" i="5" s="1"/>
  <c r="T2099" i="5"/>
  <c r="L2100" i="5"/>
  <c r="S2100" i="5"/>
  <c r="U2100" i="5" s="1"/>
  <c r="T2100" i="5"/>
  <c r="L2101" i="5"/>
  <c r="S2101" i="5"/>
  <c r="U2101" i="5" s="1"/>
  <c r="T2101" i="5"/>
  <c r="K2102" i="5"/>
  <c r="L2102" i="5"/>
  <c r="S2102" i="5"/>
  <c r="U2102" i="5" s="1"/>
  <c r="T2102" i="5"/>
  <c r="K2103" i="5"/>
  <c r="L2103" i="5"/>
  <c r="S2103" i="5"/>
  <c r="U2103" i="5" s="1"/>
  <c r="T2103" i="5"/>
  <c r="K2104" i="5"/>
  <c r="L2104" i="5"/>
  <c r="S2104" i="5"/>
  <c r="U2104" i="5" s="1"/>
  <c r="T2104" i="5"/>
  <c r="K2105" i="5"/>
  <c r="L2105" i="5"/>
  <c r="S2105" i="5"/>
  <c r="U2105" i="5" s="1"/>
  <c r="T2105" i="5"/>
  <c r="K2106" i="5"/>
  <c r="L2106" i="5"/>
  <c r="S2106" i="5"/>
  <c r="U2106" i="5" s="1"/>
  <c r="T2106" i="5"/>
  <c r="K2107" i="5"/>
  <c r="L2107" i="5"/>
  <c r="S2107" i="5"/>
  <c r="U2107" i="5" s="1"/>
  <c r="T2107" i="5"/>
  <c r="K2108" i="5"/>
  <c r="L2108" i="5"/>
  <c r="S2108" i="5"/>
  <c r="U2108" i="5" s="1"/>
  <c r="T2108" i="5"/>
  <c r="K2109" i="5"/>
  <c r="L2109" i="5"/>
  <c r="S2109" i="5"/>
  <c r="U2109" i="5" s="1"/>
  <c r="T2109" i="5"/>
  <c r="K2110" i="5"/>
  <c r="L2110" i="5"/>
  <c r="S2110" i="5"/>
  <c r="U2110" i="5" s="1"/>
  <c r="T2110" i="5"/>
  <c r="K2111" i="5"/>
  <c r="L2111" i="5"/>
  <c r="S2111" i="5"/>
  <c r="U2111" i="5" s="1"/>
  <c r="T2111" i="5"/>
  <c r="K2112" i="5"/>
  <c r="L2112" i="5"/>
  <c r="S2112" i="5"/>
  <c r="U2112" i="5" s="1"/>
  <c r="T2112" i="5"/>
  <c r="K2113" i="5"/>
  <c r="L2113" i="5"/>
  <c r="S2113" i="5"/>
  <c r="U2113" i="5" s="1"/>
  <c r="T2113" i="5"/>
  <c r="K2114" i="5"/>
  <c r="L2114" i="5"/>
  <c r="S2114" i="5"/>
  <c r="U2114" i="5" s="1"/>
  <c r="T2114" i="5"/>
  <c r="K2115" i="5"/>
  <c r="L2115" i="5"/>
  <c r="S2115" i="5"/>
  <c r="U2115" i="5" s="1"/>
  <c r="T2115" i="5"/>
  <c r="K2116" i="5"/>
  <c r="L2116" i="5"/>
  <c r="S2116" i="5"/>
  <c r="U2116" i="5" s="1"/>
  <c r="T2116" i="5"/>
  <c r="K2117" i="5"/>
  <c r="L2117" i="5"/>
  <c r="S2117" i="5"/>
  <c r="U2117" i="5" s="1"/>
  <c r="T2117" i="5"/>
  <c r="K2118" i="5"/>
  <c r="L2118" i="5"/>
  <c r="S2118" i="5"/>
  <c r="U2118" i="5" s="1"/>
  <c r="T2118" i="5"/>
  <c r="K2119" i="5"/>
  <c r="L2119" i="5"/>
  <c r="S2119" i="5"/>
  <c r="U2119" i="5" s="1"/>
  <c r="T2119" i="5"/>
  <c r="K2120" i="5"/>
  <c r="L2120" i="5"/>
  <c r="S2120" i="5"/>
  <c r="U2120" i="5" s="1"/>
  <c r="T2120" i="5"/>
  <c r="K2121" i="5"/>
  <c r="L2121" i="5"/>
  <c r="S2121" i="5"/>
  <c r="U2121" i="5" s="1"/>
  <c r="T2121" i="5"/>
  <c r="K2122" i="5"/>
  <c r="L2122" i="5"/>
  <c r="S2122" i="5"/>
  <c r="U2122" i="5" s="1"/>
  <c r="T2122" i="5"/>
  <c r="K2123" i="5"/>
  <c r="L2123" i="5"/>
  <c r="S2123" i="5"/>
  <c r="U2123" i="5" s="1"/>
  <c r="T2123" i="5"/>
  <c r="K2124" i="5"/>
  <c r="L2124" i="5"/>
  <c r="S2124" i="5"/>
  <c r="U2124" i="5" s="1"/>
  <c r="T2124" i="5"/>
  <c r="K2125" i="5"/>
  <c r="L2125" i="5"/>
  <c r="S2125" i="5"/>
  <c r="U2125" i="5" s="1"/>
  <c r="T2125" i="5"/>
  <c r="K2126" i="5"/>
  <c r="L2126" i="5"/>
  <c r="S2126" i="5"/>
  <c r="U2126" i="5" s="1"/>
  <c r="T2126" i="5"/>
  <c r="K2127" i="5"/>
  <c r="L2127" i="5"/>
  <c r="S2127" i="5"/>
  <c r="U2127" i="5" s="1"/>
  <c r="T2127" i="5"/>
  <c r="K2128" i="5"/>
  <c r="L2128" i="5"/>
  <c r="S2128" i="5"/>
  <c r="U2128" i="5" s="1"/>
  <c r="T2128" i="5"/>
  <c r="K2129" i="5"/>
  <c r="L2129" i="5"/>
  <c r="S2129" i="5"/>
  <c r="U2129" i="5" s="1"/>
  <c r="T2129" i="5"/>
  <c r="K2130" i="5"/>
  <c r="L2130" i="5"/>
  <c r="S2130" i="5"/>
  <c r="U2130" i="5" s="1"/>
  <c r="T2130" i="5"/>
  <c r="K2131" i="5"/>
  <c r="L2131" i="5"/>
  <c r="S2131" i="5"/>
  <c r="U2131" i="5" s="1"/>
  <c r="T2131" i="5"/>
  <c r="K2132" i="5"/>
  <c r="L2132" i="5"/>
  <c r="S2132" i="5"/>
  <c r="U2132" i="5" s="1"/>
  <c r="T2132" i="5"/>
  <c r="K2133" i="5"/>
  <c r="L2133" i="5"/>
  <c r="S2133" i="5"/>
  <c r="U2133" i="5" s="1"/>
  <c r="T2133" i="5"/>
  <c r="K2134" i="5"/>
  <c r="L2134" i="5"/>
  <c r="S2134" i="5"/>
  <c r="U2134" i="5" s="1"/>
  <c r="T2134" i="5"/>
  <c r="K2135" i="5"/>
  <c r="L2135" i="5"/>
  <c r="S2135" i="5"/>
  <c r="U2135" i="5" s="1"/>
  <c r="T2135" i="5"/>
  <c r="K2136" i="5"/>
  <c r="L2136" i="5"/>
  <c r="S2136" i="5"/>
  <c r="U2136" i="5" s="1"/>
  <c r="T2136" i="5"/>
  <c r="K2137" i="5"/>
  <c r="L2137" i="5"/>
  <c r="S2137" i="5"/>
  <c r="U2137" i="5" s="1"/>
  <c r="T2137" i="5"/>
  <c r="K2138" i="5"/>
  <c r="L2138" i="5"/>
  <c r="S2138" i="5"/>
  <c r="U2138" i="5" s="1"/>
  <c r="T2138" i="5"/>
  <c r="K2139" i="5"/>
  <c r="L2139" i="5"/>
  <c r="S2139" i="5"/>
  <c r="U2139" i="5" s="1"/>
  <c r="T2139" i="5"/>
  <c r="K2140" i="5"/>
  <c r="L2140" i="5"/>
  <c r="S2140" i="5"/>
  <c r="U2140" i="5" s="1"/>
  <c r="T2140" i="5"/>
  <c r="K2141" i="5"/>
  <c r="L2141" i="5"/>
  <c r="S2141" i="5"/>
  <c r="U2141" i="5" s="1"/>
  <c r="T2141" i="5"/>
  <c r="K2142" i="5"/>
  <c r="L2142" i="5"/>
  <c r="S2142" i="5"/>
  <c r="U2142" i="5" s="1"/>
  <c r="T2142" i="5"/>
  <c r="K2143" i="5"/>
  <c r="L2143" i="5"/>
  <c r="S2143" i="5"/>
  <c r="U2143" i="5" s="1"/>
  <c r="T2143" i="5"/>
  <c r="K2144" i="5"/>
  <c r="L2144" i="5"/>
  <c r="S2144" i="5"/>
  <c r="U2144" i="5" s="1"/>
  <c r="T2144" i="5"/>
  <c r="K2145" i="5"/>
  <c r="L2145" i="5"/>
  <c r="S2145" i="5"/>
  <c r="U2145" i="5" s="1"/>
  <c r="T2145" i="5"/>
  <c r="K2146" i="5"/>
  <c r="L2146" i="5"/>
  <c r="S2146" i="5"/>
  <c r="U2146" i="5" s="1"/>
  <c r="T2146" i="5"/>
  <c r="K2147" i="5"/>
  <c r="L2147" i="5"/>
  <c r="S2147" i="5"/>
  <c r="U2147" i="5" s="1"/>
  <c r="T2147" i="5"/>
  <c r="K2148" i="5"/>
  <c r="L2148" i="5"/>
  <c r="S2148" i="5"/>
  <c r="U2148" i="5" s="1"/>
  <c r="T2148" i="5"/>
  <c r="K2149" i="5"/>
  <c r="L2149" i="5"/>
  <c r="S2149" i="5"/>
  <c r="U2149" i="5" s="1"/>
  <c r="T2149" i="5"/>
  <c r="K2150" i="5"/>
  <c r="L2150" i="5"/>
  <c r="S2150" i="5"/>
  <c r="U2150" i="5" s="1"/>
  <c r="T2150" i="5"/>
  <c r="K2151" i="5"/>
  <c r="L2151" i="5"/>
  <c r="S2151" i="5"/>
  <c r="U2151" i="5" s="1"/>
  <c r="T2151" i="5"/>
  <c r="K2152" i="5"/>
  <c r="L2152" i="5"/>
  <c r="S2152" i="5"/>
  <c r="U2152" i="5" s="1"/>
  <c r="T2152" i="5"/>
  <c r="K2153" i="5"/>
  <c r="L2153" i="5"/>
  <c r="S2153" i="5"/>
  <c r="U2153" i="5" s="1"/>
  <c r="T2153" i="5"/>
  <c r="K2154" i="5"/>
  <c r="L2154" i="5"/>
  <c r="S2154" i="5"/>
  <c r="U2154" i="5" s="1"/>
  <c r="T2154" i="5"/>
  <c r="K2155" i="5"/>
  <c r="L2155" i="5"/>
  <c r="S2155" i="5"/>
  <c r="U2155" i="5" s="1"/>
  <c r="T2155" i="5"/>
  <c r="K2156" i="5"/>
  <c r="L2156" i="5"/>
  <c r="S2156" i="5"/>
  <c r="U2156" i="5" s="1"/>
  <c r="T2156" i="5"/>
  <c r="K2157" i="5"/>
  <c r="L2157" i="5"/>
  <c r="S2157" i="5"/>
  <c r="U2157" i="5" s="1"/>
  <c r="T2157" i="5"/>
  <c r="K2158" i="5"/>
  <c r="L2158" i="5"/>
  <c r="S2158" i="5"/>
  <c r="U2158" i="5" s="1"/>
  <c r="T2158" i="5"/>
  <c r="K2159" i="5"/>
  <c r="L2159" i="5"/>
  <c r="S2159" i="5"/>
  <c r="U2159" i="5" s="1"/>
  <c r="T2159" i="5"/>
  <c r="K2160" i="5"/>
  <c r="L2160" i="5"/>
  <c r="S2160" i="5"/>
  <c r="U2160" i="5" s="1"/>
  <c r="T2160" i="5"/>
  <c r="K2161" i="5"/>
  <c r="L2161" i="5"/>
  <c r="S2161" i="5"/>
  <c r="U2161" i="5" s="1"/>
  <c r="T2161" i="5"/>
  <c r="K2162" i="5"/>
  <c r="L2162" i="5"/>
  <c r="S2162" i="5"/>
  <c r="U2162" i="5" s="1"/>
  <c r="T2162" i="5"/>
  <c r="K2163" i="5"/>
  <c r="L2163" i="5"/>
  <c r="S2163" i="5"/>
  <c r="U2163" i="5" s="1"/>
  <c r="T2163" i="5"/>
  <c r="K2164" i="5"/>
  <c r="L2164" i="5"/>
  <c r="S2164" i="5"/>
  <c r="U2164" i="5" s="1"/>
  <c r="T2164" i="5"/>
  <c r="K2165" i="5"/>
  <c r="L2165" i="5"/>
  <c r="S2165" i="5"/>
  <c r="U2165" i="5" s="1"/>
  <c r="T2165" i="5"/>
  <c r="K2166" i="5"/>
  <c r="L2166" i="5"/>
  <c r="S2166" i="5"/>
  <c r="U2166" i="5" s="1"/>
  <c r="T2166" i="5"/>
  <c r="K2167" i="5"/>
  <c r="L2167" i="5"/>
  <c r="S2167" i="5"/>
  <c r="U2167" i="5" s="1"/>
  <c r="T2167" i="5"/>
  <c r="K2168" i="5"/>
  <c r="L2168" i="5"/>
  <c r="S2168" i="5"/>
  <c r="U2168" i="5" s="1"/>
  <c r="T2168" i="5"/>
  <c r="K2169" i="5"/>
  <c r="L2169" i="5"/>
  <c r="S2169" i="5"/>
  <c r="U2169" i="5" s="1"/>
  <c r="T2169" i="5"/>
  <c r="K2170" i="5"/>
  <c r="L2170" i="5"/>
  <c r="S2170" i="5"/>
  <c r="U2170" i="5" s="1"/>
  <c r="T2170" i="5"/>
  <c r="K2171" i="5"/>
  <c r="L2171" i="5"/>
  <c r="S2171" i="5"/>
  <c r="U2171" i="5" s="1"/>
  <c r="T2171" i="5"/>
  <c r="K2172" i="5"/>
  <c r="L2172" i="5"/>
  <c r="S2172" i="5"/>
  <c r="U2172" i="5" s="1"/>
  <c r="T2172" i="5"/>
  <c r="K2173" i="5"/>
  <c r="L2173" i="5"/>
  <c r="S2173" i="5"/>
  <c r="U2173" i="5" s="1"/>
  <c r="T2173" i="5"/>
  <c r="K2174" i="5"/>
  <c r="L2174" i="5"/>
  <c r="S2174" i="5"/>
  <c r="U2174" i="5" s="1"/>
  <c r="T2174" i="5"/>
  <c r="K2175" i="5"/>
  <c r="L2175" i="5"/>
  <c r="S2175" i="5"/>
  <c r="U2175" i="5" s="1"/>
  <c r="T2175" i="5"/>
  <c r="K2176" i="5"/>
  <c r="L2176" i="5"/>
  <c r="S2176" i="5"/>
  <c r="U2176" i="5" s="1"/>
  <c r="T2176" i="5"/>
  <c r="K2177" i="5"/>
  <c r="L2177" i="5"/>
  <c r="S2177" i="5"/>
  <c r="U2177" i="5" s="1"/>
  <c r="T2177" i="5"/>
  <c r="K2178" i="5"/>
  <c r="L2178" i="5"/>
  <c r="S2178" i="5"/>
  <c r="U2178" i="5" s="1"/>
  <c r="T2178" i="5"/>
  <c r="K2179" i="5"/>
  <c r="L2179" i="5"/>
  <c r="S2179" i="5"/>
  <c r="U2179" i="5" s="1"/>
  <c r="T2179" i="5"/>
  <c r="K2180" i="5"/>
  <c r="L2180" i="5"/>
  <c r="S2180" i="5"/>
  <c r="U2180" i="5" s="1"/>
  <c r="T2180" i="5"/>
  <c r="K2181" i="5"/>
  <c r="L2181" i="5"/>
  <c r="S2181" i="5"/>
  <c r="U2181" i="5" s="1"/>
  <c r="T2181" i="5"/>
  <c r="K2182" i="5"/>
  <c r="L2182" i="5"/>
  <c r="S2182" i="5"/>
  <c r="U2182" i="5" s="1"/>
  <c r="T2182" i="5"/>
  <c r="K2183" i="5"/>
  <c r="L2183" i="5"/>
  <c r="S2183" i="5"/>
  <c r="U2183" i="5" s="1"/>
  <c r="T2183" i="5"/>
  <c r="K2184" i="5"/>
  <c r="L2184" i="5"/>
  <c r="S2184" i="5"/>
  <c r="U2184" i="5" s="1"/>
  <c r="T2184" i="5"/>
  <c r="K2185" i="5"/>
  <c r="L2185" i="5"/>
  <c r="S2185" i="5"/>
  <c r="U2185" i="5" s="1"/>
  <c r="T2185" i="5"/>
  <c r="K2186" i="5"/>
  <c r="L2186" i="5"/>
  <c r="S2186" i="5"/>
  <c r="U2186" i="5" s="1"/>
  <c r="T2186" i="5"/>
  <c r="K2187" i="5"/>
  <c r="L2187" i="5"/>
  <c r="S2187" i="5"/>
  <c r="U2187" i="5" s="1"/>
  <c r="T2187" i="5"/>
  <c r="K2188" i="5"/>
  <c r="L2188" i="5"/>
  <c r="S2188" i="5"/>
  <c r="U2188" i="5" s="1"/>
  <c r="T2188" i="5"/>
  <c r="K2189" i="5"/>
  <c r="L2189" i="5"/>
  <c r="S2189" i="5"/>
  <c r="U2189" i="5" s="1"/>
  <c r="T2189" i="5"/>
  <c r="K2190" i="5"/>
  <c r="L2190" i="5"/>
  <c r="S2190" i="5"/>
  <c r="U2190" i="5" s="1"/>
  <c r="T2190" i="5"/>
  <c r="K2191" i="5"/>
  <c r="L2191" i="5"/>
  <c r="S2191" i="5"/>
  <c r="U2191" i="5" s="1"/>
  <c r="T2191" i="5"/>
  <c r="K2192" i="5"/>
  <c r="L2192" i="5"/>
  <c r="S2192" i="5"/>
  <c r="U2192" i="5" s="1"/>
  <c r="T2192" i="5"/>
  <c r="K2193" i="5"/>
  <c r="L2193" i="5"/>
  <c r="S2193" i="5"/>
  <c r="U2193" i="5" s="1"/>
  <c r="T2193" i="5"/>
  <c r="K2194" i="5"/>
  <c r="L2194" i="5"/>
  <c r="S2194" i="5"/>
  <c r="U2194" i="5" s="1"/>
  <c r="T2194" i="5"/>
  <c r="K2195" i="5"/>
  <c r="L2195" i="5"/>
  <c r="S2195" i="5"/>
  <c r="U2195" i="5" s="1"/>
  <c r="T2195" i="5"/>
  <c r="K2196" i="5"/>
  <c r="L2196" i="5"/>
  <c r="S2196" i="5"/>
  <c r="U2196" i="5" s="1"/>
  <c r="T2196" i="5"/>
  <c r="K2197" i="5"/>
  <c r="L2197" i="5"/>
  <c r="S2197" i="5"/>
  <c r="U2197" i="5" s="1"/>
  <c r="T2197" i="5"/>
  <c r="K2198" i="5"/>
  <c r="L2198" i="5"/>
  <c r="S2198" i="5"/>
  <c r="U2198" i="5" s="1"/>
  <c r="T2198" i="5"/>
  <c r="K2199" i="5"/>
  <c r="L2199" i="5"/>
  <c r="S2199" i="5"/>
  <c r="U2199" i="5" s="1"/>
  <c r="T2199" i="5"/>
  <c r="K2200" i="5"/>
  <c r="L2200" i="5"/>
  <c r="S2200" i="5"/>
  <c r="U2200" i="5" s="1"/>
  <c r="T2200" i="5"/>
  <c r="K2201" i="5"/>
  <c r="L2201" i="5"/>
  <c r="S2201" i="5"/>
  <c r="U2201" i="5" s="1"/>
  <c r="T2201" i="5"/>
  <c r="K2202" i="5"/>
  <c r="L2202" i="5"/>
  <c r="S2202" i="5"/>
  <c r="U2202" i="5" s="1"/>
  <c r="T2202" i="5"/>
  <c r="K2203" i="5"/>
  <c r="L2203" i="5"/>
  <c r="S2203" i="5"/>
  <c r="U2203" i="5" s="1"/>
  <c r="T2203" i="5"/>
  <c r="K2204" i="5"/>
  <c r="L2204" i="5"/>
  <c r="S2204" i="5"/>
  <c r="U2204" i="5" s="1"/>
  <c r="T2204" i="5"/>
  <c r="K2205" i="5"/>
  <c r="L2205" i="5"/>
  <c r="S2205" i="5"/>
  <c r="U2205" i="5" s="1"/>
  <c r="T2205" i="5"/>
  <c r="K2206" i="5"/>
  <c r="L2206" i="5"/>
  <c r="S2206" i="5"/>
  <c r="U2206" i="5" s="1"/>
  <c r="T2206" i="5"/>
  <c r="K2207" i="5"/>
  <c r="L2207" i="5"/>
  <c r="S2207" i="5"/>
  <c r="U2207" i="5" s="1"/>
  <c r="T2207" i="5"/>
  <c r="K2208" i="5"/>
  <c r="L2208" i="5"/>
  <c r="S2208" i="5"/>
  <c r="U2208" i="5" s="1"/>
  <c r="T2208" i="5"/>
  <c r="K2209" i="5"/>
  <c r="L2209" i="5"/>
  <c r="S2209" i="5"/>
  <c r="U2209" i="5" s="1"/>
  <c r="T2209" i="5"/>
  <c r="K2210" i="5"/>
  <c r="L2210" i="5"/>
  <c r="S2210" i="5"/>
  <c r="U2210" i="5" s="1"/>
  <c r="T2210" i="5"/>
  <c r="K2211" i="5"/>
  <c r="L2211" i="5"/>
  <c r="S2211" i="5"/>
  <c r="U2211" i="5" s="1"/>
  <c r="T2211" i="5"/>
  <c r="K2212" i="5"/>
  <c r="L2212" i="5"/>
  <c r="S2212" i="5"/>
  <c r="U2212" i="5" s="1"/>
  <c r="T2212" i="5"/>
  <c r="K2213" i="5"/>
  <c r="L2213" i="5"/>
  <c r="S2213" i="5"/>
  <c r="U2213" i="5" s="1"/>
  <c r="T2213" i="5"/>
  <c r="K2214" i="5"/>
  <c r="L2214" i="5"/>
  <c r="S2214" i="5"/>
  <c r="U2214" i="5" s="1"/>
  <c r="T2214" i="5"/>
  <c r="K2215" i="5"/>
  <c r="L2215" i="5"/>
  <c r="S2215" i="5"/>
  <c r="U2215" i="5" s="1"/>
  <c r="T2215" i="5"/>
  <c r="K2216" i="5"/>
  <c r="L2216" i="5"/>
  <c r="S2216" i="5"/>
  <c r="U2216" i="5" s="1"/>
  <c r="T2216" i="5"/>
  <c r="K2217" i="5"/>
  <c r="L2217" i="5"/>
  <c r="S2217" i="5"/>
  <c r="U2217" i="5" s="1"/>
  <c r="T2217" i="5"/>
  <c r="K2218" i="5"/>
  <c r="L2218" i="5"/>
  <c r="S2218" i="5"/>
  <c r="U2218" i="5" s="1"/>
  <c r="T2218" i="5"/>
  <c r="K2219" i="5"/>
  <c r="L2219" i="5"/>
  <c r="S2219" i="5"/>
  <c r="U2219" i="5" s="1"/>
  <c r="T2219" i="5"/>
  <c r="K2220" i="5"/>
  <c r="L2220" i="5"/>
  <c r="S2220" i="5"/>
  <c r="U2220" i="5" s="1"/>
  <c r="T2220" i="5"/>
  <c r="K2221" i="5"/>
  <c r="L2221" i="5"/>
  <c r="S2221" i="5"/>
  <c r="U2221" i="5" s="1"/>
  <c r="T2221" i="5"/>
  <c r="K2222" i="5"/>
  <c r="L2222" i="5"/>
  <c r="S2222" i="5"/>
  <c r="U2222" i="5" s="1"/>
  <c r="T2222" i="5"/>
  <c r="K2223" i="5"/>
  <c r="L2223" i="5"/>
  <c r="S2223" i="5"/>
  <c r="U2223" i="5" s="1"/>
  <c r="T2223" i="5"/>
  <c r="K2224" i="5"/>
  <c r="L2224" i="5"/>
  <c r="S2224" i="5"/>
  <c r="U2224" i="5" s="1"/>
  <c r="T2224" i="5"/>
  <c r="K2225" i="5"/>
  <c r="L2225" i="5"/>
  <c r="S2225" i="5"/>
  <c r="U2225" i="5" s="1"/>
  <c r="T2225" i="5"/>
  <c r="K2226" i="5"/>
  <c r="L2226" i="5"/>
  <c r="S2226" i="5"/>
  <c r="U2226" i="5" s="1"/>
  <c r="T2226" i="5"/>
  <c r="K2227" i="5"/>
  <c r="L2227" i="5"/>
  <c r="S2227" i="5"/>
  <c r="U2227" i="5" s="1"/>
  <c r="T2227" i="5"/>
  <c r="K2228" i="5"/>
  <c r="L2228" i="5"/>
  <c r="S2228" i="5"/>
  <c r="U2228" i="5" s="1"/>
  <c r="T2228" i="5"/>
  <c r="K2229" i="5"/>
  <c r="L2229" i="5"/>
  <c r="S2229" i="5"/>
  <c r="U2229" i="5" s="1"/>
  <c r="T2229" i="5"/>
  <c r="K2230" i="5"/>
  <c r="L2230" i="5"/>
  <c r="S2230" i="5"/>
  <c r="U2230" i="5" s="1"/>
  <c r="T2230" i="5"/>
  <c r="K2231" i="5"/>
  <c r="L2231" i="5"/>
  <c r="S2231" i="5"/>
  <c r="U2231" i="5" s="1"/>
  <c r="T2231" i="5"/>
  <c r="K2232" i="5"/>
  <c r="L2232" i="5"/>
  <c r="S2232" i="5"/>
  <c r="U2232" i="5" s="1"/>
  <c r="T2232" i="5"/>
  <c r="K2233" i="5"/>
  <c r="L2233" i="5"/>
  <c r="S2233" i="5"/>
  <c r="U2233" i="5" s="1"/>
  <c r="T2233" i="5"/>
  <c r="K2234" i="5"/>
  <c r="L2234" i="5"/>
  <c r="S2234" i="5"/>
  <c r="U2234" i="5" s="1"/>
  <c r="T2234" i="5"/>
  <c r="K2235" i="5"/>
  <c r="L2235" i="5"/>
  <c r="S2235" i="5"/>
  <c r="U2235" i="5" s="1"/>
  <c r="T2235" i="5"/>
  <c r="K2236" i="5"/>
  <c r="L2236" i="5"/>
  <c r="S2236" i="5"/>
  <c r="U2236" i="5" s="1"/>
  <c r="T2236" i="5"/>
  <c r="K2237" i="5"/>
  <c r="L2237" i="5"/>
  <c r="S2237" i="5"/>
  <c r="U2237" i="5" s="1"/>
  <c r="T2237" i="5"/>
  <c r="K2238" i="5"/>
  <c r="L2238" i="5"/>
  <c r="S2238" i="5"/>
  <c r="U2238" i="5" s="1"/>
  <c r="T2238" i="5"/>
  <c r="K2239" i="5"/>
  <c r="L2239" i="5"/>
  <c r="S2239" i="5"/>
  <c r="U2239" i="5" s="1"/>
  <c r="T2239" i="5"/>
  <c r="K2240" i="5"/>
  <c r="L2240" i="5"/>
  <c r="S2240" i="5"/>
  <c r="U2240" i="5" s="1"/>
  <c r="T2240" i="5"/>
  <c r="K2241" i="5"/>
  <c r="L2241" i="5"/>
  <c r="S2241" i="5"/>
  <c r="U2241" i="5" s="1"/>
  <c r="T2241" i="5"/>
  <c r="K2242" i="5"/>
  <c r="L2242" i="5"/>
  <c r="S2242" i="5"/>
  <c r="U2242" i="5" s="1"/>
  <c r="T2242" i="5"/>
  <c r="K2243" i="5"/>
  <c r="L2243" i="5"/>
  <c r="S2243" i="5"/>
  <c r="U2243" i="5" s="1"/>
  <c r="T2243" i="5"/>
  <c r="K2244" i="5"/>
  <c r="L2244" i="5"/>
  <c r="S2244" i="5"/>
  <c r="U2244" i="5" s="1"/>
  <c r="T2244" i="5"/>
  <c r="K2245" i="5"/>
  <c r="L2245" i="5"/>
  <c r="S2245" i="5"/>
  <c r="U2245" i="5" s="1"/>
  <c r="T2245" i="5"/>
  <c r="K2246" i="5"/>
  <c r="L2246" i="5"/>
  <c r="S2246" i="5"/>
  <c r="U2246" i="5" s="1"/>
  <c r="T2246" i="5"/>
  <c r="K2247" i="5"/>
  <c r="L2247" i="5"/>
  <c r="S2247" i="5"/>
  <c r="U2247" i="5" s="1"/>
  <c r="T2247" i="5"/>
  <c r="K2248" i="5"/>
  <c r="L2248" i="5"/>
  <c r="S2248" i="5"/>
  <c r="U2248" i="5" s="1"/>
  <c r="T2248" i="5"/>
  <c r="K2249" i="5"/>
  <c r="L2249" i="5"/>
  <c r="S2249" i="5"/>
  <c r="U2249" i="5" s="1"/>
  <c r="T2249" i="5"/>
  <c r="K2250" i="5"/>
  <c r="L2250" i="5"/>
  <c r="S2250" i="5"/>
  <c r="U2250" i="5" s="1"/>
  <c r="T2250" i="5"/>
  <c r="K2251" i="5"/>
  <c r="L2251" i="5"/>
  <c r="S2251" i="5"/>
  <c r="U2251" i="5" s="1"/>
  <c r="T2251" i="5"/>
  <c r="K2252" i="5"/>
  <c r="L2252" i="5"/>
  <c r="S2252" i="5"/>
  <c r="U2252" i="5" s="1"/>
  <c r="T2252" i="5"/>
  <c r="L2253" i="5"/>
  <c r="S2253" i="5"/>
  <c r="U2253" i="5" s="1"/>
  <c r="T2253" i="5"/>
  <c r="L2254" i="5"/>
  <c r="S2254" i="5"/>
  <c r="U2254" i="5" s="1"/>
  <c r="T2254" i="5"/>
  <c r="L2255" i="5"/>
  <c r="S2255" i="5"/>
  <c r="U2255" i="5" s="1"/>
  <c r="T2255" i="5"/>
  <c r="L2256" i="5"/>
  <c r="S2256" i="5"/>
  <c r="U2256" i="5" s="1"/>
  <c r="T2256" i="5"/>
  <c r="L2257" i="5"/>
  <c r="S2257" i="5"/>
  <c r="U2257" i="5" s="1"/>
  <c r="T2257" i="5"/>
  <c r="L2258" i="5"/>
  <c r="S2258" i="5"/>
  <c r="U2258" i="5" s="1"/>
  <c r="T2258" i="5"/>
  <c r="L2259" i="5"/>
  <c r="S2259" i="5"/>
  <c r="U2259" i="5" s="1"/>
  <c r="T2259" i="5"/>
  <c r="K2260" i="5"/>
  <c r="L2260" i="5"/>
  <c r="S2260" i="5"/>
  <c r="U2260" i="5" s="1"/>
  <c r="T2260" i="5"/>
  <c r="K2261" i="5"/>
  <c r="L2261" i="5"/>
  <c r="S2261" i="5"/>
  <c r="U2261" i="5" s="1"/>
  <c r="T2261" i="5"/>
  <c r="K2262" i="5"/>
  <c r="L2262" i="5"/>
  <c r="S2262" i="5"/>
  <c r="U2262" i="5" s="1"/>
  <c r="T2262" i="5"/>
  <c r="K2263" i="5"/>
  <c r="L2263" i="5"/>
  <c r="S2263" i="5"/>
  <c r="U2263" i="5" s="1"/>
  <c r="T2263" i="5"/>
  <c r="K2264" i="5"/>
  <c r="L2264" i="5"/>
  <c r="S2264" i="5"/>
  <c r="U2264" i="5" s="1"/>
  <c r="T2264" i="5"/>
  <c r="K2265" i="5"/>
  <c r="L2265" i="5"/>
  <c r="S2265" i="5"/>
  <c r="U2265" i="5" s="1"/>
  <c r="T2265" i="5"/>
  <c r="L2266" i="5"/>
  <c r="S2266" i="5"/>
  <c r="U2266" i="5" s="1"/>
  <c r="T2266" i="5"/>
  <c r="L2267" i="5"/>
  <c r="S2267" i="5"/>
  <c r="U2267" i="5" s="1"/>
  <c r="T2267" i="5"/>
  <c r="L2268" i="5"/>
  <c r="S2268" i="5"/>
  <c r="U2268" i="5" s="1"/>
  <c r="T2268" i="5"/>
  <c r="L2269" i="5"/>
  <c r="S2269" i="5"/>
  <c r="U2269" i="5" s="1"/>
  <c r="T2269" i="5"/>
  <c r="L2270" i="5"/>
  <c r="S2270" i="5"/>
  <c r="U2270" i="5" s="1"/>
  <c r="T2270" i="5"/>
  <c r="K2271" i="5"/>
  <c r="L2271" i="5"/>
  <c r="S2271" i="5"/>
  <c r="U2271" i="5" s="1"/>
  <c r="T2271" i="5"/>
  <c r="K2272" i="5"/>
  <c r="L2272" i="5"/>
  <c r="S2272" i="5"/>
  <c r="U2272" i="5" s="1"/>
  <c r="T2272" i="5"/>
  <c r="K2273" i="5"/>
  <c r="L2273" i="5"/>
  <c r="S2273" i="5"/>
  <c r="U2273" i="5" s="1"/>
  <c r="T2273" i="5"/>
  <c r="K2274" i="5"/>
  <c r="L2274" i="5"/>
  <c r="S2274" i="5"/>
  <c r="U2274" i="5" s="1"/>
  <c r="T2274" i="5"/>
  <c r="K2275" i="5"/>
  <c r="L2275" i="5"/>
  <c r="S2275" i="5"/>
  <c r="U2275" i="5" s="1"/>
  <c r="T2275" i="5"/>
  <c r="K2276" i="5"/>
  <c r="L2276" i="5"/>
  <c r="S2276" i="5"/>
  <c r="U2276" i="5" s="1"/>
  <c r="T2276" i="5"/>
  <c r="K2277" i="5"/>
  <c r="L2277" i="5"/>
  <c r="S2277" i="5"/>
  <c r="U2277" i="5" s="1"/>
  <c r="T2277" i="5"/>
  <c r="K2278" i="5"/>
  <c r="L2278" i="5"/>
  <c r="S2278" i="5"/>
  <c r="U2278" i="5" s="1"/>
  <c r="T2278" i="5"/>
  <c r="K2279" i="5"/>
  <c r="L2279" i="5"/>
  <c r="S2279" i="5"/>
  <c r="U2279" i="5" s="1"/>
  <c r="T2279" i="5"/>
  <c r="K2280" i="5"/>
  <c r="L2280" i="5"/>
  <c r="S2280" i="5"/>
  <c r="U2280" i="5" s="1"/>
  <c r="T2280" i="5"/>
  <c r="K2281" i="5"/>
  <c r="L2281" i="5"/>
  <c r="S2281" i="5"/>
  <c r="U2281" i="5" s="1"/>
  <c r="T2281" i="5"/>
  <c r="K2282" i="5"/>
  <c r="L2282" i="5"/>
  <c r="S2282" i="5"/>
  <c r="U2282" i="5" s="1"/>
  <c r="T2282" i="5"/>
  <c r="K2283" i="5"/>
  <c r="L2283" i="5"/>
  <c r="S2283" i="5"/>
  <c r="U2283" i="5" s="1"/>
  <c r="T2283" i="5"/>
  <c r="L2284" i="5"/>
  <c r="S2284" i="5"/>
  <c r="U2284" i="5" s="1"/>
  <c r="T2284" i="5"/>
  <c r="K2285" i="5"/>
  <c r="L2285" i="5"/>
  <c r="S2285" i="5"/>
  <c r="U2285" i="5" s="1"/>
  <c r="T2285" i="5"/>
  <c r="K2286" i="5"/>
  <c r="L2286" i="5"/>
  <c r="S2286" i="5"/>
  <c r="U2286" i="5" s="1"/>
  <c r="T2286" i="5"/>
  <c r="K2287" i="5"/>
  <c r="L2287" i="5"/>
  <c r="S2287" i="5"/>
  <c r="U2287" i="5" s="1"/>
  <c r="T2287" i="5"/>
  <c r="K2288" i="5"/>
  <c r="L2288" i="5"/>
  <c r="S2288" i="5"/>
  <c r="U2288" i="5" s="1"/>
  <c r="T2288" i="5"/>
  <c r="K2289" i="5"/>
  <c r="L2289" i="5"/>
  <c r="S2289" i="5"/>
  <c r="U2289" i="5" s="1"/>
  <c r="T2289" i="5"/>
  <c r="K2290" i="5"/>
  <c r="L2290" i="5"/>
  <c r="S2290" i="5"/>
  <c r="U2290" i="5" s="1"/>
  <c r="T2290" i="5"/>
  <c r="K2291" i="5"/>
  <c r="L2291" i="5"/>
  <c r="S2291" i="5"/>
  <c r="U2291" i="5" s="1"/>
  <c r="T2291" i="5"/>
  <c r="K2292" i="5"/>
  <c r="L2292" i="5"/>
  <c r="S2292" i="5"/>
  <c r="U2292" i="5" s="1"/>
  <c r="T2292" i="5"/>
  <c r="L2293" i="5"/>
  <c r="S2293" i="5"/>
  <c r="U2293" i="5" s="1"/>
  <c r="T2293" i="5"/>
  <c r="L2294" i="5"/>
  <c r="S2294" i="5"/>
  <c r="U2294" i="5" s="1"/>
  <c r="T2294" i="5"/>
  <c r="L2295" i="5"/>
  <c r="S2295" i="5"/>
  <c r="U2295" i="5" s="1"/>
  <c r="T2295" i="5"/>
  <c r="L2296" i="5"/>
  <c r="S2296" i="5"/>
  <c r="U2296" i="5" s="1"/>
  <c r="T2296" i="5"/>
  <c r="L2297" i="5"/>
  <c r="S2297" i="5"/>
  <c r="U2297" i="5" s="1"/>
  <c r="T2297" i="5"/>
  <c r="L2298" i="5"/>
  <c r="S2298" i="5"/>
  <c r="U2298" i="5" s="1"/>
  <c r="T2298" i="5"/>
  <c r="L2299" i="5"/>
  <c r="S2299" i="5"/>
  <c r="U2299" i="5" s="1"/>
  <c r="T2299" i="5"/>
  <c r="L2300" i="5"/>
  <c r="S2300" i="5"/>
  <c r="U2300" i="5" s="1"/>
  <c r="T2300" i="5"/>
  <c r="L2301" i="5"/>
  <c r="S2301" i="5"/>
  <c r="U2301" i="5" s="1"/>
  <c r="T2301" i="5"/>
  <c r="L2302" i="5"/>
  <c r="S2302" i="5"/>
  <c r="U2302" i="5" s="1"/>
  <c r="T2302" i="5"/>
  <c r="K2303" i="5"/>
  <c r="L2303" i="5"/>
  <c r="S2303" i="5"/>
  <c r="U2303" i="5" s="1"/>
  <c r="T2303" i="5"/>
  <c r="K2304" i="5"/>
  <c r="L2304" i="5"/>
  <c r="S2304" i="5"/>
  <c r="U2304" i="5" s="1"/>
  <c r="T2304" i="5"/>
  <c r="K2305" i="5"/>
  <c r="L2305" i="5"/>
  <c r="S2305" i="5"/>
  <c r="U2305" i="5" s="1"/>
  <c r="T2305" i="5"/>
  <c r="K2306" i="5"/>
  <c r="L2306" i="5"/>
  <c r="S2306" i="5"/>
  <c r="U2306" i="5" s="1"/>
  <c r="T2306" i="5"/>
  <c r="K2307" i="5"/>
  <c r="L2307" i="5"/>
  <c r="S2307" i="5"/>
  <c r="U2307" i="5" s="1"/>
  <c r="T2307" i="5"/>
  <c r="K2308" i="5"/>
  <c r="L2308" i="5"/>
  <c r="S2308" i="5"/>
  <c r="U2308" i="5" s="1"/>
  <c r="T2308" i="5"/>
  <c r="K2309" i="5"/>
  <c r="L2309" i="5"/>
  <c r="S2309" i="5"/>
  <c r="U2309" i="5" s="1"/>
  <c r="T2309" i="5"/>
  <c r="K2310" i="5"/>
  <c r="L2310" i="5"/>
  <c r="S2310" i="5"/>
  <c r="U2310" i="5" s="1"/>
  <c r="T2310" i="5"/>
  <c r="K2311" i="5"/>
  <c r="L2311" i="5"/>
  <c r="S2311" i="5"/>
  <c r="U2311" i="5" s="1"/>
  <c r="T2311" i="5"/>
  <c r="K2312" i="5"/>
  <c r="L2312" i="5"/>
  <c r="S2312" i="5"/>
  <c r="U2312" i="5" s="1"/>
  <c r="T2312" i="5"/>
  <c r="K2313" i="5"/>
  <c r="L2313" i="5"/>
  <c r="S2313" i="5"/>
  <c r="U2313" i="5" s="1"/>
  <c r="T2313" i="5"/>
  <c r="K2314" i="5"/>
  <c r="L2314" i="5"/>
  <c r="S2314" i="5"/>
  <c r="U2314" i="5" s="1"/>
  <c r="T2314" i="5"/>
  <c r="K2315" i="5"/>
  <c r="L2315" i="5"/>
  <c r="S2315" i="5"/>
  <c r="U2315" i="5" s="1"/>
  <c r="T2315" i="5"/>
  <c r="K2316" i="5"/>
  <c r="L2316" i="5"/>
  <c r="S2316" i="5"/>
  <c r="U2316" i="5" s="1"/>
  <c r="T2316" i="5"/>
  <c r="K2317" i="5"/>
  <c r="L2317" i="5"/>
  <c r="S2317" i="5"/>
  <c r="U2317" i="5" s="1"/>
  <c r="T2317" i="5"/>
  <c r="K2318" i="5"/>
  <c r="L2318" i="5"/>
  <c r="S2318" i="5"/>
  <c r="U2318" i="5" s="1"/>
  <c r="T2318" i="5"/>
  <c r="K2319" i="5"/>
  <c r="L2319" i="5"/>
  <c r="S2319" i="5"/>
  <c r="U2319" i="5" s="1"/>
  <c r="T2319" i="5"/>
  <c r="K2320" i="5"/>
  <c r="L2320" i="5"/>
  <c r="S2320" i="5"/>
  <c r="U2320" i="5" s="1"/>
  <c r="T2320" i="5"/>
  <c r="K2321" i="5"/>
  <c r="L2321" i="5"/>
  <c r="S2321" i="5"/>
  <c r="U2321" i="5" s="1"/>
  <c r="T2321" i="5"/>
  <c r="K2322" i="5"/>
  <c r="L2322" i="5"/>
  <c r="S2322" i="5"/>
  <c r="U2322" i="5" s="1"/>
  <c r="T2322" i="5"/>
  <c r="K2323" i="5"/>
  <c r="L2323" i="5"/>
  <c r="S2323" i="5"/>
  <c r="U2323" i="5" s="1"/>
  <c r="T2323" i="5"/>
  <c r="K2324" i="5"/>
  <c r="L2324" i="5"/>
  <c r="S2324" i="5"/>
  <c r="U2324" i="5" s="1"/>
  <c r="T2324" i="5"/>
  <c r="K2325" i="5"/>
  <c r="L2325" i="5"/>
  <c r="S2325" i="5"/>
  <c r="U2325" i="5" s="1"/>
  <c r="T2325" i="5"/>
  <c r="K2326" i="5"/>
  <c r="L2326" i="5"/>
  <c r="S2326" i="5"/>
  <c r="U2326" i="5" s="1"/>
  <c r="T2326" i="5"/>
  <c r="K2327" i="5"/>
  <c r="L2327" i="5"/>
  <c r="S2327" i="5"/>
  <c r="U2327" i="5" s="1"/>
  <c r="T2327" i="5"/>
  <c r="K2328" i="5"/>
  <c r="L2328" i="5"/>
  <c r="S2328" i="5"/>
  <c r="U2328" i="5" s="1"/>
  <c r="T2328" i="5"/>
  <c r="K2329" i="5"/>
  <c r="L2329" i="5"/>
  <c r="S2329" i="5"/>
  <c r="U2329" i="5" s="1"/>
  <c r="T2329" i="5"/>
  <c r="K2330" i="5"/>
  <c r="L2330" i="5"/>
  <c r="S2330" i="5"/>
  <c r="U2330" i="5" s="1"/>
  <c r="T2330" i="5"/>
  <c r="K2331" i="5"/>
  <c r="L2331" i="5"/>
  <c r="S2331" i="5"/>
  <c r="U2331" i="5" s="1"/>
  <c r="T2331" i="5"/>
  <c r="K2332" i="5"/>
  <c r="L2332" i="5"/>
  <c r="S2332" i="5"/>
  <c r="U2332" i="5" s="1"/>
  <c r="T2332" i="5"/>
  <c r="K2333" i="5"/>
  <c r="L2333" i="5"/>
  <c r="S2333" i="5"/>
  <c r="U2333" i="5" s="1"/>
  <c r="T2333" i="5"/>
  <c r="K2334" i="5"/>
  <c r="L2334" i="5"/>
  <c r="S2334" i="5"/>
  <c r="U2334" i="5" s="1"/>
  <c r="T2334" i="5"/>
  <c r="K2335" i="5"/>
  <c r="L2335" i="5"/>
  <c r="S2335" i="5"/>
  <c r="U2335" i="5" s="1"/>
  <c r="T2335" i="5"/>
  <c r="K2336" i="5"/>
  <c r="L2336" i="5"/>
  <c r="S2336" i="5"/>
  <c r="U2336" i="5" s="1"/>
  <c r="T2336" i="5"/>
  <c r="K2337" i="5"/>
  <c r="L2337" i="5"/>
  <c r="S2337" i="5"/>
  <c r="U2337" i="5" s="1"/>
  <c r="T2337" i="5"/>
  <c r="K2338" i="5"/>
  <c r="L2338" i="5"/>
  <c r="S2338" i="5"/>
  <c r="U2338" i="5" s="1"/>
  <c r="T2338" i="5"/>
  <c r="K2339" i="5"/>
  <c r="L2339" i="5"/>
  <c r="S2339" i="5"/>
  <c r="U2339" i="5" s="1"/>
  <c r="T2339" i="5"/>
  <c r="K2340" i="5"/>
  <c r="L2340" i="5"/>
  <c r="S2340" i="5"/>
  <c r="U2340" i="5" s="1"/>
  <c r="T2340" i="5"/>
  <c r="K2341" i="5"/>
  <c r="L2341" i="5"/>
  <c r="S2341" i="5"/>
  <c r="U2341" i="5" s="1"/>
  <c r="T2341" i="5"/>
  <c r="K2342" i="5"/>
  <c r="L2342" i="5"/>
  <c r="S2342" i="5"/>
  <c r="U2342" i="5" s="1"/>
  <c r="T2342" i="5"/>
  <c r="K2343" i="5"/>
  <c r="L2343" i="5"/>
  <c r="S2343" i="5"/>
  <c r="U2343" i="5" s="1"/>
  <c r="T2343" i="5"/>
  <c r="K2344" i="5"/>
  <c r="L2344" i="5"/>
  <c r="S2344" i="5"/>
  <c r="U2344" i="5" s="1"/>
  <c r="T2344" i="5"/>
  <c r="K2345" i="5"/>
  <c r="L2345" i="5"/>
  <c r="S2345" i="5"/>
  <c r="U2345" i="5" s="1"/>
  <c r="T2345" i="5"/>
  <c r="K2346" i="5"/>
  <c r="L2346" i="5"/>
  <c r="S2346" i="5"/>
  <c r="U2346" i="5" s="1"/>
  <c r="T2346" i="5"/>
  <c r="K2347" i="5"/>
  <c r="L2347" i="5"/>
  <c r="S2347" i="5"/>
  <c r="U2347" i="5" s="1"/>
  <c r="T2347" i="5"/>
  <c r="K2348" i="5"/>
  <c r="L2348" i="5"/>
  <c r="S2348" i="5"/>
  <c r="U2348" i="5" s="1"/>
  <c r="T2348" i="5"/>
  <c r="K2349" i="5"/>
  <c r="L2349" i="5"/>
  <c r="S2349" i="5"/>
  <c r="U2349" i="5" s="1"/>
  <c r="T2349" i="5"/>
  <c r="K2350" i="5"/>
  <c r="L2350" i="5"/>
  <c r="S2350" i="5"/>
  <c r="U2350" i="5" s="1"/>
  <c r="T2350" i="5"/>
  <c r="K2351" i="5"/>
  <c r="L2351" i="5"/>
  <c r="S2351" i="5"/>
  <c r="U2351" i="5" s="1"/>
  <c r="T2351" i="5"/>
  <c r="K2352" i="5"/>
  <c r="L2352" i="5"/>
  <c r="S2352" i="5"/>
  <c r="U2352" i="5" s="1"/>
  <c r="T2352" i="5"/>
  <c r="K2353" i="5"/>
  <c r="L2353" i="5"/>
  <c r="S2353" i="5"/>
  <c r="U2353" i="5" s="1"/>
  <c r="T2353" i="5"/>
  <c r="K2354" i="5"/>
  <c r="L2354" i="5"/>
  <c r="S2354" i="5"/>
  <c r="U2354" i="5" s="1"/>
  <c r="T2354" i="5"/>
  <c r="K2355" i="5"/>
  <c r="L2355" i="5"/>
  <c r="S2355" i="5"/>
  <c r="U2355" i="5" s="1"/>
  <c r="T2355" i="5"/>
  <c r="K2356" i="5"/>
  <c r="L2356" i="5"/>
  <c r="S2356" i="5"/>
  <c r="U2356" i="5" s="1"/>
  <c r="T2356" i="5"/>
  <c r="K2357" i="5"/>
  <c r="L2357" i="5"/>
  <c r="S2357" i="5"/>
  <c r="U2357" i="5" s="1"/>
  <c r="T2357" i="5"/>
  <c r="K2358" i="5"/>
  <c r="L2358" i="5"/>
  <c r="S2358" i="5"/>
  <c r="U2358" i="5" s="1"/>
  <c r="T2358" i="5"/>
  <c r="K2359" i="5"/>
  <c r="L2359" i="5"/>
  <c r="S2359" i="5"/>
  <c r="U2359" i="5" s="1"/>
  <c r="T2359" i="5"/>
  <c r="K2360" i="5"/>
  <c r="L2360" i="5"/>
  <c r="S2360" i="5"/>
  <c r="U2360" i="5" s="1"/>
  <c r="T2360" i="5"/>
  <c r="K2361" i="5"/>
  <c r="L2361" i="5"/>
  <c r="S2361" i="5"/>
  <c r="U2361" i="5" s="1"/>
  <c r="T2361" i="5"/>
  <c r="K2362" i="5"/>
  <c r="L2362" i="5"/>
  <c r="S2362" i="5"/>
  <c r="U2362" i="5" s="1"/>
  <c r="T2362" i="5"/>
  <c r="K2363" i="5"/>
  <c r="L2363" i="5"/>
  <c r="S2363" i="5"/>
  <c r="U2363" i="5" s="1"/>
  <c r="T2363" i="5"/>
  <c r="K2364" i="5"/>
  <c r="L2364" i="5"/>
  <c r="S2364" i="5"/>
  <c r="U2364" i="5" s="1"/>
  <c r="T2364" i="5"/>
  <c r="K2365" i="5"/>
  <c r="L2365" i="5"/>
  <c r="S2365" i="5"/>
  <c r="U2365" i="5" s="1"/>
  <c r="T2365" i="5"/>
  <c r="K2366" i="5"/>
  <c r="L2366" i="5"/>
  <c r="S2366" i="5"/>
  <c r="U2366" i="5" s="1"/>
  <c r="T2366" i="5"/>
  <c r="K2367" i="5"/>
  <c r="L2367" i="5"/>
  <c r="S2367" i="5"/>
  <c r="U2367" i="5" s="1"/>
  <c r="T2367" i="5"/>
  <c r="K2368" i="5"/>
  <c r="L2368" i="5"/>
  <c r="S2368" i="5"/>
  <c r="U2368" i="5" s="1"/>
  <c r="T2368" i="5"/>
  <c r="K2369" i="5"/>
  <c r="L2369" i="5"/>
  <c r="S2369" i="5"/>
  <c r="U2369" i="5" s="1"/>
  <c r="T2369" i="5"/>
  <c r="K2370" i="5"/>
  <c r="L2370" i="5"/>
  <c r="S2370" i="5"/>
  <c r="U2370" i="5" s="1"/>
  <c r="T2370" i="5"/>
  <c r="K2371" i="5"/>
  <c r="L2371" i="5"/>
  <c r="S2371" i="5"/>
  <c r="U2371" i="5" s="1"/>
  <c r="T2371" i="5"/>
  <c r="K2372" i="5"/>
  <c r="L2372" i="5"/>
  <c r="S2372" i="5"/>
  <c r="U2372" i="5" s="1"/>
  <c r="T2372" i="5"/>
  <c r="K2373" i="5"/>
  <c r="L2373" i="5"/>
  <c r="S2373" i="5"/>
  <c r="U2373" i="5" s="1"/>
  <c r="T2373" i="5"/>
  <c r="K2374" i="5"/>
  <c r="L2374" i="5"/>
  <c r="S2374" i="5"/>
  <c r="U2374" i="5" s="1"/>
  <c r="T2374" i="5"/>
  <c r="K2375" i="5"/>
  <c r="L2375" i="5"/>
  <c r="S2375" i="5"/>
  <c r="U2375" i="5" s="1"/>
  <c r="T2375" i="5"/>
  <c r="K2376" i="5"/>
  <c r="L2376" i="5"/>
  <c r="S2376" i="5"/>
  <c r="U2376" i="5" s="1"/>
  <c r="T2376" i="5"/>
  <c r="K2377" i="5"/>
  <c r="L2377" i="5"/>
  <c r="S2377" i="5"/>
  <c r="U2377" i="5" s="1"/>
  <c r="T2377" i="5"/>
  <c r="K2378" i="5"/>
  <c r="L2378" i="5"/>
  <c r="S2378" i="5"/>
  <c r="U2378" i="5" s="1"/>
  <c r="T2378" i="5"/>
  <c r="K2379" i="5"/>
  <c r="L2379" i="5"/>
  <c r="S2379" i="5"/>
  <c r="U2379" i="5" s="1"/>
  <c r="T2379" i="5"/>
  <c r="K2380" i="5"/>
  <c r="L2380" i="5"/>
  <c r="S2380" i="5"/>
  <c r="U2380" i="5" s="1"/>
  <c r="T2380" i="5"/>
  <c r="K2381" i="5"/>
  <c r="L2381" i="5"/>
  <c r="S2381" i="5"/>
  <c r="U2381" i="5" s="1"/>
  <c r="T2381" i="5"/>
  <c r="K2382" i="5"/>
  <c r="L2382" i="5"/>
  <c r="S2382" i="5"/>
  <c r="U2382" i="5" s="1"/>
  <c r="T2382" i="5"/>
  <c r="K2383" i="5"/>
  <c r="L2383" i="5"/>
  <c r="S2383" i="5"/>
  <c r="U2383" i="5" s="1"/>
  <c r="T2383" i="5"/>
  <c r="K2384" i="5"/>
  <c r="L2384" i="5"/>
  <c r="S2384" i="5"/>
  <c r="U2384" i="5" s="1"/>
  <c r="T2384" i="5"/>
  <c r="K2385" i="5"/>
  <c r="L2385" i="5"/>
  <c r="S2385" i="5"/>
  <c r="U2385" i="5" s="1"/>
  <c r="T2385" i="5"/>
  <c r="K2386" i="5"/>
  <c r="L2386" i="5"/>
  <c r="S2386" i="5"/>
  <c r="U2386" i="5" s="1"/>
  <c r="T2386" i="5"/>
  <c r="K2387" i="5"/>
  <c r="L2387" i="5"/>
  <c r="S2387" i="5"/>
  <c r="U2387" i="5" s="1"/>
  <c r="T2387" i="5"/>
  <c r="K2388" i="5"/>
  <c r="L2388" i="5"/>
  <c r="S2388" i="5"/>
  <c r="U2388" i="5" s="1"/>
  <c r="T2388" i="5"/>
  <c r="K2389" i="5"/>
  <c r="L2389" i="5"/>
  <c r="S2389" i="5"/>
  <c r="U2389" i="5" s="1"/>
  <c r="T2389" i="5"/>
  <c r="K2390" i="5"/>
  <c r="L2390" i="5"/>
  <c r="S2390" i="5"/>
  <c r="U2390" i="5" s="1"/>
  <c r="T2390" i="5"/>
  <c r="K2391" i="5"/>
  <c r="L2391" i="5"/>
  <c r="S2391" i="5"/>
  <c r="U2391" i="5" s="1"/>
  <c r="T2391" i="5"/>
  <c r="K2392" i="5"/>
  <c r="L2392" i="5"/>
  <c r="S2392" i="5"/>
  <c r="U2392" i="5" s="1"/>
  <c r="T2392" i="5"/>
  <c r="K2393" i="5"/>
  <c r="L2393" i="5"/>
  <c r="S2393" i="5"/>
  <c r="U2393" i="5" s="1"/>
  <c r="T2393" i="5"/>
  <c r="K2394" i="5"/>
  <c r="L2394" i="5"/>
  <c r="S2394" i="5"/>
  <c r="U2394" i="5" s="1"/>
  <c r="T2394" i="5"/>
  <c r="K2395" i="5"/>
  <c r="L2395" i="5"/>
  <c r="S2395" i="5"/>
  <c r="U2395" i="5" s="1"/>
  <c r="T2395" i="5"/>
  <c r="K2396" i="5"/>
  <c r="L2396" i="5"/>
  <c r="S2396" i="5"/>
  <c r="U2396" i="5" s="1"/>
  <c r="T2396" i="5"/>
  <c r="K2397" i="5"/>
  <c r="L2397" i="5"/>
  <c r="S2397" i="5"/>
  <c r="U2397" i="5" s="1"/>
  <c r="T2397" i="5"/>
  <c r="K2398" i="5"/>
  <c r="L2398" i="5"/>
  <c r="S2398" i="5"/>
  <c r="U2398" i="5" s="1"/>
  <c r="T2398" i="5"/>
  <c r="K2399" i="5"/>
  <c r="L2399" i="5"/>
  <c r="S2399" i="5"/>
  <c r="U2399" i="5" s="1"/>
  <c r="T2399" i="5"/>
  <c r="K2400" i="5"/>
  <c r="L2400" i="5"/>
  <c r="S2400" i="5"/>
  <c r="U2400" i="5" s="1"/>
  <c r="T2400" i="5"/>
  <c r="K2401" i="5"/>
  <c r="L2401" i="5"/>
  <c r="S2401" i="5"/>
  <c r="U2401" i="5" s="1"/>
  <c r="T2401" i="5"/>
  <c r="K2402" i="5"/>
  <c r="L2402" i="5"/>
  <c r="S2402" i="5"/>
  <c r="U2402" i="5" s="1"/>
  <c r="T2402" i="5"/>
  <c r="K2403" i="5"/>
  <c r="L2403" i="5"/>
  <c r="S2403" i="5"/>
  <c r="U2403" i="5" s="1"/>
  <c r="T2403" i="5"/>
  <c r="K2404" i="5"/>
  <c r="L2404" i="5"/>
  <c r="S2404" i="5"/>
  <c r="U2404" i="5" s="1"/>
  <c r="T2404" i="5"/>
  <c r="K2405" i="5"/>
  <c r="L2405" i="5"/>
  <c r="S2405" i="5"/>
  <c r="U2405" i="5" s="1"/>
  <c r="T2405" i="5"/>
  <c r="K2406" i="5"/>
  <c r="L2406" i="5"/>
  <c r="S2406" i="5"/>
  <c r="U2406" i="5" s="1"/>
  <c r="T2406" i="5"/>
  <c r="K2407" i="5"/>
  <c r="L2407" i="5"/>
  <c r="S2407" i="5"/>
  <c r="U2407" i="5" s="1"/>
  <c r="T2407" i="5"/>
  <c r="K2408" i="5"/>
  <c r="L2408" i="5"/>
  <c r="S2408" i="5"/>
  <c r="U2408" i="5" s="1"/>
  <c r="T2408" i="5"/>
  <c r="K2409" i="5"/>
  <c r="L2409" i="5"/>
  <c r="S2409" i="5"/>
  <c r="U2409" i="5" s="1"/>
  <c r="T2409" i="5"/>
  <c r="K2410" i="5"/>
  <c r="L2410" i="5"/>
  <c r="S2410" i="5"/>
  <c r="U2410" i="5" s="1"/>
  <c r="T2410" i="5"/>
  <c r="K2411" i="5"/>
  <c r="L2411" i="5"/>
  <c r="S2411" i="5"/>
  <c r="U2411" i="5" s="1"/>
  <c r="T2411" i="5"/>
  <c r="K2412" i="5"/>
  <c r="L2412" i="5"/>
  <c r="S2412" i="5"/>
  <c r="U2412" i="5" s="1"/>
  <c r="T2412" i="5"/>
  <c r="K2413" i="5"/>
  <c r="L2413" i="5"/>
  <c r="S2413" i="5"/>
  <c r="U2413" i="5" s="1"/>
  <c r="T2413" i="5"/>
  <c r="K2414" i="5"/>
  <c r="L2414" i="5"/>
  <c r="S2414" i="5"/>
  <c r="U2414" i="5" s="1"/>
  <c r="T2414" i="5"/>
  <c r="K2415" i="5"/>
  <c r="L2415" i="5"/>
  <c r="S2415" i="5"/>
  <c r="U2415" i="5" s="1"/>
  <c r="T2415" i="5"/>
  <c r="K2416" i="5"/>
  <c r="L2416" i="5"/>
  <c r="S2416" i="5"/>
  <c r="U2416" i="5" s="1"/>
  <c r="T2416" i="5"/>
  <c r="K2417" i="5"/>
  <c r="L2417" i="5"/>
  <c r="S2417" i="5"/>
  <c r="U2417" i="5" s="1"/>
  <c r="T2417" i="5"/>
  <c r="K2418" i="5"/>
  <c r="L2418" i="5"/>
  <c r="S2418" i="5"/>
  <c r="U2418" i="5" s="1"/>
  <c r="T2418" i="5"/>
  <c r="K2419" i="5"/>
  <c r="L2419" i="5"/>
  <c r="S2419" i="5"/>
  <c r="U2419" i="5" s="1"/>
  <c r="T2419" i="5"/>
  <c r="K2420" i="5"/>
  <c r="L2420" i="5"/>
  <c r="S2420" i="5"/>
  <c r="U2420" i="5" s="1"/>
  <c r="T2420" i="5"/>
  <c r="K2421" i="5"/>
  <c r="L2421" i="5"/>
  <c r="S2421" i="5"/>
  <c r="U2421" i="5" s="1"/>
  <c r="T2421" i="5"/>
  <c r="K2422" i="5"/>
  <c r="L2422" i="5"/>
  <c r="S2422" i="5"/>
  <c r="U2422" i="5" s="1"/>
  <c r="T2422" i="5"/>
  <c r="K2423" i="5"/>
  <c r="L2423" i="5"/>
  <c r="S2423" i="5"/>
  <c r="U2423" i="5" s="1"/>
  <c r="T2423" i="5"/>
  <c r="K2424" i="5"/>
  <c r="L2424" i="5"/>
  <c r="S2424" i="5"/>
  <c r="U2424" i="5" s="1"/>
  <c r="T2424" i="5"/>
  <c r="K2425" i="5"/>
  <c r="L2425" i="5"/>
  <c r="S2425" i="5"/>
  <c r="U2425" i="5" s="1"/>
  <c r="T2425" i="5"/>
  <c r="K2426" i="5"/>
  <c r="L2426" i="5"/>
  <c r="S2426" i="5"/>
  <c r="U2426" i="5" s="1"/>
  <c r="T2426" i="5"/>
  <c r="K2427" i="5"/>
  <c r="L2427" i="5"/>
  <c r="S2427" i="5"/>
  <c r="U2427" i="5" s="1"/>
  <c r="T2427" i="5"/>
  <c r="K2428" i="5"/>
  <c r="L2428" i="5"/>
  <c r="S2428" i="5"/>
  <c r="U2428" i="5" s="1"/>
  <c r="T2428" i="5"/>
  <c r="K2429" i="5"/>
  <c r="L2429" i="5"/>
  <c r="S2429" i="5"/>
  <c r="U2429" i="5" s="1"/>
  <c r="T2429" i="5"/>
  <c r="K2430" i="5"/>
  <c r="L2430" i="5"/>
  <c r="S2430" i="5"/>
  <c r="U2430" i="5" s="1"/>
  <c r="T2430" i="5"/>
  <c r="K2431" i="5"/>
  <c r="L2431" i="5"/>
  <c r="S2431" i="5"/>
  <c r="U2431" i="5" s="1"/>
  <c r="T2431" i="5"/>
  <c r="K2432" i="5"/>
  <c r="L2432" i="5"/>
  <c r="S2432" i="5"/>
  <c r="U2432" i="5" s="1"/>
  <c r="T2432" i="5"/>
  <c r="K2433" i="5"/>
  <c r="L2433" i="5"/>
  <c r="S2433" i="5"/>
  <c r="U2433" i="5" s="1"/>
  <c r="T2433" i="5"/>
  <c r="K2434" i="5"/>
  <c r="L2434" i="5"/>
  <c r="S2434" i="5"/>
  <c r="U2434" i="5" s="1"/>
  <c r="T2434" i="5"/>
  <c r="K2435" i="5"/>
  <c r="L2435" i="5"/>
  <c r="S2435" i="5"/>
  <c r="U2435" i="5" s="1"/>
  <c r="T2435" i="5"/>
  <c r="K2436" i="5"/>
  <c r="L2436" i="5"/>
  <c r="S2436" i="5"/>
  <c r="U2436" i="5" s="1"/>
  <c r="T2436" i="5"/>
  <c r="K2437" i="5"/>
  <c r="L2437" i="5"/>
  <c r="S2437" i="5"/>
  <c r="U2437" i="5" s="1"/>
  <c r="T2437" i="5"/>
  <c r="K2438" i="5"/>
  <c r="L2438" i="5"/>
  <c r="S2438" i="5"/>
  <c r="U2438" i="5" s="1"/>
  <c r="T2438" i="5"/>
  <c r="K2439" i="5"/>
  <c r="L2439" i="5"/>
  <c r="S2439" i="5"/>
  <c r="U2439" i="5" s="1"/>
  <c r="T2439" i="5"/>
  <c r="K2440" i="5"/>
  <c r="L2440" i="5"/>
  <c r="S2440" i="5"/>
  <c r="U2440" i="5" s="1"/>
  <c r="T2440" i="5"/>
  <c r="K2441" i="5"/>
  <c r="L2441" i="5"/>
  <c r="S2441" i="5"/>
  <c r="U2441" i="5" s="1"/>
  <c r="T2441" i="5"/>
  <c r="K2442" i="5"/>
  <c r="L2442" i="5"/>
  <c r="S2442" i="5"/>
  <c r="U2442" i="5" s="1"/>
  <c r="T2442" i="5"/>
  <c r="K2443" i="5"/>
  <c r="L2443" i="5"/>
  <c r="S2443" i="5"/>
  <c r="U2443" i="5" s="1"/>
  <c r="T2443" i="5"/>
  <c r="K2444" i="5"/>
  <c r="L2444" i="5"/>
  <c r="S2444" i="5"/>
  <c r="U2444" i="5" s="1"/>
  <c r="T2444" i="5"/>
  <c r="K2445" i="5"/>
  <c r="L2445" i="5"/>
  <c r="S2445" i="5"/>
  <c r="U2445" i="5" s="1"/>
  <c r="T2445" i="5"/>
  <c r="K2446" i="5"/>
  <c r="L2446" i="5"/>
  <c r="S2446" i="5"/>
  <c r="U2446" i="5" s="1"/>
  <c r="T2446" i="5"/>
  <c r="K2447" i="5"/>
  <c r="L2447" i="5"/>
  <c r="S2447" i="5"/>
  <c r="U2447" i="5" s="1"/>
  <c r="T2447" i="5"/>
  <c r="K2448" i="5"/>
  <c r="L2448" i="5"/>
  <c r="S2448" i="5"/>
  <c r="U2448" i="5" s="1"/>
  <c r="T2448" i="5"/>
  <c r="K2449" i="5"/>
  <c r="L2449" i="5"/>
  <c r="S2449" i="5"/>
  <c r="U2449" i="5" s="1"/>
  <c r="T2449" i="5"/>
  <c r="K2450" i="5"/>
  <c r="L2450" i="5"/>
  <c r="S2450" i="5"/>
  <c r="U2450" i="5" s="1"/>
  <c r="T2450" i="5"/>
  <c r="K2451" i="5"/>
  <c r="L2451" i="5"/>
  <c r="S2451" i="5"/>
  <c r="U2451" i="5" s="1"/>
  <c r="T2451" i="5"/>
  <c r="K2452" i="5"/>
  <c r="L2452" i="5"/>
  <c r="S2452" i="5"/>
  <c r="U2452" i="5" s="1"/>
  <c r="T2452" i="5"/>
  <c r="K2453" i="5"/>
  <c r="L2453" i="5"/>
  <c r="S2453" i="5"/>
  <c r="U2453" i="5" s="1"/>
  <c r="T2453" i="5"/>
  <c r="K2454" i="5"/>
  <c r="L2454" i="5"/>
  <c r="S2454" i="5"/>
  <c r="U2454" i="5" s="1"/>
  <c r="T2454" i="5"/>
  <c r="K2455" i="5"/>
  <c r="L2455" i="5"/>
  <c r="S2455" i="5"/>
  <c r="U2455" i="5" s="1"/>
  <c r="T2455" i="5"/>
  <c r="K2456" i="5"/>
  <c r="L2456" i="5"/>
  <c r="S2456" i="5"/>
  <c r="U2456" i="5" s="1"/>
  <c r="T2456" i="5"/>
  <c r="K2457" i="5"/>
  <c r="L2457" i="5"/>
  <c r="S2457" i="5"/>
  <c r="U2457" i="5" s="1"/>
  <c r="T2457" i="5"/>
  <c r="K2458" i="5"/>
  <c r="L2458" i="5"/>
  <c r="S2458" i="5"/>
  <c r="U2458" i="5" s="1"/>
  <c r="T2458" i="5"/>
  <c r="K2459" i="5"/>
  <c r="L2459" i="5"/>
  <c r="S2459" i="5"/>
  <c r="U2459" i="5" s="1"/>
  <c r="T2459" i="5"/>
  <c r="K2460" i="5"/>
  <c r="L2460" i="5"/>
  <c r="S2460" i="5"/>
  <c r="U2460" i="5" s="1"/>
  <c r="T2460" i="5"/>
  <c r="K2461" i="5"/>
  <c r="L2461" i="5"/>
  <c r="S2461" i="5"/>
  <c r="U2461" i="5" s="1"/>
  <c r="T2461" i="5"/>
  <c r="K2462" i="5"/>
  <c r="L2462" i="5"/>
  <c r="S2462" i="5"/>
  <c r="U2462" i="5" s="1"/>
  <c r="T2462" i="5"/>
  <c r="K2463" i="5"/>
  <c r="L2463" i="5"/>
  <c r="S2463" i="5"/>
  <c r="U2463" i="5" s="1"/>
  <c r="T2463" i="5"/>
  <c r="K2464" i="5"/>
  <c r="L2464" i="5"/>
  <c r="S2464" i="5"/>
  <c r="U2464" i="5" s="1"/>
  <c r="T2464" i="5"/>
  <c r="K2465" i="5"/>
  <c r="L2465" i="5"/>
  <c r="S2465" i="5"/>
  <c r="U2465" i="5" s="1"/>
  <c r="T2465" i="5"/>
  <c r="K2466" i="5"/>
  <c r="L2466" i="5"/>
  <c r="S2466" i="5"/>
  <c r="U2466" i="5" s="1"/>
  <c r="T2466" i="5"/>
  <c r="K2467" i="5"/>
  <c r="L2467" i="5"/>
  <c r="S2467" i="5"/>
  <c r="U2467" i="5" s="1"/>
  <c r="T2467" i="5"/>
  <c r="L2468" i="5"/>
  <c r="S2468" i="5"/>
  <c r="U2468" i="5" s="1"/>
  <c r="T2468" i="5"/>
  <c r="L2469" i="5"/>
  <c r="S2469" i="5"/>
  <c r="U2469" i="5" s="1"/>
  <c r="T2469" i="5"/>
  <c r="L2470" i="5"/>
  <c r="S2470" i="5"/>
  <c r="U2470" i="5" s="1"/>
  <c r="T2470" i="5"/>
  <c r="L2471" i="5"/>
  <c r="S2471" i="5"/>
  <c r="U2471" i="5" s="1"/>
  <c r="T2471" i="5"/>
  <c r="L2472" i="5"/>
  <c r="S2472" i="5"/>
  <c r="U2472" i="5" s="1"/>
  <c r="T2472" i="5"/>
  <c r="L2473" i="5"/>
  <c r="S2473" i="5"/>
  <c r="U2473" i="5" s="1"/>
  <c r="T2473" i="5"/>
  <c r="K2474" i="5"/>
  <c r="L2474" i="5"/>
  <c r="S2474" i="5"/>
  <c r="U2474" i="5" s="1"/>
  <c r="T2474" i="5"/>
  <c r="K2475" i="5"/>
  <c r="L2475" i="5"/>
  <c r="S2475" i="5"/>
  <c r="U2475" i="5" s="1"/>
  <c r="T2475" i="5"/>
  <c r="K2476" i="5"/>
  <c r="L2476" i="5"/>
  <c r="S2476" i="5"/>
  <c r="U2476" i="5" s="1"/>
  <c r="T2476" i="5"/>
  <c r="K2477" i="5"/>
  <c r="L2477" i="5"/>
  <c r="S2477" i="5"/>
  <c r="U2477" i="5" s="1"/>
  <c r="T2477" i="5"/>
  <c r="K2478" i="5"/>
  <c r="L2478" i="5"/>
  <c r="S2478" i="5"/>
  <c r="U2478" i="5" s="1"/>
  <c r="T2478" i="5"/>
  <c r="K2479" i="5"/>
  <c r="L2479" i="5"/>
  <c r="S2479" i="5"/>
  <c r="U2479" i="5" s="1"/>
  <c r="T2479" i="5"/>
  <c r="K2480" i="5"/>
  <c r="L2480" i="5"/>
  <c r="S2480" i="5"/>
  <c r="U2480" i="5" s="1"/>
  <c r="T2480" i="5"/>
  <c r="K2481" i="5"/>
  <c r="L2481" i="5"/>
  <c r="S2481" i="5"/>
  <c r="U2481" i="5" s="1"/>
  <c r="T2481" i="5"/>
  <c r="K2482" i="5"/>
  <c r="L2482" i="5"/>
  <c r="S2482" i="5"/>
  <c r="U2482" i="5" s="1"/>
  <c r="T2482" i="5"/>
  <c r="K2483" i="5"/>
  <c r="L2483" i="5"/>
  <c r="S2483" i="5"/>
  <c r="U2483" i="5" s="1"/>
  <c r="T2483" i="5"/>
  <c r="K2484" i="5"/>
  <c r="L2484" i="5"/>
  <c r="S2484" i="5"/>
  <c r="U2484" i="5" s="1"/>
  <c r="T2484" i="5"/>
  <c r="K2485" i="5"/>
  <c r="L2485" i="5"/>
  <c r="S2485" i="5"/>
  <c r="U2485" i="5" s="1"/>
  <c r="T2485" i="5"/>
  <c r="K2486" i="5"/>
  <c r="L2486" i="5"/>
  <c r="S2486" i="5"/>
  <c r="U2486" i="5" s="1"/>
  <c r="T2486" i="5"/>
  <c r="K2487" i="5"/>
  <c r="L2487" i="5"/>
  <c r="S2487" i="5"/>
  <c r="U2487" i="5" s="1"/>
  <c r="T2487" i="5"/>
  <c r="K2488" i="5"/>
  <c r="L2488" i="5"/>
  <c r="S2488" i="5"/>
  <c r="U2488" i="5" s="1"/>
  <c r="T2488" i="5"/>
  <c r="K2489" i="5"/>
  <c r="L2489" i="5"/>
  <c r="S2489" i="5"/>
  <c r="U2489" i="5" s="1"/>
  <c r="T2489" i="5"/>
  <c r="K2490" i="5"/>
  <c r="L2490" i="5"/>
  <c r="S2490" i="5"/>
  <c r="U2490" i="5" s="1"/>
  <c r="T2490" i="5"/>
  <c r="K2491" i="5"/>
  <c r="L2491" i="5"/>
  <c r="S2491" i="5"/>
  <c r="U2491" i="5" s="1"/>
  <c r="T2491" i="5"/>
  <c r="K2492" i="5"/>
  <c r="L2492" i="5"/>
  <c r="S2492" i="5"/>
  <c r="U2492" i="5" s="1"/>
  <c r="T2492" i="5"/>
  <c r="K2493" i="5"/>
  <c r="L2493" i="5"/>
  <c r="S2493" i="5"/>
  <c r="U2493" i="5" s="1"/>
  <c r="T2493" i="5"/>
  <c r="K2494" i="5"/>
  <c r="L2494" i="5"/>
  <c r="S2494" i="5"/>
  <c r="U2494" i="5" s="1"/>
  <c r="T2494" i="5"/>
  <c r="K2495" i="5"/>
  <c r="L2495" i="5"/>
  <c r="S2495" i="5"/>
  <c r="U2495" i="5" s="1"/>
  <c r="T2495" i="5"/>
  <c r="K2496" i="5"/>
  <c r="L2496" i="5"/>
  <c r="S2496" i="5"/>
  <c r="U2496" i="5" s="1"/>
  <c r="T2496" i="5"/>
  <c r="K2497" i="5"/>
  <c r="L2497" i="5"/>
  <c r="S2497" i="5"/>
  <c r="U2497" i="5" s="1"/>
  <c r="T2497" i="5"/>
  <c r="K2498" i="5"/>
  <c r="L2498" i="5"/>
  <c r="S2498" i="5"/>
  <c r="U2498" i="5" s="1"/>
  <c r="T2498" i="5"/>
  <c r="K2499" i="5"/>
  <c r="L2499" i="5"/>
  <c r="S2499" i="5"/>
  <c r="U2499" i="5" s="1"/>
  <c r="T2499" i="5"/>
  <c r="K2500" i="5"/>
  <c r="L2500" i="5"/>
  <c r="S2500" i="5"/>
  <c r="U2500" i="5" s="1"/>
  <c r="T2500" i="5"/>
  <c r="K2501" i="5"/>
  <c r="L2501" i="5"/>
  <c r="S2501" i="5"/>
  <c r="U2501" i="5" s="1"/>
  <c r="T2501" i="5"/>
  <c r="K2502" i="5"/>
  <c r="L2502" i="5"/>
  <c r="S2502" i="5"/>
  <c r="U2502" i="5" s="1"/>
  <c r="T2502" i="5"/>
  <c r="K2503" i="5"/>
  <c r="L2503" i="5"/>
  <c r="S2503" i="5"/>
  <c r="U2503" i="5" s="1"/>
  <c r="T2503" i="5"/>
  <c r="K2504" i="5"/>
  <c r="L2504" i="5"/>
  <c r="S2504" i="5"/>
  <c r="U2504" i="5" s="1"/>
  <c r="T2504" i="5"/>
  <c r="K2505" i="5"/>
  <c r="L2505" i="5"/>
  <c r="S2505" i="5"/>
  <c r="U2505" i="5" s="1"/>
  <c r="T2505" i="5"/>
  <c r="K2506" i="5"/>
  <c r="L2506" i="5"/>
  <c r="S2506" i="5"/>
  <c r="U2506" i="5" s="1"/>
  <c r="T2506" i="5"/>
  <c r="K2507" i="5"/>
  <c r="L2507" i="5"/>
  <c r="S2507" i="5"/>
  <c r="U2507" i="5" s="1"/>
  <c r="T2507" i="5"/>
  <c r="K2508" i="5"/>
  <c r="L2508" i="5"/>
  <c r="S2508" i="5"/>
  <c r="U2508" i="5" s="1"/>
  <c r="T2508" i="5"/>
  <c r="K2509" i="5"/>
  <c r="L2509" i="5"/>
  <c r="S2509" i="5"/>
  <c r="U2509" i="5" s="1"/>
  <c r="T2509" i="5"/>
  <c r="K2510" i="5"/>
  <c r="L2510" i="5"/>
  <c r="S2510" i="5"/>
  <c r="U2510" i="5" s="1"/>
  <c r="T2510" i="5"/>
  <c r="K2511" i="5"/>
  <c r="L2511" i="5"/>
  <c r="S2511" i="5"/>
  <c r="U2511" i="5" s="1"/>
  <c r="T2511" i="5"/>
  <c r="K2512" i="5"/>
  <c r="L2512" i="5"/>
  <c r="S2512" i="5"/>
  <c r="U2512" i="5" s="1"/>
  <c r="T2512" i="5"/>
  <c r="K2513" i="5"/>
  <c r="L2513" i="5"/>
  <c r="S2513" i="5"/>
  <c r="U2513" i="5" s="1"/>
  <c r="T2513" i="5"/>
  <c r="K2514" i="5"/>
  <c r="L2514" i="5"/>
  <c r="S2514" i="5"/>
  <c r="U2514" i="5" s="1"/>
  <c r="T2514" i="5"/>
  <c r="K2515" i="5"/>
  <c r="L2515" i="5"/>
  <c r="S2515" i="5"/>
  <c r="U2515" i="5" s="1"/>
  <c r="T2515" i="5"/>
  <c r="K2516" i="5"/>
  <c r="L2516" i="5"/>
  <c r="S2516" i="5"/>
  <c r="U2516" i="5" s="1"/>
  <c r="T2516" i="5"/>
  <c r="K2517" i="5"/>
  <c r="L2517" i="5"/>
  <c r="S2517" i="5"/>
  <c r="U2517" i="5" s="1"/>
  <c r="T2517" i="5"/>
  <c r="K2518" i="5"/>
  <c r="L2518" i="5"/>
  <c r="S2518" i="5"/>
  <c r="U2518" i="5" s="1"/>
  <c r="T2518" i="5"/>
  <c r="K2519" i="5"/>
  <c r="L2519" i="5"/>
  <c r="S2519" i="5"/>
  <c r="U2519" i="5" s="1"/>
  <c r="T2519" i="5"/>
  <c r="K2520" i="5"/>
  <c r="L2520" i="5"/>
  <c r="S2520" i="5"/>
  <c r="U2520" i="5" s="1"/>
  <c r="T2520" i="5"/>
  <c r="K2521" i="5"/>
  <c r="L2521" i="5"/>
  <c r="S2521" i="5"/>
  <c r="U2521" i="5" s="1"/>
  <c r="T2521" i="5"/>
  <c r="K2522" i="5"/>
  <c r="L2522" i="5"/>
  <c r="S2522" i="5"/>
  <c r="U2522" i="5" s="1"/>
  <c r="T2522" i="5"/>
  <c r="K2523" i="5"/>
  <c r="L2523" i="5"/>
  <c r="S2523" i="5"/>
  <c r="U2523" i="5" s="1"/>
  <c r="T2523" i="5"/>
  <c r="K2524" i="5"/>
  <c r="L2524" i="5"/>
  <c r="S2524" i="5"/>
  <c r="U2524" i="5" s="1"/>
  <c r="T2524" i="5"/>
  <c r="K2525" i="5"/>
  <c r="L2525" i="5"/>
  <c r="S2525" i="5"/>
  <c r="U2525" i="5" s="1"/>
  <c r="T2525" i="5"/>
  <c r="K2526" i="5"/>
  <c r="L2526" i="5"/>
  <c r="S2526" i="5"/>
  <c r="U2526" i="5" s="1"/>
  <c r="T2526" i="5"/>
  <c r="K2527" i="5"/>
  <c r="L2527" i="5"/>
  <c r="S2527" i="5"/>
  <c r="U2527" i="5" s="1"/>
  <c r="T2527" i="5"/>
  <c r="K2528" i="5"/>
  <c r="L2528" i="5"/>
  <c r="S2528" i="5"/>
  <c r="U2528" i="5" s="1"/>
  <c r="T2528" i="5"/>
  <c r="K2529" i="5"/>
  <c r="L2529" i="5"/>
  <c r="S2529" i="5"/>
  <c r="U2529" i="5" s="1"/>
  <c r="T2529" i="5"/>
  <c r="K2530" i="5"/>
  <c r="L2530" i="5"/>
  <c r="S2530" i="5"/>
  <c r="U2530" i="5" s="1"/>
  <c r="T2530" i="5"/>
  <c r="K2531" i="5"/>
  <c r="L2531" i="5"/>
  <c r="S2531" i="5"/>
  <c r="U2531" i="5" s="1"/>
  <c r="T2531" i="5"/>
  <c r="K2532" i="5"/>
  <c r="L2532" i="5"/>
  <c r="S2532" i="5"/>
  <c r="U2532" i="5" s="1"/>
  <c r="T2532" i="5"/>
  <c r="K2533" i="5"/>
  <c r="L2533" i="5"/>
  <c r="S2533" i="5"/>
  <c r="U2533" i="5" s="1"/>
  <c r="T2533" i="5"/>
  <c r="K2534" i="5"/>
  <c r="L2534" i="5"/>
  <c r="S2534" i="5"/>
  <c r="U2534" i="5" s="1"/>
  <c r="T2534" i="5"/>
  <c r="K2535" i="5"/>
  <c r="L2535" i="5"/>
  <c r="S2535" i="5"/>
  <c r="U2535" i="5" s="1"/>
  <c r="T2535" i="5"/>
  <c r="K2536" i="5"/>
  <c r="L2536" i="5"/>
  <c r="S2536" i="5"/>
  <c r="U2536" i="5" s="1"/>
  <c r="T2536" i="5"/>
  <c r="K2537" i="5"/>
  <c r="L2537" i="5"/>
  <c r="S2537" i="5"/>
  <c r="U2537" i="5" s="1"/>
  <c r="T2537" i="5"/>
  <c r="K2538" i="5"/>
  <c r="L2538" i="5"/>
  <c r="S2538" i="5"/>
  <c r="U2538" i="5" s="1"/>
  <c r="T2538" i="5"/>
  <c r="K2539" i="5"/>
  <c r="L2539" i="5"/>
  <c r="S2539" i="5"/>
  <c r="U2539" i="5" s="1"/>
  <c r="T2539" i="5"/>
  <c r="K2540" i="5"/>
  <c r="L2540" i="5"/>
  <c r="S2540" i="5"/>
  <c r="U2540" i="5" s="1"/>
  <c r="T2540" i="5"/>
  <c r="K2541" i="5"/>
  <c r="L2541" i="5"/>
  <c r="S2541" i="5"/>
  <c r="U2541" i="5" s="1"/>
  <c r="T2541" i="5"/>
  <c r="K2542" i="5"/>
  <c r="L2542" i="5"/>
  <c r="S2542" i="5"/>
  <c r="U2542" i="5" s="1"/>
  <c r="T2542" i="5"/>
  <c r="K2543" i="5"/>
  <c r="L2543" i="5"/>
  <c r="S2543" i="5"/>
  <c r="U2543" i="5" s="1"/>
  <c r="T2543" i="5"/>
  <c r="K2544" i="5"/>
  <c r="L2544" i="5"/>
  <c r="S2544" i="5"/>
  <c r="U2544" i="5" s="1"/>
  <c r="T2544" i="5"/>
  <c r="K2545" i="5"/>
  <c r="L2545" i="5"/>
  <c r="S2545" i="5"/>
  <c r="U2545" i="5" s="1"/>
  <c r="T2545" i="5"/>
  <c r="K2546" i="5"/>
  <c r="L2546" i="5"/>
  <c r="S2546" i="5"/>
  <c r="U2546" i="5" s="1"/>
  <c r="T2546" i="5"/>
  <c r="K2547" i="5"/>
  <c r="L2547" i="5"/>
  <c r="S2547" i="5"/>
  <c r="U2547" i="5" s="1"/>
  <c r="T2547" i="5"/>
  <c r="K2548" i="5"/>
  <c r="L2548" i="5"/>
  <c r="S2548" i="5"/>
  <c r="U2548" i="5" s="1"/>
  <c r="T2548" i="5"/>
  <c r="K2549" i="5"/>
  <c r="L2549" i="5"/>
  <c r="S2549" i="5"/>
  <c r="U2549" i="5" s="1"/>
  <c r="T2549" i="5"/>
  <c r="K2550" i="5"/>
  <c r="L2550" i="5"/>
  <c r="S2550" i="5"/>
  <c r="U2550" i="5" s="1"/>
  <c r="T2550" i="5"/>
  <c r="K2551" i="5"/>
  <c r="L2551" i="5"/>
  <c r="S2551" i="5"/>
  <c r="U2551" i="5" s="1"/>
  <c r="T2551" i="5"/>
  <c r="K2552" i="5"/>
  <c r="L2552" i="5"/>
  <c r="S2552" i="5"/>
  <c r="U2552" i="5" s="1"/>
  <c r="T2552" i="5"/>
  <c r="K2553" i="5"/>
  <c r="L2553" i="5"/>
  <c r="S2553" i="5"/>
  <c r="U2553" i="5" s="1"/>
  <c r="T2553" i="5"/>
  <c r="K2554" i="5"/>
  <c r="L2554" i="5"/>
  <c r="S2554" i="5"/>
  <c r="U2554" i="5" s="1"/>
  <c r="T2554" i="5"/>
  <c r="K2555" i="5"/>
  <c r="L2555" i="5"/>
  <c r="S2555" i="5"/>
  <c r="U2555" i="5" s="1"/>
  <c r="T2555" i="5"/>
  <c r="K2556" i="5"/>
  <c r="L2556" i="5"/>
  <c r="S2556" i="5"/>
  <c r="U2556" i="5" s="1"/>
  <c r="T2556" i="5"/>
  <c r="K2557" i="5"/>
  <c r="L2557" i="5"/>
  <c r="S2557" i="5"/>
  <c r="U2557" i="5" s="1"/>
  <c r="T2557" i="5"/>
  <c r="K2558" i="5"/>
  <c r="L2558" i="5"/>
  <c r="S2558" i="5"/>
  <c r="U2558" i="5" s="1"/>
  <c r="T2558" i="5"/>
  <c r="K2559" i="5"/>
  <c r="L2559" i="5"/>
  <c r="S2559" i="5"/>
  <c r="U2559" i="5" s="1"/>
  <c r="T2559" i="5"/>
  <c r="K2560" i="5"/>
  <c r="L2560" i="5"/>
  <c r="S2560" i="5"/>
  <c r="U2560" i="5" s="1"/>
  <c r="T2560" i="5"/>
  <c r="K2561" i="5"/>
  <c r="L2561" i="5"/>
  <c r="S2561" i="5"/>
  <c r="U2561" i="5" s="1"/>
  <c r="T2561" i="5"/>
  <c r="K2562" i="5"/>
  <c r="L2562" i="5"/>
  <c r="S2562" i="5"/>
  <c r="U2562" i="5" s="1"/>
  <c r="T2562" i="5"/>
  <c r="K2563" i="5"/>
  <c r="L2563" i="5"/>
  <c r="S2563" i="5"/>
  <c r="U2563" i="5" s="1"/>
  <c r="T2563" i="5"/>
  <c r="K2564" i="5"/>
  <c r="L2564" i="5"/>
  <c r="S2564" i="5"/>
  <c r="U2564" i="5" s="1"/>
  <c r="T2564" i="5"/>
  <c r="K2565" i="5"/>
  <c r="L2565" i="5"/>
  <c r="S2565" i="5"/>
  <c r="U2565" i="5" s="1"/>
  <c r="T2565" i="5"/>
  <c r="K2566" i="5"/>
  <c r="L2566" i="5"/>
  <c r="S2566" i="5"/>
  <c r="U2566" i="5" s="1"/>
  <c r="T2566" i="5"/>
  <c r="K2567" i="5"/>
  <c r="L2567" i="5"/>
  <c r="S2567" i="5"/>
  <c r="U2567" i="5" s="1"/>
  <c r="T2567" i="5"/>
  <c r="K2568" i="5"/>
  <c r="L2568" i="5"/>
  <c r="S2568" i="5"/>
  <c r="U2568" i="5" s="1"/>
  <c r="T2568" i="5"/>
  <c r="K2569" i="5"/>
  <c r="L2569" i="5"/>
  <c r="S2569" i="5"/>
  <c r="U2569" i="5" s="1"/>
  <c r="T2569" i="5"/>
  <c r="K2570" i="5"/>
  <c r="L2570" i="5"/>
  <c r="S2570" i="5"/>
  <c r="U2570" i="5" s="1"/>
  <c r="T2570" i="5"/>
  <c r="K2571" i="5"/>
  <c r="L2571" i="5"/>
  <c r="S2571" i="5"/>
  <c r="U2571" i="5" s="1"/>
  <c r="T2571" i="5"/>
  <c r="K2572" i="5"/>
  <c r="L2572" i="5"/>
  <c r="S2572" i="5"/>
  <c r="U2572" i="5" s="1"/>
  <c r="T2572" i="5"/>
  <c r="K2573" i="5"/>
  <c r="L2573" i="5"/>
  <c r="S2573" i="5"/>
  <c r="U2573" i="5" s="1"/>
  <c r="T2573" i="5"/>
  <c r="K2574" i="5"/>
  <c r="L2574" i="5"/>
  <c r="S2574" i="5"/>
  <c r="U2574" i="5" s="1"/>
  <c r="T2574" i="5"/>
  <c r="K2575" i="5"/>
  <c r="L2575" i="5"/>
  <c r="S2575" i="5"/>
  <c r="U2575" i="5" s="1"/>
  <c r="T2575" i="5"/>
  <c r="K2576" i="5"/>
  <c r="L2576" i="5"/>
  <c r="S2576" i="5"/>
  <c r="U2576" i="5" s="1"/>
  <c r="T2576" i="5"/>
  <c r="K2577" i="5"/>
  <c r="L2577" i="5"/>
  <c r="S2577" i="5"/>
  <c r="U2577" i="5" s="1"/>
  <c r="T2577" i="5"/>
  <c r="K2578" i="5"/>
  <c r="L2578" i="5"/>
  <c r="S2578" i="5"/>
  <c r="U2578" i="5" s="1"/>
  <c r="T2578" i="5"/>
  <c r="K2579" i="5"/>
  <c r="L2579" i="5"/>
  <c r="S2579" i="5"/>
  <c r="U2579" i="5" s="1"/>
  <c r="T2579" i="5"/>
  <c r="K2580" i="5"/>
  <c r="L2580" i="5"/>
  <c r="S2580" i="5"/>
  <c r="U2580" i="5" s="1"/>
  <c r="T2580" i="5"/>
  <c r="K2581" i="5"/>
  <c r="L2581" i="5"/>
  <c r="S2581" i="5"/>
  <c r="U2581" i="5" s="1"/>
  <c r="T2581" i="5"/>
  <c r="K2582" i="5"/>
  <c r="L2582" i="5"/>
  <c r="S2582" i="5"/>
  <c r="U2582" i="5" s="1"/>
  <c r="T2582" i="5"/>
  <c r="K2583" i="5"/>
  <c r="L2583" i="5"/>
  <c r="S2583" i="5"/>
  <c r="U2583" i="5" s="1"/>
  <c r="T2583" i="5"/>
  <c r="K2584" i="5"/>
  <c r="L2584" i="5"/>
  <c r="S2584" i="5"/>
  <c r="U2584" i="5" s="1"/>
  <c r="T2584" i="5"/>
  <c r="K2585" i="5"/>
  <c r="L2585" i="5"/>
  <c r="S2585" i="5"/>
  <c r="U2585" i="5" s="1"/>
  <c r="T2585" i="5"/>
  <c r="K2586" i="5"/>
  <c r="L2586" i="5"/>
  <c r="S2586" i="5"/>
  <c r="U2586" i="5" s="1"/>
  <c r="T2586" i="5"/>
  <c r="K2587" i="5"/>
  <c r="L2587" i="5"/>
  <c r="S2587" i="5"/>
  <c r="U2587" i="5" s="1"/>
  <c r="T2587" i="5"/>
  <c r="K2588" i="5"/>
  <c r="L2588" i="5"/>
  <c r="S2588" i="5"/>
  <c r="U2588" i="5" s="1"/>
  <c r="T2588" i="5"/>
  <c r="K2589" i="5"/>
  <c r="L2589" i="5"/>
  <c r="S2589" i="5"/>
  <c r="U2589" i="5" s="1"/>
  <c r="T2589" i="5"/>
  <c r="K2590" i="5"/>
  <c r="L2590" i="5"/>
  <c r="S2590" i="5"/>
  <c r="U2590" i="5" s="1"/>
  <c r="T2590" i="5"/>
  <c r="K2591" i="5"/>
  <c r="L2591" i="5"/>
  <c r="S2591" i="5"/>
  <c r="U2591" i="5" s="1"/>
  <c r="T2591" i="5"/>
  <c r="K2592" i="5"/>
  <c r="L2592" i="5"/>
  <c r="S2592" i="5"/>
  <c r="U2592" i="5" s="1"/>
  <c r="T2592" i="5"/>
  <c r="K2593" i="5"/>
  <c r="L2593" i="5"/>
  <c r="S2593" i="5"/>
  <c r="U2593" i="5" s="1"/>
  <c r="T2593" i="5"/>
  <c r="K2594" i="5"/>
  <c r="L2594" i="5"/>
  <c r="S2594" i="5"/>
  <c r="U2594" i="5" s="1"/>
  <c r="T2594" i="5"/>
  <c r="K2595" i="5"/>
  <c r="L2595" i="5"/>
  <c r="S2595" i="5"/>
  <c r="U2595" i="5" s="1"/>
  <c r="T2595" i="5"/>
  <c r="K2596" i="5"/>
  <c r="L2596" i="5"/>
  <c r="S2596" i="5"/>
  <c r="U2596" i="5" s="1"/>
  <c r="T2596" i="5"/>
  <c r="K2597" i="5"/>
  <c r="L2597" i="5"/>
  <c r="S2597" i="5"/>
  <c r="U2597" i="5" s="1"/>
  <c r="T2597" i="5"/>
  <c r="K2598" i="5"/>
  <c r="L2598" i="5"/>
  <c r="S2598" i="5"/>
  <c r="U2598" i="5" s="1"/>
  <c r="T2598" i="5"/>
  <c r="K2599" i="5"/>
  <c r="L2599" i="5"/>
  <c r="S2599" i="5"/>
  <c r="U2599" i="5" s="1"/>
  <c r="T2599" i="5"/>
  <c r="K2600" i="5"/>
  <c r="L2600" i="5"/>
  <c r="S2600" i="5"/>
  <c r="U2600" i="5" s="1"/>
  <c r="T2600" i="5"/>
  <c r="K2601" i="5"/>
  <c r="L2601" i="5"/>
  <c r="S2601" i="5"/>
  <c r="U2601" i="5" s="1"/>
  <c r="T2601" i="5"/>
  <c r="K2602" i="5"/>
  <c r="L2602" i="5"/>
  <c r="S2602" i="5"/>
  <c r="U2602" i="5" s="1"/>
  <c r="T2602" i="5"/>
  <c r="K2603" i="5"/>
  <c r="L2603" i="5"/>
  <c r="S2603" i="5"/>
  <c r="U2603" i="5" s="1"/>
  <c r="T2603" i="5"/>
  <c r="K2604" i="5"/>
  <c r="L2604" i="5"/>
  <c r="S2604" i="5"/>
  <c r="U2604" i="5" s="1"/>
  <c r="T2604" i="5"/>
  <c r="K2605" i="5"/>
  <c r="L2605" i="5"/>
  <c r="S2605" i="5"/>
  <c r="U2605" i="5" s="1"/>
  <c r="T2605" i="5"/>
  <c r="K2606" i="5"/>
  <c r="L2606" i="5"/>
  <c r="S2606" i="5"/>
  <c r="U2606" i="5" s="1"/>
  <c r="T2606" i="5"/>
  <c r="K2607" i="5"/>
  <c r="L2607" i="5"/>
  <c r="S2607" i="5"/>
  <c r="U2607" i="5" s="1"/>
  <c r="T2607" i="5"/>
  <c r="K2608" i="5"/>
  <c r="L2608" i="5"/>
  <c r="S2608" i="5"/>
  <c r="U2608" i="5" s="1"/>
  <c r="T2608" i="5"/>
  <c r="K2609" i="5"/>
  <c r="L2609" i="5"/>
  <c r="S2609" i="5"/>
  <c r="U2609" i="5" s="1"/>
  <c r="T2609" i="5"/>
  <c r="K2610" i="5"/>
  <c r="L2610" i="5"/>
  <c r="S2610" i="5"/>
  <c r="U2610" i="5" s="1"/>
  <c r="T2610" i="5"/>
  <c r="K2611" i="5"/>
  <c r="L2611" i="5"/>
  <c r="S2611" i="5"/>
  <c r="U2611" i="5" s="1"/>
  <c r="T2611" i="5"/>
  <c r="K2612" i="5"/>
  <c r="L2612" i="5"/>
  <c r="S2612" i="5"/>
  <c r="U2612" i="5" s="1"/>
  <c r="T2612" i="5"/>
  <c r="K2613" i="5"/>
  <c r="L2613" i="5"/>
  <c r="S2613" i="5"/>
  <c r="U2613" i="5" s="1"/>
  <c r="T2613" i="5"/>
  <c r="K2614" i="5"/>
  <c r="L2614" i="5"/>
  <c r="S2614" i="5"/>
  <c r="U2614" i="5" s="1"/>
  <c r="T2614" i="5"/>
  <c r="K2615" i="5"/>
  <c r="L2615" i="5"/>
  <c r="S2615" i="5"/>
  <c r="U2615" i="5" s="1"/>
  <c r="T2615" i="5"/>
  <c r="K2616" i="5"/>
  <c r="L2616" i="5"/>
  <c r="S2616" i="5"/>
  <c r="U2616" i="5" s="1"/>
  <c r="T2616" i="5"/>
  <c r="K2617" i="5"/>
  <c r="L2617" i="5"/>
  <c r="S2617" i="5"/>
  <c r="U2617" i="5" s="1"/>
  <c r="T2617" i="5"/>
  <c r="K2618" i="5"/>
  <c r="L2618" i="5"/>
  <c r="S2618" i="5"/>
  <c r="U2618" i="5" s="1"/>
  <c r="T2618" i="5"/>
  <c r="K2619" i="5"/>
  <c r="L2619" i="5"/>
  <c r="S2619" i="5"/>
  <c r="U2619" i="5" s="1"/>
  <c r="T2619" i="5"/>
  <c r="K2620" i="5"/>
  <c r="L2620" i="5"/>
  <c r="S2620" i="5"/>
  <c r="U2620" i="5" s="1"/>
  <c r="T2620" i="5"/>
  <c r="K2621" i="5"/>
  <c r="L2621" i="5"/>
  <c r="S2621" i="5"/>
  <c r="U2621" i="5" s="1"/>
  <c r="T2621" i="5"/>
  <c r="K2622" i="5"/>
  <c r="L2622" i="5"/>
  <c r="S2622" i="5"/>
  <c r="U2622" i="5" s="1"/>
  <c r="T2622" i="5"/>
  <c r="K2623" i="5"/>
  <c r="L2623" i="5"/>
  <c r="S2623" i="5"/>
  <c r="U2623" i="5" s="1"/>
  <c r="T2623" i="5"/>
  <c r="K2624" i="5"/>
  <c r="L2624" i="5"/>
  <c r="S2624" i="5"/>
  <c r="U2624" i="5" s="1"/>
  <c r="T2624" i="5"/>
  <c r="K2625" i="5"/>
  <c r="L2625" i="5"/>
  <c r="S2625" i="5"/>
  <c r="U2625" i="5" s="1"/>
  <c r="T2625" i="5"/>
  <c r="K2626" i="5"/>
  <c r="L2626" i="5"/>
  <c r="S2626" i="5"/>
  <c r="U2626" i="5" s="1"/>
  <c r="T2626" i="5"/>
  <c r="K2627" i="5"/>
  <c r="L2627" i="5"/>
  <c r="S2627" i="5"/>
  <c r="U2627" i="5" s="1"/>
  <c r="T2627" i="5"/>
  <c r="K2628" i="5"/>
  <c r="L2628" i="5"/>
  <c r="S2628" i="5"/>
  <c r="U2628" i="5" s="1"/>
  <c r="T2628" i="5"/>
  <c r="K2629" i="5"/>
  <c r="L2629" i="5"/>
  <c r="S2629" i="5"/>
  <c r="U2629" i="5" s="1"/>
  <c r="T2629" i="5"/>
  <c r="K2630" i="5"/>
  <c r="L2630" i="5"/>
  <c r="S2630" i="5"/>
  <c r="U2630" i="5" s="1"/>
  <c r="T2630" i="5"/>
  <c r="K2631" i="5"/>
  <c r="L2631" i="5"/>
  <c r="S2631" i="5"/>
  <c r="U2631" i="5" s="1"/>
  <c r="T2631" i="5"/>
  <c r="K2632" i="5"/>
  <c r="L2632" i="5"/>
  <c r="S2632" i="5"/>
  <c r="U2632" i="5" s="1"/>
  <c r="T2632" i="5"/>
  <c r="K2633" i="5"/>
  <c r="L2633" i="5"/>
  <c r="S2633" i="5"/>
  <c r="U2633" i="5" s="1"/>
  <c r="T2633" i="5"/>
  <c r="K2634" i="5"/>
  <c r="L2634" i="5"/>
  <c r="S2634" i="5"/>
  <c r="U2634" i="5" s="1"/>
  <c r="T2634" i="5"/>
  <c r="K2635" i="5"/>
  <c r="L2635" i="5"/>
  <c r="S2635" i="5"/>
  <c r="U2635" i="5" s="1"/>
  <c r="T2635" i="5"/>
  <c r="K2636" i="5"/>
  <c r="L2636" i="5"/>
  <c r="S2636" i="5"/>
  <c r="U2636" i="5" s="1"/>
  <c r="T2636" i="5"/>
  <c r="K2637" i="5"/>
  <c r="L2637" i="5"/>
  <c r="S2637" i="5"/>
  <c r="U2637" i="5" s="1"/>
  <c r="T2637" i="5"/>
  <c r="K2638" i="5"/>
  <c r="L2638" i="5"/>
  <c r="S2638" i="5"/>
  <c r="U2638" i="5" s="1"/>
  <c r="T2638" i="5"/>
  <c r="L2639" i="5"/>
  <c r="S2639" i="5"/>
  <c r="U2639" i="5" s="1"/>
  <c r="T2639" i="5"/>
  <c r="K2640" i="5"/>
  <c r="L2640" i="5"/>
  <c r="S2640" i="5"/>
  <c r="U2640" i="5" s="1"/>
  <c r="T2640" i="5"/>
  <c r="K2641" i="5"/>
  <c r="L2641" i="5"/>
  <c r="S2641" i="5"/>
  <c r="U2641" i="5" s="1"/>
  <c r="T2641" i="5"/>
  <c r="L2642" i="5"/>
  <c r="S2642" i="5"/>
  <c r="U2642" i="5" s="1"/>
  <c r="T2642" i="5"/>
  <c r="L2643" i="5"/>
  <c r="S2643" i="5"/>
  <c r="U2643" i="5" s="1"/>
  <c r="T2643" i="5"/>
  <c r="K2644" i="5"/>
  <c r="L2644" i="5"/>
  <c r="S2644" i="5"/>
  <c r="U2644" i="5" s="1"/>
  <c r="T2644" i="5"/>
  <c r="K2645" i="5"/>
  <c r="L2645" i="5"/>
  <c r="S2645" i="5"/>
  <c r="U2645" i="5" s="1"/>
  <c r="T2645" i="5"/>
  <c r="K2646" i="5"/>
  <c r="L2646" i="5"/>
  <c r="S2646" i="5"/>
  <c r="U2646" i="5" s="1"/>
  <c r="T2646" i="5"/>
  <c r="K2647" i="5"/>
  <c r="L2647" i="5"/>
  <c r="S2647" i="5"/>
  <c r="U2647" i="5" s="1"/>
  <c r="T2647" i="5"/>
  <c r="K2648" i="5"/>
  <c r="L2648" i="5"/>
  <c r="S2648" i="5"/>
  <c r="U2648" i="5" s="1"/>
  <c r="T2648" i="5"/>
  <c r="K2649" i="5"/>
  <c r="L2649" i="5"/>
  <c r="S2649" i="5"/>
  <c r="U2649" i="5" s="1"/>
  <c r="T2649" i="5"/>
  <c r="K2650" i="5"/>
  <c r="L2650" i="5"/>
  <c r="S2650" i="5"/>
  <c r="U2650" i="5" s="1"/>
  <c r="T2650" i="5"/>
  <c r="K2651" i="5"/>
  <c r="L2651" i="5"/>
  <c r="S2651" i="5"/>
  <c r="U2651" i="5" s="1"/>
  <c r="T2651" i="5"/>
  <c r="K2652" i="5"/>
  <c r="L2652" i="5"/>
  <c r="S2652" i="5"/>
  <c r="U2652" i="5" s="1"/>
  <c r="T2652" i="5"/>
  <c r="K2653" i="5"/>
  <c r="L2653" i="5"/>
  <c r="S2653" i="5"/>
  <c r="U2653" i="5" s="1"/>
  <c r="T2653" i="5"/>
  <c r="K2654" i="5"/>
  <c r="L2654" i="5"/>
  <c r="S2654" i="5"/>
  <c r="U2654" i="5" s="1"/>
  <c r="T2654" i="5"/>
  <c r="K2655" i="5"/>
  <c r="L2655" i="5"/>
  <c r="S2655" i="5"/>
  <c r="U2655" i="5" s="1"/>
  <c r="T2655" i="5"/>
  <c r="K2656" i="5"/>
  <c r="L2656" i="5"/>
  <c r="S2656" i="5"/>
  <c r="U2656" i="5" s="1"/>
  <c r="T2656" i="5"/>
  <c r="K2657" i="5"/>
  <c r="L2657" i="5"/>
  <c r="S2657" i="5"/>
  <c r="U2657" i="5" s="1"/>
  <c r="T2657" i="5"/>
  <c r="K2658" i="5"/>
  <c r="L2658" i="5"/>
  <c r="S2658" i="5"/>
  <c r="U2658" i="5" s="1"/>
  <c r="T2658" i="5"/>
  <c r="K2659" i="5"/>
  <c r="L2659" i="5"/>
  <c r="S2659" i="5"/>
  <c r="U2659" i="5" s="1"/>
  <c r="T2659" i="5"/>
  <c r="K2660" i="5"/>
  <c r="L2660" i="5"/>
  <c r="S2660" i="5"/>
  <c r="U2660" i="5" s="1"/>
  <c r="T2660" i="5"/>
  <c r="K2661" i="5"/>
  <c r="L2661" i="5"/>
  <c r="S2661" i="5"/>
  <c r="U2661" i="5" s="1"/>
  <c r="T2661" i="5"/>
  <c r="K2662" i="5"/>
  <c r="L2662" i="5"/>
  <c r="S2662" i="5"/>
  <c r="U2662" i="5" s="1"/>
  <c r="T2662" i="5"/>
  <c r="K2663" i="5"/>
  <c r="L2663" i="5"/>
  <c r="S2663" i="5"/>
  <c r="U2663" i="5" s="1"/>
  <c r="T2663" i="5"/>
  <c r="K2664" i="5"/>
  <c r="L2664" i="5"/>
  <c r="S2664" i="5"/>
  <c r="U2664" i="5" s="1"/>
  <c r="T2664" i="5"/>
  <c r="K2665" i="5"/>
  <c r="L2665" i="5"/>
  <c r="S2665" i="5"/>
  <c r="U2665" i="5" s="1"/>
  <c r="T2665" i="5"/>
  <c r="K2666" i="5"/>
  <c r="L2666" i="5"/>
  <c r="S2666" i="5"/>
  <c r="U2666" i="5" s="1"/>
  <c r="T2666" i="5"/>
  <c r="K2667" i="5"/>
  <c r="L2667" i="5"/>
  <c r="S2667" i="5"/>
  <c r="U2667" i="5" s="1"/>
  <c r="T2667" i="5"/>
  <c r="K2668" i="5"/>
  <c r="L2668" i="5"/>
  <c r="S2668" i="5"/>
  <c r="U2668" i="5" s="1"/>
  <c r="T2668" i="5"/>
  <c r="K2669" i="5"/>
  <c r="L2669" i="5"/>
  <c r="S2669" i="5"/>
  <c r="U2669" i="5" s="1"/>
  <c r="T2669" i="5"/>
  <c r="K2670" i="5"/>
  <c r="L2670" i="5"/>
  <c r="S2670" i="5"/>
  <c r="U2670" i="5" s="1"/>
  <c r="T2670" i="5"/>
  <c r="K2671" i="5"/>
  <c r="L2671" i="5"/>
  <c r="S2671" i="5"/>
  <c r="U2671" i="5" s="1"/>
  <c r="T2671" i="5"/>
  <c r="K2672" i="5"/>
  <c r="L2672" i="5"/>
  <c r="S2672" i="5"/>
  <c r="U2672" i="5" s="1"/>
  <c r="T2672" i="5"/>
  <c r="K2673" i="5"/>
  <c r="L2673" i="5"/>
  <c r="S2673" i="5"/>
  <c r="U2673" i="5" s="1"/>
  <c r="T2673" i="5"/>
  <c r="K2674" i="5"/>
  <c r="L2674" i="5"/>
  <c r="S2674" i="5"/>
  <c r="U2674" i="5" s="1"/>
  <c r="T2674" i="5"/>
  <c r="K2675" i="5"/>
  <c r="L2675" i="5"/>
  <c r="S2675" i="5"/>
  <c r="U2675" i="5" s="1"/>
  <c r="T2675" i="5"/>
  <c r="K2676" i="5"/>
  <c r="L2676" i="5"/>
  <c r="S2676" i="5"/>
  <c r="U2676" i="5" s="1"/>
  <c r="T2676" i="5"/>
  <c r="K2677" i="5"/>
  <c r="L2677" i="5"/>
  <c r="S2677" i="5"/>
  <c r="U2677" i="5" s="1"/>
  <c r="T2677" i="5"/>
  <c r="K2678" i="5"/>
  <c r="L2678" i="5"/>
  <c r="S2678" i="5"/>
  <c r="U2678" i="5" s="1"/>
  <c r="T2678" i="5"/>
  <c r="K2679" i="5"/>
  <c r="L2679" i="5"/>
  <c r="S2679" i="5"/>
  <c r="U2679" i="5" s="1"/>
  <c r="T2679" i="5"/>
  <c r="K2680" i="5"/>
  <c r="L2680" i="5"/>
  <c r="S2680" i="5"/>
  <c r="U2680" i="5" s="1"/>
  <c r="T2680" i="5"/>
  <c r="K2681" i="5"/>
  <c r="L2681" i="5"/>
  <c r="S2681" i="5"/>
  <c r="U2681" i="5" s="1"/>
  <c r="T2681" i="5"/>
  <c r="K2682" i="5"/>
  <c r="L2682" i="5"/>
  <c r="S2682" i="5"/>
  <c r="U2682" i="5" s="1"/>
  <c r="T2682" i="5"/>
  <c r="K2683" i="5"/>
  <c r="L2683" i="5"/>
  <c r="S2683" i="5"/>
  <c r="U2683" i="5" s="1"/>
  <c r="T2683" i="5"/>
  <c r="K2684" i="5"/>
  <c r="L2684" i="5"/>
  <c r="S2684" i="5"/>
  <c r="U2684" i="5" s="1"/>
  <c r="T2684" i="5"/>
  <c r="K2685" i="5"/>
  <c r="L2685" i="5"/>
  <c r="S2685" i="5"/>
  <c r="U2685" i="5" s="1"/>
  <c r="T2685" i="5"/>
  <c r="K2686" i="5"/>
  <c r="L2686" i="5"/>
  <c r="S2686" i="5"/>
  <c r="U2686" i="5" s="1"/>
  <c r="T2686" i="5"/>
  <c r="K2687" i="5"/>
  <c r="L2687" i="5"/>
  <c r="S2687" i="5"/>
  <c r="U2687" i="5" s="1"/>
  <c r="T2687" i="5"/>
  <c r="K2688" i="5"/>
  <c r="L2688" i="5"/>
  <c r="S2688" i="5"/>
  <c r="U2688" i="5" s="1"/>
  <c r="T2688" i="5"/>
  <c r="K2689" i="5"/>
  <c r="L2689" i="5"/>
  <c r="S2689" i="5"/>
  <c r="U2689" i="5" s="1"/>
  <c r="T2689" i="5"/>
  <c r="K2690" i="5"/>
  <c r="L2690" i="5"/>
  <c r="S2690" i="5"/>
  <c r="U2690" i="5" s="1"/>
  <c r="T2690" i="5"/>
  <c r="K2691" i="5"/>
  <c r="L2691" i="5"/>
  <c r="S2691" i="5"/>
  <c r="U2691" i="5" s="1"/>
  <c r="T2691" i="5"/>
  <c r="K2692" i="5"/>
  <c r="L2692" i="5"/>
  <c r="S2692" i="5"/>
  <c r="U2692" i="5" s="1"/>
  <c r="T2692" i="5"/>
  <c r="K2693" i="5"/>
  <c r="L2693" i="5"/>
  <c r="S2693" i="5"/>
  <c r="U2693" i="5" s="1"/>
  <c r="T2693" i="5"/>
  <c r="K2694" i="5"/>
  <c r="L2694" i="5"/>
  <c r="S2694" i="5"/>
  <c r="U2694" i="5" s="1"/>
  <c r="T2694" i="5"/>
  <c r="K2695" i="5"/>
  <c r="L2695" i="5"/>
  <c r="S2695" i="5"/>
  <c r="U2695" i="5" s="1"/>
  <c r="T2695" i="5"/>
  <c r="K2696" i="5"/>
  <c r="L2696" i="5"/>
  <c r="S2696" i="5"/>
  <c r="U2696" i="5" s="1"/>
  <c r="T2696" i="5"/>
  <c r="K2697" i="5"/>
  <c r="L2697" i="5"/>
  <c r="S2697" i="5"/>
  <c r="U2697" i="5" s="1"/>
  <c r="T2697" i="5"/>
  <c r="K2698" i="5"/>
  <c r="L2698" i="5"/>
  <c r="S2698" i="5"/>
  <c r="U2698" i="5" s="1"/>
  <c r="T2698" i="5"/>
  <c r="K2699" i="5"/>
  <c r="L2699" i="5"/>
  <c r="S2699" i="5"/>
  <c r="U2699" i="5" s="1"/>
  <c r="T2699" i="5"/>
  <c r="K2700" i="5"/>
  <c r="L2700" i="5"/>
  <c r="S2700" i="5"/>
  <c r="U2700" i="5" s="1"/>
  <c r="T2700" i="5"/>
  <c r="K2701" i="5"/>
  <c r="L2701" i="5"/>
  <c r="S2701" i="5"/>
  <c r="U2701" i="5" s="1"/>
  <c r="T2701" i="5"/>
  <c r="K2702" i="5"/>
  <c r="L2702" i="5"/>
  <c r="S2702" i="5"/>
  <c r="U2702" i="5" s="1"/>
  <c r="T2702" i="5"/>
  <c r="T12" i="19"/>
  <c r="T13" i="19"/>
  <c r="T14" i="19"/>
  <c r="T15" i="19"/>
  <c r="V15" i="19" s="1"/>
  <c r="T16" i="19"/>
  <c r="T17" i="19"/>
  <c r="T18" i="19"/>
  <c r="T19" i="19"/>
  <c r="T20" i="19"/>
  <c r="V20" i="19" s="1"/>
  <c r="T21" i="19"/>
  <c r="T22" i="19"/>
  <c r="T23" i="19"/>
  <c r="V23" i="19" s="1"/>
  <c r="T24" i="19"/>
  <c r="T25" i="19"/>
  <c r="T26" i="19"/>
  <c r="T27" i="19"/>
  <c r="T28" i="19"/>
  <c r="V28" i="19" s="1"/>
  <c r="T29" i="19"/>
  <c r="T30" i="19"/>
  <c r="T31" i="19"/>
  <c r="V31" i="19" s="1"/>
  <c r="T32" i="19"/>
  <c r="T33" i="19"/>
  <c r="T34" i="19"/>
  <c r="T35" i="19"/>
  <c r="T36" i="19"/>
  <c r="V36" i="19" s="1"/>
  <c r="T37" i="19"/>
  <c r="T38" i="19"/>
  <c r="T39" i="19"/>
  <c r="V39" i="19" s="1"/>
  <c r="T40" i="19"/>
  <c r="T41" i="19"/>
  <c r="T42" i="19"/>
  <c r="T43" i="19"/>
  <c r="T44" i="19"/>
  <c r="V44" i="19" s="1"/>
  <c r="T45" i="19"/>
  <c r="T46" i="19"/>
  <c r="T47" i="19"/>
  <c r="V47" i="19" s="1"/>
  <c r="T48" i="19"/>
  <c r="T49" i="19"/>
  <c r="T50" i="19"/>
  <c r="T51" i="19"/>
  <c r="T52" i="19"/>
  <c r="V52" i="19" s="1"/>
  <c r="T53" i="19"/>
  <c r="T54" i="19"/>
  <c r="T55" i="19"/>
  <c r="V55" i="19" s="1"/>
  <c r="T56" i="19"/>
  <c r="T57" i="19"/>
  <c r="T58" i="19"/>
  <c r="T59" i="19"/>
  <c r="T60" i="19"/>
  <c r="V60" i="19" s="1"/>
  <c r="T61" i="19"/>
  <c r="T62" i="19"/>
  <c r="T63" i="19"/>
  <c r="V63" i="19" s="1"/>
  <c r="T64" i="19"/>
  <c r="T65" i="19"/>
  <c r="T66" i="19"/>
  <c r="T67" i="19"/>
  <c r="T68" i="19"/>
  <c r="V68" i="19" s="1"/>
  <c r="T69" i="19"/>
  <c r="T70" i="19"/>
  <c r="T71" i="19"/>
  <c r="V71" i="19" s="1"/>
  <c r="T72" i="19"/>
  <c r="T73" i="19"/>
  <c r="T74" i="19"/>
  <c r="T75" i="19"/>
  <c r="T76" i="19"/>
  <c r="V76" i="19" s="1"/>
  <c r="T77" i="19"/>
  <c r="T78" i="19"/>
  <c r="T79" i="19"/>
  <c r="V79" i="19" s="1"/>
  <c r="T80" i="19"/>
  <c r="T81" i="19"/>
  <c r="T82" i="19"/>
  <c r="T83" i="19"/>
  <c r="T84" i="19"/>
  <c r="V84" i="19" s="1"/>
  <c r="T85" i="19"/>
  <c r="T86" i="19"/>
  <c r="T87" i="19"/>
  <c r="V87" i="19" s="1"/>
  <c r="T88" i="19"/>
  <c r="T89" i="19"/>
  <c r="T90" i="19"/>
  <c r="T91" i="19"/>
  <c r="T92" i="19"/>
  <c r="V92" i="19" s="1"/>
  <c r="T93" i="19"/>
  <c r="T94" i="19"/>
  <c r="T95" i="19"/>
  <c r="V95" i="19" s="1"/>
  <c r="T96" i="19"/>
  <c r="T97" i="19"/>
  <c r="T98" i="19"/>
  <c r="T99" i="19"/>
  <c r="T100" i="19"/>
  <c r="V100" i="19" s="1"/>
  <c r="T101" i="19"/>
  <c r="T102" i="19"/>
  <c r="T103" i="19"/>
  <c r="V103" i="19" s="1"/>
  <c r="T104" i="19"/>
  <c r="T105" i="19"/>
  <c r="T106" i="19"/>
  <c r="T107" i="19"/>
  <c r="T108" i="19"/>
  <c r="V108" i="19" s="1"/>
  <c r="T109" i="19"/>
  <c r="T110" i="19"/>
  <c r="T111" i="19"/>
  <c r="V111" i="19" s="1"/>
  <c r="T112" i="19"/>
  <c r="T113" i="19"/>
  <c r="T114" i="19"/>
  <c r="T115" i="19"/>
  <c r="T116" i="19"/>
  <c r="V116" i="19" s="1"/>
  <c r="T117" i="19"/>
  <c r="T118" i="19"/>
  <c r="T119" i="19"/>
  <c r="V119" i="19" s="1"/>
  <c r="T120" i="19"/>
  <c r="T121" i="19"/>
  <c r="T122" i="19"/>
  <c r="T123" i="19"/>
  <c r="T124" i="19"/>
  <c r="V124" i="19" s="1"/>
  <c r="T125" i="19"/>
  <c r="T126" i="19"/>
  <c r="T127" i="19"/>
  <c r="V127" i="19" s="1"/>
  <c r="T128" i="19"/>
  <c r="T129" i="19"/>
  <c r="T130" i="19"/>
  <c r="T131" i="19"/>
  <c r="T132" i="19"/>
  <c r="V132" i="19" s="1"/>
  <c r="T133" i="19"/>
  <c r="T134" i="19"/>
  <c r="T135" i="19"/>
  <c r="V135" i="19" s="1"/>
  <c r="T136" i="19"/>
  <c r="T137" i="19"/>
  <c r="T138" i="19"/>
  <c r="T139" i="19"/>
  <c r="T140" i="19"/>
  <c r="V140" i="19" s="1"/>
  <c r="T141" i="19"/>
  <c r="T142" i="19"/>
  <c r="T143" i="19"/>
  <c r="V143" i="19" s="1"/>
  <c r="T144" i="19"/>
  <c r="T145" i="19"/>
  <c r="T146" i="19"/>
  <c r="T147" i="19"/>
  <c r="T148" i="19"/>
  <c r="V148" i="19" s="1"/>
  <c r="T149" i="19"/>
  <c r="T150" i="19"/>
  <c r="T151" i="19"/>
  <c r="V151" i="19" s="1"/>
  <c r="T152" i="19"/>
  <c r="T153" i="19"/>
  <c r="T154" i="19"/>
  <c r="T155" i="19"/>
  <c r="T156" i="19"/>
  <c r="V156" i="19" s="1"/>
  <c r="T157" i="19"/>
  <c r="T158" i="19"/>
  <c r="T159" i="19"/>
  <c r="V159" i="19" s="1"/>
  <c r="T160" i="19"/>
  <c r="T161" i="19"/>
  <c r="T162" i="19"/>
  <c r="T163" i="19"/>
  <c r="T164" i="19"/>
  <c r="V164" i="19" s="1"/>
  <c r="T166" i="19"/>
  <c r="T167" i="19"/>
  <c r="T168" i="19"/>
  <c r="V168" i="19" s="1"/>
  <c r="T169" i="19"/>
  <c r="T170" i="19"/>
  <c r="T171" i="19"/>
  <c r="T172" i="19"/>
  <c r="T173" i="19"/>
  <c r="V173" i="19" s="1"/>
  <c r="T174" i="19"/>
  <c r="T175" i="19"/>
  <c r="T176" i="19"/>
  <c r="V176" i="19" s="1"/>
  <c r="T177" i="19"/>
  <c r="T178" i="19"/>
  <c r="T179" i="19"/>
  <c r="T180" i="19"/>
  <c r="T181" i="19"/>
  <c r="V181" i="19" s="1"/>
  <c r="T182" i="19"/>
  <c r="T183" i="19"/>
  <c r="T184" i="19"/>
  <c r="V184" i="19" s="1"/>
  <c r="T185" i="19"/>
  <c r="T186" i="19"/>
  <c r="T187" i="19"/>
  <c r="T188" i="19"/>
  <c r="T189" i="19"/>
  <c r="V189" i="19" s="1"/>
  <c r="T190" i="19"/>
  <c r="T191" i="19"/>
  <c r="T192" i="19"/>
  <c r="V192" i="19" s="1"/>
  <c r="T193" i="19"/>
  <c r="T194" i="19"/>
  <c r="T195" i="19"/>
  <c r="T196" i="19"/>
  <c r="T197" i="19"/>
  <c r="V197" i="19" s="1"/>
  <c r="T198" i="19"/>
  <c r="T199" i="19"/>
  <c r="T200" i="19"/>
  <c r="V200" i="19" s="1"/>
  <c r="T201" i="19"/>
  <c r="T202" i="19"/>
  <c r="T203" i="19"/>
  <c r="T204" i="19"/>
  <c r="T205" i="19"/>
  <c r="V205" i="19" s="1"/>
  <c r="T206" i="19"/>
  <c r="T207" i="19"/>
  <c r="T208" i="19"/>
  <c r="V208" i="19" s="1"/>
  <c r="T209" i="19"/>
  <c r="T210" i="19"/>
  <c r="T211" i="19"/>
  <c r="T212" i="19"/>
  <c r="T213" i="19"/>
  <c r="V213" i="19" s="1"/>
  <c r="T214" i="19"/>
  <c r="T215" i="19"/>
  <c r="T216" i="19"/>
  <c r="V216" i="19" s="1"/>
  <c r="T217" i="19"/>
  <c r="T218" i="19"/>
  <c r="T219" i="19"/>
  <c r="T220" i="19"/>
  <c r="T221" i="19"/>
  <c r="V221" i="19" s="1"/>
  <c r="T222" i="19"/>
  <c r="T223" i="19"/>
  <c r="T224" i="19"/>
  <c r="V224" i="19" s="1"/>
  <c r="T225" i="19"/>
  <c r="T226" i="19"/>
  <c r="T227" i="19"/>
  <c r="T228" i="19"/>
  <c r="T229" i="19"/>
  <c r="V229" i="19" s="1"/>
  <c r="T230" i="19"/>
  <c r="T231" i="19"/>
  <c r="T232" i="19"/>
  <c r="V232" i="19" s="1"/>
  <c r="T233" i="19"/>
  <c r="T234" i="19"/>
  <c r="T235" i="19"/>
  <c r="T236" i="19"/>
  <c r="T237" i="19"/>
  <c r="V237" i="19" s="1"/>
  <c r="T238" i="19"/>
  <c r="T239" i="19"/>
  <c r="T240" i="19"/>
  <c r="V240" i="19" s="1"/>
  <c r="T241" i="19"/>
  <c r="T242" i="19"/>
  <c r="T243" i="19"/>
  <c r="T245" i="19"/>
  <c r="T246" i="19"/>
  <c r="V246" i="19" s="1"/>
  <c r="T247" i="19"/>
  <c r="T248" i="19"/>
  <c r="T249" i="19"/>
  <c r="V249" i="19" s="1"/>
  <c r="T250" i="19"/>
  <c r="T251" i="19"/>
  <c r="T252" i="19"/>
  <c r="T253" i="19"/>
  <c r="T254" i="19"/>
  <c r="V254" i="19" s="1"/>
  <c r="T255" i="19"/>
  <c r="T256" i="19"/>
  <c r="T257" i="19"/>
  <c r="V257" i="19" s="1"/>
  <c r="T258" i="19"/>
  <c r="T259" i="19"/>
  <c r="T260" i="19"/>
  <c r="T261" i="19"/>
  <c r="T262" i="19"/>
  <c r="V262" i="19" s="1"/>
  <c r="T263" i="19"/>
  <c r="T264" i="19"/>
  <c r="T265" i="19"/>
  <c r="V265" i="19" s="1"/>
  <c r="T266" i="19"/>
  <c r="T267" i="19"/>
  <c r="T268" i="19"/>
  <c r="T269" i="19"/>
  <c r="T270" i="19"/>
  <c r="V270" i="19" s="1"/>
  <c r="T271" i="19"/>
  <c r="T272" i="19"/>
  <c r="T273" i="19"/>
  <c r="V273" i="19" s="1"/>
  <c r="T274" i="19"/>
  <c r="T275" i="19"/>
  <c r="T276" i="19"/>
  <c r="T277" i="19"/>
  <c r="T278" i="19"/>
  <c r="V278" i="19" s="1"/>
  <c r="T279" i="19"/>
  <c r="T280" i="19"/>
  <c r="T281" i="19"/>
  <c r="V281" i="19" s="1"/>
  <c r="T282" i="19"/>
  <c r="T283" i="19"/>
  <c r="T284" i="19"/>
  <c r="T285" i="19"/>
  <c r="T286" i="19"/>
  <c r="V286" i="19" s="1"/>
  <c r="T287" i="19"/>
  <c r="T288" i="19"/>
  <c r="T289" i="19"/>
  <c r="V289" i="19" s="1"/>
  <c r="T290" i="19"/>
  <c r="T291" i="19"/>
  <c r="T292" i="19"/>
  <c r="T293" i="19"/>
  <c r="T294" i="19"/>
  <c r="V294" i="19" s="1"/>
  <c r="T295" i="19"/>
  <c r="T296" i="19"/>
  <c r="T297" i="19"/>
  <c r="V297" i="19" s="1"/>
  <c r="T298" i="19"/>
  <c r="T299" i="19"/>
  <c r="T300" i="19"/>
  <c r="T301" i="19"/>
  <c r="T302" i="19"/>
  <c r="V302" i="19" s="1"/>
  <c r="T303" i="19"/>
  <c r="T304" i="19"/>
  <c r="T305" i="19"/>
  <c r="V305" i="19" s="1"/>
  <c r="T306" i="19"/>
  <c r="T307" i="19"/>
  <c r="T308" i="19"/>
  <c r="T309" i="19"/>
  <c r="T310" i="19"/>
  <c r="V310" i="19" s="1"/>
  <c r="T311" i="19"/>
  <c r="T312" i="19"/>
  <c r="T313" i="19"/>
  <c r="V313" i="19" s="1"/>
  <c r="T314" i="19"/>
  <c r="T315" i="19"/>
  <c r="T316" i="19"/>
  <c r="T317" i="19"/>
  <c r="T318" i="19"/>
  <c r="V318" i="19" s="1"/>
  <c r="T319" i="19"/>
  <c r="T320" i="19"/>
  <c r="T321" i="19"/>
  <c r="V321" i="19" s="1"/>
  <c r="T322" i="19"/>
  <c r="T323" i="19"/>
  <c r="T324" i="19"/>
  <c r="T325" i="19"/>
  <c r="T326" i="19"/>
  <c r="V326" i="19" s="1"/>
  <c r="T327" i="19"/>
  <c r="T328" i="19"/>
  <c r="T329" i="19"/>
  <c r="V329" i="19" s="1"/>
  <c r="T330" i="19"/>
  <c r="T331" i="19"/>
  <c r="T332" i="19"/>
  <c r="T333" i="19"/>
  <c r="T334" i="19"/>
  <c r="V334" i="19" s="1"/>
  <c r="T335" i="19"/>
  <c r="T336" i="19"/>
  <c r="T337" i="19"/>
  <c r="V337" i="19" s="1"/>
  <c r="T338" i="19"/>
  <c r="T339" i="19"/>
  <c r="T340" i="19"/>
  <c r="T341" i="19"/>
  <c r="T342" i="19"/>
  <c r="V342" i="19" s="1"/>
  <c r="T343" i="19"/>
  <c r="T344" i="19"/>
  <c r="T345" i="19"/>
  <c r="V345" i="19" s="1"/>
  <c r="T346" i="19"/>
  <c r="T347" i="19"/>
  <c r="T348" i="19"/>
  <c r="U12" i="19"/>
  <c r="U13" i="19"/>
  <c r="G5" i="19" s="1"/>
  <c r="U14" i="19"/>
  <c r="H5" i="19" s="1"/>
  <c r="I20" i="4" s="1"/>
  <c r="U15" i="19"/>
  <c r="U16" i="19"/>
  <c r="U17" i="19"/>
  <c r="U18" i="19"/>
  <c r="U19" i="19"/>
  <c r="U20" i="19"/>
  <c r="U21" i="19"/>
  <c r="U22" i="19"/>
  <c r="U23" i="19"/>
  <c r="U24" i="19"/>
  <c r="U25" i="19"/>
  <c r="U26" i="19"/>
  <c r="U27" i="19"/>
  <c r="U28" i="19"/>
  <c r="U29" i="19"/>
  <c r="U30" i="19"/>
  <c r="U31" i="19"/>
  <c r="U32" i="19"/>
  <c r="U33" i="19"/>
  <c r="U34" i="19"/>
  <c r="U35" i="19"/>
  <c r="U36" i="19"/>
  <c r="U37" i="19"/>
  <c r="U38" i="19"/>
  <c r="U39" i="19"/>
  <c r="U40" i="19"/>
  <c r="U41" i="19"/>
  <c r="U42" i="19"/>
  <c r="U43" i="19"/>
  <c r="U44" i="19"/>
  <c r="U45" i="19"/>
  <c r="U46" i="19"/>
  <c r="U47" i="19"/>
  <c r="U48" i="19"/>
  <c r="U49" i="19"/>
  <c r="U50" i="19"/>
  <c r="U51" i="19"/>
  <c r="U52" i="19"/>
  <c r="U53" i="19"/>
  <c r="U54" i="19"/>
  <c r="U55" i="19"/>
  <c r="U56" i="19"/>
  <c r="U57" i="19"/>
  <c r="U58" i="19"/>
  <c r="U59" i="19"/>
  <c r="U60" i="19"/>
  <c r="U61" i="19"/>
  <c r="U62" i="19"/>
  <c r="U63" i="19"/>
  <c r="U64" i="19"/>
  <c r="U65" i="19"/>
  <c r="U66" i="19"/>
  <c r="U67" i="19"/>
  <c r="U68" i="19"/>
  <c r="U69" i="19"/>
  <c r="U70" i="19"/>
  <c r="U71" i="19"/>
  <c r="U72" i="19"/>
  <c r="U73" i="19"/>
  <c r="U74" i="19"/>
  <c r="U75" i="19"/>
  <c r="U76" i="19"/>
  <c r="U77" i="19"/>
  <c r="U78" i="19"/>
  <c r="U79" i="19"/>
  <c r="U80" i="19"/>
  <c r="U81" i="19"/>
  <c r="U82" i="19"/>
  <c r="U83" i="19"/>
  <c r="U84" i="19"/>
  <c r="U85" i="19"/>
  <c r="U86" i="19"/>
  <c r="U87" i="19"/>
  <c r="U88" i="19"/>
  <c r="U89" i="19"/>
  <c r="U90" i="19"/>
  <c r="U91" i="19"/>
  <c r="U92" i="19"/>
  <c r="U93" i="19"/>
  <c r="U94" i="19"/>
  <c r="U95" i="19"/>
  <c r="U96" i="19"/>
  <c r="U97" i="19"/>
  <c r="U98" i="19"/>
  <c r="U99" i="19"/>
  <c r="U100" i="19"/>
  <c r="U101" i="19"/>
  <c r="U102" i="19"/>
  <c r="U103" i="19"/>
  <c r="U104" i="19"/>
  <c r="U105" i="19"/>
  <c r="U106" i="19"/>
  <c r="U107" i="19"/>
  <c r="U108" i="19"/>
  <c r="U109" i="19"/>
  <c r="U110" i="19"/>
  <c r="U111" i="19"/>
  <c r="U112" i="19"/>
  <c r="U113" i="19"/>
  <c r="U114" i="19"/>
  <c r="U115" i="19"/>
  <c r="U116" i="19"/>
  <c r="U117" i="19"/>
  <c r="U118" i="19"/>
  <c r="U119" i="19"/>
  <c r="U120" i="19"/>
  <c r="U121" i="19"/>
  <c r="U122" i="19"/>
  <c r="U123" i="19"/>
  <c r="U124" i="19"/>
  <c r="U125" i="19"/>
  <c r="U126" i="19"/>
  <c r="U127" i="19"/>
  <c r="U128" i="19"/>
  <c r="U129" i="19"/>
  <c r="U130" i="19"/>
  <c r="U131" i="19"/>
  <c r="U132" i="19"/>
  <c r="U133" i="19"/>
  <c r="U134" i="19"/>
  <c r="U135" i="19"/>
  <c r="U136" i="19"/>
  <c r="U137" i="19"/>
  <c r="U138" i="19"/>
  <c r="U139" i="19"/>
  <c r="U140" i="19"/>
  <c r="U141" i="19"/>
  <c r="U142" i="19"/>
  <c r="U143" i="19"/>
  <c r="U144" i="19"/>
  <c r="U145" i="19"/>
  <c r="U146" i="19"/>
  <c r="U147" i="19"/>
  <c r="U148" i="19"/>
  <c r="U149" i="19"/>
  <c r="U150" i="19"/>
  <c r="U151" i="19"/>
  <c r="U152" i="19"/>
  <c r="U153" i="19"/>
  <c r="U154" i="19"/>
  <c r="U155" i="19"/>
  <c r="U156" i="19"/>
  <c r="U157" i="19"/>
  <c r="U158" i="19"/>
  <c r="U159" i="19"/>
  <c r="U160" i="19"/>
  <c r="U161" i="19"/>
  <c r="U162" i="19"/>
  <c r="U163" i="19"/>
  <c r="U164" i="19"/>
  <c r="U166" i="19"/>
  <c r="U167" i="19"/>
  <c r="U168" i="19"/>
  <c r="U169" i="19"/>
  <c r="U170" i="19"/>
  <c r="U171" i="19"/>
  <c r="U172" i="19"/>
  <c r="U173" i="19"/>
  <c r="U174" i="19"/>
  <c r="U175" i="19"/>
  <c r="U176" i="19"/>
  <c r="U177" i="19"/>
  <c r="U178" i="19"/>
  <c r="U179" i="19"/>
  <c r="U180" i="19"/>
  <c r="U181" i="19"/>
  <c r="U182" i="19"/>
  <c r="U183" i="19"/>
  <c r="U184" i="19"/>
  <c r="U185" i="19"/>
  <c r="U186" i="19"/>
  <c r="U187" i="19"/>
  <c r="U188" i="19"/>
  <c r="U189" i="19"/>
  <c r="U190" i="19"/>
  <c r="U191" i="19"/>
  <c r="U192" i="19"/>
  <c r="U193" i="19"/>
  <c r="U194" i="19"/>
  <c r="U195" i="19"/>
  <c r="U196" i="19"/>
  <c r="U197" i="19"/>
  <c r="U198" i="19"/>
  <c r="U199" i="19"/>
  <c r="U200" i="19"/>
  <c r="U201" i="19"/>
  <c r="U202" i="19"/>
  <c r="U203" i="19"/>
  <c r="U204" i="19"/>
  <c r="U205" i="19"/>
  <c r="U206" i="19"/>
  <c r="U207" i="19"/>
  <c r="U208" i="19"/>
  <c r="U209" i="19"/>
  <c r="U210" i="19"/>
  <c r="U211" i="19"/>
  <c r="U212" i="19"/>
  <c r="U213" i="19"/>
  <c r="U214" i="19"/>
  <c r="U215" i="19"/>
  <c r="U216" i="19"/>
  <c r="U217" i="19"/>
  <c r="U218" i="19"/>
  <c r="U219" i="19"/>
  <c r="U220" i="19"/>
  <c r="U221" i="19"/>
  <c r="U222" i="19"/>
  <c r="U223" i="19"/>
  <c r="U224" i="19"/>
  <c r="U225" i="19"/>
  <c r="U226" i="19"/>
  <c r="U227" i="19"/>
  <c r="U228" i="19"/>
  <c r="U229" i="19"/>
  <c r="U230" i="19"/>
  <c r="U231" i="19"/>
  <c r="U232" i="19"/>
  <c r="U233" i="19"/>
  <c r="U234" i="19"/>
  <c r="U235" i="19"/>
  <c r="U236" i="19"/>
  <c r="U237" i="19"/>
  <c r="U238" i="19"/>
  <c r="U239" i="19"/>
  <c r="U240" i="19"/>
  <c r="U241" i="19"/>
  <c r="U242" i="19"/>
  <c r="U243" i="19"/>
  <c r="U245" i="19"/>
  <c r="U246" i="19"/>
  <c r="U247" i="19"/>
  <c r="U248" i="19"/>
  <c r="U249" i="19"/>
  <c r="U250" i="19"/>
  <c r="U251" i="19"/>
  <c r="U252" i="19"/>
  <c r="U253" i="19"/>
  <c r="U254" i="19"/>
  <c r="U255" i="19"/>
  <c r="U256" i="19"/>
  <c r="U257" i="19"/>
  <c r="U258" i="19"/>
  <c r="U259" i="19"/>
  <c r="U260" i="19"/>
  <c r="U261" i="19"/>
  <c r="U262" i="19"/>
  <c r="U263" i="19"/>
  <c r="U264" i="19"/>
  <c r="U265" i="19"/>
  <c r="U266" i="19"/>
  <c r="U267" i="19"/>
  <c r="U268" i="19"/>
  <c r="U269" i="19"/>
  <c r="U270" i="19"/>
  <c r="U271" i="19"/>
  <c r="U272" i="19"/>
  <c r="U273" i="19"/>
  <c r="U274" i="19"/>
  <c r="U275" i="19"/>
  <c r="U276" i="19"/>
  <c r="U277" i="19"/>
  <c r="U278" i="19"/>
  <c r="U279" i="19"/>
  <c r="U280" i="19"/>
  <c r="U281" i="19"/>
  <c r="U282" i="19"/>
  <c r="U283" i="19"/>
  <c r="U284" i="19"/>
  <c r="U285" i="19"/>
  <c r="U286" i="19"/>
  <c r="U287" i="19"/>
  <c r="U288" i="19"/>
  <c r="U289" i="19"/>
  <c r="U290" i="19"/>
  <c r="U291" i="19"/>
  <c r="U292" i="19"/>
  <c r="U293" i="19"/>
  <c r="U294" i="19"/>
  <c r="U295" i="19"/>
  <c r="U296" i="19"/>
  <c r="U297" i="19"/>
  <c r="U298" i="19"/>
  <c r="U299" i="19"/>
  <c r="U300" i="19"/>
  <c r="U301" i="19"/>
  <c r="U302" i="19"/>
  <c r="U303" i="19"/>
  <c r="U304" i="19"/>
  <c r="U305" i="19"/>
  <c r="U306" i="19"/>
  <c r="U307" i="19"/>
  <c r="U308" i="19"/>
  <c r="U309" i="19"/>
  <c r="U310" i="19"/>
  <c r="U311" i="19"/>
  <c r="U312" i="19"/>
  <c r="U313" i="19"/>
  <c r="U314" i="19"/>
  <c r="U315" i="19"/>
  <c r="U316" i="19"/>
  <c r="U317" i="19"/>
  <c r="U318" i="19"/>
  <c r="U319" i="19"/>
  <c r="U320" i="19"/>
  <c r="U321" i="19"/>
  <c r="U322" i="19"/>
  <c r="U323" i="19"/>
  <c r="U324" i="19"/>
  <c r="U325" i="19"/>
  <c r="U326" i="19"/>
  <c r="U327" i="19"/>
  <c r="U328" i="19"/>
  <c r="U329" i="19"/>
  <c r="U330" i="19"/>
  <c r="U331" i="19"/>
  <c r="U332" i="19"/>
  <c r="U333" i="19"/>
  <c r="U334" i="19"/>
  <c r="U335" i="19"/>
  <c r="U336" i="19"/>
  <c r="U337" i="19"/>
  <c r="U338" i="19"/>
  <c r="U339" i="19"/>
  <c r="U340" i="19"/>
  <c r="U341" i="19"/>
  <c r="U342" i="19"/>
  <c r="U343" i="19"/>
  <c r="U344" i="19"/>
  <c r="U345" i="19"/>
  <c r="U346" i="19"/>
  <c r="U347" i="19"/>
  <c r="U348" i="19"/>
  <c r="D5" i="19"/>
  <c r="V13" i="19"/>
  <c r="V14" i="19"/>
  <c r="V16" i="19"/>
  <c r="V17" i="19"/>
  <c r="V18" i="19"/>
  <c r="V19" i="19"/>
  <c r="V21" i="19"/>
  <c r="V22" i="19"/>
  <c r="V24" i="19"/>
  <c r="V25" i="19"/>
  <c r="V26" i="19"/>
  <c r="V27" i="19"/>
  <c r="V29" i="19"/>
  <c r="V30" i="19"/>
  <c r="V32" i="19"/>
  <c r="V33" i="19"/>
  <c r="V34" i="19"/>
  <c r="V35" i="19"/>
  <c r="V37" i="19"/>
  <c r="V38" i="19"/>
  <c r="V40" i="19"/>
  <c r="V41" i="19"/>
  <c r="V42" i="19"/>
  <c r="V43" i="19"/>
  <c r="V45" i="19"/>
  <c r="V46" i="19"/>
  <c r="V48" i="19"/>
  <c r="V49" i="19"/>
  <c r="V50" i="19"/>
  <c r="V51" i="19"/>
  <c r="V53" i="19"/>
  <c r="V54" i="19"/>
  <c r="V56" i="19"/>
  <c r="V57" i="19"/>
  <c r="V58" i="19"/>
  <c r="V59" i="19"/>
  <c r="V61" i="19"/>
  <c r="V62" i="19"/>
  <c r="V64" i="19"/>
  <c r="V65" i="19"/>
  <c r="V66" i="19"/>
  <c r="V67" i="19"/>
  <c r="V69" i="19"/>
  <c r="V70" i="19"/>
  <c r="V72" i="19"/>
  <c r="V73" i="19"/>
  <c r="V74" i="19"/>
  <c r="V75" i="19"/>
  <c r="V77" i="19"/>
  <c r="V78" i="19"/>
  <c r="V80" i="19"/>
  <c r="V81" i="19"/>
  <c r="V82" i="19"/>
  <c r="V83" i="19"/>
  <c r="V85" i="19"/>
  <c r="V86" i="19"/>
  <c r="V88" i="19"/>
  <c r="V89" i="19"/>
  <c r="V90" i="19"/>
  <c r="V91" i="19"/>
  <c r="V93" i="19"/>
  <c r="V94" i="19"/>
  <c r="V96" i="19"/>
  <c r="V97" i="19"/>
  <c r="V98" i="19"/>
  <c r="V99" i="19"/>
  <c r="V101" i="19"/>
  <c r="V102" i="19"/>
  <c r="V104" i="19"/>
  <c r="V105" i="19"/>
  <c r="V106" i="19"/>
  <c r="V107" i="19"/>
  <c r="V109" i="19"/>
  <c r="V110" i="19"/>
  <c r="V112" i="19"/>
  <c r="V113" i="19"/>
  <c r="V114" i="19"/>
  <c r="V115" i="19"/>
  <c r="V117" i="19"/>
  <c r="V118" i="19"/>
  <c r="V120" i="19"/>
  <c r="V121" i="19"/>
  <c r="V122" i="19"/>
  <c r="V123" i="19"/>
  <c r="V125" i="19"/>
  <c r="V126" i="19"/>
  <c r="V128" i="19"/>
  <c r="V129" i="19"/>
  <c r="V130" i="19"/>
  <c r="V131" i="19"/>
  <c r="V133" i="19"/>
  <c r="V134" i="19"/>
  <c r="V136" i="19"/>
  <c r="V137" i="19"/>
  <c r="V138" i="19"/>
  <c r="V139" i="19"/>
  <c r="V141" i="19"/>
  <c r="V142" i="19"/>
  <c r="V144" i="19"/>
  <c r="V145" i="19"/>
  <c r="V146" i="19"/>
  <c r="V147" i="19"/>
  <c r="V149" i="19"/>
  <c r="V150" i="19"/>
  <c r="V152" i="19"/>
  <c r="V153" i="19"/>
  <c r="V154" i="19"/>
  <c r="V155" i="19"/>
  <c r="V157" i="19"/>
  <c r="V158" i="19"/>
  <c r="V160" i="19"/>
  <c r="V161" i="19"/>
  <c r="V162" i="19"/>
  <c r="V163" i="19"/>
  <c r="V166" i="19"/>
  <c r="V167" i="19"/>
  <c r="V169" i="19"/>
  <c r="V170" i="19"/>
  <c r="V171" i="19"/>
  <c r="V172" i="19"/>
  <c r="V174" i="19"/>
  <c r="V175" i="19"/>
  <c r="V177" i="19"/>
  <c r="V178" i="19"/>
  <c r="V179" i="19"/>
  <c r="V180" i="19"/>
  <c r="V182" i="19"/>
  <c r="V183" i="19"/>
  <c r="V185" i="19"/>
  <c r="V186" i="19"/>
  <c r="V187" i="19"/>
  <c r="V188" i="19"/>
  <c r="V190" i="19"/>
  <c r="V191" i="19"/>
  <c r="V193" i="19"/>
  <c r="V194" i="19"/>
  <c r="V195" i="19"/>
  <c r="V196" i="19"/>
  <c r="V198" i="19"/>
  <c r="V199" i="19"/>
  <c r="V201" i="19"/>
  <c r="V202" i="19"/>
  <c r="V203" i="19"/>
  <c r="V204" i="19"/>
  <c r="V206" i="19"/>
  <c r="V207" i="19"/>
  <c r="V209" i="19"/>
  <c r="V210" i="19"/>
  <c r="V211" i="19"/>
  <c r="V212" i="19"/>
  <c r="V214" i="19"/>
  <c r="V215" i="19"/>
  <c r="V217" i="19"/>
  <c r="V218" i="19"/>
  <c r="V219" i="19"/>
  <c r="V220" i="19"/>
  <c r="V222" i="19"/>
  <c r="V223" i="19"/>
  <c r="V225" i="19"/>
  <c r="V226" i="19"/>
  <c r="V227" i="19"/>
  <c r="V228" i="19"/>
  <c r="V230" i="19"/>
  <c r="V231" i="19"/>
  <c r="V233" i="19"/>
  <c r="V234" i="19"/>
  <c r="V235" i="19"/>
  <c r="V236" i="19"/>
  <c r="V238" i="19"/>
  <c r="V239" i="19"/>
  <c r="V241" i="19"/>
  <c r="V242" i="19"/>
  <c r="V243" i="19"/>
  <c r="V245" i="19"/>
  <c r="V247" i="19"/>
  <c r="V248" i="19"/>
  <c r="V250" i="19"/>
  <c r="V251" i="19"/>
  <c r="V252" i="19"/>
  <c r="V253" i="19"/>
  <c r="V255" i="19"/>
  <c r="V256" i="19"/>
  <c r="V258" i="19"/>
  <c r="V259" i="19"/>
  <c r="V260" i="19"/>
  <c r="V261" i="19"/>
  <c r="V263" i="19"/>
  <c r="V264" i="19"/>
  <c r="V266" i="19"/>
  <c r="V267" i="19"/>
  <c r="V268" i="19"/>
  <c r="V269" i="19"/>
  <c r="V271" i="19"/>
  <c r="V272" i="19"/>
  <c r="V274" i="19"/>
  <c r="V275" i="19"/>
  <c r="V276" i="19"/>
  <c r="V277" i="19"/>
  <c r="V279" i="19"/>
  <c r="V280" i="19"/>
  <c r="V282" i="19"/>
  <c r="V283" i="19"/>
  <c r="V284" i="19"/>
  <c r="V285" i="19"/>
  <c r="V287" i="19"/>
  <c r="V288" i="19"/>
  <c r="V290" i="19"/>
  <c r="V291" i="19"/>
  <c r="V292" i="19"/>
  <c r="V293" i="19"/>
  <c r="V295" i="19"/>
  <c r="V296" i="19"/>
  <c r="V298" i="19"/>
  <c r="V299" i="19"/>
  <c r="V300" i="19"/>
  <c r="V301" i="19"/>
  <c r="V303" i="19"/>
  <c r="V304" i="19"/>
  <c r="V306" i="19"/>
  <c r="V307" i="19"/>
  <c r="V308" i="19"/>
  <c r="V309" i="19"/>
  <c r="V311" i="19"/>
  <c r="V312" i="19"/>
  <c r="V314" i="19"/>
  <c r="V315" i="19"/>
  <c r="V316" i="19"/>
  <c r="V317" i="19"/>
  <c r="V319" i="19"/>
  <c r="V320" i="19"/>
  <c r="V322" i="19"/>
  <c r="V323" i="19"/>
  <c r="V324" i="19"/>
  <c r="V325" i="19"/>
  <c r="V327" i="19"/>
  <c r="V328" i="19"/>
  <c r="V330" i="19"/>
  <c r="V331" i="19"/>
  <c r="V332" i="19"/>
  <c r="V333" i="19"/>
  <c r="V335" i="19"/>
  <c r="V336" i="19"/>
  <c r="V338" i="19"/>
  <c r="V339" i="19"/>
  <c r="V340" i="19"/>
  <c r="V341" i="19"/>
  <c r="V343" i="19"/>
  <c r="V344" i="19"/>
  <c r="V346" i="19"/>
  <c r="V347" i="19"/>
  <c r="V348" i="19"/>
  <c r="B7" i="19"/>
  <c r="I12" i="19"/>
  <c r="J12" i="19"/>
  <c r="I13" i="19"/>
  <c r="J13" i="19"/>
  <c r="I14" i="19"/>
  <c r="J14" i="19"/>
  <c r="I15" i="19"/>
  <c r="J15" i="19"/>
  <c r="I16" i="19"/>
  <c r="J16" i="19"/>
  <c r="I17" i="19"/>
  <c r="J17" i="19"/>
  <c r="I18" i="19"/>
  <c r="J18" i="19"/>
  <c r="I19" i="19"/>
  <c r="J19" i="19"/>
  <c r="I20" i="19"/>
  <c r="J20" i="19"/>
  <c r="I21" i="19"/>
  <c r="J21" i="19"/>
  <c r="I22" i="19"/>
  <c r="J22" i="19"/>
  <c r="I23" i="19"/>
  <c r="J23" i="19"/>
  <c r="I24" i="19"/>
  <c r="J24" i="19"/>
  <c r="I25" i="19"/>
  <c r="J25" i="19"/>
  <c r="I26" i="19"/>
  <c r="J26" i="19"/>
  <c r="I27" i="19"/>
  <c r="J27" i="19"/>
  <c r="I28" i="19"/>
  <c r="J28" i="19"/>
  <c r="I29" i="19"/>
  <c r="J29" i="19"/>
  <c r="I30" i="19"/>
  <c r="J30" i="19"/>
  <c r="I31" i="19"/>
  <c r="J31" i="19"/>
  <c r="I32" i="19"/>
  <c r="J32" i="19"/>
  <c r="I33" i="19"/>
  <c r="J33" i="19"/>
  <c r="I34" i="19"/>
  <c r="J34" i="19"/>
  <c r="I35" i="19"/>
  <c r="J35" i="19"/>
  <c r="I36" i="19"/>
  <c r="J36" i="19"/>
  <c r="I37" i="19"/>
  <c r="J37" i="19"/>
  <c r="I38" i="19"/>
  <c r="J38" i="19"/>
  <c r="I39" i="19"/>
  <c r="J39" i="19"/>
  <c r="I40" i="19"/>
  <c r="J40" i="19"/>
  <c r="I41" i="19"/>
  <c r="J41" i="19"/>
  <c r="I42" i="19"/>
  <c r="J42" i="19"/>
  <c r="I43" i="19"/>
  <c r="J43" i="19"/>
  <c r="I44" i="19"/>
  <c r="J44" i="19"/>
  <c r="I45" i="19"/>
  <c r="J45" i="19"/>
  <c r="I46" i="19"/>
  <c r="J46" i="19"/>
  <c r="I47" i="19"/>
  <c r="J47" i="19"/>
  <c r="I48" i="19"/>
  <c r="J48" i="19"/>
  <c r="I49" i="19"/>
  <c r="J49" i="19"/>
  <c r="I50" i="19"/>
  <c r="J50" i="19"/>
  <c r="I51" i="19"/>
  <c r="J51" i="19"/>
  <c r="I52" i="19"/>
  <c r="J52" i="19"/>
  <c r="I53" i="19"/>
  <c r="J53" i="19"/>
  <c r="I54" i="19"/>
  <c r="J54" i="19"/>
  <c r="I55" i="19"/>
  <c r="J55" i="19"/>
  <c r="I56" i="19"/>
  <c r="J56" i="19"/>
  <c r="I57" i="19"/>
  <c r="J57" i="19"/>
  <c r="I58" i="19"/>
  <c r="J58" i="19"/>
  <c r="I59" i="19"/>
  <c r="J59" i="19"/>
  <c r="I60" i="19"/>
  <c r="J60" i="19"/>
  <c r="I61" i="19"/>
  <c r="J61" i="19"/>
  <c r="I62" i="19"/>
  <c r="J62" i="19"/>
  <c r="I63" i="19"/>
  <c r="J63" i="19"/>
  <c r="I64" i="19"/>
  <c r="J64" i="19"/>
  <c r="I65" i="19"/>
  <c r="J65" i="19"/>
  <c r="I66" i="19"/>
  <c r="J66" i="19"/>
  <c r="I67" i="19"/>
  <c r="J67" i="19"/>
  <c r="I68" i="19"/>
  <c r="J68" i="19"/>
  <c r="I69" i="19"/>
  <c r="J69" i="19"/>
  <c r="I70" i="19"/>
  <c r="J70" i="19"/>
  <c r="I71" i="19"/>
  <c r="J71" i="19"/>
  <c r="I72" i="19"/>
  <c r="J72" i="19"/>
  <c r="I73" i="19"/>
  <c r="J73" i="19"/>
  <c r="I74" i="19"/>
  <c r="J74" i="19"/>
  <c r="I75" i="19"/>
  <c r="J75" i="19"/>
  <c r="I76" i="19"/>
  <c r="J76" i="19"/>
  <c r="I77" i="19"/>
  <c r="J77" i="19"/>
  <c r="I78" i="19"/>
  <c r="J78" i="19"/>
  <c r="I79" i="19"/>
  <c r="J79" i="19"/>
  <c r="I80" i="19"/>
  <c r="J80" i="19"/>
  <c r="I81" i="19"/>
  <c r="J81" i="19"/>
  <c r="I82" i="19"/>
  <c r="J82" i="19"/>
  <c r="I83" i="19"/>
  <c r="J83" i="19"/>
  <c r="I84" i="19"/>
  <c r="J84" i="19"/>
  <c r="I85" i="19"/>
  <c r="J85" i="19"/>
  <c r="I86" i="19"/>
  <c r="J86" i="19"/>
  <c r="I87" i="19"/>
  <c r="J87" i="19"/>
  <c r="I88" i="19"/>
  <c r="J88" i="19"/>
  <c r="I89" i="19"/>
  <c r="J89" i="19"/>
  <c r="I90" i="19"/>
  <c r="J90" i="19"/>
  <c r="I91" i="19"/>
  <c r="J91" i="19"/>
  <c r="I92" i="19"/>
  <c r="J92" i="19"/>
  <c r="I93" i="19"/>
  <c r="J93" i="19"/>
  <c r="I94" i="19"/>
  <c r="J94" i="19"/>
  <c r="I95" i="19"/>
  <c r="J95" i="19"/>
  <c r="I96" i="19"/>
  <c r="J96" i="19"/>
  <c r="I97" i="19"/>
  <c r="J97" i="19"/>
  <c r="I98" i="19"/>
  <c r="J98" i="19"/>
  <c r="I99" i="19"/>
  <c r="J99" i="19"/>
  <c r="I100" i="19"/>
  <c r="J100" i="19"/>
  <c r="I101" i="19"/>
  <c r="J101" i="19"/>
  <c r="I102" i="19"/>
  <c r="J102" i="19"/>
  <c r="I103" i="19"/>
  <c r="J103" i="19"/>
  <c r="I104" i="19"/>
  <c r="J104" i="19"/>
  <c r="I105" i="19"/>
  <c r="J105" i="19"/>
  <c r="I106" i="19"/>
  <c r="J106" i="19"/>
  <c r="I107" i="19"/>
  <c r="J107" i="19"/>
  <c r="I108" i="19"/>
  <c r="J108" i="19"/>
  <c r="I109" i="19"/>
  <c r="J109" i="19"/>
  <c r="I110" i="19"/>
  <c r="J110" i="19"/>
  <c r="I111" i="19"/>
  <c r="J111" i="19"/>
  <c r="I112" i="19"/>
  <c r="J112" i="19"/>
  <c r="I113" i="19"/>
  <c r="J113" i="19"/>
  <c r="I114" i="19"/>
  <c r="J114" i="19"/>
  <c r="I115" i="19"/>
  <c r="J115" i="19"/>
  <c r="I116" i="19"/>
  <c r="J116" i="19"/>
  <c r="I117" i="19"/>
  <c r="J117" i="19"/>
  <c r="I118" i="19"/>
  <c r="J118" i="19"/>
  <c r="I119" i="19"/>
  <c r="J119" i="19"/>
  <c r="I120" i="19"/>
  <c r="J120" i="19"/>
  <c r="I121" i="19"/>
  <c r="J121" i="19"/>
  <c r="I122" i="19"/>
  <c r="J122" i="19"/>
  <c r="I123" i="19"/>
  <c r="J123" i="19"/>
  <c r="I124" i="19"/>
  <c r="J124" i="19"/>
  <c r="I125" i="19"/>
  <c r="J125" i="19"/>
  <c r="I126" i="19"/>
  <c r="J126" i="19"/>
  <c r="I127" i="19"/>
  <c r="J127" i="19"/>
  <c r="I128" i="19"/>
  <c r="J128" i="19"/>
  <c r="I129" i="19"/>
  <c r="J129" i="19"/>
  <c r="I130" i="19"/>
  <c r="J130" i="19"/>
  <c r="I131" i="19"/>
  <c r="J131" i="19"/>
  <c r="I132" i="19"/>
  <c r="J132" i="19"/>
  <c r="I133" i="19"/>
  <c r="J133" i="19"/>
  <c r="I134" i="19"/>
  <c r="J134" i="19"/>
  <c r="I135" i="19"/>
  <c r="J135" i="19"/>
  <c r="I136" i="19"/>
  <c r="J136" i="19"/>
  <c r="I137" i="19"/>
  <c r="J137" i="19"/>
  <c r="I138" i="19"/>
  <c r="J138" i="19"/>
  <c r="I139" i="19"/>
  <c r="J139" i="19"/>
  <c r="I140" i="19"/>
  <c r="J140" i="19"/>
  <c r="I141" i="19"/>
  <c r="J141" i="19"/>
  <c r="I142" i="19"/>
  <c r="J142" i="19"/>
  <c r="I143" i="19"/>
  <c r="J143" i="19"/>
  <c r="I144" i="19"/>
  <c r="J144" i="19"/>
  <c r="I145" i="19"/>
  <c r="J145" i="19"/>
  <c r="I146" i="19"/>
  <c r="J146" i="19"/>
  <c r="I147" i="19"/>
  <c r="J147" i="19"/>
  <c r="I148" i="19"/>
  <c r="J148" i="19"/>
  <c r="I149" i="19"/>
  <c r="J149" i="19"/>
  <c r="I150" i="19"/>
  <c r="J150" i="19"/>
  <c r="I151" i="19"/>
  <c r="J151" i="19"/>
  <c r="I152" i="19"/>
  <c r="J152" i="19"/>
  <c r="I153" i="19"/>
  <c r="J153" i="19"/>
  <c r="I154" i="19"/>
  <c r="J154" i="19"/>
  <c r="I155" i="19"/>
  <c r="J155" i="19"/>
  <c r="I156" i="19"/>
  <c r="J156" i="19"/>
  <c r="I157" i="19"/>
  <c r="J157" i="19"/>
  <c r="I158" i="19"/>
  <c r="J158" i="19"/>
  <c r="I159" i="19"/>
  <c r="J159" i="19"/>
  <c r="I160" i="19"/>
  <c r="J160" i="19"/>
  <c r="I161" i="19"/>
  <c r="J161" i="19"/>
  <c r="I162" i="19"/>
  <c r="J162" i="19"/>
  <c r="I163" i="19"/>
  <c r="J163" i="19"/>
  <c r="I164" i="19"/>
  <c r="J164" i="19"/>
  <c r="J165" i="19"/>
  <c r="I166" i="19"/>
  <c r="J166" i="19"/>
  <c r="I167" i="19"/>
  <c r="J167" i="19"/>
  <c r="I168" i="19"/>
  <c r="J168" i="19"/>
  <c r="I169" i="19"/>
  <c r="J169" i="19"/>
  <c r="I170" i="19"/>
  <c r="J170" i="19"/>
  <c r="I171" i="19"/>
  <c r="J171" i="19"/>
  <c r="I172" i="19"/>
  <c r="J172" i="19"/>
  <c r="I173" i="19"/>
  <c r="J173" i="19"/>
  <c r="I174" i="19"/>
  <c r="J174" i="19"/>
  <c r="I175" i="19"/>
  <c r="J175" i="19"/>
  <c r="I176" i="19"/>
  <c r="J176" i="19"/>
  <c r="J177" i="19"/>
  <c r="J178" i="19"/>
  <c r="J179" i="19"/>
  <c r="J180" i="19"/>
  <c r="J181" i="19"/>
  <c r="J182" i="19"/>
  <c r="I183" i="19"/>
  <c r="J183" i="19"/>
  <c r="I184" i="19"/>
  <c r="J184" i="19"/>
  <c r="I185" i="19"/>
  <c r="J185" i="19"/>
  <c r="I186" i="19"/>
  <c r="J186" i="19"/>
  <c r="I187" i="19"/>
  <c r="J187" i="19"/>
  <c r="I188" i="19"/>
  <c r="J188" i="19"/>
  <c r="I189" i="19"/>
  <c r="J189" i="19"/>
  <c r="I190" i="19"/>
  <c r="J190" i="19"/>
  <c r="I191" i="19"/>
  <c r="J191" i="19"/>
  <c r="I192" i="19"/>
  <c r="J192" i="19"/>
  <c r="I193" i="19"/>
  <c r="J193" i="19"/>
  <c r="I194" i="19"/>
  <c r="J194" i="19"/>
  <c r="I195" i="19"/>
  <c r="J195" i="19"/>
  <c r="I196" i="19"/>
  <c r="J196" i="19"/>
  <c r="I197" i="19"/>
  <c r="J197" i="19"/>
  <c r="I198" i="19"/>
  <c r="J198" i="19"/>
  <c r="I199" i="19"/>
  <c r="J199" i="19"/>
  <c r="I200" i="19"/>
  <c r="J200" i="19"/>
  <c r="I201" i="19"/>
  <c r="J201" i="19"/>
  <c r="I202" i="19"/>
  <c r="J202" i="19"/>
  <c r="I203" i="19"/>
  <c r="J203" i="19"/>
  <c r="I204" i="19"/>
  <c r="J204" i="19"/>
  <c r="I205" i="19"/>
  <c r="J205" i="19"/>
  <c r="I206" i="19"/>
  <c r="J206" i="19"/>
  <c r="I207" i="19"/>
  <c r="J207" i="19"/>
  <c r="I208" i="19"/>
  <c r="J208" i="19"/>
  <c r="I209" i="19"/>
  <c r="J209" i="19"/>
  <c r="I210" i="19"/>
  <c r="J210" i="19"/>
  <c r="I211" i="19"/>
  <c r="J211" i="19"/>
  <c r="I212" i="19"/>
  <c r="J212" i="19"/>
  <c r="I213" i="19"/>
  <c r="J213" i="19"/>
  <c r="I214" i="19"/>
  <c r="J214" i="19"/>
  <c r="I215" i="19"/>
  <c r="J215" i="19"/>
  <c r="I216" i="19"/>
  <c r="J216" i="19"/>
  <c r="I217" i="19"/>
  <c r="J217" i="19"/>
  <c r="I218" i="19"/>
  <c r="J218" i="19"/>
  <c r="I219" i="19"/>
  <c r="J219" i="19"/>
  <c r="I220" i="19"/>
  <c r="J220" i="19"/>
  <c r="I221" i="19"/>
  <c r="J221" i="19"/>
  <c r="I222" i="19"/>
  <c r="J222" i="19"/>
  <c r="I223" i="19"/>
  <c r="J223" i="19"/>
  <c r="I224" i="19"/>
  <c r="J224" i="19"/>
  <c r="I225" i="19"/>
  <c r="J225" i="19"/>
  <c r="I226" i="19"/>
  <c r="J226" i="19"/>
  <c r="I227" i="19"/>
  <c r="J227" i="19"/>
  <c r="I228" i="19"/>
  <c r="J228" i="19"/>
  <c r="I229" i="19"/>
  <c r="J229" i="19"/>
  <c r="I230" i="19"/>
  <c r="J230" i="19"/>
  <c r="I231" i="19"/>
  <c r="J231" i="19"/>
  <c r="I232" i="19"/>
  <c r="J232" i="19"/>
  <c r="I233" i="19"/>
  <c r="J233" i="19"/>
  <c r="I234" i="19"/>
  <c r="J234" i="19"/>
  <c r="I235" i="19"/>
  <c r="J235" i="19"/>
  <c r="I236" i="19"/>
  <c r="J236" i="19"/>
  <c r="I237" i="19"/>
  <c r="J237" i="19"/>
  <c r="I238" i="19"/>
  <c r="J238" i="19"/>
  <c r="I239" i="19"/>
  <c r="J239" i="19"/>
  <c r="I240" i="19"/>
  <c r="J240" i="19"/>
  <c r="I241" i="19"/>
  <c r="J241" i="19"/>
  <c r="I242" i="19"/>
  <c r="J242" i="19"/>
  <c r="I243" i="19"/>
  <c r="J243" i="19"/>
  <c r="J244" i="19"/>
  <c r="I245" i="19"/>
  <c r="J245" i="19"/>
  <c r="I246" i="19"/>
  <c r="J246" i="19"/>
  <c r="I247" i="19"/>
  <c r="J247" i="19"/>
  <c r="I248" i="19"/>
  <c r="J248" i="19"/>
  <c r="I249" i="19"/>
  <c r="J249" i="19"/>
  <c r="I250" i="19"/>
  <c r="J250" i="19"/>
  <c r="I251" i="19"/>
  <c r="J251" i="19"/>
  <c r="I252" i="19"/>
  <c r="J252" i="19"/>
  <c r="I253" i="19"/>
  <c r="J253" i="19"/>
  <c r="I254" i="19"/>
  <c r="J254" i="19"/>
  <c r="I255" i="19"/>
  <c r="J255" i="19"/>
  <c r="I256" i="19"/>
  <c r="J256" i="19"/>
  <c r="I257" i="19"/>
  <c r="J257" i="19"/>
  <c r="I258" i="19"/>
  <c r="J258" i="19"/>
  <c r="I259" i="19"/>
  <c r="J259" i="19"/>
  <c r="I260" i="19"/>
  <c r="J260" i="19"/>
  <c r="I261" i="19"/>
  <c r="J261" i="19"/>
  <c r="I262" i="19"/>
  <c r="J262" i="19"/>
  <c r="I263" i="19"/>
  <c r="J263" i="19"/>
  <c r="I264" i="19"/>
  <c r="J264" i="19"/>
  <c r="I265" i="19"/>
  <c r="J265" i="19"/>
  <c r="I266" i="19"/>
  <c r="J266" i="19"/>
  <c r="I267" i="19"/>
  <c r="J267" i="19"/>
  <c r="I268" i="19"/>
  <c r="J268" i="19"/>
  <c r="I269" i="19"/>
  <c r="J269" i="19"/>
  <c r="I270" i="19"/>
  <c r="J270" i="19"/>
  <c r="I271" i="19"/>
  <c r="J271" i="19"/>
  <c r="I272" i="19"/>
  <c r="J272" i="19"/>
  <c r="I273" i="19"/>
  <c r="J273" i="19"/>
  <c r="I274" i="19"/>
  <c r="J274" i="19"/>
  <c r="I275" i="19"/>
  <c r="J275" i="19"/>
  <c r="I276" i="19"/>
  <c r="J276" i="19"/>
  <c r="I277" i="19"/>
  <c r="J277" i="19"/>
  <c r="I278" i="19"/>
  <c r="J278" i="19"/>
  <c r="I279" i="19"/>
  <c r="J279" i="19"/>
  <c r="I280" i="19"/>
  <c r="J280" i="19"/>
  <c r="I281" i="19"/>
  <c r="J281" i="19"/>
  <c r="I282" i="19"/>
  <c r="J282" i="19"/>
  <c r="I283" i="19"/>
  <c r="J283" i="19"/>
  <c r="I284" i="19"/>
  <c r="J284" i="19"/>
  <c r="I285" i="19"/>
  <c r="J285" i="19"/>
  <c r="I286" i="19"/>
  <c r="J286" i="19"/>
  <c r="I287" i="19"/>
  <c r="J287" i="19"/>
  <c r="I288" i="19"/>
  <c r="J288" i="19"/>
  <c r="I289" i="19"/>
  <c r="J289" i="19"/>
  <c r="I290" i="19"/>
  <c r="J290" i="19"/>
  <c r="I291" i="19"/>
  <c r="J291" i="19"/>
  <c r="I292" i="19"/>
  <c r="J292" i="19"/>
  <c r="I293" i="19"/>
  <c r="J293" i="19"/>
  <c r="I294" i="19"/>
  <c r="J294" i="19"/>
  <c r="I295" i="19"/>
  <c r="J295" i="19"/>
  <c r="I296" i="19"/>
  <c r="J296" i="19"/>
  <c r="I297" i="19"/>
  <c r="J297" i="19"/>
  <c r="I298" i="19"/>
  <c r="J298" i="19"/>
  <c r="I299" i="19"/>
  <c r="J299" i="19"/>
  <c r="I300" i="19"/>
  <c r="J300" i="19"/>
  <c r="I301" i="19"/>
  <c r="J301" i="19"/>
  <c r="I302" i="19"/>
  <c r="J302" i="19"/>
  <c r="I303" i="19"/>
  <c r="J303" i="19"/>
  <c r="I304" i="19"/>
  <c r="J304" i="19"/>
  <c r="I305" i="19"/>
  <c r="J305" i="19"/>
  <c r="I306" i="19"/>
  <c r="J306" i="19"/>
  <c r="I307" i="19"/>
  <c r="J307" i="19"/>
  <c r="I308" i="19"/>
  <c r="J308" i="19"/>
  <c r="I309" i="19"/>
  <c r="J309" i="19"/>
  <c r="I310" i="19"/>
  <c r="J310" i="19"/>
  <c r="I311" i="19"/>
  <c r="J311" i="19"/>
  <c r="I312" i="19"/>
  <c r="J312" i="19"/>
  <c r="I313" i="19"/>
  <c r="J313" i="19"/>
  <c r="I314" i="19"/>
  <c r="J314" i="19"/>
  <c r="I315" i="19"/>
  <c r="J315" i="19"/>
  <c r="I316" i="19"/>
  <c r="J316" i="19"/>
  <c r="I317" i="19"/>
  <c r="J317" i="19"/>
  <c r="I318" i="19"/>
  <c r="J318" i="19"/>
  <c r="I319" i="19"/>
  <c r="J319" i="19"/>
  <c r="I320" i="19"/>
  <c r="J320" i="19"/>
  <c r="I321" i="19"/>
  <c r="J321" i="19"/>
  <c r="I322" i="19"/>
  <c r="J322" i="19"/>
  <c r="I323" i="19"/>
  <c r="J323" i="19"/>
  <c r="I324" i="19"/>
  <c r="J324" i="19"/>
  <c r="I325" i="19"/>
  <c r="J325" i="19"/>
  <c r="I326" i="19"/>
  <c r="J326" i="19"/>
  <c r="I327" i="19"/>
  <c r="J327" i="19"/>
  <c r="I328" i="19"/>
  <c r="J328" i="19"/>
  <c r="I329" i="19"/>
  <c r="J329" i="19"/>
  <c r="I330" i="19"/>
  <c r="J330" i="19"/>
  <c r="I331" i="19"/>
  <c r="J331" i="19"/>
  <c r="I332" i="19"/>
  <c r="J332" i="19"/>
  <c r="I333" i="19"/>
  <c r="J333" i="19"/>
  <c r="I334" i="19"/>
  <c r="J334" i="19"/>
  <c r="I335" i="19"/>
  <c r="J335" i="19"/>
  <c r="I336" i="19"/>
  <c r="J336" i="19"/>
  <c r="I337" i="19"/>
  <c r="J337" i="19"/>
  <c r="I338" i="19"/>
  <c r="J338" i="19"/>
  <c r="I339" i="19"/>
  <c r="J339" i="19"/>
  <c r="I340" i="19"/>
  <c r="J340" i="19"/>
  <c r="I341" i="19"/>
  <c r="J341" i="19"/>
  <c r="I342" i="19"/>
  <c r="J342" i="19"/>
  <c r="I343" i="19"/>
  <c r="J343" i="19"/>
  <c r="I344" i="19"/>
  <c r="J344" i="19"/>
  <c r="I345" i="19"/>
  <c r="J345" i="19"/>
  <c r="I346" i="19"/>
  <c r="J346" i="19"/>
  <c r="I347" i="19"/>
  <c r="J347" i="19"/>
  <c r="I348" i="19"/>
  <c r="J348" i="19"/>
  <c r="B5" i="16"/>
  <c r="C5"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90" i="16"/>
  <c r="R91" i="16"/>
  <c r="R92" i="16"/>
  <c r="R93" i="16"/>
  <c r="R94" i="16"/>
  <c r="R95" i="16"/>
  <c r="R96" i="16"/>
  <c r="R97" i="16"/>
  <c r="R101" i="16"/>
  <c r="R102" i="16"/>
  <c r="R103" i="16"/>
  <c r="R104" i="16"/>
  <c r="R105" i="16"/>
  <c r="R106" i="16"/>
  <c r="R107" i="16"/>
  <c r="R108" i="16"/>
  <c r="S12" i="16"/>
  <c r="E5" i="16" s="1"/>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56"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90" i="16"/>
  <c r="S91" i="16"/>
  <c r="S92" i="16"/>
  <c r="S93" i="16"/>
  <c r="S94" i="16"/>
  <c r="S95" i="16"/>
  <c r="S96" i="16"/>
  <c r="S97" i="16"/>
  <c r="S101" i="16"/>
  <c r="S102" i="16"/>
  <c r="S103" i="16"/>
  <c r="S104" i="16"/>
  <c r="S105" i="16"/>
  <c r="S106" i="16"/>
  <c r="S107" i="16"/>
  <c r="S108" i="16"/>
  <c r="B7" i="16"/>
  <c r="I22" i="16"/>
  <c r="I23" i="16"/>
  <c r="I24" i="16"/>
  <c r="I25" i="16"/>
  <c r="I26" i="16"/>
  <c r="I27" i="16"/>
  <c r="I28" i="16"/>
  <c r="I29" i="16"/>
  <c r="I31" i="16"/>
  <c r="I32" i="16"/>
  <c r="I33" i="16"/>
  <c r="I34" i="16"/>
  <c r="I35" i="16"/>
  <c r="I36" i="16"/>
  <c r="I37" i="16"/>
  <c r="I38" i="16"/>
  <c r="I39" i="16"/>
  <c r="I40" i="16"/>
  <c r="I41" i="16"/>
  <c r="I42" i="16"/>
  <c r="I43" i="16"/>
  <c r="I49" i="16"/>
  <c r="I50" i="16"/>
  <c r="I51" i="16"/>
  <c r="I52" i="16"/>
  <c r="I53" i="16"/>
  <c r="I54" i="16"/>
  <c r="I62" i="16"/>
  <c r="I63" i="16"/>
  <c r="I64" i="16"/>
  <c r="I65" i="16"/>
  <c r="I66" i="16"/>
  <c r="I67" i="16"/>
  <c r="I68" i="16"/>
  <c r="I69" i="16"/>
  <c r="I70" i="16"/>
  <c r="I71" i="16"/>
  <c r="I72" i="16"/>
  <c r="I73" i="16"/>
  <c r="I74" i="16"/>
  <c r="I75" i="16"/>
  <c r="I76" i="16"/>
  <c r="I77" i="16"/>
  <c r="I78" i="16"/>
  <c r="I79" i="16"/>
  <c r="I80" i="16"/>
  <c r="I81" i="16"/>
  <c r="I82" i="16"/>
  <c r="I83" i="16"/>
  <c r="I84" i="16"/>
  <c r="I85" i="16"/>
  <c r="I86" i="16"/>
  <c r="I87" i="16"/>
  <c r="I88" i="16"/>
  <c r="I90" i="16"/>
  <c r="I91" i="16"/>
  <c r="I92" i="16"/>
  <c r="I93" i="16"/>
  <c r="I94" i="16"/>
  <c r="I95" i="16"/>
  <c r="I96" i="16"/>
  <c r="I97" i="16"/>
  <c r="I101" i="16"/>
  <c r="I102" i="16"/>
  <c r="I103" i="16"/>
  <c r="I104" i="16"/>
  <c r="I105" i="16"/>
  <c r="I106" i="16"/>
  <c r="I107" i="16"/>
  <c r="I108" i="16"/>
  <c r="B5" i="17"/>
  <c r="C5" i="17"/>
  <c r="R12" i="17"/>
  <c r="F5" i="17" s="1"/>
  <c r="H15" i="4" s="1"/>
  <c r="R13" i="17"/>
  <c r="R14" i="17"/>
  <c r="R15" i="17"/>
  <c r="R16" i="17"/>
  <c r="R17" i="17"/>
  <c r="R18" i="17"/>
  <c r="R19" i="17"/>
  <c r="R20" i="17"/>
  <c r="R21" i="17"/>
  <c r="R22" i="17"/>
  <c r="R23" i="17"/>
  <c r="R25" i="17"/>
  <c r="R26" i="17"/>
  <c r="R27" i="17"/>
  <c r="R28" i="17"/>
  <c r="R29" i="17"/>
  <c r="R30" i="17"/>
  <c r="R31" i="17"/>
  <c r="R32" i="17"/>
  <c r="R33" i="17"/>
  <c r="R34" i="17"/>
  <c r="R35" i="17"/>
  <c r="R36" i="17"/>
  <c r="R37" i="17"/>
  <c r="R38" i="17"/>
  <c r="R39" i="17"/>
  <c r="R40" i="17"/>
  <c r="R41" i="17"/>
  <c r="R42" i="17"/>
  <c r="R43" i="17"/>
  <c r="R44" i="17"/>
  <c r="R45" i="17"/>
  <c r="R46" i="17"/>
  <c r="R47" i="17"/>
  <c r="R48" i="17"/>
  <c r="R49" i="17"/>
  <c r="R50" i="17"/>
  <c r="R51" i="17"/>
  <c r="R52" i="17"/>
  <c r="R53" i="17"/>
  <c r="R54" i="17"/>
  <c r="R55" i="17"/>
  <c r="R56" i="17"/>
  <c r="R57" i="17"/>
  <c r="R58" i="17"/>
  <c r="R59" i="17"/>
  <c r="R60" i="17"/>
  <c r="R61" i="17"/>
  <c r="R62" i="17"/>
  <c r="E5" i="17"/>
  <c r="B7" i="17"/>
  <c r="I12" i="17"/>
  <c r="I13" i="17"/>
  <c r="I14" i="17"/>
  <c r="I15" i="17"/>
  <c r="I16" i="17"/>
  <c r="I17" i="17"/>
  <c r="I18" i="17"/>
  <c r="I19" i="17"/>
  <c r="I20" i="17"/>
  <c r="I21" i="17"/>
  <c r="I22" i="17"/>
  <c r="I23" i="17"/>
  <c r="I25" i="17"/>
  <c r="I26" i="17"/>
  <c r="I27" i="17"/>
  <c r="I28" i="17"/>
  <c r="I29" i="17"/>
  <c r="I30" i="17"/>
  <c r="I31" i="17"/>
  <c r="I32" i="17"/>
  <c r="I33" i="17"/>
  <c r="I34" i="17"/>
  <c r="I35" i="17"/>
  <c r="I36" i="17"/>
  <c r="I37" i="17"/>
  <c r="I38" i="17"/>
  <c r="I39" i="17"/>
  <c r="I40" i="17"/>
  <c r="I41" i="17"/>
  <c r="I42" i="17"/>
  <c r="I43" i="17"/>
  <c r="I44" i="17"/>
  <c r="I45" i="17"/>
  <c r="I46" i="17"/>
  <c r="I47" i="17"/>
  <c r="I48" i="17"/>
  <c r="I49" i="17"/>
  <c r="I50" i="17"/>
  <c r="I51" i="17"/>
  <c r="I52" i="17"/>
  <c r="I53" i="17"/>
  <c r="I54" i="17"/>
  <c r="I55" i="17"/>
  <c r="I56" i="17"/>
  <c r="I57" i="17"/>
  <c r="I58" i="17"/>
  <c r="I59" i="17"/>
  <c r="I60" i="17"/>
  <c r="I61" i="17"/>
  <c r="I62" i="17"/>
  <c r="B5"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3" i="3"/>
  <c r="I124" i="3"/>
  <c r="I126" i="3"/>
  <c r="I127" i="3"/>
  <c r="I128" i="3"/>
  <c r="I129" i="3"/>
  <c r="I130" i="3"/>
  <c r="I131" i="3"/>
  <c r="I132" i="3"/>
  <c r="I133" i="3"/>
  <c r="I134" i="3"/>
  <c r="I135" i="3"/>
  <c r="I136" i="3"/>
  <c r="I137" i="3"/>
  <c r="I138" i="3"/>
  <c r="I139" i="3"/>
  <c r="I141" i="3"/>
  <c r="I142" i="3"/>
  <c r="I143" i="3"/>
  <c r="I144" i="3"/>
  <c r="I145" i="3"/>
  <c r="I146" i="3"/>
  <c r="I147" i="3"/>
  <c r="I148" i="3"/>
  <c r="I149" i="3"/>
  <c r="I150" i="3"/>
  <c r="I151" i="3"/>
  <c r="I159" i="3"/>
  <c r="I161" i="3"/>
  <c r="I166" i="3"/>
  <c r="I168" i="3"/>
  <c r="I169" i="3"/>
  <c r="I172" i="3"/>
  <c r="I174" i="3"/>
  <c r="G241" i="3"/>
  <c r="G248" i="3" s="1"/>
  <c r="H241" i="3"/>
  <c r="H248" i="3"/>
  <c r="Q12" i="20"/>
  <c r="Q13" i="20"/>
  <c r="S13" i="20" s="1"/>
  <c r="Q14" i="20"/>
  <c r="Q15" i="20"/>
  <c r="Q16" i="20"/>
  <c r="Q17" i="20"/>
  <c r="Q18" i="20"/>
  <c r="Q19" i="20"/>
  <c r="S19" i="20" s="1"/>
  <c r="Q20" i="20"/>
  <c r="S20" i="20" s="1"/>
  <c r="Q21" i="20"/>
  <c r="S21" i="20" s="1"/>
  <c r="Q22" i="20"/>
  <c r="Q23" i="20"/>
  <c r="R12" i="20"/>
  <c r="D5" i="20" s="1"/>
  <c r="E22" i="4" s="1"/>
  <c r="R13" i="20"/>
  <c r="R14" i="20"/>
  <c r="R15" i="20"/>
  <c r="G5" i="20" s="1"/>
  <c r="I22" i="4" s="1"/>
  <c r="R16" i="20"/>
  <c r="R17" i="20"/>
  <c r="R18" i="20"/>
  <c r="R19" i="20"/>
  <c r="R20" i="20"/>
  <c r="R21" i="20"/>
  <c r="R22" i="20"/>
  <c r="R23" i="20"/>
  <c r="S14" i="20"/>
  <c r="S15" i="20"/>
  <c r="S16" i="20"/>
  <c r="S17" i="20"/>
  <c r="S18" i="20"/>
  <c r="S22" i="20"/>
  <c r="S23" i="20"/>
  <c r="B7" i="20"/>
  <c r="I12" i="20"/>
  <c r="J12" i="20"/>
  <c r="I13" i="20"/>
  <c r="J13" i="20"/>
  <c r="I14" i="20"/>
  <c r="J14" i="20"/>
  <c r="I15" i="20"/>
  <c r="J15" i="20"/>
  <c r="I16" i="20"/>
  <c r="J16" i="20"/>
  <c r="I17" i="20"/>
  <c r="J17" i="20"/>
  <c r="J18" i="20"/>
  <c r="J19" i="20"/>
  <c r="I20" i="20"/>
  <c r="J20" i="20"/>
  <c r="I21" i="20"/>
  <c r="J21" i="20"/>
  <c r="J22" i="20"/>
  <c r="I23" i="20"/>
  <c r="J23" i="20"/>
  <c r="B5" i="15"/>
  <c r="C5" i="15"/>
  <c r="R12" i="15"/>
  <c r="R13" i="15"/>
  <c r="F5" i="15" s="1"/>
  <c r="R14" i="15"/>
  <c r="G5" i="15" s="1"/>
  <c r="R15" i="15"/>
  <c r="R16" i="15"/>
  <c r="R17" i="15"/>
  <c r="R18" i="15"/>
  <c r="R19" i="15"/>
  <c r="R20" i="15"/>
  <c r="R21" i="15"/>
  <c r="R22" i="15"/>
  <c r="R23" i="15"/>
  <c r="R24" i="15"/>
  <c r="R25" i="15"/>
  <c r="R26" i="15"/>
  <c r="R27" i="15"/>
  <c r="R28"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D5" i="15"/>
  <c r="S12" i="15"/>
  <c r="S13" i="15"/>
  <c r="S14" i="15"/>
  <c r="S15" i="15"/>
  <c r="S16" i="15"/>
  <c r="S17" i="15"/>
  <c r="S18" i="15"/>
  <c r="S19" i="15"/>
  <c r="S20" i="15"/>
  <c r="S21" i="15"/>
  <c r="S22" i="15"/>
  <c r="S23" i="15"/>
  <c r="S24" i="15"/>
  <c r="S25" i="15"/>
  <c r="S26" i="15"/>
  <c r="S27" i="15"/>
  <c r="S28"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S74" i="15"/>
  <c r="S75" i="15"/>
  <c r="S76" i="15"/>
  <c r="S77" i="15"/>
  <c r="S78" i="15"/>
  <c r="S79" i="15"/>
  <c r="S80" i="15"/>
  <c r="S81" i="15"/>
  <c r="S82" i="15"/>
  <c r="S83" i="15"/>
  <c r="S84" i="15"/>
  <c r="S85" i="15"/>
  <c r="S86" i="15"/>
  <c r="S87" i="15"/>
  <c r="S88" i="15"/>
  <c r="S89" i="15"/>
  <c r="S90" i="15"/>
  <c r="S91" i="15"/>
  <c r="S92" i="15"/>
  <c r="E5" i="15" s="1"/>
  <c r="F17" i="4" s="1"/>
  <c r="G17" i="4" s="1"/>
  <c r="B7" i="15"/>
  <c r="I12" i="15"/>
  <c r="I13" i="15"/>
  <c r="I14" i="15"/>
  <c r="I15" i="15"/>
  <c r="I16" i="15"/>
  <c r="I17" i="15"/>
  <c r="I18" i="15"/>
  <c r="I19" i="15"/>
  <c r="I20" i="15"/>
  <c r="I21" i="15"/>
  <c r="I22" i="15"/>
  <c r="I23" i="15"/>
  <c r="I24" i="15"/>
  <c r="I25" i="15"/>
  <c r="I26" i="15"/>
  <c r="I27" i="15"/>
  <c r="I28"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73" i="15"/>
  <c r="I74" i="15"/>
  <c r="I75" i="15"/>
  <c r="I76" i="15"/>
  <c r="I77" i="15"/>
  <c r="I78" i="15"/>
  <c r="I79" i="15"/>
  <c r="I80" i="15"/>
  <c r="I81" i="15"/>
  <c r="I82" i="15"/>
  <c r="I83" i="15"/>
  <c r="I84" i="15"/>
  <c r="I85" i="15"/>
  <c r="I86" i="15"/>
  <c r="I87" i="15"/>
  <c r="I88" i="15"/>
  <c r="I89" i="15"/>
  <c r="I90" i="15"/>
  <c r="I91" i="15"/>
  <c r="I92" i="15"/>
  <c r="B5" i="14"/>
  <c r="C5" i="14"/>
  <c r="R15" i="14"/>
  <c r="R16" i="14"/>
  <c r="G5" i="14" s="1"/>
  <c r="I13" i="4" s="1"/>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1" i="14"/>
  <c r="R52" i="14"/>
  <c r="R53" i="14"/>
  <c r="R54" i="14"/>
  <c r="R55" i="14"/>
  <c r="R56" i="14"/>
  <c r="R57" i="14"/>
  <c r="R58" i="14"/>
  <c r="R59" i="14"/>
  <c r="R60" i="14"/>
  <c r="R61" i="14"/>
  <c r="R62" i="14"/>
  <c r="R63" i="14"/>
  <c r="R64" i="14"/>
  <c r="R65" i="14"/>
  <c r="R66" i="14"/>
  <c r="S15" i="14"/>
  <c r="S16" i="14"/>
  <c r="S17" i="14"/>
  <c r="S18" i="14"/>
  <c r="S19" i="14"/>
  <c r="S20" i="14"/>
  <c r="E5" i="14" s="1"/>
  <c r="F13" i="4" s="1"/>
  <c r="G13" i="4" s="1"/>
  <c r="S21" i="14"/>
  <c r="S22" i="14"/>
  <c r="S23" i="14"/>
  <c r="S24" i="14"/>
  <c r="S25" i="14"/>
  <c r="S26" i="14"/>
  <c r="S27" i="14"/>
  <c r="S28" i="14"/>
  <c r="S29" i="14"/>
  <c r="S30" i="14"/>
  <c r="S31" i="14"/>
  <c r="S32" i="14"/>
  <c r="S33" i="14"/>
  <c r="S34" i="14"/>
  <c r="S35" i="14"/>
  <c r="S36" i="14"/>
  <c r="S37" i="14"/>
  <c r="S38" i="14"/>
  <c r="S39" i="14"/>
  <c r="S40" i="14"/>
  <c r="S41" i="14"/>
  <c r="S42" i="14"/>
  <c r="S43" i="14"/>
  <c r="S44" i="14"/>
  <c r="S45" i="14"/>
  <c r="S46" i="14"/>
  <c r="S47" i="14"/>
  <c r="S48" i="14"/>
  <c r="S49" i="14"/>
  <c r="S50" i="14"/>
  <c r="S51" i="14"/>
  <c r="S52" i="14"/>
  <c r="S53" i="14"/>
  <c r="S54" i="14"/>
  <c r="S55" i="14"/>
  <c r="S56" i="14"/>
  <c r="S57" i="14"/>
  <c r="S58" i="14"/>
  <c r="S59" i="14"/>
  <c r="S60" i="14"/>
  <c r="S61" i="14"/>
  <c r="S62" i="14"/>
  <c r="S63" i="14"/>
  <c r="S64" i="14"/>
  <c r="S65" i="14"/>
  <c r="S66" i="14"/>
  <c r="F5" i="14"/>
  <c r="H13" i="4" s="1"/>
  <c r="B7" i="14"/>
  <c r="I12" i="14"/>
  <c r="I13" i="14"/>
  <c r="I14" i="14"/>
  <c r="I15" i="14"/>
  <c r="I16" i="14"/>
  <c r="I17" i="14"/>
  <c r="I18" i="14"/>
  <c r="I19" i="14"/>
  <c r="I20" i="14"/>
  <c r="I21" i="14"/>
  <c r="I22" i="14"/>
  <c r="I23" i="14"/>
  <c r="I24" i="14"/>
  <c r="I25" i="14"/>
  <c r="I26" i="14"/>
  <c r="I27" i="14"/>
  <c r="I28" i="14"/>
  <c r="I29" i="14"/>
  <c r="I30" i="14"/>
  <c r="I31" i="14"/>
  <c r="I32" i="14"/>
  <c r="I33" i="14"/>
  <c r="I34" i="14"/>
  <c r="I35" i="14"/>
  <c r="I41" i="14"/>
  <c r="I42" i="14"/>
  <c r="I43" i="14"/>
  <c r="I44" i="14"/>
  <c r="I45" i="14"/>
  <c r="I46" i="14"/>
  <c r="I47" i="14"/>
  <c r="I48" i="14"/>
  <c r="I49" i="14"/>
  <c r="I50" i="14"/>
  <c r="I51" i="14"/>
  <c r="I52" i="14"/>
  <c r="I53" i="14"/>
  <c r="I54" i="14"/>
  <c r="I55" i="14"/>
  <c r="I56" i="14"/>
  <c r="I57" i="14"/>
  <c r="I58" i="14"/>
  <c r="I59" i="14"/>
  <c r="I60" i="14"/>
  <c r="I61" i="14"/>
  <c r="I62" i="14"/>
  <c r="I63" i="14"/>
  <c r="B5" i="13"/>
  <c r="C5" i="13"/>
  <c r="R12" i="13"/>
  <c r="R13" i="13"/>
  <c r="R14" i="13"/>
  <c r="R15" i="13"/>
  <c r="D5" i="13" s="1"/>
  <c r="E16" i="4" s="1"/>
  <c r="R16" i="13"/>
  <c r="R17" i="13"/>
  <c r="R18"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22" i="13"/>
  <c r="R123" i="13"/>
  <c r="R124" i="13"/>
  <c r="R125" i="13"/>
  <c r="R126" i="13"/>
  <c r="R127" i="13"/>
  <c r="R128" i="13"/>
  <c r="R129" i="13"/>
  <c r="R130" i="13"/>
  <c r="R131" i="13"/>
  <c r="R132" i="13"/>
  <c r="R133" i="13"/>
  <c r="R134" i="13"/>
  <c r="R135" i="13"/>
  <c r="R136" i="13"/>
  <c r="R137" i="13"/>
  <c r="R138" i="13"/>
  <c r="R139" i="13"/>
  <c r="R140" i="13"/>
  <c r="R141" i="13"/>
  <c r="R142" i="13"/>
  <c r="R143" i="13"/>
  <c r="R144" i="13"/>
  <c r="R145" i="13"/>
  <c r="R146" i="13"/>
  <c r="R147" i="13"/>
  <c r="R148" i="13"/>
  <c r="R149" i="13"/>
  <c r="R150" i="13"/>
  <c r="R151" i="13"/>
  <c r="R152" i="13"/>
  <c r="R153" i="13"/>
  <c r="R154" i="13"/>
  <c r="R155" i="13"/>
  <c r="R156" i="13"/>
  <c r="R157" i="13"/>
  <c r="R158" i="13"/>
  <c r="R159" i="13"/>
  <c r="R160" i="13"/>
  <c r="R161" i="13"/>
  <c r="R162" i="13"/>
  <c r="R163" i="13"/>
  <c r="R164" i="13"/>
  <c r="R165" i="13"/>
  <c r="R166" i="13"/>
  <c r="R167" i="13"/>
  <c r="R168" i="13"/>
  <c r="R169" i="13"/>
  <c r="R170" i="13"/>
  <c r="R171" i="13"/>
  <c r="R172" i="13"/>
  <c r="R174" i="13"/>
  <c r="R175" i="13"/>
  <c r="R176" i="13"/>
  <c r="R177" i="13"/>
  <c r="R178" i="13"/>
  <c r="R180" i="13"/>
  <c r="R181" i="13"/>
  <c r="R182" i="13"/>
  <c r="R183" i="13"/>
  <c r="R184" i="13"/>
  <c r="R185" i="13"/>
  <c r="R186" i="13"/>
  <c r="R187" i="13"/>
  <c r="R188" i="13"/>
  <c r="R189" i="13"/>
  <c r="R190" i="13"/>
  <c r="R191" i="13"/>
  <c r="R192" i="13"/>
  <c r="R193" i="13"/>
  <c r="R194" i="13"/>
  <c r="R195" i="13"/>
  <c r="R196" i="13"/>
  <c r="R197" i="13"/>
  <c r="R198" i="13"/>
  <c r="R199" i="13"/>
  <c r="R200" i="13"/>
  <c r="R201" i="13"/>
  <c r="R202" i="13"/>
  <c r="R203" i="13"/>
  <c r="R204" i="13"/>
  <c r="R205" i="13"/>
  <c r="R206" i="13"/>
  <c r="R207" i="13"/>
  <c r="R208" i="13"/>
  <c r="R209" i="13"/>
  <c r="R210" i="13"/>
  <c r="R211" i="13"/>
  <c r="R212" i="13"/>
  <c r="R213" i="13"/>
  <c r="R214" i="13"/>
  <c r="R215" i="13"/>
  <c r="R216" i="13"/>
  <c r="R217" i="13"/>
  <c r="R218" i="13"/>
  <c r="R219" i="13"/>
  <c r="R220" i="13"/>
  <c r="R221" i="13"/>
  <c r="R222" i="13"/>
  <c r="R223" i="13"/>
  <c r="R224" i="13"/>
  <c r="R225" i="13"/>
  <c r="R226" i="13"/>
  <c r="R227" i="13"/>
  <c r="R228" i="13"/>
  <c r="R229" i="13"/>
  <c r="R230" i="13"/>
  <c r="R231" i="13"/>
  <c r="R232" i="13"/>
  <c r="R233" i="13"/>
  <c r="R234" i="13"/>
  <c r="R235" i="13"/>
  <c r="R236" i="13"/>
  <c r="R237" i="13"/>
  <c r="R238" i="13"/>
  <c r="R239" i="13"/>
  <c r="R240" i="13"/>
  <c r="R241" i="13"/>
  <c r="R242" i="13"/>
  <c r="R243" i="13"/>
  <c r="R244" i="13"/>
  <c r="R245" i="13"/>
  <c r="R246" i="13"/>
  <c r="R247" i="13"/>
  <c r="R248" i="13"/>
  <c r="R249" i="13"/>
  <c r="R250" i="13"/>
  <c r="R251" i="13"/>
  <c r="R252" i="13"/>
  <c r="R253" i="13"/>
  <c r="R254" i="13"/>
  <c r="R255" i="13"/>
  <c r="R256" i="13"/>
  <c r="R257" i="13"/>
  <c r="R258" i="13"/>
  <c r="R259" i="13"/>
  <c r="R260" i="13"/>
  <c r="R261" i="13"/>
  <c r="R262" i="13"/>
  <c r="R263" i="13"/>
  <c r="R264" i="13"/>
  <c r="R265" i="13"/>
  <c r="R266" i="13"/>
  <c r="R267" i="13"/>
  <c r="R268" i="13"/>
  <c r="R269" i="13"/>
  <c r="R270" i="13"/>
  <c r="S12" i="13"/>
  <c r="S13" i="13"/>
  <c r="S14" i="13"/>
  <c r="S15" i="13"/>
  <c r="S16" i="13"/>
  <c r="S17" i="13"/>
  <c r="S18" i="13"/>
  <c r="E5" i="13" s="1"/>
  <c r="F16" i="4" s="1"/>
  <c r="G16" i="4" s="1"/>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6" i="13"/>
  <c r="S47" i="13"/>
  <c r="S48" i="13"/>
  <c r="S49" i="13"/>
  <c r="S50" i="13"/>
  <c r="S51" i="13"/>
  <c r="S52" i="13"/>
  <c r="S53" i="13"/>
  <c r="S54" i="13"/>
  <c r="S55" i="13"/>
  <c r="S56" i="13"/>
  <c r="S57" i="13"/>
  <c r="S58" i="13"/>
  <c r="S59" i="13"/>
  <c r="S60" i="13"/>
  <c r="S61" i="13"/>
  <c r="S62" i="13"/>
  <c r="S63" i="13"/>
  <c r="S64"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97" i="13"/>
  <c r="S98" i="13"/>
  <c r="S99" i="13"/>
  <c r="S100" i="13"/>
  <c r="S101" i="13"/>
  <c r="S102" i="13"/>
  <c r="S103" i="13"/>
  <c r="S104" i="13"/>
  <c r="S105" i="13"/>
  <c r="S106" i="13"/>
  <c r="S107" i="13"/>
  <c r="S108" i="13"/>
  <c r="S109" i="13"/>
  <c r="S110" i="13"/>
  <c r="S111" i="13"/>
  <c r="S112" i="13"/>
  <c r="S113" i="13"/>
  <c r="S114" i="13"/>
  <c r="S115" i="13"/>
  <c r="S116" i="13"/>
  <c r="S117" i="13"/>
  <c r="S118" i="13"/>
  <c r="S122" i="13"/>
  <c r="S123" i="13"/>
  <c r="S124" i="13"/>
  <c r="S125" i="13"/>
  <c r="S126" i="13"/>
  <c r="S127" i="13"/>
  <c r="S128" i="13"/>
  <c r="S129" i="13"/>
  <c r="S130" i="13"/>
  <c r="S131" i="13"/>
  <c r="S132" i="13"/>
  <c r="S133" i="13"/>
  <c r="S134" i="13"/>
  <c r="S135" i="13"/>
  <c r="S136" i="13"/>
  <c r="S137" i="13"/>
  <c r="S138" i="13"/>
  <c r="S139" i="13"/>
  <c r="S140" i="13"/>
  <c r="S141" i="13"/>
  <c r="S142" i="13"/>
  <c r="S143" i="13"/>
  <c r="S144" i="13"/>
  <c r="S145" i="13"/>
  <c r="S146" i="13"/>
  <c r="S147" i="13"/>
  <c r="S148" i="13"/>
  <c r="S149" i="13"/>
  <c r="S150" i="13"/>
  <c r="S151" i="13"/>
  <c r="S152" i="13"/>
  <c r="S153" i="13"/>
  <c r="S154" i="13"/>
  <c r="S155" i="13"/>
  <c r="S156" i="13"/>
  <c r="S157" i="13"/>
  <c r="S158" i="13"/>
  <c r="S159" i="13"/>
  <c r="S160" i="13"/>
  <c r="S161" i="13"/>
  <c r="S162" i="13"/>
  <c r="S163" i="13"/>
  <c r="S164" i="13"/>
  <c r="S165" i="13"/>
  <c r="S166" i="13"/>
  <c r="S167" i="13"/>
  <c r="S168" i="13"/>
  <c r="S169" i="13"/>
  <c r="S170" i="13"/>
  <c r="S171" i="13"/>
  <c r="S172" i="13"/>
  <c r="S174" i="13"/>
  <c r="S175" i="13"/>
  <c r="S176" i="13"/>
  <c r="S177" i="13"/>
  <c r="S178" i="13"/>
  <c r="S180" i="13"/>
  <c r="S181" i="13"/>
  <c r="S182" i="13"/>
  <c r="S183" i="13"/>
  <c r="S184" i="13"/>
  <c r="S185" i="13"/>
  <c r="S186" i="13"/>
  <c r="S187" i="13"/>
  <c r="S188" i="13"/>
  <c r="S189" i="13"/>
  <c r="S190" i="13"/>
  <c r="S191" i="13"/>
  <c r="S192" i="13"/>
  <c r="S193" i="13"/>
  <c r="S194" i="13"/>
  <c r="S195" i="13"/>
  <c r="S196" i="13"/>
  <c r="S197" i="13"/>
  <c r="S198" i="13"/>
  <c r="S199" i="13"/>
  <c r="S200" i="13"/>
  <c r="S201" i="13"/>
  <c r="S202" i="13"/>
  <c r="S203" i="13"/>
  <c r="S204" i="13"/>
  <c r="S205" i="13"/>
  <c r="S206" i="13"/>
  <c r="S207" i="13"/>
  <c r="S208" i="13"/>
  <c r="S209" i="13"/>
  <c r="S210" i="13"/>
  <c r="S211" i="13"/>
  <c r="S212" i="13"/>
  <c r="S213" i="13"/>
  <c r="S214" i="13"/>
  <c r="S215" i="13"/>
  <c r="S216" i="13"/>
  <c r="S217" i="13"/>
  <c r="S218" i="13"/>
  <c r="S219" i="13"/>
  <c r="S220" i="13"/>
  <c r="S221" i="13"/>
  <c r="S222" i="13"/>
  <c r="S223" i="13"/>
  <c r="S224" i="13"/>
  <c r="S225" i="13"/>
  <c r="S226" i="13"/>
  <c r="S227" i="13"/>
  <c r="S228" i="13"/>
  <c r="S229" i="13"/>
  <c r="S230" i="13"/>
  <c r="S231" i="13"/>
  <c r="S232" i="13"/>
  <c r="S233" i="13"/>
  <c r="S234" i="13"/>
  <c r="S235" i="13"/>
  <c r="S236" i="13"/>
  <c r="S237" i="13"/>
  <c r="S238" i="13"/>
  <c r="S239" i="13"/>
  <c r="S240" i="13"/>
  <c r="S241" i="13"/>
  <c r="S242" i="13"/>
  <c r="S243" i="13"/>
  <c r="S244" i="13"/>
  <c r="S245" i="13"/>
  <c r="S246" i="13"/>
  <c r="S247" i="13"/>
  <c r="S248" i="13"/>
  <c r="S249" i="13"/>
  <c r="S250" i="13"/>
  <c r="S251" i="13"/>
  <c r="S252" i="13"/>
  <c r="S253" i="13"/>
  <c r="S254" i="13"/>
  <c r="S255" i="13"/>
  <c r="S256" i="13"/>
  <c r="S257" i="13"/>
  <c r="S258" i="13"/>
  <c r="S259" i="13"/>
  <c r="S260" i="13"/>
  <c r="S261" i="13"/>
  <c r="S262" i="13"/>
  <c r="S263" i="13"/>
  <c r="S264" i="13"/>
  <c r="S265" i="13"/>
  <c r="S266" i="13"/>
  <c r="S267" i="13"/>
  <c r="S268" i="13"/>
  <c r="S269" i="13"/>
  <c r="S270" i="13"/>
  <c r="F5" i="13"/>
  <c r="H16" i="4" s="1"/>
  <c r="B7" i="13"/>
  <c r="I12" i="13"/>
  <c r="I13" i="13"/>
  <c r="I14" i="13"/>
  <c r="I15" i="13"/>
  <c r="I16" i="13"/>
  <c r="I17" i="13"/>
  <c r="I18" i="13"/>
  <c r="I19" i="13"/>
  <c r="I20" i="13"/>
  <c r="I21" i="13"/>
  <c r="I22" i="13"/>
  <c r="I23" i="13"/>
  <c r="I24" i="13"/>
  <c r="I25" i="13"/>
  <c r="I26" i="13"/>
  <c r="I27" i="13"/>
  <c r="I28" i="13"/>
  <c r="I29" i="13"/>
  <c r="I30" i="13"/>
  <c r="I31" i="13"/>
  <c r="I32" i="13"/>
  <c r="I33" i="13"/>
  <c r="I34" i="13"/>
  <c r="I35" i="13"/>
  <c r="I36" i="13"/>
  <c r="I37" i="13"/>
  <c r="I38" i="13"/>
  <c r="I39" i="13"/>
  <c r="I40" i="13"/>
  <c r="I41" i="13"/>
  <c r="I42" i="13"/>
  <c r="I43" i="13"/>
  <c r="I44" i="13"/>
  <c r="I49" i="13"/>
  <c r="I50" i="13"/>
  <c r="I51" i="13"/>
  <c r="I52" i="13"/>
  <c r="I53" i="13"/>
  <c r="I54" i="13"/>
  <c r="I55" i="13"/>
  <c r="I56" i="13"/>
  <c r="I57" i="13"/>
  <c r="I58" i="13"/>
  <c r="I59" i="13"/>
  <c r="I60" i="13"/>
  <c r="I61" i="13"/>
  <c r="I62" i="13"/>
  <c r="I63" i="13"/>
  <c r="I64" i="13"/>
  <c r="I65" i="13"/>
  <c r="I66" i="13"/>
  <c r="I67" i="13"/>
  <c r="I68" i="13"/>
  <c r="I69" i="13"/>
  <c r="I70" i="13"/>
  <c r="I71" i="13"/>
  <c r="I72" i="13"/>
  <c r="I73" i="13"/>
  <c r="I74" i="13"/>
  <c r="I75" i="13"/>
  <c r="I76" i="13"/>
  <c r="I77" i="13"/>
  <c r="I78" i="13"/>
  <c r="I79" i="13"/>
  <c r="I80" i="13"/>
  <c r="I81" i="13"/>
  <c r="I82" i="13"/>
  <c r="I83" i="13"/>
  <c r="I84" i="13"/>
  <c r="I85" i="13"/>
  <c r="I86" i="13"/>
  <c r="I87" i="13"/>
  <c r="I88" i="13"/>
  <c r="I89" i="13"/>
  <c r="I90" i="13"/>
  <c r="I91" i="13"/>
  <c r="I92" i="13"/>
  <c r="I93" i="13"/>
  <c r="I94" i="13"/>
  <c r="I95" i="13"/>
  <c r="I96" i="13"/>
  <c r="I97" i="13"/>
  <c r="I98" i="13"/>
  <c r="I99" i="13"/>
  <c r="I100" i="13"/>
  <c r="I101" i="13"/>
  <c r="I102" i="13"/>
  <c r="I103" i="13"/>
  <c r="I104" i="13"/>
  <c r="I105" i="13"/>
  <c r="I106" i="13"/>
  <c r="I107" i="13"/>
  <c r="I108" i="13"/>
  <c r="I109" i="13"/>
  <c r="I110" i="13"/>
  <c r="I111" i="13"/>
  <c r="I112" i="13"/>
  <c r="I113" i="13"/>
  <c r="I114" i="13"/>
  <c r="I115" i="13"/>
  <c r="I116" i="13"/>
  <c r="I117" i="13"/>
  <c r="I118" i="13"/>
  <c r="I122" i="13"/>
  <c r="I123" i="13"/>
  <c r="I124" i="13"/>
  <c r="I125" i="13"/>
  <c r="I126" i="13"/>
  <c r="I127" i="13"/>
  <c r="I128" i="13"/>
  <c r="I129" i="13"/>
  <c r="I130" i="13"/>
  <c r="I131" i="13"/>
  <c r="I132" i="13"/>
  <c r="I133" i="13"/>
  <c r="I134" i="13"/>
  <c r="I135" i="13"/>
  <c r="I136" i="13"/>
  <c r="I137" i="13"/>
  <c r="I138" i="13"/>
  <c r="I139" i="13"/>
  <c r="I140" i="13"/>
  <c r="I141" i="13"/>
  <c r="I142" i="13"/>
  <c r="I143" i="13"/>
  <c r="I144" i="13"/>
  <c r="I145" i="13"/>
  <c r="I146" i="13"/>
  <c r="I147" i="13"/>
  <c r="I148" i="13"/>
  <c r="I149" i="13"/>
  <c r="I150" i="13"/>
  <c r="I151" i="13"/>
  <c r="I152" i="13"/>
  <c r="I153" i="13"/>
  <c r="I154" i="13"/>
  <c r="I155" i="13"/>
  <c r="I156" i="13"/>
  <c r="I157" i="13"/>
  <c r="I158" i="13"/>
  <c r="I159" i="13"/>
  <c r="I160" i="13"/>
  <c r="I161" i="13"/>
  <c r="I162" i="13"/>
  <c r="I163" i="13"/>
  <c r="I164" i="13"/>
  <c r="I165" i="13"/>
  <c r="I166" i="13"/>
  <c r="I167" i="13"/>
  <c r="I168" i="13"/>
  <c r="I169" i="13"/>
  <c r="I170" i="13"/>
  <c r="I171" i="13"/>
  <c r="I172" i="13"/>
  <c r="I174" i="13"/>
  <c r="I175" i="13"/>
  <c r="I176" i="13"/>
  <c r="I177" i="13"/>
  <c r="I178" i="13"/>
  <c r="I180" i="13"/>
  <c r="I181" i="13"/>
  <c r="I182" i="13"/>
  <c r="I183" i="13"/>
  <c r="I184" i="13"/>
  <c r="I185" i="13"/>
  <c r="I186" i="13"/>
  <c r="I187" i="13"/>
  <c r="I188" i="13"/>
  <c r="I189" i="13"/>
  <c r="I190" i="13"/>
  <c r="I191" i="13"/>
  <c r="I192" i="13"/>
  <c r="I193" i="13"/>
  <c r="I194" i="13"/>
  <c r="I195" i="13"/>
  <c r="I196" i="13"/>
  <c r="I197" i="13"/>
  <c r="I198" i="13"/>
  <c r="I199" i="13"/>
  <c r="I200" i="13"/>
  <c r="I201" i="13"/>
  <c r="I202" i="13"/>
  <c r="I203" i="13"/>
  <c r="I204" i="13"/>
  <c r="I205" i="13"/>
  <c r="I206" i="13"/>
  <c r="I207" i="13"/>
  <c r="I208" i="13"/>
  <c r="I209" i="13"/>
  <c r="I210" i="13"/>
  <c r="I211" i="13"/>
  <c r="I212" i="13"/>
  <c r="I213" i="13"/>
  <c r="I214" i="13"/>
  <c r="I215" i="13"/>
  <c r="I216" i="13"/>
  <c r="I217" i="13"/>
  <c r="I218" i="13"/>
  <c r="I219" i="13"/>
  <c r="I220" i="13"/>
  <c r="I221" i="13"/>
  <c r="I222" i="13"/>
  <c r="I223" i="13"/>
  <c r="I224" i="13"/>
  <c r="I225" i="13"/>
  <c r="I226" i="13"/>
  <c r="I227" i="13"/>
  <c r="I228" i="13"/>
  <c r="I229" i="13"/>
  <c r="I230" i="13"/>
  <c r="I231" i="13"/>
  <c r="I232" i="13"/>
  <c r="I233" i="13"/>
  <c r="I234" i="13"/>
  <c r="I235" i="13"/>
  <c r="I236" i="13"/>
  <c r="I237" i="13"/>
  <c r="I238" i="13"/>
  <c r="I239" i="13"/>
  <c r="I240" i="13"/>
  <c r="I241" i="13"/>
  <c r="I242" i="13"/>
  <c r="I243" i="13"/>
  <c r="I244" i="13"/>
  <c r="I245" i="13"/>
  <c r="I246" i="13"/>
  <c r="I247" i="13"/>
  <c r="I248" i="13"/>
  <c r="I249" i="13"/>
  <c r="I250" i="13"/>
  <c r="I251" i="13"/>
  <c r="I252" i="13"/>
  <c r="I253" i="13"/>
  <c r="I254" i="13"/>
  <c r="I255" i="13"/>
  <c r="I256" i="13"/>
  <c r="I257" i="13"/>
  <c r="I258" i="13"/>
  <c r="I259" i="13"/>
  <c r="I260" i="13"/>
  <c r="I261" i="13"/>
  <c r="I262" i="13"/>
  <c r="I263" i="13"/>
  <c r="I264" i="13"/>
  <c r="I265" i="13"/>
  <c r="I266" i="13"/>
  <c r="I267" i="13"/>
  <c r="I268" i="13"/>
  <c r="I269" i="13"/>
  <c r="I270" i="13"/>
  <c r="B7"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318" i="6"/>
  <c r="I319" i="6"/>
  <c r="I320" i="6"/>
  <c r="I321" i="6"/>
  <c r="I322" i="6"/>
  <c r="I323" i="6"/>
  <c r="I324" i="6"/>
  <c r="I325" i="6"/>
  <c r="I326" i="6"/>
  <c r="I327" i="6"/>
  <c r="I376" i="6"/>
  <c r="I377" i="6"/>
  <c r="I378" i="6"/>
  <c r="I379" i="6"/>
  <c r="I380" i="6"/>
  <c r="I381" i="6"/>
  <c r="I382" i="6"/>
  <c r="I383" i="6"/>
  <c r="I384" i="6"/>
  <c r="I385" i="6"/>
  <c r="I386" i="6"/>
  <c r="I393" i="6"/>
  <c r="I394" i="6"/>
  <c r="I395" i="6"/>
  <c r="I396" i="6"/>
  <c r="I397" i="6"/>
  <c r="I398" i="6"/>
  <c r="I399" i="6"/>
  <c r="I400" i="6"/>
  <c r="I401" i="6"/>
  <c r="I402" i="6"/>
  <c r="I403" i="6"/>
  <c r="I404" i="6"/>
  <c r="I405" i="6"/>
  <c r="I406" i="6"/>
  <c r="I407" i="6"/>
  <c r="I408" i="6"/>
  <c r="I409" i="6"/>
  <c r="I410" i="6"/>
  <c r="I411" i="6"/>
  <c r="I412" i="6"/>
  <c r="I413" i="6"/>
  <c r="I414" i="6"/>
  <c r="I415" i="6"/>
  <c r="I416" i="6"/>
  <c r="I417" i="6"/>
  <c r="I418" i="6"/>
  <c r="I419" i="6"/>
  <c r="I420" i="6"/>
  <c r="I421" i="6"/>
  <c r="I422" i="6"/>
  <c r="I423" i="6"/>
  <c r="I445" i="6"/>
  <c r="I446" i="6"/>
  <c r="I447" i="6"/>
  <c r="I448" i="6"/>
  <c r="I449" i="6"/>
  <c r="I450" i="6"/>
  <c r="I451" i="6"/>
  <c r="I452" i="6"/>
  <c r="I453" i="6"/>
  <c r="I454" i="6"/>
  <c r="I455" i="6"/>
  <c r="I456" i="6"/>
  <c r="I457" i="6"/>
  <c r="I458" i="6"/>
  <c r="I459" i="6"/>
  <c r="I460" i="6"/>
  <c r="I461" i="6"/>
  <c r="I462" i="6"/>
  <c r="I463" i="6"/>
  <c r="G1124" i="6"/>
  <c r="H1124" i="6"/>
  <c r="G1125" i="6"/>
  <c r="H1125" i="6"/>
  <c r="G1126" i="6"/>
  <c r="H1126" i="6"/>
  <c r="G1127" i="6"/>
  <c r="H1127" i="6"/>
  <c r="G1128" i="6"/>
  <c r="H1128" i="6"/>
  <c r="G1129" i="6"/>
  <c r="H1129" i="6"/>
  <c r="G1130" i="6"/>
  <c r="H1130" i="6"/>
  <c r="G1131" i="6"/>
  <c r="H1131" i="6"/>
  <c r="G1132" i="6"/>
  <c r="H1132" i="6"/>
  <c r="G1133" i="6"/>
  <c r="H1133" i="6"/>
  <c r="G1134" i="6"/>
  <c r="H1134" i="6"/>
  <c r="G1135" i="6"/>
  <c r="H1135" i="6"/>
  <c r="G1136" i="6"/>
  <c r="H1136" i="6"/>
  <c r="G1137" i="6"/>
  <c r="H1137" i="6"/>
  <c r="G1138" i="6"/>
  <c r="H1138" i="6"/>
  <c r="G1242" i="6"/>
  <c r="H1242" i="6"/>
  <c r="G1243" i="6"/>
  <c r="H1243" i="6"/>
  <c r="G1244" i="6"/>
  <c r="H1244" i="6"/>
  <c r="G1245" i="6"/>
  <c r="H1245" i="6"/>
  <c r="Q12" i="7"/>
  <c r="S12" i="7" s="1"/>
  <c r="Q507" i="7"/>
  <c r="S507" i="7" s="1"/>
  <c r="R12" i="7"/>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R62" i="7"/>
  <c r="R63" i="7"/>
  <c r="R64" i="7"/>
  <c r="R65" i="7"/>
  <c r="R66" i="7"/>
  <c r="R67" i="7"/>
  <c r="R68" i="7"/>
  <c r="R69" i="7"/>
  <c r="R70" i="7"/>
  <c r="R71" i="7"/>
  <c r="R72" i="7"/>
  <c r="R73" i="7"/>
  <c r="R74" i="7"/>
  <c r="R75" i="7"/>
  <c r="R76" i="7"/>
  <c r="R77" i="7"/>
  <c r="R78" i="7"/>
  <c r="R79" i="7"/>
  <c r="R80" i="7"/>
  <c r="R81" i="7"/>
  <c r="R82" i="7"/>
  <c r="R83" i="7"/>
  <c r="R84" i="7"/>
  <c r="R85" i="7"/>
  <c r="R86" i="7"/>
  <c r="R87" i="7"/>
  <c r="R88" i="7"/>
  <c r="R89" i="7"/>
  <c r="R90" i="7"/>
  <c r="R91" i="7"/>
  <c r="R92" i="7"/>
  <c r="R93" i="7"/>
  <c r="R94" i="7"/>
  <c r="R95" i="7"/>
  <c r="R96" i="7"/>
  <c r="R97" i="7"/>
  <c r="R98" i="7"/>
  <c r="R99" i="7"/>
  <c r="R100" i="7"/>
  <c r="R101" i="7"/>
  <c r="R102" i="7"/>
  <c r="R103" i="7"/>
  <c r="R104" i="7"/>
  <c r="R105" i="7"/>
  <c r="R106" i="7"/>
  <c r="R107" i="7"/>
  <c r="R108" i="7"/>
  <c r="R109" i="7"/>
  <c r="R110" i="7"/>
  <c r="R111" i="7"/>
  <c r="R112" i="7"/>
  <c r="R113" i="7"/>
  <c r="R114" i="7"/>
  <c r="R115" i="7"/>
  <c r="R116" i="7"/>
  <c r="R117" i="7"/>
  <c r="R118" i="7"/>
  <c r="R119" i="7"/>
  <c r="R120" i="7"/>
  <c r="R121" i="7"/>
  <c r="R122" i="7"/>
  <c r="R123" i="7"/>
  <c r="R124" i="7"/>
  <c r="R125" i="7"/>
  <c r="R126" i="7"/>
  <c r="R127" i="7"/>
  <c r="R128" i="7"/>
  <c r="R129" i="7"/>
  <c r="R130" i="7"/>
  <c r="R131" i="7"/>
  <c r="R132" i="7"/>
  <c r="R133" i="7"/>
  <c r="R134" i="7"/>
  <c r="R135" i="7"/>
  <c r="R136" i="7"/>
  <c r="R137" i="7"/>
  <c r="R138" i="7"/>
  <c r="R139" i="7"/>
  <c r="R140" i="7"/>
  <c r="R141" i="7"/>
  <c r="R142" i="7"/>
  <c r="R143" i="7"/>
  <c r="R144" i="7"/>
  <c r="R145" i="7"/>
  <c r="R146" i="7"/>
  <c r="R147" i="7"/>
  <c r="R148" i="7"/>
  <c r="R149" i="7"/>
  <c r="R150" i="7"/>
  <c r="R151" i="7"/>
  <c r="R152" i="7"/>
  <c r="R153" i="7"/>
  <c r="R154" i="7"/>
  <c r="R155" i="7"/>
  <c r="R156" i="7"/>
  <c r="R157" i="7"/>
  <c r="R158" i="7"/>
  <c r="R159" i="7"/>
  <c r="R160" i="7"/>
  <c r="R161" i="7"/>
  <c r="R162" i="7"/>
  <c r="R163" i="7"/>
  <c r="R164" i="7"/>
  <c r="R165" i="7"/>
  <c r="R166" i="7"/>
  <c r="R167" i="7"/>
  <c r="R168" i="7"/>
  <c r="R169" i="7"/>
  <c r="R170" i="7"/>
  <c r="R171" i="7"/>
  <c r="R172" i="7"/>
  <c r="R173" i="7"/>
  <c r="R174" i="7"/>
  <c r="R175" i="7"/>
  <c r="R176" i="7"/>
  <c r="R177" i="7"/>
  <c r="R178" i="7"/>
  <c r="R179" i="7"/>
  <c r="R180" i="7"/>
  <c r="R181" i="7"/>
  <c r="R182" i="7"/>
  <c r="R183" i="7"/>
  <c r="R184" i="7"/>
  <c r="R185" i="7"/>
  <c r="R186" i="7"/>
  <c r="R187" i="7"/>
  <c r="R188" i="7"/>
  <c r="R189" i="7"/>
  <c r="R190" i="7"/>
  <c r="R191" i="7"/>
  <c r="R192" i="7"/>
  <c r="R193" i="7"/>
  <c r="R194" i="7"/>
  <c r="R195" i="7"/>
  <c r="R196" i="7"/>
  <c r="R197" i="7"/>
  <c r="R198" i="7"/>
  <c r="R199" i="7"/>
  <c r="R200" i="7"/>
  <c r="R201" i="7"/>
  <c r="R202" i="7"/>
  <c r="R203" i="7"/>
  <c r="R204" i="7"/>
  <c r="R205" i="7"/>
  <c r="R206" i="7"/>
  <c r="R207" i="7"/>
  <c r="R208" i="7"/>
  <c r="R209" i="7"/>
  <c r="R210" i="7"/>
  <c r="R211" i="7"/>
  <c r="R212" i="7"/>
  <c r="R213" i="7"/>
  <c r="R214" i="7"/>
  <c r="R215" i="7"/>
  <c r="R216" i="7"/>
  <c r="R217" i="7"/>
  <c r="R218" i="7"/>
  <c r="R219" i="7"/>
  <c r="R220" i="7"/>
  <c r="R221" i="7"/>
  <c r="R222" i="7"/>
  <c r="R223" i="7"/>
  <c r="R224" i="7"/>
  <c r="R225" i="7"/>
  <c r="R226" i="7"/>
  <c r="R227" i="7"/>
  <c r="R228" i="7"/>
  <c r="R229" i="7"/>
  <c r="R230" i="7"/>
  <c r="R231" i="7"/>
  <c r="R232" i="7"/>
  <c r="R233" i="7"/>
  <c r="R234" i="7"/>
  <c r="R235" i="7"/>
  <c r="R236" i="7"/>
  <c r="R237" i="7"/>
  <c r="R238" i="7"/>
  <c r="R239" i="7"/>
  <c r="R240" i="7"/>
  <c r="R241" i="7"/>
  <c r="R242" i="7"/>
  <c r="R243" i="7"/>
  <c r="R244" i="7"/>
  <c r="R245" i="7"/>
  <c r="R246" i="7"/>
  <c r="R247" i="7"/>
  <c r="R248" i="7"/>
  <c r="R249" i="7"/>
  <c r="R250" i="7"/>
  <c r="R251" i="7"/>
  <c r="R252" i="7"/>
  <c r="R253" i="7"/>
  <c r="R254" i="7"/>
  <c r="R255" i="7"/>
  <c r="R256" i="7"/>
  <c r="R257" i="7"/>
  <c r="R258" i="7"/>
  <c r="R259" i="7"/>
  <c r="R260" i="7"/>
  <c r="R261" i="7"/>
  <c r="R262" i="7"/>
  <c r="R263" i="7"/>
  <c r="R275" i="7"/>
  <c r="R276" i="7"/>
  <c r="R277" i="7"/>
  <c r="R278" i="7"/>
  <c r="R279" i="7"/>
  <c r="R280" i="7"/>
  <c r="R281" i="7"/>
  <c r="R282" i="7"/>
  <c r="R283" i="7"/>
  <c r="R284" i="7"/>
  <c r="R285" i="7"/>
  <c r="R286" i="7"/>
  <c r="R287" i="7"/>
  <c r="R288" i="7"/>
  <c r="R289" i="7"/>
  <c r="R290" i="7"/>
  <c r="R292" i="7"/>
  <c r="R293" i="7"/>
  <c r="R294" i="7"/>
  <c r="R295" i="7"/>
  <c r="R296" i="7"/>
  <c r="R297" i="7"/>
  <c r="R298" i="7"/>
  <c r="R299" i="7"/>
  <c r="R300" i="7"/>
  <c r="R301" i="7"/>
  <c r="R302" i="7"/>
  <c r="R303" i="7"/>
  <c r="R304" i="7"/>
  <c r="R305" i="7"/>
  <c r="R306" i="7"/>
  <c r="R307" i="7"/>
  <c r="R308" i="7"/>
  <c r="R309" i="7"/>
  <c r="R310" i="7"/>
  <c r="R311" i="7"/>
  <c r="R312" i="7"/>
  <c r="R313" i="7"/>
  <c r="R314" i="7"/>
  <c r="R315" i="7"/>
  <c r="R316" i="7"/>
  <c r="R317" i="7"/>
  <c r="R318" i="7"/>
  <c r="R319" i="7"/>
  <c r="R320" i="7"/>
  <c r="R321" i="7"/>
  <c r="R322" i="7"/>
  <c r="R323" i="7"/>
  <c r="R324" i="7"/>
  <c r="R325" i="7"/>
  <c r="R326" i="7"/>
  <c r="R327" i="7"/>
  <c r="R328" i="7"/>
  <c r="R329" i="7"/>
  <c r="R330" i="7"/>
  <c r="R331" i="7"/>
  <c r="R332" i="7"/>
  <c r="R333" i="7"/>
  <c r="R334" i="7"/>
  <c r="R335" i="7"/>
  <c r="R336" i="7"/>
  <c r="R337" i="7"/>
  <c r="R338" i="7"/>
  <c r="R339" i="7"/>
  <c r="R340" i="7"/>
  <c r="R341" i="7"/>
  <c r="R342" i="7"/>
  <c r="R343" i="7"/>
  <c r="R344" i="7"/>
  <c r="R345" i="7"/>
  <c r="R346" i="7"/>
  <c r="R347" i="7"/>
  <c r="R348" i="7"/>
  <c r="R349" i="7"/>
  <c r="R350" i="7"/>
  <c r="R351" i="7"/>
  <c r="R352" i="7"/>
  <c r="R353" i="7"/>
  <c r="R354" i="7"/>
  <c r="R355" i="7"/>
  <c r="R356" i="7"/>
  <c r="R357" i="7"/>
  <c r="R358" i="7"/>
  <c r="R359" i="7"/>
  <c r="R360" i="7"/>
  <c r="R361" i="7"/>
  <c r="R362" i="7"/>
  <c r="R363" i="7"/>
  <c r="R364" i="7"/>
  <c r="R365" i="7"/>
  <c r="R366" i="7"/>
  <c r="R367" i="7"/>
  <c r="R368" i="7"/>
  <c r="R369" i="7"/>
  <c r="R370" i="7"/>
  <c r="R371" i="7"/>
  <c r="R372" i="7"/>
  <c r="R373" i="7"/>
  <c r="R374" i="7"/>
  <c r="R375" i="7"/>
  <c r="R376" i="7"/>
  <c r="R377" i="7"/>
  <c r="R378" i="7"/>
  <c r="R379" i="7"/>
  <c r="R380" i="7"/>
  <c r="R381" i="7"/>
  <c r="R382" i="7"/>
  <c r="R383" i="7"/>
  <c r="R384" i="7"/>
  <c r="R385" i="7"/>
  <c r="R386" i="7"/>
  <c r="R387" i="7"/>
  <c r="R388" i="7"/>
  <c r="R389" i="7"/>
  <c r="R390" i="7"/>
  <c r="R391" i="7"/>
  <c r="R392" i="7"/>
  <c r="R393" i="7"/>
  <c r="R394" i="7"/>
  <c r="R395" i="7"/>
  <c r="R396" i="7"/>
  <c r="R397" i="7"/>
  <c r="R398" i="7"/>
  <c r="R399" i="7"/>
  <c r="R400" i="7"/>
  <c r="R401" i="7"/>
  <c r="R402" i="7"/>
  <c r="R403" i="7"/>
  <c r="R404" i="7"/>
  <c r="R405" i="7"/>
  <c r="R406" i="7"/>
  <c r="R407" i="7"/>
  <c r="R408" i="7"/>
  <c r="R409" i="7"/>
  <c r="R410" i="7"/>
  <c r="R411" i="7"/>
  <c r="R412" i="7"/>
  <c r="R413" i="7"/>
  <c r="R414" i="7"/>
  <c r="R415" i="7"/>
  <c r="R416" i="7"/>
  <c r="R417" i="7"/>
  <c r="R418" i="7"/>
  <c r="R419" i="7"/>
  <c r="R420" i="7"/>
  <c r="R421" i="7"/>
  <c r="R422" i="7"/>
  <c r="R423" i="7"/>
  <c r="R424" i="7"/>
  <c r="R425" i="7"/>
  <c r="R426" i="7"/>
  <c r="R427" i="7"/>
  <c r="R428" i="7"/>
  <c r="R429" i="7"/>
  <c r="R430" i="7"/>
  <c r="R431" i="7"/>
  <c r="R432" i="7"/>
  <c r="R433" i="7"/>
  <c r="R434" i="7"/>
  <c r="R435" i="7"/>
  <c r="R436" i="7"/>
  <c r="R437" i="7"/>
  <c r="R438" i="7"/>
  <c r="R439" i="7"/>
  <c r="R440" i="7"/>
  <c r="R441" i="7"/>
  <c r="R442" i="7"/>
  <c r="R443" i="7"/>
  <c r="R444" i="7"/>
  <c r="R445" i="7"/>
  <c r="R446" i="7"/>
  <c r="R447" i="7"/>
  <c r="R448" i="7"/>
  <c r="R449" i="7"/>
  <c r="R450" i="7"/>
  <c r="R451" i="7"/>
  <c r="R452" i="7"/>
  <c r="R453" i="7"/>
  <c r="R454" i="7"/>
  <c r="R455" i="7"/>
  <c r="R456" i="7"/>
  <c r="R457" i="7"/>
  <c r="R458" i="7"/>
  <c r="R459" i="7"/>
  <c r="R460" i="7"/>
  <c r="R461" i="7"/>
  <c r="R462" i="7"/>
  <c r="R463" i="7"/>
  <c r="R464" i="7"/>
  <c r="R465" i="7"/>
  <c r="R466" i="7"/>
  <c r="R467" i="7"/>
  <c r="R468" i="7"/>
  <c r="R469" i="7"/>
  <c r="R470" i="7"/>
  <c r="R471" i="7"/>
  <c r="R472" i="7"/>
  <c r="R473" i="7"/>
  <c r="R474" i="7"/>
  <c r="R475" i="7"/>
  <c r="R476" i="7"/>
  <c r="R477" i="7"/>
  <c r="R478" i="7"/>
  <c r="R479" i="7"/>
  <c r="R480" i="7"/>
  <c r="R481" i="7"/>
  <c r="R482" i="7"/>
  <c r="R483" i="7"/>
  <c r="R484" i="7"/>
  <c r="R485" i="7"/>
  <c r="R486" i="7"/>
  <c r="R487" i="7"/>
  <c r="R488" i="7"/>
  <c r="R489" i="7"/>
  <c r="R490" i="7"/>
  <c r="R491" i="7"/>
  <c r="R492" i="7"/>
  <c r="R493" i="7"/>
  <c r="R494" i="7"/>
  <c r="R495" i="7"/>
  <c r="R496" i="7"/>
  <c r="R497" i="7"/>
  <c r="R498" i="7"/>
  <c r="R499" i="7"/>
  <c r="R500" i="7"/>
  <c r="R501" i="7"/>
  <c r="R502" i="7"/>
  <c r="R503" i="7"/>
  <c r="R504" i="7"/>
  <c r="R505" i="7"/>
  <c r="R506" i="7"/>
  <c r="R507" i="7"/>
  <c r="R508" i="7"/>
  <c r="R509" i="7"/>
  <c r="R510" i="7"/>
  <c r="R511" i="7"/>
  <c r="R512" i="7"/>
  <c r="R513" i="7"/>
  <c r="R514" i="7"/>
  <c r="R515" i="7"/>
  <c r="R516" i="7"/>
  <c r="R517" i="7"/>
  <c r="R518" i="7"/>
  <c r="R519" i="7"/>
  <c r="R520" i="7"/>
  <c r="R521" i="7"/>
  <c r="R522" i="7"/>
  <c r="R523" i="7"/>
  <c r="R524" i="7"/>
  <c r="R525" i="7"/>
  <c r="R526" i="7"/>
  <c r="R527" i="7"/>
  <c r="R528" i="7"/>
  <c r="R529" i="7"/>
  <c r="R530" i="7"/>
  <c r="R531" i="7"/>
  <c r="R532" i="7"/>
  <c r="R533" i="7"/>
  <c r="R534" i="7"/>
  <c r="R535" i="7"/>
  <c r="R536" i="7"/>
  <c r="R537" i="7"/>
  <c r="R538" i="7"/>
  <c r="R539" i="7"/>
  <c r="R540" i="7"/>
  <c r="R541" i="7"/>
  <c r="R542" i="7"/>
  <c r="R543" i="7"/>
  <c r="R544" i="7"/>
  <c r="R545" i="7"/>
  <c r="R546" i="7"/>
  <c r="R547" i="7"/>
  <c r="R548" i="7"/>
  <c r="R549" i="7"/>
  <c r="R550" i="7"/>
  <c r="R551" i="7"/>
  <c r="R552" i="7"/>
  <c r="R553" i="7"/>
  <c r="R554" i="7"/>
  <c r="R555" i="7"/>
  <c r="R556" i="7"/>
  <c r="R557" i="7"/>
  <c r="R558" i="7"/>
  <c r="R559" i="7"/>
  <c r="R560" i="7"/>
  <c r="R561" i="7"/>
  <c r="R562" i="7"/>
  <c r="R563" i="7"/>
  <c r="R564" i="7"/>
  <c r="R565" i="7"/>
  <c r="R566" i="7"/>
  <c r="R567" i="7"/>
  <c r="R568" i="7"/>
  <c r="R569" i="7"/>
  <c r="R570" i="7"/>
  <c r="R571" i="7"/>
  <c r="R572" i="7"/>
  <c r="R573" i="7"/>
  <c r="R574" i="7"/>
  <c r="R575" i="7"/>
  <c r="R576" i="7"/>
  <c r="R577" i="7"/>
  <c r="R578" i="7"/>
  <c r="R579" i="7"/>
  <c r="R580" i="7"/>
  <c r="R581" i="7"/>
  <c r="R582" i="7"/>
  <c r="R583" i="7"/>
  <c r="R584" i="7"/>
  <c r="R585" i="7"/>
  <c r="R586" i="7"/>
  <c r="R587" i="7"/>
  <c r="R588" i="7"/>
  <c r="R589" i="7"/>
  <c r="R590" i="7"/>
  <c r="R591" i="7"/>
  <c r="R592" i="7"/>
  <c r="R593" i="7"/>
  <c r="R594" i="7"/>
  <c r="R595" i="7"/>
  <c r="R596" i="7"/>
  <c r="R597" i="7"/>
  <c r="R598" i="7"/>
  <c r="R599" i="7"/>
  <c r="R600" i="7"/>
  <c r="R601" i="7"/>
  <c r="R602" i="7"/>
  <c r="R603" i="7"/>
  <c r="R604" i="7"/>
  <c r="R605" i="7"/>
  <c r="R606" i="7"/>
  <c r="R607" i="7"/>
  <c r="R608" i="7"/>
  <c r="R609" i="7"/>
  <c r="R610" i="7"/>
  <c r="R611" i="7"/>
  <c r="R612" i="7"/>
  <c r="R613" i="7"/>
  <c r="R614" i="7"/>
  <c r="R615" i="7"/>
  <c r="R616" i="7"/>
  <c r="R617" i="7"/>
  <c r="R618" i="7"/>
  <c r="R619" i="7"/>
  <c r="R620" i="7"/>
  <c r="R621" i="7"/>
  <c r="R622" i="7"/>
  <c r="R623" i="7"/>
  <c r="R624" i="7"/>
  <c r="R625" i="7"/>
  <c r="R626" i="7"/>
  <c r="R627" i="7"/>
  <c r="R628" i="7"/>
  <c r="R629" i="7"/>
  <c r="R630" i="7"/>
  <c r="R631" i="7"/>
  <c r="R632" i="7"/>
  <c r="R633" i="7"/>
  <c r="R634" i="7"/>
  <c r="R635" i="7"/>
  <c r="R636" i="7"/>
  <c r="R637" i="7"/>
  <c r="R638" i="7"/>
  <c r="R639" i="7"/>
  <c r="R640" i="7"/>
  <c r="R641" i="7"/>
  <c r="R642" i="7"/>
  <c r="R643" i="7"/>
  <c r="R644" i="7"/>
  <c r="R645" i="7"/>
  <c r="R646" i="7"/>
  <c r="R647" i="7"/>
  <c r="R648" i="7"/>
  <c r="R649" i="7"/>
  <c r="R650" i="7"/>
  <c r="R651" i="7"/>
  <c r="R652" i="7"/>
  <c r="R653" i="7"/>
  <c r="R654" i="7"/>
  <c r="R655" i="7"/>
  <c r="R656" i="7"/>
  <c r="R657" i="7"/>
  <c r="R658" i="7"/>
  <c r="R659" i="7"/>
  <c r="R660" i="7"/>
  <c r="R661" i="7"/>
  <c r="R662" i="7"/>
  <c r="R663" i="7"/>
  <c r="R664" i="7"/>
  <c r="R665" i="7"/>
  <c r="R666" i="7"/>
  <c r="R667" i="7"/>
  <c r="R668" i="7"/>
  <c r="R669" i="7"/>
  <c r="R670" i="7"/>
  <c r="R671" i="7"/>
  <c r="R672" i="7"/>
  <c r="R673" i="7"/>
  <c r="R674"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B7" i="7"/>
  <c r="I12" i="7"/>
  <c r="J12" i="7"/>
  <c r="I13" i="7"/>
  <c r="J13" i="7"/>
  <c r="I14" i="7"/>
  <c r="J14" i="7"/>
  <c r="I15" i="7"/>
  <c r="J15" i="7"/>
  <c r="I16" i="7"/>
  <c r="J16" i="7"/>
  <c r="I17" i="7"/>
  <c r="J17" i="7"/>
  <c r="I18" i="7"/>
  <c r="J18" i="7"/>
  <c r="I19" i="7"/>
  <c r="J19" i="7"/>
  <c r="I20" i="7"/>
  <c r="J20" i="7"/>
  <c r="I21" i="7"/>
  <c r="J21" i="7"/>
  <c r="I22" i="7"/>
  <c r="J22" i="7"/>
  <c r="I23" i="7"/>
  <c r="J23" i="7"/>
  <c r="W23" i="7"/>
  <c r="I24" i="7"/>
  <c r="J24" i="7"/>
  <c r="I25" i="7"/>
  <c r="J25" i="7"/>
  <c r="I26" i="7"/>
  <c r="J26" i="7"/>
  <c r="I27" i="7"/>
  <c r="J27" i="7"/>
  <c r="I28" i="7"/>
  <c r="J28" i="7"/>
  <c r="I29" i="7"/>
  <c r="J29" i="7"/>
  <c r="I30" i="7"/>
  <c r="J30" i="7"/>
  <c r="I31" i="7"/>
  <c r="J31" i="7"/>
  <c r="I32" i="7"/>
  <c r="J32" i="7"/>
  <c r="I33" i="7"/>
  <c r="J33" i="7"/>
  <c r="I34" i="7"/>
  <c r="J34" i="7"/>
  <c r="I35" i="7"/>
  <c r="J35" i="7"/>
  <c r="I36" i="7"/>
  <c r="J36" i="7"/>
  <c r="I37" i="7"/>
  <c r="J37" i="7"/>
  <c r="W37" i="7"/>
  <c r="I38" i="7"/>
  <c r="J38" i="7"/>
  <c r="I39" i="7"/>
  <c r="J39" i="7"/>
  <c r="I40" i="7"/>
  <c r="J40" i="7"/>
  <c r="I41" i="7"/>
  <c r="J41" i="7"/>
  <c r="I42" i="7"/>
  <c r="J42" i="7"/>
  <c r="I43" i="7"/>
  <c r="J43" i="7"/>
  <c r="I44" i="7"/>
  <c r="J44" i="7"/>
  <c r="I45" i="7"/>
  <c r="J45" i="7"/>
  <c r="I46" i="7"/>
  <c r="J46" i="7"/>
  <c r="I47" i="7"/>
  <c r="J47" i="7"/>
  <c r="I48" i="7"/>
  <c r="J48" i="7"/>
  <c r="I49" i="7"/>
  <c r="J49" i="7"/>
  <c r="I50" i="7"/>
  <c r="J50" i="7"/>
  <c r="I51" i="7"/>
  <c r="J51" i="7"/>
  <c r="I52" i="7"/>
  <c r="J52" i="7"/>
  <c r="I53" i="7"/>
  <c r="J53" i="7"/>
  <c r="I54" i="7"/>
  <c r="J54" i="7"/>
  <c r="I55" i="7"/>
  <c r="J55" i="7"/>
  <c r="W55" i="7"/>
  <c r="I56" i="7"/>
  <c r="J56" i="7"/>
  <c r="I57" i="7"/>
  <c r="J57" i="7"/>
  <c r="I58" i="7"/>
  <c r="J58" i="7"/>
  <c r="I59" i="7"/>
  <c r="J59" i="7"/>
  <c r="I60" i="7"/>
  <c r="J60" i="7"/>
  <c r="I61" i="7"/>
  <c r="J61" i="7"/>
  <c r="W61" i="7"/>
  <c r="I62" i="7"/>
  <c r="J62" i="7"/>
  <c r="I63" i="7"/>
  <c r="J63" i="7"/>
  <c r="I64" i="7"/>
  <c r="J64" i="7"/>
  <c r="I65" i="7"/>
  <c r="J65" i="7"/>
  <c r="I66" i="7"/>
  <c r="J66" i="7"/>
  <c r="I67" i="7"/>
  <c r="J67" i="7"/>
  <c r="I68" i="7"/>
  <c r="J68" i="7"/>
  <c r="I69" i="7"/>
  <c r="J69" i="7"/>
  <c r="I70" i="7"/>
  <c r="J70" i="7"/>
  <c r="I71" i="7"/>
  <c r="J71" i="7"/>
  <c r="I72" i="7"/>
  <c r="J72" i="7"/>
  <c r="W72" i="7"/>
  <c r="I73" i="7"/>
  <c r="J73" i="7"/>
  <c r="I74" i="7"/>
  <c r="J74" i="7"/>
  <c r="I75" i="7"/>
  <c r="J75" i="7"/>
  <c r="I76" i="7"/>
  <c r="J76" i="7"/>
  <c r="I77" i="7"/>
  <c r="J77" i="7"/>
  <c r="I78" i="7"/>
  <c r="J78" i="7"/>
  <c r="I79" i="7"/>
  <c r="J79" i="7"/>
  <c r="I80" i="7"/>
  <c r="J80" i="7"/>
  <c r="W80" i="7"/>
  <c r="I81" i="7"/>
  <c r="J81" i="7"/>
  <c r="I82" i="7"/>
  <c r="J82" i="7"/>
  <c r="I83" i="7"/>
  <c r="J83" i="7"/>
  <c r="I84" i="7"/>
  <c r="J84" i="7"/>
  <c r="W84" i="7"/>
  <c r="I85" i="7"/>
  <c r="J85" i="7"/>
  <c r="I86" i="7"/>
  <c r="J86" i="7"/>
  <c r="I87" i="7"/>
  <c r="J87" i="7"/>
  <c r="I88" i="7"/>
  <c r="J88" i="7"/>
  <c r="I89" i="7"/>
  <c r="J89" i="7"/>
  <c r="I90" i="7"/>
  <c r="J90" i="7"/>
  <c r="I91" i="7"/>
  <c r="J91" i="7"/>
  <c r="I92" i="7"/>
  <c r="J92" i="7"/>
  <c r="I93" i="7"/>
  <c r="J93" i="7"/>
  <c r="W93" i="7"/>
  <c r="I94" i="7"/>
  <c r="J94" i="7"/>
  <c r="I95" i="7"/>
  <c r="J95" i="7"/>
  <c r="I96" i="7"/>
  <c r="J96" i="7"/>
  <c r="W96" i="7"/>
  <c r="I97" i="7"/>
  <c r="J97" i="7"/>
  <c r="I98" i="7"/>
  <c r="J98" i="7"/>
  <c r="I99" i="7"/>
  <c r="J99" i="7"/>
  <c r="I100" i="7"/>
  <c r="J100" i="7"/>
  <c r="I101" i="7"/>
  <c r="J101" i="7"/>
  <c r="I102" i="7"/>
  <c r="J102" i="7"/>
  <c r="I103" i="7"/>
  <c r="J103" i="7"/>
  <c r="I104" i="7"/>
  <c r="J104" i="7"/>
  <c r="I105" i="7"/>
  <c r="J105" i="7"/>
  <c r="W105" i="7"/>
  <c r="I106" i="7"/>
  <c r="J106" i="7"/>
  <c r="I107" i="7"/>
  <c r="J107" i="7"/>
  <c r="I108" i="7"/>
  <c r="J108" i="7"/>
  <c r="I109" i="7"/>
  <c r="J109" i="7"/>
  <c r="I110" i="7"/>
  <c r="J110" i="7"/>
  <c r="I111" i="7"/>
  <c r="J111" i="7"/>
  <c r="I112" i="7"/>
  <c r="J112" i="7"/>
  <c r="I113" i="7"/>
  <c r="J113" i="7"/>
  <c r="I114" i="7"/>
  <c r="J114" i="7"/>
  <c r="I115" i="7"/>
  <c r="J115" i="7"/>
  <c r="I116" i="7"/>
  <c r="J116" i="7"/>
  <c r="I117" i="7"/>
  <c r="J117" i="7"/>
  <c r="I118" i="7"/>
  <c r="J118" i="7"/>
  <c r="W118" i="7"/>
  <c r="J119" i="7"/>
  <c r="J120" i="7"/>
  <c r="W120" i="7"/>
  <c r="J121" i="7"/>
  <c r="J122" i="7"/>
  <c r="J123" i="7"/>
  <c r="J124" i="7"/>
  <c r="J125" i="7"/>
  <c r="J126" i="7"/>
  <c r="J127" i="7"/>
  <c r="J128" i="7"/>
  <c r="W128" i="7"/>
  <c r="I129" i="7"/>
  <c r="J129" i="7"/>
  <c r="I130" i="7"/>
  <c r="J130" i="7"/>
  <c r="I131" i="7"/>
  <c r="J131" i="7"/>
  <c r="I132" i="7"/>
  <c r="J132" i="7"/>
  <c r="I133" i="7"/>
  <c r="J133" i="7"/>
  <c r="I134" i="7"/>
  <c r="J134" i="7"/>
  <c r="W134" i="7"/>
  <c r="I135" i="7"/>
  <c r="J135" i="7"/>
  <c r="I136" i="7"/>
  <c r="J136" i="7"/>
  <c r="I137" i="7"/>
  <c r="J137" i="7"/>
  <c r="I138" i="7"/>
  <c r="J138" i="7"/>
  <c r="I139" i="7"/>
  <c r="J139" i="7"/>
  <c r="I140" i="7"/>
  <c r="J140" i="7"/>
  <c r="I141" i="7"/>
  <c r="J141" i="7"/>
  <c r="I142" i="7"/>
  <c r="J142" i="7"/>
  <c r="I143" i="7"/>
  <c r="J143" i="7"/>
  <c r="I144" i="7"/>
  <c r="J144" i="7"/>
  <c r="I145" i="7"/>
  <c r="J145" i="7"/>
  <c r="I146" i="7"/>
  <c r="J146" i="7"/>
  <c r="I147" i="7"/>
  <c r="J147" i="7"/>
  <c r="I148" i="7"/>
  <c r="J148" i="7"/>
  <c r="I149" i="7"/>
  <c r="J149" i="7"/>
  <c r="I150" i="7"/>
  <c r="J150" i="7"/>
  <c r="W150" i="7"/>
  <c r="I151" i="7"/>
  <c r="J151" i="7"/>
  <c r="I152" i="7"/>
  <c r="J152" i="7"/>
  <c r="I153" i="7"/>
  <c r="J153" i="7"/>
  <c r="I154" i="7"/>
  <c r="J154" i="7"/>
  <c r="I155" i="7"/>
  <c r="J155" i="7"/>
  <c r="I156" i="7"/>
  <c r="J156" i="7"/>
  <c r="I157" i="7"/>
  <c r="J157" i="7"/>
  <c r="I158" i="7"/>
  <c r="J158" i="7"/>
  <c r="I159" i="7"/>
  <c r="J159" i="7"/>
  <c r="I160" i="7"/>
  <c r="J160" i="7"/>
  <c r="I161" i="7"/>
  <c r="J161" i="7"/>
  <c r="I162" i="7"/>
  <c r="J162" i="7"/>
  <c r="I163" i="7"/>
  <c r="J163" i="7"/>
  <c r="I164" i="7"/>
  <c r="J164" i="7"/>
  <c r="W164" i="7"/>
  <c r="I165" i="7"/>
  <c r="J165" i="7"/>
  <c r="I166" i="7"/>
  <c r="J166" i="7"/>
  <c r="I167" i="7"/>
  <c r="J167" i="7"/>
  <c r="I168" i="7"/>
  <c r="J168" i="7"/>
  <c r="I169" i="7"/>
  <c r="J169" i="7"/>
  <c r="I170" i="7"/>
  <c r="J170" i="7"/>
  <c r="I171" i="7"/>
  <c r="J171" i="7"/>
  <c r="I172" i="7"/>
  <c r="J172" i="7"/>
  <c r="I173" i="7"/>
  <c r="J173" i="7"/>
  <c r="I174" i="7"/>
  <c r="J174" i="7"/>
  <c r="I175" i="7"/>
  <c r="J175" i="7"/>
  <c r="W175" i="7"/>
  <c r="I176" i="7"/>
  <c r="J176" i="7"/>
  <c r="I177" i="7"/>
  <c r="J177" i="7"/>
  <c r="I178" i="7"/>
  <c r="J178" i="7"/>
  <c r="I179" i="7"/>
  <c r="J179" i="7"/>
  <c r="I180" i="7"/>
  <c r="J180" i="7"/>
  <c r="I181" i="7"/>
  <c r="J181" i="7"/>
  <c r="I182" i="7"/>
  <c r="J182" i="7"/>
  <c r="I183" i="7"/>
  <c r="J183" i="7"/>
  <c r="I184" i="7"/>
  <c r="J184" i="7"/>
  <c r="I185" i="7"/>
  <c r="J185" i="7"/>
  <c r="I186" i="7"/>
  <c r="J186" i="7"/>
  <c r="I187" i="7"/>
  <c r="J187" i="7"/>
  <c r="I188" i="7"/>
  <c r="J188" i="7"/>
  <c r="I189" i="7"/>
  <c r="J189" i="7"/>
  <c r="I190" i="7"/>
  <c r="J190" i="7"/>
  <c r="I191" i="7"/>
  <c r="J191" i="7"/>
  <c r="W191" i="7"/>
  <c r="I192" i="7"/>
  <c r="J192" i="7"/>
  <c r="I193" i="7"/>
  <c r="J193" i="7"/>
  <c r="I194" i="7"/>
  <c r="J194" i="7"/>
  <c r="W194" i="7"/>
  <c r="I195" i="7"/>
  <c r="J195" i="7"/>
  <c r="I196" i="7"/>
  <c r="J196" i="7"/>
  <c r="I197" i="7"/>
  <c r="J197" i="7"/>
  <c r="I198" i="7"/>
  <c r="J198" i="7"/>
  <c r="I199" i="7"/>
  <c r="J199" i="7"/>
  <c r="I200" i="7"/>
  <c r="J200" i="7"/>
  <c r="I201" i="7"/>
  <c r="J201" i="7"/>
  <c r="I202" i="7"/>
  <c r="J202" i="7"/>
  <c r="I203" i="7"/>
  <c r="J203" i="7"/>
  <c r="I204" i="7"/>
  <c r="J204" i="7"/>
  <c r="I205" i="7"/>
  <c r="J205" i="7"/>
  <c r="I206" i="7"/>
  <c r="J206" i="7"/>
  <c r="I207" i="7"/>
  <c r="J207" i="7"/>
  <c r="I208" i="7"/>
  <c r="J208" i="7"/>
  <c r="I209" i="7"/>
  <c r="J209" i="7"/>
  <c r="I210" i="7"/>
  <c r="J210" i="7"/>
  <c r="W210" i="7"/>
  <c r="I211" i="7"/>
  <c r="J211" i="7"/>
  <c r="I212" i="7"/>
  <c r="J212" i="7"/>
  <c r="I213" i="7"/>
  <c r="J213" i="7"/>
  <c r="I214" i="7"/>
  <c r="J214" i="7"/>
  <c r="I215" i="7"/>
  <c r="J215" i="7"/>
  <c r="I216" i="7"/>
  <c r="J216" i="7"/>
  <c r="I217" i="7"/>
  <c r="J217" i="7"/>
  <c r="I218" i="7"/>
  <c r="J218" i="7"/>
  <c r="I219" i="7"/>
  <c r="J219" i="7"/>
  <c r="I220" i="7"/>
  <c r="J220" i="7"/>
  <c r="I221" i="7"/>
  <c r="J221" i="7"/>
  <c r="I222" i="7"/>
  <c r="J222" i="7"/>
  <c r="I223" i="7"/>
  <c r="J223" i="7"/>
  <c r="I224" i="7"/>
  <c r="J224" i="7"/>
  <c r="I225" i="7"/>
  <c r="J225" i="7"/>
  <c r="I226" i="7"/>
  <c r="J226" i="7"/>
  <c r="I227" i="7"/>
  <c r="J227" i="7"/>
  <c r="I228" i="7"/>
  <c r="J228" i="7"/>
  <c r="I229" i="7"/>
  <c r="J229" i="7"/>
  <c r="I230" i="7"/>
  <c r="J230" i="7"/>
  <c r="I231" i="7"/>
  <c r="J231" i="7"/>
  <c r="I232" i="7"/>
  <c r="J232" i="7"/>
  <c r="I233" i="7"/>
  <c r="J233" i="7"/>
  <c r="I234" i="7"/>
  <c r="J234" i="7"/>
  <c r="I235" i="7"/>
  <c r="J235" i="7"/>
  <c r="I236" i="7"/>
  <c r="J236" i="7"/>
  <c r="I237" i="7"/>
  <c r="J237" i="7"/>
  <c r="I238" i="7"/>
  <c r="J238" i="7"/>
  <c r="I239" i="7"/>
  <c r="J239" i="7"/>
  <c r="I240" i="7"/>
  <c r="J240" i="7"/>
  <c r="W240" i="7"/>
  <c r="I241" i="7"/>
  <c r="J241" i="7"/>
  <c r="I242" i="7"/>
  <c r="J242" i="7"/>
  <c r="I243" i="7"/>
  <c r="J243" i="7"/>
  <c r="I244" i="7"/>
  <c r="J244" i="7"/>
  <c r="I245" i="7"/>
  <c r="J245" i="7"/>
  <c r="I246" i="7"/>
  <c r="J246" i="7"/>
  <c r="I247" i="7"/>
  <c r="J247" i="7"/>
  <c r="I248" i="7"/>
  <c r="J248" i="7"/>
  <c r="I249" i="7"/>
  <c r="J249" i="7"/>
  <c r="I250" i="7"/>
  <c r="J250" i="7"/>
  <c r="I251" i="7"/>
  <c r="J251" i="7"/>
  <c r="W251" i="7"/>
  <c r="I252" i="7"/>
  <c r="I253" i="7"/>
  <c r="I254" i="7"/>
  <c r="I255" i="7"/>
  <c r="I256" i="7"/>
  <c r="I257" i="7"/>
  <c r="I258" i="7"/>
  <c r="I259" i="7"/>
  <c r="W259" i="7"/>
  <c r="W263" i="7"/>
  <c r="J264" i="7"/>
  <c r="J265" i="7"/>
  <c r="J266" i="7"/>
  <c r="J267" i="7"/>
  <c r="J268" i="7"/>
  <c r="J269" i="7"/>
  <c r="J270" i="7"/>
  <c r="J271" i="7"/>
  <c r="J272" i="7"/>
  <c r="J273" i="7"/>
  <c r="J274" i="7"/>
  <c r="W274" i="7"/>
  <c r="X274" i="7" s="1"/>
  <c r="J275" i="7"/>
  <c r="J276" i="7"/>
  <c r="J277" i="7"/>
  <c r="J278" i="7"/>
  <c r="J279" i="7"/>
  <c r="W279" i="7"/>
  <c r="J280" i="7"/>
  <c r="J281" i="7"/>
  <c r="J282" i="7"/>
  <c r="J283" i="7"/>
  <c r="J284" i="7"/>
  <c r="J285" i="7"/>
  <c r="J286" i="7"/>
  <c r="J287" i="7"/>
  <c r="J288" i="7"/>
  <c r="J289" i="7"/>
  <c r="J290" i="7"/>
  <c r="J291" i="7"/>
  <c r="J292" i="7"/>
  <c r="J293" i="7"/>
  <c r="J294" i="7"/>
  <c r="J295" i="7"/>
  <c r="W295" i="7"/>
  <c r="J296" i="7"/>
  <c r="W296" i="7"/>
  <c r="X296" i="7" s="1"/>
  <c r="J297" i="7"/>
  <c r="J298" i="7"/>
  <c r="J299" i="7"/>
  <c r="J300" i="7"/>
  <c r="J301" i="7"/>
  <c r="J302" i="7"/>
  <c r="J303" i="7"/>
  <c r="J304" i="7"/>
  <c r="J305" i="7"/>
  <c r="J306" i="7"/>
  <c r="W306" i="7"/>
  <c r="J307" i="7"/>
  <c r="J308" i="7"/>
  <c r="J309" i="7"/>
  <c r="J310" i="7"/>
  <c r="J311" i="7"/>
  <c r="J312" i="7"/>
  <c r="J313" i="7"/>
  <c r="J314" i="7"/>
  <c r="J315" i="7"/>
  <c r="J316" i="7"/>
  <c r="J317" i="7"/>
  <c r="W317" i="7"/>
  <c r="I318" i="7"/>
  <c r="J318" i="7"/>
  <c r="I319" i="7"/>
  <c r="J319" i="7"/>
  <c r="I320" i="7"/>
  <c r="J320" i="7"/>
  <c r="I321" i="7"/>
  <c r="J321" i="7"/>
  <c r="I322" i="7"/>
  <c r="J322" i="7"/>
  <c r="I323" i="7"/>
  <c r="J323" i="7"/>
  <c r="I324" i="7"/>
  <c r="J324" i="7"/>
  <c r="I325" i="7"/>
  <c r="J325" i="7"/>
  <c r="I326" i="7"/>
  <c r="J326" i="7"/>
  <c r="I327" i="7"/>
  <c r="J327" i="7"/>
  <c r="W327" i="7"/>
  <c r="J328" i="7"/>
  <c r="J329" i="7"/>
  <c r="J330" i="7"/>
  <c r="J331" i="7"/>
  <c r="J332" i="7"/>
  <c r="J333" i="7"/>
  <c r="J334" i="7"/>
  <c r="J335" i="7"/>
  <c r="W335" i="7"/>
  <c r="W362" i="7"/>
  <c r="W375" i="7"/>
  <c r="I376" i="7"/>
  <c r="I377" i="7"/>
  <c r="I378" i="7"/>
  <c r="I379" i="7"/>
  <c r="I380" i="7"/>
  <c r="I381" i="7"/>
  <c r="I382" i="7"/>
  <c r="I383" i="7"/>
  <c r="I384" i="7"/>
  <c r="I385" i="7"/>
  <c r="I386" i="7"/>
  <c r="W386" i="7"/>
  <c r="W392" i="7"/>
  <c r="I393" i="7"/>
  <c r="I394" i="7"/>
  <c r="I395" i="7"/>
  <c r="I396" i="7"/>
  <c r="I397" i="7"/>
  <c r="I398" i="7"/>
  <c r="I399" i="7"/>
  <c r="I400" i="7"/>
  <c r="I401" i="7"/>
  <c r="I402" i="7"/>
  <c r="I403" i="7"/>
  <c r="I404" i="7"/>
  <c r="I405" i="7"/>
  <c r="I406" i="7"/>
  <c r="W406" i="7"/>
  <c r="I407" i="7"/>
  <c r="I408" i="7"/>
  <c r="I409" i="7"/>
  <c r="I410" i="7"/>
  <c r="I411" i="7"/>
  <c r="I412" i="7"/>
  <c r="I413" i="7"/>
  <c r="I414" i="7"/>
  <c r="I415" i="7"/>
  <c r="I416" i="7"/>
  <c r="I417" i="7"/>
  <c r="I418" i="7"/>
  <c r="I419" i="7"/>
  <c r="I420" i="7"/>
  <c r="I421" i="7"/>
  <c r="I422" i="7"/>
  <c r="I423" i="7"/>
  <c r="W423" i="7"/>
  <c r="W444" i="7"/>
  <c r="I445" i="7"/>
  <c r="I446" i="7"/>
  <c r="I447" i="7"/>
  <c r="I448" i="7"/>
  <c r="I449" i="7"/>
  <c r="I450" i="7"/>
  <c r="I451" i="7"/>
  <c r="I452" i="7"/>
  <c r="I453" i="7"/>
  <c r="I454" i="7"/>
  <c r="I455" i="7"/>
  <c r="I456" i="7"/>
  <c r="I457" i="7"/>
  <c r="I458" i="7"/>
  <c r="I459" i="7"/>
  <c r="I460" i="7"/>
  <c r="I461" i="7"/>
  <c r="I462" i="7"/>
  <c r="I463" i="7"/>
  <c r="W463" i="7"/>
  <c r="W485" i="7"/>
  <c r="W496" i="7"/>
  <c r="W506" i="7"/>
  <c r="W516" i="7"/>
  <c r="W530" i="7"/>
  <c r="W536" i="7"/>
  <c r="W552" i="7"/>
  <c r="W561" i="7"/>
  <c r="W575" i="7"/>
  <c r="W584" i="7"/>
  <c r="W594" i="7"/>
  <c r="W603" i="7"/>
  <c r="W604" i="7"/>
  <c r="X604" i="7" s="1"/>
  <c r="W614" i="7"/>
  <c r="W617" i="7"/>
  <c r="W622" i="7"/>
  <c r="W632" i="7"/>
  <c r="W642" i="7"/>
  <c r="W654" i="7"/>
  <c r="W670" i="7"/>
  <c r="W674" i="7"/>
  <c r="R675" i="7"/>
  <c r="S675" i="7"/>
  <c r="R676" i="7"/>
  <c r="S676" i="7"/>
  <c r="R677" i="7"/>
  <c r="S677" i="7"/>
  <c r="R678" i="7"/>
  <c r="S678" i="7"/>
  <c r="R679" i="7"/>
  <c r="S679" i="7"/>
  <c r="R680" i="7"/>
  <c r="S680" i="7"/>
  <c r="R681" i="7"/>
  <c r="S681" i="7"/>
  <c r="W681" i="7"/>
  <c r="R682" i="7"/>
  <c r="S682" i="7"/>
  <c r="R683" i="7"/>
  <c r="S683" i="7"/>
  <c r="R684" i="7"/>
  <c r="S684" i="7"/>
  <c r="R685" i="7"/>
  <c r="S685" i="7"/>
  <c r="R686" i="7"/>
  <c r="S686" i="7"/>
  <c r="R687" i="7"/>
  <c r="S687" i="7"/>
  <c r="R688" i="7"/>
  <c r="S688" i="7"/>
  <c r="W688" i="7"/>
  <c r="R689" i="7"/>
  <c r="S689" i="7"/>
  <c r="R690" i="7"/>
  <c r="S690" i="7"/>
  <c r="R691" i="7"/>
  <c r="S691" i="7"/>
  <c r="R692" i="7"/>
  <c r="S692" i="7"/>
  <c r="R693" i="7"/>
  <c r="S693" i="7"/>
  <c r="R694" i="7"/>
  <c r="S694" i="7"/>
  <c r="R695" i="7"/>
  <c r="S695" i="7"/>
  <c r="R696" i="7"/>
  <c r="S696" i="7"/>
  <c r="R697" i="7"/>
  <c r="S697" i="7"/>
  <c r="R698" i="7"/>
  <c r="S698" i="7"/>
  <c r="R699" i="7"/>
  <c r="S699" i="7"/>
  <c r="R700" i="7"/>
  <c r="S700" i="7"/>
  <c r="R701" i="7"/>
  <c r="S701" i="7"/>
  <c r="R702" i="7"/>
  <c r="S702" i="7"/>
  <c r="R703" i="7"/>
  <c r="S703" i="7"/>
  <c r="R704" i="7"/>
  <c r="S704" i="7"/>
  <c r="R705" i="7"/>
  <c r="S705" i="7"/>
  <c r="R706" i="7"/>
  <c r="S706" i="7"/>
  <c r="R707" i="7"/>
  <c r="S707" i="7"/>
  <c r="R708" i="7"/>
  <c r="S708" i="7"/>
  <c r="R709" i="7"/>
  <c r="S709" i="7"/>
  <c r="R710" i="7"/>
  <c r="S710" i="7"/>
  <c r="R711" i="7"/>
  <c r="S711" i="7"/>
  <c r="R712" i="7"/>
  <c r="S712" i="7"/>
  <c r="R713" i="7"/>
  <c r="S713" i="7"/>
  <c r="R714" i="7"/>
  <c r="S714" i="7"/>
  <c r="R715" i="7"/>
  <c r="S715" i="7"/>
  <c r="R716" i="7"/>
  <c r="S716" i="7"/>
  <c r="R717" i="7"/>
  <c r="S717" i="7"/>
  <c r="R718" i="7"/>
  <c r="S718" i="7"/>
  <c r="R719" i="7"/>
  <c r="S719" i="7"/>
  <c r="R720" i="7"/>
  <c r="S720" i="7"/>
  <c r="W720" i="7"/>
  <c r="R721" i="7"/>
  <c r="S721" i="7"/>
  <c r="R722" i="7"/>
  <c r="S722" i="7"/>
  <c r="R723" i="7"/>
  <c r="S723" i="7"/>
  <c r="R724" i="7"/>
  <c r="S724" i="7"/>
  <c r="R725" i="7"/>
  <c r="S725" i="7"/>
  <c r="R726" i="7"/>
  <c r="S726" i="7"/>
  <c r="R727" i="7"/>
  <c r="S727" i="7"/>
  <c r="R728" i="7"/>
  <c r="S728" i="7"/>
  <c r="R729" i="7"/>
  <c r="S729" i="7"/>
  <c r="W729" i="7"/>
  <c r="R730" i="7"/>
  <c r="S730" i="7"/>
  <c r="R731" i="7"/>
  <c r="S731" i="7"/>
  <c r="R732" i="7"/>
  <c r="S732" i="7"/>
  <c r="R733" i="7"/>
  <c r="S733" i="7"/>
  <c r="R734" i="7"/>
  <c r="S734" i="7"/>
  <c r="R735" i="7"/>
  <c r="S735" i="7"/>
  <c r="R736" i="7"/>
  <c r="S736" i="7"/>
  <c r="W736" i="7"/>
  <c r="R737" i="7"/>
  <c r="S737" i="7"/>
  <c r="R738" i="7"/>
  <c r="S738" i="7"/>
  <c r="R739" i="7"/>
  <c r="S739" i="7"/>
  <c r="R740" i="7"/>
  <c r="S740" i="7"/>
  <c r="R741" i="7"/>
  <c r="S741" i="7"/>
  <c r="R742" i="7"/>
  <c r="S742" i="7"/>
  <c r="R743" i="7"/>
  <c r="S743" i="7"/>
  <c r="W743" i="7"/>
  <c r="R744" i="7"/>
  <c r="S744" i="7"/>
  <c r="R745" i="7"/>
  <c r="S745" i="7"/>
  <c r="R746" i="7"/>
  <c r="S746" i="7"/>
  <c r="R747" i="7"/>
  <c r="S747" i="7"/>
  <c r="R748" i="7"/>
  <c r="S748" i="7"/>
  <c r="R749" i="7"/>
  <c r="S749" i="7"/>
  <c r="R750" i="7"/>
  <c r="S750" i="7"/>
  <c r="R751" i="7"/>
  <c r="S751" i="7"/>
  <c r="R752" i="7"/>
  <c r="S752" i="7"/>
  <c r="R753" i="7"/>
  <c r="S753" i="7"/>
  <c r="R754" i="7"/>
  <c r="S754" i="7"/>
  <c r="R755" i="7"/>
  <c r="S755" i="7"/>
  <c r="R756" i="7"/>
  <c r="S756" i="7"/>
  <c r="R757" i="7"/>
  <c r="S757" i="7"/>
  <c r="R758" i="7"/>
  <c r="S758" i="7"/>
  <c r="R759" i="7"/>
  <c r="S759" i="7"/>
  <c r="R760" i="7"/>
  <c r="S760" i="7"/>
  <c r="W760" i="7"/>
  <c r="R761" i="7"/>
  <c r="S761" i="7"/>
  <c r="R762" i="7"/>
  <c r="S762" i="7"/>
  <c r="R763" i="7"/>
  <c r="S763" i="7"/>
  <c r="R764" i="7"/>
  <c r="S764" i="7"/>
  <c r="R765" i="7"/>
  <c r="S765" i="7"/>
  <c r="R766" i="7"/>
  <c r="S766" i="7"/>
  <c r="R767" i="7"/>
  <c r="S767" i="7"/>
  <c r="R768" i="7"/>
  <c r="S768" i="7"/>
  <c r="W768" i="7"/>
  <c r="R769" i="7"/>
  <c r="S769" i="7"/>
  <c r="R770" i="7"/>
  <c r="S770" i="7"/>
  <c r="R771" i="7"/>
  <c r="S771" i="7"/>
  <c r="R772" i="7"/>
  <c r="S772" i="7"/>
  <c r="R773" i="7"/>
  <c r="S773" i="7"/>
  <c r="W773" i="7"/>
  <c r="R774" i="7"/>
  <c r="S774" i="7"/>
  <c r="R775" i="7"/>
  <c r="S775" i="7"/>
  <c r="R776" i="7"/>
  <c r="S776" i="7"/>
  <c r="R777" i="7"/>
  <c r="S777" i="7"/>
  <c r="R778" i="7"/>
  <c r="S778" i="7"/>
  <c r="R779" i="7"/>
  <c r="S779" i="7"/>
  <c r="R780" i="7"/>
  <c r="S780" i="7"/>
  <c r="R781" i="7"/>
  <c r="S781" i="7"/>
  <c r="R782" i="7"/>
  <c r="S782" i="7"/>
  <c r="R783" i="7"/>
  <c r="S783" i="7"/>
  <c r="R784" i="7"/>
  <c r="S784" i="7"/>
  <c r="W784" i="7"/>
  <c r="Q785" i="7"/>
  <c r="S785" i="7" s="1"/>
  <c r="R785" i="7"/>
  <c r="W785" i="7"/>
  <c r="X785" i="7" s="1"/>
  <c r="R786" i="7"/>
  <c r="S786" i="7"/>
  <c r="R787" i="7"/>
  <c r="S787" i="7"/>
  <c r="R788" i="7"/>
  <c r="S788" i="7"/>
  <c r="R789" i="7"/>
  <c r="S789" i="7"/>
  <c r="R790" i="7"/>
  <c r="S790" i="7"/>
  <c r="R791" i="7"/>
  <c r="S791" i="7"/>
  <c r="R792" i="7"/>
  <c r="S792" i="7"/>
  <c r="R793" i="7"/>
  <c r="S793" i="7"/>
  <c r="R794" i="7"/>
  <c r="S794" i="7"/>
  <c r="R795" i="7"/>
  <c r="S795" i="7"/>
  <c r="R796" i="7"/>
  <c r="S796" i="7"/>
  <c r="W796" i="7"/>
  <c r="R797" i="7"/>
  <c r="S797" i="7"/>
  <c r="R798" i="7"/>
  <c r="S798" i="7"/>
  <c r="R799" i="7"/>
  <c r="S799" i="7"/>
  <c r="R800" i="7"/>
  <c r="S800" i="7"/>
  <c r="R801" i="7"/>
  <c r="S801" i="7"/>
  <c r="R802" i="7"/>
  <c r="S802" i="7"/>
  <c r="W802" i="7"/>
  <c r="R803" i="7"/>
  <c r="S803" i="7"/>
  <c r="R804" i="7"/>
  <c r="S804" i="7"/>
  <c r="R805" i="7"/>
  <c r="S805" i="7"/>
  <c r="R806" i="7"/>
  <c r="S806" i="7"/>
  <c r="Q807" i="7"/>
  <c r="S807" i="7" s="1"/>
  <c r="R807" i="7"/>
  <c r="W807" i="7"/>
  <c r="X807" i="7" s="1"/>
  <c r="R808" i="7"/>
  <c r="S808" i="7"/>
  <c r="R809" i="7"/>
  <c r="S809" i="7"/>
  <c r="R810" i="7"/>
  <c r="S810" i="7"/>
  <c r="R811" i="7"/>
  <c r="S811" i="7"/>
  <c r="R812" i="7"/>
  <c r="S812" i="7"/>
  <c r="R813" i="7"/>
  <c r="S813" i="7"/>
  <c r="R814" i="7"/>
  <c r="S814" i="7"/>
  <c r="R815" i="7"/>
  <c r="S815" i="7"/>
  <c r="R816" i="7"/>
  <c r="S816" i="7"/>
  <c r="R817" i="7"/>
  <c r="S817" i="7"/>
  <c r="R818" i="7"/>
  <c r="S818" i="7"/>
  <c r="R819" i="7"/>
  <c r="S819" i="7"/>
  <c r="R820" i="7"/>
  <c r="S820" i="7"/>
  <c r="R821" i="7"/>
  <c r="S821" i="7"/>
  <c r="R822" i="7"/>
  <c r="S822" i="7"/>
  <c r="R823" i="7"/>
  <c r="S823" i="7"/>
  <c r="R824" i="7"/>
  <c r="S824" i="7"/>
  <c r="R825" i="7"/>
  <c r="S825" i="7"/>
  <c r="R826" i="7"/>
  <c r="S826" i="7"/>
  <c r="R827" i="7"/>
  <c r="S827" i="7"/>
  <c r="R828" i="7"/>
  <c r="S828" i="7"/>
  <c r="R829" i="7"/>
  <c r="S829" i="7"/>
  <c r="R830" i="7"/>
  <c r="S830" i="7"/>
  <c r="R831" i="7"/>
  <c r="S831" i="7"/>
  <c r="R832" i="7"/>
  <c r="S832" i="7"/>
  <c r="R833" i="7"/>
  <c r="S833" i="7"/>
  <c r="R834" i="7"/>
  <c r="S834" i="7"/>
  <c r="R835" i="7"/>
  <c r="S835" i="7"/>
  <c r="R836" i="7"/>
  <c r="S836" i="7"/>
  <c r="R837" i="7"/>
  <c r="S837" i="7"/>
  <c r="R838" i="7"/>
  <c r="S838" i="7"/>
  <c r="R839" i="7"/>
  <c r="S839" i="7"/>
  <c r="R840" i="7"/>
  <c r="S840" i="7"/>
  <c r="R841" i="7"/>
  <c r="S841" i="7"/>
  <c r="R842" i="7"/>
  <c r="S842" i="7"/>
  <c r="R843" i="7"/>
  <c r="S843" i="7"/>
  <c r="R844" i="7"/>
  <c r="S844" i="7"/>
  <c r="R845" i="7"/>
  <c r="S845" i="7"/>
  <c r="R846" i="7"/>
  <c r="S846" i="7"/>
  <c r="R847" i="7"/>
  <c r="S847" i="7"/>
  <c r="R848" i="7"/>
  <c r="S848" i="7"/>
  <c r="R849" i="7"/>
  <c r="S849" i="7"/>
  <c r="R850" i="7"/>
  <c r="S850" i="7"/>
  <c r="R851" i="7"/>
  <c r="S851" i="7"/>
  <c r="R852" i="7"/>
  <c r="S852" i="7"/>
  <c r="R853" i="7"/>
  <c r="S853" i="7"/>
  <c r="R854" i="7"/>
  <c r="S854" i="7"/>
  <c r="R855" i="7"/>
  <c r="S855" i="7"/>
  <c r="R856" i="7"/>
  <c r="S856" i="7"/>
  <c r="R857" i="7"/>
  <c r="S857" i="7"/>
  <c r="R858" i="7"/>
  <c r="S858" i="7"/>
  <c r="R859" i="7"/>
  <c r="S859" i="7"/>
  <c r="R860" i="7"/>
  <c r="S860" i="7"/>
  <c r="R861" i="7"/>
  <c r="S861" i="7"/>
  <c r="R862" i="7"/>
  <c r="S862" i="7"/>
  <c r="R863" i="7"/>
  <c r="S863" i="7"/>
  <c r="R864" i="7"/>
  <c r="S864" i="7"/>
  <c r="R865" i="7"/>
  <c r="S865" i="7"/>
  <c r="R866" i="7"/>
  <c r="S866" i="7"/>
  <c r="R867" i="7"/>
  <c r="S867" i="7"/>
  <c r="R868" i="7"/>
  <c r="S868" i="7"/>
  <c r="R869" i="7"/>
  <c r="S869" i="7"/>
  <c r="R870" i="7"/>
  <c r="S870" i="7"/>
  <c r="R871" i="7"/>
  <c r="S871" i="7"/>
  <c r="R872" i="7"/>
  <c r="S872" i="7"/>
  <c r="R873" i="7"/>
  <c r="S873" i="7"/>
  <c r="R874" i="7"/>
  <c r="S874" i="7"/>
  <c r="R875" i="7"/>
  <c r="S875" i="7"/>
  <c r="R876" i="7"/>
  <c r="S876" i="7"/>
  <c r="R877" i="7"/>
  <c r="S877" i="7"/>
  <c r="R878" i="7"/>
  <c r="S878" i="7"/>
  <c r="R879" i="7"/>
  <c r="S879" i="7"/>
  <c r="R880" i="7"/>
  <c r="S880" i="7"/>
  <c r="R881" i="7"/>
  <c r="S881" i="7"/>
  <c r="R882" i="7"/>
  <c r="S882" i="7"/>
  <c r="R883" i="7"/>
  <c r="S883" i="7"/>
  <c r="R884" i="7"/>
  <c r="S884" i="7"/>
  <c r="R885" i="7"/>
  <c r="S885" i="7"/>
  <c r="R886" i="7"/>
  <c r="S886" i="7"/>
  <c r="R887" i="7"/>
  <c r="S887" i="7"/>
  <c r="R888" i="7"/>
  <c r="S888" i="7"/>
  <c r="R889" i="7"/>
  <c r="S889" i="7"/>
  <c r="R890" i="7"/>
  <c r="S890" i="7"/>
  <c r="R891" i="7"/>
  <c r="S891" i="7"/>
  <c r="R892" i="7"/>
  <c r="S892" i="7"/>
  <c r="R893" i="7"/>
  <c r="S893" i="7"/>
  <c r="R894" i="7"/>
  <c r="S894" i="7"/>
  <c r="R895" i="7"/>
  <c r="S895" i="7"/>
  <c r="R896" i="7"/>
  <c r="S896" i="7"/>
  <c r="R897" i="7"/>
  <c r="S897" i="7"/>
  <c r="R898" i="7"/>
  <c r="S898" i="7"/>
  <c r="R899" i="7"/>
  <c r="S899" i="7"/>
  <c r="R900" i="7"/>
  <c r="S900" i="7"/>
  <c r="R901" i="7"/>
  <c r="S901" i="7"/>
  <c r="R902" i="7"/>
  <c r="S902" i="7"/>
  <c r="R903" i="7"/>
  <c r="S903" i="7"/>
  <c r="R904" i="7"/>
  <c r="S904" i="7"/>
  <c r="R905" i="7"/>
  <c r="S905" i="7"/>
  <c r="R906" i="7"/>
  <c r="S906" i="7"/>
  <c r="R907" i="7"/>
  <c r="S907" i="7"/>
  <c r="R908" i="7"/>
  <c r="S908" i="7"/>
  <c r="R909" i="7"/>
  <c r="S909" i="7"/>
  <c r="R910" i="7"/>
  <c r="S910" i="7"/>
  <c r="R911" i="7"/>
  <c r="S911" i="7"/>
  <c r="R912" i="7"/>
  <c r="S912" i="7"/>
  <c r="R913" i="7"/>
  <c r="S913" i="7"/>
  <c r="R914" i="7"/>
  <c r="S914" i="7"/>
  <c r="R915" i="7"/>
  <c r="S915" i="7"/>
  <c r="R916" i="7"/>
  <c r="S916" i="7"/>
  <c r="R917" i="7"/>
  <c r="S917" i="7"/>
  <c r="R918" i="7"/>
  <c r="S918" i="7"/>
  <c r="R919" i="7"/>
  <c r="S919" i="7"/>
  <c r="R920" i="7"/>
  <c r="S920" i="7"/>
  <c r="R921" i="7"/>
  <c r="S921" i="7"/>
  <c r="R922" i="7"/>
  <c r="S922" i="7"/>
  <c r="R923" i="7"/>
  <c r="S923" i="7"/>
  <c r="R924" i="7"/>
  <c r="S924" i="7"/>
  <c r="R925" i="7"/>
  <c r="S925" i="7"/>
  <c r="R926" i="7"/>
  <c r="S926" i="7"/>
  <c r="R927" i="7"/>
  <c r="S927" i="7"/>
  <c r="R928" i="7"/>
  <c r="S928" i="7"/>
  <c r="R929" i="7"/>
  <c r="S929" i="7"/>
  <c r="R930" i="7"/>
  <c r="S930" i="7"/>
  <c r="R931" i="7"/>
  <c r="S931" i="7"/>
  <c r="R932" i="7"/>
  <c r="S932" i="7"/>
  <c r="R933" i="7"/>
  <c r="S933" i="7"/>
  <c r="R934" i="7"/>
  <c r="S934" i="7"/>
  <c r="R935" i="7"/>
  <c r="S935" i="7"/>
  <c r="R936" i="7"/>
  <c r="S936" i="7"/>
  <c r="R937" i="7"/>
  <c r="S937" i="7"/>
  <c r="R938" i="7"/>
  <c r="S938" i="7"/>
  <c r="R939" i="7"/>
  <c r="S939" i="7"/>
  <c r="R940" i="7"/>
  <c r="S940" i="7"/>
  <c r="R941" i="7"/>
  <c r="S941" i="7"/>
  <c r="R942" i="7"/>
  <c r="S942" i="7"/>
  <c r="R943" i="7"/>
  <c r="S943" i="7"/>
  <c r="R944" i="7"/>
  <c r="S944" i="7"/>
  <c r="R945" i="7"/>
  <c r="S945" i="7"/>
  <c r="R946" i="7"/>
  <c r="S946" i="7"/>
  <c r="R947" i="7"/>
  <c r="S947" i="7"/>
  <c r="R948" i="7"/>
  <c r="S948" i="7"/>
  <c r="R949" i="7"/>
  <c r="S949" i="7"/>
  <c r="R950" i="7"/>
  <c r="S950" i="7"/>
  <c r="R951" i="7"/>
  <c r="S951" i="7"/>
  <c r="R952" i="7"/>
  <c r="S952" i="7"/>
  <c r="R953" i="7"/>
  <c r="S953" i="7"/>
  <c r="R954" i="7"/>
  <c r="S954" i="7"/>
  <c r="R955" i="7"/>
  <c r="S955" i="7"/>
  <c r="R956" i="7"/>
  <c r="S956" i="7"/>
  <c r="R957" i="7"/>
  <c r="S957" i="7"/>
  <c r="R958" i="7"/>
  <c r="S958" i="7"/>
  <c r="R959" i="7"/>
  <c r="S959" i="7"/>
  <c r="R960" i="7"/>
  <c r="S960" i="7"/>
  <c r="R961" i="7"/>
  <c r="S961" i="7"/>
  <c r="R962" i="7"/>
  <c r="S962" i="7"/>
  <c r="R963" i="7"/>
  <c r="S963" i="7"/>
  <c r="R964" i="7"/>
  <c r="S964" i="7"/>
  <c r="R965" i="7"/>
  <c r="S965" i="7"/>
  <c r="R966" i="7"/>
  <c r="S966" i="7"/>
  <c r="R967" i="7"/>
  <c r="S967" i="7"/>
  <c r="R968" i="7"/>
  <c r="S968" i="7"/>
  <c r="R969" i="7"/>
  <c r="S969" i="7"/>
  <c r="R970" i="7"/>
  <c r="S970" i="7"/>
  <c r="R971" i="7"/>
  <c r="S971" i="7"/>
  <c r="R972" i="7"/>
  <c r="S972" i="7"/>
  <c r="R973" i="7"/>
  <c r="S973" i="7"/>
  <c r="R974" i="7"/>
  <c r="S974" i="7"/>
  <c r="R975" i="7"/>
  <c r="S975" i="7"/>
  <c r="R976" i="7"/>
  <c r="S976" i="7"/>
  <c r="R977" i="7"/>
  <c r="S977" i="7"/>
  <c r="R978" i="7"/>
  <c r="S978" i="7"/>
  <c r="R979" i="7"/>
  <c r="S979" i="7"/>
  <c r="R980" i="7"/>
  <c r="S980" i="7"/>
  <c r="R981" i="7"/>
  <c r="S981" i="7"/>
  <c r="R982" i="7"/>
  <c r="S982" i="7"/>
  <c r="R983" i="7"/>
  <c r="S983" i="7"/>
  <c r="R984" i="7"/>
  <c r="S984" i="7"/>
  <c r="R985" i="7"/>
  <c r="S985" i="7"/>
  <c r="R986" i="7"/>
  <c r="S986" i="7"/>
  <c r="R987" i="7"/>
  <c r="S987" i="7"/>
  <c r="R988" i="7"/>
  <c r="S988" i="7"/>
  <c r="R989" i="7"/>
  <c r="S989" i="7"/>
  <c r="R990" i="7"/>
  <c r="S990" i="7"/>
  <c r="R991" i="7"/>
  <c r="S991" i="7"/>
  <c r="R992" i="7"/>
  <c r="S992" i="7"/>
  <c r="R993" i="7"/>
  <c r="S993" i="7"/>
  <c r="R994" i="7"/>
  <c r="S994" i="7"/>
  <c r="R995" i="7"/>
  <c r="S995" i="7"/>
  <c r="R996" i="7"/>
  <c r="S996" i="7"/>
  <c r="R997" i="7"/>
  <c r="S997" i="7"/>
  <c r="R998" i="7"/>
  <c r="S998" i="7"/>
  <c r="R999" i="7"/>
  <c r="S999" i="7"/>
  <c r="R1000" i="7"/>
  <c r="S1000" i="7"/>
  <c r="R1001" i="7"/>
  <c r="S1001" i="7"/>
  <c r="R1002" i="7"/>
  <c r="S1002" i="7"/>
  <c r="R1003" i="7"/>
  <c r="S1003" i="7"/>
  <c r="R1004" i="7"/>
  <c r="S1004" i="7"/>
  <c r="R1005" i="7"/>
  <c r="S1005" i="7"/>
  <c r="R1006" i="7"/>
  <c r="S1006" i="7"/>
  <c r="R1007" i="7"/>
  <c r="S1007" i="7"/>
  <c r="R1008" i="7"/>
  <c r="S1008" i="7"/>
  <c r="R1009" i="7"/>
  <c r="S1009" i="7"/>
  <c r="R1010" i="7"/>
  <c r="S1010" i="7"/>
  <c r="R1011" i="7"/>
  <c r="S1011" i="7"/>
  <c r="R1012" i="7"/>
  <c r="S1012" i="7"/>
  <c r="R1013" i="7"/>
  <c r="S1013" i="7"/>
  <c r="R1014" i="7"/>
  <c r="S1014" i="7"/>
  <c r="R1015" i="7"/>
  <c r="S1015" i="7"/>
  <c r="R1016" i="7"/>
  <c r="S1016" i="7"/>
  <c r="R1017" i="7"/>
  <c r="S1017" i="7"/>
  <c r="R1018" i="7"/>
  <c r="S1018" i="7"/>
  <c r="R1019" i="7"/>
  <c r="S1019" i="7"/>
  <c r="R1020" i="7"/>
  <c r="S1020" i="7"/>
  <c r="R1021" i="7"/>
  <c r="S1021" i="7"/>
  <c r="R1022" i="7"/>
  <c r="S1022" i="7"/>
  <c r="R1023" i="7"/>
  <c r="S1023" i="7"/>
  <c r="R1024" i="7"/>
  <c r="S1024" i="7"/>
  <c r="R1025" i="7"/>
  <c r="S1025" i="7"/>
  <c r="R1026" i="7"/>
  <c r="S1026" i="7"/>
  <c r="R1027" i="7"/>
  <c r="S1027" i="7"/>
  <c r="R1028" i="7"/>
  <c r="S1028" i="7"/>
  <c r="R1029" i="7"/>
  <c r="S1029" i="7"/>
  <c r="R1030" i="7"/>
  <c r="S1030" i="7"/>
  <c r="R1031" i="7"/>
  <c r="S1031" i="7"/>
  <c r="R1032" i="7"/>
  <c r="S1032" i="7"/>
  <c r="R1033" i="7"/>
  <c r="S1033" i="7"/>
  <c r="R1034" i="7"/>
  <c r="S1034" i="7"/>
  <c r="R1035" i="7"/>
  <c r="S1035" i="7"/>
  <c r="R1036" i="7"/>
  <c r="S1036" i="7"/>
  <c r="R1037" i="7"/>
  <c r="S1037" i="7"/>
  <c r="R1038" i="7"/>
  <c r="S1038" i="7"/>
  <c r="R1039" i="7"/>
  <c r="S1039" i="7"/>
  <c r="R1040" i="7"/>
  <c r="S1040" i="7"/>
  <c r="R1041" i="7"/>
  <c r="S1041" i="7"/>
  <c r="R1042" i="7"/>
  <c r="S1042" i="7"/>
  <c r="R1043" i="7"/>
  <c r="S1043" i="7"/>
  <c r="R1044" i="7"/>
  <c r="S1044" i="7"/>
  <c r="R1045" i="7"/>
  <c r="S1045" i="7"/>
  <c r="R1046" i="7"/>
  <c r="S1046" i="7"/>
  <c r="R1047" i="7"/>
  <c r="S1047" i="7"/>
  <c r="R1048" i="7"/>
  <c r="S1048" i="7"/>
  <c r="R1049" i="7"/>
  <c r="S1049" i="7"/>
  <c r="R1050" i="7"/>
  <c r="S1050" i="7"/>
  <c r="R1051" i="7"/>
  <c r="S1051" i="7"/>
  <c r="R1052" i="7"/>
  <c r="S1052" i="7"/>
  <c r="R1053" i="7"/>
  <c r="S1053" i="7"/>
  <c r="W1053" i="7"/>
  <c r="R1054" i="7"/>
  <c r="S1054" i="7"/>
  <c r="R1055" i="7"/>
  <c r="S1055" i="7"/>
  <c r="R1056" i="7"/>
  <c r="S1056" i="7"/>
  <c r="R1057" i="7"/>
  <c r="S1057" i="7"/>
  <c r="R1058" i="7"/>
  <c r="S1058" i="7"/>
  <c r="R1059" i="7"/>
  <c r="S1059" i="7"/>
  <c r="R1060" i="7"/>
  <c r="S1060" i="7"/>
  <c r="R1061" i="7"/>
  <c r="S1061" i="7"/>
  <c r="R1062" i="7"/>
  <c r="S1062" i="7"/>
  <c r="R1063" i="7"/>
  <c r="S1063" i="7"/>
  <c r="R1064" i="7"/>
  <c r="S1064" i="7"/>
  <c r="R1065" i="7"/>
  <c r="S1065" i="7"/>
  <c r="R1066" i="7"/>
  <c r="S1066" i="7"/>
  <c r="R1067" i="7"/>
  <c r="S1067" i="7"/>
  <c r="R1068" i="7"/>
  <c r="S1068" i="7"/>
  <c r="R1069" i="7"/>
  <c r="S1069" i="7"/>
  <c r="R1070" i="7"/>
  <c r="S1070" i="7"/>
  <c r="R1071" i="7"/>
  <c r="S1071" i="7"/>
  <c r="R1072" i="7"/>
  <c r="S1072" i="7"/>
  <c r="R1073" i="7"/>
  <c r="S1073" i="7"/>
  <c r="R1074" i="7"/>
  <c r="S1074" i="7"/>
  <c r="R1075" i="7"/>
  <c r="S1075" i="7"/>
  <c r="R1076" i="7"/>
  <c r="S1076" i="7"/>
  <c r="R1077" i="7"/>
  <c r="S1077" i="7"/>
  <c r="R1078" i="7"/>
  <c r="S1078" i="7"/>
  <c r="R1079" i="7"/>
  <c r="S1079" i="7"/>
  <c r="R1080" i="7"/>
  <c r="S1080" i="7"/>
  <c r="R1081" i="7"/>
  <c r="S1081" i="7"/>
  <c r="R1082" i="7"/>
  <c r="S1082" i="7"/>
  <c r="R1083" i="7"/>
  <c r="S1083" i="7"/>
  <c r="R1084" i="7"/>
  <c r="S1084" i="7"/>
  <c r="R1085" i="7"/>
  <c r="S1085" i="7"/>
  <c r="R1086" i="7"/>
  <c r="S1086" i="7"/>
  <c r="R1087" i="7"/>
  <c r="S1087" i="7"/>
  <c r="R1088" i="7"/>
  <c r="S1088" i="7"/>
  <c r="R1089" i="7"/>
  <c r="S1089" i="7"/>
  <c r="R1090" i="7"/>
  <c r="S1090" i="7"/>
  <c r="R1091" i="7"/>
  <c r="S1091" i="7"/>
  <c r="R1092" i="7"/>
  <c r="S1092" i="7"/>
  <c r="R1093" i="7"/>
  <c r="S1093" i="7"/>
  <c r="R1094" i="7"/>
  <c r="S1094" i="7"/>
  <c r="R1095" i="7"/>
  <c r="S1095" i="7"/>
  <c r="R1096" i="7"/>
  <c r="S1096" i="7"/>
  <c r="R1097" i="7"/>
  <c r="S1097" i="7"/>
  <c r="R1098" i="7"/>
  <c r="S1098" i="7"/>
  <c r="R1099" i="7"/>
  <c r="S1099" i="7"/>
  <c r="R1100" i="7"/>
  <c r="S1100" i="7"/>
  <c r="R1101" i="7"/>
  <c r="S1101" i="7"/>
  <c r="R1102" i="7"/>
  <c r="S1102" i="7"/>
  <c r="R1103" i="7"/>
  <c r="S1103" i="7"/>
  <c r="R1104" i="7"/>
  <c r="S1104" i="7"/>
  <c r="R1105" i="7"/>
  <c r="S1105" i="7"/>
  <c r="R1106" i="7"/>
  <c r="S1106" i="7"/>
  <c r="R1107" i="7"/>
  <c r="S1107" i="7"/>
  <c r="R1108" i="7"/>
  <c r="S1108" i="7"/>
  <c r="R1109" i="7"/>
  <c r="S1109" i="7"/>
  <c r="R1110" i="7"/>
  <c r="S1110" i="7"/>
  <c r="R1111" i="7"/>
  <c r="S1111" i="7"/>
  <c r="R1112" i="7"/>
  <c r="S1112" i="7"/>
  <c r="R1113" i="7"/>
  <c r="S1113" i="7"/>
  <c r="R1114" i="7"/>
  <c r="S1114" i="7"/>
  <c r="R1115" i="7"/>
  <c r="S1115" i="7"/>
  <c r="R1116" i="7"/>
  <c r="S1116" i="7"/>
  <c r="R1117" i="7"/>
  <c r="S1117" i="7"/>
  <c r="R1118" i="7"/>
  <c r="S1118" i="7"/>
  <c r="R1119" i="7"/>
  <c r="S1119" i="7"/>
  <c r="R1120" i="7"/>
  <c r="S1120" i="7"/>
  <c r="R1121" i="7"/>
  <c r="S1121" i="7"/>
  <c r="R1122" i="7"/>
  <c r="S1122" i="7"/>
  <c r="R1123" i="7"/>
  <c r="S1123" i="7"/>
  <c r="G1124" i="7"/>
  <c r="H1124" i="7"/>
  <c r="R1124" i="7"/>
  <c r="S1124" i="7"/>
  <c r="G1125" i="7"/>
  <c r="H1125" i="7"/>
  <c r="R1125" i="7"/>
  <c r="S1125" i="7"/>
  <c r="G1126" i="7"/>
  <c r="H1126" i="7"/>
  <c r="R1126" i="7"/>
  <c r="S1126" i="7"/>
  <c r="G1127" i="7"/>
  <c r="H1127" i="7"/>
  <c r="R1127" i="7"/>
  <c r="S1127" i="7"/>
  <c r="G1128" i="7"/>
  <c r="H1128" i="7"/>
  <c r="R1128" i="7"/>
  <c r="S1128" i="7"/>
  <c r="G1129" i="7"/>
  <c r="H1129" i="7"/>
  <c r="R1129" i="7"/>
  <c r="S1129" i="7"/>
  <c r="G1130" i="7"/>
  <c r="H1130" i="7"/>
  <c r="R1130" i="7"/>
  <c r="S1130" i="7"/>
  <c r="G1131" i="7"/>
  <c r="H1131" i="7"/>
  <c r="R1131" i="7"/>
  <c r="S1131" i="7"/>
  <c r="G1132" i="7"/>
  <c r="H1132" i="7"/>
  <c r="R1132" i="7"/>
  <c r="S1132" i="7"/>
  <c r="G1133" i="7"/>
  <c r="H1133" i="7"/>
  <c r="R1133" i="7"/>
  <c r="S1133" i="7"/>
  <c r="G1134" i="7"/>
  <c r="H1134" i="7"/>
  <c r="R1134" i="7"/>
  <c r="S1134" i="7"/>
  <c r="G1135" i="7"/>
  <c r="H1135" i="7"/>
  <c r="R1135" i="7"/>
  <c r="S1135" i="7"/>
  <c r="G1136" i="7"/>
  <c r="H1136" i="7"/>
  <c r="R1136" i="7"/>
  <c r="S1136" i="7"/>
  <c r="G1137" i="7"/>
  <c r="H1137" i="7"/>
  <c r="R1137" i="7"/>
  <c r="S1137" i="7"/>
  <c r="G1138" i="7"/>
  <c r="H1138" i="7"/>
  <c r="R1138" i="7"/>
  <c r="S1138" i="7"/>
  <c r="R1139" i="7"/>
  <c r="S1139" i="7"/>
  <c r="R1140" i="7"/>
  <c r="S1140" i="7"/>
  <c r="R1141" i="7"/>
  <c r="S1141" i="7"/>
  <c r="R1142" i="7"/>
  <c r="S1142" i="7"/>
  <c r="R1143" i="7"/>
  <c r="S1143" i="7"/>
  <c r="R1144" i="7"/>
  <c r="S1144" i="7"/>
  <c r="R1145" i="7"/>
  <c r="S1145" i="7"/>
  <c r="R1146" i="7"/>
  <c r="S1146" i="7"/>
  <c r="R1147" i="7"/>
  <c r="S1147" i="7"/>
  <c r="R1148" i="7"/>
  <c r="S1148" i="7"/>
  <c r="R1149" i="7"/>
  <c r="S1149" i="7"/>
  <c r="R1150" i="7"/>
  <c r="R1151" i="7"/>
  <c r="S1151" i="7"/>
  <c r="R1152" i="7"/>
  <c r="S1152" i="7"/>
  <c r="R1153" i="7"/>
  <c r="S1153" i="7"/>
  <c r="R1154" i="7"/>
  <c r="S1154" i="7"/>
  <c r="R1155" i="7"/>
  <c r="S1155" i="7"/>
  <c r="R1156" i="7"/>
  <c r="S1156" i="7"/>
  <c r="R1157" i="7"/>
  <c r="S1157" i="7"/>
  <c r="R1158" i="7"/>
  <c r="S1158" i="7"/>
  <c r="R1159" i="7"/>
  <c r="S1159" i="7"/>
  <c r="R1160" i="7"/>
  <c r="S1160" i="7"/>
  <c r="R1161" i="7"/>
  <c r="S1161" i="7"/>
  <c r="R1162" i="7"/>
  <c r="S1162" i="7"/>
  <c r="R1163" i="7"/>
  <c r="S1163" i="7"/>
  <c r="R1164" i="7"/>
  <c r="S1164" i="7"/>
  <c r="R1165" i="7"/>
  <c r="S1165" i="7"/>
  <c r="R1166" i="7"/>
  <c r="S1166" i="7"/>
  <c r="R1167" i="7"/>
  <c r="S1167" i="7"/>
  <c r="R1168" i="7"/>
  <c r="S1168" i="7"/>
  <c r="R1169" i="7"/>
  <c r="S1169" i="7"/>
  <c r="R1170" i="7"/>
  <c r="S1170" i="7"/>
  <c r="R1171" i="7"/>
  <c r="S1171" i="7"/>
  <c r="R1172" i="7"/>
  <c r="S1172" i="7"/>
  <c r="R1173" i="7"/>
  <c r="S1173" i="7"/>
  <c r="R1174" i="7"/>
  <c r="S1174" i="7"/>
  <c r="R1175" i="7"/>
  <c r="S1175" i="7"/>
  <c r="R1176" i="7"/>
  <c r="S1176" i="7"/>
  <c r="R1177" i="7"/>
  <c r="S1177" i="7"/>
  <c r="R1178" i="7"/>
  <c r="S1178" i="7"/>
  <c r="R1179" i="7"/>
  <c r="S1179" i="7"/>
  <c r="R1180" i="7"/>
  <c r="S1180" i="7"/>
  <c r="R1181" i="7"/>
  <c r="S1181" i="7"/>
  <c r="R1182" i="7"/>
  <c r="S1182" i="7"/>
  <c r="R1183" i="7"/>
  <c r="S1183" i="7"/>
  <c r="R1184" i="7"/>
  <c r="S1184" i="7"/>
  <c r="R1185" i="7"/>
  <c r="S1185" i="7"/>
  <c r="R1186" i="7"/>
  <c r="S1186" i="7"/>
  <c r="R1187" i="7"/>
  <c r="S1187" i="7"/>
  <c r="R1188" i="7"/>
  <c r="S1188" i="7"/>
  <c r="R1189" i="7"/>
  <c r="S1189" i="7"/>
  <c r="R1190" i="7"/>
  <c r="S1190" i="7"/>
  <c r="R1191" i="7"/>
  <c r="S1191" i="7"/>
  <c r="R1192" i="7"/>
  <c r="S1192" i="7"/>
  <c r="R1193" i="7"/>
  <c r="S1193" i="7"/>
  <c r="R1194" i="7"/>
  <c r="S1194" i="7"/>
  <c r="R1196" i="7"/>
  <c r="S1196" i="7"/>
  <c r="R1197" i="7"/>
  <c r="S1197" i="7"/>
  <c r="R1198" i="7"/>
  <c r="S1198" i="7"/>
  <c r="R1199" i="7"/>
  <c r="S1199" i="7"/>
  <c r="R1200" i="7"/>
  <c r="S1200" i="7"/>
  <c r="R1201" i="7"/>
  <c r="S1201" i="7"/>
  <c r="R1202" i="7"/>
  <c r="S1202" i="7"/>
  <c r="R1203" i="7"/>
  <c r="S1203" i="7"/>
  <c r="R1204" i="7"/>
  <c r="S1204" i="7"/>
  <c r="R1205" i="7"/>
  <c r="S1205" i="7"/>
  <c r="R1206" i="7"/>
  <c r="S1206" i="7"/>
  <c r="R1207" i="7"/>
  <c r="S1207" i="7"/>
  <c r="R1208" i="7"/>
  <c r="S1208" i="7"/>
  <c r="R1209" i="7"/>
  <c r="S1209" i="7"/>
  <c r="R1210" i="7"/>
  <c r="S1210" i="7"/>
  <c r="R1211" i="7"/>
  <c r="S1211" i="7"/>
  <c r="R1212" i="7"/>
  <c r="S1212" i="7"/>
  <c r="R1213" i="7"/>
  <c r="S1213" i="7"/>
  <c r="R1214" i="7"/>
  <c r="S1214" i="7"/>
  <c r="R1215" i="7"/>
  <c r="S1215" i="7"/>
  <c r="R1216" i="7"/>
  <c r="S1216" i="7"/>
  <c r="R1217" i="7"/>
  <c r="S1217" i="7"/>
  <c r="R1218" i="7"/>
  <c r="S1218" i="7"/>
  <c r="R1219" i="7"/>
  <c r="S1219" i="7"/>
  <c r="R1220" i="7"/>
  <c r="S1220" i="7"/>
  <c r="R1221" i="7"/>
  <c r="S1221" i="7"/>
  <c r="R1222" i="7"/>
  <c r="S1222" i="7"/>
  <c r="R1223" i="7"/>
  <c r="S1223" i="7"/>
  <c r="R1224" i="7"/>
  <c r="S1224" i="7"/>
  <c r="R1225" i="7"/>
  <c r="S1225" i="7"/>
  <c r="R1226" i="7"/>
  <c r="S1226" i="7"/>
  <c r="R1227" i="7"/>
  <c r="S1227" i="7"/>
  <c r="R1228" i="7"/>
  <c r="S1228" i="7"/>
  <c r="R1229" i="7"/>
  <c r="S1229" i="7"/>
  <c r="R1230" i="7"/>
  <c r="S1230" i="7"/>
  <c r="R1231" i="7"/>
  <c r="S1231" i="7"/>
  <c r="R1232" i="7"/>
  <c r="S1232" i="7"/>
  <c r="R1233" i="7"/>
  <c r="S1233" i="7"/>
  <c r="R1234" i="7"/>
  <c r="S1234" i="7"/>
  <c r="R1235" i="7"/>
  <c r="S1235" i="7"/>
  <c r="R1236" i="7"/>
  <c r="S1236" i="7"/>
  <c r="R1237" i="7"/>
  <c r="S1237" i="7"/>
  <c r="R1238" i="7"/>
  <c r="S1238" i="7"/>
  <c r="R1239" i="7"/>
  <c r="S1239" i="7"/>
  <c r="R1240" i="7"/>
  <c r="S1240" i="7"/>
  <c r="R1241" i="7"/>
  <c r="S1241" i="7"/>
  <c r="R1242" i="7"/>
  <c r="S1242" i="7"/>
  <c r="R1243" i="7"/>
  <c r="S1243" i="7"/>
  <c r="R1244" i="7"/>
  <c r="S1244" i="7"/>
  <c r="R1245" i="7"/>
  <c r="S1245" i="7"/>
  <c r="R1246" i="7"/>
  <c r="S1246" i="7"/>
  <c r="R1247" i="7"/>
  <c r="S1247" i="7"/>
  <c r="R1248" i="7"/>
  <c r="S1248" i="7"/>
  <c r="R1249" i="7"/>
  <c r="S1249" i="7"/>
  <c r="R1250" i="7"/>
  <c r="S1250" i="7"/>
  <c r="R1251" i="7"/>
  <c r="S1251" i="7"/>
  <c r="R1252" i="7"/>
  <c r="S1252" i="7"/>
  <c r="R1253" i="7"/>
  <c r="S1253" i="7"/>
  <c r="R1254" i="7"/>
  <c r="S1254" i="7"/>
  <c r="R1255" i="7"/>
  <c r="S1255" i="7"/>
  <c r="R1256" i="7"/>
  <c r="S1256" i="7"/>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1002" i="8"/>
  <c r="E1003" i="8"/>
  <c r="E1004" i="8"/>
  <c r="E1005" i="8"/>
  <c r="E1006" i="8"/>
  <c r="E1007" i="8"/>
  <c r="E1008" i="8"/>
  <c r="E1009" i="8"/>
  <c r="E1010" i="8"/>
  <c r="E1011" i="8"/>
  <c r="E1012" i="8"/>
  <c r="E1013" i="8"/>
  <c r="E1014" i="8"/>
  <c r="E1015" i="8"/>
  <c r="E1016" i="8"/>
  <c r="E1017" i="8"/>
  <c r="E1018" i="8"/>
  <c r="E1019" i="8"/>
  <c r="E1020" i="8"/>
  <c r="E1021" i="8"/>
  <c r="E1022" i="8"/>
  <c r="E1023" i="8"/>
  <c r="E1024" i="8"/>
  <c r="E1025" i="8"/>
  <c r="E1026" i="8"/>
  <c r="E1027" i="8"/>
  <c r="E1028" i="8"/>
  <c r="E1029" i="8"/>
  <c r="E1030" i="8"/>
  <c r="E1031" i="8"/>
  <c r="E1032" i="8"/>
  <c r="E1033" i="8"/>
  <c r="E1034" i="8"/>
  <c r="E1035" i="8"/>
  <c r="E1036" i="8"/>
  <c r="E1037" i="8"/>
  <c r="E1038" i="8"/>
  <c r="E1039" i="8"/>
  <c r="E1040" i="8"/>
  <c r="E1041" i="8"/>
  <c r="E1042" i="8"/>
  <c r="E1043" i="8"/>
  <c r="E1044" i="8"/>
  <c r="E1045" i="8"/>
  <c r="E1046" i="8"/>
  <c r="E1047" i="8"/>
  <c r="E1048" i="8"/>
  <c r="E1049" i="8"/>
  <c r="E1050" i="8"/>
  <c r="E1051" i="8"/>
  <c r="E1052" i="8"/>
  <c r="E1053" i="8"/>
  <c r="E1054" i="8"/>
  <c r="E1055" i="8"/>
  <c r="E1056" i="8"/>
  <c r="E1057" i="8"/>
  <c r="E1058" i="8"/>
  <c r="E1059" i="8"/>
  <c r="E1060" i="8"/>
  <c r="E1061" i="8"/>
  <c r="E1062" i="8"/>
  <c r="E1063" i="8"/>
  <c r="E1064" i="8"/>
  <c r="E1065" i="8"/>
  <c r="E1066" i="8"/>
  <c r="E1067" i="8"/>
  <c r="E1068" i="8"/>
  <c r="E1069" i="8"/>
  <c r="E1070" i="8"/>
  <c r="E1071" i="8"/>
  <c r="E1072" i="8"/>
  <c r="E1073" i="8"/>
  <c r="E1074" i="8"/>
  <c r="E1075" i="8"/>
  <c r="E1076" i="8"/>
  <c r="E1077" i="8"/>
  <c r="E1078" i="8"/>
  <c r="E1079" i="8"/>
  <c r="E1080" i="8"/>
  <c r="E1081" i="8"/>
  <c r="E1082" i="8"/>
  <c r="E1083" i="8"/>
  <c r="E1084" i="8"/>
  <c r="E1085" i="8"/>
  <c r="E1086" i="8"/>
  <c r="E1087" i="8"/>
  <c r="E1088" i="8"/>
  <c r="E1089" i="8"/>
  <c r="E1090" i="8"/>
  <c r="E1091" i="8"/>
  <c r="E1092" i="8"/>
  <c r="E1093" i="8"/>
  <c r="E1094" i="8"/>
  <c r="E1095" i="8"/>
  <c r="E1096" i="8"/>
  <c r="E1097" i="8"/>
  <c r="E1098" i="8"/>
  <c r="E1099" i="8"/>
  <c r="E1100" i="8"/>
  <c r="E1101" i="8"/>
  <c r="E1102" i="8"/>
  <c r="E1103" i="8"/>
  <c r="E1104" i="8"/>
  <c r="E1105" i="8"/>
  <c r="E1106" i="8"/>
  <c r="E1107" i="8"/>
  <c r="E1108" i="8"/>
  <c r="E1109" i="8"/>
  <c r="E1110" i="8"/>
  <c r="E1111" i="8"/>
  <c r="E1112" i="8"/>
  <c r="E1113" i="8"/>
  <c r="E1114" i="8"/>
  <c r="E1115" i="8"/>
  <c r="E1116" i="8"/>
  <c r="E1117" i="8"/>
  <c r="E1118" i="8"/>
  <c r="E1119" i="8"/>
  <c r="E1120" i="8"/>
  <c r="E1121" i="8"/>
  <c r="E1122" i="8"/>
  <c r="E1123" i="8"/>
  <c r="E1124" i="8"/>
  <c r="E1125" i="8"/>
  <c r="E1126" i="8"/>
  <c r="E1127" i="8"/>
  <c r="E1128" i="8"/>
  <c r="E1129" i="8"/>
  <c r="E1130" i="8"/>
  <c r="E1131" i="8"/>
  <c r="E1132" i="8"/>
  <c r="E1133" i="8"/>
  <c r="E1134" i="8"/>
  <c r="E1135" i="8"/>
  <c r="E1136" i="8"/>
  <c r="E1137" i="8"/>
  <c r="E1138" i="8"/>
  <c r="E1139" i="8"/>
  <c r="E1140" i="8"/>
  <c r="E1141" i="8"/>
  <c r="E1142" i="8"/>
  <c r="E1143" i="8"/>
  <c r="E1144" i="8"/>
  <c r="E1145" i="8"/>
  <c r="E1146" i="8"/>
  <c r="E1147" i="8"/>
  <c r="E1148" i="8"/>
  <c r="E1149" i="8"/>
  <c r="E1150" i="8"/>
  <c r="E1151" i="8"/>
  <c r="E1152" i="8"/>
  <c r="E1153" i="8"/>
  <c r="E1154" i="8"/>
  <c r="E1155" i="8"/>
  <c r="E1156" i="8"/>
  <c r="E1157" i="8"/>
  <c r="E1158" i="8"/>
  <c r="E1159" i="8"/>
  <c r="E1160" i="8"/>
  <c r="E1161" i="8"/>
  <c r="E1162" i="8"/>
  <c r="E1163" i="8"/>
  <c r="E1164" i="8"/>
  <c r="E1165" i="8"/>
  <c r="E1166" i="8"/>
  <c r="E1167" i="8"/>
  <c r="E1168" i="8"/>
  <c r="E1169" i="8"/>
  <c r="E1170" i="8"/>
  <c r="E1171" i="8"/>
  <c r="E1172" i="8"/>
  <c r="E1173" i="8"/>
  <c r="E1174" i="8"/>
  <c r="E1175" i="8"/>
  <c r="E1176" i="8"/>
  <c r="E1177" i="8"/>
  <c r="E1178" i="8"/>
  <c r="E1179" i="8"/>
  <c r="E1180" i="8"/>
  <c r="E1181" i="8"/>
  <c r="E1182" i="8"/>
  <c r="E1183" i="8"/>
  <c r="E1184" i="8"/>
  <c r="E1185" i="8"/>
  <c r="E1187" i="8"/>
  <c r="E1188" i="8"/>
  <c r="E1189" i="8"/>
  <c r="E1190" i="8"/>
  <c r="E1191" i="8"/>
  <c r="E1192" i="8"/>
  <c r="E1193" i="8"/>
  <c r="E1194" i="8"/>
  <c r="E1195" i="8"/>
  <c r="E1196" i="8"/>
  <c r="E1197" i="8"/>
  <c r="E1198" i="8"/>
  <c r="E1199" i="8"/>
  <c r="E1200" i="8"/>
  <c r="E1201" i="8"/>
  <c r="E1202" i="8"/>
  <c r="E1203" i="8"/>
  <c r="E1204" i="8"/>
  <c r="E1205" i="8"/>
  <c r="E1206" i="8"/>
  <c r="E1207" i="8"/>
  <c r="E1208" i="8"/>
  <c r="E1209" i="8"/>
  <c r="E1210" i="8"/>
  <c r="E1211" i="8"/>
  <c r="E1212" i="8"/>
  <c r="E1213" i="8"/>
  <c r="E1214" i="8"/>
  <c r="E1215" i="8"/>
  <c r="E1216" i="8"/>
  <c r="E1217" i="8"/>
  <c r="E1218" i="8"/>
  <c r="E1219" i="8"/>
  <c r="E1220" i="8"/>
  <c r="E1221" i="8"/>
  <c r="E1222" i="8"/>
  <c r="E1223" i="8"/>
  <c r="E1224" i="8"/>
  <c r="E1225" i="8"/>
  <c r="E1226" i="8"/>
  <c r="E1227" i="8"/>
  <c r="E1228" i="8"/>
  <c r="E1229" i="8"/>
  <c r="E1230" i="8"/>
  <c r="E1231" i="8"/>
  <c r="E1232" i="8"/>
  <c r="E1233" i="8"/>
  <c r="E1234" i="8"/>
  <c r="E1235" i="8"/>
  <c r="E1236" i="8"/>
  <c r="E1237" i="8"/>
  <c r="E1238" i="8"/>
  <c r="E1239" i="8"/>
  <c r="E1240" i="8"/>
  <c r="E1241" i="8"/>
  <c r="E1242" i="8"/>
  <c r="E1243" i="8"/>
  <c r="E1244" i="8"/>
  <c r="E1245" i="8"/>
  <c r="E1246" i="8"/>
  <c r="E1247" i="8"/>
  <c r="Q12" i="18"/>
  <c r="C14" i="4" s="1"/>
  <c r="Q13" i="18"/>
  <c r="S13" i="18" s="1"/>
  <c r="Q14" i="18"/>
  <c r="S14" i="18" s="1"/>
  <c r="Q15" i="18"/>
  <c r="Q16" i="18"/>
  <c r="S16" i="18" s="1"/>
  <c r="Q17" i="18"/>
  <c r="Q18" i="18"/>
  <c r="Q19" i="18"/>
  <c r="S19" i="18" s="1"/>
  <c r="Q20" i="18"/>
  <c r="Q21" i="18"/>
  <c r="S21" i="18" s="1"/>
  <c r="R12" i="18"/>
  <c r="G5" i="18" s="1"/>
  <c r="I14" i="4" s="1"/>
  <c r="R13" i="18"/>
  <c r="R14" i="18"/>
  <c r="R15" i="18"/>
  <c r="F5" i="18" s="1"/>
  <c r="R16" i="18"/>
  <c r="R17" i="18"/>
  <c r="R18" i="18"/>
  <c r="R19" i="18"/>
  <c r="R20" i="18"/>
  <c r="R21" i="18"/>
  <c r="R22" i="18"/>
  <c r="R23" i="18"/>
  <c r="S12" i="18"/>
  <c r="S15" i="18"/>
  <c r="S17" i="18"/>
  <c r="S18" i="18"/>
  <c r="S20" i="18"/>
  <c r="B7" i="18"/>
  <c r="I12" i="18"/>
  <c r="J12" i="18"/>
  <c r="I13" i="18"/>
  <c r="J13" i="18"/>
  <c r="I14" i="18"/>
  <c r="J14" i="18"/>
  <c r="I15" i="18"/>
  <c r="J15" i="18"/>
  <c r="I16" i="18"/>
  <c r="J16" i="18"/>
  <c r="I17" i="18"/>
  <c r="J17" i="18"/>
  <c r="I18" i="18"/>
  <c r="J18" i="18"/>
  <c r="I19" i="18"/>
  <c r="J19" i="18"/>
  <c r="I20" i="18"/>
  <c r="J20" i="18"/>
  <c r="I21" i="18"/>
  <c r="J21" i="18"/>
  <c r="Q12" i="22"/>
  <c r="Q13" i="22"/>
  <c r="Q14" i="22"/>
  <c r="Q15" i="22"/>
  <c r="Q16" i="22"/>
  <c r="S16" i="22" s="1"/>
  <c r="Q17" i="22"/>
  <c r="S17" i="22" s="1"/>
  <c r="Q18" i="22"/>
  <c r="S18" i="22" s="1"/>
  <c r="Q19" i="22"/>
  <c r="S19" i="22" s="1"/>
  <c r="Q20" i="22"/>
  <c r="Q21" i="22"/>
  <c r="Q22" i="22"/>
  <c r="Q23" i="22"/>
  <c r="R12" i="22"/>
  <c r="F5" i="22" s="1"/>
  <c r="H19" i="4" s="1"/>
  <c r="R13" i="22"/>
  <c r="R14" i="22"/>
  <c r="R15" i="22"/>
  <c r="R16" i="22"/>
  <c r="R17" i="22"/>
  <c r="R18" i="22"/>
  <c r="R19" i="22"/>
  <c r="R20" i="22"/>
  <c r="R21" i="22"/>
  <c r="R22" i="22"/>
  <c r="R23" i="22"/>
  <c r="S12" i="22"/>
  <c r="E5" i="22" s="1"/>
  <c r="F19" i="4" s="1"/>
  <c r="G19" i="4" s="1"/>
  <c r="S13" i="22"/>
  <c r="S14" i="22"/>
  <c r="S15" i="22"/>
  <c r="S20" i="22"/>
  <c r="S21" i="22"/>
  <c r="S22" i="22"/>
  <c r="S23" i="22"/>
  <c r="B7" i="22"/>
  <c r="I12" i="22"/>
  <c r="J12" i="22"/>
  <c r="I13" i="22"/>
  <c r="J13" i="22"/>
  <c r="I14" i="22"/>
  <c r="J14" i="22"/>
  <c r="I15" i="22"/>
  <c r="J15" i="22"/>
  <c r="I16" i="22"/>
  <c r="J16" i="22"/>
  <c r="I17" i="22"/>
  <c r="J17" i="22"/>
  <c r="I18" i="22"/>
  <c r="J18" i="22"/>
  <c r="I19" i="22"/>
  <c r="J19" i="22"/>
  <c r="I20" i="22"/>
  <c r="J20" i="22"/>
  <c r="I21" i="22"/>
  <c r="J21" i="22"/>
  <c r="I22" i="22"/>
  <c r="J22" i="22"/>
  <c r="I23" i="22"/>
  <c r="J23" i="22"/>
  <c r="B5" i="4"/>
  <c r="C13" i="4"/>
  <c r="D13" i="4"/>
  <c r="K13" i="4" s="1"/>
  <c r="C15" i="4"/>
  <c r="D15" i="4"/>
  <c r="K15" i="4" s="1"/>
  <c r="F15" i="4"/>
  <c r="G15" i="4" s="1"/>
  <c r="C16" i="4"/>
  <c r="D16" i="4"/>
  <c r="K16" i="4" s="1"/>
  <c r="C17" i="4"/>
  <c r="D17" i="4"/>
  <c r="K17" i="4" s="1"/>
  <c r="E17" i="4"/>
  <c r="H17" i="4"/>
  <c r="I17" i="4"/>
  <c r="Q15" i="21"/>
  <c r="Q16" i="21"/>
  <c r="C5" i="21" s="1"/>
  <c r="D18" i="4" s="1"/>
  <c r="K18" i="4" s="1"/>
  <c r="Q17" i="21"/>
  <c r="Q18" i="21"/>
  <c r="Q19" i="21"/>
  <c r="B5" i="21" s="1"/>
  <c r="C18" i="4" s="1"/>
  <c r="Q20" i="21"/>
  <c r="Q21" i="21"/>
  <c r="Q22" i="21"/>
  <c r="Q23" i="21"/>
  <c r="Q24" i="21"/>
  <c r="Q25" i="21"/>
  <c r="Q26" i="21"/>
  <c r="Q27" i="21"/>
  <c r="Q28" i="21"/>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R15" i="21"/>
  <c r="F5" i="21" s="1"/>
  <c r="H18" i="4" s="1"/>
  <c r="R16" i="21"/>
  <c r="G5" i="21" s="1"/>
  <c r="I18" i="4" s="1"/>
  <c r="R17" i="21"/>
  <c r="R18" i="21"/>
  <c r="R19" i="21"/>
  <c r="R20" i="21"/>
  <c r="R21" i="21"/>
  <c r="R22" i="21"/>
  <c r="R23" i="21"/>
  <c r="R24" i="21"/>
  <c r="R25" i="21"/>
  <c r="R26" i="21"/>
  <c r="R27" i="21"/>
  <c r="R28" i="21"/>
  <c r="R29" i="21"/>
  <c r="R30" i="21"/>
  <c r="R31" i="21"/>
  <c r="R32" i="21"/>
  <c r="R33" i="21"/>
  <c r="R34" i="21"/>
  <c r="R35" i="21"/>
  <c r="R36" i="21"/>
  <c r="R37" i="21"/>
  <c r="R38" i="21"/>
  <c r="R39" i="21"/>
  <c r="R40" i="21"/>
  <c r="R41" i="21"/>
  <c r="R42" i="21"/>
  <c r="R43" i="21"/>
  <c r="R44" i="21"/>
  <c r="R45" i="21"/>
  <c r="R46" i="21"/>
  <c r="R47" i="21"/>
  <c r="R48" i="21"/>
  <c r="R49" i="21"/>
  <c r="R50" i="21"/>
  <c r="R51" i="21"/>
  <c r="R52" i="21"/>
  <c r="R53" i="21"/>
  <c r="R54" i="21"/>
  <c r="R55" i="21"/>
  <c r="D5" i="21"/>
  <c r="E18" i="4" s="1"/>
  <c r="S15" i="21"/>
  <c r="S16" i="21"/>
  <c r="S17" i="21"/>
  <c r="S18" i="21"/>
  <c r="S19" i="21"/>
  <c r="E5" i="21" s="1"/>
  <c r="F18" i="4" s="1"/>
  <c r="G18" i="4" s="1"/>
  <c r="S20" i="21"/>
  <c r="S21" i="21"/>
  <c r="S22" i="21"/>
  <c r="S23" i="21"/>
  <c r="S24" i="21"/>
  <c r="S25" i="21"/>
  <c r="S26" i="21"/>
  <c r="S27" i="21"/>
  <c r="S28" i="21"/>
  <c r="S29" i="21"/>
  <c r="S30" i="21"/>
  <c r="S31" i="21"/>
  <c r="S32" i="21"/>
  <c r="S33" i="21"/>
  <c r="S34" i="21"/>
  <c r="S35" i="21"/>
  <c r="S36" i="21"/>
  <c r="S37" i="21"/>
  <c r="S38" i="21"/>
  <c r="S39" i="21"/>
  <c r="S40" i="21"/>
  <c r="S41" i="21"/>
  <c r="S42" i="21"/>
  <c r="S43" i="21"/>
  <c r="S44" i="21"/>
  <c r="S45" i="21"/>
  <c r="S46" i="21"/>
  <c r="S47" i="21"/>
  <c r="S48" i="21"/>
  <c r="S49" i="21"/>
  <c r="S50" i="21"/>
  <c r="S51" i="21"/>
  <c r="S52" i="21"/>
  <c r="S53" i="21"/>
  <c r="S54" i="21"/>
  <c r="S55" i="21"/>
  <c r="E20" i="4"/>
  <c r="H20" i="4"/>
  <c r="C21" i="4"/>
  <c r="D21" i="4"/>
  <c r="K21" i="4" s="1"/>
  <c r="F21" i="4"/>
  <c r="G21" i="4" s="1"/>
  <c r="B28" i="4"/>
  <c r="B115" i="4" s="1"/>
  <c r="C28" i="4"/>
  <c r="D28" i="4"/>
  <c r="F28" i="4" a="1"/>
  <c r="F28" i="4" s="1"/>
  <c r="G28" i="4" a="1"/>
  <c r="G28" i="4" s="1"/>
  <c r="H28" i="4" a="1"/>
  <c r="H28" i="4" s="1"/>
  <c r="B29" i="4"/>
  <c r="C29" i="4"/>
  <c r="D29" i="4"/>
  <c r="D116" i="4" s="1"/>
  <c r="F29" i="4" a="1"/>
  <c r="F29" i="4" s="1"/>
  <c r="G29" i="4" a="1"/>
  <c r="G29" i="4" s="1"/>
  <c r="H29" i="4" a="1"/>
  <c r="H29" i="4" s="1"/>
  <c r="B30" i="4"/>
  <c r="C159" i="4" s="1"/>
  <c r="C30" i="4"/>
  <c r="D30" i="4"/>
  <c r="F30" i="4" a="1"/>
  <c r="F30" i="4" s="1"/>
  <c r="G30" i="4" a="1"/>
  <c r="G30" i="4" s="1"/>
  <c r="H30" i="4" a="1"/>
  <c r="H30" i="4" s="1"/>
  <c r="B31" i="4"/>
  <c r="C31" i="4"/>
  <c r="D31" i="4"/>
  <c r="D118" i="4" s="1"/>
  <c r="F31" i="4" a="1"/>
  <c r="F31" i="4" s="1"/>
  <c r="G31" i="4" a="1"/>
  <c r="G31" i="4" s="1"/>
  <c r="H31" i="4" a="1"/>
  <c r="H31" i="4" s="1"/>
  <c r="B32" i="4"/>
  <c r="C32" i="4"/>
  <c r="D32" i="4"/>
  <c r="F32" i="4" a="1"/>
  <c r="F32" i="4" s="1"/>
  <c r="G32" i="4" a="1"/>
  <c r="G32" i="4" s="1"/>
  <c r="H32" i="4" a="1"/>
  <c r="H32" i="4" s="1"/>
  <c r="B33" i="4"/>
  <c r="C33" i="4"/>
  <c r="D33" i="4"/>
  <c r="F33" i="4" a="1"/>
  <c r="F33" i="4" s="1"/>
  <c r="G33" i="4" a="1"/>
  <c r="G33" i="4" s="1"/>
  <c r="H33" i="4" a="1"/>
  <c r="H33" i="4" s="1"/>
  <c r="B34" i="4"/>
  <c r="C34" i="4"/>
  <c r="C121" i="4" s="1"/>
  <c r="D34" i="4"/>
  <c r="F34" i="4" a="1"/>
  <c r="F34" i="4" s="1"/>
  <c r="G34" i="4" a="1"/>
  <c r="G34" i="4" s="1"/>
  <c r="H34" i="4" a="1"/>
  <c r="H34" i="4" s="1"/>
  <c r="B35" i="4"/>
  <c r="B122" i="4" s="1"/>
  <c r="C35" i="4"/>
  <c r="D35" i="4"/>
  <c r="F35" i="4" a="1"/>
  <c r="F35" i="4" s="1"/>
  <c r="G35" i="4" a="1"/>
  <c r="G35" i="4" s="1"/>
  <c r="H35" i="4" a="1"/>
  <c r="H35" i="4" s="1"/>
  <c r="B36" i="4"/>
  <c r="C36" i="4"/>
  <c r="D36" i="4"/>
  <c r="F36" i="4" a="1"/>
  <c r="F36" i="4" s="1"/>
  <c r="G36" i="4" a="1"/>
  <c r="G36" i="4" s="1"/>
  <c r="H36" i="4" a="1"/>
  <c r="H36" i="4" s="1"/>
  <c r="B37" i="4"/>
  <c r="C37" i="4"/>
  <c r="C124" i="4" s="1"/>
  <c r="D37" i="4"/>
  <c r="F37" i="4" a="1"/>
  <c r="F37" i="4" s="1"/>
  <c r="G37" i="4" a="1"/>
  <c r="G37" i="4" s="1"/>
  <c r="H37" i="4" a="1"/>
  <c r="H37" i="4" s="1"/>
  <c r="B38" i="4"/>
  <c r="B125" i="4" s="1"/>
  <c r="C38" i="4"/>
  <c r="C125" i="4" s="1"/>
  <c r="D38" i="4"/>
  <c r="D125" i="4" s="1"/>
  <c r="F38" i="4" a="1"/>
  <c r="F38" i="4" s="1"/>
  <c r="G38" i="4" a="1"/>
  <c r="G38" i="4" s="1"/>
  <c r="H38" i="4" a="1"/>
  <c r="H38" i="4" s="1"/>
  <c r="B39" i="4"/>
  <c r="B126" i="4" s="1"/>
  <c r="C39" i="4"/>
  <c r="C126" i="4" s="1"/>
  <c r="D39" i="4"/>
  <c r="D126" i="4" s="1"/>
  <c r="F39" i="4" a="1"/>
  <c r="F39" i="4" s="1"/>
  <c r="G39" i="4" a="1"/>
  <c r="G39" i="4" s="1"/>
  <c r="H39" i="4" a="1"/>
  <c r="H39" i="4" s="1"/>
  <c r="B40" i="4"/>
  <c r="B127" i="4" s="1"/>
  <c r="C40" i="4"/>
  <c r="D40" i="4"/>
  <c r="F40" i="4" a="1"/>
  <c r="F40" i="4" s="1"/>
  <c r="G40" i="4" a="1"/>
  <c r="G40" i="4" s="1"/>
  <c r="H40" i="4" a="1"/>
  <c r="H40" i="4" s="1"/>
  <c r="B41" i="4"/>
  <c r="B128" i="4" s="1"/>
  <c r="C41" i="4"/>
  <c r="D41" i="4"/>
  <c r="D128" i="4" s="1"/>
  <c r="F41" i="4" a="1"/>
  <c r="F41" i="4" s="1"/>
  <c r="G41" i="4" a="1"/>
  <c r="G41" i="4" s="1"/>
  <c r="H41" i="4" a="1"/>
  <c r="H41" i="4" s="1"/>
  <c r="B42" i="4"/>
  <c r="B129" i="4" s="1"/>
  <c r="C42" i="4"/>
  <c r="D42" i="4"/>
  <c r="F42" i="4"/>
  <c r="G42" i="4" a="1"/>
  <c r="G42" i="4" s="1"/>
  <c r="H42" i="4" a="1"/>
  <c r="H42" i="4" s="1"/>
  <c r="B43" i="4"/>
  <c r="C43" i="4"/>
  <c r="D43" i="4"/>
  <c r="D130" i="4" s="1"/>
  <c r="F43" i="4"/>
  <c r="G43" i="4" a="1"/>
  <c r="G43" i="4" s="1"/>
  <c r="H43" i="4" a="1"/>
  <c r="H43" i="4" s="1"/>
  <c r="B44" i="4"/>
  <c r="B131" i="4" s="1"/>
  <c r="C44" i="4"/>
  <c r="D44" i="4"/>
  <c r="D131" i="4" s="1"/>
  <c r="F44" i="4"/>
  <c r="G44" i="4" a="1"/>
  <c r="G44" i="4" s="1"/>
  <c r="H44" i="4" a="1"/>
  <c r="H44" i="4" s="1"/>
  <c r="B45" i="4"/>
  <c r="B132" i="4" s="1"/>
  <c r="C45" i="4"/>
  <c r="D45" i="4"/>
  <c r="D132" i="4" s="1"/>
  <c r="E45" i="4"/>
  <c r="F45" i="4"/>
  <c r="G45" i="4" a="1"/>
  <c r="G45" i="4" s="1"/>
  <c r="H45" i="4" a="1"/>
  <c r="H45" i="4" s="1"/>
  <c r="B46" i="4"/>
  <c r="C46" i="4"/>
  <c r="D46" i="4"/>
  <c r="E46" i="4"/>
  <c r="E133" i="4" s="1"/>
  <c r="F46" i="4"/>
  <c r="G46" i="4" a="1"/>
  <c r="G46" i="4" s="1"/>
  <c r="H46" i="4" a="1"/>
  <c r="H46" i="4" s="1"/>
  <c r="B47" i="4"/>
  <c r="B134" i="4" s="1"/>
  <c r="C47" i="4"/>
  <c r="D47" i="4"/>
  <c r="E47" i="4"/>
  <c r="F47" i="4"/>
  <c r="G47" i="4" a="1"/>
  <c r="G47" i="4" s="1"/>
  <c r="H47" i="4" a="1"/>
  <c r="H47" i="4" s="1"/>
  <c r="B48" i="4"/>
  <c r="B135" i="4" s="1"/>
  <c r="C48" i="4"/>
  <c r="D48" i="4"/>
  <c r="E48" i="4"/>
  <c r="F48" i="4"/>
  <c r="G48" i="4" a="1"/>
  <c r="G48" i="4" s="1"/>
  <c r="H48" i="4" a="1"/>
  <c r="H48" i="4" s="1"/>
  <c r="B49" i="4"/>
  <c r="C49" i="4"/>
  <c r="D49" i="4"/>
  <c r="E49" i="4"/>
  <c r="F49" i="4"/>
  <c r="G49" i="4" a="1"/>
  <c r="G49" i="4" s="1"/>
  <c r="H49" i="4" a="1"/>
  <c r="H49" i="4" s="1"/>
  <c r="B50" i="4"/>
  <c r="B137" i="4" s="1"/>
  <c r="E50" i="4"/>
  <c r="B51" i="4"/>
  <c r="E51" i="4"/>
  <c r="B52" i="4"/>
  <c r="B139" i="4" s="1"/>
  <c r="B53" i="4"/>
  <c r="B140" i="4" s="1"/>
  <c r="B54" i="4"/>
  <c r="B141" i="4" s="1"/>
  <c r="B55" i="4"/>
  <c r="B142" i="4" s="1"/>
  <c r="B56" i="4"/>
  <c r="B143" i="4" s="1"/>
  <c r="B57" i="4"/>
  <c r="B58" i="4"/>
  <c r="B145" i="4" s="1"/>
  <c r="B59" i="4"/>
  <c r="B60" i="4"/>
  <c r="B147" i="4" s="1"/>
  <c r="E89" i="4"/>
  <c r="C115" i="4"/>
  <c r="B116" i="4"/>
  <c r="C116" i="4"/>
  <c r="D117" i="4"/>
  <c r="B118" i="4"/>
  <c r="D119" i="4"/>
  <c r="B120" i="4"/>
  <c r="D120" i="4"/>
  <c r="D121" i="4"/>
  <c r="B123" i="4"/>
  <c r="C123" i="4"/>
  <c r="D123" i="4"/>
  <c r="B124" i="4"/>
  <c r="D124" i="4"/>
  <c r="C127" i="4"/>
  <c r="D129" i="4"/>
  <c r="C162" i="4"/>
  <c r="B7" i="21"/>
  <c r="I15" i="21"/>
  <c r="J15" i="21"/>
  <c r="I16" i="21"/>
  <c r="J16" i="21"/>
  <c r="I17" i="21"/>
  <c r="J17" i="21"/>
  <c r="I18" i="21"/>
  <c r="J18" i="21"/>
  <c r="I19" i="21"/>
  <c r="J19" i="21"/>
  <c r="I20" i="21"/>
  <c r="J20" i="21"/>
  <c r="I21" i="21"/>
  <c r="J21" i="21"/>
  <c r="I22" i="21"/>
  <c r="J22" i="21"/>
  <c r="I23" i="21"/>
  <c r="J23" i="21"/>
  <c r="I24" i="21"/>
  <c r="J24" i="21"/>
  <c r="I25" i="21"/>
  <c r="J25" i="21"/>
  <c r="I26" i="21"/>
  <c r="J26" i="21"/>
  <c r="I27" i="21"/>
  <c r="J27" i="21"/>
  <c r="I28" i="21"/>
  <c r="J28" i="21"/>
  <c r="I29" i="21"/>
  <c r="J29" i="21"/>
  <c r="I30" i="21"/>
  <c r="J30" i="21"/>
  <c r="I31" i="21"/>
  <c r="J31" i="21"/>
  <c r="I32" i="21"/>
  <c r="J32" i="21"/>
  <c r="I33" i="21"/>
  <c r="J33" i="21"/>
  <c r="I34" i="21"/>
  <c r="J34" i="21"/>
  <c r="I35" i="21"/>
  <c r="J35" i="21"/>
  <c r="I36" i="21"/>
  <c r="J36" i="21"/>
  <c r="I37" i="21"/>
  <c r="J37" i="21"/>
  <c r="I38" i="21"/>
  <c r="J38" i="21"/>
  <c r="I39" i="21"/>
  <c r="J39" i="21"/>
  <c r="I40" i="21"/>
  <c r="J40" i="21"/>
  <c r="I41" i="21"/>
  <c r="J41" i="21"/>
  <c r="I42" i="21"/>
  <c r="J42" i="21"/>
  <c r="I43" i="21"/>
  <c r="J43" i="21"/>
  <c r="I44" i="21"/>
  <c r="J44" i="21"/>
  <c r="I45" i="21"/>
  <c r="J45" i="21"/>
  <c r="I46" i="21"/>
  <c r="J46" i="21"/>
  <c r="I47" i="21"/>
  <c r="J47" i="21"/>
  <c r="I48" i="21"/>
  <c r="J48" i="21"/>
  <c r="I49" i="21"/>
  <c r="J49" i="21"/>
  <c r="I50" i="21"/>
  <c r="J50" i="21"/>
  <c r="I51" i="21"/>
  <c r="J51" i="21"/>
  <c r="I52" i="21"/>
  <c r="J52" i="21"/>
  <c r="I53" i="21"/>
  <c r="J53" i="21"/>
  <c r="I54" i="21"/>
  <c r="J54" i="21"/>
  <c r="I55" i="21"/>
  <c r="J55" i="21"/>
  <c r="B117" i="4" l="1"/>
  <c r="S12" i="6"/>
  <c r="B103" i="4"/>
  <c r="B104" i="4"/>
  <c r="B95" i="4"/>
  <c r="B87" i="4"/>
  <c r="B61" i="4"/>
  <c r="B148" i="4" s="1"/>
  <c r="B65" i="4"/>
  <c r="B152" i="4" s="1"/>
  <c r="B108" i="4"/>
  <c r="B106" i="4"/>
  <c r="B107" i="4"/>
  <c r="B64" i="4"/>
  <c r="B151" i="4" s="1"/>
  <c r="B98" i="4"/>
  <c r="B90" i="4"/>
  <c r="B97" i="4"/>
  <c r="B183" i="4" s="1"/>
  <c r="B89" i="4"/>
  <c r="B175" i="4" s="1"/>
  <c r="E12" i="4"/>
  <c r="B96" i="4"/>
  <c r="B182" i="4" s="1"/>
  <c r="B88" i="4"/>
  <c r="E132" i="4"/>
  <c r="E67" i="4"/>
  <c r="V1047" i="7"/>
  <c r="X1047" i="7" s="1"/>
  <c r="V1023" i="7"/>
  <c r="X1023" i="7" s="1"/>
  <c r="V1052" i="7"/>
  <c r="X1052" i="7" s="1"/>
  <c r="V1230" i="7"/>
  <c r="X1230" i="7" s="1"/>
  <c r="V1068" i="7"/>
  <c r="X1068" i="7" s="1"/>
  <c r="V957" i="7"/>
  <c r="X957" i="7" s="1"/>
  <c r="V1333" i="7"/>
  <c r="X1333" i="7" s="1"/>
  <c r="V1154" i="7"/>
  <c r="X1154" i="7" s="1"/>
  <c r="V1090" i="7"/>
  <c r="X1090" i="7" s="1"/>
  <c r="V463" i="7"/>
  <c r="X1053" i="7"/>
  <c r="V1002" i="7"/>
  <c r="X1002" i="7" s="1"/>
  <c r="V974" i="7"/>
  <c r="X974" i="7" s="1"/>
  <c r="V806" i="7"/>
  <c r="X806" i="7" s="1"/>
  <c r="C167" i="4"/>
  <c r="V1031" i="7"/>
  <c r="X1031" i="7" s="1"/>
  <c r="V773" i="7"/>
  <c r="X773" i="7" s="1"/>
  <c r="V575" i="7"/>
  <c r="X575" i="7" s="1"/>
  <c r="V120" i="7"/>
  <c r="X120" i="7" s="1"/>
  <c r="V1398" i="7"/>
  <c r="X1398" i="7" s="1"/>
  <c r="V617" i="7"/>
  <c r="X617" i="7" s="1"/>
  <c r="V516" i="7"/>
  <c r="X516" i="7" s="1"/>
  <c r="V96" i="7"/>
  <c r="V1348" i="7"/>
  <c r="X1348" i="7" s="1"/>
  <c r="V1314" i="7"/>
  <c r="X1314" i="7" s="1"/>
  <c r="V784" i="7"/>
  <c r="X784" i="7" s="1"/>
  <c r="V892" i="7"/>
  <c r="X892" i="7" s="1"/>
  <c r="V594" i="7"/>
  <c r="X594" i="7" s="1"/>
  <c r="V1444" i="7"/>
  <c r="X1444" i="7" s="1"/>
  <c r="X463" i="7"/>
  <c r="V105" i="7"/>
  <c r="X105" i="7" s="1"/>
  <c r="V1245" i="7"/>
  <c r="X1245" i="7" s="1"/>
  <c r="V1111" i="7"/>
  <c r="X1111" i="7" s="1"/>
  <c r="V1094" i="7"/>
  <c r="X1094" i="7" s="1"/>
  <c r="V128" i="7"/>
  <c r="X128" i="7" s="1"/>
  <c r="X84" i="7"/>
  <c r="V963" i="7"/>
  <c r="X963" i="7" s="1"/>
  <c r="V279" i="7"/>
  <c r="X279" i="7" s="1"/>
  <c r="B172" i="4"/>
  <c r="V1427" i="7"/>
  <c r="X1427" i="7" s="1"/>
  <c r="V1235" i="7"/>
  <c r="X1235" i="7" s="1"/>
  <c r="V877" i="7"/>
  <c r="X877" i="7" s="1"/>
  <c r="V837" i="7"/>
  <c r="X837" i="7" s="1"/>
  <c r="V824" i="7"/>
  <c r="X824" i="7" s="1"/>
  <c r="V707" i="7"/>
  <c r="X707" i="7" s="1"/>
  <c r="V536" i="7"/>
  <c r="X536" i="7" s="1"/>
  <c r="V392" i="7"/>
  <c r="X392" i="7" s="1"/>
  <c r="V317" i="7"/>
  <c r="X317" i="7" s="1"/>
  <c r="V240" i="7"/>
  <c r="X240" i="7" s="1"/>
  <c r="V93" i="7"/>
  <c r="V72" i="7"/>
  <c r="X72" i="7" s="1"/>
  <c r="E5" i="7"/>
  <c r="G5" i="7"/>
  <c r="V1438" i="7"/>
  <c r="X1438" i="7" s="1"/>
  <c r="V1034" i="7"/>
  <c r="X1034" i="7" s="1"/>
  <c r="V884" i="7"/>
  <c r="X884" i="7" s="1"/>
  <c r="V854" i="7"/>
  <c r="X854" i="7" s="1"/>
  <c r="V720" i="7"/>
  <c r="X720" i="7" s="1"/>
  <c r="V670" i="7"/>
  <c r="X670" i="7" s="1"/>
  <c r="V632" i="7"/>
  <c r="X632" i="7" s="1"/>
  <c r="V552" i="7"/>
  <c r="X552" i="7" s="1"/>
  <c r="V406" i="7"/>
  <c r="X406" i="7" s="1"/>
  <c r="V375" i="7"/>
  <c r="X375" i="7" s="1"/>
  <c r="V191" i="7"/>
  <c r="X191" i="7" s="1"/>
  <c r="V164" i="7"/>
  <c r="X164" i="7" s="1"/>
  <c r="V1303" i="7"/>
  <c r="X1303" i="7" s="1"/>
  <c r="V1259" i="7"/>
  <c r="X1259" i="7" s="1"/>
  <c r="V980" i="7"/>
  <c r="X980" i="7" s="1"/>
  <c r="V729" i="7"/>
  <c r="X729" i="7" s="1"/>
  <c r="V674" i="7"/>
  <c r="X674" i="7" s="1"/>
  <c r="V584" i="7"/>
  <c r="X584" i="7" s="1"/>
  <c r="V561" i="7"/>
  <c r="X561" i="7" s="1"/>
  <c r="V506" i="7"/>
  <c r="X506" i="7" s="1"/>
  <c r="V327" i="7"/>
  <c r="X327" i="7" s="1"/>
  <c r="V306" i="7"/>
  <c r="X306" i="7" s="1"/>
  <c r="V251" i="7"/>
  <c r="X251" i="7" s="1"/>
  <c r="V175" i="7"/>
  <c r="X175" i="7" s="1"/>
  <c r="V118" i="7"/>
  <c r="X118" i="7" s="1"/>
  <c r="V1308" i="7"/>
  <c r="X1308" i="7" s="1"/>
  <c r="V1256" i="7"/>
  <c r="X1256" i="7" s="1"/>
  <c r="V1114" i="7"/>
  <c r="X1114" i="7" s="1"/>
  <c r="V802" i="7"/>
  <c r="X802" i="7" s="1"/>
  <c r="V736" i="7"/>
  <c r="X736" i="7" s="1"/>
  <c r="V654" i="7"/>
  <c r="X654" i="7" s="1"/>
  <c r="V485" i="7"/>
  <c r="V444" i="7"/>
  <c r="X444" i="7" s="1"/>
  <c r="V335" i="7"/>
  <c r="X335" i="7" s="1"/>
  <c r="V295" i="7"/>
  <c r="V194" i="7"/>
  <c r="V150" i="7"/>
  <c r="X150" i="7" s="1"/>
  <c r="X96" i="7"/>
  <c r="X37" i="7"/>
  <c r="V972" i="7"/>
  <c r="X972" i="7" s="1"/>
  <c r="V743" i="7"/>
  <c r="X743" i="7" s="1"/>
  <c r="V614" i="7"/>
  <c r="X614" i="7" s="1"/>
  <c r="V386" i="7"/>
  <c r="X386" i="7" s="1"/>
  <c r="V80" i="7"/>
  <c r="X80" i="7" s="1"/>
  <c r="X1445" i="7"/>
  <c r="X485" i="7"/>
  <c r="X194" i="7"/>
  <c r="V1396" i="7"/>
  <c r="X1396" i="7" s="1"/>
  <c r="V1212" i="7"/>
  <c r="X1212" i="7" s="1"/>
  <c r="V1138" i="7"/>
  <c r="X1138" i="7" s="1"/>
  <c r="V830" i="7"/>
  <c r="X830" i="7" s="1"/>
  <c r="V796" i="7"/>
  <c r="X796" i="7" s="1"/>
  <c r="V760" i="7"/>
  <c r="X760" i="7" s="1"/>
  <c r="V496" i="7"/>
  <c r="X496" i="7" s="1"/>
  <c r="V423" i="7"/>
  <c r="X423" i="7" s="1"/>
  <c r="V362" i="7"/>
  <c r="X362" i="7" s="1"/>
  <c r="V23" i="7"/>
  <c r="V1123" i="7"/>
  <c r="X1123" i="7" s="1"/>
  <c r="V768" i="7"/>
  <c r="X768" i="7" s="1"/>
  <c r="V681" i="7"/>
  <c r="X681" i="7" s="1"/>
  <c r="V530" i="7"/>
  <c r="X530" i="7" s="1"/>
  <c r="V259" i="7"/>
  <c r="X259" i="7" s="1"/>
  <c r="V61" i="7"/>
  <c r="X61" i="7" s="1"/>
  <c r="V37" i="7"/>
  <c r="F5" i="7"/>
  <c r="V1411" i="7"/>
  <c r="X1411" i="7" s="1"/>
  <c r="V1241" i="7"/>
  <c r="X1241" i="7" s="1"/>
  <c r="V1149" i="7"/>
  <c r="X1149" i="7" s="1"/>
  <c r="V913" i="7"/>
  <c r="X913" i="7" s="1"/>
  <c r="V869" i="7"/>
  <c r="X869" i="7" s="1"/>
  <c r="V688" i="7"/>
  <c r="X688" i="7" s="1"/>
  <c r="V642" i="7"/>
  <c r="X642" i="7" s="1"/>
  <c r="V622" i="7"/>
  <c r="X622" i="7" s="1"/>
  <c r="V603" i="7"/>
  <c r="X603" i="7" s="1"/>
  <c r="V263" i="7"/>
  <c r="X263" i="7" s="1"/>
  <c r="V210" i="7"/>
  <c r="X210" i="7" s="1"/>
  <c r="V134" i="7"/>
  <c r="X134" i="7" s="1"/>
  <c r="V55" i="7"/>
  <c r="X55" i="7" s="1"/>
  <c r="E5" i="18"/>
  <c r="F14" i="4" s="1"/>
  <c r="G14" i="4"/>
  <c r="H14" i="4"/>
  <c r="X93" i="7"/>
  <c r="E88" i="4"/>
  <c r="C5" i="22"/>
  <c r="D19" i="4" s="1"/>
  <c r="K19" i="4" s="1"/>
  <c r="D5" i="18"/>
  <c r="E14" i="4" s="1"/>
  <c r="D5" i="14"/>
  <c r="E13" i="4" s="1"/>
  <c r="B5" i="22"/>
  <c r="C19" i="4" s="1"/>
  <c r="F5" i="16"/>
  <c r="H21" i="4" s="1"/>
  <c r="D5" i="16"/>
  <c r="E21" i="4" s="1"/>
  <c r="G5" i="16"/>
  <c r="I21" i="4" s="1"/>
  <c r="X295" i="7"/>
  <c r="D5" i="22"/>
  <c r="E19" i="4" s="1"/>
  <c r="B5" i="20"/>
  <c r="C22" i="4" s="1"/>
  <c r="B5" i="19"/>
  <c r="C20" i="4" s="1"/>
  <c r="G5" i="22"/>
  <c r="I19" i="4" s="1"/>
  <c r="C5" i="19"/>
  <c r="D20" i="4" s="1"/>
  <c r="K20" i="4" s="1"/>
  <c r="C5" i="18"/>
  <c r="D14" i="4" s="1"/>
  <c r="K14" i="4" s="1"/>
  <c r="C5" i="7"/>
  <c r="B5" i="7"/>
  <c r="G5" i="13"/>
  <c r="I16" i="4" s="1"/>
  <c r="F5" i="20"/>
  <c r="H22" i="4" s="1"/>
  <c r="S12" i="20"/>
  <c r="E5" i="20" s="1"/>
  <c r="F22" i="4" s="1"/>
  <c r="G22" i="4" s="1"/>
  <c r="B83" i="4"/>
  <c r="C169" i="4" s="1"/>
  <c r="B75" i="4"/>
  <c r="C92" i="4"/>
  <c r="C84" i="4"/>
  <c r="D85" i="4"/>
  <c r="D80" i="4"/>
  <c r="D5" i="17"/>
  <c r="E15" i="4" s="1"/>
  <c r="V12" i="19"/>
  <c r="F5" i="19" s="1"/>
  <c r="F20" i="4" s="1"/>
  <c r="G20" i="4" s="1"/>
  <c r="B82" i="4"/>
  <c r="C168" i="4" s="1"/>
  <c r="B74" i="4"/>
  <c r="C160" i="4" s="1"/>
  <c r="C91" i="4"/>
  <c r="C83" i="4"/>
  <c r="C72" i="4"/>
  <c r="D92" i="4"/>
  <c r="D84" i="4"/>
  <c r="D79" i="4"/>
  <c r="D71" i="4"/>
  <c r="S1439" i="7"/>
  <c r="B80" i="4"/>
  <c r="C166" i="4" s="1"/>
  <c r="B72" i="4"/>
  <c r="C158" i="4" s="1"/>
  <c r="C89" i="4"/>
  <c r="C81" i="4"/>
  <c r="V1450" i="7"/>
  <c r="X1450" i="7" s="1"/>
  <c r="B79" i="4"/>
  <c r="C165" i="4" s="1"/>
  <c r="B71" i="4"/>
  <c r="C88" i="4"/>
  <c r="C80" i="4"/>
  <c r="D89" i="4"/>
  <c r="D76" i="4"/>
  <c r="B78" i="4"/>
  <c r="C164" i="4" s="1"/>
  <c r="C87" i="4"/>
  <c r="C76" i="4"/>
  <c r="D88" i="4"/>
  <c r="D83" i="4"/>
  <c r="D75" i="4"/>
  <c r="B63" i="4"/>
  <c r="B150" i="4" s="1"/>
  <c r="B62" i="4"/>
  <c r="B149" i="4" s="1"/>
  <c r="C5" i="20"/>
  <c r="D22" i="4" s="1"/>
  <c r="K22" i="4" s="1"/>
  <c r="G5" i="17"/>
  <c r="I15" i="4" s="1"/>
  <c r="B77" i="4"/>
  <c r="C86" i="4"/>
  <c r="C78" i="4"/>
  <c r="C75" i="4"/>
  <c r="D87" i="4"/>
  <c r="D82" i="4"/>
  <c r="D74" i="4"/>
  <c r="H12" i="4"/>
  <c r="I12" i="4"/>
  <c r="B84" i="4"/>
  <c r="C170" i="4" s="1"/>
  <c r="C85" i="4"/>
  <c r="D81" i="4"/>
  <c r="B105" i="4"/>
  <c r="C67" i="4"/>
  <c r="D67" i="4"/>
  <c r="D127" i="4"/>
  <c r="B180" i="4"/>
  <c r="B188" i="4"/>
  <c r="B186" i="4"/>
  <c r="B178" i="4"/>
  <c r="B184" i="4"/>
  <c r="B177" i="4"/>
  <c r="B136" i="4"/>
  <c r="B130" i="4"/>
  <c r="B176" i="4"/>
  <c r="B133" i="4"/>
  <c r="B185" i="4"/>
  <c r="D5" i="7"/>
  <c r="B181" i="4"/>
  <c r="B173" i="4"/>
  <c r="S1446" i="6"/>
  <c r="B187" i="4"/>
  <c r="B179" i="4"/>
  <c r="B171" i="4"/>
  <c r="B144" i="4"/>
  <c r="B174" i="4"/>
  <c r="B189" i="4"/>
  <c r="B146" i="4"/>
  <c r="B138" i="4"/>
  <c r="B194" i="4" l="1"/>
  <c r="B190" i="4"/>
  <c r="B193" i="4"/>
  <c r="F12" i="4"/>
  <c r="B67" i="4"/>
  <c r="K23" i="4"/>
  <c r="E23" i="4"/>
  <c r="C23" i="4"/>
  <c r="C110" i="4"/>
  <c r="D110" i="4"/>
  <c r="X23" i="7"/>
  <c r="B191" i="4"/>
  <c r="C157" i="4"/>
  <c r="C196" i="4"/>
  <c r="B192" i="4"/>
  <c r="D12" i="4"/>
  <c r="G12" i="4" l="1"/>
  <c r="G23" i="4" s="1"/>
  <c r="F23" i="4"/>
  <c r="B196" i="4"/>
  <c r="K12" i="4"/>
  <c r="D23" i="4"/>
  <c r="B110" i="4"/>
</calcChain>
</file>

<file path=xl/sharedStrings.xml><?xml version="1.0" encoding="utf-8"?>
<sst xmlns="http://schemas.openxmlformats.org/spreadsheetml/2006/main" count="86452" uniqueCount="8433">
  <si>
    <t>NDSF/DSL/DSOG Tethered Vehicles</t>
  </si>
  <si>
    <t>1972 - 2012</t>
  </si>
  <si>
    <t>Table of Contents</t>
  </si>
  <si>
    <t>Sheet/Tab Id</t>
  </si>
  <si>
    <t>Description/Contents</t>
  </si>
  <si>
    <t>Status</t>
  </si>
  <si>
    <t>Overview</t>
  </si>
  <si>
    <t>(TBD)</t>
  </si>
  <si>
    <t>(na)</t>
  </si>
  <si>
    <t>Definitions</t>
  </si>
  <si>
    <t>Definitions/Descriptions of terms, headers, etc. used in the spreadsheet</t>
  </si>
  <si>
    <t>??????</t>
  </si>
  <si>
    <t>By Cruise</t>
  </si>
  <si>
    <t>Summaries by cruise includes vehicles and systems used on each cruise</t>
  </si>
  <si>
    <t>SummaryStats</t>
  </si>
  <si>
    <t>Summary stats - Total number of lowerings, hours of bottom time, yearly stats, etc</t>
  </si>
  <si>
    <t>All Lowerings</t>
  </si>
  <si>
    <t>Individual lowering stats for all lowerings consolidated into one sheet</t>
  </si>
  <si>
    <t>JASON2</t>
  </si>
  <si>
    <t>Individual lowering stats for JASON2</t>
  </si>
  <si>
    <t>JASON</t>
  </si>
  <si>
    <t>Individual lowering stats for JASON1</t>
  </si>
  <si>
    <t>Updated 6Aug2003 - Includes JAS-202,  Last JASON (JAS-323) - Sept/2001</t>
  </si>
  <si>
    <t>DSL120a</t>
  </si>
  <si>
    <t>Individual lowering stats for DSL120a</t>
  </si>
  <si>
    <t>Updated AT15-17,  Klein07,  120a-052 (Xfurred to HMRG after 120a-052)</t>
  </si>
  <si>
    <t>DSL120</t>
  </si>
  <si>
    <t>Individual lowering stats for DSL120</t>
  </si>
  <si>
    <t>Last DSL120 - Nov/2000</t>
  </si>
  <si>
    <t>ARGO2</t>
  </si>
  <si>
    <t>Individual lowering stats for ARGO2</t>
  </si>
  <si>
    <t>Updated AT3-60_Blackman00</t>
  </si>
  <si>
    <t>ARGO1</t>
  </si>
  <si>
    <t>Individual lowering stats for ARGO1</t>
  </si>
  <si>
    <t>Last ARGO1 - Dec/1989</t>
  </si>
  <si>
    <t>MEDEA</t>
  </si>
  <si>
    <t>Individual lowering stats for MEDEA (Stand Alone)</t>
  </si>
  <si>
    <t>Updated TN188,  Haymon2005,  MED-010</t>
  </si>
  <si>
    <t>ANGUS</t>
  </si>
  <si>
    <t>Individual lowering stats for ANGUS</t>
  </si>
  <si>
    <t>Last ANGUS - April/1987</t>
  </si>
  <si>
    <t>CMarc</t>
  </si>
  <si>
    <t>Individual lowering stats for CMarc</t>
  </si>
  <si>
    <t>Last CMarc - Mar/1988</t>
  </si>
  <si>
    <t>TowCam</t>
  </si>
  <si>
    <t>Individual lowering stats for TowCam</t>
  </si>
  <si>
    <t>Oceanic Explorer</t>
  </si>
  <si>
    <t>Individual lowering stats for Oceanic Explorer</t>
  </si>
  <si>
    <t>Scientists_By_Cruise</t>
  </si>
  <si>
    <t>Summaries by cruise with number of scientists added (strictly for stats)</t>
  </si>
  <si>
    <t>Lowerings_Chart</t>
  </si>
  <si>
    <r>
      <t>Number of Lowerings/Year 1988-</t>
    </r>
    <r>
      <rPr>
        <sz val="10"/>
        <rFont val="Arial"/>
        <family val="2"/>
      </rPr>
      <t>20</t>
    </r>
    <r>
      <rPr>
        <sz val="10"/>
        <rFont val="Arial"/>
        <family val="2"/>
      </rPr>
      <t>12</t>
    </r>
    <r>
      <rPr>
        <sz val="10"/>
        <rFont val="Arial"/>
        <family val="2"/>
      </rPr>
      <t xml:space="preserve"> (J/J2, ARGO1/ARGO2, 120/120a)   End of sheet, Cannot hyperlink chart</t>
    </r>
  </si>
  <si>
    <t>BottomTime_Chart</t>
  </si>
  <si>
    <r>
      <t>Total Bottom Time/Year 1988-</t>
    </r>
    <r>
      <rPr>
        <sz val="10"/>
        <rFont val="Arial"/>
        <family val="2"/>
      </rPr>
      <t>2012</t>
    </r>
    <r>
      <rPr>
        <sz val="10"/>
        <rFont val="Arial"/>
        <family val="2"/>
      </rPr>
      <t xml:space="preserve"> (J/J2, ARGO1/ARGO2, 120/120a)  End of sheet, Cannot hyperlink chart</t>
    </r>
  </si>
  <si>
    <t>AverageLoweringTime</t>
  </si>
  <si>
    <t>Jason/Jason2 Average Lowering Bottom Time (Hrs) per Year, End of sheet,  Cannot hyperlink chart</t>
  </si>
  <si>
    <t>BottomTime_Chart_Old</t>
  </si>
  <si>
    <t>Total Bottom Time/Year 1988-2003 (J/J2, ARGO1/ARGO2, 120/120a)  (OldFmt)  End of sheet, Cannot hyperlink chart</t>
  </si>
  <si>
    <t>Updated 2003</t>
  </si>
  <si>
    <t>MaxYearlyDepth_Chart</t>
  </si>
  <si>
    <r>
      <t>Max Yearly Average Depth/Year 1988-201</t>
    </r>
    <r>
      <rPr>
        <sz val="10"/>
        <rFont val="Arial"/>
        <family val="2"/>
      </rPr>
      <t>2</t>
    </r>
    <r>
      <rPr>
        <sz val="10"/>
        <rFont val="Arial"/>
        <family val="2"/>
      </rPr>
      <t xml:space="preserve"> (J/J2, ARGO1/ARGO2, 120/120a)  End of sheet, Cannot hyperlink chart</t>
    </r>
  </si>
  <si>
    <t>AvgUsers_Chart</t>
  </si>
  <si>
    <r>
      <t>Average Number of Science Users/Year 1988-</t>
    </r>
    <r>
      <rPr>
        <sz val="10"/>
        <rFont val="Arial"/>
        <family val="2"/>
      </rPr>
      <t>2102</t>
    </r>
    <r>
      <rPr>
        <sz val="10"/>
        <rFont val="Arial"/>
        <family val="2"/>
      </rPr>
      <t xml:space="preserve"> (J/J2, ARGO1/ARGO2, 120/120a)  End of sheet, Cannot hyperlink chart</t>
    </r>
  </si>
  <si>
    <t>JASON2_TimeBetweenDives</t>
  </si>
  <si>
    <t>Time in h:m between in-water of current dive and out-of-water of previous dive(Jason2).</t>
  </si>
  <si>
    <t>TOC</t>
  </si>
  <si>
    <t>1972 - 2008</t>
  </si>
  <si>
    <t>Item/Term</t>
  </si>
  <si>
    <t>Definition/Description</t>
  </si>
  <si>
    <t>Cruise</t>
  </si>
  <si>
    <t>Generally, a port to port, continuous set of days on a vessel on which DSL/DSOG vehicles were used.  Vessel may be from various organizations or institutions.  The official "Cruise Id" for a vessel is assigned for that cruise by the responsible organizati</t>
  </si>
  <si>
    <t>Lowering</t>
  </si>
  <si>
    <t xml:space="preserve">The configuration of a system that resulted in the collection of a particular data set.  The concept of a lowering is such that a system, vehicle and sensors, once configured for data collection, as far as the makeup of the sensor suite, sensor placement </t>
  </si>
  <si>
    <t>Vehicle</t>
  </si>
  <si>
    <t>Vehicle/Platform in use during the lowering.</t>
  </si>
  <si>
    <t>Lowering Id</t>
  </si>
  <si>
    <t>Official lowering id as assigned by the DSL/DSOG data person on the cruise.  Consists of a vehicle id and a consecutive lowering number.</t>
  </si>
  <si>
    <t>Old Lowering Id</t>
  </si>
  <si>
    <t>Original lowering id as assigned during the cruise.  These were superceded with the consecutive lowering number format.  Retained for reference to the original cruise documentation.</t>
  </si>
  <si>
    <t>DSL Ops Id</t>
  </si>
  <si>
    <t>DSL or "office" id used to identify the operations.  Used internally to track travel, cruise charges and other cruise related administrative information.  Usually, chief scientist's last name and last two digits of year of ops.</t>
  </si>
  <si>
    <t>Vessel</t>
  </si>
  <si>
    <t>Official name of the vessel on which operations took place</t>
  </si>
  <si>
    <t>Cruise Id</t>
  </si>
  <si>
    <t xml:space="preserve">"Official" vessel cruise id as assigned by the organization responsible for the vessel.  Official id should allow users to link to other non-DSL/DSOG data from that cruise.  If no "official id" is assigned by the organization, DSL personnel may assign an </t>
  </si>
  <si>
    <t>Chief Scientist(s)/Affiliation(s)</t>
  </si>
  <si>
    <t>Chief Scientists and their affiliations</t>
  </si>
  <si>
    <t>Work Area (NavyRef)</t>
  </si>
  <si>
    <t>Primary work area referenced to the Standard US Navy Ocean Area and Region Index Limits Map</t>
  </si>
  <si>
    <t>Work Area (Text)</t>
  </si>
  <si>
    <t>Primary work area - Text description.</t>
  </si>
  <si>
    <t>Lat/Lon</t>
  </si>
  <si>
    <t>Latitude/Longitude of a general center point for the lowering or of the work area.  Decimal degrees.  North/East are positive.</t>
  </si>
  <si>
    <t>UTM</t>
  </si>
  <si>
    <t>UTM Zone of the work area</t>
  </si>
  <si>
    <t>Month(s)/Year(s)</t>
  </si>
  <si>
    <t>Month(s) and year of the operations</t>
  </si>
  <si>
    <t>Systems/Sensors</t>
  </si>
  <si>
    <t>Systems employed on the cruise - vehicles, sensors, nav, etc</t>
  </si>
  <si>
    <t>Year</t>
  </si>
  <si>
    <t>4 digit year for lowering to do yearly summaries.  MsExcel Year() function wasn't happy nested in any formulas for calculations.</t>
  </si>
  <si>
    <t>Start/Launch</t>
  </si>
  <si>
    <t>Date/Time (GMT) of start of lowering, generally the time of start of launch.</t>
  </si>
  <si>
    <t>Start Data</t>
  </si>
  <si>
    <t>Date/Time (GMT) of START OF DATA COLLECTION on the lowering.  For video systems, generally the time of approach to the bottom.  For sonars, start of data collection at appropriate altitude.</t>
  </si>
  <si>
    <t>End Data</t>
  </si>
  <si>
    <t>Date/Time (GMT) of END OF DATA COLLECTION on the lowering.  For video systems, generally the time of leaving the bottom.  For sonars, end of data collection and start of haul back to surface.</t>
  </si>
  <si>
    <t>End/On Deck</t>
  </si>
  <si>
    <t>Date/Time (GMT) of end of lowering, generally the time of recovery on deck of the vessel.</t>
  </si>
  <si>
    <t>Line/Area</t>
  </si>
  <si>
    <t>Site specific work area - Possibly a line number or a text description sub-set of the primary work area</t>
  </si>
  <si>
    <t>Data</t>
  </si>
  <si>
    <t>Total Hours, Minutes, Seconds of data collected</t>
  </si>
  <si>
    <t>Total Hours, Minutes, Seconds of the lowering</t>
  </si>
  <si>
    <t>Coverage</t>
  </si>
  <si>
    <t>Total nautical miles covered.  More meaningful with sonars that do long tows.  Less so with ROV ops.  Estimated tow speeds for calculations.</t>
  </si>
  <si>
    <t>Min Depth</t>
  </si>
  <si>
    <t>Minimum depth (once on bottom) reached during lowering in meters (0.0 or blank menas max depth not available, or lowering aborted/no data)</t>
  </si>
  <si>
    <t>Max Depth</t>
  </si>
  <si>
    <t>Maximum depth reached during lowering in meters (0.0 or blank menas max depth not available, or lowering aborted/no data)</t>
  </si>
  <si>
    <t>Comments</t>
  </si>
  <si>
    <t>General comments relating to lowering.  Could be reason for abort, non-standard configurations, data issues, etc.</t>
  </si>
  <si>
    <t>Data To Archives</t>
  </si>
  <si>
    <t>Date particular vehicle data set for lowering was fwded to the WHOI Archives.  "NA" - not available, not applicable or not collected</t>
  </si>
  <si>
    <t># of Science</t>
  </si>
  <si>
    <t>Estimated number of science users/cruise (excluding DSL Ops personnel)</t>
  </si>
  <si>
    <t>ACNAV</t>
  </si>
  <si>
    <t>Lowering was acoustically navigated (Y/N)</t>
  </si>
  <si>
    <t>Relay</t>
  </si>
  <si>
    <t>Height of the acoustic relay transponder used for ACNAV (in meters)</t>
  </si>
  <si>
    <t>Cruises, Systems</t>
  </si>
  <si>
    <t>UpDated:</t>
  </si>
  <si>
    <t>Data Verified Thru:</t>
  </si>
  <si>
    <t>Note:</t>
  </si>
  <si>
    <t>NO 35mm Film on DSL Vehicles after 2001</t>
  </si>
  <si>
    <t>Lat</t>
  </si>
  <si>
    <t>Lon</t>
  </si>
  <si>
    <t>Work Area (Navy Ref)</t>
  </si>
  <si>
    <t>North (+)</t>
  </si>
  <si>
    <t>East (+)</t>
  </si>
  <si>
    <t>Month(s)</t>
  </si>
  <si>
    <t>Sys00</t>
  </si>
  <si>
    <t>Sys01</t>
  </si>
  <si>
    <t>Sys02</t>
  </si>
  <si>
    <t>Sys03</t>
  </si>
  <si>
    <t>Sys04</t>
  </si>
  <si>
    <t>Sys05</t>
  </si>
  <si>
    <t>Sys06</t>
  </si>
  <si>
    <t>Sys07</t>
  </si>
  <si>
    <t>Sys08</t>
  </si>
  <si>
    <t>Sys09</t>
  </si>
  <si>
    <t>Sys10</t>
  </si>
  <si>
    <t>Sys11</t>
  </si>
  <si>
    <t>Sys12</t>
  </si>
  <si>
    <t>Sys13</t>
  </si>
  <si>
    <t>Sys14</t>
  </si>
  <si>
    <t>Sys15</t>
  </si>
  <si>
    <t>Sys16</t>
  </si>
  <si>
    <t>Sys17</t>
  </si>
  <si>
    <t>Sys18</t>
  </si>
  <si>
    <t>Sys19</t>
  </si>
  <si>
    <t>Sys20</t>
  </si>
  <si>
    <t>FAMOUS-01</t>
  </si>
  <si>
    <t>R/V ATLANTIS II</t>
  </si>
  <si>
    <t>AII73-01</t>
  </si>
  <si>
    <t>Phillips/WHOI</t>
  </si>
  <si>
    <t>NA7</t>
  </si>
  <si>
    <t>MAR/FAMOUS Area</t>
  </si>
  <si>
    <t>November</t>
  </si>
  <si>
    <t>ALBL?</t>
  </si>
  <si>
    <t>FAMOUS-02</t>
  </si>
  <si>
    <t>AII73-02</t>
  </si>
  <si>
    <t>Bryan/WHOI</t>
  </si>
  <si>
    <t>December</t>
  </si>
  <si>
    <t>1972</t>
  </si>
  <si>
    <t>FAMOUS-03</t>
  </si>
  <si>
    <t>AII77-01</t>
  </si>
  <si>
    <t>August</t>
  </si>
  <si>
    <t>1973</t>
  </si>
  <si>
    <t>FAMOUS-04</t>
  </si>
  <si>
    <t>AII77-02</t>
  </si>
  <si>
    <t>FAMOUS-05</t>
  </si>
  <si>
    <t>R/V KNORR</t>
  </si>
  <si>
    <t>KN42-02</t>
  </si>
  <si>
    <t>Heirtzler/WHOI</t>
  </si>
  <si>
    <t>June</t>
  </si>
  <si>
    <t>1974</t>
  </si>
  <si>
    <t>ALVIN</t>
  </si>
  <si>
    <t>FAMOUS-06</t>
  </si>
  <si>
    <t>KN42-03</t>
  </si>
  <si>
    <t>July</t>
  </si>
  <si>
    <t>FAMOUS-07</t>
  </si>
  <si>
    <t>KN42-04</t>
  </si>
  <si>
    <t xml:space="preserve">CAYMAN-76-1 </t>
  </si>
  <si>
    <t>KN54-02</t>
  </si>
  <si>
    <t>Ballard/WHOI</t>
  </si>
  <si>
    <t>NA9</t>
  </si>
  <si>
    <t>Caymen Trough</t>
  </si>
  <si>
    <t>January</t>
  </si>
  <si>
    <t>1976</t>
  </si>
  <si>
    <t xml:space="preserve">CAYMAN-76-2 </t>
  </si>
  <si>
    <t>KN54-03</t>
  </si>
  <si>
    <t>February</t>
  </si>
  <si>
    <t>GALAPAGOS-77-1</t>
  </si>
  <si>
    <t>KN64-02</t>
  </si>
  <si>
    <t>VonHerzen/WHOI</t>
  </si>
  <si>
    <t>NP13</t>
  </si>
  <si>
    <t>EPR/Galapagos</t>
  </si>
  <si>
    <t>1977</t>
  </si>
  <si>
    <t>ALBL</t>
  </si>
  <si>
    <t>GALAPAGOS-77-2</t>
  </si>
  <si>
    <t>KN64-03</t>
  </si>
  <si>
    <t>March</t>
  </si>
  <si>
    <t>AMAR-78-1</t>
  </si>
  <si>
    <t>R/V GILLISS</t>
  </si>
  <si>
    <t>78103-01</t>
  </si>
  <si>
    <t>MAR/AMAR Area</t>
  </si>
  <si>
    <t>1978</t>
  </si>
  <si>
    <t>AMAR-78-2</t>
  </si>
  <si>
    <t>78103-02</t>
  </si>
  <si>
    <t>KFZ-78</t>
  </si>
  <si>
    <t>78104-01</t>
  </si>
  <si>
    <t>NA10</t>
  </si>
  <si>
    <t>MAR/Kane Fracture Zone</t>
  </si>
  <si>
    <t>September</t>
  </si>
  <si>
    <t>GALAPAGOS-79-1</t>
  </si>
  <si>
    <t>79102-01</t>
  </si>
  <si>
    <t>1979</t>
  </si>
  <si>
    <t>GALAPAGOS-79-2</t>
  </si>
  <si>
    <t>79102-02</t>
  </si>
  <si>
    <t>EPR-21N-1</t>
  </si>
  <si>
    <t>R/V MELVILLE</t>
  </si>
  <si>
    <t>REVERSAL16</t>
  </si>
  <si>
    <t>EPR/21North</t>
  </si>
  <si>
    <t>Mar/Apr</t>
  </si>
  <si>
    <t>EPR-21N-2</t>
  </si>
  <si>
    <t>REVERSAL17</t>
  </si>
  <si>
    <t>April</t>
  </si>
  <si>
    <t>KFZ-80</t>
  </si>
  <si>
    <t>KN79-02</t>
  </si>
  <si>
    <t>May/June</t>
  </si>
  <si>
    <t>1980</t>
  </si>
  <si>
    <t>OTF-80</t>
  </si>
  <si>
    <t>KN79-03</t>
  </si>
  <si>
    <t>Fox/SUNYAlbany</t>
  </si>
  <si>
    <t>MAR/Oceanographer FZ</t>
  </si>
  <si>
    <t>RUWS</t>
  </si>
  <si>
    <t>R/V KANA KEOKI</t>
  </si>
  <si>
    <t>KK801010-01</t>
  </si>
  <si>
    <t>NP12</t>
  </si>
  <si>
    <t>Hawaiian Islands</t>
  </si>
  <si>
    <t>October</t>
  </si>
  <si>
    <t>LOIHI</t>
  </si>
  <si>
    <t>KK801010-02</t>
  </si>
  <si>
    <t>HOLO-HOLO</t>
  </si>
  <si>
    <t>KK801010-03</t>
  </si>
  <si>
    <t>EPR-20S</t>
  </si>
  <si>
    <t>VLCN08MV</t>
  </si>
  <si>
    <t>SP3</t>
  </si>
  <si>
    <t>EPR/21South</t>
  </si>
  <si>
    <t>Apr/May</t>
  </si>
  <si>
    <t>1981</t>
  </si>
  <si>
    <t>TELEPROBE</t>
  </si>
  <si>
    <t>USNS KANE</t>
  </si>
  <si>
    <t>????????</t>
  </si>
  <si>
    <t>NA??</t>
  </si>
  <si>
    <t>North Atlantic</t>
  </si>
  <si>
    <t>EPR-20N</t>
  </si>
  <si>
    <t>PLUTO04</t>
  </si>
  <si>
    <t>EPR/20North</t>
  </si>
  <si>
    <t>SEAMOUNTS-82</t>
  </si>
  <si>
    <t>R/V NEW HORIZON</t>
  </si>
  <si>
    <t>Lonsdale/SIO</t>
  </si>
  <si>
    <t>NP9</t>
  </si>
  <si>
    <t>California Seamounts</t>
  </si>
  <si>
    <t>Jan/Feb</t>
  </si>
  <si>
    <t>1982</t>
  </si>
  <si>
    <t>TAG-82</t>
  </si>
  <si>
    <t>NOAA Ship RESEARCHER</t>
  </si>
  <si>
    <t>Rona/NOAA</t>
  </si>
  <si>
    <t>MAR/TAG Site</t>
  </si>
  <si>
    <t>GYRE82-1</t>
  </si>
  <si>
    <t>R/V GYRE</t>
  </si>
  <si>
    <t>O'Leary/USGS</t>
  </si>
  <si>
    <t>NA6</t>
  </si>
  <si>
    <t>Northwest Atlantic</t>
  </si>
  <si>
    <t>GYRE82-2</t>
  </si>
  <si>
    <t>Manheim/USGS</t>
  </si>
  <si>
    <t>LEE83</t>
  </si>
  <si>
    <t>R/V LEE</t>
  </si>
  <si>
    <t>LEE83-1</t>
  </si>
  <si>
    <t>Normark/USGS</t>
  </si>
  <si>
    <t>Juan De Fuca</t>
  </si>
  <si>
    <t>1983</t>
  </si>
  <si>
    <t>HELOSRCH</t>
  </si>
  <si>
    <t>M/V RED JACKET</t>
  </si>
  <si>
    <t>HELO</t>
  </si>
  <si>
    <t>Buckingham/USN, Solomon/USN</t>
  </si>
  <si>
    <t>Bahamas</t>
  </si>
  <si>
    <t>1984</t>
  </si>
  <si>
    <t>DNTI</t>
  </si>
  <si>
    <t>EPR-10-12N</t>
  </si>
  <si>
    <t>PROTEA09</t>
  </si>
  <si>
    <t>EPR/10-12North</t>
  </si>
  <si>
    <t>May</t>
  </si>
  <si>
    <t>EPV-84</t>
  </si>
  <si>
    <t>AII112-08</t>
  </si>
  <si>
    <t>Batiza/WashingtonU.</t>
  </si>
  <si>
    <t>EPR/12-13North</t>
  </si>
  <si>
    <t>TESTS</t>
  </si>
  <si>
    <t>KN107-01</t>
  </si>
  <si>
    <t>CLASSIFIED</t>
  </si>
  <si>
    <t>KN108-01</t>
  </si>
  <si>
    <t>ADVENTURE-85</t>
  </si>
  <si>
    <t>AII112-22</t>
  </si>
  <si>
    <t>Childress/UCSB</t>
  </si>
  <si>
    <t>1985</t>
  </si>
  <si>
    <t>SCORPION-85</t>
  </si>
  <si>
    <t>KN115-03</t>
  </si>
  <si>
    <t>SCORPION Site</t>
  </si>
  <si>
    <t>TITANIC-85</t>
  </si>
  <si>
    <t>TITANIC Area</t>
  </si>
  <si>
    <t>Aug/Sep</t>
  </si>
  <si>
    <t>ARGORISE</t>
  </si>
  <si>
    <t>ICE01</t>
  </si>
  <si>
    <t>EPR/12North</t>
  </si>
  <si>
    <t>KFZ-86</t>
  </si>
  <si>
    <t>AII114-02</t>
  </si>
  <si>
    <t>Karson/DUKE</t>
  </si>
  <si>
    <t>1986</t>
  </si>
  <si>
    <t>TITANIC-86</t>
  </si>
  <si>
    <t>AII115-01</t>
  </si>
  <si>
    <t>TITANIC Site</t>
  </si>
  <si>
    <t>JasonJr</t>
  </si>
  <si>
    <t>SCORPION-86</t>
  </si>
  <si>
    <t>AII117-01</t>
  </si>
  <si>
    <t>Livingston/WHOI</t>
  </si>
  <si>
    <t>MARIANNAS-87</t>
  </si>
  <si>
    <t>AII118-13</t>
  </si>
  <si>
    <t>Craig/SIO</t>
  </si>
  <si>
    <t>NP10</t>
  </si>
  <si>
    <t>Marianas</t>
  </si>
  <si>
    <t>1987</t>
  </si>
  <si>
    <t>TOTO</t>
  </si>
  <si>
    <t>M/V SEACON</t>
  </si>
  <si>
    <t>TOTO01</t>
  </si>
  <si>
    <t>Schwab/USGS</t>
  </si>
  <si>
    <t>Bahamas/TOTO</t>
  </si>
  <si>
    <t>cMarc</t>
  </si>
  <si>
    <t>KN129-02</t>
  </si>
  <si>
    <t>MOHN'SRIDGE</t>
  </si>
  <si>
    <t>KN130-01</t>
  </si>
  <si>
    <t>NA2</t>
  </si>
  <si>
    <t>ARTIC/MohnsRidge</t>
  </si>
  <si>
    <t>???????????</t>
  </si>
  <si>
    <t>Atlantic</t>
  </si>
  <si>
    <t>1988</t>
  </si>
  <si>
    <t>PUERTORICO</t>
  </si>
  <si>
    <t>M/V STARELLA</t>
  </si>
  <si>
    <t>88-01</t>
  </si>
  <si>
    <t>Puerto Rico EEZ</t>
  </si>
  <si>
    <t>LLOYDS/MV MOREL</t>
  </si>
  <si>
    <t>DSL8801</t>
  </si>
  <si>
    <t>MED/Off Almeria</t>
  </si>
  <si>
    <t>JASPRO88</t>
  </si>
  <si>
    <t>DSL8802</t>
  </si>
  <si>
    <t>NA8</t>
  </si>
  <si>
    <t>MED/Sardinia</t>
  </si>
  <si>
    <t>BISMARCK-88</t>
  </si>
  <si>
    <t>DSL8803</t>
  </si>
  <si>
    <t>Northeast Atlantic</t>
  </si>
  <si>
    <t>DP TESTS</t>
  </si>
  <si>
    <t>KN134-15</t>
  </si>
  <si>
    <t>MED/Tyrrhenian Sea</t>
  </si>
  <si>
    <t>MANGUS</t>
  </si>
  <si>
    <t>DP</t>
  </si>
  <si>
    <t>BANGOR88</t>
  </si>
  <si>
    <t>M/V Wm. A. McGAW</t>
  </si>
  <si>
    <t>Gallo/WHOI, Stewart/WHOI</t>
  </si>
  <si>
    <t>Hood Canal</t>
  </si>
  <si>
    <t>Sep/Oct</t>
  </si>
  <si>
    <t>JASPRO89</t>
  </si>
  <si>
    <t>M/V STAR HERCULES</t>
  </si>
  <si>
    <t>TRIDENT01</t>
  </si>
  <si>
    <t>MED/Straits of Sicily</t>
  </si>
  <si>
    <t>1989</t>
  </si>
  <si>
    <t>ELVs</t>
  </si>
  <si>
    <t>BISMARCK-89</t>
  </si>
  <si>
    <t>BISMARCK89</t>
  </si>
  <si>
    <t>BISMARCK Site</t>
  </si>
  <si>
    <t>AMSTESTS</t>
  </si>
  <si>
    <t>M/V FARNELLA</t>
  </si>
  <si>
    <t>F-9-89-NC</t>
  </si>
  <si>
    <t>Farrallon Islands</t>
  </si>
  <si>
    <t>DSL-120</t>
  </si>
  <si>
    <t xml:space="preserve"> </t>
  </si>
  <si>
    <t>M/V MARINOUS</t>
  </si>
  <si>
    <t>Sept/Oct</t>
  </si>
  <si>
    <t>ODP-89</t>
  </si>
  <si>
    <t>R/V THOMAS WASHINGTON</t>
  </si>
  <si>
    <t>VENTUREIII</t>
  </si>
  <si>
    <t>Fornari/LDGO,  Haymon/UCSB</t>
  </si>
  <si>
    <t>EPR/9-10North</t>
  </si>
  <si>
    <t>Nov/Dec</t>
  </si>
  <si>
    <t>TACTEX89/SOCAL</t>
  </si>
  <si>
    <t>DSVSS LANEY CHOUEST</t>
  </si>
  <si>
    <t>SOCAL</t>
  </si>
  <si>
    <t>Stewart/WHOI</t>
  </si>
  <si>
    <t>Forty Mile Bank</t>
  </si>
  <si>
    <t>BANGOR89</t>
  </si>
  <si>
    <t>JASPRO90</t>
  </si>
  <si>
    <t>ERIE WEST</t>
  </si>
  <si>
    <t>GL4</t>
  </si>
  <si>
    <t>Lake Ontario</t>
  </si>
  <si>
    <t>April/May</t>
  </si>
  <si>
    <t>1990</t>
  </si>
  <si>
    <t>SHARPs</t>
  </si>
  <si>
    <t>BANGOR90</t>
  </si>
  <si>
    <t>TRITON91</t>
  </si>
  <si>
    <t>M/V ISLAND CHAMPION</t>
  </si>
  <si>
    <t>Lerner/WHOI</t>
  </si>
  <si>
    <t>Puget Sound</t>
  </si>
  <si>
    <t>1991</t>
  </si>
  <si>
    <t>DWDS106-1</t>
  </si>
  <si>
    <t>SSV BETTY CHOUEST</t>
  </si>
  <si>
    <t>JASLEO-91</t>
  </si>
  <si>
    <t>Robb/USGS,  Grassle/RUTGERS</t>
  </si>
  <si>
    <t>DWDS106</t>
  </si>
  <si>
    <t>June/July</t>
  </si>
  <si>
    <t>CREST91</t>
  </si>
  <si>
    <t>CREST-91</t>
  </si>
  <si>
    <t>Delaney/UW,  Ballard/WHOI</t>
  </si>
  <si>
    <t>DWDS106-2</t>
  </si>
  <si>
    <t>R/V OCEANUS</t>
  </si>
  <si>
    <t>OC251-1</t>
  </si>
  <si>
    <t>Robb/USGS</t>
  </si>
  <si>
    <t>1992</t>
  </si>
  <si>
    <t>RLY_RTT</t>
  </si>
  <si>
    <t>JASPRO-93</t>
  </si>
  <si>
    <t>Guaymas Basin</t>
  </si>
  <si>
    <t>1993</t>
  </si>
  <si>
    <t>ARSRP93</t>
  </si>
  <si>
    <t>KN138-14</t>
  </si>
  <si>
    <t>Tucholke/WHOI</t>
  </si>
  <si>
    <t>MAR/ARSRP Site</t>
  </si>
  <si>
    <t>LUSITANIA</t>
  </si>
  <si>
    <t>M/V NORTHERN HORIZON</t>
  </si>
  <si>
    <t>NH001</t>
  </si>
  <si>
    <t>NA5</t>
  </si>
  <si>
    <t>LUSITANIA Site</t>
  </si>
  <si>
    <t>TAG94</t>
  </si>
  <si>
    <t>KN142-05</t>
  </si>
  <si>
    <t>Humphris/WHOI, Kleinrock/WHOI</t>
  </si>
  <si>
    <t>1994</t>
  </si>
  <si>
    <t>VPR-95</t>
  </si>
  <si>
    <t>R/V ENDEAVOR</t>
  </si>
  <si>
    <t>EN267</t>
  </si>
  <si>
    <t>Davis/WHOI</t>
  </si>
  <si>
    <t>Georges Bank</t>
  </si>
  <si>
    <t>1995</t>
  </si>
  <si>
    <t>LUSTRE96</t>
  </si>
  <si>
    <t>KN145-19</t>
  </si>
  <si>
    <t>Fornari/WHOI, Humphris/WHOI</t>
  </si>
  <si>
    <t>MAR/Lucky Strike Site</t>
  </si>
  <si>
    <t>1996</t>
  </si>
  <si>
    <t>JOHNSON96</t>
  </si>
  <si>
    <t>R/V THOMPSON</t>
  </si>
  <si>
    <t>TN064</t>
  </si>
  <si>
    <t>Johnson/UW</t>
  </si>
  <si>
    <t>SEASEX96</t>
  </si>
  <si>
    <t>SOJN02MV</t>
  </si>
  <si>
    <t>Haymon/UCSB</t>
  </si>
  <si>
    <t>Southern EPR</t>
  </si>
  <si>
    <t>FRYER97</t>
  </si>
  <si>
    <t>TN067</t>
  </si>
  <si>
    <t>Fryer/UofHawaii</t>
  </si>
  <si>
    <t>Marianas Forearc</t>
  </si>
  <si>
    <t>1997</t>
  </si>
  <si>
    <t>DERBY97</t>
  </si>
  <si>
    <t>TN068</t>
  </si>
  <si>
    <t>Williams/UnitedKingdom</t>
  </si>
  <si>
    <t>DERBYSHIRE Site</t>
  </si>
  <si>
    <t>MED97</t>
  </si>
  <si>
    <t>SSV CAROLYN CHOUEST</t>
  </si>
  <si>
    <t>CC001</t>
  </si>
  <si>
    <t>Ballard/IFE</t>
  </si>
  <si>
    <t>MED/Skerki Bank</t>
  </si>
  <si>
    <t>CHADWICK97</t>
  </si>
  <si>
    <t>R/V ATLANTIS</t>
  </si>
  <si>
    <t xml:space="preserve"> AT3-06</t>
  </si>
  <si>
    <t>Chadwick/OSU</t>
  </si>
  <si>
    <t>California Coast</t>
  </si>
  <si>
    <t>EDREX97</t>
  </si>
  <si>
    <t>AT3-07</t>
  </si>
  <si>
    <t>Delaney/UW</t>
  </si>
  <si>
    <t>EPR9N-97</t>
  </si>
  <si>
    <t>AT3-10</t>
  </si>
  <si>
    <t>Lutz/RUTGERS</t>
  </si>
  <si>
    <t>9.83</t>
  </si>
  <si>
    <t>-104.29</t>
  </si>
  <si>
    <t>HEY98</t>
  </si>
  <si>
    <t xml:space="preserve"> PANR05MV</t>
  </si>
  <si>
    <t>Hey/UH</t>
  </si>
  <si>
    <t>SP6</t>
  </si>
  <si>
    <t>Feb/Mar</t>
  </si>
  <si>
    <t>1998</t>
  </si>
  <si>
    <t>LayBack</t>
  </si>
  <si>
    <t>GUAYMAS98</t>
  </si>
  <si>
    <t>AT3-17</t>
  </si>
  <si>
    <t>Yoerger/WHOI</t>
  </si>
  <si>
    <t>CLEFT98</t>
  </si>
  <si>
    <t>TN082</t>
  </si>
  <si>
    <t>Stakes/MBARI, Chadwick/OSU</t>
  </si>
  <si>
    <t>CHAVE98</t>
  </si>
  <si>
    <t>TN083</t>
  </si>
  <si>
    <t>Chave/WHOI</t>
  </si>
  <si>
    <t>H2O Site</t>
  </si>
  <si>
    <t>SMITH98</t>
  </si>
  <si>
    <t>TN084</t>
  </si>
  <si>
    <t>Smith/WHOI</t>
  </si>
  <si>
    <t>Puna Ridge</t>
  </si>
  <si>
    <t>EPR9N-98</t>
  </si>
  <si>
    <t>AT3-29</t>
  </si>
  <si>
    <t>Manahan/USC</t>
  </si>
  <si>
    <t>SINTON99</t>
  </si>
  <si>
    <t>AT3-31</t>
  </si>
  <si>
    <t>Sinton/UofHawaii</t>
  </si>
  <si>
    <t>1999</t>
  </si>
  <si>
    <t>ABE</t>
  </si>
  <si>
    <t>KARSON99</t>
  </si>
  <si>
    <t>AT3-32</t>
  </si>
  <si>
    <t>Hess Deep</t>
  </si>
  <si>
    <t>EPR9N-99</t>
  </si>
  <si>
    <t>AT3-34</t>
  </si>
  <si>
    <t>Cary/UDelaware</t>
  </si>
  <si>
    <t>MED99</t>
  </si>
  <si>
    <t>NH002</t>
  </si>
  <si>
    <t>MED/SouthEast Med</t>
  </si>
  <si>
    <t>USBL</t>
  </si>
  <si>
    <t>COWEN99</t>
  </si>
  <si>
    <t>TN098</t>
  </si>
  <si>
    <t>Cowen/UofHawaii,  Johnson/UW</t>
  </si>
  <si>
    <t>CHADWICK99</t>
  </si>
  <si>
    <t>TN099</t>
  </si>
  <si>
    <t>CHAVE99</t>
  </si>
  <si>
    <t>TN101</t>
  </si>
  <si>
    <t>EPR9N-00</t>
  </si>
  <si>
    <t>AT3-37</t>
  </si>
  <si>
    <t>Fornari/WHOI</t>
  </si>
  <si>
    <t>2000</t>
  </si>
  <si>
    <t>FORNARI00</t>
  </si>
  <si>
    <t>NEMO02MV</t>
  </si>
  <si>
    <t>EPR/East Equatorial Pacific</t>
  </si>
  <si>
    <t>Mar/May</t>
  </si>
  <si>
    <t>DELANEY00</t>
  </si>
  <si>
    <t>AT3-53</t>
  </si>
  <si>
    <t>Delaney/UW,  MegTivey/WHOI</t>
  </si>
  <si>
    <t>RONA00</t>
  </si>
  <si>
    <t>TN114</t>
  </si>
  <si>
    <t>Rona/RUTGERS, Jackson/UW</t>
  </si>
  <si>
    <t>BLACKSEA00</t>
  </si>
  <si>
    <t>NH003</t>
  </si>
  <si>
    <t>BLACK SEA/SouthWest Black Sea</t>
  </si>
  <si>
    <t>ARGUS</t>
  </si>
  <si>
    <t>LilHERC</t>
  </si>
  <si>
    <t>JOHNSON00</t>
  </si>
  <si>
    <t>TN117</t>
  </si>
  <si>
    <t>LEVIN00</t>
  </si>
  <si>
    <t>TN118</t>
  </si>
  <si>
    <t>Levin/SIO</t>
  </si>
  <si>
    <t>Off Eureka, California</t>
  </si>
  <si>
    <t>BLACKMAN00</t>
  </si>
  <si>
    <t>AT3-60</t>
  </si>
  <si>
    <t>Blackman/SIO</t>
  </si>
  <si>
    <t>MAR/30North</t>
  </si>
  <si>
    <t>vanDOVER01</t>
  </si>
  <si>
    <t>KN162-13</t>
  </si>
  <si>
    <t>VanDover/William&amp;Mary</t>
  </si>
  <si>
    <t>IN3</t>
  </si>
  <si>
    <t>Central Indian Ridge</t>
  </si>
  <si>
    <t>2001</t>
  </si>
  <si>
    <t>DOP</t>
  </si>
  <si>
    <t>SM2000</t>
  </si>
  <si>
    <t>LEVIN01</t>
  </si>
  <si>
    <t>TN126</t>
  </si>
  <si>
    <t>OceanicExp</t>
  </si>
  <si>
    <t>TrkPoint</t>
  </si>
  <si>
    <t>DSL120a_Tests</t>
  </si>
  <si>
    <t>AT5-1</t>
  </si>
  <si>
    <t>Walden/WHOI</t>
  </si>
  <si>
    <t>Off Bermuda</t>
  </si>
  <si>
    <t>DVLNav</t>
  </si>
  <si>
    <t>JOHNSON01</t>
  </si>
  <si>
    <t>TN129</t>
  </si>
  <si>
    <t>Transit2SILVER01</t>
  </si>
  <si>
    <t>COOK11MV</t>
  </si>
  <si>
    <t>Howland/WHOI</t>
  </si>
  <si>
    <t>Western Pacific</t>
  </si>
  <si>
    <t>Aug</t>
  </si>
  <si>
    <t>SILVER01</t>
  </si>
  <si>
    <t>COOK12MV</t>
  </si>
  <si>
    <t>Silver/UCSC</t>
  </si>
  <si>
    <t>IN5</t>
  </si>
  <si>
    <t>Huon Gulf</t>
  </si>
  <si>
    <t>SCHOUTEN01</t>
  </si>
  <si>
    <t>AT7-4</t>
  </si>
  <si>
    <t>Schouten/WHOI</t>
  </si>
  <si>
    <t>(NO ALVIN)</t>
  </si>
  <si>
    <t>JASON2_SeaTrials</t>
  </si>
  <si>
    <t>AT7-17</t>
  </si>
  <si>
    <t>Bowen/WHOI</t>
  </si>
  <si>
    <t>Off Oregon Coast</t>
  </si>
  <si>
    <t>45.83</t>
  </si>
  <si>
    <t>-125.13</t>
  </si>
  <si>
    <t>2002</t>
  </si>
  <si>
    <t>DSC</t>
  </si>
  <si>
    <t>VirtualVan</t>
  </si>
  <si>
    <t>JOHNSON02</t>
  </si>
  <si>
    <t>AT7-20</t>
  </si>
  <si>
    <t>Johnson/UW, Voight/Field Museum</t>
  </si>
  <si>
    <t>HAWAII02</t>
  </si>
  <si>
    <t>TN151</t>
  </si>
  <si>
    <t>Garcia/UofHawaii, Duennebier/UofHawaii</t>
  </si>
  <si>
    <t>Oct/Nov</t>
  </si>
  <si>
    <t>TIVEY02</t>
  </si>
  <si>
    <t>TN152</t>
  </si>
  <si>
    <t>MauriceTivey/WHOI</t>
  </si>
  <si>
    <t>JQZ/ODP Hole 801C</t>
  </si>
  <si>
    <t>56/57</t>
  </si>
  <si>
    <t>Nov/Jan</t>
  </si>
  <si>
    <t>2002-03</t>
  </si>
  <si>
    <t>HMR</t>
  </si>
  <si>
    <t>Mag2</t>
  </si>
  <si>
    <t>CTD</t>
  </si>
  <si>
    <t>ISIS_SeaTrials</t>
  </si>
  <si>
    <t>AT7-30/31</t>
  </si>
  <si>
    <t>German/SOC</t>
  </si>
  <si>
    <t>2003</t>
  </si>
  <si>
    <t>ISIS</t>
  </si>
  <si>
    <t>ISIS Mooring Recovery</t>
  </si>
  <si>
    <t>AT7-32</t>
  </si>
  <si>
    <t>McCartney/WHOI</t>
  </si>
  <si>
    <t>SW North Atlantic</t>
  </si>
  <si>
    <t>FRYER03</t>
  </si>
  <si>
    <t>TN154</t>
  </si>
  <si>
    <t>Mariana ForeArc</t>
  </si>
  <si>
    <t>54/55</t>
  </si>
  <si>
    <t>CHAVE03a</t>
  </si>
  <si>
    <t>TN155</t>
  </si>
  <si>
    <t>Wooding/WHOI, Duennebier/UofHawaii</t>
  </si>
  <si>
    <t>KELLEY03</t>
  </si>
  <si>
    <t>TN157</t>
  </si>
  <si>
    <t>Kelley/UW, Jones/UW, Becker/RSMAS</t>
  </si>
  <si>
    <t>RockDrill</t>
  </si>
  <si>
    <t>JOHNSON03</t>
  </si>
  <si>
    <t>TN158</t>
  </si>
  <si>
    <t>BALLARD03a</t>
  </si>
  <si>
    <t>KN171-12</t>
  </si>
  <si>
    <t>BigHERC</t>
  </si>
  <si>
    <t>ECHO</t>
  </si>
  <si>
    <t>BALLARD03b</t>
  </si>
  <si>
    <t>KN171-13</t>
  </si>
  <si>
    <t>July/Aug</t>
  </si>
  <si>
    <t>CHAVE03b</t>
  </si>
  <si>
    <t>TN161</t>
  </si>
  <si>
    <t>Chave/WHOI, Smith/SIO</t>
  </si>
  <si>
    <t>POCKALNY04</t>
  </si>
  <si>
    <t>TN165</t>
  </si>
  <si>
    <t>Pockalny/URI</t>
  </si>
  <si>
    <t>Endeavor Deep</t>
  </si>
  <si>
    <t>2004</t>
  </si>
  <si>
    <t>MARTINEZ04</t>
  </si>
  <si>
    <t>R/V KILO MOANA</t>
  </si>
  <si>
    <t>KM0410</t>
  </si>
  <si>
    <t>Martinez/UofHawaii</t>
  </si>
  <si>
    <t>SP1</t>
  </si>
  <si>
    <t>Lau Basin</t>
  </si>
  <si>
    <t>Layback</t>
  </si>
  <si>
    <t>No DSC</t>
  </si>
  <si>
    <t>No ESC</t>
  </si>
  <si>
    <t>No Vvan</t>
  </si>
  <si>
    <t>No ELVs</t>
  </si>
  <si>
    <t>CHAVE04</t>
  </si>
  <si>
    <t>R/V REVELLE</t>
  </si>
  <si>
    <t>KRUS02RR</t>
  </si>
  <si>
    <t>RATHBURN/KELLER04</t>
  </si>
  <si>
    <t>KRUS03RR</t>
  </si>
  <si>
    <t>Rathburn/IndianaStateU</t>
  </si>
  <si>
    <t>NP5</t>
  </si>
  <si>
    <t>Aleutian Margin</t>
  </si>
  <si>
    <t>Keller/OSU</t>
  </si>
  <si>
    <t>Gulf of Alaska</t>
  </si>
  <si>
    <t>STONE/YOGODZINSKI04</t>
  </si>
  <si>
    <t>Stone/NOAA</t>
  </si>
  <si>
    <t xml:space="preserve">Aleutian Ridge </t>
  </si>
  <si>
    <t>Yogodzinski/UofSouthCarolina</t>
  </si>
  <si>
    <t>Western Aleutians</t>
  </si>
  <si>
    <t>REEVES-SOHN04</t>
  </si>
  <si>
    <t>KN180-01</t>
  </si>
  <si>
    <t>Reeves-Sohn/WHOI</t>
  </si>
  <si>
    <t>SW_CTD</t>
  </si>
  <si>
    <t>MAVs</t>
  </si>
  <si>
    <t>OBS</t>
  </si>
  <si>
    <t>ADCP</t>
  </si>
  <si>
    <t>TIVEY04</t>
  </si>
  <si>
    <t>KN180-02</t>
  </si>
  <si>
    <t>MAR/KaneFractureZone</t>
  </si>
  <si>
    <t>EH1</t>
  </si>
  <si>
    <t>KARSON05</t>
  </si>
  <si>
    <t>AT11-23</t>
  </si>
  <si>
    <t>Pito Deep</t>
  </si>
  <si>
    <t>Jan/Mar</t>
  </si>
  <si>
    <t>2005</t>
  </si>
  <si>
    <t>Pixelfly ESC</t>
  </si>
  <si>
    <t>GeeMAG</t>
  </si>
  <si>
    <t>MagGrad</t>
  </si>
  <si>
    <t>GeoComp</t>
  </si>
  <si>
    <t>TIVEY05</t>
  </si>
  <si>
    <t>TUIM05MV</t>
  </si>
  <si>
    <t>Meg Tivey/WHOI</t>
  </si>
  <si>
    <t>IGTs w/ ICL</t>
  </si>
  <si>
    <t>MocNess</t>
  </si>
  <si>
    <t>SIO CTDs</t>
  </si>
  <si>
    <t>VRIJENHOEK05</t>
  </si>
  <si>
    <t>TUIM06MV</t>
  </si>
  <si>
    <t>Vrijennhoek/MBARI</t>
  </si>
  <si>
    <t>CHILDRESS05</t>
  </si>
  <si>
    <t>TUIM07MV</t>
  </si>
  <si>
    <t>SHARPS</t>
  </si>
  <si>
    <t>KELLEY/DELANEY05</t>
  </si>
  <si>
    <t>TN183/TN184</t>
  </si>
  <si>
    <t>Kelley/UW, Delaney/UW</t>
  </si>
  <si>
    <t>UWash HiDef</t>
  </si>
  <si>
    <t>MISO Light</t>
  </si>
  <si>
    <t>SMITH05</t>
  </si>
  <si>
    <t>TN187</t>
  </si>
  <si>
    <t>Smith/UCSD</t>
  </si>
  <si>
    <t>Monterrey Fan</t>
  </si>
  <si>
    <t>Nov</t>
  </si>
  <si>
    <t>TLCams</t>
  </si>
  <si>
    <t>HAYMON05</t>
  </si>
  <si>
    <t>TN188</t>
  </si>
  <si>
    <t>Dec/Jan</t>
  </si>
  <si>
    <t>2005-06</t>
  </si>
  <si>
    <t>No SHARPS</t>
  </si>
  <si>
    <t>No SM2000</t>
  </si>
  <si>
    <t>EMBLEY06</t>
  </si>
  <si>
    <t>MGLN02MV</t>
  </si>
  <si>
    <t>Embley/NOAA</t>
  </si>
  <si>
    <t>Mariana Arc</t>
  </si>
  <si>
    <t>3-Chip</t>
  </si>
  <si>
    <t>SeaKing</t>
  </si>
  <si>
    <t>Slurp</t>
  </si>
  <si>
    <t>Beast</t>
  </si>
  <si>
    <t>TIVEY06</t>
  </si>
  <si>
    <t>MGLN06MV</t>
  </si>
  <si>
    <t>Manus Basin</t>
  </si>
  <si>
    <t>Jul/Sep</t>
  </si>
  <si>
    <t>FISHER06</t>
  </si>
  <si>
    <t>MGLN07MV</t>
  </si>
  <si>
    <t>Fisher/PSU</t>
  </si>
  <si>
    <t>2006</t>
  </si>
  <si>
    <t>UNQ ESC</t>
  </si>
  <si>
    <t>MOYER/EDWARDS06</t>
  </si>
  <si>
    <t>MGLN10MV</t>
  </si>
  <si>
    <t>Moyer/WWU, Edwards/USC</t>
  </si>
  <si>
    <t>Loihi Seamount</t>
  </si>
  <si>
    <t>TAYLOR06</t>
  </si>
  <si>
    <t>KM0631</t>
  </si>
  <si>
    <t>Taylor/UH, SOEST</t>
  </si>
  <si>
    <t>Vicinity of Oahu</t>
  </si>
  <si>
    <t>SM2000-Fwd</t>
  </si>
  <si>
    <t>No UNQ ESC</t>
  </si>
  <si>
    <t>No Slurp</t>
  </si>
  <si>
    <t>BOROWSKI07</t>
  </si>
  <si>
    <t>R/V MARIA S. MERIAN</t>
  </si>
  <si>
    <t>MSM04-3</t>
  </si>
  <si>
    <t>Borowski/MPI-Bremen</t>
  </si>
  <si>
    <t>MAR/Logatchev</t>
  </si>
  <si>
    <t>No EH1</t>
  </si>
  <si>
    <t>PAL Video</t>
  </si>
  <si>
    <t>KLEIN07</t>
  </si>
  <si>
    <t>AT15-17</t>
  </si>
  <si>
    <t>Klein/DUKE</t>
  </si>
  <si>
    <t>FISHER07</t>
  </si>
  <si>
    <t>NOAA Ship RONALD H. BROWN</t>
  </si>
  <si>
    <t>RB-07-04</t>
  </si>
  <si>
    <t>Gulf of Mexico</t>
  </si>
  <si>
    <t>15/16</t>
  </si>
  <si>
    <t>Jun/Jul</t>
  </si>
  <si>
    <t>MassSpec</t>
  </si>
  <si>
    <t>MacroCam</t>
  </si>
  <si>
    <t>RotaryCam</t>
  </si>
  <si>
    <t>RATHBURN07</t>
  </si>
  <si>
    <t>AT15-20</t>
  </si>
  <si>
    <t>Monterey Bay</t>
  </si>
  <si>
    <t>Jul</t>
  </si>
  <si>
    <t>No ALBL</t>
  </si>
  <si>
    <t>TubeCores</t>
  </si>
  <si>
    <t>CHADWICK07</t>
  </si>
  <si>
    <t>AT15-21</t>
  </si>
  <si>
    <t>Chadwick/NOAA</t>
  </si>
  <si>
    <t>NP6</t>
  </si>
  <si>
    <t>MBARI AUV</t>
  </si>
  <si>
    <t>BEAST</t>
  </si>
  <si>
    <t>WHOI HiDef</t>
  </si>
  <si>
    <t>Moorings</t>
  </si>
  <si>
    <t>GARCIA07</t>
  </si>
  <si>
    <t>KM0718</t>
  </si>
  <si>
    <t>Garcia/UH, SOEST</t>
  </si>
  <si>
    <t>NP11/NP12</t>
  </si>
  <si>
    <t>Vicinity of Kauai</t>
  </si>
  <si>
    <t>2007</t>
  </si>
  <si>
    <t>No CableTemp</t>
  </si>
  <si>
    <t>300Khz ADCP</t>
  </si>
  <si>
    <t>1200Khz ADCP</t>
  </si>
  <si>
    <t>MOYER07</t>
  </si>
  <si>
    <t>KM0719</t>
  </si>
  <si>
    <t>Moyer/WWU</t>
  </si>
  <si>
    <t>Oct</t>
  </si>
  <si>
    <t>WOODING07</t>
  </si>
  <si>
    <t>KM0720</t>
  </si>
  <si>
    <t>Wooding/WHOI</t>
  </si>
  <si>
    <t>5/6</t>
  </si>
  <si>
    <t>OBS Recov</t>
  </si>
  <si>
    <t>BOWEN07</t>
  </si>
  <si>
    <t>KM0721</t>
  </si>
  <si>
    <t>HROV</t>
  </si>
  <si>
    <t>HROV Tests</t>
  </si>
  <si>
    <t>HEINTZ08</t>
  </si>
  <si>
    <t>AT15-30</t>
  </si>
  <si>
    <t>Heintz/WHOI</t>
  </si>
  <si>
    <t>Off Baja California</t>
  </si>
  <si>
    <t>Engineering</t>
  </si>
  <si>
    <t>LONSDALE08</t>
  </si>
  <si>
    <t>AT15-31</t>
  </si>
  <si>
    <t>Gulf of California</t>
  </si>
  <si>
    <t>12/13</t>
  </si>
  <si>
    <t>Rock Sampling</t>
  </si>
  <si>
    <t>MERCER08</t>
  </si>
  <si>
    <t>AT15-33</t>
  </si>
  <si>
    <t>Mercer/SIO</t>
  </si>
  <si>
    <t>Off Half Moon Bay</t>
  </si>
  <si>
    <t>Mooring Recov</t>
  </si>
  <si>
    <t>No Lowering</t>
  </si>
  <si>
    <t>REYSENBACH08</t>
  </si>
  <si>
    <t>KNOX18RR</t>
  </si>
  <si>
    <t>Reysenbach/OSU</t>
  </si>
  <si>
    <t>NA7/NA10</t>
  </si>
  <si>
    <t>MAR</t>
  </si>
  <si>
    <t>23/25</t>
  </si>
  <si>
    <t>Imagenix</t>
  </si>
  <si>
    <t>EDWARDS/MOYER08</t>
  </si>
  <si>
    <t>TN225</t>
  </si>
  <si>
    <t>DUENNEBIER08</t>
  </si>
  <si>
    <t>TN226</t>
  </si>
  <si>
    <t>Duennebier/UH</t>
  </si>
  <si>
    <t>Station ALOHA</t>
  </si>
  <si>
    <t>ACO Deploy</t>
  </si>
  <si>
    <t>ADKINS08</t>
  </si>
  <si>
    <t>TN228</t>
  </si>
  <si>
    <t>Adkins/CalTech</t>
  </si>
  <si>
    <t>IN8</t>
  </si>
  <si>
    <t>Tasman Plateau</t>
  </si>
  <si>
    <t>2008-09</t>
  </si>
  <si>
    <t>HiDef</t>
  </si>
  <si>
    <t>CHADWICK09</t>
  </si>
  <si>
    <t>TN232</t>
  </si>
  <si>
    <t>Mariana Arc, NW of isle of Rota</t>
  </si>
  <si>
    <t>RESING09</t>
  </si>
  <si>
    <t>TN234</t>
  </si>
  <si>
    <t>Resing/UW</t>
  </si>
  <si>
    <t>1,2</t>
  </si>
  <si>
    <t>LSS</t>
  </si>
  <si>
    <t>FISHER09</t>
  </si>
  <si>
    <t>TN235</t>
  </si>
  <si>
    <t>REYSENBACH09</t>
  </si>
  <si>
    <t>TN236</t>
  </si>
  <si>
    <t>Oxygen optode</t>
  </si>
  <si>
    <t>SUPR sample</t>
  </si>
  <si>
    <t>RB-09-05_Fisher09</t>
  </si>
  <si>
    <t>RB-09-05</t>
  </si>
  <si>
    <t>KM0923_Staudigel09</t>
  </si>
  <si>
    <t>R/V Kilo Moana</t>
  </si>
  <si>
    <t>KM0923</t>
  </si>
  <si>
    <t>Staudigel/UCSD-SIO</t>
  </si>
  <si>
    <t>USBL/LBL</t>
  </si>
  <si>
    <t>KM1005_Chadwick10</t>
  </si>
  <si>
    <t>KM1005</t>
  </si>
  <si>
    <t>AT15-66_Cowen10</t>
  </si>
  <si>
    <t>AT15-66</t>
  </si>
  <si>
    <t>Cowen/UHawaii</t>
  </si>
  <si>
    <t>Juan De Fuca Flanks</t>
  </si>
  <si>
    <t>N/A</t>
  </si>
  <si>
    <t>No MB</t>
  </si>
  <si>
    <t>TN252_Delaney10</t>
  </si>
  <si>
    <t>TN252</t>
  </si>
  <si>
    <t>Delaney/UW, Kelley/UW</t>
  </si>
  <si>
    <t>Juan de Fuca</t>
  </si>
  <si>
    <t>10,9</t>
  </si>
  <si>
    <t>DVLNav/300 kHz RDI</t>
  </si>
  <si>
    <t>Reson Seabat 7125</t>
  </si>
  <si>
    <t>ESC</t>
  </si>
  <si>
    <t>drill sled</t>
  </si>
  <si>
    <t>TN253_Chadwick10</t>
  </si>
  <si>
    <t>TN253</t>
  </si>
  <si>
    <t>Sept</t>
  </si>
  <si>
    <t>RB-10-07_Fisher10</t>
  </si>
  <si>
    <t>RB-10-07</t>
  </si>
  <si>
    <t>15,16</t>
  </si>
  <si>
    <t>RB-10-08_Ross10</t>
  </si>
  <si>
    <t>RB-10-08</t>
  </si>
  <si>
    <t>ROSS/UNCW</t>
  </si>
  <si>
    <t>NA9/NA6</t>
  </si>
  <si>
    <t>16,17</t>
  </si>
  <si>
    <t>DVLNav/1200 kHz RDI</t>
  </si>
  <si>
    <t>KM11-16_Howe11</t>
  </si>
  <si>
    <t>KM11-16</t>
  </si>
  <si>
    <t>Bruce Howe/UHawai'i</t>
  </si>
  <si>
    <r>
      <t>DVLNav/</t>
    </r>
    <r>
      <rPr>
        <sz val="10"/>
        <rFont val="Arial"/>
        <family val="2"/>
      </rPr>
      <t>300/</t>
    </r>
    <r>
      <rPr>
        <sz val="10"/>
        <rFont val="Arial"/>
        <family val="2"/>
      </rPr>
      <t>1200 kHz RDI</t>
    </r>
  </si>
  <si>
    <t>CTM</t>
  </si>
  <si>
    <t>AT18-07_Fisher11</t>
  </si>
  <si>
    <t>R/V Atlantis</t>
  </si>
  <si>
    <t>AT18-07</t>
  </si>
  <si>
    <t>Andrew Fisher/UCSC</t>
  </si>
  <si>
    <t>AT18-08_Chadwick11</t>
  </si>
  <si>
    <t>AT18-08</t>
  </si>
  <si>
    <t>William Chadwick/Oregon State U/NOAA</t>
  </si>
  <si>
    <r>
      <t>Juan de Fuca</t>
    </r>
    <r>
      <rPr>
        <sz val="10"/>
        <rFont val="Arial"/>
        <family val="2"/>
      </rPr>
      <t xml:space="preserve"> Endeavour and Axial</t>
    </r>
  </si>
  <si>
    <t>AT18-09_Johnson11</t>
  </si>
  <si>
    <t>AT18-09</t>
  </si>
  <si>
    <t>Paul Johnson/Uwashington</t>
  </si>
  <si>
    <t>HD stills</t>
  </si>
  <si>
    <t>Magnetometer</t>
  </si>
  <si>
    <t>AT18-10_Levin11</t>
  </si>
  <si>
    <t>AT18-10</t>
  </si>
  <si>
    <t>Lisa Levin/Ucal San Diego</t>
  </si>
  <si>
    <t>AT18-11_Valentine11</t>
  </si>
  <si>
    <t>AT18-11</t>
  </si>
  <si>
    <t>David Valentine/Ucal Santa Barbara</t>
  </si>
  <si>
    <t>Santa Barbara seeps</t>
  </si>
  <si>
    <t>10,11</t>
  </si>
  <si>
    <t>DSC/downlooking</t>
  </si>
  <si>
    <t>Tethys mass spectrometer</t>
  </si>
  <si>
    <t>AT18-12_Nooner11</t>
  </si>
  <si>
    <t>AT18-12</t>
  </si>
  <si>
    <t>Scott Nooner/LDEO</t>
  </si>
  <si>
    <t>CTM, unused</t>
  </si>
  <si>
    <t>AT18-14_Edgcomb11</t>
  </si>
  <si>
    <t>AT18-14</t>
  </si>
  <si>
    <t>Virginia Edgcomb/WHOI</t>
  </si>
  <si>
    <t>Mediteranean</t>
  </si>
  <si>
    <t>AT18-16_German12</t>
  </si>
  <si>
    <t>AT18-16</t>
  </si>
  <si>
    <t>Christopher German/WHOI</t>
  </si>
  <si>
    <t>Cayman Trough</t>
  </si>
  <si>
    <t>Jan</t>
  </si>
  <si>
    <t>HD stills/SciCam and PilotCam</t>
  </si>
  <si>
    <t>Gas tights</t>
  </si>
  <si>
    <t>MSM20-5_Edwards12</t>
  </si>
  <si>
    <t>MSM20-5</t>
  </si>
  <si>
    <t>Katrina Edwards/USC</t>
  </si>
  <si>
    <t>North Pond</t>
  </si>
  <si>
    <t>AT21-02_VanDover12</t>
  </si>
  <si>
    <t>AT21-02</t>
  </si>
  <si>
    <t>Cindy Van Dover/Duke</t>
  </si>
  <si>
    <t>Barbados</t>
  </si>
  <si>
    <t>Magnetometer not working</t>
  </si>
  <si>
    <t>Seabird19v2 with DO</t>
  </si>
  <si>
    <t>TN283_Tolstoy12</t>
  </si>
  <si>
    <t>TN283</t>
  </si>
  <si>
    <t>Maya Tolstoy/LDEO</t>
  </si>
  <si>
    <t>ELV</t>
  </si>
  <si>
    <t>MGL1216_Butterfield12</t>
  </si>
  <si>
    <t>R/V Marcus G Langseth</t>
  </si>
  <si>
    <t>MGL1216</t>
  </si>
  <si>
    <t>David Butterfield/UW</t>
  </si>
  <si>
    <t>Magnetometer (calibrated during dives)</t>
  </si>
  <si>
    <t>Butterfield fluid sampler (Beast)</t>
  </si>
  <si>
    <t>KN209-02_Luther12</t>
  </si>
  <si>
    <t>R/V Knorr</t>
  </si>
  <si>
    <t>KN209-02</t>
  </si>
  <si>
    <t>George Luther/UDel</t>
  </si>
  <si>
    <t>NA7,NA10</t>
  </si>
  <si>
    <t>Mid Atlantic Ridge</t>
  </si>
  <si>
    <t>23,25</t>
  </si>
  <si>
    <t>No SB37</t>
  </si>
  <si>
    <t>CTD with O2 (seabird 19)</t>
  </si>
  <si>
    <t>Magnetometer (no cal)</t>
  </si>
  <si>
    <t>TN293_Moyer13</t>
  </si>
  <si>
    <t>TN293</t>
  </si>
  <si>
    <t>Mar</t>
  </si>
  <si>
    <t>Majors</t>
  </si>
  <si>
    <t>Emerson bacterial mat sampler</t>
  </si>
  <si>
    <t>RB-13-03_Ross13</t>
  </si>
  <si>
    <t>RB-13-03</t>
  </si>
  <si>
    <t>leg1:Ross/UNCW,Brooke/FSU; leg2:Mather/URI, Viada/CSA</t>
  </si>
  <si>
    <t>Atlantic Deep Water Canyons</t>
  </si>
  <si>
    <t>17,18</t>
  </si>
  <si>
    <t>SB19v2</t>
  </si>
  <si>
    <t>Insite SuperScorpio camera</t>
  </si>
  <si>
    <t>AT26-02_Trehu13</t>
  </si>
  <si>
    <t>AT26-02</t>
  </si>
  <si>
    <t>Anne Trehu/OSU</t>
  </si>
  <si>
    <t>Cascadia Subduction Zone</t>
  </si>
  <si>
    <t>40-45 N</t>
  </si>
  <si>
    <t>No DSC/Scorpio</t>
  </si>
  <si>
    <t>AT26-03_Fisher13</t>
  </si>
  <si>
    <t>AT26-03</t>
  </si>
  <si>
    <t>Juan de Fuca Flanks</t>
  </si>
  <si>
    <t>47-48N</t>
  </si>
  <si>
    <t>AT26-04_Johnson13</t>
  </si>
  <si>
    <t>AT26-04</t>
  </si>
  <si>
    <t>9,10</t>
  </si>
  <si>
    <t>Heat flow probe</t>
  </si>
  <si>
    <t>TN300_Chadwick13</t>
  </si>
  <si>
    <t>TN300</t>
  </si>
  <si>
    <t>William Chadwick/NOAA/Oregon State U</t>
  </si>
  <si>
    <t>Juan de Fuca Axial</t>
  </si>
  <si>
    <t>SuperScorpio</t>
  </si>
  <si>
    <t>AT26-06_Valentine13</t>
  </si>
  <si>
    <t>AT26-06</t>
  </si>
  <si>
    <t>Santa Barbara Seeps</t>
  </si>
  <si>
    <t>33-36</t>
  </si>
  <si>
    <t>-118 - -122</t>
  </si>
  <si>
    <t>AT26-09_Wheat13</t>
  </si>
  <si>
    <t>AT26-09</t>
  </si>
  <si>
    <t>Geoff Wheat/UAlaska Fairbanks</t>
  </si>
  <si>
    <t>Costa Rica Dorado</t>
  </si>
  <si>
    <t>Dec</t>
  </si>
  <si>
    <t>AT26-10_Sievert13</t>
  </si>
  <si>
    <t>AT26-10</t>
  </si>
  <si>
    <t>Stefan Sievert/WHOI</t>
  </si>
  <si>
    <t>EPR</t>
  </si>
  <si>
    <t>MSM37_Becker14</t>
  </si>
  <si>
    <t>MSM37</t>
  </si>
  <si>
    <t>Keir Becker/UMiami</t>
  </si>
  <si>
    <t>TN311_Chadwell14</t>
  </si>
  <si>
    <t>R/V Thomas G. Thompson</t>
  </si>
  <si>
    <t>TN311</t>
  </si>
  <si>
    <t>C. David Chadwell/SIO</t>
  </si>
  <si>
    <t>TN312_Allen14</t>
  </si>
  <si>
    <t>TN312</t>
  </si>
  <si>
    <t>Richard Allen/Ucal-Berkeley</t>
  </si>
  <si>
    <t>RB14-03_Butterfield14</t>
  </si>
  <si>
    <t>RB14-03</t>
  </si>
  <si>
    <t>JdF</t>
  </si>
  <si>
    <t>HFS/Beast</t>
  </si>
  <si>
    <t>KM14-22_Edwards14</t>
  </si>
  <si>
    <t>KM14-22</t>
  </si>
  <si>
    <t>Margo Edwards/UHawaii</t>
  </si>
  <si>
    <t>Oahu Coast</t>
  </si>
  <si>
    <t>KM14-23_Howe14</t>
  </si>
  <si>
    <t>KM14-23</t>
  </si>
  <si>
    <t>Bruce Howe/UHawaii</t>
  </si>
  <si>
    <t>Aloha Observatory</t>
  </si>
  <si>
    <t>DVLNav + Navest</t>
  </si>
  <si>
    <t>RR1413_Moyer14</t>
  </si>
  <si>
    <t>RR1413</t>
  </si>
  <si>
    <r>
      <rPr>
        <sz val="10"/>
        <rFont val="Arial"/>
        <family val="2"/>
      </rPr>
      <t xml:space="preserve">Craig </t>
    </r>
    <r>
      <rPr>
        <sz val="10"/>
        <rFont val="Arial"/>
        <family val="2"/>
      </rPr>
      <t>Moyer/WWU</t>
    </r>
  </si>
  <si>
    <t>DVLNav + NavG</t>
  </si>
  <si>
    <t>SuperScorpio + Scorpio</t>
  </si>
  <si>
    <t>RR1506_Soule15</t>
  </si>
  <si>
    <t>RR1506</t>
  </si>
  <si>
    <t>Adam Soule/WHOI</t>
  </si>
  <si>
    <t>SP4</t>
  </si>
  <si>
    <t>Le Havre Volcano</t>
  </si>
  <si>
    <t>RR1507_Reysenbach15</t>
  </si>
  <si>
    <t>RR1507</t>
  </si>
  <si>
    <t>AnnaLouise Reysenbach/Portland State U</t>
  </si>
  <si>
    <t>Navest</t>
  </si>
  <si>
    <t>TN327_Chadwick15</t>
  </si>
  <si>
    <t>TN327</t>
  </si>
  <si>
    <t>Cascadia/Juan de Fuca</t>
  </si>
  <si>
    <t>optode</t>
  </si>
  <si>
    <t>TN328_Kulin15</t>
  </si>
  <si>
    <t>TN328</t>
  </si>
  <si>
    <t>Ian Kulin/Ocean Networks Canada</t>
  </si>
  <si>
    <t>CTM, Magnetometer</t>
  </si>
  <si>
    <t>Aanderra optode</t>
  </si>
  <si>
    <t>TN331_Wilcock15</t>
  </si>
  <si>
    <t>TN331</t>
  </si>
  <si>
    <t>William Wilcock/UW</t>
  </si>
  <si>
    <t>Oregon/California Coast</t>
  </si>
  <si>
    <t>TN332_Zumberge15</t>
  </si>
  <si>
    <t>TN332</t>
  </si>
  <si>
    <t>Mark Zumberge/UCSD</t>
  </si>
  <si>
    <t>SKQ201604S_Heintz16</t>
  </si>
  <si>
    <t>R/V Sikuliaq</t>
  </si>
  <si>
    <t>SKQ201604S</t>
  </si>
  <si>
    <t>Matt Heintz/WHOI</t>
  </si>
  <si>
    <t>California coast</t>
  </si>
  <si>
    <t>Apr</t>
  </si>
  <si>
    <t>no optode</t>
  </si>
  <si>
    <t>Undervator</t>
  </si>
  <si>
    <t>Single body Jason only</t>
  </si>
  <si>
    <t>SKQ201607S_Zumberge16</t>
  </si>
  <si>
    <t>SKQ201607S</t>
  </si>
  <si>
    <t>SKQ201608S_Kulin16</t>
  </si>
  <si>
    <t>SKQ201608S</t>
  </si>
  <si>
    <t>Clayquot Slope/JdF</t>
  </si>
  <si>
    <t>SKQ201609S_McGuire16</t>
  </si>
  <si>
    <t>SKQ201609S</t>
  </si>
  <si>
    <t>Jeff McGuire/WHOI</t>
  </si>
  <si>
    <t>Clayquot Slope</t>
  </si>
  <si>
    <t>SKQ201610S_Kelley16</t>
  </si>
  <si>
    <t>SKQ201610S</t>
  </si>
  <si>
    <t>Deb Kelley/UW</t>
  </si>
  <si>
    <t>Axial Basin</t>
  </si>
  <si>
    <t>July/August</t>
  </si>
  <si>
    <t>SR1612_Appelgate16</t>
  </si>
  <si>
    <t>R/V Sally Ride</t>
  </si>
  <si>
    <t>SR1612</t>
  </si>
  <si>
    <t>Bruce Appelgate/SIO</t>
  </si>
  <si>
    <t>San Diego Coast</t>
  </si>
  <si>
    <t>11S</t>
  </si>
  <si>
    <t>AT37-08_Cheadle17</t>
  </si>
  <si>
    <t>AT37-08</t>
  </si>
  <si>
    <t>Michael Cheadle</t>
  </si>
  <si>
    <t>Pico Deep</t>
  </si>
  <si>
    <t>Two-body plus Medea-only lowerings</t>
  </si>
  <si>
    <t>AT37-09_McGuire17</t>
  </si>
  <si>
    <t>AT37-09</t>
  </si>
  <si>
    <t>SP3A</t>
  </si>
  <si>
    <t>Inquique</t>
  </si>
  <si>
    <t>Two-body</t>
  </si>
  <si>
    <t>RR1712_Chadwick17</t>
  </si>
  <si>
    <t>RR1712</t>
  </si>
  <si>
    <r>
      <t>Juan de Fuca</t>
    </r>
    <r>
      <rPr>
        <sz val="10"/>
        <rFont val="Arial"/>
        <family val="2"/>
      </rPr>
      <t xml:space="preserve"> Axial</t>
    </r>
  </si>
  <si>
    <t>Reson Seabat 7125 (engineering use)</t>
  </si>
  <si>
    <t>RR1713_Kelley17</t>
  </si>
  <si>
    <t>RR1713</t>
  </si>
  <si>
    <r>
      <t>Juan de Fuca</t>
    </r>
    <r>
      <rPr>
        <sz val="10"/>
        <rFont val="Arial"/>
        <family val="2"/>
      </rPr>
      <t>/Cascadia</t>
    </r>
  </si>
  <si>
    <t>RR1714_Kelley17</t>
  </si>
  <si>
    <t>RR1714</t>
  </si>
  <si>
    <t>RR1715_Kawka17</t>
  </si>
  <si>
    <t>RR1715</t>
  </si>
  <si>
    <t>Orest Kawka/UW</t>
  </si>
  <si>
    <t>RR1716_Wilcock17</t>
  </si>
  <si>
    <t>RR1716</t>
  </si>
  <si>
    <t>Sep</t>
  </si>
  <si>
    <t>RR1717_Manalang17</t>
  </si>
  <si>
    <t>RR1717</t>
  </si>
  <si>
    <t>Dana Manalang/UW</t>
  </si>
  <si>
    <t>Endurance Shelf/Cascadia</t>
  </si>
  <si>
    <t>heat flow probe (egineering use)</t>
  </si>
  <si>
    <t>AT39-01_Wheat17</t>
  </si>
  <si>
    <t>AT39-01</t>
  </si>
  <si>
    <t>Geoff Wheat, MBARI</t>
  </si>
  <si>
    <t>MAR/North Pond</t>
  </si>
  <si>
    <t>UHD stills</t>
  </si>
  <si>
    <t>Sulis 4k</t>
  </si>
  <si>
    <t>UltraDef</t>
  </si>
  <si>
    <t>TN350_Humphries18</t>
  </si>
  <si>
    <t>TN350</t>
  </si>
  <si>
    <t>Susan Humphries, WHOI</t>
  </si>
  <si>
    <t>Brothers Volcano</t>
  </si>
  <si>
    <t>APS1540 magnetometer</t>
  </si>
  <si>
    <t>Two body</t>
  </si>
  <si>
    <t>RR1806_Heintz18</t>
  </si>
  <si>
    <t>RR1806</t>
  </si>
  <si>
    <t>Matt Heintz, WHOI</t>
  </si>
  <si>
    <t>Medea lowerings</t>
  </si>
  <si>
    <t>RR1809_Kelley18</t>
  </si>
  <si>
    <t>RR1809</t>
  </si>
  <si>
    <t>Juan de Fuca/Cascadia and Axial</t>
  </si>
  <si>
    <t>VirtualVan/Sealog</t>
  </si>
  <si>
    <t>RR1810_Kelley18</t>
  </si>
  <si>
    <t>RR1810</t>
  </si>
  <si>
    <t>RR1811_Kelley18</t>
  </si>
  <si>
    <t>RR1811</t>
  </si>
  <si>
    <t>Deb Kelley &amp; Skp Denny/UW</t>
  </si>
  <si>
    <t>RR1812_Kelley18</t>
  </si>
  <si>
    <t>RR1812</t>
  </si>
  <si>
    <t>Deb Kelly &amp; Orst Kawka/UW</t>
  </si>
  <si>
    <t>KM18-12_Tivey18</t>
  </si>
  <si>
    <t>KM18-12</t>
  </si>
  <si>
    <t>Juan de Fuca/Endeavor</t>
  </si>
  <si>
    <t>KM18-13_Nooner18</t>
  </si>
  <si>
    <t>KM18-13</t>
  </si>
  <si>
    <t>Scott Nooner/UNCW</t>
  </si>
  <si>
    <t>Juan deFuca/Axial</t>
  </si>
  <si>
    <t>AT42-01_Lang18</t>
  </si>
  <si>
    <t>AT42-01</t>
  </si>
  <si>
    <t>Susan Lang/South Carolina</t>
  </si>
  <si>
    <t>MAR/Lost City</t>
  </si>
  <si>
    <r>
      <t>Se</t>
    </r>
    <r>
      <rPr>
        <i/>
        <sz val="10"/>
        <rFont val="Arial"/>
        <family val="2"/>
      </rPr>
      <t>p</t>
    </r>
  </si>
  <si>
    <t>RR1902_Solomon19</t>
  </si>
  <si>
    <t>RR1902</t>
  </si>
  <si>
    <t>Evan Solomon/UW</t>
  </si>
  <si>
    <t>New Zealand</t>
  </si>
  <si>
    <t>RB1903_CordesDemopoulos19</t>
  </si>
  <si>
    <t>RB1903</t>
  </si>
  <si>
    <t>Eric Cordes/Temple &amp; Amanda Demopoulos/USGS</t>
  </si>
  <si>
    <t>US Mid Atlantis Coast/Gulf Stream</t>
  </si>
  <si>
    <t>SB37</t>
  </si>
  <si>
    <t>AT42-11_Orcutt19</t>
  </si>
  <si>
    <t>AT42-11</t>
  </si>
  <si>
    <t>Beth Orcutt/Bigelow</t>
  </si>
  <si>
    <t>JfF Flank</t>
  </si>
  <si>
    <t>AT42-12_Kelley19</t>
  </si>
  <si>
    <t>AT42-12</t>
  </si>
  <si>
    <t>JdF Regional Cabled Array</t>
  </si>
  <si>
    <t>SKQ201918S_Webb19</t>
  </si>
  <si>
    <t>SKQ201918S</t>
  </si>
  <si>
    <t>Spahr Webb/LDEO</t>
  </si>
  <si>
    <t>4,5</t>
  </si>
  <si>
    <t>SKQ201919S_Collins19</t>
  </si>
  <si>
    <t>SKQ201919S</t>
  </si>
  <si>
    <t>John Collins/WHOI</t>
  </si>
  <si>
    <t>AT42-17_Kelley19</t>
  </si>
  <si>
    <t>AT42-17</t>
  </si>
  <si>
    <t>Pythia's Oasis</t>
  </si>
  <si>
    <t>AT42-19_Valentine19</t>
  </si>
  <si>
    <t>AT42-19</t>
  </si>
  <si>
    <t>San Diego Basin</t>
  </si>
  <si>
    <t>AT42-22_Seewald20</t>
  </si>
  <si>
    <t>AT42-22</t>
  </si>
  <si>
    <t>Jeff Seewald/WHOI</t>
  </si>
  <si>
    <t>System Summaries</t>
  </si>
  <si>
    <t>1972 - Mar/2020</t>
  </si>
  <si>
    <t>Data Verified Thru</t>
  </si>
  <si>
    <t>See individual vehicle sheets for next consecutive lowering number</t>
  </si>
  <si>
    <t>System Use Totals</t>
  </si>
  <si>
    <t>Bottom Time</t>
  </si>
  <si>
    <t>Lowering Time</t>
  </si>
  <si>
    <t>Coverage Check</t>
  </si>
  <si>
    <t>Ops Years</t>
  </si>
  <si>
    <t>Lowerings</t>
  </si>
  <si>
    <t>Hr:Mn:Se</t>
  </si>
  <si>
    <t>NMiles</t>
  </si>
  <si>
    <t>Kilometers</t>
  </si>
  <si>
    <t>Longest</t>
  </si>
  <si>
    <t>Average</t>
  </si>
  <si>
    <t>2002 - Present</t>
  </si>
  <si>
    <t>0.25Knts Tow Speed for Coverage Calculation</t>
  </si>
  <si>
    <r>
      <t xml:space="preserve">2001 - </t>
    </r>
    <r>
      <rPr>
        <sz val="10"/>
        <rFont val="Arial"/>
        <family val="2"/>
      </rPr>
      <t>2007</t>
    </r>
  </si>
  <si>
    <t>1.25Knts Tow Speed for Coverage Calculation</t>
  </si>
  <si>
    <r>
      <t>2005 - Pres</t>
    </r>
    <r>
      <rPr>
        <sz val="10"/>
        <rFont val="Arial"/>
        <family val="2"/>
      </rPr>
      <t>e</t>
    </r>
    <r>
      <rPr>
        <sz val="10"/>
        <rFont val="Arial"/>
        <family val="2"/>
      </rPr>
      <t>nt</t>
    </r>
  </si>
  <si>
    <r>
      <t xml:space="preserve">1994 - </t>
    </r>
    <r>
      <rPr>
        <sz val="10"/>
        <rFont val="Arial"/>
        <family val="2"/>
      </rPr>
      <t>2000</t>
    </r>
  </si>
  <si>
    <t>0.50Knts Tow Speed for Coverage Calculation</t>
  </si>
  <si>
    <t>1988 - Sep/2001</t>
  </si>
  <si>
    <t>1988 - 2000</t>
  </si>
  <si>
    <r>
      <t xml:space="preserve">1993 - </t>
    </r>
    <r>
      <rPr>
        <sz val="10"/>
        <rFont val="Arial"/>
        <family val="2"/>
      </rPr>
      <t>2000</t>
    </r>
  </si>
  <si>
    <t>OCEANIC EXPLORER</t>
  </si>
  <si>
    <r>
      <t xml:space="preserve">2001 - </t>
    </r>
    <r>
      <rPr>
        <sz val="10"/>
        <rFont val="Arial"/>
        <family val="2"/>
      </rPr>
      <t>2001</t>
    </r>
  </si>
  <si>
    <t xml:space="preserve">1972 - 1987 (1988) </t>
  </si>
  <si>
    <t>ARGO</t>
  </si>
  <si>
    <t>1984 - 1989</t>
  </si>
  <si>
    <t>CMARC</t>
  </si>
  <si>
    <t>1987 - 1988</t>
  </si>
  <si>
    <t>Totals:</t>
  </si>
  <si>
    <t>1972 - Present</t>
  </si>
  <si>
    <t>System Yearly Stats - Lowerings</t>
  </si>
  <si>
    <t>Test New Formula</t>
  </si>
  <si>
    <t>JASON/JASON2</t>
  </si>
  <si>
    <t>ARGO/ARGO2 (1988-2000)</t>
  </si>
  <si>
    <t>DSL120/DSL120a</t>
  </si>
  <si>
    <t>MEDEA (2005-06)</t>
  </si>
  <si>
    <t>ARGO/ARGO2</t>
  </si>
  <si>
    <t>System Yearly Stats - Bottom Time (Hours)</t>
  </si>
  <si>
    <t>System Yearly Stats - Averaged Max Depth (Meters)</t>
  </si>
  <si>
    <t>System Yearly Stats - Averaged Length of Lowering per Year (in Hours)</t>
  </si>
  <si>
    <t>Old_Lowering Id</t>
  </si>
  <si>
    <t>MinDepth</t>
  </si>
  <si>
    <t>MaxDepth</t>
  </si>
  <si>
    <t>J2-1245</t>
  </si>
  <si>
    <t>Piccard</t>
  </si>
  <si>
    <t>water sampling</t>
  </si>
  <si>
    <t>J2-1244</t>
  </si>
  <si>
    <t>Von Dam</t>
  </si>
  <si>
    <t>water sampling, elevator</t>
  </si>
  <si>
    <t>J2-1243</t>
  </si>
  <si>
    <t>J2-1242</t>
  </si>
  <si>
    <t>J2-1241</t>
  </si>
  <si>
    <t>J2-1240</t>
  </si>
  <si>
    <t>water sampling, elevator deployment</t>
  </si>
  <si>
    <t>J2-1239</t>
  </si>
  <si>
    <t>J2-1238</t>
  </si>
  <si>
    <t>J2-1237</t>
  </si>
  <si>
    <t>na</t>
  </si>
  <si>
    <t>dive aborted</t>
  </si>
  <si>
    <t>J2-1236</t>
  </si>
  <si>
    <t>J2-1235</t>
  </si>
  <si>
    <t>J2-1234</t>
  </si>
  <si>
    <t>AT42-19_Valentne19</t>
  </si>
  <si>
    <t>SDRO (SDT3-C SDT1-A)</t>
  </si>
  <si>
    <t>Coring, micro-profilers</t>
  </si>
  <si>
    <t>J2-1233</t>
  </si>
  <si>
    <t>NDRO (NDT3-A NDT3-B NDT3-C NDT3-D)</t>
  </si>
  <si>
    <t>J2-1232</t>
  </si>
  <si>
    <t>SDRO (SDT3-A SDT3-B)</t>
  </si>
  <si>
    <t>J2-1231</t>
  </si>
  <si>
    <t>SDRO (SDT3-B)</t>
  </si>
  <si>
    <t>J2-1230</t>
  </si>
  <si>
    <t>Atlantis fault SE Pythia's</t>
  </si>
  <si>
    <t>J2-1229</t>
  </si>
  <si>
    <t>Pythia's Oasis Site Marker 'M'</t>
  </si>
  <si>
    <t>J2-1228</t>
  </si>
  <si>
    <t>LV01C</t>
  </si>
  <si>
    <t>J2-1227</t>
  </si>
  <si>
    <t>Pythias vent</t>
  </si>
  <si>
    <t>J2-1226</t>
  </si>
  <si>
    <t>J2-1225</t>
  </si>
  <si>
    <t>J2-1224</t>
  </si>
  <si>
    <t>RV Sikuliaq</t>
  </si>
  <si>
    <t>NP6,9</t>
  </si>
  <si>
    <t>Cascadia Margin offshore Cape Lookout</t>
  </si>
  <si>
    <t>J2-1223</t>
  </si>
  <si>
    <t>Barclay Canyon, Upper Slope</t>
  </si>
  <si>
    <t>J2-1222</t>
  </si>
  <si>
    <t>U1364A</t>
  </si>
  <si>
    <t>J2-1221</t>
  </si>
  <si>
    <t>J2-1220</t>
  </si>
  <si>
    <t>U1364A Borehole</t>
  </si>
  <si>
    <t>J2-1219</t>
  </si>
  <si>
    <t>LD43</t>
  </si>
  <si>
    <t>Attempt to locate OBS</t>
  </si>
  <si>
    <t>J2-1218</t>
  </si>
  <si>
    <t>LT19</t>
  </si>
  <si>
    <t>Attach elevator  to TRM</t>
  </si>
  <si>
    <t>J2-1217</t>
  </si>
  <si>
    <t>LT18</t>
  </si>
  <si>
    <t>J2-1216</t>
  </si>
  <si>
    <t>LT16</t>
  </si>
  <si>
    <t>J2-1215</t>
  </si>
  <si>
    <t>LT15</t>
  </si>
  <si>
    <t>J2-1214</t>
  </si>
  <si>
    <t>LT13</t>
  </si>
  <si>
    <t>J2-1213</t>
  </si>
  <si>
    <t>GPSA3</t>
  </si>
  <si>
    <t>Place FETCH on benchmark</t>
  </si>
  <si>
    <t>J2-1212</t>
  </si>
  <si>
    <t>LT08</t>
  </si>
  <si>
    <t>J2-1211</t>
  </si>
  <si>
    <t>LT09</t>
  </si>
  <si>
    <t>J2-1210</t>
  </si>
  <si>
    <t>LT14</t>
  </si>
  <si>
    <t>J2-1209</t>
  </si>
  <si>
    <t>LT11</t>
  </si>
  <si>
    <t>Recover OBS</t>
  </si>
  <si>
    <t>J2-1208</t>
  </si>
  <si>
    <t>Recover TRM</t>
  </si>
  <si>
    <t>J2-1207</t>
  </si>
  <si>
    <t>LT06</t>
  </si>
  <si>
    <t>J2-1206</t>
  </si>
  <si>
    <t>LT03</t>
  </si>
  <si>
    <t>J2-1205</t>
  </si>
  <si>
    <t>LT05</t>
  </si>
  <si>
    <t>J2-1204</t>
  </si>
  <si>
    <t>LT07</t>
  </si>
  <si>
    <t>J2-1203</t>
  </si>
  <si>
    <t>LT01</t>
  </si>
  <si>
    <t>Re-recover TRM</t>
  </si>
  <si>
    <t>J2-1202</t>
  </si>
  <si>
    <t>J2-1201</t>
  </si>
  <si>
    <t>EA Offshore</t>
  </si>
  <si>
    <t>swap crawler</t>
  </si>
  <si>
    <t>J2-1200</t>
  </si>
  <si>
    <t>RCA Slope Base</t>
  </si>
  <si>
    <t>service crawler wire</t>
  </si>
  <si>
    <t>J2-1199</t>
  </si>
  <si>
    <t>Inspect shallow profiler</t>
  </si>
  <si>
    <t>J2-1198</t>
  </si>
  <si>
    <t>Axial Base</t>
  </si>
  <si>
    <t>Turn MJ03A</t>
  </si>
  <si>
    <t>J2-1197</t>
  </si>
  <si>
    <t>Axial Ashes</t>
  </si>
  <si>
    <t>Deploy thermistor arrays</t>
  </si>
  <si>
    <t>J2-1196</t>
  </si>
  <si>
    <t>J2-1195</t>
  </si>
  <si>
    <t>Deploy COVIS</t>
  </si>
  <si>
    <t>J2-1194</t>
  </si>
  <si>
    <t>Axial International District</t>
  </si>
  <si>
    <t>Deploy A-O-A</t>
  </si>
  <si>
    <t>J2-1193</t>
  </si>
  <si>
    <t>Flow meter</t>
  </si>
  <si>
    <t>J2-1192</t>
  </si>
  <si>
    <t>Deploy OSMOIA301 and CVTDPFB304</t>
  </si>
  <si>
    <t>J2-1191</t>
  </si>
  <si>
    <t>Turn CAMDSB303</t>
  </si>
  <si>
    <t>J2-1190</t>
  </si>
  <si>
    <t>Recover MASSP and RAS/PPS</t>
  </si>
  <si>
    <t>J2-1189</t>
  </si>
  <si>
    <t>Deploy THSPHA301 turn TRHPHA301</t>
  </si>
  <si>
    <t>J2-1188</t>
  </si>
  <si>
    <t>Turn wire crawler DP03A</t>
  </si>
  <si>
    <t>J2-1187</t>
  </si>
  <si>
    <t>Turn Deep Profiler DP10A</t>
  </si>
  <si>
    <t>J2-1186</t>
  </si>
  <si>
    <t>RCA/Oregon Offshore</t>
  </si>
  <si>
    <t>Turn Deep Profiler CEO40SPD</t>
  </si>
  <si>
    <t>J2-1185</t>
  </si>
  <si>
    <t>Inspect SF01A/PC01A</t>
  </si>
  <si>
    <t>J2-1184</t>
  </si>
  <si>
    <t>Aborted</t>
  </si>
  <si>
    <t>J2-1183</t>
  </si>
  <si>
    <t>J2-1182</t>
  </si>
  <si>
    <t>Cable survey at PN1A</t>
  </si>
  <si>
    <t>J2-1181</t>
  </si>
  <si>
    <t>Southern Hydrate Ridge</t>
  </si>
  <si>
    <t>Survey of Smokey Cavern</t>
  </si>
  <si>
    <t>J2-1180</t>
  </si>
  <si>
    <t>Deploy CH4-BMFC</t>
  </si>
  <si>
    <t>J2-1179</t>
  </si>
  <si>
    <t>Deploy MARUM 4K</t>
  </si>
  <si>
    <t>J2-1178</t>
  </si>
  <si>
    <t>Reposition CAMDSB</t>
  </si>
  <si>
    <t>J2-1177</t>
  </si>
  <si>
    <t>Deploy MARUM</t>
  </si>
  <si>
    <t>J2-1176</t>
  </si>
  <si>
    <t>Turn OSBSPA and seismometer</t>
  </si>
  <si>
    <t>J2-1175</t>
  </si>
  <si>
    <t>Turn LJ01B</t>
  </si>
  <si>
    <t>J2-1174</t>
  </si>
  <si>
    <t>Turn FLOBNC OSMOIA FLOBNM101</t>
  </si>
  <si>
    <t>J2-1173</t>
  </si>
  <si>
    <t>Recover MASSP-2018</t>
  </si>
  <si>
    <t>J2-1172</t>
  </si>
  <si>
    <t>Turn CAMDS</t>
  </si>
  <si>
    <t>J2-1171</t>
  </si>
  <si>
    <t>RCA Oregon offshore</t>
  </si>
  <si>
    <t>Recover benthic observer platform</t>
  </si>
  <si>
    <t>J2-1170</t>
  </si>
  <si>
    <t>Turn CAMDSB</t>
  </si>
  <si>
    <t>J2-1169</t>
  </si>
  <si>
    <t>Deploy BEP</t>
  </si>
  <si>
    <t>J2-1168</t>
  </si>
  <si>
    <t>Recover MARUM and site survey</t>
  </si>
  <si>
    <t>J2-1167</t>
  </si>
  <si>
    <t>Aborted dive jason thruster</t>
  </si>
  <si>
    <t>J2-1166</t>
  </si>
  <si>
    <t>RCA/Oregon Shelf</t>
  </si>
  <si>
    <t>Deploy ZPLSCB101-2019</t>
  </si>
  <si>
    <t>J2-1165</t>
  </si>
  <si>
    <t>Deploy  CAMDSB107</t>
  </si>
  <si>
    <t>J2-1164</t>
  </si>
  <si>
    <t>Deploy BEP recover ZPLSCB101-2017</t>
  </si>
  <si>
    <t>J2-1163</t>
  </si>
  <si>
    <t>Recover CEO2SHBP BEP and niskins</t>
  </si>
  <si>
    <t>J2-1162</t>
  </si>
  <si>
    <t>Recover CAMDSB107</t>
  </si>
  <si>
    <t>J2-1161</t>
  </si>
  <si>
    <t>Recover BEP</t>
  </si>
  <si>
    <t>J2-1160</t>
  </si>
  <si>
    <t>RCA/Slope Base</t>
  </si>
  <si>
    <t>Turn CTD DO OPTAA</t>
  </si>
  <si>
    <t>J2-1159</t>
  </si>
  <si>
    <t>Recover HPIESA101-2017</t>
  </si>
  <si>
    <t>J2-1158</t>
  </si>
  <si>
    <t>RCA/Axial Base</t>
  </si>
  <si>
    <t>Turn HPIESA301-2018 to HPIESA301-2019</t>
  </si>
  <si>
    <t>J2-1157</t>
  </si>
  <si>
    <t>J2-1156</t>
  </si>
  <si>
    <t>RCA/Axial Ashes</t>
  </si>
  <si>
    <t>Recover COVIS</t>
  </si>
  <si>
    <t>J2-1155</t>
  </si>
  <si>
    <t>CAMHD turn recover osmo</t>
  </si>
  <si>
    <t>J2-1154</t>
  </si>
  <si>
    <t>Troubleshoot Jason power issue</t>
  </si>
  <si>
    <t>J2-1153</t>
  </si>
  <si>
    <t>J2-1152</t>
  </si>
  <si>
    <t>Deploy SCIP-2019</t>
  </si>
  <si>
    <t>J2-1151</t>
  </si>
  <si>
    <t>Recover PC03A-2019</t>
  </si>
  <si>
    <t>J2-1150</t>
  </si>
  <si>
    <t>Connect AXVMW2 cable to shallow profiler EOM cable</t>
  </si>
  <si>
    <t>J2-1149</t>
  </si>
  <si>
    <t>Deploy SF01A</t>
  </si>
  <si>
    <t>J2-1148</t>
  </si>
  <si>
    <t>Deploy PIA-2019 recover SCIP-2018</t>
  </si>
  <si>
    <t>J2-1147</t>
  </si>
  <si>
    <t>Recover PC01A-2018</t>
  </si>
  <si>
    <t>J2-1146</t>
  </si>
  <si>
    <t>J2-1145</t>
  </si>
  <si>
    <t>Deploy PC01B-2019 recover SCIP-2018</t>
  </si>
  <si>
    <t>J2-1144</t>
  </si>
  <si>
    <t>Recover PC01B or PIA-2018</t>
  </si>
  <si>
    <t>J2-1143</t>
  </si>
  <si>
    <t>JdF Flank</t>
  </si>
  <si>
    <t>IODP Holes U1362A &amp; U1362B CORKs</t>
  </si>
  <si>
    <t>J2-1142</t>
  </si>
  <si>
    <t>J2-1141</t>
  </si>
  <si>
    <t>J2-1140</t>
  </si>
  <si>
    <t>IODP Hole U1362B CORK</t>
  </si>
  <si>
    <t>J2-1139</t>
  </si>
  <si>
    <t>J2-1138</t>
  </si>
  <si>
    <t>Ronald H Brown</t>
  </si>
  <si>
    <t>Richardson West</t>
  </si>
  <si>
    <t>Rocks. Niskens.</t>
  </si>
  <si>
    <t>J2-1137</t>
  </si>
  <si>
    <t>Cape Fear Seep</t>
  </si>
  <si>
    <t>Cores. Niskens.</t>
  </si>
  <si>
    <t>J2-1136</t>
  </si>
  <si>
    <t>Blake Ridge</t>
  </si>
  <si>
    <t>Corals. Cores. Niskens.</t>
  </si>
  <si>
    <t>J2-1135</t>
  </si>
  <si>
    <t>Cape Lookout</t>
  </si>
  <si>
    <t>J2-1134</t>
  </si>
  <si>
    <t>Kitty Hawk</t>
  </si>
  <si>
    <t>Rocks &amp; tubeworms. Core sampling.Niskens.</t>
  </si>
  <si>
    <t>J2-1133</t>
  </si>
  <si>
    <t>Pea Island</t>
  </si>
  <si>
    <t>Corals and rock collection. Core sampling. Slurp.Niskens.</t>
  </si>
  <si>
    <t>J2-1132</t>
  </si>
  <si>
    <t>Pimlico Canyon</t>
  </si>
  <si>
    <t>Corals collection. Cores. Slurp collection.Niskens.</t>
  </si>
  <si>
    <t>J2-1131</t>
  </si>
  <si>
    <t>Blake Deep</t>
  </si>
  <si>
    <t>Corals collection. Cores. Slurp collection. Niskens.</t>
  </si>
  <si>
    <t>J2-1130</t>
  </si>
  <si>
    <t>Savannah Banks</t>
  </si>
  <si>
    <t>J2-1129</t>
  </si>
  <si>
    <t>Richardson A4963</t>
  </si>
  <si>
    <t>Bio geo chem sampling. Multibeam survey. Niskens.</t>
  </si>
  <si>
    <t>J2-1128</t>
  </si>
  <si>
    <t>Richardson Hills</t>
  </si>
  <si>
    <t>Biological and geological sampling. Niskens.</t>
  </si>
  <si>
    <t>J2-1127</t>
  </si>
  <si>
    <t>R/V Roger Revelle</t>
  </si>
  <si>
    <t>Northern Hikurangi Margin</t>
  </si>
  <si>
    <t>Heat flow, sampling, CAT meter</t>
  </si>
  <si>
    <t>J2-1126</t>
  </si>
  <si>
    <t>J2-1125</t>
  </si>
  <si>
    <t>J2-1124</t>
  </si>
  <si>
    <t>J2-1123</t>
  </si>
  <si>
    <t>J2-1122</t>
  </si>
  <si>
    <t>J2-1121</t>
  </si>
  <si>
    <t>J2-1120</t>
  </si>
  <si>
    <t>J2-1119</t>
  </si>
  <si>
    <t>J2-1118</t>
  </si>
  <si>
    <t>J2-1117</t>
  </si>
  <si>
    <t>J2-1116</t>
  </si>
  <si>
    <t>Southern Hikurangi Margin</t>
  </si>
  <si>
    <t>J2-1115</t>
  </si>
  <si>
    <t>J2-1114</t>
  </si>
  <si>
    <t>2019/0129 08:18</t>
  </si>
  <si>
    <t>J2-1113</t>
  </si>
  <si>
    <t>J2-1112</t>
  </si>
  <si>
    <t>Susan Lang/SC</t>
  </si>
  <si>
    <t>Mid Atlantic Ridge Lost City</t>
  </si>
  <si>
    <t>Lost City</t>
  </si>
  <si>
    <t>Biochemical sampling, rock collection</t>
  </si>
  <si>
    <t>J2-1111</t>
  </si>
  <si>
    <t>Lost City &amp; surround</t>
  </si>
  <si>
    <t>Biochemical sampling, rock collection, survey</t>
  </si>
  <si>
    <t>J2-1110</t>
  </si>
  <si>
    <t>J2-1109</t>
  </si>
  <si>
    <t>Biochemical sampling, rock collection, photo survey</t>
  </si>
  <si>
    <t>J2-1108</t>
  </si>
  <si>
    <t>J2-1107</t>
  </si>
  <si>
    <t>Biochecmical sampling, rock collection</t>
  </si>
  <si>
    <t>J2-1106</t>
  </si>
  <si>
    <t>No place special</t>
  </si>
  <si>
    <t>Equipment assessment at mid water</t>
  </si>
  <si>
    <t>J2-1105</t>
  </si>
  <si>
    <t>KM-18-13_Nooner18</t>
  </si>
  <si>
    <t>KM-18-13</t>
  </si>
  <si>
    <t>Axial</t>
  </si>
  <si>
    <t>Pressure measurements, sampling</t>
  </si>
  <si>
    <t>J2-1104</t>
  </si>
  <si>
    <t>J2-1103</t>
  </si>
  <si>
    <t>Juan deFuca Endeavor</t>
  </si>
  <si>
    <t>Endeavor</t>
  </si>
  <si>
    <t>Rock collection, engineering tests of cameras.</t>
  </si>
  <si>
    <t>J2-1102</t>
  </si>
  <si>
    <t>J2-1101</t>
  </si>
  <si>
    <t>J2-1100</t>
  </si>
  <si>
    <t>RR1812_Denny18</t>
  </si>
  <si>
    <t>Skip Denny/UW</t>
  </si>
  <si>
    <t>Slope base</t>
  </si>
  <si>
    <t>Examine crawler DP01A</t>
  </si>
  <si>
    <t>J2-1099</t>
  </si>
  <si>
    <t>Axial/PD03A</t>
  </si>
  <si>
    <t>Disconnect crawler</t>
  </si>
  <si>
    <t>J2-1098</t>
  </si>
  <si>
    <t>Axial/Ashes</t>
  </si>
  <si>
    <t>Recover ailing instrument</t>
  </si>
  <si>
    <t>J2-1097</t>
  </si>
  <si>
    <t>Find UnderVator!</t>
  </si>
  <si>
    <t>J2-1096</t>
  </si>
  <si>
    <t>Vent sampling, site survey</t>
  </si>
  <si>
    <t>J2-1095</t>
  </si>
  <si>
    <t>Install COVIS</t>
  </si>
  <si>
    <t>J2-1094</t>
  </si>
  <si>
    <t>Install crawler</t>
  </si>
  <si>
    <t>J2-1093</t>
  </si>
  <si>
    <t>Retrieve crawler</t>
  </si>
  <si>
    <t>J2-1092</t>
  </si>
  <si>
    <t>Photo survey, marker placement</t>
  </si>
  <si>
    <t>J2-1091</t>
  </si>
  <si>
    <t>Replace crawler. Several tests of ballast prior to official deployment</t>
  </si>
  <si>
    <t>J2-1090</t>
  </si>
  <si>
    <t>Assess ballasting</t>
  </si>
  <si>
    <t>J2-1089</t>
  </si>
  <si>
    <t>More profiler work</t>
  </si>
  <si>
    <t>J2-1088</t>
  </si>
  <si>
    <t>Recovery line to profiler</t>
  </si>
  <si>
    <t>J2-1087</t>
  </si>
  <si>
    <t>Reattach profiler</t>
  </si>
  <si>
    <t>J2-1086</t>
  </si>
  <si>
    <t>Detach profiler system for recovery</t>
  </si>
  <si>
    <t>J2-1085</t>
  </si>
  <si>
    <t>Reinstall profiler system DP01A</t>
  </si>
  <si>
    <t>J2-1084</t>
  </si>
  <si>
    <t>Deploy profiler system DP01B</t>
  </si>
  <si>
    <t>J2-1083</t>
  </si>
  <si>
    <t>RR1811_Denny18</t>
  </si>
  <si>
    <t xml:space="preserve">Attach SPA to platform. </t>
  </si>
  <si>
    <t>J2-1082</t>
  </si>
  <si>
    <t>Attach SPA to platform. SPA brought back to ship for modification.</t>
  </si>
  <si>
    <t>J2-1081</t>
  </si>
  <si>
    <t>Attach PIA to platform</t>
  </si>
  <si>
    <t>J2-1080</t>
  </si>
  <si>
    <t>Install FACT &amp; cable</t>
  </si>
  <si>
    <t>J2-1079</t>
  </si>
  <si>
    <t>80 m site</t>
  </si>
  <si>
    <t>Undervator Ops</t>
  </si>
  <si>
    <t>J2-1078</t>
  </si>
  <si>
    <t xml:space="preserve">  2018/07/10 01:04</t>
  </si>
  <si>
    <t>BEP Ops</t>
  </si>
  <si>
    <t>J2-1077</t>
  </si>
  <si>
    <t>Slope Base</t>
  </si>
  <si>
    <t>SPA Ops</t>
  </si>
  <si>
    <t>J2-1076</t>
  </si>
  <si>
    <t>J2-1075</t>
  </si>
  <si>
    <t>J2-1074</t>
  </si>
  <si>
    <t>HPIes</t>
  </si>
  <si>
    <t>J2-1073</t>
  </si>
  <si>
    <t>J2-1072</t>
  </si>
  <si>
    <t>attempt tp lug in</t>
  </si>
  <si>
    <t>J2-1071</t>
  </si>
  <si>
    <t>Concrete pouring</t>
  </si>
  <si>
    <t>J2-1070</t>
  </si>
  <si>
    <t>COVIS survey</t>
  </si>
  <si>
    <t>J2-1069</t>
  </si>
  <si>
    <t>aborted due to AFX failure</t>
  </si>
  <si>
    <t>J2-1068</t>
  </si>
  <si>
    <t>J2-1067</t>
  </si>
  <si>
    <t>JBOX ops</t>
  </si>
  <si>
    <t>J2-1066</t>
  </si>
  <si>
    <t>J2-1065</t>
  </si>
  <si>
    <t>JBOX/MassP ops</t>
  </si>
  <si>
    <t>J2-1064</t>
  </si>
  <si>
    <t>MASSP Ops</t>
  </si>
  <si>
    <t>J2-1063</t>
  </si>
  <si>
    <t>CAMDS Ops</t>
  </si>
  <si>
    <t>J2-1062</t>
  </si>
  <si>
    <t>Jbox ops</t>
  </si>
  <si>
    <t>J2-1061</t>
  </si>
  <si>
    <t>aborted dive</t>
  </si>
  <si>
    <t>J2-1060</t>
  </si>
  <si>
    <t>SKIP Ops</t>
  </si>
  <si>
    <t>J2-1059</t>
  </si>
  <si>
    <t>PIA Ops</t>
  </si>
  <si>
    <t>J2-1058</t>
  </si>
  <si>
    <t>PIA recovery</t>
  </si>
  <si>
    <t>J2-1057</t>
  </si>
  <si>
    <t>BEP recovery</t>
  </si>
  <si>
    <t>J2-1056</t>
  </si>
  <si>
    <t>Endurance Offshore</t>
  </si>
  <si>
    <t>Hydrophone/BEP Ops</t>
  </si>
  <si>
    <t>J2-1055</t>
  </si>
  <si>
    <t>Southern hydrate ridge</t>
  </si>
  <si>
    <t>MARUM Ops</t>
  </si>
  <si>
    <t>J2-1054</t>
  </si>
  <si>
    <t>J2-1053</t>
  </si>
  <si>
    <t>undervator/ADCP/Jbox Ops</t>
  </si>
  <si>
    <t>J2-1052</t>
  </si>
  <si>
    <t>MASSP/Jbox Ops</t>
  </si>
  <si>
    <t>J2-1051</t>
  </si>
  <si>
    <t>J2-1050</t>
  </si>
  <si>
    <t>J2-1049</t>
  </si>
  <si>
    <t>southern hydrate ridge</t>
  </si>
  <si>
    <t>J2-1048</t>
  </si>
  <si>
    <t>J2-1047</t>
  </si>
  <si>
    <t>J2-1046</t>
  </si>
  <si>
    <t>LV01C Ops</t>
  </si>
  <si>
    <t>J2-1045</t>
  </si>
  <si>
    <t>J2-1044</t>
  </si>
  <si>
    <t>J2-1043</t>
  </si>
  <si>
    <t>J2-1042</t>
  </si>
  <si>
    <t>Matt Heintz/WHOI NDSF</t>
  </si>
  <si>
    <t>San Diego CA coast</t>
  </si>
  <si>
    <t>4500m site</t>
  </si>
  <si>
    <t>Engineering cast</t>
  </si>
  <si>
    <t>J2-1041</t>
  </si>
  <si>
    <t>TN350_Humphries18 (TN350_Reysenbach18)</t>
  </si>
  <si>
    <t>RV Thompson</t>
  </si>
  <si>
    <t>Susan Humphries (WHOI) (Anna-Louise Reysenbach (Portland State U))</t>
  </si>
  <si>
    <t>New Zealand/Brothers Volcano</t>
  </si>
  <si>
    <t>heat flow probes, sampling, observation, reson, failure of syrinx doppler</t>
  </si>
  <si>
    <t>J2-1040</t>
  </si>
  <si>
    <t>heat flow probes, sampling, observation</t>
  </si>
  <si>
    <t>J2-1039</t>
  </si>
  <si>
    <t>Loss of elevator</t>
  </si>
  <si>
    <t>J2-1038</t>
  </si>
  <si>
    <t>sampling, observation</t>
  </si>
  <si>
    <t>J2-1037</t>
  </si>
  <si>
    <t>Sampling, observation, dive aborted due to winch issue</t>
  </si>
  <si>
    <t>J2-1036</t>
  </si>
  <si>
    <t>Geoff Wheat/MBARI</t>
  </si>
  <si>
    <t>Marker BD</t>
  </si>
  <si>
    <t>Heat flow probes, push cores</t>
  </si>
  <si>
    <t>J2-1035</t>
  </si>
  <si>
    <t>1383B/1383C/1382A</t>
  </si>
  <si>
    <t>CORK equipment cleanup;Water collection and filtration</t>
  </si>
  <si>
    <t>J2-1034</t>
  </si>
  <si>
    <t>1382A</t>
  </si>
  <si>
    <t>CORK maintenance; Flow meter measurements; push cores</t>
  </si>
  <si>
    <t>J2-1033</t>
  </si>
  <si>
    <t>1383C</t>
  </si>
  <si>
    <t>String retrieval</t>
  </si>
  <si>
    <t>J2-1032</t>
  </si>
  <si>
    <t>1383C/1383B</t>
  </si>
  <si>
    <t>J2-1031</t>
  </si>
  <si>
    <t>1383C/395A/1382A</t>
  </si>
  <si>
    <t>CORK maintenance; Flow meter measurements; String retrieval</t>
  </si>
  <si>
    <t>J2-1030</t>
  </si>
  <si>
    <t>J2-1029</t>
  </si>
  <si>
    <t>Water chemistry</t>
  </si>
  <si>
    <t>J2-1028</t>
  </si>
  <si>
    <t>Water chemistry; heat flow probe</t>
  </si>
  <si>
    <t>J2-1027</t>
  </si>
  <si>
    <t>395A/1382A</t>
  </si>
  <si>
    <t>J2-1026</t>
  </si>
  <si>
    <t>J2-1025</t>
  </si>
  <si>
    <t>J2-1024</t>
  </si>
  <si>
    <t>Cesium injection;</t>
  </si>
  <si>
    <t>J2-1023</t>
  </si>
  <si>
    <t>Endurance Shelf</t>
  </si>
  <si>
    <t>deployment of BEP</t>
  </si>
  <si>
    <t>J2-1022</t>
  </si>
  <si>
    <t>deployment of sonar half frame/recovery of BEP</t>
  </si>
  <si>
    <t>J2-1021</t>
  </si>
  <si>
    <t>recovery of sonar half frame</t>
  </si>
  <si>
    <t>J2-1020</t>
  </si>
  <si>
    <t>Site 06</t>
  </si>
  <si>
    <t>super scorpio(not, used), ASCPR, BPR</t>
  </si>
  <si>
    <t>J2-1019</t>
  </si>
  <si>
    <t>Site 05</t>
  </si>
  <si>
    <t>super scorpio(not, used), ASCPR, BPRI</t>
  </si>
  <si>
    <t>J2-1018</t>
  </si>
  <si>
    <t>Site 01</t>
  </si>
  <si>
    <t>super scorpio,  pressure download, MPR, BPRI</t>
  </si>
  <si>
    <t>J2-1017</t>
  </si>
  <si>
    <t>Site 02</t>
  </si>
  <si>
    <t>no still cam, pressure download, MPR, BPRI</t>
  </si>
  <si>
    <t>J2-1016</t>
  </si>
  <si>
    <t>Site 03</t>
  </si>
  <si>
    <t>J2-1015</t>
  </si>
  <si>
    <t>Site 04</t>
  </si>
  <si>
    <t>dan cam,  pressure download, MPR, BPRI</t>
  </si>
  <si>
    <t>J2-1014</t>
  </si>
  <si>
    <t>J2-1013</t>
  </si>
  <si>
    <t>J2-1012</t>
  </si>
  <si>
    <t>Mooring Ops</t>
  </si>
  <si>
    <t>J2-1011</t>
  </si>
  <si>
    <t>EA offshore</t>
  </si>
  <si>
    <t>J2-1010</t>
  </si>
  <si>
    <t>aborted due to poor visibility, not renaved</t>
  </si>
  <si>
    <t>J2-1009</t>
  </si>
  <si>
    <t>J2-1008</t>
  </si>
  <si>
    <t>J2-1007</t>
  </si>
  <si>
    <t>Axial(International District)</t>
  </si>
  <si>
    <t>Junction box Ops</t>
  </si>
  <si>
    <t>J2-1006</t>
  </si>
  <si>
    <t>Axial(Ashes)</t>
  </si>
  <si>
    <t>Camera adjustment</t>
  </si>
  <si>
    <t>J2-1005</t>
  </si>
  <si>
    <t>winch trouble</t>
  </si>
  <si>
    <t>J2-1004</t>
  </si>
  <si>
    <t>Mass Spec ops</t>
  </si>
  <si>
    <t>J2-1003</t>
  </si>
  <si>
    <t>BOTPT ops</t>
  </si>
  <si>
    <t>J2-1002</t>
  </si>
  <si>
    <t>J2-1001</t>
  </si>
  <si>
    <t>camera deployment</t>
  </si>
  <si>
    <t>J2-1000</t>
  </si>
  <si>
    <t>HPIES recovery</t>
  </si>
  <si>
    <t>J2-999</t>
  </si>
  <si>
    <t>Hydrate Ridge</t>
  </si>
  <si>
    <t>undervator/mass spec ops</t>
  </si>
  <si>
    <t>J2-998</t>
  </si>
  <si>
    <t>Undervator cable ops</t>
  </si>
  <si>
    <t>J2-997</t>
  </si>
  <si>
    <t>J2-996</t>
  </si>
  <si>
    <t>EA Offshore 1b site</t>
  </si>
  <si>
    <t>J2-995</t>
  </si>
  <si>
    <t>Undervator cable ops, afx failure</t>
  </si>
  <si>
    <t>J2-994</t>
  </si>
  <si>
    <t>BEP ops</t>
  </si>
  <si>
    <t>J2-993</t>
  </si>
  <si>
    <t>aborted due to poor visibility</t>
  </si>
  <si>
    <t>J2-992</t>
  </si>
  <si>
    <t>aborted due to poor visibility, missing a few brow cam .ts</t>
  </si>
  <si>
    <t>J2-991</t>
  </si>
  <si>
    <t>cable cleaning</t>
  </si>
  <si>
    <t xml:space="preserve"> J2-990</t>
  </si>
  <si>
    <t>Pythias Oasis</t>
  </si>
  <si>
    <t>science dive</t>
  </si>
  <si>
    <t>J2-989</t>
  </si>
  <si>
    <t>retrieval of beacon</t>
  </si>
  <si>
    <t>J2-988</t>
  </si>
  <si>
    <t>Crawler deployment/recovery</t>
  </si>
  <si>
    <t>J2-987</t>
  </si>
  <si>
    <t>J2-986</t>
  </si>
  <si>
    <t>J2-985</t>
  </si>
  <si>
    <t>Profiler on cable ops</t>
  </si>
  <si>
    <t>J2-984</t>
  </si>
  <si>
    <t>PIA ops</t>
  </si>
  <si>
    <t>J2-983</t>
  </si>
  <si>
    <t>J2-982</t>
  </si>
  <si>
    <t>J2-981</t>
  </si>
  <si>
    <t>Einsteins grotto/observation</t>
  </si>
  <si>
    <t>J2-980</t>
  </si>
  <si>
    <t>J2-979</t>
  </si>
  <si>
    <t>J2-978</t>
  </si>
  <si>
    <t>J2-977</t>
  </si>
  <si>
    <t>Dive aborted after Jason under platform</t>
  </si>
  <si>
    <t>J2-976</t>
  </si>
  <si>
    <t>SPA ops</t>
  </si>
  <si>
    <t>J2-975</t>
  </si>
  <si>
    <t>J2-974</t>
  </si>
  <si>
    <t>SciP recovery/band saw</t>
  </si>
  <si>
    <t>J2-973</t>
  </si>
  <si>
    <t>J2-972</t>
  </si>
  <si>
    <t>J2-971</t>
  </si>
  <si>
    <t>J2-970</t>
  </si>
  <si>
    <t>J2-969</t>
  </si>
  <si>
    <t>Juan deFuca Axial</t>
  </si>
  <si>
    <t>NE caldera rim</t>
  </si>
  <si>
    <t>Survey, rock sampling</t>
  </si>
  <si>
    <t>J2-968</t>
  </si>
  <si>
    <t>2015 Eruption Field</t>
  </si>
  <si>
    <t>Exploration and fluid sampling.</t>
  </si>
  <si>
    <t>J2-967</t>
  </si>
  <si>
    <t>International District</t>
  </si>
  <si>
    <t>Pressure measurements, fluid sampling, hobo recovery.</t>
  </si>
  <si>
    <t>J2-966</t>
  </si>
  <si>
    <t>Pressure measurement offloading; chemical sampling; CTD off due to ground fault.</t>
  </si>
  <si>
    <t>J2-965</t>
  </si>
  <si>
    <t>Fluid sampling</t>
  </si>
  <si>
    <t>J2-964</t>
  </si>
  <si>
    <t>Aborted due to issues with winch level-wind</t>
  </si>
  <si>
    <t>J2-963</t>
  </si>
  <si>
    <t>Cycle transceiver tripods to and from seafloor &amp; moved to test locations, tested system</t>
  </si>
  <si>
    <t>J2-962</t>
  </si>
  <si>
    <t>Positioned tripod array, deployed mooring/anchors in center of array, tested system</t>
  </si>
  <si>
    <t>J2-961</t>
  </si>
  <si>
    <t>Michael Cheadle/Uwyoming</t>
  </si>
  <si>
    <t>Nautile Vent Field</t>
  </si>
  <si>
    <t>vent sampling, video</t>
  </si>
  <si>
    <t>J2-960</t>
  </si>
  <si>
    <t>Area B</t>
  </si>
  <si>
    <t>rock samping, elevator ops</t>
  </si>
  <si>
    <t>J2-959</t>
  </si>
  <si>
    <t>Area C</t>
  </si>
  <si>
    <t>rock samping</t>
  </si>
  <si>
    <t>J2-958</t>
  </si>
  <si>
    <t>J2-957</t>
  </si>
  <si>
    <t>Area A</t>
  </si>
  <si>
    <t>J2-956</t>
  </si>
  <si>
    <t>J2-955</t>
  </si>
  <si>
    <t>rock sampling, elevator ops</t>
  </si>
  <si>
    <t>J2-954</t>
  </si>
  <si>
    <t>J2-953</t>
  </si>
  <si>
    <t>J2-952</t>
  </si>
  <si>
    <t>RV Sally Ride</t>
  </si>
  <si>
    <t>Bruce Appelgate, UCSD/SIO</t>
  </si>
  <si>
    <t>Seismometer Site</t>
  </si>
  <si>
    <t>testing of Zumberge seismic instruments, GUI testing</t>
  </si>
  <si>
    <t>J2-951</t>
  </si>
  <si>
    <t>OMZ</t>
  </si>
  <si>
    <t>pelagic surveys/bio sampling, GUI testing</t>
  </si>
  <si>
    <t>J2-950</t>
  </si>
  <si>
    <t>Del Mar Seep</t>
  </si>
  <si>
    <t>J2-949</t>
  </si>
  <si>
    <t>testing of Zumberge seismic instruments</t>
  </si>
  <si>
    <t>J2-948</t>
  </si>
  <si>
    <t>J2-947</t>
  </si>
  <si>
    <t>Catalina</t>
  </si>
  <si>
    <t>Spinning out of cable</t>
  </si>
  <si>
    <t>J2-946</t>
  </si>
  <si>
    <t>Deb Kelley, Orest Kawka/UW</t>
  </si>
  <si>
    <t>Mooring ops</t>
  </si>
  <si>
    <t>J2-945</t>
  </si>
  <si>
    <t>Mooring ops, no h254 recording</t>
  </si>
  <si>
    <t>J2-944</t>
  </si>
  <si>
    <t>Deploy and recover HPIES</t>
  </si>
  <si>
    <t>J2-943</t>
  </si>
  <si>
    <t>Mooring recovery ops</t>
  </si>
  <si>
    <t>J2-942</t>
  </si>
  <si>
    <t>600m site</t>
  </si>
  <si>
    <t>Deploy 60/120m cables to connect LV01C to PD01B, connect DP mooring to system</t>
  </si>
  <si>
    <t>J2-941</t>
  </si>
  <si>
    <t>J2-940</t>
  </si>
  <si>
    <t>J2-939</t>
  </si>
  <si>
    <t>J2-938</t>
  </si>
  <si>
    <t>J2-937</t>
  </si>
  <si>
    <t>Imaging, niskin, temperature measurements</t>
  </si>
  <si>
    <t>J2-936</t>
  </si>
  <si>
    <t>North Flank</t>
  </si>
  <si>
    <t>Sampling</t>
  </si>
  <si>
    <t>J2-935</t>
  </si>
  <si>
    <t>Jbox ops, under Jason elevator,PIG, camera deployment</t>
  </si>
  <si>
    <t>J2-934</t>
  </si>
  <si>
    <t>Replace MJ03D</t>
  </si>
  <si>
    <t>J2-933</t>
  </si>
  <si>
    <t>Ashes</t>
  </si>
  <si>
    <t>Under Jason elevator, monster sensor</t>
  </si>
  <si>
    <t>J2-932</t>
  </si>
  <si>
    <t>Replace mass spectrometer (MASSP), RAS/PPS mooring</t>
  </si>
  <si>
    <t>J2-931</t>
  </si>
  <si>
    <t>J2-930</t>
  </si>
  <si>
    <t>Junction box Ops, mass spec</t>
  </si>
  <si>
    <t>J2-929</t>
  </si>
  <si>
    <t>Junction box Ops, cores</t>
  </si>
  <si>
    <t>J2-928</t>
  </si>
  <si>
    <t>Trawl resistant mount ops</t>
  </si>
  <si>
    <t>J2-927</t>
  </si>
  <si>
    <t>Trawl resistant mount ops, incorrect origin used during ops(fixed in renav)</t>
  </si>
  <si>
    <t>J2-926</t>
  </si>
  <si>
    <t>J2-925</t>
  </si>
  <si>
    <t>J2-924</t>
  </si>
  <si>
    <t>J2-923</t>
  </si>
  <si>
    <t>Water sampling</t>
  </si>
  <si>
    <t>J2-922</t>
  </si>
  <si>
    <t>SF01B, Jbox at 600m site</t>
  </si>
  <si>
    <t>Excavation of flipped Jbox, incorrect origin used during ops(fixed in renav)</t>
  </si>
  <si>
    <t>J2-921</t>
  </si>
  <si>
    <t>CAMDS at Slope Base</t>
  </si>
  <si>
    <t>Jbox ops, camera deployment, under Jason elevator</t>
  </si>
  <si>
    <t>J2-920</t>
  </si>
  <si>
    <t>Mooring Ops, Jbox survey</t>
  </si>
  <si>
    <t>J2-919</t>
  </si>
  <si>
    <t>J2-918</t>
  </si>
  <si>
    <t>J2-917</t>
  </si>
  <si>
    <t>PC01A, LJ01A at Slope Base</t>
  </si>
  <si>
    <t>No doppler, Jbox ops</t>
  </si>
  <si>
    <t>J2-916</t>
  </si>
  <si>
    <t>PC01A at Slope Base</t>
  </si>
  <si>
    <t>J2-915</t>
  </si>
  <si>
    <t>J2-914</t>
  </si>
  <si>
    <t>MJ01A at Slope Base</t>
  </si>
  <si>
    <t>J2-913</t>
  </si>
  <si>
    <t>LJ01A at Slope Base</t>
  </si>
  <si>
    <t>Junction box Ops, mooring survey, Junction box left on bottom due to weather</t>
  </si>
  <si>
    <t>J2-912</t>
  </si>
  <si>
    <t>Axial Caldera</t>
  </si>
  <si>
    <t>J2-911</t>
  </si>
  <si>
    <t>SF03A</t>
  </si>
  <si>
    <t>J2-910</t>
  </si>
  <si>
    <t>PC03A at Axial Basin</t>
  </si>
  <si>
    <t>J2-909</t>
  </si>
  <si>
    <t>J2-908</t>
  </si>
  <si>
    <t>MJ03A at Axial Basin</t>
  </si>
  <si>
    <t>J2-907</t>
  </si>
  <si>
    <t>LV03A at Axial Basin</t>
  </si>
  <si>
    <t>J2-906</t>
  </si>
  <si>
    <t>Clayoquot</t>
  </si>
  <si>
    <t>Move cable spool into place</t>
  </si>
  <si>
    <t>J2-905</t>
  </si>
  <si>
    <t>Install instrument into CORK and assess function</t>
  </si>
  <si>
    <t>J2-904</t>
  </si>
  <si>
    <t>Aborted. Cable snagged on light bar at launch.</t>
  </si>
  <si>
    <t>J2-903</t>
  </si>
  <si>
    <t>Recover cable spool</t>
  </si>
  <si>
    <t>J2-902</t>
  </si>
  <si>
    <t>Ian Kulin/Uvictoria/Ocean Networks Canada</t>
  </si>
  <si>
    <t>Barkley Upper Slope</t>
  </si>
  <si>
    <t>VPR recovery</t>
  </si>
  <si>
    <t>J2-901</t>
  </si>
  <si>
    <t>Platform redeploy and test</t>
  </si>
  <si>
    <t>J2-900</t>
  </si>
  <si>
    <t>Install CTD at Bullseye and retrieve crab trap</t>
  </si>
  <si>
    <t>J2-899</t>
  </si>
  <si>
    <t>Deployment but bad cable; switch platform of hydrophone; retrieve platform via trawl winch</t>
  </si>
  <si>
    <t>J2-898</t>
  </si>
  <si>
    <t>JB-08 deployment</t>
  </si>
  <si>
    <t>J2-897</t>
  </si>
  <si>
    <t>JB12 recovery</t>
  </si>
  <si>
    <t>J2-896</t>
  </si>
  <si>
    <t>Cascadia</t>
  </si>
  <si>
    <t>NE BPR</t>
  </si>
  <si>
    <t>J2-895</t>
  </si>
  <si>
    <t>W BPR</t>
  </si>
  <si>
    <t>J2-894</t>
  </si>
  <si>
    <t>Juan deFuca</t>
  </si>
  <si>
    <t>Install seismometer in cassion</t>
  </si>
  <si>
    <t>J2-893</t>
  </si>
  <si>
    <t>Aborted on descent due to ground fault</t>
  </si>
  <si>
    <t>J2-892</t>
  </si>
  <si>
    <t>West Ridge BBS deployment; platform; current meter; broad band seismometer; media converter.Construct cassion</t>
  </si>
  <si>
    <t>J2-891</t>
  </si>
  <si>
    <t>Endeavor/West Flank</t>
  </si>
  <si>
    <t>Install media converter and short period seismometer</t>
  </si>
  <si>
    <t>J2-890</t>
  </si>
  <si>
    <t>Endeavor/Mothra</t>
  </si>
  <si>
    <t>Mothra instruments deployment; KEMO seismometer; BPR;hydrophone</t>
  </si>
  <si>
    <t>J2-889</t>
  </si>
  <si>
    <t>Connect Mothra to RC South</t>
  </si>
  <si>
    <t>J2-888</t>
  </si>
  <si>
    <t>aborted</t>
  </si>
  <si>
    <t>J2-887</t>
  </si>
  <si>
    <t>Lay cable</t>
  </si>
  <si>
    <t>J2-886</t>
  </si>
  <si>
    <t>Barkley Canyon</t>
  </si>
  <si>
    <t>POD2 deployment</t>
  </si>
  <si>
    <t>J2-885</t>
  </si>
  <si>
    <t>POD3 install continued</t>
  </si>
  <si>
    <t>J2-884</t>
  </si>
  <si>
    <t>J2-883</t>
  </si>
  <si>
    <t>POD3 deployment</t>
  </si>
  <si>
    <t>J2-882</t>
  </si>
  <si>
    <t>POD1 deployment</t>
  </si>
  <si>
    <t>J2-881</t>
  </si>
  <si>
    <t>02</t>
  </si>
  <si>
    <t>BPR recovery, tested screw rod and jet, engineering dive</t>
  </si>
  <si>
    <t>J2-880</t>
  </si>
  <si>
    <t>04</t>
  </si>
  <si>
    <t>ASCPR logging, BPR</t>
  </si>
  <si>
    <t>J2-879</t>
  </si>
  <si>
    <t>05</t>
  </si>
  <si>
    <t>J2-878</t>
  </si>
  <si>
    <t>06</t>
  </si>
  <si>
    <t>J2-877</t>
  </si>
  <si>
    <t>03</t>
  </si>
  <si>
    <t>J2-876</t>
  </si>
  <si>
    <t>J2-875</t>
  </si>
  <si>
    <t>Strain gauge recovery</t>
  </si>
  <si>
    <t>J2-874</t>
  </si>
  <si>
    <t>01</t>
  </si>
  <si>
    <t>ASCPR logging, beacon release</t>
  </si>
  <si>
    <t>J2-873</t>
  </si>
  <si>
    <t>San Diego</t>
  </si>
  <si>
    <t>Engineering dive- transition to single body configuration</t>
  </si>
  <si>
    <t>J2-872</t>
  </si>
  <si>
    <t>3000m site</t>
  </si>
  <si>
    <t>J2-871</t>
  </si>
  <si>
    <t>Catalina Island</t>
  </si>
  <si>
    <t>J2-870</t>
  </si>
  <si>
    <t>J2-869</t>
  </si>
  <si>
    <t>J2-868</t>
  </si>
  <si>
    <t>J2-867</t>
  </si>
  <si>
    <t>J2-866</t>
  </si>
  <si>
    <t>J2-865</t>
  </si>
  <si>
    <t>J2-864</t>
  </si>
  <si>
    <t>J2-863</t>
  </si>
  <si>
    <t>Site 03/Site 02</t>
  </si>
  <si>
    <t>deployment of benchmark on trawl wire, BPR measurement</t>
  </si>
  <si>
    <t>J2-862</t>
  </si>
  <si>
    <t>deployment of benchmark on trawl wire</t>
  </si>
  <si>
    <t>J2-861</t>
  </si>
  <si>
    <t>Site O1</t>
  </si>
  <si>
    <t>Benchmark Ops, engineering, trawl wire deployment test</t>
  </si>
  <si>
    <t>J2-860</t>
  </si>
  <si>
    <t>Site O2</t>
  </si>
  <si>
    <t>No Doppler, benchmark ops</t>
  </si>
  <si>
    <t>J2-859</t>
  </si>
  <si>
    <t>first dive TN332, deployment of active/passive anchor, USBL pole problem</t>
  </si>
  <si>
    <t>J2-858</t>
  </si>
  <si>
    <t>BB850</t>
  </si>
  <si>
    <t>Recovery Of Scripps OBS</t>
  </si>
  <si>
    <t>J2-857</t>
  </si>
  <si>
    <t>J09D</t>
  </si>
  <si>
    <t>TRM Recovery</t>
  </si>
  <si>
    <t>J2-856</t>
  </si>
  <si>
    <t>M14D</t>
  </si>
  <si>
    <t>J2-855</t>
  </si>
  <si>
    <t>M15D</t>
  </si>
  <si>
    <t>J2-854</t>
  </si>
  <si>
    <t>G25D</t>
  </si>
  <si>
    <t>J2-853</t>
  </si>
  <si>
    <t>G17D</t>
  </si>
  <si>
    <t>J2-852</t>
  </si>
  <si>
    <t>M17D</t>
  </si>
  <si>
    <t>J2-851</t>
  </si>
  <si>
    <t>FS15D</t>
  </si>
  <si>
    <t>J2-850</t>
  </si>
  <si>
    <t>SIO Abalone</t>
  </si>
  <si>
    <t>J2-849</t>
  </si>
  <si>
    <t>FS45D</t>
  </si>
  <si>
    <t>J2-848</t>
  </si>
  <si>
    <t>FS43D</t>
  </si>
  <si>
    <t>J2-847</t>
  </si>
  <si>
    <t>M13D</t>
  </si>
  <si>
    <t>J2-846</t>
  </si>
  <si>
    <t>J17D</t>
  </si>
  <si>
    <t>J2-845</t>
  </si>
  <si>
    <t>M12D</t>
  </si>
  <si>
    <t>J2-844</t>
  </si>
  <si>
    <t>FC03D</t>
  </si>
  <si>
    <t>first dive TN331, TRM Recovery</t>
  </si>
  <si>
    <t>J2-843</t>
  </si>
  <si>
    <t>instrument recovery</t>
  </si>
  <si>
    <t>J2-842</t>
  </si>
  <si>
    <t>J2-841</t>
  </si>
  <si>
    <t>J2-840</t>
  </si>
  <si>
    <t>J2-839</t>
  </si>
  <si>
    <t>J2-838</t>
  </si>
  <si>
    <t>Instrument platform swap part 2 remove prior instrument</t>
  </si>
  <si>
    <t>J2-837</t>
  </si>
  <si>
    <t>Instrument platform swap part 1 install JB15</t>
  </si>
  <si>
    <t>J2-836</t>
  </si>
  <si>
    <t>Relocate sediment trap; sample tube worms; protect BARS cable; COVIS recovery</t>
  </si>
  <si>
    <t>J2-835</t>
  </si>
  <si>
    <t>Sample tube worms; Major and gas tight samples</t>
  </si>
  <si>
    <t>J2-834</t>
  </si>
  <si>
    <t>Suction samples, plume samples</t>
  </si>
  <si>
    <t>J2-833</t>
  </si>
  <si>
    <t>Aborted due to vehicle equipment grounding</t>
  </si>
  <si>
    <t>J2-832</t>
  </si>
  <si>
    <t>Swap of BARS; suction and plume sampling</t>
  </si>
  <si>
    <t>J2-831</t>
  </si>
  <si>
    <t>J2-830</t>
  </si>
  <si>
    <t>J2-829</t>
  </si>
  <si>
    <t>J2-828</t>
  </si>
  <si>
    <t>J2-827</t>
  </si>
  <si>
    <t>Tivey Twist</t>
  </si>
  <si>
    <t>J2-826</t>
  </si>
  <si>
    <t>NRZ2015</t>
  </si>
  <si>
    <t>Fluid and rick sampling; recover AvTrak from RAS</t>
  </si>
  <si>
    <t>J2-825</t>
  </si>
  <si>
    <t>M33 vent- Boca vent - north caldera</t>
  </si>
  <si>
    <t>chemical sampling, exploration, incubators</t>
  </si>
  <si>
    <t>J2-824</t>
  </si>
  <si>
    <t>Benchmarks</t>
  </si>
  <si>
    <t>Benchmark pressure measurements</t>
  </si>
  <si>
    <t>J2-823</t>
  </si>
  <si>
    <t>J2-822</t>
  </si>
  <si>
    <t>M33-International District</t>
  </si>
  <si>
    <t>Tivey twist; sampling of chemistry and rocks</t>
  </si>
  <si>
    <t>J2-821</t>
  </si>
  <si>
    <t>Recover unreleased elevator carrying USBL calibration transponder</t>
  </si>
  <si>
    <t>J2-820</t>
  </si>
  <si>
    <t>Axial NRZ2015</t>
  </si>
  <si>
    <t>Exploration/sampling along southern ridge of eruption zone</t>
  </si>
  <si>
    <t>J2-819</t>
  </si>
  <si>
    <t>Tu’I Malila</t>
  </si>
  <si>
    <t>Tivey Twist. Collection of chemical and biological samples. Elevator(s)</t>
  </si>
  <si>
    <t>J2-818</t>
  </si>
  <si>
    <t>Mariner</t>
  </si>
  <si>
    <t>Collection of chemical and biological samples. Elevator(s)</t>
  </si>
  <si>
    <t>J2-817</t>
  </si>
  <si>
    <t>Mariner/Vailili</t>
  </si>
  <si>
    <t>J2-816</t>
  </si>
  <si>
    <t>J2-815</t>
  </si>
  <si>
    <t>ABE/Hogwarts</t>
  </si>
  <si>
    <t>J2-814</t>
  </si>
  <si>
    <t>Kilo Moana</t>
  </si>
  <si>
    <t>No vents found</t>
  </si>
  <si>
    <t>J2-813</t>
  </si>
  <si>
    <t>Le Havre</t>
  </si>
  <si>
    <t>repaired altimeter, sampling of large rock, navg used for real time nav</t>
  </si>
  <si>
    <t>J2-812</t>
  </si>
  <si>
    <t>repaired altimeter, navg used for realtime nav</t>
  </si>
  <si>
    <t>J2-811</t>
  </si>
  <si>
    <t>no altimeter, navg used for real time nav</t>
  </si>
  <si>
    <t>J2-810</t>
  </si>
  <si>
    <t>J2-809</t>
  </si>
  <si>
    <t>J2-808</t>
  </si>
  <si>
    <t>J2-807</t>
  </si>
  <si>
    <t>J2-806</t>
  </si>
  <si>
    <t>J2-805</t>
  </si>
  <si>
    <t>J2-804</t>
  </si>
  <si>
    <t>J2-803</t>
  </si>
  <si>
    <t>J2-802</t>
  </si>
  <si>
    <t>first dive RR1506, navg used for real time nav</t>
  </si>
  <si>
    <t>J2-801</t>
  </si>
  <si>
    <t>Craig Moyer/WWU</t>
  </si>
  <si>
    <t>Urashima Siapanda Horn</t>
  </si>
  <si>
    <t>max depth 2935</t>
  </si>
  <si>
    <t>J2-800</t>
  </si>
  <si>
    <t>NW Rota</t>
  </si>
  <si>
    <t>Sampling, including HFS and bacterial mat scoops. Max depth 590.</t>
  </si>
  <si>
    <t>J2-799</t>
  </si>
  <si>
    <t>NW Eifuku</t>
  </si>
  <si>
    <t>Sampling and experiment/equipment recovery; max depth 1611</t>
  </si>
  <si>
    <t>J2-798</t>
  </si>
  <si>
    <t>Survey, sampling, multibeam survey, return to depth after failed recovery, dead vehicle recovery, max depth 1782m</t>
  </si>
  <si>
    <t>J2-797</t>
  </si>
  <si>
    <t>Snail and Urashima vents</t>
  </si>
  <si>
    <t>Tivey Twist, max depth=2938</t>
  </si>
  <si>
    <t>J2-796</t>
  </si>
  <si>
    <t>ALOHA observatory maintenance</t>
  </si>
  <si>
    <t>J2-795</t>
  </si>
  <si>
    <t>Honolulu coast</t>
  </si>
  <si>
    <t xml:space="preserve">max depth 570m sample scooping, multibeam surveys at 3m alt (photo altitude); USBL system failure from ~10/26 22:00 through 10/27 02:00; USBL eccentricities at other times also </t>
  </si>
  <si>
    <t>J2-794</t>
  </si>
  <si>
    <t>Max depth 568m; sample scooping, multibeam survey at 30m alt</t>
  </si>
  <si>
    <t>J2-793</t>
  </si>
  <si>
    <t>Max depth 549m; sample scooping at ordinance sites;DVL sensor issues make data logs undependable</t>
  </si>
  <si>
    <t>J2-792</t>
  </si>
  <si>
    <t>Dive aborted on descent due to flooded science party sensor</t>
  </si>
  <si>
    <t>J2-791</t>
  </si>
  <si>
    <t>Marker 113 and International District</t>
  </si>
  <si>
    <t>Fluid and heat sampling/measurement</t>
  </si>
  <si>
    <t>J2-790</t>
  </si>
  <si>
    <t>Marker 33 N3 Trevi</t>
  </si>
  <si>
    <t>J2-789</t>
  </si>
  <si>
    <t>J2-788</t>
  </si>
  <si>
    <t>coquille</t>
  </si>
  <si>
    <t>Fluid and heat sampling/measurement.  Recover previously deployed elevators. No altimeter. CTD turned off during dive (ground?)</t>
  </si>
  <si>
    <t>J2-787</t>
  </si>
  <si>
    <t>Fluid and heat sampling/measurement. Recover previously deployed elevators. No altimeter. Dive aborted due tooil leak in manipulator arm.</t>
  </si>
  <si>
    <t>J2-786</t>
  </si>
  <si>
    <t>Fluid and heat sampling/measurement. No altimeter. Dive aborted due to damage to hydraulic system by superheated water.</t>
  </si>
  <si>
    <t>J2-785</t>
  </si>
  <si>
    <t>J29C</t>
  </si>
  <si>
    <t>max depth = 2826 search and recover of lost OBS</t>
  </si>
  <si>
    <t>J2-784</t>
  </si>
  <si>
    <t>J45C</t>
  </si>
  <si>
    <t>max depth=2748m search and recover of lost OBS</t>
  </si>
  <si>
    <t>J2-783</t>
  </si>
  <si>
    <t>FN09C</t>
  </si>
  <si>
    <t>max_depth=195m</t>
  </si>
  <si>
    <t>J2-782</t>
  </si>
  <si>
    <t>FN12C</t>
  </si>
  <si>
    <t>max depth 645, connect elevator</t>
  </si>
  <si>
    <t>J2-781</t>
  </si>
  <si>
    <t>FN08C</t>
  </si>
  <si>
    <t>max depth 171m, attach elevator line to TRM</t>
  </si>
  <si>
    <t>J2-780</t>
  </si>
  <si>
    <t>max depth 195m, attach and later release elevtor float</t>
  </si>
  <si>
    <t>J2-779</t>
  </si>
  <si>
    <t>J49C</t>
  </si>
  <si>
    <t>max depth 109, Jason manipulator release of float ball</t>
  </si>
  <si>
    <t>J2-778</t>
  </si>
  <si>
    <t>FN15C</t>
  </si>
  <si>
    <t>max depth 131, search for TRM that failed to release ball w/o success: nearby shipwreck</t>
  </si>
  <si>
    <t>J2-777</t>
  </si>
  <si>
    <t>FN11C</t>
  </si>
  <si>
    <t>max depth 603m Recover FN11C</t>
  </si>
  <si>
    <t>J2-776</t>
  </si>
  <si>
    <t>FN10C</t>
  </si>
  <si>
    <t>max depth 798m TRM recovery, revisit by Jason to pull elevator pin required</t>
  </si>
  <si>
    <t>J2-775</t>
  </si>
  <si>
    <t>FN17C</t>
  </si>
  <si>
    <t>max depth 1001 TRM and OBS recovery, geological survey</t>
  </si>
  <si>
    <t>J2-774</t>
  </si>
  <si>
    <t>44.6</t>
  </si>
  <si>
    <t>benchmark ops</t>
  </si>
  <si>
    <t>J2-773</t>
  </si>
  <si>
    <t>Maria S. Merian</t>
  </si>
  <si>
    <t>Exploration Site</t>
  </si>
  <si>
    <t>Exploration, rock sampling, heat flow probe</t>
  </si>
  <si>
    <t>J2-772</t>
  </si>
  <si>
    <t>J2-771</t>
  </si>
  <si>
    <t>CORKS 1383B,C</t>
  </si>
  <si>
    <t>Corks Ops</t>
  </si>
  <si>
    <t>J2-770</t>
  </si>
  <si>
    <t>J2-769</t>
  </si>
  <si>
    <t>CORK 1382A</t>
  </si>
  <si>
    <t>CORK ops, recovery of Geomicrobe sled</t>
  </si>
  <si>
    <t>J2-768</t>
  </si>
  <si>
    <t>CORK ops, release of geomicrobe sled</t>
  </si>
  <si>
    <t>J2-767</t>
  </si>
  <si>
    <t>J2-766</t>
  </si>
  <si>
    <t>CORK 1383C</t>
  </si>
  <si>
    <t>CORK ops, revovery of Geomicrobe sled</t>
  </si>
  <si>
    <t>J2-765</t>
  </si>
  <si>
    <t>J2-764</t>
  </si>
  <si>
    <t>CORK 1383B, CORK 1383C</t>
  </si>
  <si>
    <t>CORK ops, attempted Geomicrobe sled recovery</t>
  </si>
  <si>
    <t>J2-763</t>
  </si>
  <si>
    <t>dive aborted at surface to to tether/medea issue</t>
  </si>
  <si>
    <t>J2-762</t>
  </si>
  <si>
    <t>Crab Spa</t>
  </si>
  <si>
    <t>Temp and chemical measurements, cut short due to premature end of dive.</t>
  </si>
  <si>
    <t>J2-761</t>
  </si>
  <si>
    <t>Gas and bio sampling, temp and chemical measurements at several vent sites</t>
  </si>
  <si>
    <t>J2-760</t>
  </si>
  <si>
    <t>Bio9, Teddy Bear, Perseverence</t>
  </si>
  <si>
    <t>J2-759</t>
  </si>
  <si>
    <t>Crab Spa, Hole-to-Hell, Tica</t>
  </si>
  <si>
    <t>J2-758</t>
  </si>
  <si>
    <t>Crab Spa, Tica, Pvent, Bio9</t>
  </si>
  <si>
    <t>J2-757</t>
  </si>
  <si>
    <t>Dorado</t>
  </si>
  <si>
    <t>concurrent Sentry ops</t>
  </si>
  <si>
    <t>J2-756</t>
  </si>
  <si>
    <t>dead vehicle recovery, tether failure</t>
  </si>
  <si>
    <t>J2-755</t>
  </si>
  <si>
    <t>CORK Site</t>
  </si>
  <si>
    <t>J2-754</t>
  </si>
  <si>
    <t>aborted due to CORK ground fault</t>
  </si>
  <si>
    <t>J2-753</t>
  </si>
  <si>
    <t>CORK recovery</t>
  </si>
  <si>
    <t>J2-752</t>
  </si>
  <si>
    <t>Dorado exploration</t>
  </si>
  <si>
    <t>J2-751</t>
  </si>
  <si>
    <t>Dorado exploration, concurrent Sentry ops</t>
  </si>
  <si>
    <t>J2-750</t>
  </si>
  <si>
    <t>aborted due to heat flow probe ground fault</t>
  </si>
  <si>
    <t>J2-749</t>
  </si>
  <si>
    <t>New Seep Site</t>
  </si>
  <si>
    <t>sampling, exploration</t>
  </si>
  <si>
    <t>J2-748</t>
  </si>
  <si>
    <t>Southwest Mounds</t>
  </si>
  <si>
    <t>incubator recovery</t>
  </si>
  <si>
    <t>J2-747</t>
  </si>
  <si>
    <t>Paull's Pingo</t>
  </si>
  <si>
    <t>J2-746</t>
  </si>
  <si>
    <t>DDT</t>
  </si>
  <si>
    <t>sampling, observation of DDT site</t>
  </si>
  <si>
    <t>J2-745</t>
  </si>
  <si>
    <t>J2-744</t>
  </si>
  <si>
    <t>Weber</t>
  </si>
  <si>
    <t>sampling, near oil platforms</t>
  </si>
  <si>
    <t>J2-743</t>
  </si>
  <si>
    <t>Gopher Flats</t>
  </si>
  <si>
    <t>sampling</t>
  </si>
  <si>
    <t>J2-742</t>
  </si>
  <si>
    <t>Gaviota Mounds</t>
  </si>
  <si>
    <t>sampling, shallow dive</t>
  </si>
  <si>
    <t>J2-741</t>
  </si>
  <si>
    <t>Coal Oil Point</t>
  </si>
  <si>
    <t>coring, shallow dive</t>
  </si>
  <si>
    <t>J2-740</t>
  </si>
  <si>
    <t>J2-739</t>
  </si>
  <si>
    <t>J2-738</t>
  </si>
  <si>
    <t>"flux capacitor" sampling</t>
  </si>
  <si>
    <t>J2-737</t>
  </si>
  <si>
    <t>J2-736</t>
  </si>
  <si>
    <t>J2-735</t>
  </si>
  <si>
    <t>J2-734</t>
  </si>
  <si>
    <t>dive aborted due to telemetry loss, no bottom time</t>
  </si>
  <si>
    <t>J2-733</t>
  </si>
  <si>
    <t>Partinton Canyon Seep</t>
  </si>
  <si>
    <t>elevator release, dive end due to loss of telemetry to Jason</t>
  </si>
  <si>
    <t>J2-732</t>
  </si>
  <si>
    <t>Trevi</t>
  </si>
  <si>
    <t>APL vent cap ops, exploration</t>
  </si>
  <si>
    <t>J2-731</t>
  </si>
  <si>
    <t>Dependable Mound</t>
  </si>
  <si>
    <t>J2-730</t>
  </si>
  <si>
    <t>pressure measurements, APL vent cap ops</t>
  </si>
  <si>
    <t>J2-729</t>
  </si>
  <si>
    <t>Virgin/Phoenix/Hell/Inferno</t>
  </si>
  <si>
    <t>APL elevator, vent cap installation</t>
  </si>
  <si>
    <t>J2-728</t>
  </si>
  <si>
    <t>El Gordo/DIVA/El Guapo/Castle</t>
  </si>
  <si>
    <t>fluid sampling/Beast</t>
  </si>
  <si>
    <t>J2-727</t>
  </si>
  <si>
    <t>Vixen</t>
  </si>
  <si>
    <t>APL elevator, vent cap installation, Medea winch on vehicle</t>
  </si>
  <si>
    <t>J2-726</t>
  </si>
  <si>
    <t>Vixen/Casper/Ashes</t>
  </si>
  <si>
    <t>fluid sampling/Beast, Medea winch test</t>
  </si>
  <si>
    <t>J2-725</t>
  </si>
  <si>
    <t>Lower margin transect</t>
  </si>
  <si>
    <t>thermal blanket recovery, thermal probes</t>
  </si>
  <si>
    <t>J2-724</t>
  </si>
  <si>
    <t>Two-vent methane site</t>
  </si>
  <si>
    <t>No LSS; SuperScorpio DSC failed during dive.</t>
  </si>
  <si>
    <t>J2-723</t>
  </si>
  <si>
    <t>heat flow probes; HFP-Red damaged during dive; No LSS</t>
  </si>
  <si>
    <t>J2-722</t>
  </si>
  <si>
    <t>combo engineering/science dive. Eval of NDSF AIVL camera;dive on new methane bubble site;photo survey w/ brow cam. LSS failed during dive.</t>
  </si>
  <si>
    <t>J2-721</t>
  </si>
  <si>
    <t>Upper margin transect</t>
  </si>
  <si>
    <t>heat flow probes</t>
  </si>
  <si>
    <t>J2-720</t>
  </si>
  <si>
    <t>J2-719</t>
  </si>
  <si>
    <t>J2-718</t>
  </si>
  <si>
    <t>Anfrew Fisher/UCSD</t>
  </si>
  <si>
    <t>47-48</t>
  </si>
  <si>
    <t>Zona Bare Outcrop</t>
  </si>
  <si>
    <t>J2-717</t>
  </si>
  <si>
    <t>CORK 1362B</t>
  </si>
  <si>
    <t>CORK ops,recovery of imploded elevator(MGM sled)</t>
  </si>
  <si>
    <t>J2-716</t>
  </si>
  <si>
    <t>CORKS 1026B,1362A, 1362B, 1301B, 1301A</t>
  </si>
  <si>
    <t>sampling,CORK ops, imploded elevator, winch problem</t>
  </si>
  <si>
    <t>J2-715</t>
  </si>
  <si>
    <t>CORKs 1362A, 1362B</t>
  </si>
  <si>
    <t>sampling, CORK ops, recover MGM elevator</t>
  </si>
  <si>
    <t>J2-714</t>
  </si>
  <si>
    <t>CORKs 1301A, 1362B, 1026B</t>
  </si>
  <si>
    <t>sampling, CORK ops</t>
  </si>
  <si>
    <t>J2-713</t>
  </si>
  <si>
    <t>CORK 1301A</t>
  </si>
  <si>
    <t>sampling, CORK ops, attempted recovery of instrument array</t>
  </si>
  <si>
    <t>J2-712</t>
  </si>
  <si>
    <t>CORKs 1027C 1026B 1362A 1362B</t>
  </si>
  <si>
    <t>Sampling, elevator, CORK ops, recovery of geomicrobe sled</t>
  </si>
  <si>
    <t>J2-711</t>
  </si>
  <si>
    <t xml:space="preserve">CORKs 1362A, 1362B, 1301A </t>
  </si>
  <si>
    <t>J2-710</t>
  </si>
  <si>
    <t>J2-709</t>
  </si>
  <si>
    <t>40-45</t>
  </si>
  <si>
    <t>FS08B</t>
  </si>
  <si>
    <t>pop up release</t>
  </si>
  <si>
    <t>J2-708</t>
  </si>
  <si>
    <t>FS03B</t>
  </si>
  <si>
    <t>attachment of elevator/winch to TRM</t>
  </si>
  <si>
    <t>J2-707</t>
  </si>
  <si>
    <t>G09B</t>
  </si>
  <si>
    <t>J2-706</t>
  </si>
  <si>
    <t>M13B</t>
  </si>
  <si>
    <t>J2-705</t>
  </si>
  <si>
    <t>G25B</t>
  </si>
  <si>
    <t>J2-704</t>
  </si>
  <si>
    <t>G33B</t>
  </si>
  <si>
    <t>J2-703</t>
  </si>
  <si>
    <t>M10B</t>
  </si>
  <si>
    <t>J2-702</t>
  </si>
  <si>
    <t>J17B</t>
  </si>
  <si>
    <t>return to TRM to release</t>
  </si>
  <si>
    <t>J2-701</t>
  </si>
  <si>
    <t>J2-700</t>
  </si>
  <si>
    <t>M09B</t>
  </si>
  <si>
    <t>J2-699</t>
  </si>
  <si>
    <t>J25B</t>
  </si>
  <si>
    <t>J2-698</t>
  </si>
  <si>
    <t>M18B</t>
  </si>
  <si>
    <t>J2-697</t>
  </si>
  <si>
    <t>J33B</t>
  </si>
  <si>
    <t>J2-696</t>
  </si>
  <si>
    <t>leg2:Mather/URI, Viada/CSA</t>
  </si>
  <si>
    <t>down looking super scorpio, shipwreck, nav info restricted</t>
  </si>
  <si>
    <t>J2-695</t>
  </si>
  <si>
    <t>shipwreck, nav info restricted, down looking cam recorded, super scorpio</t>
  </si>
  <si>
    <t>J2-694</t>
  </si>
  <si>
    <t>shipwreck, nav info restricted, down looking cam recorded</t>
  </si>
  <si>
    <t>J2-693</t>
  </si>
  <si>
    <t>shipwreck, nav info restricted</t>
  </si>
  <si>
    <t>J2-692</t>
  </si>
  <si>
    <t>J2-691</t>
  </si>
  <si>
    <t>leg1:Ross/UNCW,Brooke/FSU</t>
  </si>
  <si>
    <t>Norfolk Canyon</t>
  </si>
  <si>
    <t>biology sampling, super scorpio</t>
  </si>
  <si>
    <t>J2-690</t>
  </si>
  <si>
    <t>Baltimore Canyon</t>
  </si>
  <si>
    <t>J2-689</t>
  </si>
  <si>
    <t>doppler not reset, biology samnpling, super scorpio</t>
  </si>
  <si>
    <t>J2-688</t>
  </si>
  <si>
    <t>biology sampling</t>
  </si>
  <si>
    <t>J2-687</t>
  </si>
  <si>
    <t>J2-686</t>
  </si>
  <si>
    <t>J2-685</t>
  </si>
  <si>
    <t>no slurp(broke early in dive), biology sampling, super scorpio</t>
  </si>
  <si>
    <t>J2-684</t>
  </si>
  <si>
    <t>J2-683</t>
  </si>
  <si>
    <t>no slurp, biology sampling, super scorpio</t>
  </si>
  <si>
    <t>J2-682</t>
  </si>
  <si>
    <t>super scorpio, biology sampling</t>
  </si>
  <si>
    <t>J2-681</t>
  </si>
  <si>
    <t>no kraft, super scorpio, biology sampling</t>
  </si>
  <si>
    <t>J2-680</t>
  </si>
  <si>
    <t>no kraft, biology sampling</t>
  </si>
  <si>
    <t>J2-679</t>
  </si>
  <si>
    <t>J2-678</t>
  </si>
  <si>
    <t>test site</t>
  </si>
  <si>
    <t>launch/recovery training, arm calibration, no bottom time</t>
  </si>
  <si>
    <t>J2-677</t>
  </si>
  <si>
    <t>Pohaku/Pele's Pit</t>
  </si>
  <si>
    <t>Biochemical sampling (slurp, majors, probes, temperature). Rock sampling.</t>
  </si>
  <si>
    <t>J2-676</t>
  </si>
  <si>
    <t>Recover deployed traps and sensor systems. Opportunistic biochemical sampling. Visual survey.</t>
  </si>
  <si>
    <t>J2-675</t>
  </si>
  <si>
    <t>Biochemical sampling (slurp, majors, probes, temperature) at markers 38,39,31,34. Copious imaging.</t>
  </si>
  <si>
    <t>J2-674</t>
  </si>
  <si>
    <t>Biochemical sampling (slurp, majors, probes, temperature) at markers 57,39,31,34. Copious imaging.</t>
  </si>
  <si>
    <t>J2-673</t>
  </si>
  <si>
    <t>FeMO Deep/Ula Nui</t>
  </si>
  <si>
    <t>Biochemical sampling (slurp, majors, probes, temperature). Copious imaging.</t>
  </si>
  <si>
    <t>J2-672</t>
  </si>
  <si>
    <t>Pohaku/Hiolo North</t>
  </si>
  <si>
    <t>Biochemical sampling (slurp, majors, probes, temperature) at markers 57 and 39. Copious imaging.</t>
  </si>
  <si>
    <t>J2-671</t>
  </si>
  <si>
    <t>J2-670</t>
  </si>
  <si>
    <t>Bermuda</t>
  </si>
  <si>
    <t>Ruth Curry mooring recovery</t>
  </si>
  <si>
    <t>J2-669</t>
  </si>
  <si>
    <t>TAG</t>
  </si>
  <si>
    <t>fluid, bio sampling, submux issue</t>
  </si>
  <si>
    <t>J2-668</t>
  </si>
  <si>
    <t>dive aborted due to thruster ground fault</t>
  </si>
  <si>
    <t>J2-667</t>
  </si>
  <si>
    <t>Snake Pit</t>
  </si>
  <si>
    <t>fluid, bio sampling</t>
  </si>
  <si>
    <t>J2-666</t>
  </si>
  <si>
    <t>exploration, sampling, dive ended due to tether failure</t>
  </si>
  <si>
    <t>J2-665</t>
  </si>
  <si>
    <t>J2-664</t>
  </si>
  <si>
    <t>Rainbow</t>
  </si>
  <si>
    <t>J2-663</t>
  </si>
  <si>
    <t>CORK 857D</t>
  </si>
  <si>
    <t>Offload data from CORK 857D; optical comms testing</t>
  </si>
  <si>
    <t>J2-662</t>
  </si>
  <si>
    <t>CORK 1025C</t>
  </si>
  <si>
    <t>Offload data from CORK 1025C; optical comms testing</t>
  </si>
  <si>
    <t>J2-661</t>
  </si>
  <si>
    <t>Maggie cal at midwater (Tivey Twist), vent fluid and bio sampling (Spansih Steps, Trevi, N3, Boca, Mushroom)</t>
  </si>
  <si>
    <t>J2-660</t>
  </si>
  <si>
    <t>Maggie cal at midwater (Tivey Twist), SCPR placement, place thermal blanket K,vent fluid sampling</t>
  </si>
  <si>
    <t>J2-659</t>
  </si>
  <si>
    <t>WHOI OBS</t>
  </si>
  <si>
    <t>no doppler, whoi obs released acoustically from ship</t>
  </si>
  <si>
    <t>J2-658</t>
  </si>
  <si>
    <t>FN08A</t>
  </si>
  <si>
    <t>trm recovery</t>
  </si>
  <si>
    <t>J2-657</t>
  </si>
  <si>
    <t>FN01A</t>
  </si>
  <si>
    <t>J2-656</t>
  </si>
  <si>
    <t>FN03A</t>
  </si>
  <si>
    <t>J2-655</t>
  </si>
  <si>
    <t>FN19A</t>
  </si>
  <si>
    <t>J2-654</t>
  </si>
  <si>
    <t>FN07A</t>
  </si>
  <si>
    <t>trm release</t>
  </si>
  <si>
    <t>J2-653</t>
  </si>
  <si>
    <t>FN12A</t>
  </si>
  <si>
    <t>trm recovery, thermal blanket</t>
  </si>
  <si>
    <t>J2-652</t>
  </si>
  <si>
    <t>FN14A</t>
  </si>
  <si>
    <t>J2-651</t>
  </si>
  <si>
    <t>FN10A</t>
  </si>
  <si>
    <t>J2-650</t>
  </si>
  <si>
    <t>FN09A</t>
  </si>
  <si>
    <t>J2-649</t>
  </si>
  <si>
    <t>attempted trm recovery(medea bridle broke)</t>
  </si>
  <si>
    <t>J2-648</t>
  </si>
  <si>
    <t>FN18</t>
  </si>
  <si>
    <t>trm recovery, no doppler</t>
  </si>
  <si>
    <t>J2-647</t>
  </si>
  <si>
    <t>J2-646</t>
  </si>
  <si>
    <t>deployment of TRM</t>
  </si>
  <si>
    <t>J2-645</t>
  </si>
  <si>
    <t>J49A</t>
  </si>
  <si>
    <t>release TRM(only required tapping release)</t>
  </si>
  <si>
    <t>J2-644</t>
  </si>
  <si>
    <t>Medea returned to deck to attached bridle, recovery of elevator, no USBL, no dp</t>
  </si>
  <si>
    <t>J2-643</t>
  </si>
  <si>
    <t>Milano</t>
  </si>
  <si>
    <t>Biological sampling using push cores, bio boxes, and multi-chamber slurp</t>
  </si>
  <si>
    <t>J2-642</t>
  </si>
  <si>
    <t>Madeline</t>
  </si>
  <si>
    <t>J2-641</t>
  </si>
  <si>
    <t>J2-640</t>
  </si>
  <si>
    <t>Nilla</t>
  </si>
  <si>
    <t>J2-639</t>
  </si>
  <si>
    <t>Tagalong</t>
  </si>
  <si>
    <t>J2-638</t>
  </si>
  <si>
    <t>Tim Tam</t>
  </si>
  <si>
    <t>J2-637</t>
  </si>
  <si>
    <t>Gingersnap</t>
  </si>
  <si>
    <t>J2-636</t>
  </si>
  <si>
    <t>Atalante</t>
  </si>
  <si>
    <t>J2-635</t>
  </si>
  <si>
    <t>unknown</t>
  </si>
  <si>
    <t>Engineeriong dive, some samples (primarily cores) taken for science.</t>
  </si>
  <si>
    <t>J2-634</t>
  </si>
  <si>
    <t>Volcano A</t>
  </si>
  <si>
    <t>Sampling (push cores, scooop, multi-chamber slurp) and imagery. Hdvids, Hdgrabs, DSC</t>
  </si>
  <si>
    <t>J2-633</t>
  </si>
  <si>
    <t>Manon Mud Volcano</t>
  </si>
  <si>
    <t>J2-632</t>
  </si>
  <si>
    <t>Sampling (push cores, scooop, multi-chamber slurp) and imagery. Hdvids, Hdgrabs</t>
  </si>
  <si>
    <t>J2-631</t>
  </si>
  <si>
    <t>Long Pond/U1384a/U1832a</t>
  </si>
  <si>
    <t>reson transects/sampling, no lss, no magnetometer</t>
  </si>
  <si>
    <t>J2-630</t>
  </si>
  <si>
    <t>U1383C</t>
  </si>
  <si>
    <t>sampling, no magnetometer</t>
  </si>
  <si>
    <t>J2-629</t>
  </si>
  <si>
    <t>U1383B/U1383C</t>
  </si>
  <si>
    <t>deployment of geomicrobe sled, no magnetometer</t>
  </si>
  <si>
    <t>J2-628</t>
  </si>
  <si>
    <t>U1382A</t>
  </si>
  <si>
    <t>J2-627</t>
  </si>
  <si>
    <t>U1382A/395A</t>
  </si>
  <si>
    <t>moving of ROV platform, no magnetometer</t>
  </si>
  <si>
    <t>J2-626</t>
  </si>
  <si>
    <t>U1383B</t>
  </si>
  <si>
    <t>sensor package deployment, loss of pan/tilt</t>
  </si>
  <si>
    <t>J2-625</t>
  </si>
  <si>
    <t>osmo sampler deployment</t>
  </si>
  <si>
    <t>J2-624</t>
  </si>
  <si>
    <t>cork lite deployment, sampling</t>
  </si>
  <si>
    <t>J2-623</t>
  </si>
  <si>
    <t>mini elevator(deploy data logger, retrieve osmo sampler), cork work, sampling</t>
  </si>
  <si>
    <t>J2-622</t>
  </si>
  <si>
    <t>test dive</t>
  </si>
  <si>
    <t>J2-621</t>
  </si>
  <si>
    <t>Von Damn</t>
  </si>
  <si>
    <t>navest testing</t>
  </si>
  <si>
    <t>J2-620</t>
  </si>
  <si>
    <t>Piccard Field</t>
  </si>
  <si>
    <t>LBL</t>
  </si>
  <si>
    <t>J2-619</t>
  </si>
  <si>
    <t>J2-618</t>
  </si>
  <si>
    <t>J2-617</t>
  </si>
  <si>
    <t>no LBL</t>
  </si>
  <si>
    <t>J2-616</t>
  </si>
  <si>
    <t>J2-615</t>
  </si>
  <si>
    <t>Beebe</t>
  </si>
  <si>
    <t>Reson Survey, USBL/LBL</t>
  </si>
  <si>
    <t>J2-614</t>
  </si>
  <si>
    <t>J2-613</t>
  </si>
  <si>
    <t>J2-612</t>
  </si>
  <si>
    <t>first lowering AT18-16</t>
  </si>
  <si>
    <t>J2-611</t>
  </si>
  <si>
    <t>L'Atalante Lake</t>
  </si>
  <si>
    <t>coring, scoops</t>
  </si>
  <si>
    <t>J2-610</t>
  </si>
  <si>
    <t>Discovery</t>
  </si>
  <si>
    <t>J2-609</t>
  </si>
  <si>
    <t>J2-608</t>
  </si>
  <si>
    <t>Urania Lake</t>
  </si>
  <si>
    <t>J2-607</t>
  </si>
  <si>
    <t>reson survey attempt, coring, scoops</t>
  </si>
  <si>
    <t>J2-606</t>
  </si>
  <si>
    <t>At18-12_Nooner11</t>
  </si>
  <si>
    <t>EPR 9-50N</t>
  </si>
  <si>
    <t>EPR 9 50</t>
  </si>
  <si>
    <t>reson survey</t>
  </si>
  <si>
    <t>J2-605</t>
  </si>
  <si>
    <t>dive ended due to ground on tether, reson survey</t>
  </si>
  <si>
    <t>J2-604</t>
  </si>
  <si>
    <t>dive ended due to winch failure, reson survey</t>
  </si>
  <si>
    <t>J2-603</t>
  </si>
  <si>
    <t>Reson surveys of barrels</t>
  </si>
  <si>
    <t>J2-602</t>
  </si>
  <si>
    <t>J2-601</t>
  </si>
  <si>
    <t>SMB</t>
  </si>
  <si>
    <t>J2-600</t>
  </si>
  <si>
    <t>J2-599</t>
  </si>
  <si>
    <t>use of "flux capacitor" 1200 doppler problems</t>
  </si>
  <si>
    <t>J2-598</t>
  </si>
  <si>
    <t>Mid Channel Trend</t>
  </si>
  <si>
    <t>Reson survey</t>
  </si>
  <si>
    <t>J2-597</t>
  </si>
  <si>
    <t>Gopher Mounds</t>
  </si>
  <si>
    <t>concurrent Sentry dive</t>
  </si>
  <si>
    <t>J2-596</t>
  </si>
  <si>
    <t>shallow dive</t>
  </si>
  <si>
    <t>J2-595</t>
  </si>
  <si>
    <t>Point Conception</t>
  </si>
  <si>
    <t>J2-594</t>
  </si>
  <si>
    <t>PS-PP-1</t>
  </si>
  <si>
    <t>shallow dive, ground fault on mass spectrometer</t>
  </si>
  <si>
    <t>J2-593</t>
  </si>
  <si>
    <t>Hydrate Ridge N &amp; S</t>
  </si>
  <si>
    <t>Hard ground on Kraft manip. 12 elevators. Recover station markers,substrates, and other experiments. Tube cores. Scoop, slurp, manip sampling.</t>
  </si>
  <si>
    <t>J2-592</t>
  </si>
  <si>
    <t>Paul Johnson/UWashington</t>
  </si>
  <si>
    <t>Raven</t>
  </si>
  <si>
    <t>recovery of lander</t>
  </si>
  <si>
    <t>J2-591</t>
  </si>
  <si>
    <t>recovery of thermal blankets, elevator ops</t>
  </si>
  <si>
    <t>J2-590</t>
  </si>
  <si>
    <t>thermal blanket survey, thruster dropouts, dive ended early in anticipation of bad weather, elevator ops</t>
  </si>
  <si>
    <t>J2-589</t>
  </si>
  <si>
    <t>MEF</t>
  </si>
  <si>
    <t>optical modem testing, elevator ops</t>
  </si>
  <si>
    <t>J2-588</t>
  </si>
  <si>
    <t>elevator ops, optical modem testing</t>
  </si>
  <si>
    <t>J2-587</t>
  </si>
  <si>
    <t>Pockmark</t>
  </si>
  <si>
    <t>elevator ops, heat flow probe, optical modem surverys, magnetometer surveys, thermal blanket deployment/recovery</t>
  </si>
  <si>
    <t>J2-586</t>
  </si>
  <si>
    <t>loss/recovery of thermal blankets, thermal blanket deployments/recovery, magnetometer surverys</t>
  </si>
  <si>
    <t>J2-585</t>
  </si>
  <si>
    <t>PGC86-2C</t>
  </si>
  <si>
    <t>heat flow probe,optical modem testing, thermal blanket testing, recover lander 857D</t>
  </si>
  <si>
    <t>J2-584</t>
  </si>
  <si>
    <t>aborted due to ground faults on optical modem and heat flow probe</t>
  </si>
  <si>
    <t>J2-583</t>
  </si>
  <si>
    <t>Juan de Fuca Endeavour Axial</t>
  </si>
  <si>
    <t>J2-582</t>
  </si>
  <si>
    <t>Aborted due to Kraft arm ground.Dive was aborted before reaching bottom</t>
  </si>
  <si>
    <t>J2-581</t>
  </si>
  <si>
    <t>J2-580</t>
  </si>
  <si>
    <t>origin change</t>
  </si>
  <si>
    <t>J2-579</t>
  </si>
  <si>
    <t>Endeavour</t>
  </si>
  <si>
    <t>J2-578</t>
  </si>
  <si>
    <t>J2-577</t>
  </si>
  <si>
    <t>elevator dive</t>
  </si>
  <si>
    <t>J2-576</t>
  </si>
  <si>
    <t>J2-575</t>
  </si>
  <si>
    <t>J2-574</t>
  </si>
  <si>
    <t>J2-573</t>
  </si>
  <si>
    <t>Andrew Fisher/Ucal Santa Cruz</t>
  </si>
  <si>
    <t>1301A,1301B,1362A,1362B</t>
  </si>
  <si>
    <t>elevator ops</t>
  </si>
  <si>
    <t>J2-572</t>
  </si>
  <si>
    <t>1027C</t>
  </si>
  <si>
    <t>J2-571</t>
  </si>
  <si>
    <t>1026B, 1362A, 1362 B,</t>
  </si>
  <si>
    <t>J2-570</t>
  </si>
  <si>
    <t>recovery of data logger, using Medea bridle</t>
  </si>
  <si>
    <t>J2-569</t>
  </si>
  <si>
    <t>1362A, 1362B,1026B</t>
  </si>
  <si>
    <t>J2-568</t>
  </si>
  <si>
    <t>1024C,1025C</t>
  </si>
  <si>
    <t>J2-567</t>
  </si>
  <si>
    <t>1362A,1362B,1026B</t>
  </si>
  <si>
    <t>J2-566</t>
  </si>
  <si>
    <t>1301A,1301B,1027C</t>
  </si>
  <si>
    <t>J2-565</t>
  </si>
  <si>
    <t>J2-564</t>
  </si>
  <si>
    <t>4</t>
  </si>
  <si>
    <t>ACO-TF</t>
  </si>
  <si>
    <t>rock dive</t>
  </si>
  <si>
    <t>J2-563</t>
  </si>
  <si>
    <t>observation of ALOHA site</t>
  </si>
  <si>
    <t>J2-562</t>
  </si>
  <si>
    <t>deployment of J-Box</t>
  </si>
  <si>
    <t>J2-561</t>
  </si>
  <si>
    <t>recovery of J-Box</t>
  </si>
  <si>
    <t>J2-560</t>
  </si>
  <si>
    <t>Ka'ena Ridge</t>
  </si>
  <si>
    <t>J2-559</t>
  </si>
  <si>
    <t>J2-558</t>
  </si>
  <si>
    <t>J2-557</t>
  </si>
  <si>
    <t>recovery of J-Box, no science HD due to use of fiber for possible troubleshooting</t>
  </si>
  <si>
    <t>J2-556</t>
  </si>
  <si>
    <t>deployment of jbox no science HD due to use of fiber for possible troubleshooting, audio time code incorrect</t>
  </si>
  <si>
    <t>J2-555</t>
  </si>
  <si>
    <t>J2-554</t>
  </si>
  <si>
    <t>No science HD, aborted due to line in thruster, deployment of observatory</t>
  </si>
  <si>
    <t>J2-553</t>
  </si>
  <si>
    <t>J2-552</t>
  </si>
  <si>
    <t>recovery of jbox</t>
  </si>
  <si>
    <t>J2-551</t>
  </si>
  <si>
    <t xml:space="preserve">deployment of jbox  </t>
  </si>
  <si>
    <t>J2-550</t>
  </si>
  <si>
    <t>Steve Ross/UNCW</t>
  </si>
  <si>
    <t>Tricerotops (Cape Canaveral)</t>
  </si>
  <si>
    <t>J2-549</t>
  </si>
  <si>
    <t>VERO(South Cape Canaveral)</t>
  </si>
  <si>
    <t>J2-548</t>
  </si>
  <si>
    <t>VERO</t>
  </si>
  <si>
    <t>dive aborted early due to wecon issue</t>
  </si>
  <si>
    <t>J2-547</t>
  </si>
  <si>
    <t>JAX-SH</t>
  </si>
  <si>
    <t>Medea taken back on deck about an hour into dive after tether got wrapped around Medea</t>
  </si>
  <si>
    <t>J2-546</t>
  </si>
  <si>
    <t>JAX-S</t>
  </si>
  <si>
    <t>J2-545</t>
  </si>
  <si>
    <t>JXN</t>
  </si>
  <si>
    <t>J2-544</t>
  </si>
  <si>
    <t>PT311</t>
  </si>
  <si>
    <t>J2-543</t>
  </si>
  <si>
    <t>PT</t>
  </si>
  <si>
    <t>no usbl(pole could not be used in current)</t>
  </si>
  <si>
    <t>J2-542</t>
  </si>
  <si>
    <t>WFS</t>
  </si>
  <si>
    <t>J2-541</t>
  </si>
  <si>
    <t>MC338</t>
  </si>
  <si>
    <t>switched to 1200 KHz Doppler, U-Boat</t>
  </si>
  <si>
    <t>J2-540</t>
  </si>
  <si>
    <t>VK826</t>
  </si>
  <si>
    <t>virtual van problem, 9 hour period of screen shots missing</t>
  </si>
  <si>
    <t>J2-539</t>
  </si>
  <si>
    <t>DC673</t>
  </si>
  <si>
    <t>poor DVL</t>
  </si>
  <si>
    <t>J2-538</t>
  </si>
  <si>
    <t>MC118</t>
  </si>
  <si>
    <t>J2-537</t>
  </si>
  <si>
    <t>Gulf Oil</t>
  </si>
  <si>
    <r>
      <t>ship wreck dive</t>
    </r>
    <r>
      <rPr>
        <sz val="10"/>
        <rFont val="Arial"/>
        <family val="2"/>
      </rPr>
      <t>; position unpublished indefinitely</t>
    </r>
  </si>
  <si>
    <t>J2-536</t>
  </si>
  <si>
    <t>MC751</t>
  </si>
  <si>
    <t>J2-535</t>
  </si>
  <si>
    <t>VK862</t>
  </si>
  <si>
    <t>J2-534</t>
  </si>
  <si>
    <t>VK906</t>
  </si>
  <si>
    <t>J2-533</t>
  </si>
  <si>
    <t>GC249</t>
  </si>
  <si>
    <t>J2-532</t>
  </si>
  <si>
    <t>GC140</t>
  </si>
  <si>
    <t>Doppler problem</t>
  </si>
  <si>
    <t>J2-531</t>
  </si>
  <si>
    <t>GB535</t>
  </si>
  <si>
    <t>J2-530</t>
  </si>
  <si>
    <t>GB299</t>
  </si>
  <si>
    <t>J2-529</t>
  </si>
  <si>
    <t>GC354</t>
  </si>
  <si>
    <t>J2-528</t>
  </si>
  <si>
    <t>GC246</t>
  </si>
  <si>
    <t>J2-527</t>
  </si>
  <si>
    <t>MC885</t>
  </si>
  <si>
    <t>J2-526</t>
  </si>
  <si>
    <t>J2-525</t>
  </si>
  <si>
    <t>Mkr 33/Magnesia</t>
  </si>
  <si>
    <t>Lowering aborted due to Medea ground fault</t>
  </si>
  <si>
    <t>J2-524</t>
  </si>
  <si>
    <t>Mkr 33</t>
  </si>
  <si>
    <t>J2-523</t>
  </si>
  <si>
    <t>J2-522</t>
  </si>
  <si>
    <t>Axial(large area)</t>
  </si>
  <si>
    <t>pressure dive</t>
  </si>
  <si>
    <t>J2-521</t>
  </si>
  <si>
    <t>J2-520</t>
  </si>
  <si>
    <t>Mkr 113</t>
  </si>
  <si>
    <t>J2-519</t>
  </si>
  <si>
    <t>Delaney &amp; Kelley/Uwashington</t>
  </si>
  <si>
    <t>Juan de Fuca Axial Seamount Ashes</t>
  </si>
  <si>
    <t>Recon near Axial seamount</t>
  </si>
  <si>
    <t>J2-518</t>
  </si>
  <si>
    <t>Juan de Fuca Ashes</t>
  </si>
  <si>
    <t>Retrieve camera, recon of caldera cable route</t>
  </si>
  <si>
    <t>J2-517</t>
  </si>
  <si>
    <t>Juan de Fuca International District</t>
  </si>
  <si>
    <t>Drilling &amp; install of thermal probes</t>
  </si>
  <si>
    <t>J2-516</t>
  </si>
  <si>
    <t>J2-515</t>
  </si>
  <si>
    <t>Juan de Fuca International District and Castle</t>
  </si>
  <si>
    <t>Multibeam, recon, and photomosaic surveys</t>
  </si>
  <si>
    <t>J2-514</t>
  </si>
  <si>
    <t>photo survey 3km east of Ashes, photo/mb of Ashes</t>
  </si>
  <si>
    <t>J2-513</t>
  </si>
  <si>
    <t>Juan de Fuca Pinnacle</t>
  </si>
  <si>
    <t>80m multibeam on Pinnacle periphery, photomosaicking. Spare octans replaces unit used at start of cruise.</t>
  </si>
  <si>
    <t>J2-512</t>
  </si>
  <si>
    <t xml:space="preserve">Placement of APL frame, exercise of Reson at Pinnacle, photomosaic of Pinnacle, Octans FOG malfunction(bad heading) </t>
  </si>
  <si>
    <t>J2-511</t>
  </si>
  <si>
    <t>2010/08/03 07:18</t>
  </si>
  <si>
    <t>photomosaic, push core, and visual exploration</t>
  </si>
  <si>
    <t>J2-510</t>
  </si>
  <si>
    <t>Juan de Fuca Gary's Bad Hang</t>
  </si>
  <si>
    <t>photomosaic and visual exploration</t>
  </si>
  <si>
    <t>J2-509</t>
  </si>
  <si>
    <t>Accidental impact of bottom on descent, so vehicle was brought to surface for examination</t>
  </si>
  <si>
    <t>J2-508</t>
  </si>
  <si>
    <t>Juan de Fuca Hydrate Ridge</t>
  </si>
  <si>
    <t>Mosaic and visual exploration</t>
  </si>
  <si>
    <t>J2-507</t>
  </si>
  <si>
    <t>Juan de Fuca Gray's Canyon</t>
  </si>
  <si>
    <t>Mosaic run. Recorded in-van hidef video while UW HD cam issues resolved- time= 20:35:49 to 21:19:15</t>
  </si>
  <si>
    <t>J2-506</t>
  </si>
  <si>
    <t>2010/07/28 21:15</t>
  </si>
  <si>
    <t>Engineering dive</t>
  </si>
  <si>
    <t>J2-505</t>
  </si>
  <si>
    <t>Cowen/Uhawai'i</t>
  </si>
  <si>
    <t>Juan de Fuca Flanks CORK 1301A</t>
  </si>
  <si>
    <t>Last dive AT15-66</t>
  </si>
  <si>
    <t>J2-504</t>
  </si>
  <si>
    <t>Juan de Fuca Flanks CORK 1301A, CORK 1026B</t>
  </si>
  <si>
    <t>Dive stopped due to failure of science Aeroquip fittting.  Jason had minor ground in light.</t>
  </si>
  <si>
    <t>J2-503</t>
  </si>
  <si>
    <t>Dive stopped due to failure of science pump.</t>
  </si>
  <si>
    <t>J2-502</t>
  </si>
  <si>
    <t>Juan de Fuca Flanks 1025C</t>
  </si>
  <si>
    <t>J2-501</t>
  </si>
  <si>
    <t>Juan de Fuca Flanks 857D</t>
  </si>
  <si>
    <t>2010/06/26 11:04:56 - Virtual Van stopped due to accidental power cycling of UPS in van.  Virtual Van did not come on line for rest of dive.</t>
  </si>
  <si>
    <t>J2-500</t>
  </si>
  <si>
    <t>J2-499</t>
  </si>
  <si>
    <t>J2-498</t>
  </si>
  <si>
    <t>J2-497</t>
  </si>
  <si>
    <t>2010/06/19 07:59</t>
  </si>
  <si>
    <t>2010/06/20 19:28</t>
  </si>
  <si>
    <t xml:space="preserve">Dive stopped due to loss of telemetry </t>
  </si>
  <si>
    <t>J2-496</t>
  </si>
  <si>
    <t>NA</t>
  </si>
  <si>
    <t>Dip test; dip tests are not normally assigned a lowering ID; this one was.</t>
  </si>
  <si>
    <t>J2-495</t>
  </si>
  <si>
    <t>NW Rota-1</t>
  </si>
  <si>
    <t>55</t>
  </si>
  <si>
    <t>2010/03/28 18:00</t>
  </si>
  <si>
    <t>2010/03/28 18:48</t>
  </si>
  <si>
    <t>2010/03/29 05:25</t>
  </si>
  <si>
    <t>2010/03/29 05:55</t>
  </si>
  <si>
    <t>J2-494</t>
  </si>
  <si>
    <t>2010</t>
  </si>
  <si>
    <t>2010/03/26 17:58</t>
  </si>
  <si>
    <t>2010/03/26 18:37</t>
  </si>
  <si>
    <t>2010/03/27 05:18</t>
  </si>
  <si>
    <t>2010/03/27 05:53</t>
  </si>
  <si>
    <t>ship's bow thruster not working, transformer problem at end of dive, dead vehicle recovery</t>
  </si>
  <si>
    <t>J2-493</t>
  </si>
  <si>
    <t>2010/03/25 18:01</t>
  </si>
  <si>
    <t>2010/03/25 18:37</t>
  </si>
  <si>
    <t>2010/03/26 08:11</t>
  </si>
  <si>
    <t>2010/03/26 08:42</t>
  </si>
  <si>
    <t>ship's bow thruster not working, sm2000 survey</t>
  </si>
  <si>
    <t>J2-492</t>
  </si>
  <si>
    <t>2010/03/24 17:58</t>
  </si>
  <si>
    <t>2010/03/24 18:31</t>
  </si>
  <si>
    <t>2010/03/25 05:30</t>
  </si>
  <si>
    <t>2010/03/25 06:07</t>
  </si>
  <si>
    <t>ship's bow thruster not working, release of mooring</t>
  </si>
  <si>
    <t>J2-491</t>
  </si>
  <si>
    <t>2010/03/23 18:02</t>
  </si>
  <si>
    <t>2010/03/23 19:27</t>
  </si>
  <si>
    <t>2010/03/24 05:07</t>
  </si>
  <si>
    <t>2010/03/24 05:53</t>
  </si>
  <si>
    <t>ship's bow thruster not working, search for lost mooring</t>
  </si>
  <si>
    <t>J2-490</t>
  </si>
  <si>
    <t>2010/03/22 18:08</t>
  </si>
  <si>
    <t>2010/03/22 18:38</t>
  </si>
  <si>
    <t>2010/03/23 08:28</t>
  </si>
  <si>
    <t>2010/03/23 09:02</t>
  </si>
  <si>
    <t>ship's bow thruster not working</t>
  </si>
  <si>
    <t>J2-489</t>
  </si>
  <si>
    <t>2010/03/20 18:17</t>
  </si>
  <si>
    <t>2010/03/20 18:54</t>
  </si>
  <si>
    <t>2010/03/21 05:24</t>
  </si>
  <si>
    <t>2010/03/21 05:59</t>
  </si>
  <si>
    <t>J2-488</t>
  </si>
  <si>
    <t>2010/03/19 18:05</t>
  </si>
  <si>
    <t>2010/03/19 18:41</t>
  </si>
  <si>
    <t>2010/03/20 05:22</t>
  </si>
  <si>
    <t>2010/03/20 06:07</t>
  </si>
  <si>
    <t>J2-487</t>
  </si>
  <si>
    <t>2010/03/17 18:21</t>
  </si>
  <si>
    <t>2010/03/17 19:10</t>
  </si>
  <si>
    <t>2010/03/18 05:26</t>
  </si>
  <si>
    <t>2010/03/18 06:02</t>
  </si>
  <si>
    <t>J2-486</t>
  </si>
  <si>
    <t>Seamount X</t>
  </si>
  <si>
    <t>2010/03/16 18:15</t>
  </si>
  <si>
    <t>2010/03/16 19:24</t>
  </si>
  <si>
    <t>2010/03/16  19:47</t>
  </si>
  <si>
    <t>2010/03/16  21:27</t>
  </si>
  <si>
    <t>lowering aborted due to Medea ground fault</t>
  </si>
  <si>
    <t>J2-485</t>
  </si>
  <si>
    <t>Kealakekua Bay</t>
  </si>
  <si>
    <t>2009/10/16 06:01</t>
  </si>
  <si>
    <t>2009/10/16 06:57</t>
  </si>
  <si>
    <t>2009/10/16 17:54</t>
  </si>
  <si>
    <t>2009/10/16 18:27</t>
  </si>
  <si>
    <t>J2-484</t>
  </si>
  <si>
    <t>Loihi Summit</t>
  </si>
  <si>
    <t>2009/10/15 9:55</t>
  </si>
  <si>
    <t>2009/10/15 10:36</t>
  </si>
  <si>
    <t>2009/10/15 17:39</t>
  </si>
  <si>
    <t>2009/10/15 18:23</t>
  </si>
  <si>
    <t>South Point</t>
  </si>
  <si>
    <t>J2-483</t>
  </si>
  <si>
    <t>FeMO Deep</t>
  </si>
  <si>
    <t>2009/10/14 10:09</t>
  </si>
  <si>
    <t>2009/10/14 10:57</t>
  </si>
  <si>
    <t>2009/10/14 21:33</t>
  </si>
  <si>
    <t>2009/10/14 22:25</t>
  </si>
  <si>
    <t>J2-482</t>
  </si>
  <si>
    <t>2009/10/13 10:07</t>
  </si>
  <si>
    <t>2009/10/13 10:56</t>
  </si>
  <si>
    <t>2009/10/13 21:37</t>
  </si>
  <si>
    <t>2009/10/13 22:25</t>
  </si>
  <si>
    <t>one elevator</t>
  </si>
  <si>
    <t>J2-481</t>
  </si>
  <si>
    <t>2009/10/11 18:12</t>
  </si>
  <si>
    <t>2009/10/11 19:14</t>
  </si>
  <si>
    <t>2009/10/12 21:29</t>
  </si>
  <si>
    <t>2009/10/12 22:19</t>
  </si>
  <si>
    <t>J2-480</t>
  </si>
  <si>
    <t>Apuupuu Seamount</t>
  </si>
  <si>
    <t>2009/10/10 18:02</t>
  </si>
  <si>
    <t>2009/10/10 19:48</t>
  </si>
  <si>
    <t>2009/10/11 04:41</t>
  </si>
  <si>
    <t>2009/10/11 06:00</t>
  </si>
  <si>
    <t>J2-479</t>
  </si>
  <si>
    <t>2009/10/09 10:01</t>
  </si>
  <si>
    <t>2009/10/09 10:46</t>
  </si>
  <si>
    <t>2009/10/10 05:05</t>
  </si>
  <si>
    <t>2009/10/10 06:23</t>
  </si>
  <si>
    <t>J2-478</t>
  </si>
  <si>
    <t>2009/10/08 14:01</t>
  </si>
  <si>
    <t>2009/10/08 15:11</t>
  </si>
  <si>
    <t>2009/10/08 21:17</t>
  </si>
  <si>
    <t>2009/10/08 22:23</t>
  </si>
  <si>
    <t>J2-477</t>
  </si>
  <si>
    <t>2009/10/07 02:16</t>
  </si>
  <si>
    <t>2009/10/07 04:57</t>
  </si>
  <si>
    <t>2009/10/07 23:05</t>
  </si>
  <si>
    <t>2009/10/08 02:10</t>
  </si>
  <si>
    <t>no LBL, LSS ground fault</t>
  </si>
  <si>
    <t>J2-476</t>
  </si>
  <si>
    <t>2009/10/04 18:26</t>
  </si>
  <si>
    <t>2009/10/04 19:08</t>
  </si>
  <si>
    <t>2009/10/06 07:34</t>
  </si>
  <si>
    <t>2009/10/06 08:29</t>
  </si>
  <si>
    <t>one elevator, renav unchanged</t>
  </si>
  <si>
    <t>J2-475</t>
  </si>
  <si>
    <t>Kalekaua Bay</t>
  </si>
  <si>
    <t>2009/10/03 06:32</t>
  </si>
  <si>
    <t>2009/10/03 09:17</t>
  </si>
  <si>
    <t>2009/10/03 21:37</t>
  </si>
  <si>
    <t>2009/10/03 22:38</t>
  </si>
  <si>
    <t>first lowering KM0923, jetway ac issues, topside issues, no LBL</t>
  </si>
  <si>
    <t>J2-474</t>
  </si>
  <si>
    <t>SP 15/16</t>
  </si>
  <si>
    <t>2009/09/11 16:29</t>
  </si>
  <si>
    <t>2009/09/11 16:59</t>
  </si>
  <si>
    <t>2009/09/12 02:44</t>
  </si>
  <si>
    <t>2009/09/12 03:10</t>
  </si>
  <si>
    <t>usbl, last lowering RB-09-05</t>
  </si>
  <si>
    <t>J2-473</t>
  </si>
  <si>
    <t>2009/09/10 19:59</t>
  </si>
  <si>
    <t>2009/09/10 20:33</t>
  </si>
  <si>
    <t>2009/09/11 11:46</t>
  </si>
  <si>
    <t>2009/09/11 12:10</t>
  </si>
  <si>
    <t>usbl, sm2000 survey</t>
  </si>
  <si>
    <t>J2-472</t>
  </si>
  <si>
    <t>2009/09/10 00:31</t>
  </si>
  <si>
    <t>2009/09/10 01:08</t>
  </si>
  <si>
    <t>2009/09/10 11:37</t>
  </si>
  <si>
    <t>2009/09/10 12:17</t>
  </si>
  <si>
    <t>Gulf Penn</t>
  </si>
  <si>
    <t>usbl, shipwreck</t>
  </si>
  <si>
    <t>J2-471</t>
  </si>
  <si>
    <t>2009/09/08 20:00</t>
  </si>
  <si>
    <t>2009/09/08 20:56</t>
  </si>
  <si>
    <t>2009/09/09 15:36</t>
  </si>
  <si>
    <t>2009/09/09 16:13</t>
  </si>
  <si>
    <t>Green Lantern Site GC 245</t>
  </si>
  <si>
    <t>J2-470</t>
  </si>
  <si>
    <t>2009/09/07 23:56</t>
  </si>
  <si>
    <t>2009/09/08 00:28</t>
  </si>
  <si>
    <t>2009/09/08 12:08</t>
  </si>
  <si>
    <t>2009/09/08 12:35</t>
  </si>
  <si>
    <t>EW 1008</t>
  </si>
  <si>
    <t>J2-469</t>
  </si>
  <si>
    <t>2009/09/06 19:56</t>
  </si>
  <si>
    <t>2009/09/06 21:14</t>
  </si>
  <si>
    <t>2009/09/07 10:56</t>
  </si>
  <si>
    <t>2009/09/07 12:11</t>
  </si>
  <si>
    <t>MC 657 "The 7000 ft wreck"</t>
  </si>
  <si>
    <t>J2-468</t>
  </si>
  <si>
    <t>2009/09/05 23:56</t>
  </si>
  <si>
    <t>2009/09/06 00:26</t>
  </si>
  <si>
    <t>2009/09/06 11:47</t>
  </si>
  <si>
    <t>2009/09/06 12:18</t>
  </si>
  <si>
    <t>VK 76</t>
  </si>
  <si>
    <t>usbl, first lowering of Lophelia II-3 part 2, shipwreck</t>
  </si>
  <si>
    <t>J2-467</t>
  </si>
  <si>
    <t>2009/09/04 19:59</t>
  </si>
  <si>
    <t>2009/09/04 20:25</t>
  </si>
  <si>
    <t>2009/09/05 12:18</t>
  </si>
  <si>
    <t>2009/09/05 12:49</t>
  </si>
  <si>
    <t>usbl</t>
  </si>
  <si>
    <t>J2-466</t>
  </si>
  <si>
    <t>2009/09/03 12:32</t>
  </si>
  <si>
    <t>2009/09/03 13:03</t>
  </si>
  <si>
    <t>2009/09/04 11:45</t>
  </si>
  <si>
    <t>2009/09/04 12:14</t>
  </si>
  <si>
    <t>J2-465</t>
  </si>
  <si>
    <t>2009/09/02 00:09</t>
  </si>
  <si>
    <t>2009/09/02 00:31</t>
  </si>
  <si>
    <t>2009/09/02 23:45</t>
  </si>
  <si>
    <t>2009/09/03 00:11</t>
  </si>
  <si>
    <t>J2-464</t>
  </si>
  <si>
    <t>2009/08/31 17:04</t>
  </si>
  <si>
    <t>2009/08/31 17:24</t>
  </si>
  <si>
    <t>2009/09/01 15:44</t>
  </si>
  <si>
    <t>2009/09/01 16:13</t>
  </si>
  <si>
    <t>MC 751</t>
  </si>
  <si>
    <t>J2-463</t>
  </si>
  <si>
    <t>2009/08/31 16:02</t>
  </si>
  <si>
    <t>2009/08/31 16:37</t>
  </si>
  <si>
    <t>never reached bottom, aborted to clean dsc lense</t>
  </si>
  <si>
    <t>J2-462</t>
  </si>
  <si>
    <t>2009/08/30 12:07</t>
  </si>
  <si>
    <t>2009/08/30 12:51</t>
  </si>
  <si>
    <t>2009/08/30 23:43</t>
  </si>
  <si>
    <t>2009/08/31 00:38</t>
  </si>
  <si>
    <t>GC338</t>
  </si>
  <si>
    <t>usbl, dive ended early due to Octans problem</t>
  </si>
  <si>
    <t>J2-461</t>
  </si>
  <si>
    <t>2009/08/29 04:18</t>
  </si>
  <si>
    <t>2009/08/29 05:18</t>
  </si>
  <si>
    <t>2009/08/29 22:41</t>
  </si>
  <si>
    <t>2009/08/30 00:17</t>
  </si>
  <si>
    <t>GC 852</t>
  </si>
  <si>
    <t>usbl not functioning, testing of 300Khz doppler</t>
  </si>
  <si>
    <t>J2-460</t>
  </si>
  <si>
    <t>2009/08/27 20:06</t>
  </si>
  <si>
    <t>2009/08/27 20:36</t>
  </si>
  <si>
    <t>2009/08/28 15:44</t>
  </si>
  <si>
    <t>2009/08/28 16:16</t>
  </si>
  <si>
    <t>GB 535</t>
  </si>
  <si>
    <t>usbl not functioning</t>
  </si>
  <si>
    <t>J2-459</t>
  </si>
  <si>
    <t>2009/08/26 12:04</t>
  </si>
  <si>
    <t>2009/08/26 12:24</t>
  </si>
  <si>
    <t>2009/08/27 11:05</t>
  </si>
  <si>
    <t>2009/08/27 12:13</t>
  </si>
  <si>
    <t>GB 299</t>
  </si>
  <si>
    <t>J2-458</t>
  </si>
  <si>
    <t>2009/08/25 19:56</t>
  </si>
  <si>
    <t>2009/08/25 20:22</t>
  </si>
  <si>
    <t>2009/08/26 01:55</t>
  </si>
  <si>
    <t>2009/08/26 02:34</t>
  </si>
  <si>
    <t>GC235</t>
  </si>
  <si>
    <t>usbl, dive ended early due to hydraulic problem</t>
  </si>
  <si>
    <t>J2-457</t>
  </si>
  <si>
    <t>2009/08/24 20:27</t>
  </si>
  <si>
    <t>2009/08/24 21:08</t>
  </si>
  <si>
    <t>2009/08/25 11:28</t>
  </si>
  <si>
    <t>2009/08/25 12:19</t>
  </si>
  <si>
    <t>AT 047</t>
  </si>
  <si>
    <t>J2-456</t>
  </si>
  <si>
    <t>2009/08/24 00:48</t>
  </si>
  <si>
    <t>2009/08/24 01:34</t>
  </si>
  <si>
    <t>2009/08/24 11:20</t>
  </si>
  <si>
    <t>2009/08/24 12:15</t>
  </si>
  <si>
    <t>MC 294</t>
  </si>
  <si>
    <t>J2-455</t>
  </si>
  <si>
    <t>2009/08/23 21:31</t>
  </si>
  <si>
    <t>2009/08/23 22:25</t>
  </si>
  <si>
    <t>2009/08/23 22:36</t>
  </si>
  <si>
    <t>2009/08/23 23:28</t>
  </si>
  <si>
    <t>usbl, lowering aborted early due to medical emergency</t>
  </si>
  <si>
    <t>J2-454</t>
  </si>
  <si>
    <t>2009/08/22 17:01</t>
  </si>
  <si>
    <t>2009/08/22 18:42</t>
  </si>
  <si>
    <t>2009/08/23 10:25</t>
  </si>
  <si>
    <t>2009/08/23 12:10</t>
  </si>
  <si>
    <t>DC 583</t>
  </si>
  <si>
    <t>J2-453</t>
  </si>
  <si>
    <t>2009/08/21 00:16</t>
  </si>
  <si>
    <t>2009/08/21 01:22</t>
  </si>
  <si>
    <t>2009/08/21 19:27</t>
  </si>
  <si>
    <t>2009/08/21 20:30</t>
  </si>
  <si>
    <t>West Florida Slope Site</t>
  </si>
  <si>
    <t>J2-452</t>
  </si>
  <si>
    <t>Tahi Moana</t>
  </si>
  <si>
    <t>No LBL, DSC on P&amp;T, ESC on light bar, Borken fiber dive ended early</t>
  </si>
  <si>
    <t>J2-451</t>
  </si>
  <si>
    <t>Towcam</t>
  </si>
  <si>
    <t>No LBL, DSC on P&amp;T, ESC on light bar</t>
  </si>
  <si>
    <t>J2-450</t>
  </si>
  <si>
    <t>J2-449</t>
  </si>
  <si>
    <t>J2-448</t>
  </si>
  <si>
    <t>No LBL because 13.0khz did not reply, DSC on P&amp;T, ESC on light bar</t>
  </si>
  <si>
    <t>J2-447</t>
  </si>
  <si>
    <t>Tui Malila</t>
  </si>
  <si>
    <t>No LBL because 9.5khz did not reply, DSC on P&amp;T, ESC on light bar</t>
  </si>
  <si>
    <t>J2-446</t>
  </si>
  <si>
    <t>J2-445</t>
  </si>
  <si>
    <t>LBL, DSC on P&amp;T, ESC on light bar</t>
  </si>
  <si>
    <t>J2-444</t>
  </si>
  <si>
    <t>J2-443</t>
  </si>
  <si>
    <t>J2-442</t>
  </si>
  <si>
    <t>J2-441</t>
  </si>
  <si>
    <t>J2-440</t>
  </si>
  <si>
    <t>LBL but with ~25m offset from previous markers, DSC boned, ESC on light bar</t>
  </si>
  <si>
    <t>J2-439</t>
  </si>
  <si>
    <t>Vai Lili / Mariner</t>
  </si>
  <si>
    <t>LBL but with ~25m offset from previous markers, DSC on P&amp;T, ESC on light bar / started at Vai Lili and transited to Mariner</t>
  </si>
  <si>
    <t>J2-438</t>
  </si>
  <si>
    <t>Vai Lili</t>
  </si>
  <si>
    <t>Port vertical thruster died at 100m never made it to the bottom</t>
  </si>
  <si>
    <t>J2-437</t>
  </si>
  <si>
    <t>LBL but with ~25m offset from previous markers, DSC on P&amp;T, ESC on light bar</t>
  </si>
  <si>
    <t>J2-436</t>
  </si>
  <si>
    <t>J2-435</t>
  </si>
  <si>
    <t>J2-434</t>
  </si>
  <si>
    <t>J2-433</t>
  </si>
  <si>
    <t>LBL but with ~25m offset from previous markers, DSC  on front of basket, ESC on light bar</t>
  </si>
  <si>
    <t>J2-432</t>
  </si>
  <si>
    <t>No LBL, DSC  on front of basket, ESC on light bar</t>
  </si>
  <si>
    <t>J2-431</t>
  </si>
  <si>
    <t>LBL, DSC  on front of basket, ESC on light bar</t>
  </si>
  <si>
    <t>J2-430</t>
  </si>
  <si>
    <t>J2-429</t>
  </si>
  <si>
    <t>J2-428</t>
  </si>
  <si>
    <t>LBL, DSC  downlooking mosaics, ESC forward looking mosaics</t>
  </si>
  <si>
    <t>J2-427</t>
  </si>
  <si>
    <t>J2-426</t>
  </si>
  <si>
    <t>LBL, DSC  downlooking mosaics</t>
  </si>
  <si>
    <t>J2-425</t>
  </si>
  <si>
    <t>J2-424</t>
  </si>
  <si>
    <t>LBL but with ~25m offset from previous markers, DSC  downlooking mosaics, ESC forward looking mosaics</t>
  </si>
  <si>
    <t>J2-423</t>
  </si>
  <si>
    <t>LBL but with ~10m offset from previous markers, DSC  downlooking mosaics, ESC forward looking mosaics</t>
  </si>
  <si>
    <t>J2-422</t>
  </si>
  <si>
    <t>No LBL, DSC downlooking mosaics, ESC forward looking mosaics</t>
  </si>
  <si>
    <t>J2-421</t>
  </si>
  <si>
    <t>J2-420</t>
  </si>
  <si>
    <t>West Mata</t>
  </si>
  <si>
    <t>USBL (labeled as LBL in DVLNAV data), Last lowering, Hi Def Camera not working</t>
  </si>
  <si>
    <t>J2-419</t>
  </si>
  <si>
    <t>USBL (labeled as LBL in DVLNAV data), dive aborted, no bottom time</t>
  </si>
  <si>
    <t>J2-418</t>
  </si>
  <si>
    <t>USBL (labeled as LBL in DVLNAV data), Hi Def</t>
  </si>
  <si>
    <t>J2-417</t>
  </si>
  <si>
    <t>J2-416</t>
  </si>
  <si>
    <t>NELSC</t>
  </si>
  <si>
    <t>USBL (labeled as LBL in data), Hi Def</t>
  </si>
  <si>
    <t>J2-415</t>
  </si>
  <si>
    <t>J2-414</t>
  </si>
  <si>
    <t>J2-413</t>
  </si>
  <si>
    <t>J2-412</t>
  </si>
  <si>
    <t>Brimstone Pit</t>
  </si>
  <si>
    <t>J2-411</t>
  </si>
  <si>
    <t>Redeployment after camera fix</t>
  </si>
  <si>
    <t>J2-410</t>
  </si>
  <si>
    <t>Early surface due to leak in science camera</t>
  </si>
  <si>
    <t>J2-409</t>
  </si>
  <si>
    <t>Aborted due to cover on guest camera, uncleaned slurp sampler</t>
  </si>
  <si>
    <t>J2-408</t>
  </si>
  <si>
    <t>J2-407</t>
  </si>
  <si>
    <t>Brimsone Pit</t>
  </si>
  <si>
    <t xml:space="preserve">Fluid sampling; Brimstone observation; New engineering timeout </t>
  </si>
  <si>
    <t>J2-406</t>
  </si>
  <si>
    <t>NW Rota Peak</t>
  </si>
  <si>
    <t>CTD search to start; SM2000 survey near peak at slow speed;visit Brimstone at end of dive</t>
  </si>
  <si>
    <t>J2-405</t>
  </si>
  <si>
    <t>Fluid sampling, CTD search</t>
  </si>
  <si>
    <t>J2-404</t>
  </si>
  <si>
    <t>Aborted to make quick repair of science equipment</t>
  </si>
  <si>
    <t>J2-403</t>
  </si>
  <si>
    <t>4 hrs CTD search, sampler deploy &amp; maintenance, sampling</t>
  </si>
  <si>
    <t>J2-402</t>
  </si>
  <si>
    <t>Lots of time parked at Brimstone for filming. No DSC.</t>
  </si>
  <si>
    <t>J2-401</t>
  </si>
  <si>
    <t>fluid sampling</t>
  </si>
  <si>
    <t>J2-400</t>
  </si>
  <si>
    <t>Exploration; also, search for CTD that was lost by TGT just before deployment</t>
  </si>
  <si>
    <t>J2-399</t>
  </si>
  <si>
    <t>NW Rota Peak and surrounds</t>
  </si>
  <si>
    <t>SM2000 multibeam survey of 500 x 500 square meter area centered on peak. No video or stills.</t>
  </si>
  <si>
    <t>J2-398</t>
  </si>
  <si>
    <t>J2-397</t>
  </si>
  <si>
    <t>Aborted due to leaking manipulator</t>
  </si>
  <si>
    <t>J2-396</t>
  </si>
  <si>
    <t>HiDef camera, DSC in high res mode 2nd part of dive</t>
  </si>
  <si>
    <t>J2-395</t>
  </si>
  <si>
    <t>Southern Hills- 8X and K1</t>
  </si>
  <si>
    <t>J2-394</t>
  </si>
  <si>
    <t>Southern Hills- 8X</t>
  </si>
  <si>
    <t>J2-393</t>
  </si>
  <si>
    <t>TFZ-Knob</t>
  </si>
  <si>
    <t xml:space="preserve">J2-392 </t>
  </si>
  <si>
    <t>TFZ-Finger</t>
  </si>
  <si>
    <t>J2-391</t>
  </si>
  <si>
    <t>Tasman Fracture Zone</t>
  </si>
  <si>
    <t>J2-390</t>
  </si>
  <si>
    <t>Cascade Seamount</t>
  </si>
  <si>
    <t>damaged optical fiber/loss of HiDef</t>
  </si>
  <si>
    <t>J2-389</t>
  </si>
  <si>
    <t>St Helens East Peak</t>
  </si>
  <si>
    <t>J2-388</t>
  </si>
  <si>
    <t>St Helens</t>
  </si>
  <si>
    <t>Leap year woes?</t>
  </si>
  <si>
    <t>J2-387</t>
  </si>
  <si>
    <t>Southern Hills/Z39 and Z40</t>
  </si>
  <si>
    <t>3 elevators</t>
  </si>
  <si>
    <t>J2-386</t>
  </si>
  <si>
    <t>Southern Hills/Mongrel</t>
  </si>
  <si>
    <t>photomosaic</t>
  </si>
  <si>
    <t>J2-385</t>
  </si>
  <si>
    <t>Southern Hills/Z27</t>
  </si>
  <si>
    <t>J2-384</t>
  </si>
  <si>
    <t>Southern Hills/North Sister</t>
  </si>
  <si>
    <t>coral sampling, placement of recruitment slabs, two photomosaics</t>
  </si>
  <si>
    <t>J2-383</t>
  </si>
  <si>
    <t>Southern Hills A1- West Ridge</t>
  </si>
  <si>
    <t>coral sampling, niskin, photomosaic test</t>
  </si>
  <si>
    <t>J2-382</t>
  </si>
  <si>
    <t>Southern Hills A1- South Ridge</t>
  </si>
  <si>
    <t>coral sampling</t>
  </si>
  <si>
    <t>J2-381</t>
  </si>
  <si>
    <t>2008/10/27 16:07</t>
  </si>
  <si>
    <t>2008/10/27 17:43</t>
  </si>
  <si>
    <t>2008/10/28 02:49</t>
  </si>
  <si>
    <t>2008/10/28 04:02</t>
  </si>
  <si>
    <t>Rock collecting, no LBL</t>
  </si>
  <si>
    <t>J2-380</t>
  </si>
  <si>
    <t>2008/10/25 18:01</t>
  </si>
  <si>
    <t>2008/10/25 19:21</t>
  </si>
  <si>
    <t>2008/10/26 04:41</t>
  </si>
  <si>
    <t>2008/10/26 05:50</t>
  </si>
  <si>
    <t>Rock Collecting, no LBL</t>
  </si>
  <si>
    <t>J2-379</t>
  </si>
  <si>
    <t>2008/10/24 06:00</t>
  </si>
  <si>
    <t>2008/10/24 08:20</t>
  </si>
  <si>
    <t>2008/10/24 11:35</t>
  </si>
  <si>
    <t>2008/10/24 13:53</t>
  </si>
  <si>
    <t>Station Aloha</t>
  </si>
  <si>
    <t>LBL, sharps, retrieval of observtory</t>
  </si>
  <si>
    <t>J2-378</t>
  </si>
  <si>
    <t>2008/10/23 16:05</t>
  </si>
  <si>
    <t>2008/10/23 18:20</t>
  </si>
  <si>
    <t>2008/10/23 23:21</t>
  </si>
  <si>
    <t>2008/10/24 01:28</t>
  </si>
  <si>
    <t>LBL, sharps, attempted retrieval of observatory</t>
  </si>
  <si>
    <t>J2-377</t>
  </si>
  <si>
    <t>2008/10/22 14:10</t>
  </si>
  <si>
    <t>2008/10/22 17:10</t>
  </si>
  <si>
    <t>2008/10/23 01:21</t>
  </si>
  <si>
    <t>2008/10/23 04:05</t>
  </si>
  <si>
    <t>LBL, sharps, conecting to J-Box</t>
  </si>
  <si>
    <t>J2-376</t>
  </si>
  <si>
    <t>2008/10/19 18:27</t>
  </si>
  <si>
    <t>2008/10/19 21:02</t>
  </si>
  <si>
    <t>2008/10/20 11:36</t>
  </si>
  <si>
    <t>2008/10/20 14:27</t>
  </si>
  <si>
    <t>elevator ops, testing of USBL, LBL, sharps</t>
  </si>
  <si>
    <t>J2-375</t>
  </si>
  <si>
    <t>2008/10/10 22:10</t>
  </si>
  <si>
    <t>2008/10/11 00:22</t>
  </si>
  <si>
    <t>2008/10/11 01:20</t>
  </si>
  <si>
    <t>2008/10/11 03:24</t>
  </si>
  <si>
    <t>Ula Nui</t>
  </si>
  <si>
    <t>J2-374</t>
  </si>
  <si>
    <t>2008/10/09 02:03</t>
  </si>
  <si>
    <t>2008/10/09 04:08</t>
  </si>
  <si>
    <t>2008/10/10 08:33</t>
  </si>
  <si>
    <t>2008/10/10 09:50</t>
  </si>
  <si>
    <t>Liohi south rift</t>
  </si>
  <si>
    <t>J2-373</t>
  </si>
  <si>
    <t>2008/10/07 22:36</t>
  </si>
  <si>
    <t>2008/10/07 23:21</t>
  </si>
  <si>
    <t>2008/10/08 17:36</t>
  </si>
  <si>
    <t>2008/10/08 18:27</t>
  </si>
  <si>
    <t>Pele's Pit</t>
  </si>
  <si>
    <t>ESC w/ strobes</t>
  </si>
  <si>
    <t>J2-372</t>
  </si>
  <si>
    <t>2008/10/06 10:00</t>
  </si>
  <si>
    <t>2008/10/06 12:49</t>
  </si>
  <si>
    <t>2008/10/07 08:11</t>
  </si>
  <si>
    <t>2008/10/07 10:50</t>
  </si>
  <si>
    <t>SM2k survey + ESC w/ strobes</t>
  </si>
  <si>
    <t>J2-371</t>
  </si>
  <si>
    <t>2008/10/05 04:27</t>
  </si>
  <si>
    <t>2008/10/05 05:12</t>
  </si>
  <si>
    <t>2008/10/05 21:38</t>
  </si>
  <si>
    <t>2008/10/5 22:20</t>
  </si>
  <si>
    <t>J2-370</t>
  </si>
  <si>
    <t>2008/10/04 18:04</t>
  </si>
  <si>
    <t>2008/10/04 18:50</t>
  </si>
  <si>
    <t>2008/10/04 23:22</t>
  </si>
  <si>
    <t>2008/10/05 00:15</t>
  </si>
  <si>
    <t>SM2k survey</t>
  </si>
  <si>
    <t>J2-369</t>
  </si>
  <si>
    <t>2008/10/03 10:15</t>
  </si>
  <si>
    <t>2008/10/03 11:06</t>
  </si>
  <si>
    <t>2008/10/04 03:44</t>
  </si>
  <si>
    <t>2008/10/04 05:37</t>
  </si>
  <si>
    <t>Marker 17</t>
  </si>
  <si>
    <t>J2-368</t>
  </si>
  <si>
    <t>2008/10/01 02:08</t>
  </si>
  <si>
    <t>2008/10/01 02:55</t>
  </si>
  <si>
    <t>2008/10/02 09:35</t>
  </si>
  <si>
    <t>2008/10/02 11:23</t>
  </si>
  <si>
    <t>Pohaku Vents</t>
  </si>
  <si>
    <t>J2-367</t>
  </si>
  <si>
    <t>2008/09/29 02:03</t>
  </si>
  <si>
    <t>2008/09/29 04:01</t>
  </si>
  <si>
    <t>2008/09/30 11:05</t>
  </si>
  <si>
    <t>2008/09/30 14:05</t>
  </si>
  <si>
    <t>SM2k survey + cal, ESC w/ HMI</t>
  </si>
  <si>
    <t>J2-366</t>
  </si>
  <si>
    <t>2008/09/27 10:40</t>
  </si>
  <si>
    <t>2008/09/27 13:04</t>
  </si>
  <si>
    <t>2008/09/28 11:11</t>
  </si>
  <si>
    <t>2008/09/28 14:14</t>
  </si>
  <si>
    <t>J2-365</t>
  </si>
  <si>
    <t>2008/09/24 06:35</t>
  </si>
  <si>
    <t>2008/09/24 17:22</t>
  </si>
  <si>
    <t>2008/09/26 20:08</t>
  </si>
  <si>
    <t>2008/09/26 21:00</t>
  </si>
  <si>
    <t>J2-364</t>
  </si>
  <si>
    <t>2008/08/04 15:37</t>
  </si>
  <si>
    <t>2008/08/04 17:22</t>
  </si>
  <si>
    <t>2008/08/04 17:32</t>
  </si>
  <si>
    <t>2008/08/06 08:03</t>
  </si>
  <si>
    <t>Winch Problem</t>
  </si>
  <si>
    <t>J2-363</t>
  </si>
  <si>
    <t>2008/08/03 07:08</t>
  </si>
  <si>
    <t>2008/08/03 09:01</t>
  </si>
  <si>
    <t>2008/08/03 20:58</t>
  </si>
  <si>
    <t>2008/08/04 03:41</t>
  </si>
  <si>
    <t>no LBL, Winch Problem</t>
  </si>
  <si>
    <t>J2-362</t>
  </si>
  <si>
    <t>2008/08/01 22:56</t>
  </si>
  <si>
    <t>2008/08/01 23:40</t>
  </si>
  <si>
    <t>2008/08/02 06:22</t>
  </si>
  <si>
    <t>2008/08/02 06:58</t>
  </si>
  <si>
    <t>no LBL, poor doppler</t>
  </si>
  <si>
    <t>J2-361</t>
  </si>
  <si>
    <t>2008/07/31 22:34</t>
  </si>
  <si>
    <t>2008/07/31 23:23</t>
  </si>
  <si>
    <t>2008/08/01 06:28</t>
  </si>
  <si>
    <t>2008/08/01 07:10</t>
  </si>
  <si>
    <t>J2-360</t>
  </si>
  <si>
    <t>2008/07/30 21:49</t>
  </si>
  <si>
    <t>2008/07/30 22:33</t>
  </si>
  <si>
    <t>2008/07/31 10:25</t>
  </si>
  <si>
    <t>2008/07/31 11:16</t>
  </si>
  <si>
    <t>J2-359</t>
  </si>
  <si>
    <t>2008/07/27 23:03</t>
  </si>
  <si>
    <t>2008/07/28 00:10</t>
  </si>
  <si>
    <t>2008/07/28 10:11</t>
  </si>
  <si>
    <t>2008/07/28 11:22</t>
  </si>
  <si>
    <t>Lucky Strike</t>
  </si>
  <si>
    <t>J2-358</t>
  </si>
  <si>
    <t>2008/07/26 23:01</t>
  </si>
  <si>
    <t>2008/07/27 00:12</t>
  </si>
  <si>
    <t>2008/07/27 10:09</t>
  </si>
  <si>
    <t>2008/07/27 11:22</t>
  </si>
  <si>
    <t>J2-357</t>
  </si>
  <si>
    <t>2008/07/25 19:06</t>
  </si>
  <si>
    <t>2008/07/25 20:14</t>
  </si>
  <si>
    <t>2008/07/26 10:23</t>
  </si>
  <si>
    <t>2008/07/26 11:30</t>
  </si>
  <si>
    <t>J2-356</t>
  </si>
  <si>
    <t>2008/07/24 17:45</t>
  </si>
  <si>
    <t>2008/07/24 18:48</t>
  </si>
  <si>
    <t>2008/07/25 05:56</t>
  </si>
  <si>
    <t>2008/07/25 07:05</t>
  </si>
  <si>
    <t>J2-355</t>
  </si>
  <si>
    <t>2008/07/23 07:10</t>
  </si>
  <si>
    <t>2008/07/23 08:39</t>
  </si>
  <si>
    <t>2008/07/23 21:13</t>
  </si>
  <si>
    <t>2008/07/23 22:51</t>
  </si>
  <si>
    <t>J2-354</t>
  </si>
  <si>
    <t>2008/07/21 15:39</t>
  </si>
  <si>
    <t>2008/07/21 16:55</t>
  </si>
  <si>
    <t>2008/07/22 17:36</t>
  </si>
  <si>
    <t>2008/07/22 19:18</t>
  </si>
  <si>
    <t>elevator</t>
  </si>
  <si>
    <t>J2-353</t>
  </si>
  <si>
    <t>2008/07/19 16:01</t>
  </si>
  <si>
    <t>2008/07/19 17:20</t>
  </si>
  <si>
    <t>2008/07/21 01:39</t>
  </si>
  <si>
    <t>2008/07/21 03:12</t>
  </si>
  <si>
    <t>J2-352</t>
  </si>
  <si>
    <t xml:space="preserve">2008/07/16 19:53 </t>
  </si>
  <si>
    <t>2008/07/16 21:43</t>
  </si>
  <si>
    <t>2008/07/19 01:17</t>
  </si>
  <si>
    <t>2008/07/19 03:19</t>
  </si>
  <si>
    <t>elevator, deltaT survey</t>
  </si>
  <si>
    <t>J2-351</t>
  </si>
  <si>
    <t>2008/05/27 22:10</t>
  </si>
  <si>
    <t>2008/05/27 22:47</t>
  </si>
  <si>
    <t>2008/05/28 04:18</t>
  </si>
  <si>
    <t>2008/05/28 05:03</t>
  </si>
  <si>
    <t>Site 26</t>
  </si>
  <si>
    <t>197lbs of rocks</t>
  </si>
  <si>
    <t>J2-350</t>
  </si>
  <si>
    <t>2008/05/26 21:53</t>
  </si>
  <si>
    <t>2008/05/26 23:25</t>
  </si>
  <si>
    <t>2008/05/27 12:45</t>
  </si>
  <si>
    <t>2008/05/27 14:14</t>
  </si>
  <si>
    <t>Site 25</t>
  </si>
  <si>
    <t>376lbs of rocks</t>
  </si>
  <si>
    <t>J2-349</t>
  </si>
  <si>
    <t>2008/05/25 22:03</t>
  </si>
  <si>
    <t>2008/05/25 23:29</t>
  </si>
  <si>
    <t>2008/05/26 12:56</t>
  </si>
  <si>
    <t>2008/05/26 13:58</t>
  </si>
  <si>
    <t>Site 24</t>
  </si>
  <si>
    <t>413lbs of rocks</t>
  </si>
  <si>
    <t>J2-348</t>
  </si>
  <si>
    <t>2008/05/24 21:52</t>
  </si>
  <si>
    <t>2008/05/24 22:51</t>
  </si>
  <si>
    <t>2008/05/25 13:21</t>
  </si>
  <si>
    <t>2008/05/25 14:00</t>
  </si>
  <si>
    <t>Site 23</t>
  </si>
  <si>
    <t>371 lbs of rocks</t>
  </si>
  <si>
    <t>J2-347</t>
  </si>
  <si>
    <t>2008/05/23 22:22</t>
  </si>
  <si>
    <t>2008/05/23 23:17</t>
  </si>
  <si>
    <t>2008/05/24 05:00</t>
  </si>
  <si>
    <t>2008/05/24 08:30</t>
  </si>
  <si>
    <t>Site 22</t>
  </si>
  <si>
    <t>Short Dive - caught  fishing line 220 lbs of rocks</t>
  </si>
  <si>
    <t>J2-346</t>
  </si>
  <si>
    <t>2008/05/22 22:39</t>
  </si>
  <si>
    <t>2008/05/22 23:46</t>
  </si>
  <si>
    <t>2008/05/23 13:27</t>
  </si>
  <si>
    <t>2008/05/23 13:59</t>
  </si>
  <si>
    <t>Site 21</t>
  </si>
  <si>
    <t>379 lbs of rocks</t>
  </si>
  <si>
    <t>J2-345</t>
  </si>
  <si>
    <t>2008/05/21 22:00</t>
  </si>
  <si>
    <t>2008/05/21 22:54</t>
  </si>
  <si>
    <t>2008/05/22 09:28</t>
  </si>
  <si>
    <t>2008/05/22 10:05</t>
  </si>
  <si>
    <t>Site 20</t>
  </si>
  <si>
    <t>411 lbs of rocks</t>
  </si>
  <si>
    <t>J2-344</t>
  </si>
  <si>
    <t>2008/05/20 21:57</t>
  </si>
  <si>
    <t>2008/05/20 23:08</t>
  </si>
  <si>
    <t>2008/05/21 12:39</t>
  </si>
  <si>
    <t>2008/05/21 14:07</t>
  </si>
  <si>
    <t>Site 19</t>
  </si>
  <si>
    <t>419 lbs of rocks</t>
  </si>
  <si>
    <t>J2-343</t>
  </si>
  <si>
    <t>2008/05/19 21:52</t>
  </si>
  <si>
    <t>2008/05/19 23:17</t>
  </si>
  <si>
    <t>2008/05/20 12:38</t>
  </si>
  <si>
    <t>2008/05/20 13:58</t>
  </si>
  <si>
    <t>Site 18</t>
  </si>
  <si>
    <t>343 lbs of rocks</t>
  </si>
  <si>
    <t>J2-342</t>
  </si>
  <si>
    <t>2008/05/18 21:54</t>
  </si>
  <si>
    <t>2008/05/18 22:37</t>
  </si>
  <si>
    <t>2008/05/19 11:47</t>
  </si>
  <si>
    <t>2008/05/19 14:00</t>
  </si>
  <si>
    <t>Site 17</t>
  </si>
  <si>
    <t>300kHz Doppler removed 367 lbs of rocks</t>
  </si>
  <si>
    <t>J2-341</t>
  </si>
  <si>
    <t>2008/05/17 22:02</t>
  </si>
  <si>
    <t>2008/05/17 23:48</t>
  </si>
  <si>
    <t>2008/05/18 12:31</t>
  </si>
  <si>
    <t>2008/05/18 14:03</t>
  </si>
  <si>
    <t>Site 16</t>
  </si>
  <si>
    <t>367 lbs of rocks</t>
  </si>
  <si>
    <t>J2-340</t>
  </si>
  <si>
    <t>2008/05/16 21:56</t>
  </si>
  <si>
    <t>2008/05/16 23:27</t>
  </si>
  <si>
    <t>2008/05/17 12:34</t>
  </si>
  <si>
    <t>2008/05/17 14:03</t>
  </si>
  <si>
    <t>Site 15</t>
  </si>
  <si>
    <t>349 lbs of rocks</t>
  </si>
  <si>
    <t>J2-339</t>
  </si>
  <si>
    <t>2008/05/15 22:15</t>
  </si>
  <si>
    <t>2008/05/15 23:18</t>
  </si>
  <si>
    <t>2008/05/16 12:46</t>
  </si>
  <si>
    <t>2008/05/16 14:04</t>
  </si>
  <si>
    <t>Site 14</t>
  </si>
  <si>
    <t>320 lbs of rocks</t>
  </si>
  <si>
    <t>J2-338</t>
  </si>
  <si>
    <t>2008/05/14 21:54</t>
  </si>
  <si>
    <t>2008/05/14 22:41</t>
  </si>
  <si>
    <t>2008/05/15 13:09</t>
  </si>
  <si>
    <t>2008/05/15 13:57</t>
  </si>
  <si>
    <t>Site 13</t>
  </si>
  <si>
    <t>430 lbs of rocks</t>
  </si>
  <si>
    <t>J2-337</t>
  </si>
  <si>
    <t>2008/05/12 21:57</t>
  </si>
  <si>
    <t>2008/05/12 22:45</t>
  </si>
  <si>
    <t>2008/05/13 19:31</t>
  </si>
  <si>
    <t>2008/05/13 20:02</t>
  </si>
  <si>
    <t>Site 12</t>
  </si>
  <si>
    <t>364 lbs of rocks</t>
  </si>
  <si>
    <t>J2-336</t>
  </si>
  <si>
    <t>2008/05/11 21:58</t>
  </si>
  <si>
    <t>2008/05/11 22:53</t>
  </si>
  <si>
    <t>2008/05/12 13:00</t>
  </si>
  <si>
    <t>2008/05/12 14:04</t>
  </si>
  <si>
    <t>Site 11</t>
  </si>
  <si>
    <t>92 lbs of rocks</t>
  </si>
  <si>
    <t>J2-335</t>
  </si>
  <si>
    <t>2008/05/10 22:01</t>
  </si>
  <si>
    <t>2008/05/10 22:53</t>
  </si>
  <si>
    <t>2008/05/11 09:06</t>
  </si>
  <si>
    <t>2008/05/11 10:05</t>
  </si>
  <si>
    <t>Site 10</t>
  </si>
  <si>
    <t>No BrowCAM or DSC   408 lbs of rocks</t>
  </si>
  <si>
    <t>J2-334</t>
  </si>
  <si>
    <t>2008/05/09 22:02</t>
  </si>
  <si>
    <t>2008/05/09 23:25</t>
  </si>
  <si>
    <t>2008/05/10 13:01</t>
  </si>
  <si>
    <t>2008/05/10 14:31</t>
  </si>
  <si>
    <t>Site 9</t>
  </si>
  <si>
    <t>383 lbs of rocks</t>
  </si>
  <si>
    <t>J2-333</t>
  </si>
  <si>
    <t>2008/05/09 00:35</t>
  </si>
  <si>
    <t>2008/05/09 02:16</t>
  </si>
  <si>
    <t>2008/05/09 12:47</t>
  </si>
  <si>
    <t>2008/05/09 14:00</t>
  </si>
  <si>
    <t>Site 8</t>
  </si>
  <si>
    <t>357 lbs of rocks</t>
  </si>
  <si>
    <t>J2-332</t>
  </si>
  <si>
    <t>2008/05/07 21:59</t>
  </si>
  <si>
    <t>2008/05/07 23:07</t>
  </si>
  <si>
    <t>2008/05/08 13:13</t>
  </si>
  <si>
    <t>2008/05/08 14:03</t>
  </si>
  <si>
    <t>Site 7</t>
  </si>
  <si>
    <t>279 lbs of rocks</t>
  </si>
  <si>
    <t>J2-331</t>
  </si>
  <si>
    <t>2008/05/06 22:30</t>
  </si>
  <si>
    <t>2008/05/06 23:40</t>
  </si>
  <si>
    <t>2008/05/07 12:40</t>
  </si>
  <si>
    <t>2008/05/07 14:08</t>
  </si>
  <si>
    <t>Site 6</t>
  </si>
  <si>
    <t>325 lbs of rocks</t>
  </si>
  <si>
    <t>J2-330</t>
  </si>
  <si>
    <t>2008/05/05 21:53</t>
  </si>
  <si>
    <t>2008/05/05 23:52</t>
  </si>
  <si>
    <t>2008/05/06 12:15</t>
  </si>
  <si>
    <t>2008/05/06 14:05</t>
  </si>
  <si>
    <t>Site 5</t>
  </si>
  <si>
    <t>317 lbs of rocks</t>
  </si>
  <si>
    <t>J2-329</t>
  </si>
  <si>
    <t>2008/05/04 18:24</t>
  </si>
  <si>
    <t>2008/05/04 20:11</t>
  </si>
  <si>
    <t>2008/05/05 10:19</t>
  </si>
  <si>
    <t>2008/05/05 11:40</t>
  </si>
  <si>
    <t>Site 4</t>
  </si>
  <si>
    <t>342 lbs of rocks</t>
  </si>
  <si>
    <t>J2-328</t>
  </si>
  <si>
    <t>2008/05/03 21:54</t>
  </si>
  <si>
    <t>2008/05/03 22:36</t>
  </si>
  <si>
    <t>2008/05/04 02:19</t>
  </si>
  <si>
    <t>2008/05/04 03:09</t>
  </si>
  <si>
    <t>Site 3</t>
  </si>
  <si>
    <t>146 lbs of rocks</t>
  </si>
  <si>
    <t>J2-327</t>
  </si>
  <si>
    <t>2008/05/02 22:07</t>
  </si>
  <si>
    <t>2008/05/02 22:41</t>
  </si>
  <si>
    <t>2008/05/03 12:55</t>
  </si>
  <si>
    <t>2008/05/03 14:01</t>
  </si>
  <si>
    <t>Site 2</t>
  </si>
  <si>
    <t>425 lbs of rocks</t>
  </si>
  <si>
    <t>J2-326</t>
  </si>
  <si>
    <t>2008/05/01 23:05</t>
  </si>
  <si>
    <t>2008/05/02 13:13</t>
  </si>
  <si>
    <t>2008/05/02 14:10</t>
  </si>
  <si>
    <t>Site 1</t>
  </si>
  <si>
    <t>J2-325</t>
  </si>
  <si>
    <t>2008/04/27 20:11:00</t>
  </si>
  <si>
    <t>2008/04/27 22:20:00</t>
  </si>
  <si>
    <t>2008/04/28 04:24:00</t>
  </si>
  <si>
    <t>2008/04/28 05:54:00</t>
  </si>
  <si>
    <t>Test Site</t>
  </si>
  <si>
    <t>J2-324</t>
  </si>
  <si>
    <t>2007/11/09 04:36:00</t>
  </si>
  <si>
    <t>2007/11/09 07:57:00</t>
  </si>
  <si>
    <t>2007/11/09 10:30:00</t>
  </si>
  <si>
    <t>ST 25</t>
  </si>
  <si>
    <t>J2-323</t>
  </si>
  <si>
    <t>2007/11/08 12:45:00</t>
  </si>
  <si>
    <t>2007/11/08 13:19:00</t>
  </si>
  <si>
    <t>2007/11/08 15:50:00</t>
  </si>
  <si>
    <t>ST 54</t>
  </si>
  <si>
    <t>J2-322</t>
  </si>
  <si>
    <t>2007/11/07 18:31:00</t>
  </si>
  <si>
    <t>2007/11/07 20:12:00</t>
  </si>
  <si>
    <t>2007/11/07 22:36:00</t>
  </si>
  <si>
    <t>ST 16</t>
  </si>
  <si>
    <t>J2-321</t>
  </si>
  <si>
    <t>2007/11/06 20:43:00</t>
  </si>
  <si>
    <t>2007/11/06 22:17:00</t>
  </si>
  <si>
    <t>2007/11/07 00:30:00</t>
  </si>
  <si>
    <t>ST 53</t>
  </si>
  <si>
    <t>J2-320</t>
  </si>
  <si>
    <t>ST 57</t>
  </si>
  <si>
    <t>J2-319</t>
  </si>
  <si>
    <t>ST 58</t>
  </si>
  <si>
    <t>J2-318</t>
  </si>
  <si>
    <t>2007/11/04 11:30:00</t>
  </si>
  <si>
    <t>ST 59</t>
  </si>
  <si>
    <t>J2-317</t>
  </si>
  <si>
    <t>2007/11/03 08:49:00</t>
  </si>
  <si>
    <t>2007/11/03 13:48:00</t>
  </si>
  <si>
    <t>2007/11/03 16:13:00</t>
  </si>
  <si>
    <t>ST 60</t>
  </si>
  <si>
    <t>J2-316</t>
  </si>
  <si>
    <t>2007/10/24 18:04:00</t>
  </si>
  <si>
    <t>2007/10/24 18:46:00</t>
  </si>
  <si>
    <t>2007/10/25 21:11:00</t>
  </si>
  <si>
    <t>2007/10/25 22:14:00</t>
  </si>
  <si>
    <t>Loihi / Pele's Pit area</t>
  </si>
  <si>
    <t>SOS</t>
  </si>
  <si>
    <t>J2-315</t>
  </si>
  <si>
    <t>2007/10/23 02:15:00</t>
  </si>
  <si>
    <t>2007/10/23 03:09:00</t>
  </si>
  <si>
    <t>2007/10/24 05:16:00</t>
  </si>
  <si>
    <t>2007/10/24 06:06:00</t>
  </si>
  <si>
    <t>J2-314</t>
  </si>
  <si>
    <t>2007/10/22 01:54:00</t>
  </si>
  <si>
    <t>2007/10/22 02:48:00</t>
  </si>
  <si>
    <t>2007/10/22 13:59:00</t>
  </si>
  <si>
    <t>2007/10/22 14:55:00</t>
  </si>
  <si>
    <t>Fiber failed in tether dead vehicle recovery</t>
  </si>
  <si>
    <t>J2-313</t>
  </si>
  <si>
    <t>2007/10/20 22:08:00</t>
  </si>
  <si>
    <t>2007/10/21 00:24:00</t>
  </si>
  <si>
    <t>2007/10/21 11:31:00</t>
  </si>
  <si>
    <t>2007/10/21 13:56:00</t>
  </si>
  <si>
    <t>Loihi / UlaNui</t>
  </si>
  <si>
    <t>Recovered Deep transponders after dive</t>
  </si>
  <si>
    <t>J2-312</t>
  </si>
  <si>
    <t>2007/10/19 23:03:00</t>
  </si>
  <si>
    <t>2007/10/19 23:49:00</t>
  </si>
  <si>
    <t>2007/10/20 09:01:00</t>
  </si>
  <si>
    <t>2007/10/20 10:10:00</t>
  </si>
  <si>
    <t>Loihi / Summitt area</t>
  </si>
  <si>
    <t>Slurp malfunction</t>
  </si>
  <si>
    <t>J2-311</t>
  </si>
  <si>
    <t>2007/10/18 10:00:00</t>
  </si>
  <si>
    <t>2007/10/18 10:43:00</t>
  </si>
  <si>
    <t>2007/10/19 09:02:00</t>
  </si>
  <si>
    <t>2007/10/19 09:59:00</t>
  </si>
  <si>
    <t xml:space="preserve">DSC back on </t>
  </si>
  <si>
    <t>J2-310</t>
  </si>
  <si>
    <t>2007/10/17 06:00:00</t>
  </si>
  <si>
    <t>2007/10/17 07:02:00</t>
  </si>
  <si>
    <t>2007/10/17 17:05:00</t>
  </si>
  <si>
    <t>2007/10/17 18:06:00</t>
  </si>
  <si>
    <t xml:space="preserve">No DSC  </t>
  </si>
  <si>
    <t>J2-309</t>
  </si>
  <si>
    <t>2007/10/16 05:58:00</t>
  </si>
  <si>
    <t>2007/10/16 08:30:00</t>
  </si>
  <si>
    <t>2007/10/16 15:13:00</t>
  </si>
  <si>
    <t>2007/10/16 18:05:00</t>
  </si>
  <si>
    <t>Tripod sensor broken so we recovered early / 2 Sharps bottles flooded</t>
  </si>
  <si>
    <t>J2-308</t>
  </si>
  <si>
    <t>2007/10/14 14:08:00</t>
  </si>
  <si>
    <t>2007/10/14 15:00:00</t>
  </si>
  <si>
    <t>2007/10/15 18:10:00</t>
  </si>
  <si>
    <t>2007/10/15 19:06:00</t>
  </si>
  <si>
    <t>Ship had DP problems for about 4 hours so we sat in tow mode</t>
  </si>
  <si>
    <t>J2-307</t>
  </si>
  <si>
    <t>2007/10/13 10:13:00</t>
  </si>
  <si>
    <t>2007/10/13 12:09:00</t>
  </si>
  <si>
    <t>2007/10/13 23:21:00</t>
  </si>
  <si>
    <t>2007/10/14 02:04:00</t>
  </si>
  <si>
    <t>Slurp Pump hooked up backwards (blower) /  Sharps ground and bad fixes</t>
  </si>
  <si>
    <t>J2-306</t>
  </si>
  <si>
    <t>2007/10/06 22:51:00</t>
  </si>
  <si>
    <t>2007/10/07 00:55:00</t>
  </si>
  <si>
    <t>2007/10/08 04:00:00</t>
  </si>
  <si>
    <t>2007/10/08 05:43:00</t>
  </si>
  <si>
    <t>Site 11 - East Kauai</t>
  </si>
  <si>
    <t>54mtr Tether, No ALBL, No ESC, NO SM2000, No Cable Temp, No Swing Arms,  300/1200 Khz doppler (1200 Khz doppler for DVLNav), No SHARPS,  Rock Sampling,  Benthos release tested on MEDEA</t>
  </si>
  <si>
    <t>J2-305</t>
  </si>
  <si>
    <t>2007/10/05 07:02:35</t>
  </si>
  <si>
    <t>2007/10/05 09:04:00</t>
  </si>
  <si>
    <t>2007/10/06 08:45:25</t>
  </si>
  <si>
    <t>2007/10/06 10:16:00</t>
  </si>
  <si>
    <t>Site 10 - East Kauai</t>
  </si>
  <si>
    <t>54mtr Tether, No ALBL, No ESC, NO SM2000, No Cable Temp, No Swing Arms,  300/1200 Khz doppler (1200 Khz doppler for DVLNav), No SHARPS,  Rock Sampling</t>
  </si>
  <si>
    <t>J2-304</t>
  </si>
  <si>
    <t>2007/10/03 10:33:00</t>
  </si>
  <si>
    <t>2007/10/03 12:45:00</t>
  </si>
  <si>
    <t>2007/10/04 14:55:00</t>
  </si>
  <si>
    <t>2007/10/04 16:03:00</t>
  </si>
  <si>
    <t>Site 9 - South East Kaula</t>
  </si>
  <si>
    <t>J2-303</t>
  </si>
  <si>
    <t>2007/10/01 18:00:00</t>
  </si>
  <si>
    <t>2007/10/01 20:08:00</t>
  </si>
  <si>
    <t>2007/10/02 20:30:00</t>
  </si>
  <si>
    <t>2007/10/02 21:43:00</t>
  </si>
  <si>
    <t>Site 8 - North East Middle Bank</t>
  </si>
  <si>
    <t>J2-302</t>
  </si>
  <si>
    <t>2007/09/29 04:15:44</t>
  </si>
  <si>
    <t>2007/09/29 06:25:00</t>
  </si>
  <si>
    <t>2007/10/01 01:15:00</t>
  </si>
  <si>
    <t>2007/10/01 02:41:48</t>
  </si>
  <si>
    <t>Site 7 - North Kauai Ridge</t>
  </si>
  <si>
    <t>54mtr Tether, No ALBL, No ESC, NO SM2000, No Cable Temp, No Swing Arms,  300/1200 Khz doppler (1200 Khz doppler for DVLNav), SHARPS,  Rock Sampling</t>
  </si>
  <si>
    <t>J2-301</t>
  </si>
  <si>
    <t>2007/09/26 23:21:00</t>
  </si>
  <si>
    <t>2007/09/27 02:22:00</t>
  </si>
  <si>
    <t>2007/09/28 12:35:00</t>
  </si>
  <si>
    <t>2007/09/28 14:39:00</t>
  </si>
  <si>
    <t>Site 6 - Middle Bank</t>
  </si>
  <si>
    <t>J2-300</t>
  </si>
  <si>
    <t>2007/09/24 06:40:00</t>
  </si>
  <si>
    <t>2007/09/24 08:43:00</t>
  </si>
  <si>
    <t>2007/09/26 06:36:00</t>
  </si>
  <si>
    <t>2007/09/26 08:44:00</t>
  </si>
  <si>
    <t>Site 5 - North West Kaula</t>
  </si>
  <si>
    <t>J2-299</t>
  </si>
  <si>
    <t>2007/09/22 10:17:00</t>
  </si>
  <si>
    <t>2007/09/22 12:38:00</t>
  </si>
  <si>
    <t>2007/09/23 17:14:00</t>
  </si>
  <si>
    <t>2007/09/23 19:00:00</t>
  </si>
  <si>
    <t>Site 4 - South Kauai</t>
  </si>
  <si>
    <t>J2-298</t>
  </si>
  <si>
    <t>2007/09/20 09:41:00</t>
  </si>
  <si>
    <t>2007/09/20 12:32:00</t>
  </si>
  <si>
    <t>2007/09/21 14:55:00</t>
  </si>
  <si>
    <t>2007/09/21 19:29:00</t>
  </si>
  <si>
    <t>Site 3 - South Kauai</t>
  </si>
  <si>
    <t>J2-297</t>
  </si>
  <si>
    <t>2007/09/18 04:14:00</t>
  </si>
  <si>
    <t>2007/09/18 06:20:00</t>
  </si>
  <si>
    <t>2007/09/19 16:37:00</t>
  </si>
  <si>
    <t>2007/09/19 18:49:00</t>
  </si>
  <si>
    <t>Site 2 - South Kauai</t>
  </si>
  <si>
    <t>54mtr Tether, No ALBL, No ESC, NO SM2000, No Cable Temp, No Swing Arms,  300/1200 Khz doppler (300 Khz doppler for DVLNav), SHARPS,  Rock Sampling</t>
  </si>
  <si>
    <t>J2-296</t>
  </si>
  <si>
    <t>2007/09/15 16:07:00</t>
  </si>
  <si>
    <t>2007/09/15 18:33:00</t>
  </si>
  <si>
    <t>2007/09/17 16:14:00</t>
  </si>
  <si>
    <t>2007/09/17 18:23:00</t>
  </si>
  <si>
    <t>Site 1 - South Kauai</t>
  </si>
  <si>
    <t>J2-295</t>
  </si>
  <si>
    <t>2007/08/19 03:34:00</t>
  </si>
  <si>
    <t>2007/08/19 04:56:00</t>
  </si>
  <si>
    <t>2007/08/19 12:47:00</t>
  </si>
  <si>
    <t>2007/08/19 14:15:00</t>
  </si>
  <si>
    <t>Split Volcano (Northern Cobb Segment??)</t>
  </si>
  <si>
    <t>Layback and Sharps</t>
  </si>
  <si>
    <t>J2-294</t>
  </si>
  <si>
    <t>2007/08/17 21:58:00</t>
  </si>
  <si>
    <t>2007/08/17 23:16:00</t>
  </si>
  <si>
    <t>2007/08/18 18:24:00</t>
  </si>
  <si>
    <t>2007/08/18 19:47:00</t>
  </si>
  <si>
    <t>Southern Cobb Segment</t>
  </si>
  <si>
    <t>J2-293</t>
  </si>
  <si>
    <t>2007/08/16 19:28:00</t>
  </si>
  <si>
    <t>2007/08/16 20:24:00</t>
  </si>
  <si>
    <t>2007/08/17 06:10:00</t>
  </si>
  <si>
    <t>2007/08/17 07:13:00</t>
  </si>
  <si>
    <t>Ashes Vent Field  Axial Seamount</t>
  </si>
  <si>
    <t>J2-292</t>
  </si>
  <si>
    <t>2007/08/15 11:39:00</t>
  </si>
  <si>
    <t>2007/08/15 12:49:00</t>
  </si>
  <si>
    <t>2007/08/16 06:07:00</t>
  </si>
  <si>
    <t>2007/08/16 07:14:00</t>
  </si>
  <si>
    <t>Castle Vent  Axial Seamount</t>
  </si>
  <si>
    <t>Sharps, LBL</t>
  </si>
  <si>
    <t>J2-291</t>
  </si>
  <si>
    <t>2007/08/14 02:59:00</t>
  </si>
  <si>
    <t>2007/08/14 03:46:00</t>
  </si>
  <si>
    <t>2007/08/14 22:07:00</t>
  </si>
  <si>
    <t>2007/08/14 23:05:00</t>
  </si>
  <si>
    <t>M33  Axial Seamount</t>
  </si>
  <si>
    <t>J2-290</t>
  </si>
  <si>
    <t>2007/08/13 03:22:00</t>
  </si>
  <si>
    <t>2007/08/13 04:11:00</t>
  </si>
  <si>
    <t>2007/08/13 14:30:00</t>
  </si>
  <si>
    <t>2007/08/13 15:38:00</t>
  </si>
  <si>
    <t>T&amp;S Spires  Axial Seamount</t>
  </si>
  <si>
    <t>J2-289</t>
  </si>
  <si>
    <t>2007/08/10 03:36:00</t>
  </si>
  <si>
    <t>2007/08/10 04:44:00</t>
  </si>
  <si>
    <t>2007/08/12 01:49:00</t>
  </si>
  <si>
    <t>2007/08/12 02:55:00</t>
  </si>
  <si>
    <t>Caldera Center  Axial Seamount</t>
  </si>
  <si>
    <t>J2-288</t>
  </si>
  <si>
    <t>2007/08/09 01:32:00</t>
  </si>
  <si>
    <t>2007/08/09 02:31:00</t>
  </si>
  <si>
    <t>2007/08/09 14:20:00</t>
  </si>
  <si>
    <t>2007/08/09 15:24:00</t>
  </si>
  <si>
    <t>J2-287</t>
  </si>
  <si>
    <t>2007/08/06 16:47:00</t>
  </si>
  <si>
    <t>2007/08/06 18:24:00</t>
  </si>
  <si>
    <t>2007/08/07 14:09:00</t>
  </si>
  <si>
    <t>2007/08/07 15:39:00</t>
  </si>
  <si>
    <t>Dante Vent  Main Endeavor Field</t>
  </si>
  <si>
    <t>J2-286</t>
  </si>
  <si>
    <t>2007/08/05 02:28:00</t>
  </si>
  <si>
    <t>2007/08/05 03:45:00</t>
  </si>
  <si>
    <t>2007/08/05 21:08:00</t>
  </si>
  <si>
    <t>2007/08/05 22:37:00</t>
  </si>
  <si>
    <t>J2-285</t>
  </si>
  <si>
    <t>2007/07/23 02:28:40</t>
  </si>
  <si>
    <t>2007/07/23 03:46:00</t>
  </si>
  <si>
    <t>2007/07/27 04:54:00</t>
  </si>
  <si>
    <t>2007/07/27 05:58:00</t>
  </si>
  <si>
    <t>Clam Flats</t>
  </si>
  <si>
    <t>DVLNav and Sharps,  Tube Cores - First cruise where entire ops have been completed in one lowering</t>
  </si>
  <si>
    <t>J2-284</t>
  </si>
  <si>
    <t>AC818</t>
  </si>
  <si>
    <t>Last lowering of RB-07-04</t>
  </si>
  <si>
    <t>J2-283</t>
  </si>
  <si>
    <t>AC601</t>
  </si>
  <si>
    <t>elevator ops(3)</t>
  </si>
  <si>
    <t>J2-282</t>
  </si>
  <si>
    <t>SM2000 survey, elevator ops(2)</t>
  </si>
  <si>
    <t>J2-281</t>
  </si>
  <si>
    <t>AC645</t>
  </si>
  <si>
    <t>SM2000 survey, elevator ops(1)</t>
  </si>
  <si>
    <t>J2-280</t>
  </si>
  <si>
    <t>GB647</t>
  </si>
  <si>
    <t>J2-279</t>
  </si>
  <si>
    <t>GB829</t>
  </si>
  <si>
    <t>J2-278</t>
  </si>
  <si>
    <t>GC852</t>
  </si>
  <si>
    <t>Elevator ops(1), SM2000 survey</t>
  </si>
  <si>
    <t>J2-277</t>
  </si>
  <si>
    <t>AT340</t>
  </si>
  <si>
    <t>J2-276</t>
  </si>
  <si>
    <t xml:space="preserve">Elevator Ops(1)     </t>
  </si>
  <si>
    <t>J2-275</t>
  </si>
  <si>
    <t>WR269</t>
  </si>
  <si>
    <t>J2-274</t>
  </si>
  <si>
    <t>GB697</t>
  </si>
  <si>
    <t>J2-273</t>
  </si>
  <si>
    <t>Elevator Ops(1), retrieval of lost transponder</t>
  </si>
  <si>
    <t>J2-272</t>
  </si>
  <si>
    <t>GC415</t>
  </si>
  <si>
    <t>No LBL</t>
  </si>
  <si>
    <t>J2-271</t>
  </si>
  <si>
    <t>MC462</t>
  </si>
  <si>
    <t>J2-270</t>
  </si>
  <si>
    <t>elevator ops(1)</t>
  </si>
  <si>
    <t>J2-269</t>
  </si>
  <si>
    <t>2007/06/07 11:58:00</t>
  </si>
  <si>
    <t>First Lowering, SM2000 surveys(2), elevator ops(1)</t>
  </si>
  <si>
    <t>J2-268</t>
  </si>
  <si>
    <t>EPR/9 North</t>
  </si>
  <si>
    <t>2007/04/18 05:59:00</t>
  </si>
  <si>
    <t>2007/04/18 07:32:00</t>
  </si>
  <si>
    <t>2007/04/21 13:02:00</t>
  </si>
  <si>
    <t>2007/04/21 15:18:00</t>
  </si>
  <si>
    <t>EPR/9 North  ISS Site (9 50')</t>
  </si>
  <si>
    <t>No SHARPS, Geologic Sampling Transects, SM2000 Surveys,  Downlooking DSC,  Benchmark Deployments,  OBS/Compliance Meter Recoveries</t>
  </si>
  <si>
    <t>J2-267</t>
  </si>
  <si>
    <t>2007/04/15 03:19:00</t>
  </si>
  <si>
    <t>2007/04/15 04:47:00</t>
  </si>
  <si>
    <t>2007/04/17 10:51:00</t>
  </si>
  <si>
    <t>2007/04/17 12:42:00</t>
  </si>
  <si>
    <t>EPR/9 North  OSC Site (9deg 03'), East/West Limb</t>
  </si>
  <si>
    <t>No SHARPS, Geologic Sampling Transects</t>
  </si>
  <si>
    <t>J2-266</t>
  </si>
  <si>
    <t>2007/04/11 18:37:00</t>
  </si>
  <si>
    <t>2007/04/11 22:52:00</t>
  </si>
  <si>
    <t>EPR/9 North  OSC Site (9deg 03')</t>
  </si>
  <si>
    <t>J2-265</t>
  </si>
  <si>
    <t>2007/04/07 01:40:00</t>
  </si>
  <si>
    <t>2007/04/07 04:07:00</t>
  </si>
  <si>
    <t>2007/04/11 04:19:00</t>
  </si>
  <si>
    <t>2007/04/11 06:12:00</t>
  </si>
  <si>
    <t>No SHARPS,  Geologic Sampling Transects,  MEDUSA Vent Discovery/Fluid Sampling</t>
  </si>
  <si>
    <t>J2-264</t>
  </si>
  <si>
    <t>2007/04/05 20:31:53</t>
  </si>
  <si>
    <t>2007/04/05 22:11:40</t>
  </si>
  <si>
    <t>2007/04/06 13:33:00</t>
  </si>
  <si>
    <t>2007/04/06 18:29:00</t>
  </si>
  <si>
    <t>J2-263</t>
  </si>
  <si>
    <t>2007/02/07 14:02:00</t>
  </si>
  <si>
    <t>2007/02/07 15:30:00</t>
  </si>
  <si>
    <t>2007/02/07 19:52:00</t>
  </si>
  <si>
    <t>Logatchev Hydrothermal Vent Field</t>
  </si>
  <si>
    <t>J2-262</t>
  </si>
  <si>
    <t>2007/02/06 11:40:00</t>
  </si>
  <si>
    <t>2007/02/06 13:11:00</t>
  </si>
  <si>
    <t>2007/02/06 23:55:00</t>
  </si>
  <si>
    <t>J2-261</t>
  </si>
  <si>
    <t>2007/02/05 11:36:00</t>
  </si>
  <si>
    <t>2007/02/05 13:08:00</t>
  </si>
  <si>
    <t>2007/02/05 23:57:00</t>
  </si>
  <si>
    <t>J2-260</t>
  </si>
  <si>
    <t>2007/02/04 00:31:00</t>
  </si>
  <si>
    <t>2007/02/04 02:02:00</t>
  </si>
  <si>
    <t>2007/02/04 23:20:00</t>
  </si>
  <si>
    <t>J2-259</t>
  </si>
  <si>
    <t>2007/02/02 23:58:00</t>
  </si>
  <si>
    <t>2007/02/03 01:27:00</t>
  </si>
  <si>
    <t>2007/02/03  12:47:00</t>
  </si>
  <si>
    <t>J2-258</t>
  </si>
  <si>
    <t>2007/02/01 11:49:00</t>
  </si>
  <si>
    <t>2007/02/01 13:28:00</t>
  </si>
  <si>
    <t>2007/02/02 12:04:00</t>
  </si>
  <si>
    <t>Bad Jason LBL due to bad connector on ducer / No SHARPS</t>
  </si>
  <si>
    <t>J2-257</t>
  </si>
  <si>
    <t>2007/01/31 11:33:00</t>
  </si>
  <si>
    <t>2007/01/31 13:11:00</t>
  </si>
  <si>
    <t>2007/01/31 22:26:00</t>
  </si>
  <si>
    <t>2007/01/31 23:56:00</t>
  </si>
  <si>
    <t>J2-256</t>
  </si>
  <si>
    <t>2007/01/30 13:32:00</t>
  </si>
  <si>
    <t>2007/01/30 15:20:00</t>
  </si>
  <si>
    <t>2007/01/30 22:07:00</t>
  </si>
  <si>
    <t>2007/01/31 00:03:00</t>
  </si>
  <si>
    <t>J2-255</t>
  </si>
  <si>
    <t>2007/01/29 11:30:00</t>
  </si>
  <si>
    <t>2007/01/29 13:17:00</t>
  </si>
  <si>
    <t>2007/01/29 21:37:00</t>
  </si>
  <si>
    <t>2007/01/29 23:25:00</t>
  </si>
  <si>
    <t>J2-254</t>
  </si>
  <si>
    <t>2007/01/28 11:50:00</t>
  </si>
  <si>
    <t>2007/01/28 13:51:00</t>
  </si>
  <si>
    <t>2007/01/28 19:51:00</t>
  </si>
  <si>
    <t>2007/01/28 21:30:00</t>
  </si>
  <si>
    <t>Transponder positions recalibrated using ships gyro and position from data logged on Jon's reformat cpu, Nav much improved / Bad Jason LBL due to bad connector / No sharps</t>
  </si>
  <si>
    <t>J2-253</t>
  </si>
  <si>
    <t>2007/01/27 11:36:00</t>
  </si>
  <si>
    <t>2007/01/27 13:27:00</t>
  </si>
  <si>
    <t>2007/01/27 18:36:00</t>
  </si>
  <si>
    <t>2007/01/27 20:12:00</t>
  </si>
  <si>
    <t>Recovered early because generator problems circuit breaker kept tripping /  LBL was bad due to bad  transponder calibration  / No sharps</t>
  </si>
  <si>
    <t>J2-252</t>
  </si>
  <si>
    <t>South Kauai</t>
  </si>
  <si>
    <t>2006/11/19 20:06:00</t>
  </si>
  <si>
    <t>2006/11/19 21:56:00</t>
  </si>
  <si>
    <t>2006/11/20 06:27:00</t>
  </si>
  <si>
    <t>2006/11/20 08:00:00</t>
  </si>
  <si>
    <t>South Kauai, Volcanic Field?</t>
  </si>
  <si>
    <t>J2-251</t>
  </si>
  <si>
    <t>Kaena Ridge</t>
  </si>
  <si>
    <t>2006/11/18 23:19:00</t>
  </si>
  <si>
    <t>2006/11/19 00:56:00</t>
  </si>
  <si>
    <t>2006/11/19 05:11:00</t>
  </si>
  <si>
    <t>2006/11/19 08:11:00</t>
  </si>
  <si>
    <t>Kaena Ridge, UH Camera recovery</t>
  </si>
  <si>
    <t>Found the Camera eventually / Shook it loose with manip and recovered using the Effer crane</t>
  </si>
  <si>
    <t>J2-250</t>
  </si>
  <si>
    <t>2006/11/18 02:27:00</t>
  </si>
  <si>
    <t>2006/11/18 05:14:00</t>
  </si>
  <si>
    <t>2006/11/18 06:53:00</t>
  </si>
  <si>
    <t>2006/11/18 09:39:00</t>
  </si>
  <si>
    <t>Station Aloha, 5000m CTD recovery</t>
  </si>
  <si>
    <t>Found the CTD within 5 minutes of being on the bottom /  Medea rigged for recovery / 100% success</t>
  </si>
  <si>
    <t>J2-249</t>
  </si>
  <si>
    <t>Maili Point</t>
  </si>
  <si>
    <t>2006/11/17 05:13:00</t>
  </si>
  <si>
    <t>2006/11/17 08:52:00</t>
  </si>
  <si>
    <t>2006/11/17 09:24:00</t>
  </si>
  <si>
    <t>2006/11/17 10:27:00</t>
  </si>
  <si>
    <t>Maili Point/Shallow, Calm</t>
  </si>
  <si>
    <t>Actually did two launch &amp; recoveries for practice first one launched at 05:13 didn't go to the bottom, recovered at 07:17 and went back in at 08:06</t>
  </si>
  <si>
    <t>J2-248</t>
  </si>
  <si>
    <t>Hilina Slump</t>
  </si>
  <si>
    <t>2006/11/10 07:57:00</t>
  </si>
  <si>
    <t>2006/11/10 09:27:00</t>
  </si>
  <si>
    <t>2006/11/11 09:45:00</t>
  </si>
  <si>
    <t>2006/11/11 13:27:00</t>
  </si>
  <si>
    <t>Hilina Slump Extensometer Recovery</t>
  </si>
  <si>
    <t>Empty Basket just some weights / All extensometers replied to interrogation C2 was 900m away from where they thought it was and P4 was 300m away</t>
  </si>
  <si>
    <t>J2-247</t>
  </si>
  <si>
    <t>2006/11/08 18:05:00</t>
  </si>
  <si>
    <t>2006/11/08 18:55:00</t>
  </si>
  <si>
    <t>2006/11/09 15:52:00</t>
  </si>
  <si>
    <t>2006/11/09 16:31:00</t>
  </si>
  <si>
    <t>Engineering Dive and some science - See individual Jason lowering page for more info on configuration</t>
  </si>
  <si>
    <t>J2-246</t>
  </si>
  <si>
    <t>2006/11/06 02:04:00</t>
  </si>
  <si>
    <t>2006/11/06 04:25:00</t>
  </si>
  <si>
    <t>2006/11/07 15:33:00</t>
  </si>
  <si>
    <t>2006/11/07 18:26:00</t>
  </si>
  <si>
    <t>Loihi Seamount(South Rift Zone, Ula Nui, MIR vent?)</t>
  </si>
  <si>
    <t>No LBL / Homers bottle off / Benthos Strobe bottle back on off vehicle / telemetry issue occurred on surface again / ground fault on sharps / slurp cam was boned / tri-pod instrument didn't work</t>
  </si>
  <si>
    <t>J2-245</t>
  </si>
  <si>
    <t>2006/11/04 09:04:00</t>
  </si>
  <si>
    <t>2006/11/04 09:55:00</t>
  </si>
  <si>
    <t>2006/11/05 13:23:00</t>
  </si>
  <si>
    <t>2006/11/05 15:02:00</t>
  </si>
  <si>
    <t>Loihi Seamount(Naha vent area)</t>
  </si>
  <si>
    <t>LBL / Homers bottle back on / Benthos Strobe bottle still off vehicle</t>
  </si>
  <si>
    <t>J2-244</t>
  </si>
  <si>
    <t>2006/11/02 18:01:00</t>
  </si>
  <si>
    <t>2006/11/02 21:06:00</t>
  </si>
  <si>
    <t>2006/11/03 12:52:00</t>
  </si>
  <si>
    <t>2006/11/03 18:15:00</t>
  </si>
  <si>
    <t>No LBL / Really went to 5000M this time / Benthos strobe bottle removed as weight saving measure / Homers bottle removed not rated to 5000m / Level wind on winch broke at end of dive, going to Hilo for parts</t>
  </si>
  <si>
    <t>J2-243</t>
  </si>
  <si>
    <t>2006/10/31 14:40:00</t>
  </si>
  <si>
    <t>2006/10/31 16:38:00</t>
  </si>
  <si>
    <t>2006/11/02 04:54:00</t>
  </si>
  <si>
    <t>2006/11/02 05:58:00</t>
  </si>
  <si>
    <t>Loihi Seamount(South Rift Zone, MRKR 17)</t>
  </si>
  <si>
    <t>Spotty LBL / Slurp cam removed (only rated to 4000m) / Schilling cam moved into slurp cam position / Trigger for Benthos strobe still not 100% / Basket cam didn't work</t>
  </si>
  <si>
    <t>J2-242</t>
  </si>
  <si>
    <t>2006/10/29 18:28:00</t>
  </si>
  <si>
    <t>2006/10/29 19:16:00</t>
  </si>
  <si>
    <t>2006/10/31 01:37:00</t>
  </si>
  <si>
    <t>2006/10/31 03:13:00</t>
  </si>
  <si>
    <t>Loihi Seamount(Pele's Pit)</t>
  </si>
  <si>
    <t>LBL / telemetry issues on the surface and on deck, pulled chassis and found loose connector and repaired</t>
  </si>
  <si>
    <t>J2-241</t>
  </si>
  <si>
    <t>2006/10/26 11:33:00</t>
  </si>
  <si>
    <t>2006/10/26 13:37:00</t>
  </si>
  <si>
    <t>2006/10/28 17:26:00</t>
  </si>
  <si>
    <t>2006/10/28 18:20:00</t>
  </si>
  <si>
    <t>Loihi Seamount(Pisces Peak/Pele's Pit)</t>
  </si>
  <si>
    <t>LBL / Chain on winch broke just after launch / Intermittent issues with telemetry during recovery went away on deck</t>
  </si>
  <si>
    <t>J2-240</t>
  </si>
  <si>
    <t>2006/09/29 11:50:00</t>
  </si>
  <si>
    <t>2006/09/29 13:19:00</t>
  </si>
  <si>
    <t>2006/09/30 10:34:00</t>
  </si>
  <si>
    <t>2006/09/30 11:59:00</t>
  </si>
  <si>
    <t>Lau Basin/Tow Cam Vent Field</t>
  </si>
  <si>
    <t>NO LBL / DSC placed on front of basket looking up at 7deg.  Habcam remains looking down. No Osmos/ 3 mussel pots</t>
  </si>
  <si>
    <t>J2-239</t>
  </si>
  <si>
    <t>2006/09/28 06:03:00</t>
  </si>
  <si>
    <t>2006/09/28 07:07:00</t>
  </si>
  <si>
    <t>2006/09/28 22:57:00</t>
  </si>
  <si>
    <t>2006/09/29 00:18:00</t>
  </si>
  <si>
    <t>Lau Basin/Tui Malila Vent Field</t>
  </si>
  <si>
    <t>J2-238</t>
  </si>
  <si>
    <t>2006/09/26 17:59:00</t>
  </si>
  <si>
    <t>2006/09/26 18:52:00</t>
  </si>
  <si>
    <t>2006/09/27 18:57:00</t>
  </si>
  <si>
    <t xml:space="preserve">2006/09/27 20:33:00 </t>
  </si>
  <si>
    <t>Lau Basin/Mariner Vent Field</t>
  </si>
  <si>
    <t>NO LBL / No mussel pots / 2 Osmo samplers</t>
  </si>
  <si>
    <t>J2-237</t>
  </si>
  <si>
    <t>2006/09/25 08:49:00</t>
  </si>
  <si>
    <t>2006/09/25 10:00:00</t>
  </si>
  <si>
    <t>2006/09/26 04:32:00</t>
  </si>
  <si>
    <t>2006/09/26 05:52:00</t>
  </si>
  <si>
    <t>Lau Basin/ABE Vent Field</t>
  </si>
  <si>
    <t>NO LBL / DSC placed on front of basket looking up at 7deg.  Habcam remains looking down</t>
  </si>
  <si>
    <t>J2-236</t>
  </si>
  <si>
    <t>2006/09/18 20:10:00</t>
  </si>
  <si>
    <t>2006/09/18 21:35:00</t>
  </si>
  <si>
    <t>2006/09/19 15:03:00</t>
  </si>
  <si>
    <t>2006/09/19 17:10:00</t>
  </si>
  <si>
    <t>DSC placed on front of basket looking up at 7deg.  Habcam remains looking down.  NO Sharps - ground fault/ Dead vehicle recovery. Vicor in vehicle chassis was boned</t>
  </si>
  <si>
    <t>J2-235</t>
  </si>
  <si>
    <t>2006/09/16 18:05:00</t>
  </si>
  <si>
    <t>2006/09/16 19:26:00</t>
  </si>
  <si>
    <t>2006/09/18 06:21:00</t>
  </si>
  <si>
    <t>2006/09/18 07:48:00</t>
  </si>
  <si>
    <t>Lau Basin/Kilo Moana Vent Field</t>
  </si>
  <si>
    <t>DSC placed on front of basket looking up at 7deg.  Habcam remains looking down</t>
  </si>
  <si>
    <t>J2-234</t>
  </si>
  <si>
    <t>2006/09/14 20:37:00</t>
  </si>
  <si>
    <t>2006/09/14 21:45:00</t>
  </si>
  <si>
    <t>2006/09/16 03:39:00</t>
  </si>
  <si>
    <t>2006/09/16 05:50:00</t>
  </si>
  <si>
    <t>Downward looking HMI's bulb blew, Images are pretty dark</t>
  </si>
  <si>
    <t>J2-233</t>
  </si>
  <si>
    <t>2006/09/13 01:08:00</t>
  </si>
  <si>
    <t>2006/09/13 02:26:00</t>
  </si>
  <si>
    <t>2006/09/14 04:15:00</t>
  </si>
  <si>
    <t>2006/09/14 06:00:00</t>
  </si>
  <si>
    <t>NO LBL / Slighty singed tether</t>
  </si>
  <si>
    <t>J2-232</t>
  </si>
  <si>
    <t>2006/09/10 18:06:00</t>
  </si>
  <si>
    <t>2006/09/10 19:12:00</t>
  </si>
  <si>
    <t>2006/09/12 10:43:00</t>
  </si>
  <si>
    <t>2006/09/12 12:03:00</t>
  </si>
  <si>
    <t>NO LBL / Akel Fat Fingered topside origin, CSV files have been corrected.  Still HMI facing down and 1 strobe/ Some bad DVD-Rs  ~17 minutes of video was lost at 2006/09/11 20:15 to 20:32 on Pilots P&amp;T.</t>
  </si>
  <si>
    <t>J2-231</t>
  </si>
  <si>
    <t>2006/09/08 21:07:00</t>
  </si>
  <si>
    <t>2006/09/08 22:36:00</t>
  </si>
  <si>
    <t>2006/09/10 02:39:00</t>
  </si>
  <si>
    <t>2006/09/10 04:05:00</t>
  </si>
  <si>
    <t>Benthos strobe removed.  Trigger board is dead.  Put another HMI facing down to compensate.</t>
  </si>
  <si>
    <t>J2-230</t>
  </si>
  <si>
    <t>2006/09/06 16:06:00</t>
  </si>
  <si>
    <t>2006/09/06 17:33:00</t>
  </si>
  <si>
    <t>2006/09/08 06:30:00</t>
  </si>
  <si>
    <t>2006/09/08 08:00:00</t>
  </si>
  <si>
    <t>Benthos strobe did not work.  Lost mussel pot on launch.  Lost thermistor array on recovery.</t>
  </si>
  <si>
    <t>J2-229</t>
  </si>
  <si>
    <t>Umbo</t>
  </si>
  <si>
    <t>no LBL/SHX, slurp testing</t>
  </si>
  <si>
    <t>J2-228</t>
  </si>
  <si>
    <t>J2-227</t>
  </si>
  <si>
    <t>Surprise, North Su, South Su</t>
  </si>
  <si>
    <t>no LBL/SHX, Rock Sampling, Fluid Sampling</t>
  </si>
  <si>
    <t>J2-226</t>
  </si>
  <si>
    <t>Suzette</t>
  </si>
  <si>
    <t>3-Chip Camera, Rock Sampling, Fluid Sampling, no config pics</t>
  </si>
  <si>
    <t>J2-225</t>
  </si>
  <si>
    <t>Lowering aborted early due to telemetry problem, ADCP deployed, no LBL/SHX,</t>
  </si>
  <si>
    <t>J2-224</t>
  </si>
  <si>
    <t>South Su</t>
  </si>
  <si>
    <t>3-Chip Camera, Rock Sampling, Fluid Sampling</t>
  </si>
  <si>
    <t>J2-223</t>
  </si>
  <si>
    <t>North Su</t>
  </si>
  <si>
    <t>3-Chip Camera, no LBL/SHX, Rock Sampling, Fluid Sampling</t>
  </si>
  <si>
    <t>J2-222</t>
  </si>
  <si>
    <t>PacManus</t>
  </si>
  <si>
    <t>3-Chip Camera, SM2000 survey, no LBL/SHX, Rock Sampling, Fluid Sampling</t>
  </si>
  <si>
    <t>J2-221</t>
  </si>
  <si>
    <t>Susu Knolls</t>
  </si>
  <si>
    <t>J2-220</t>
  </si>
  <si>
    <t>Desmos</t>
  </si>
  <si>
    <t>J2-219</t>
  </si>
  <si>
    <t>J2-218</t>
  </si>
  <si>
    <t>Pual</t>
  </si>
  <si>
    <t>J2-217</t>
  </si>
  <si>
    <t>J2-216</t>
  </si>
  <si>
    <t>J2-215</t>
  </si>
  <si>
    <t>SM2000 survey, 3-Chip Camera, Rock Sampling, Fluid Sampling</t>
  </si>
  <si>
    <t>J2-214</t>
  </si>
  <si>
    <t>J2-213</t>
  </si>
  <si>
    <t>J2-212</t>
  </si>
  <si>
    <t>J2-211</t>
  </si>
  <si>
    <t>SM2000 survey, no LBL/SHX, 3-Chip Camera, Rock Sampling, Fluid Sampling</t>
  </si>
  <si>
    <t>J2-210</t>
  </si>
  <si>
    <t>J2-209</t>
  </si>
  <si>
    <t>J2-208</t>
  </si>
  <si>
    <t>J2-207</t>
  </si>
  <si>
    <t>Vienna Woods</t>
  </si>
  <si>
    <t>Fluid Sampling, 3-Chip Camera, Rock Sampling</t>
  </si>
  <si>
    <t>J2-206</t>
  </si>
  <si>
    <t xml:space="preserve">Vienna Woods North </t>
  </si>
  <si>
    <t>3-Chip Camera, Rock Sampling</t>
  </si>
  <si>
    <t>J2-205</t>
  </si>
  <si>
    <t>Tufar 3</t>
  </si>
  <si>
    <t>3-Chip Camera, no LBL/SHX, Rock Sampling</t>
  </si>
  <si>
    <t>J2-204</t>
  </si>
  <si>
    <t>Vienna Woods/Site 3</t>
  </si>
  <si>
    <t>J2-203</t>
  </si>
  <si>
    <t>J2-202</t>
  </si>
  <si>
    <t>Rock Sampling, 3-Chip Camera, SeaKing Sonar Aboard, No Config Pics Shot</t>
  </si>
  <si>
    <t>J2-201</t>
  </si>
  <si>
    <t>Rock Sampling, 3-Chip Camera,  No Schilling, SeaKing Sonar Aboard, no LBL/SHX</t>
  </si>
  <si>
    <t>J2-200</t>
  </si>
  <si>
    <t>Rock Sampling, LBL at Start (ABE deployed), 3-Chip Camera, SHARPS Problems, Real Time DSC Date/Time has issues, No SeaKing Sonar</t>
  </si>
  <si>
    <t>J2-199</t>
  </si>
  <si>
    <t>Nikko</t>
  </si>
  <si>
    <t>J2-198</t>
  </si>
  <si>
    <t>No LBL, SM2000 Survey</t>
  </si>
  <si>
    <t>J2-197</t>
  </si>
  <si>
    <t>Daikoku</t>
  </si>
  <si>
    <t>J2-196</t>
  </si>
  <si>
    <t>Eifuku</t>
  </si>
  <si>
    <t>J2-195</t>
  </si>
  <si>
    <t>J2-194</t>
  </si>
  <si>
    <t>Ruby</t>
  </si>
  <si>
    <t>J2-193</t>
  </si>
  <si>
    <t>East-Diamante</t>
  </si>
  <si>
    <t>J2-192</t>
  </si>
  <si>
    <t>North-West Rota</t>
  </si>
  <si>
    <t>Sharps used by Navigators</t>
  </si>
  <si>
    <t>J2-191</t>
  </si>
  <si>
    <t>J2-190</t>
  </si>
  <si>
    <t>Esmeralda</t>
  </si>
  <si>
    <t>J2-189</t>
  </si>
  <si>
    <t>Sharps used by Navigators, SM2000 Survey</t>
  </si>
  <si>
    <t>J2-188</t>
  </si>
  <si>
    <t>J2-187</t>
  </si>
  <si>
    <t>J2-186</t>
  </si>
  <si>
    <t>Sharps used by Navigators, No Doppler, SM2000 Survey</t>
  </si>
  <si>
    <t>J2-185</t>
  </si>
  <si>
    <t>Forecast Vent Field</t>
  </si>
  <si>
    <t>J2-184</t>
  </si>
  <si>
    <t>J2-183</t>
  </si>
  <si>
    <t>Site M</t>
  </si>
  <si>
    <t>J2-182</t>
  </si>
  <si>
    <t>J2-181</t>
  </si>
  <si>
    <t>J2-180</t>
  </si>
  <si>
    <t>MEF - Hulk/Gremlin, Mothra, S&amp;M</t>
  </si>
  <si>
    <t>ABE Rescue;  ALBL On/Off Throughout; HDTV;  JASON/MEDEA - Same Configuration as J2-178; Xenon Lights; Howland Cam/LED Strobe System</t>
  </si>
  <si>
    <t>J2-179</t>
  </si>
  <si>
    <t>MEF - Hulk/Gremlin</t>
  </si>
  <si>
    <t>ALBL at Start;  No ALBL at end; HDTV;  JASON/MEDEA - Same Configuration as J2-178;  MISO Light Post (ELV); Live TV Show 27/21:00 - 27/22:30</t>
  </si>
  <si>
    <t>J2-178</t>
  </si>
  <si>
    <t>R/V ENDEAvour</t>
  </si>
  <si>
    <t>No ALBL at Start; ALBL at End; HDTV;  JASON Mod: UseLess Cam Aft;  MEDEA Mods: HMI Light Aft, DSPL 1-Chip Color Fwd (Recorded)</t>
  </si>
  <si>
    <t>J2-177</t>
  </si>
  <si>
    <t>ALBL; HDTV;  350DegC Water; RAS Mooring</t>
  </si>
  <si>
    <t>J2-176</t>
  </si>
  <si>
    <t>Mothra/Faulty Towers</t>
  </si>
  <si>
    <t>HDTV, ALBL (with issues), No Doppler - Beam #3 Fwd Blocked by "Beast", Broken Fiber Dead Vehicle Recovery</t>
  </si>
  <si>
    <t>J2-175</t>
  </si>
  <si>
    <t>Tool Sled, HDTV,  KENE, KESQ, KENW Sites</t>
  </si>
  <si>
    <t>J2-174</t>
  </si>
  <si>
    <t>Nootka Seep</t>
  </si>
  <si>
    <t>Tool Sled,  Recovery of CAT's &amp;&amp; BB's,  Off Bottom Transit - 17/14:10 - 17/20:52 (Approx)</t>
  </si>
  <si>
    <t>J2-173</t>
  </si>
  <si>
    <t>Tool Sled, KNNE Seismometer Recovery</t>
  </si>
  <si>
    <t>J2-172</t>
  </si>
  <si>
    <t>Tool Sled,  SeisMonument Eelvator, SeisMonument Deployment/Recovery</t>
  </si>
  <si>
    <t>J2-171</t>
  </si>
  <si>
    <t>Main Endeavour - Hulk/Crypto</t>
  </si>
  <si>
    <t>Tool Sled, HDTV, MISO Light Post (Elevator)</t>
  </si>
  <si>
    <t>J2-170</t>
  </si>
  <si>
    <t>Explorer Plate</t>
  </si>
  <si>
    <t>Tool Sled, KXBB SeisMonument Recovery, No ALBL</t>
  </si>
  <si>
    <t>J2-169</t>
  </si>
  <si>
    <t>Tool Sled, Instrument Recoveries, No ALBL, Off Bottom Transit - 11/23:57 - 12/07:23 (Approx)</t>
  </si>
  <si>
    <t>J2-168</t>
  </si>
  <si>
    <t>Rock Drill, Incubator</t>
  </si>
  <si>
    <t>J2-167</t>
  </si>
  <si>
    <t>J2-166</t>
  </si>
  <si>
    <t>Rock Drill, Seismometer Recovery</t>
  </si>
  <si>
    <t>J2-165</t>
  </si>
  <si>
    <t>Mothra</t>
  </si>
  <si>
    <t>Rock Drill, C3 Seismometer Recovery, RAS Recovery</t>
  </si>
  <si>
    <t>J2-164</t>
  </si>
  <si>
    <t>Lau Basin, Select end due to winch problems coming in</t>
  </si>
  <si>
    <t>J2-163</t>
  </si>
  <si>
    <t>J2-162</t>
  </si>
  <si>
    <t>J2-161</t>
  </si>
  <si>
    <t>J2-160</t>
  </si>
  <si>
    <t>J2-159</t>
  </si>
  <si>
    <t>Tow Cam</t>
  </si>
  <si>
    <t>J2-158</t>
  </si>
  <si>
    <t>Lau Basin, up early due to lost sniffer control</t>
  </si>
  <si>
    <t>J2-157</t>
  </si>
  <si>
    <t>Lau Basin, up early due to lost vehicle power</t>
  </si>
  <si>
    <t>J2-156</t>
  </si>
  <si>
    <t>J2-155</t>
  </si>
  <si>
    <t>J2-154</t>
  </si>
  <si>
    <t>First Lowering of TUIM07MV  Lau Basin</t>
  </si>
  <si>
    <t>J2-153</t>
  </si>
  <si>
    <t>Vrijenhoek/MBARI</t>
  </si>
  <si>
    <t>White Lady</t>
  </si>
  <si>
    <t>J2-152</t>
  </si>
  <si>
    <t>J2-151</t>
  </si>
  <si>
    <t>J2-150</t>
  </si>
  <si>
    <t>J2-149</t>
  </si>
  <si>
    <t>J2-148</t>
  </si>
  <si>
    <t>Mussel Valley</t>
  </si>
  <si>
    <t>J2-147</t>
  </si>
  <si>
    <t>J2-146</t>
  </si>
  <si>
    <t>Hine Hina</t>
  </si>
  <si>
    <t>J2-145</t>
  </si>
  <si>
    <t>J2-144</t>
  </si>
  <si>
    <t>J2-143</t>
  </si>
  <si>
    <t>J2-142</t>
  </si>
  <si>
    <t>J2-141</t>
  </si>
  <si>
    <t>J2-140</t>
  </si>
  <si>
    <t>J2-139</t>
  </si>
  <si>
    <t>Mapping, Sampling, No 300Khz doppler, 1200Khz slightly cocked - Hydraulics Problems</t>
  </si>
  <si>
    <t>J2-138</t>
  </si>
  <si>
    <t>Mapping, Sampling, No 300Khz doppler, 1200Khz slightly cocked</t>
  </si>
  <si>
    <t>J2-137</t>
  </si>
  <si>
    <t>Mapping, Sampling, No 300Khz doppler, 1200Khz slightly cocked, Hydraulics problems,  NO ALBL Nav</t>
  </si>
  <si>
    <t>J2-136</t>
  </si>
  <si>
    <t>J2-135</t>
  </si>
  <si>
    <t>Mariner/Vai Lili</t>
  </si>
  <si>
    <t>J2-134</t>
  </si>
  <si>
    <t>21Deg 59Min</t>
  </si>
  <si>
    <t>J2-133</t>
  </si>
  <si>
    <t>In Progress -  Mapping, Sampling, No 300Khz doppler, 1200Khz slightly cocked</t>
  </si>
  <si>
    <t>J2-132</t>
  </si>
  <si>
    <t>Jason fell into water when lift line broke on first launch, Mapping, Sampling, No 300Khz doppler, 1200Khz slightly cocked</t>
  </si>
  <si>
    <t>J2-131</t>
  </si>
  <si>
    <t>J2-130</t>
  </si>
  <si>
    <t>Mapping, Sampling, Terminated early due to hydraulic problems</t>
  </si>
  <si>
    <t>J2-129</t>
  </si>
  <si>
    <t>Mapping, Sampling</t>
  </si>
  <si>
    <t>J2-128</t>
  </si>
  <si>
    <t>J2-127</t>
  </si>
  <si>
    <t>J2-126</t>
  </si>
  <si>
    <t>J2-125</t>
  </si>
  <si>
    <t xml:space="preserve"> Kilo Moana</t>
  </si>
  <si>
    <t>J2-124</t>
  </si>
  <si>
    <t>Engineering Lowering - System Checkouts</t>
  </si>
  <si>
    <t>J2-123</t>
  </si>
  <si>
    <t>KARSON04</t>
  </si>
  <si>
    <t>Recovered when science objectives completed</t>
  </si>
  <si>
    <t>J2-122</t>
  </si>
  <si>
    <t>Terminated because transformer j-box gauge went to zero</t>
  </si>
  <si>
    <t>J2-121</t>
  </si>
  <si>
    <t>Terminated when drawer failed to close</t>
  </si>
  <si>
    <t>J2-120</t>
  </si>
  <si>
    <t>Recovered to begin ALVIN Ops</t>
  </si>
  <si>
    <t>J2-119</t>
  </si>
  <si>
    <t>Recovered when Stbd thruster ceased to function - Found rock wedged in thruster</t>
  </si>
  <si>
    <t>J2-118</t>
  </si>
  <si>
    <t>Extremely low transformer comp pressure - Recovered before reaching the bottom</t>
  </si>
  <si>
    <t>J2-117</t>
  </si>
  <si>
    <t>MAR/Kane FractureZone</t>
  </si>
  <si>
    <t>Kane Megamullion</t>
  </si>
  <si>
    <t>J2-116</t>
  </si>
  <si>
    <t>J2-115</t>
  </si>
  <si>
    <t>Test of Tether, time at depth is approximate</t>
  </si>
  <si>
    <t>J2-114</t>
  </si>
  <si>
    <t>Came Up Due to Loss of Power on Medea and Jason</t>
  </si>
  <si>
    <t>J2-113</t>
  </si>
  <si>
    <t>J2-112</t>
  </si>
  <si>
    <t>New Bottom Time/Lowering Record - Surpasses J2-082, TN165, Pockalny04</t>
  </si>
  <si>
    <t>J2-111</t>
  </si>
  <si>
    <t>J2-110</t>
  </si>
  <si>
    <t>Terminated Early - Flooded J-Box</t>
  </si>
  <si>
    <t>J2-109</t>
  </si>
  <si>
    <t>TAG Mound</t>
  </si>
  <si>
    <t>TowYo Plume Mapping, SM2000 Survey, Bio/Fluids Sampling, Tide Gauge Recovery</t>
  </si>
  <si>
    <t>J2-108</t>
  </si>
  <si>
    <t>HT/LT TempProbe Recovery, Bio/Fluid Sampling,  SM2000 MicroBathy Survey</t>
  </si>
  <si>
    <t>J2-107</t>
  </si>
  <si>
    <t>Site 14 - Moffett/N. Adak Island</t>
  </si>
  <si>
    <t>?????</t>
  </si>
  <si>
    <t>No ALBL Nav, Dive location is location of origin</t>
  </si>
  <si>
    <t>J2-106</t>
  </si>
  <si>
    <t>Site 13 - Bobrof/Kanaga Islands</t>
  </si>
  <si>
    <t>J2-105</t>
  </si>
  <si>
    <t>Site 12 - North West Tanaga Island</t>
  </si>
  <si>
    <t>J2-104</t>
  </si>
  <si>
    <t>Site 9 - Amchitka Pass North</t>
  </si>
  <si>
    <t>J2-103</t>
  </si>
  <si>
    <t>Site 10 - Amchixtam Chaxsxii</t>
  </si>
  <si>
    <t>J2-102</t>
  </si>
  <si>
    <t>Site 8 - Amchitka Pass</t>
  </si>
  <si>
    <t>J2-101</t>
  </si>
  <si>
    <t>Site 6 - South Tanaga Island</t>
  </si>
  <si>
    <t>J2-100</t>
  </si>
  <si>
    <t>Site 5 - Adak Canyon</t>
  </si>
  <si>
    <t>No ALBL Nav, Cut short by weather, Recovery delayed by weather</t>
  </si>
  <si>
    <t>J2-099</t>
  </si>
  <si>
    <t>J2-098</t>
  </si>
  <si>
    <t>J2-097</t>
  </si>
  <si>
    <t>Site 21 - South East Adak Island</t>
  </si>
  <si>
    <t>No ALBL Nav, Dive location is location of origin, Traction Winch Problems (Level Wind Sheave)</t>
  </si>
  <si>
    <t>J2-096</t>
  </si>
  <si>
    <t>Site 16 - North Atka Island</t>
  </si>
  <si>
    <t>J2-095</t>
  </si>
  <si>
    <t>Site 2 - South Amlia Island</t>
  </si>
  <si>
    <t>J2-094</t>
  </si>
  <si>
    <t>Derickson Seamount/North End</t>
  </si>
  <si>
    <t>No ALBL Nav</t>
  </si>
  <si>
    <t>J2-093</t>
  </si>
  <si>
    <t>Derickson Seamount/Transect</t>
  </si>
  <si>
    <t>No ALBL Nav,  First Geology Dive</t>
  </si>
  <si>
    <t>J2-092</t>
  </si>
  <si>
    <t>No ALBL Nav,  Last Biology Dive</t>
  </si>
  <si>
    <t>J2-091</t>
  </si>
  <si>
    <t>Methane/Cold Seep, Clams</t>
  </si>
  <si>
    <t>J2-090</t>
  </si>
  <si>
    <t>Methane/Cold Seep</t>
  </si>
  <si>
    <t>No ALBL Nav, Terminated early due to weather</t>
  </si>
  <si>
    <t>J2-089</t>
  </si>
  <si>
    <t>J2-088</t>
  </si>
  <si>
    <t>Canyon</t>
  </si>
  <si>
    <t>J2-087</t>
  </si>
  <si>
    <t>"Volcano"</t>
  </si>
  <si>
    <t>J2-086</t>
  </si>
  <si>
    <t>3550m</t>
  </si>
  <si>
    <t>No ALBL Nav,  Mud/Rock Sampling,  Methane Seeps search</t>
  </si>
  <si>
    <t>J2-085</t>
  </si>
  <si>
    <t>SEM/Dunnebier's J-Box Recovery</t>
  </si>
  <si>
    <t>J2-084</t>
  </si>
  <si>
    <t>No Nav (Cable problems in cable from van to computer lab),  J-Box Recovery</t>
  </si>
  <si>
    <t>J2-083</t>
  </si>
  <si>
    <t>Stace's Experiment, Early Termination - MEDEA Problems (Broken Fiber), ALBL Relay Mode</t>
  </si>
  <si>
    <t>J2-082</t>
  </si>
  <si>
    <t>Central Rift Zone</t>
  </si>
  <si>
    <t>No ALBL (no xponders deployed),  Central HMI not working, New Bottom Time/Lowering Record</t>
  </si>
  <si>
    <t>J2-081</t>
  </si>
  <si>
    <t>South Wall</t>
  </si>
  <si>
    <t>Launch recorded to DVD's,  Little, if any, LBL nav</t>
  </si>
  <si>
    <t>J2-080</t>
  </si>
  <si>
    <t>No Kraft (Stbd) manip - Crack in weld in arm,  Little, if any, ALBL tracking,  Recovery recorded to DVD's</t>
  </si>
  <si>
    <t>J2-079</t>
  </si>
  <si>
    <t xml:space="preserve">Large ALBL negative North/Ys (&gt; -10000.0).  Origin was for North Wall.  Hydraulic leak terminated lowering early </t>
  </si>
  <si>
    <t>J2-078</t>
  </si>
  <si>
    <t>No ALBL Tracking (no nets), Minor hydrothermals</t>
  </si>
  <si>
    <t>J2-077</t>
  </si>
  <si>
    <t>North Wall</t>
  </si>
  <si>
    <t>J2-076</t>
  </si>
  <si>
    <t>2 Launches - Ground Fault w/ OCTANS on first,  Very Spotty LBL Nav - Outside of xponder nets</t>
  </si>
  <si>
    <t>J2-075</t>
  </si>
  <si>
    <t>Doppler tracking issues - Doppler found to be skewed after recovery from being hit on bottom or snagged by tether</t>
  </si>
  <si>
    <t>J2-074</t>
  </si>
  <si>
    <t>Problems with MEDEA SIT Camera - Minimal if any imagery collected, CTD data useful, Nav bad on way down</t>
  </si>
  <si>
    <t>J2-073</t>
  </si>
  <si>
    <t>J-Box deployment and installation</t>
  </si>
  <si>
    <t>J2-072</t>
  </si>
  <si>
    <t>J-Box Search Continued.  J-Box found 7Oct2003.</t>
  </si>
  <si>
    <t>J2-071</t>
  </si>
  <si>
    <t>J-Box Search</t>
  </si>
  <si>
    <t>J2-070</t>
  </si>
  <si>
    <t>Biology Dive For Stace</t>
  </si>
  <si>
    <t>J2-069</t>
  </si>
  <si>
    <t>Johnson/UW, Voight/FieldMuseum</t>
  </si>
  <si>
    <t>J2-068</t>
  </si>
  <si>
    <t>J2-067</t>
  </si>
  <si>
    <t>J2-066</t>
  </si>
  <si>
    <t>Aborted - Manifold Sampler</t>
  </si>
  <si>
    <t>J2-065</t>
  </si>
  <si>
    <t>1026B</t>
  </si>
  <si>
    <t>J2-064</t>
  </si>
  <si>
    <t>J2-063</t>
  </si>
  <si>
    <t>Baby Bare</t>
  </si>
  <si>
    <t>J2-062</t>
  </si>
  <si>
    <t>J2-061</t>
  </si>
  <si>
    <t>ODP Hole 1025C</t>
  </si>
  <si>
    <t>No Magnetics Data</t>
  </si>
  <si>
    <t>J2-060</t>
  </si>
  <si>
    <t>Mothra Survey</t>
  </si>
  <si>
    <t>SM2000 Survey, No Magnetics Data</t>
  </si>
  <si>
    <t>J2-059</t>
  </si>
  <si>
    <t>Mothra &amp; MEF</t>
  </si>
  <si>
    <t>J2-058</t>
  </si>
  <si>
    <t>J2-057</t>
  </si>
  <si>
    <t>ODP Hole 1025C, 1024C, PP</t>
  </si>
  <si>
    <t>No Video Recorded, No Magnetics Data</t>
  </si>
  <si>
    <t>J2-056</t>
  </si>
  <si>
    <t>ODP Hole 1027C</t>
  </si>
  <si>
    <t>J2-055</t>
  </si>
  <si>
    <t>ODP Hole 857D</t>
  </si>
  <si>
    <t>J2-054</t>
  </si>
  <si>
    <t>MBARI Drill Base, No Magnetics Data</t>
  </si>
  <si>
    <t>J2-053</t>
  </si>
  <si>
    <t>Sasquatch</t>
  </si>
  <si>
    <t>J2-052</t>
  </si>
  <si>
    <t>J2-051</t>
  </si>
  <si>
    <t>J2-050</t>
  </si>
  <si>
    <t>H2O Site/ODP 1224-D</t>
  </si>
  <si>
    <t>ODP 1224-D bore hole inspection (12vCam)</t>
  </si>
  <si>
    <t>J2-049</t>
  </si>
  <si>
    <t>JBox Bypass Recovery, Slab Harness Recovery</t>
  </si>
  <si>
    <t>J2-048</t>
  </si>
  <si>
    <t>ICL temp probe on for tests,  Maggie Cal, Bio Survey, Lowering terminated early - hydraulic problems</t>
  </si>
  <si>
    <t>J2-047</t>
  </si>
  <si>
    <t>Maggie Cal, Maggie Survey, Bio Survey, Jbox Bypass Recovery, DVLNav Offset??</t>
  </si>
  <si>
    <t>J2-046</t>
  </si>
  <si>
    <t>Jbox Recovery,  No Maggie Cal</t>
  </si>
  <si>
    <t>J2-045</t>
  </si>
  <si>
    <t>Maggie Cal on way down,  Terminated early - lost comms to Jason2, Fiber in tether broke</t>
  </si>
  <si>
    <t>J2-044</t>
  </si>
  <si>
    <t>Santa Rosa Fault</t>
  </si>
  <si>
    <t>Operated at 6500 meters depth</t>
  </si>
  <si>
    <t>J2-043</t>
  </si>
  <si>
    <t>Patgan-Masala</t>
  </si>
  <si>
    <t>J2-042</t>
  </si>
  <si>
    <t>Malaguana-Gadao</t>
  </si>
  <si>
    <t>Found vents</t>
  </si>
  <si>
    <t>J2-041</t>
  </si>
  <si>
    <t>South Chamorro</t>
  </si>
  <si>
    <t>J2-040</t>
  </si>
  <si>
    <t>Blue Moon</t>
  </si>
  <si>
    <t>Vehicle ground, vehicle towed during weather prior to dead vehicle recoverey</t>
  </si>
  <si>
    <t>J2-039</t>
  </si>
  <si>
    <t>Lowering aborted, vehicle ground</t>
  </si>
  <si>
    <t>J2-038</t>
  </si>
  <si>
    <t>Celestial</t>
  </si>
  <si>
    <t>J2-037</t>
  </si>
  <si>
    <t>Quaker</t>
  </si>
  <si>
    <t>J2-036</t>
  </si>
  <si>
    <t>Big Blue</t>
  </si>
  <si>
    <t>J2-035</t>
  </si>
  <si>
    <t>Lowering aborted at 48 mtrs, no data,  problems with MEDEA video</t>
  </si>
  <si>
    <t>J2-034</t>
  </si>
  <si>
    <t>J2-033</t>
  </si>
  <si>
    <t>Lowering cut short due to weather</t>
  </si>
  <si>
    <t>J2-032</t>
  </si>
  <si>
    <t>Conical</t>
  </si>
  <si>
    <t>J2-031</t>
  </si>
  <si>
    <t>Pacman</t>
  </si>
  <si>
    <t>J2-030</t>
  </si>
  <si>
    <t>Lowering aborted at 1080 mtrs, no data,  hydraulic problems</t>
  </si>
  <si>
    <t>J2-029</t>
  </si>
  <si>
    <t>ALBL Nav Issues (currents, noise) , Borehole Instrument Work</t>
  </si>
  <si>
    <t>J2-028</t>
  </si>
  <si>
    <t>ALBL Nav Issues, (currents, noise),  Borehole Instrument Work</t>
  </si>
  <si>
    <t>J2-027</t>
  </si>
  <si>
    <t>J2-026</t>
  </si>
  <si>
    <t>Kealekakua Bay (K-Bay)</t>
  </si>
  <si>
    <t>Un-Navigated no ALBL,  Kealekakua Bay (K-Bay)</t>
  </si>
  <si>
    <t>J2-025</t>
  </si>
  <si>
    <t>Mauna Loa SW</t>
  </si>
  <si>
    <t>Un-Navigated no ALBL,  Mauna Loa SW rift middle</t>
  </si>
  <si>
    <t>J2-024</t>
  </si>
  <si>
    <t>Un-Navigated no ALBL,  Mauna Loa SW rift distal dive 4650M</t>
  </si>
  <si>
    <t>J2-023</t>
  </si>
  <si>
    <t>Un-Navigated no ALBL,  Mauna Loa SW rift east side deep 4025M</t>
  </si>
  <si>
    <t>J2-022</t>
  </si>
  <si>
    <t>Loihi HUGO</t>
  </si>
  <si>
    <t>Un-Navigated no ALBL, Recovered HUGO Junction Box</t>
  </si>
  <si>
    <t>J2-021</t>
  </si>
  <si>
    <t>Un-Navigated no ALBL, FiberOptic Slipring Failures</t>
  </si>
  <si>
    <t>J2-020</t>
  </si>
  <si>
    <t>Un-Navigated no ALBL</t>
  </si>
  <si>
    <t>J2-019</t>
  </si>
  <si>
    <t>J2-018</t>
  </si>
  <si>
    <t>K-BAY North</t>
  </si>
  <si>
    <t>ALBL/ALT Mode - MEDEA good, JASON2 noisy, Recovered because of winch level wind problem</t>
  </si>
  <si>
    <t>J2-017</t>
  </si>
  <si>
    <t>K-BAY South</t>
  </si>
  <si>
    <t>Un-Navigated no ALBL, Came up to empty rocks and move to K-BAY North</t>
  </si>
  <si>
    <t>J2-016</t>
  </si>
  <si>
    <t>Mauna Loa SW Rift</t>
  </si>
  <si>
    <t>J2-015</t>
  </si>
  <si>
    <t>J2-014</t>
  </si>
  <si>
    <t>In xpndr net. ALBL/ALT mode. MEDEA good, JASON2 noisey</t>
  </si>
  <si>
    <t>J2-013</t>
  </si>
  <si>
    <t>In transponder net. No ALBL nav due to noise</t>
  </si>
  <si>
    <t>J2-012</t>
  </si>
  <si>
    <t>DVD Video Recorded for internal DSL use/evaluation only</t>
  </si>
  <si>
    <t>J2-011</t>
  </si>
  <si>
    <t>J2-010</t>
  </si>
  <si>
    <t>J2-009</t>
  </si>
  <si>
    <t>J2-008</t>
  </si>
  <si>
    <t>J2-007</t>
  </si>
  <si>
    <t>J2-006</t>
  </si>
  <si>
    <t>1026-B &amp; Baby Bare</t>
  </si>
  <si>
    <t>J2-005</t>
  </si>
  <si>
    <t>J2-004</t>
  </si>
  <si>
    <t>J2-003</t>
  </si>
  <si>
    <t>Wuzza Bear</t>
  </si>
  <si>
    <t>J2-002</t>
  </si>
  <si>
    <t>First Science Lowering For Jason2, DVD Video Recorded for internal DSL use/evaluation only</t>
  </si>
  <si>
    <t>J2-001</t>
  </si>
  <si>
    <t>Nubbin Seamount</t>
  </si>
  <si>
    <t>JASON2 Sea Trials - No Science Data Collected (Engineering Only), Ping/Receive at Vehicles ALBL Mode Tested</t>
  </si>
  <si>
    <t>120a-052</t>
  </si>
  <si>
    <t>2007/03/30 22:53:00</t>
  </si>
  <si>
    <t>2007/03/31 01:16:00</t>
  </si>
  <si>
    <t>2007/04/03 20:38:00</t>
  </si>
  <si>
    <t>2007/04/03 23:10:00</t>
  </si>
  <si>
    <t>Layback and LBL RLY Nav,  MAPRS, Last DSL120a lowering as a DSL/NDSF Maintained and Operated System - Xfurred to HMRG</t>
  </si>
  <si>
    <t>120a-051</t>
  </si>
  <si>
    <t>2007/03/29 10:07:00</t>
  </si>
  <si>
    <t>2007/03/29 14:02:00</t>
  </si>
  <si>
    <t>2007/03/30 00:16:00</t>
  </si>
  <si>
    <t>2007/03/30 02:39:30</t>
  </si>
  <si>
    <t>Layback and LBL RLY Nav,  MAPRS</t>
  </si>
  <si>
    <t>120a-050</t>
  </si>
  <si>
    <t>2007/03/26 22:02:00</t>
  </si>
  <si>
    <t>2007/03/27 03:15:00</t>
  </si>
  <si>
    <t>2007/03/28 13:55:00</t>
  </si>
  <si>
    <t>2007/03/28 15:48:00</t>
  </si>
  <si>
    <t>EPR/9 North  ISS Site (9degs 50')</t>
  </si>
  <si>
    <t>120a-049</t>
  </si>
  <si>
    <t>Galapagos Spreading Center - West</t>
  </si>
  <si>
    <t>120a-048</t>
  </si>
  <si>
    <t>120a-047</t>
  </si>
  <si>
    <t>120a-046</t>
  </si>
  <si>
    <t>Galapagos Spreading Center - East</t>
  </si>
  <si>
    <t>120a-045</t>
  </si>
  <si>
    <t>120a-044</t>
  </si>
  <si>
    <t>120a-043</t>
  </si>
  <si>
    <t>Winch problems on way down</t>
  </si>
  <si>
    <t>120a-042</t>
  </si>
  <si>
    <t>East Lau Spreading Center</t>
  </si>
  <si>
    <t>Date/Times Estimated from Nav Files (srg/19May2004)</t>
  </si>
  <si>
    <t>120a-041</t>
  </si>
  <si>
    <t>Very good lowering.  No "Joe's bottle", on clump</t>
  </si>
  <si>
    <t>120a-040</t>
  </si>
  <si>
    <t>"Gorgeous ss/bathy".  No Doppler.  SM2000 and CTD aboard but off.  Terminated early - water chem bottle flooded.</t>
  </si>
  <si>
    <t>120a-039</t>
  </si>
  <si>
    <t>Excellent lowering.  Some noise issues but overall very good sidescan and bathymetry (need dates/times)</t>
  </si>
  <si>
    <t>120a-038</t>
  </si>
  <si>
    <t>Doppler mounted but not used (interference w/ 120), Maggie Cal at start,  Auto winch/fishz i/p for layback nav, No CTD Data Logged</t>
  </si>
  <si>
    <t>120a-037</t>
  </si>
  <si>
    <t>Doppler mounted but not used (interference w/ 120), Weather problems, Auto winch i/p for layback nav, No CTD data logged</t>
  </si>
  <si>
    <t>120a-036</t>
  </si>
  <si>
    <t>No Doppler, Telemetry and weather problems, Maggie cal at start, No CTD data logged</t>
  </si>
  <si>
    <t>120a-035</t>
  </si>
  <si>
    <t>120a-034</t>
  </si>
  <si>
    <t>120a-033</t>
  </si>
  <si>
    <t>No Good,   Reason????</t>
  </si>
  <si>
    <t>120a-032</t>
  </si>
  <si>
    <t>Lowering aborted at 855 mtrs, no data,  sonar failed,  flooded connector,  S/E data times estimated</t>
  </si>
  <si>
    <t>120a-031</t>
  </si>
  <si>
    <t>MEDEA as clump weight, no tether wrap</t>
  </si>
  <si>
    <t>120a-030</t>
  </si>
  <si>
    <t>Tether wrapped around clump and cable 6 times on recovery</t>
  </si>
  <si>
    <t>120a-029</t>
  </si>
  <si>
    <t>120a-028</t>
  </si>
  <si>
    <t>Lowering Aborted - no Xmit on DSL-120a,  Tether wrapped around vehicle on recovery</t>
  </si>
  <si>
    <t>120a-027</t>
  </si>
  <si>
    <t>On deck time estimated (not noted in logs)</t>
  </si>
  <si>
    <t>120a-026</t>
  </si>
  <si>
    <t>JQZ/Vicinity of ODP Hole 801C</t>
  </si>
  <si>
    <t>120a-025</t>
  </si>
  <si>
    <t>120a-024</t>
  </si>
  <si>
    <t>120a-023</t>
  </si>
  <si>
    <t>120a-022</t>
  </si>
  <si>
    <t>120a-021</t>
  </si>
  <si>
    <t>120a-020</t>
  </si>
  <si>
    <t>120a-019</t>
  </si>
  <si>
    <t>120a-018</t>
  </si>
  <si>
    <t>120a-017</t>
  </si>
  <si>
    <t>120a-016</t>
  </si>
  <si>
    <t>120a-015</t>
  </si>
  <si>
    <t>120a-014</t>
  </si>
  <si>
    <t>120a-013</t>
  </si>
  <si>
    <t>120a-012</t>
  </si>
  <si>
    <t>120a-011</t>
  </si>
  <si>
    <t>120a-010</t>
  </si>
  <si>
    <t>120a-009</t>
  </si>
  <si>
    <t>800 mtrs,  No Data - Transmit Problems?</t>
  </si>
  <si>
    <t>120a-008</t>
  </si>
  <si>
    <t>Dates purely a guess,  Test Lowering During Transit - No Data</t>
  </si>
  <si>
    <t>120a-007</t>
  </si>
  <si>
    <t>32 24.001N,  64 32.805W</t>
  </si>
  <si>
    <t>Vehicle Tests - First Full System Test</t>
  </si>
  <si>
    <t>120a-006</t>
  </si>
  <si>
    <t>Dockside Bermuda</t>
  </si>
  <si>
    <t>Dockside Vehicle Tests w/ HMRG Sonar Installed</t>
  </si>
  <si>
    <t>120a-005</t>
  </si>
  <si>
    <t>32 21.589N,  64 22.155W</t>
  </si>
  <si>
    <t>Vehicle Tests - No HMRG Sonar Installed</t>
  </si>
  <si>
    <t>120a-004</t>
  </si>
  <si>
    <t>32 20.609N,  64 23.836W</t>
  </si>
  <si>
    <t>MEDEA2</t>
  </si>
  <si>
    <t>120a-003</t>
  </si>
  <si>
    <t>32 21.892N,  64 25.022W</t>
  </si>
  <si>
    <t>120a-002</t>
  </si>
  <si>
    <t>32 20.560N,  64 24.360W</t>
  </si>
  <si>
    <t>120a-001</t>
  </si>
  <si>
    <t>32 21.017N,  64 35.463W</t>
  </si>
  <si>
    <t>120a-000c</t>
  </si>
  <si>
    <t>120a-000b</t>
  </si>
  <si>
    <t>120a-000a</t>
  </si>
  <si>
    <t>MED-010</t>
  </si>
  <si>
    <t>Galapagos Spreading Center</t>
  </si>
  <si>
    <t>MED-009</t>
  </si>
  <si>
    <t>MED-008</t>
  </si>
  <si>
    <t>MED-007</t>
  </si>
  <si>
    <t>MED-006</t>
  </si>
  <si>
    <t>MED-005</t>
  </si>
  <si>
    <t>MED-004</t>
  </si>
  <si>
    <t>MED-003</t>
  </si>
  <si>
    <t>MED-002</t>
  </si>
  <si>
    <t>MED-001</t>
  </si>
  <si>
    <t>First Standalone MEDEA Lowering for Data Collection</t>
  </si>
  <si>
    <t>ARG2-051</t>
  </si>
  <si>
    <t>MAR, 30 North</t>
  </si>
  <si>
    <t>Side Look Stbd Config - Ship GPS Nav Only, No LBL Tracking - Outside Nets</t>
  </si>
  <si>
    <t>ARG2-050</t>
  </si>
  <si>
    <t>Side Look Stbd Config - SIT, DSPL, DSC Looking out to STBD</t>
  </si>
  <si>
    <t>ARG2-049</t>
  </si>
  <si>
    <t>Side Look to Stbd Config, Transit at start - Changed work site after reaching bottom</t>
  </si>
  <si>
    <t>ARG2-048</t>
  </si>
  <si>
    <t>Side Look to Stbd Config, Ship's GPS Problems at start, HYDROTHERMALS!!</t>
  </si>
  <si>
    <t>ARG2-047</t>
  </si>
  <si>
    <t>ARG2-046</t>
  </si>
  <si>
    <t>ARG2-045</t>
  </si>
  <si>
    <t>ARG2-044</t>
  </si>
  <si>
    <t>Side look Stbd Config  - Weather hold at start</t>
  </si>
  <si>
    <t>ARG2-043</t>
  </si>
  <si>
    <t>Side look Stbd Config  - DSC problems at start, No CTD Data ( mistakenly turned off)</t>
  </si>
  <si>
    <t>ARG2-042</t>
  </si>
  <si>
    <t>ARG2-041</t>
  </si>
  <si>
    <t>Down Config</t>
  </si>
  <si>
    <t>ARG2-040</t>
  </si>
  <si>
    <t>Down Config - CTD On, DSPL OK</t>
  </si>
  <si>
    <t>ARG2-039</t>
  </si>
  <si>
    <t>Down Config - No CTD, DSPL (Color) Backwards, First ARGO w/ DSC to surface</t>
  </si>
  <si>
    <t>ARG2-038</t>
  </si>
  <si>
    <t>97West</t>
  </si>
  <si>
    <t>Low/5+Fast/.7=No ESC overlap,  Layback Nav All</t>
  </si>
  <si>
    <t>ARG2-037</t>
  </si>
  <si>
    <t>ARG2-036</t>
  </si>
  <si>
    <t>1,45North</t>
  </si>
  <si>
    <t>Low/5+Fast/.7=No ESC overlap,  Layback at start</t>
  </si>
  <si>
    <t>ARG2-035</t>
  </si>
  <si>
    <t>3,20 North</t>
  </si>
  <si>
    <t>Lousy ALBL Nav</t>
  </si>
  <si>
    <t>ARG2-034</t>
  </si>
  <si>
    <t>First Relay Fix at 04/04/00 21:25, Fish Posits Before</t>
  </si>
  <si>
    <t>ARG2-033</t>
  </si>
  <si>
    <t>Karson/DUKE,  Hurst/UICU</t>
  </si>
  <si>
    <t>Area21</t>
  </si>
  <si>
    <t>Relay at 200mtrs</t>
  </si>
  <si>
    <t>ARG2-032</t>
  </si>
  <si>
    <t>Area20</t>
  </si>
  <si>
    <t>ARG2-031</t>
  </si>
  <si>
    <t>Area19</t>
  </si>
  <si>
    <t>ARG2-030</t>
  </si>
  <si>
    <t>Area18</t>
  </si>
  <si>
    <t>ARG2-029</t>
  </si>
  <si>
    <t>Area17</t>
  </si>
  <si>
    <t>Relay at 200mtrs, Record Test Dvideo</t>
  </si>
  <si>
    <t>ARG2-028</t>
  </si>
  <si>
    <t>Area16</t>
  </si>
  <si>
    <t>ARG2-027</t>
  </si>
  <si>
    <t>Area15</t>
  </si>
  <si>
    <t>ARG2-026</t>
  </si>
  <si>
    <t>Area14</t>
  </si>
  <si>
    <t>ARG2-025</t>
  </si>
  <si>
    <t>Area12/Area13</t>
  </si>
  <si>
    <t>ARG2-024</t>
  </si>
  <si>
    <t>Area11</t>
  </si>
  <si>
    <t>ARG2-023</t>
  </si>
  <si>
    <t>Area01-Area10</t>
  </si>
  <si>
    <t>Relay at 300mtrs</t>
  </si>
  <si>
    <t>ARG2-022</t>
  </si>
  <si>
    <t>SE Flank/Ridge</t>
  </si>
  <si>
    <t>ARG2-021</t>
  </si>
  <si>
    <t>Change in Slope</t>
  </si>
  <si>
    <t>ARG2-020</t>
  </si>
  <si>
    <t>Pancake</t>
  </si>
  <si>
    <t>ARG2-019</t>
  </si>
  <si>
    <t>Flank Terrace</t>
  </si>
  <si>
    <t>ARG2-018</t>
  </si>
  <si>
    <t>Derby Area</t>
  </si>
  <si>
    <t>ARG2-017</t>
  </si>
  <si>
    <t>ARG2-016</t>
  </si>
  <si>
    <t>ARG2-015</t>
  </si>
  <si>
    <t>ARG2-014</t>
  </si>
  <si>
    <t>ARG2-012</t>
  </si>
  <si>
    <t>ARG2-011</t>
  </si>
  <si>
    <t>ARG2-010</t>
  </si>
  <si>
    <t>SEASEX</t>
  </si>
  <si>
    <t>Nephel/Spike</t>
  </si>
  <si>
    <t>ARG2-009</t>
  </si>
  <si>
    <t>Nephel</t>
  </si>
  <si>
    <t>ARG2-008</t>
  </si>
  <si>
    <t>Spike</t>
  </si>
  <si>
    <t>ARG2-007</t>
  </si>
  <si>
    <t>MEDEA1</t>
  </si>
  <si>
    <t>ARG2-006</t>
  </si>
  <si>
    <t>No Data - Cable Problems</t>
  </si>
  <si>
    <t>ARG2-005</t>
  </si>
  <si>
    <t>No Data - Sled Problems</t>
  </si>
  <si>
    <t>ARG2-004</t>
  </si>
  <si>
    <t>No Data - Test Lowering</t>
  </si>
  <si>
    <t>ARG2-003</t>
  </si>
  <si>
    <t>Seamount</t>
  </si>
  <si>
    <t>JASON1</t>
  </si>
  <si>
    <t>ARG2-002</t>
  </si>
  <si>
    <t>ARG2-001</t>
  </si>
  <si>
    <t>MD1-004</t>
  </si>
  <si>
    <t>Marsili Seamount</t>
  </si>
  <si>
    <t>*HM_BOT: LEAVE BOTTOM TIME NOT LOGGED</t>
  </si>
  <si>
    <t>MD1-003</t>
  </si>
  <si>
    <t>1st JASON Project Broadcasts</t>
  </si>
  <si>
    <t>MD1-002</t>
  </si>
  <si>
    <t>Skerki Bank Archeo Site</t>
  </si>
  <si>
    <t>SUCCESSFUL RECOVERY OF HUGO/JASON FROM BOTTOM</t>
  </si>
  <si>
    <t>MD1-001</t>
  </si>
  <si>
    <t>INSPECT HUGO/JASON ON BOTTOM.  1 B/W &amp; 1 COLOR TV, NO RECOVERY HOOK</t>
  </si>
  <si>
    <t>J1-323</t>
  </si>
  <si>
    <t>JAS-323</t>
  </si>
  <si>
    <t>end lowering time estimated</t>
  </si>
  <si>
    <t>J1-322</t>
  </si>
  <si>
    <t>JAS-322</t>
  </si>
  <si>
    <t>J1-321</t>
  </si>
  <si>
    <t>JAS-321</t>
  </si>
  <si>
    <t>J1-320</t>
  </si>
  <si>
    <t>JAS-320</t>
  </si>
  <si>
    <t>J1-319</t>
  </si>
  <si>
    <t>JAS-319</t>
  </si>
  <si>
    <t>J1-318</t>
  </si>
  <si>
    <t>JAS-318</t>
  </si>
  <si>
    <t>J1-317</t>
  </si>
  <si>
    <t>JAS-317</t>
  </si>
  <si>
    <t>J1-316</t>
  </si>
  <si>
    <t>JAS-316</t>
  </si>
  <si>
    <t>300mtrs,  Start Data Date/Time Estimated</t>
  </si>
  <si>
    <t>J1-315</t>
  </si>
  <si>
    <t>JAS-315</t>
  </si>
  <si>
    <t>J1-314</t>
  </si>
  <si>
    <t>JAS-314</t>
  </si>
  <si>
    <t>300mtrs,  End Data/On Deck Dates/Times Estimated</t>
  </si>
  <si>
    <t>J1-313</t>
  </si>
  <si>
    <t>JAS-313</t>
  </si>
  <si>
    <t>300mtrs,  Start,End Data/On Deck Dates/Times Estimated</t>
  </si>
  <si>
    <t>J1-312</t>
  </si>
  <si>
    <t>JAS-312</t>
  </si>
  <si>
    <t>800mtrs</t>
  </si>
  <si>
    <t>J1-311</t>
  </si>
  <si>
    <t>JAS-311</t>
  </si>
  <si>
    <t>Endeavour Vent Field</t>
  </si>
  <si>
    <t>J1-310</t>
  </si>
  <si>
    <t>JAS-310</t>
  </si>
  <si>
    <t>J1-309</t>
  </si>
  <si>
    <t>JAS-309</t>
  </si>
  <si>
    <t>J1-308</t>
  </si>
  <si>
    <t>JAS-308</t>
  </si>
  <si>
    <t>J1-307</t>
  </si>
  <si>
    <t>JAS-307</t>
  </si>
  <si>
    <t>No Data - Thruster Problems on Bottom Approach</t>
  </si>
  <si>
    <t>J1-306</t>
  </si>
  <si>
    <t>JAS-306</t>
  </si>
  <si>
    <t>J1-305</t>
  </si>
  <si>
    <t>JAS-305</t>
  </si>
  <si>
    <t>Test Lowering/Vehicle Ballasting</t>
  </si>
  <si>
    <t>J1-304</t>
  </si>
  <si>
    <t>JAS-304</t>
  </si>
  <si>
    <t>Edmund Vent Field</t>
  </si>
  <si>
    <t>J1-303</t>
  </si>
  <si>
    <t>JAS-303</t>
  </si>
  <si>
    <t>KNORR Seamount</t>
  </si>
  <si>
    <t>J1-302</t>
  </si>
  <si>
    <t>JAS-302</t>
  </si>
  <si>
    <t>J1-301</t>
  </si>
  <si>
    <t>JAS-301</t>
  </si>
  <si>
    <t>ParoSci and Doppler Compass Problems</t>
  </si>
  <si>
    <t>J1-300</t>
  </si>
  <si>
    <t>JAS-300</t>
  </si>
  <si>
    <t>J1-299</t>
  </si>
  <si>
    <t>JAS-299</t>
  </si>
  <si>
    <t>Kairei Vent Field</t>
  </si>
  <si>
    <t>J1-298</t>
  </si>
  <si>
    <t>JAS-298</t>
  </si>
  <si>
    <t>Lost DP/Bow Thruster</t>
  </si>
  <si>
    <t>J1-297</t>
  </si>
  <si>
    <t>JAS-297</t>
  </si>
  <si>
    <t>J1-296</t>
  </si>
  <si>
    <t>JAS-296</t>
  </si>
  <si>
    <t>J1-295</t>
  </si>
  <si>
    <t>JAS-295</t>
  </si>
  <si>
    <t>J1-294</t>
  </si>
  <si>
    <t>JAS-294</t>
  </si>
  <si>
    <t>Eel River Margin</t>
  </si>
  <si>
    <t>J1-293</t>
  </si>
  <si>
    <t>JAS-293</t>
  </si>
  <si>
    <t>J1-292</t>
  </si>
  <si>
    <t>JAS-292</t>
  </si>
  <si>
    <t>J1-291</t>
  </si>
  <si>
    <t>JAS-291</t>
  </si>
  <si>
    <t>J1-290</t>
  </si>
  <si>
    <t>JAS-290</t>
  </si>
  <si>
    <t>J1-289</t>
  </si>
  <si>
    <t>JAS-289</t>
  </si>
  <si>
    <t>J1-288</t>
  </si>
  <si>
    <t>JAS-288</t>
  </si>
  <si>
    <t>J1-287</t>
  </si>
  <si>
    <t>JAS-287</t>
  </si>
  <si>
    <t>MAVs, SM2000 ATS, elevator</t>
  </si>
  <si>
    <t>J1-286</t>
  </si>
  <si>
    <t>JAS-286</t>
  </si>
  <si>
    <t>MAVs, SM2000, elevator work</t>
  </si>
  <si>
    <t>J1-285</t>
  </si>
  <si>
    <t>JAS-285</t>
  </si>
  <si>
    <t>No Imagenex</t>
  </si>
  <si>
    <t>J1-284</t>
  </si>
  <si>
    <t>JAS-284</t>
  </si>
  <si>
    <t>Got to 400m and discovered Temperature probe was NG</t>
  </si>
  <si>
    <t>J1-283</t>
  </si>
  <si>
    <t>JAS-283</t>
  </si>
  <si>
    <t>RECORD LENGTH! sm2000 imaging and video surveys</t>
  </si>
  <si>
    <t>J1-282</t>
  </si>
  <si>
    <t>JAS-282</t>
  </si>
  <si>
    <t>Salut</t>
  </si>
  <si>
    <t xml:space="preserve"> camera work, imagenex, SM2000</t>
  </si>
  <si>
    <t>J1-281</t>
  </si>
  <si>
    <t>DEDSVSS LANEY00</t>
  </si>
  <si>
    <t>JAS-281</t>
  </si>
  <si>
    <t>Main Endeavour Vent Field</t>
  </si>
  <si>
    <t>J1-280</t>
  </si>
  <si>
    <t>JAS-280</t>
  </si>
  <si>
    <t>J1-279</t>
  </si>
  <si>
    <t>JAS-279</t>
  </si>
  <si>
    <t>Magnetic deviation changed from -20 to +20 (added 40 degrees, 0 deg correction after)</t>
  </si>
  <si>
    <t>J1-278</t>
  </si>
  <si>
    <t>JAS-278</t>
  </si>
  <si>
    <t>J1-277</t>
  </si>
  <si>
    <t>JAS-277</t>
  </si>
  <si>
    <t>J1-276</t>
  </si>
  <si>
    <t>JAS-276</t>
  </si>
  <si>
    <t>J1-275</t>
  </si>
  <si>
    <t>JAS-275</t>
  </si>
  <si>
    <t>UnNavigated Lowering</t>
  </si>
  <si>
    <t>J1-274</t>
  </si>
  <si>
    <t>JAS-274</t>
  </si>
  <si>
    <t>H2O</t>
  </si>
  <si>
    <t>J1-273</t>
  </si>
  <si>
    <t>JAS-273</t>
  </si>
  <si>
    <t>J1-272</t>
  </si>
  <si>
    <t>JAS-272</t>
  </si>
  <si>
    <t>H20</t>
  </si>
  <si>
    <t>J1-271</t>
  </si>
  <si>
    <t>JAS-271</t>
  </si>
  <si>
    <t>J1-270</t>
  </si>
  <si>
    <t>JAS-270</t>
  </si>
  <si>
    <t>J1-269</t>
  </si>
  <si>
    <t>JAS-269</t>
  </si>
  <si>
    <t>J1-268</t>
  </si>
  <si>
    <t>JAS-268</t>
  </si>
  <si>
    <t>Cleft</t>
  </si>
  <si>
    <t>J1-267</t>
  </si>
  <si>
    <t>JAS-267</t>
  </si>
  <si>
    <t>J1-266</t>
  </si>
  <si>
    <t>JAS-266</t>
  </si>
  <si>
    <t>benchmarks, imagenex</t>
  </si>
  <si>
    <t>J1-265</t>
  </si>
  <si>
    <t>JAS-265</t>
  </si>
  <si>
    <t>benchmarks, imagenex, plume imaging</t>
  </si>
  <si>
    <t>J1-264</t>
  </si>
  <si>
    <t>JAS-264</t>
  </si>
  <si>
    <t>no video, imagenex runs only</t>
  </si>
  <si>
    <t>J1-263</t>
  </si>
  <si>
    <t>JAS-263</t>
  </si>
  <si>
    <t>First Lowering, camera work + imagenex</t>
  </si>
  <si>
    <t>J1-262</t>
  </si>
  <si>
    <t>JAS-262</t>
  </si>
  <si>
    <t>BabyBare</t>
  </si>
  <si>
    <t>J1-261</t>
  </si>
  <si>
    <t>JAS-261</t>
  </si>
  <si>
    <t>ODP-1026B</t>
  </si>
  <si>
    <t>J1-260</t>
  </si>
  <si>
    <t>JAS-260</t>
  </si>
  <si>
    <t>J1-259</t>
  </si>
  <si>
    <t>JAS-259</t>
  </si>
  <si>
    <t>J1-258</t>
  </si>
  <si>
    <t>JAS-258</t>
  </si>
  <si>
    <t>BioBox Recovery on Mark48</t>
  </si>
  <si>
    <t>J1-257</t>
  </si>
  <si>
    <t>JAS-257</t>
  </si>
  <si>
    <t>Manip problems but able to do most tasks</t>
  </si>
  <si>
    <t>J1-256</t>
  </si>
  <si>
    <t>JAS-256</t>
  </si>
  <si>
    <t>Aborted at 2200mtrs - Manip problems</t>
  </si>
  <si>
    <t>J1-255</t>
  </si>
  <si>
    <t>JAS-255</t>
  </si>
  <si>
    <t>Aborted at 600mtrs - Vehicle Power/Manip problems</t>
  </si>
  <si>
    <t>J1-254</t>
  </si>
  <si>
    <t>JAS-254</t>
  </si>
  <si>
    <t>Terminated early due to manipulator problems</t>
  </si>
  <si>
    <t>J1-253</t>
  </si>
  <si>
    <t>JAS-253</t>
  </si>
  <si>
    <t>AC</t>
  </si>
  <si>
    <t>Artifact Recovery/Mapping at AC</t>
  </si>
  <si>
    <t>J1-252</t>
  </si>
  <si>
    <t>JAS-252</t>
  </si>
  <si>
    <t>East of AC/AA</t>
  </si>
  <si>
    <t>Investigate AMS-064 Targets/Seep 2</t>
  </si>
  <si>
    <t>J1-251</t>
  </si>
  <si>
    <t>JAS-251</t>
  </si>
  <si>
    <t>AB</t>
  </si>
  <si>
    <t>Artifact Recovery/Mapping at AB</t>
  </si>
  <si>
    <t>J1-250</t>
  </si>
  <si>
    <t>JAS-250</t>
  </si>
  <si>
    <t>J1-249</t>
  </si>
  <si>
    <t>JAS-249</t>
  </si>
  <si>
    <t>J1-248</t>
  </si>
  <si>
    <t>JAS-248</t>
  </si>
  <si>
    <t>AD</t>
  </si>
  <si>
    <t>Site AD Recon</t>
  </si>
  <si>
    <t>J1-247</t>
  </si>
  <si>
    <t>JAS-247</t>
  </si>
  <si>
    <t>Off Ashkelon</t>
  </si>
  <si>
    <t>Investigate AMS-063 Targets/Seep 1</t>
  </si>
  <si>
    <t>J1-246</t>
  </si>
  <si>
    <t>JAS-246</t>
  </si>
  <si>
    <t>AC/AB</t>
  </si>
  <si>
    <t>Artifacts/Map at AC,  Recon AB, No ESC</t>
  </si>
  <si>
    <t>J1-245</t>
  </si>
  <si>
    <t>JAS-245</t>
  </si>
  <si>
    <t>J1-244</t>
  </si>
  <si>
    <t>JAS-244</t>
  </si>
  <si>
    <t>AA/AC</t>
  </si>
  <si>
    <t>Located AC, Exact/ESC Survey of AC</t>
  </si>
  <si>
    <t>J1-243</t>
  </si>
  <si>
    <t xml:space="preserve"> TN083</t>
  </si>
  <si>
    <t>JAS-243</t>
  </si>
  <si>
    <t>J1-242</t>
  </si>
  <si>
    <t>JAS-242</t>
  </si>
  <si>
    <t>J1-241</t>
  </si>
  <si>
    <t>JAS-241</t>
  </si>
  <si>
    <t>J1-240</t>
  </si>
  <si>
    <t>JAS-240</t>
  </si>
  <si>
    <t>J1-239</t>
  </si>
  <si>
    <t>JAS-239</t>
  </si>
  <si>
    <t>J1-238 (MEDEA)</t>
  </si>
  <si>
    <t>JAS-238 (MEDEA)</t>
  </si>
  <si>
    <t>J1-237</t>
  </si>
  <si>
    <t>JAS-237</t>
  </si>
  <si>
    <t>J1-236</t>
  </si>
  <si>
    <t xml:space="preserve"> TN082</t>
  </si>
  <si>
    <t>JAS-236</t>
  </si>
  <si>
    <t>Cleft Segment</t>
  </si>
  <si>
    <t>44,40N,  132,22W</t>
  </si>
  <si>
    <t>J1-235</t>
  </si>
  <si>
    <t xml:space="preserve"> AT3-17</t>
  </si>
  <si>
    <t>JAS-235</t>
  </si>
  <si>
    <t>Fwd Look, Sampling, No ESC, No 3-Chip</t>
  </si>
  <si>
    <t>J1-234</t>
  </si>
  <si>
    <t>JAS-234</t>
  </si>
  <si>
    <t>Down Look, Sampling, Marker Recovery, No 3-Chip</t>
  </si>
  <si>
    <t>J1-233</t>
  </si>
  <si>
    <t>JAS-233</t>
  </si>
  <si>
    <t xml:space="preserve">Fwd Look, Vertical Transects, Site Measurements </t>
  </si>
  <si>
    <t>J1-231</t>
  </si>
  <si>
    <t>JAS-231</t>
  </si>
  <si>
    <t>Northern Mothra Field</t>
  </si>
  <si>
    <t>J1-230</t>
  </si>
  <si>
    <t>JAS-230</t>
  </si>
  <si>
    <t>Both Mothra Fields</t>
  </si>
  <si>
    <t>J1-229</t>
  </si>
  <si>
    <t>JAS-229</t>
  </si>
  <si>
    <t>Southern Mothra Field</t>
  </si>
  <si>
    <t>J1-228</t>
  </si>
  <si>
    <t>JAS-228</t>
  </si>
  <si>
    <t>S&amp;M Site</t>
  </si>
  <si>
    <t>J1-227</t>
  </si>
  <si>
    <t>AT3-06</t>
  </si>
  <si>
    <t>JAS-227</t>
  </si>
  <si>
    <t>First Joint ALVIN/DSOG/DSL JASON Ops</t>
  </si>
  <si>
    <t>J1-225</t>
  </si>
  <si>
    <t>JAS-225</t>
  </si>
  <si>
    <t>Skerki D</t>
  </si>
  <si>
    <t>J1-224</t>
  </si>
  <si>
    <t>JAS-224</t>
  </si>
  <si>
    <t>J1-223</t>
  </si>
  <si>
    <t>JAS-223</t>
  </si>
  <si>
    <t>J1-222</t>
  </si>
  <si>
    <t>JAS-222</t>
  </si>
  <si>
    <t>Gap 6/24/97 19:06-20:49  ROV Off Bottom</t>
  </si>
  <si>
    <t>J1-221</t>
  </si>
  <si>
    <t>JAS-221</t>
  </si>
  <si>
    <t>J1-220</t>
  </si>
  <si>
    <t>JAS-220</t>
  </si>
  <si>
    <t>Gap 6/22/97 03:42-06:06  ROV Off Bottom</t>
  </si>
  <si>
    <t>J1-219</t>
  </si>
  <si>
    <t>JAS-219</t>
  </si>
  <si>
    <t>Skerki A/Isis</t>
  </si>
  <si>
    <t>J1-218</t>
  </si>
  <si>
    <t>JAS-218</t>
  </si>
  <si>
    <t>Skerki A/Sailboat</t>
  </si>
  <si>
    <t>J1-217</t>
  </si>
  <si>
    <t>JAS-217</t>
  </si>
  <si>
    <t>Isis</t>
  </si>
  <si>
    <t>J1-216</t>
  </si>
  <si>
    <t>JAS-216</t>
  </si>
  <si>
    <t>Skerki B</t>
  </si>
  <si>
    <t>J1-215</t>
  </si>
  <si>
    <t>JAS-215</t>
  </si>
  <si>
    <t>J1-214</t>
  </si>
  <si>
    <t>JAS-214</t>
  </si>
  <si>
    <t>J1-213</t>
  </si>
  <si>
    <t>JAS-213</t>
  </si>
  <si>
    <t>J1-212</t>
  </si>
  <si>
    <t>JAS-212</t>
  </si>
  <si>
    <t>J1-211</t>
  </si>
  <si>
    <t>JAS-211</t>
  </si>
  <si>
    <t>J1-210</t>
  </si>
  <si>
    <t>JAS-210</t>
  </si>
  <si>
    <t>J1-209</t>
  </si>
  <si>
    <t>JAS-209</t>
  </si>
  <si>
    <t>J1-208</t>
  </si>
  <si>
    <t>JAS-208</t>
  </si>
  <si>
    <t>J1-207</t>
  </si>
  <si>
    <t>JAS-207</t>
  </si>
  <si>
    <t>Ballast Test - No Data; Times Estimated</t>
  </si>
  <si>
    <t>J1-206</t>
  </si>
  <si>
    <t>JAS-206</t>
  </si>
  <si>
    <t>J1-205</t>
  </si>
  <si>
    <t>JAS-205</t>
  </si>
  <si>
    <t>J1-204</t>
  </si>
  <si>
    <t>JAS-204</t>
  </si>
  <si>
    <t>J1-203</t>
  </si>
  <si>
    <t>JAS-203</t>
  </si>
  <si>
    <t>J1-202</t>
  </si>
  <si>
    <t>JAS-202</t>
  </si>
  <si>
    <t>J1-201</t>
  </si>
  <si>
    <t>JAS-201</t>
  </si>
  <si>
    <t>BlueMoon/16N</t>
  </si>
  <si>
    <t>J1-200</t>
  </si>
  <si>
    <t>JAS-200</t>
  </si>
  <si>
    <t>PacMan</t>
  </si>
  <si>
    <t>Lowering Aborted - Vehicle Problems</t>
  </si>
  <si>
    <t>J1-199</t>
  </si>
  <si>
    <t>JAS-199</t>
  </si>
  <si>
    <t>J1-198</t>
  </si>
  <si>
    <t>JAS-198</t>
  </si>
  <si>
    <t>J1-197</t>
  </si>
  <si>
    <t>JAS-197</t>
  </si>
  <si>
    <t>J1-196</t>
  </si>
  <si>
    <t>JAS-196</t>
  </si>
  <si>
    <t>J1-195</t>
  </si>
  <si>
    <t>JAS-195</t>
  </si>
  <si>
    <t>J1-194 (MEDEA)</t>
  </si>
  <si>
    <t>JAS-194 (MEDEA)</t>
  </si>
  <si>
    <t>J1-193 (MEDEA)</t>
  </si>
  <si>
    <t>JAS-193 (MEDEA)</t>
  </si>
  <si>
    <t>J1-192a (MEDEA)</t>
  </si>
  <si>
    <t>JAS-192a (MEDEA)</t>
  </si>
  <si>
    <t>WHOI OBS Site</t>
  </si>
  <si>
    <t>No Data - WHOI OBS Recovery</t>
  </si>
  <si>
    <t>J1-192 (MEDEA)</t>
  </si>
  <si>
    <t>JAS-192 (MEDEA)</t>
  </si>
  <si>
    <t>SIO OBS Site</t>
  </si>
  <si>
    <t>No Data - SIO OBS Recovery</t>
  </si>
  <si>
    <t>J1-191</t>
  </si>
  <si>
    <t>JAS-191</t>
  </si>
  <si>
    <t>Gorda</t>
  </si>
  <si>
    <t>J1-190</t>
  </si>
  <si>
    <t>JAS-190</t>
  </si>
  <si>
    <t>No Data - Winch died at 2690mtrs out</t>
  </si>
  <si>
    <t>J1-189</t>
  </si>
  <si>
    <t>JAS-189</t>
  </si>
  <si>
    <t>Floc</t>
  </si>
  <si>
    <t>J1-188</t>
  </si>
  <si>
    <t>JAS-188</t>
  </si>
  <si>
    <t>J1-187</t>
  </si>
  <si>
    <t>JAS-187</t>
  </si>
  <si>
    <t>Flow</t>
  </si>
  <si>
    <t>Start Data Time Estimated</t>
  </si>
  <si>
    <t>J1-186</t>
  </si>
  <si>
    <t>JAS-186</t>
  </si>
  <si>
    <t>No Data - Aborted Lowering</t>
  </si>
  <si>
    <t>J1-185</t>
  </si>
  <si>
    <t>JAS-185</t>
  </si>
  <si>
    <t>J1-184</t>
  </si>
  <si>
    <t>JAS-184</t>
  </si>
  <si>
    <t>JASON Vent, Crystal, White Castle</t>
  </si>
  <si>
    <t>J1-183</t>
  </si>
  <si>
    <t>JAS-183</t>
  </si>
  <si>
    <t>2608 Vent, Marker 3 Sintra</t>
  </si>
  <si>
    <t>J1-182</t>
  </si>
  <si>
    <t>JAS-182</t>
  </si>
  <si>
    <t>J1-181</t>
  </si>
  <si>
    <t>JAS-181</t>
  </si>
  <si>
    <t>Box 3,4 Sintra</t>
  </si>
  <si>
    <t>J1-180</t>
  </si>
  <si>
    <t>JAS-180</t>
  </si>
  <si>
    <t>Marker 3,4 Sintra</t>
  </si>
  <si>
    <t>J1-179</t>
  </si>
  <si>
    <t>JAS-179</t>
  </si>
  <si>
    <t>Marker 3 Sintra</t>
  </si>
  <si>
    <t>J1-178</t>
  </si>
  <si>
    <t>JAS-178</t>
  </si>
  <si>
    <t>Eiffel Tower</t>
  </si>
  <si>
    <t>J1-177</t>
  </si>
  <si>
    <t>JAS-177</t>
  </si>
  <si>
    <t>Marker L, Eiffel Tower</t>
  </si>
  <si>
    <t>J1-176</t>
  </si>
  <si>
    <t>JAS-176</t>
  </si>
  <si>
    <t>Marker 6, Eiffel Tower</t>
  </si>
  <si>
    <t>J1-172</t>
  </si>
  <si>
    <t>JAS-172</t>
  </si>
  <si>
    <t>Water Column Work - Plankton Population Assessment</t>
  </si>
  <si>
    <t>J1-171</t>
  </si>
  <si>
    <t>JAS-171</t>
  </si>
  <si>
    <t>J1-170</t>
  </si>
  <si>
    <t>JAS-170</t>
  </si>
  <si>
    <t>J1-169</t>
  </si>
  <si>
    <t>JAS-169</t>
  </si>
  <si>
    <t>J1-168</t>
  </si>
  <si>
    <t>JAS-168</t>
  </si>
  <si>
    <t>J1-167</t>
  </si>
  <si>
    <t>JAS-167</t>
  </si>
  <si>
    <t>J1-166</t>
  </si>
  <si>
    <t>JAS-166</t>
  </si>
  <si>
    <t>RENDEVOUS WITH DELTA SUB AND MINI-ROVER.  *HM_BOT:ESTIMATED</t>
  </si>
  <si>
    <t>J1-165</t>
  </si>
  <si>
    <t>JAS-165</t>
  </si>
  <si>
    <t>CONT. DOWNLOOK ESC/372 SURVEY OF BOW. TIDE/CURRENT PROBLEM. LOST TELEM</t>
  </si>
  <si>
    <t>J1-164</t>
  </si>
  <si>
    <t>JAS-164</t>
  </si>
  <si>
    <t>CONT. DOWNLOOK ESC/372 SURVEY OF BOW. TIDE/CURRENT PROBLEM. *HM_BOT:EST</t>
  </si>
  <si>
    <t>J1-163</t>
  </si>
  <si>
    <t>JAS-163</t>
  </si>
  <si>
    <t>HI-ALT DOWNLOOK ESC/372 SURVEY OF BOW. TIDE/CURRENT PROBLEM. *HM_BOT:EST</t>
  </si>
  <si>
    <t>J1-162</t>
  </si>
  <si>
    <t>JAS-162</t>
  </si>
  <si>
    <t>SURVEY.  TIDE/CURRENT PROBLEMS.  *HM_BOT:ESTIMATED</t>
  </si>
  <si>
    <t>J1-161</t>
  </si>
  <si>
    <t>JAS-161</t>
  </si>
  <si>
    <t>LOWERING ON STERN WITH MINI-ROVER.  TIDE/CURRENT PROBLEMS.  *HM_BOT:EST</t>
  </si>
  <si>
    <t>J1-160</t>
  </si>
  <si>
    <t>JAS-160</t>
  </si>
  <si>
    <t>CONTINUE SURVEY OF LUSITANIA WIDE AREA COVERAGE.  *HM_BOT:ESTIMATED</t>
  </si>
  <si>
    <t>J1-159</t>
  </si>
  <si>
    <t>JAS-159</t>
  </si>
  <si>
    <t>RENDEVOUS WITH DELTA SUB.  JASON TANGLED IN NETS.  *HM_BOT:ESTIMATED</t>
  </si>
  <si>
    <t>J1-158</t>
  </si>
  <si>
    <t>JAS-158</t>
  </si>
  <si>
    <t>MESOTECH SONAR SURVEY.  *HM_BOT:ESTIMATED</t>
  </si>
  <si>
    <t>J1-157</t>
  </si>
  <si>
    <t>JAS-157</t>
  </si>
  <si>
    <t>CONTINUE SURVEY.  *HM_BOT:ESTIMATED</t>
  </si>
  <si>
    <t>J1-156</t>
  </si>
  <si>
    <t>JAS-156</t>
  </si>
  <si>
    <t>PRELIMINARY SURVEY.  *HM_BOT:ESTIMATED</t>
  </si>
  <si>
    <t>J1-155</t>
  </si>
  <si>
    <t>JAS-155</t>
  </si>
  <si>
    <t>ARSRP Site D</t>
  </si>
  <si>
    <t>J1-154</t>
  </si>
  <si>
    <t>JAS-154</t>
  </si>
  <si>
    <t>ARSRP Site A</t>
  </si>
  <si>
    <t>J1-153</t>
  </si>
  <si>
    <t>JAS-153</t>
  </si>
  <si>
    <t>J1-152</t>
  </si>
  <si>
    <t>JAS-152</t>
  </si>
  <si>
    <t>ARSRP Site B</t>
  </si>
  <si>
    <t>J1-151</t>
  </si>
  <si>
    <t>JAS-151</t>
  </si>
  <si>
    <t>J1-150</t>
  </si>
  <si>
    <t>JAS-150</t>
  </si>
  <si>
    <t>J1-149</t>
  </si>
  <si>
    <t>JASPRO93</t>
  </si>
  <si>
    <t>JAS-149</t>
  </si>
  <si>
    <t>J1-148</t>
  </si>
  <si>
    <t>JAS-148</t>
  </si>
  <si>
    <t>J1-147</t>
  </si>
  <si>
    <t>JAS-147</t>
  </si>
  <si>
    <t>J1-146</t>
  </si>
  <si>
    <t>JAS-146</t>
  </si>
  <si>
    <t>J1-145</t>
  </si>
  <si>
    <t>JAS-145</t>
  </si>
  <si>
    <t>J1-144</t>
  </si>
  <si>
    <t>JAS-144</t>
  </si>
  <si>
    <t>J1-143</t>
  </si>
  <si>
    <t>JAS-143</t>
  </si>
  <si>
    <t>J1-142</t>
  </si>
  <si>
    <t>JAS-142</t>
  </si>
  <si>
    <t>J1-141</t>
  </si>
  <si>
    <t>JAS-141</t>
  </si>
  <si>
    <t>J1-140</t>
  </si>
  <si>
    <t>JAS-140</t>
  </si>
  <si>
    <t>J1-139</t>
  </si>
  <si>
    <t>JAS-139</t>
  </si>
  <si>
    <t>J1-138</t>
  </si>
  <si>
    <t>JAS-138</t>
  </si>
  <si>
    <t>J1-137</t>
  </si>
  <si>
    <t>JAS-137</t>
  </si>
  <si>
    <t>J1-136</t>
  </si>
  <si>
    <t>JAS-136</t>
  </si>
  <si>
    <t>J1-135</t>
  </si>
  <si>
    <t>JAS-135</t>
  </si>
  <si>
    <t>J1-134</t>
  </si>
  <si>
    <t>JAS-134</t>
  </si>
  <si>
    <t>Video Data at U. Wash</t>
  </si>
  <si>
    <t>J1-133</t>
  </si>
  <si>
    <t>JAS-133</t>
  </si>
  <si>
    <t>J1-132</t>
  </si>
  <si>
    <t>JAS-132</t>
  </si>
  <si>
    <t>J1-131</t>
  </si>
  <si>
    <t>JAS-131</t>
  </si>
  <si>
    <t>Video Data at U. Wash.  Weather Hold/No Science 07Aug/15:30 - 09Aug/16:50</t>
  </si>
  <si>
    <t>J1-130</t>
  </si>
  <si>
    <t>JAS-130</t>
  </si>
  <si>
    <t>J1-129</t>
  </si>
  <si>
    <t>JAS-129</t>
  </si>
  <si>
    <t>Video Data at U. Wash.  3 Unsuccessful Attempts to Launch At Start</t>
  </si>
  <si>
    <t>J1-128</t>
  </si>
  <si>
    <t>JAS-128</t>
  </si>
  <si>
    <t>CONTROL Site</t>
  </si>
  <si>
    <t>Duplicate Set of Video Data At Rutgers with Grassle</t>
  </si>
  <si>
    <t>J1-127</t>
  </si>
  <si>
    <t>JAS-127</t>
  </si>
  <si>
    <t>SLMAX Site</t>
  </si>
  <si>
    <t>J1-126</t>
  </si>
  <si>
    <t>JAS-126</t>
  </si>
  <si>
    <t>J1-125</t>
  </si>
  <si>
    <t>JAS-125</t>
  </si>
  <si>
    <t>J1-124</t>
  </si>
  <si>
    <t>JAS-124</t>
  </si>
  <si>
    <t>J1-123</t>
  </si>
  <si>
    <t>JAS-123</t>
  </si>
  <si>
    <t>SCOURGE Site</t>
  </si>
  <si>
    <t>"IMAX" CAMERA TESTS (UNSUCCESSFUL)</t>
  </si>
  <si>
    <t>J1-122</t>
  </si>
  <si>
    <t>JAS-122</t>
  </si>
  <si>
    <t>National Geographic Society's "EXPLORER" Show Broadcast</t>
  </si>
  <si>
    <t>J1-121</t>
  </si>
  <si>
    <t>JAS-121</t>
  </si>
  <si>
    <t>J1-120</t>
  </si>
  <si>
    <t>JAS-120</t>
  </si>
  <si>
    <t>NO DATA 10MAY93/17:00 - 11MAY93/09:00.  JASON Spends Night On Bottom of Lake Ontario During Storm.</t>
  </si>
  <si>
    <t>J1-119</t>
  </si>
  <si>
    <t>JAS-119</t>
  </si>
  <si>
    <t>J1-118</t>
  </si>
  <si>
    <t>JAS-118</t>
  </si>
  <si>
    <t>J1-117</t>
  </si>
  <si>
    <t>JAS-117</t>
  </si>
  <si>
    <t>J1-116</t>
  </si>
  <si>
    <t>JAS-116</t>
  </si>
  <si>
    <t>J1-115</t>
  </si>
  <si>
    <t>JAS-115</t>
  </si>
  <si>
    <t>HAMILTON Site</t>
  </si>
  <si>
    <t>BAD WEATHER DELAYS LAUNCH.  REMOTE FLYING ONLY - NO DATA COLLECTED</t>
  </si>
  <si>
    <t>J1-114</t>
  </si>
  <si>
    <t>JAS-114</t>
  </si>
  <si>
    <t>J1-113</t>
  </si>
  <si>
    <t>JAS-113</t>
  </si>
  <si>
    <t>J1-112</t>
  </si>
  <si>
    <t>JAS-112</t>
  </si>
  <si>
    <t>J1-111</t>
  </si>
  <si>
    <t>JAS-111</t>
  </si>
  <si>
    <t>J1-110</t>
  </si>
  <si>
    <t>JAS-110</t>
  </si>
  <si>
    <t>Appeared on ABC's Good Morning America</t>
  </si>
  <si>
    <t>J1-109</t>
  </si>
  <si>
    <t>JAS-109</t>
  </si>
  <si>
    <t>J1-108</t>
  </si>
  <si>
    <t>JAS-108</t>
  </si>
  <si>
    <t>J1-107</t>
  </si>
  <si>
    <t>JAS-107</t>
  </si>
  <si>
    <t>Bangor Submarine Base</t>
  </si>
  <si>
    <t>SONAR AND IMAGE DATA ARE CLASSIFIED</t>
  </si>
  <si>
    <t>J1-106</t>
  </si>
  <si>
    <t>JAS-106</t>
  </si>
  <si>
    <t>J1-105</t>
  </si>
  <si>
    <t>JAS-105</t>
  </si>
  <si>
    <t>J1-104</t>
  </si>
  <si>
    <t>JAS-104</t>
  </si>
  <si>
    <t>SOCAL Area</t>
  </si>
  <si>
    <t>J1-103</t>
  </si>
  <si>
    <t>JAS-103</t>
  </si>
  <si>
    <t>J1-102</t>
  </si>
  <si>
    <t>JAS-102</t>
  </si>
  <si>
    <t>J1-101</t>
  </si>
  <si>
    <t>JAS-101</t>
  </si>
  <si>
    <t>J1-100</t>
  </si>
  <si>
    <t>JAS-100</t>
  </si>
  <si>
    <t>J1-029</t>
  </si>
  <si>
    <t>JAS-029</t>
  </si>
  <si>
    <t>J1-028</t>
  </si>
  <si>
    <t>JAS-028</t>
  </si>
  <si>
    <t>J1-027</t>
  </si>
  <si>
    <t>JAS-027</t>
  </si>
  <si>
    <t>J1-026</t>
  </si>
  <si>
    <t>JAS-026</t>
  </si>
  <si>
    <t>J1-025</t>
  </si>
  <si>
    <t>JAS-025</t>
  </si>
  <si>
    <t>J1-024</t>
  </si>
  <si>
    <t>JAS-024</t>
  </si>
  <si>
    <t>MEDEA/JASON CONFIG.  ALSO CALLED MEDEA-15</t>
  </si>
  <si>
    <t>J1-023</t>
  </si>
  <si>
    <t>JAS-023</t>
  </si>
  <si>
    <t>MEDEA/JASON CONFIG.  ALSO CALLED MEDEA-14</t>
  </si>
  <si>
    <t>J1-022</t>
  </si>
  <si>
    <t>JAS-022</t>
  </si>
  <si>
    <t>MEDEA/JASON CONFIG.  ALSO CALLED MEDEA-13</t>
  </si>
  <si>
    <t>J1-021</t>
  </si>
  <si>
    <t>JAS-021</t>
  </si>
  <si>
    <t>MEDEA/JASON.  ALSO CALLED MEDEA-12.  NO RECOVERIES-BAD MANIP.  Excellent ISIS Pics 17:45-17:55.</t>
  </si>
  <si>
    <t>J1-020</t>
  </si>
  <si>
    <t>JAS-020</t>
  </si>
  <si>
    <t>MEDEA/JASON CONFIG.  ALSO CALLED MEDEA-11</t>
  </si>
  <si>
    <t>J1-019</t>
  </si>
  <si>
    <t>JAS-019</t>
  </si>
  <si>
    <t>MEDEA/JASON CONFIG.  ALSO CALLED MEDEA-10.  1st Amphorae Recoveries (#'s 3 and 4)</t>
  </si>
  <si>
    <t>J1-018</t>
  </si>
  <si>
    <t>JAS-018</t>
  </si>
  <si>
    <t>MEDEA/JASON CONFIG.  ALSO CALLED MEDEA-9</t>
  </si>
  <si>
    <t>J1-017</t>
  </si>
  <si>
    <t>JAS-017</t>
  </si>
  <si>
    <t>MEDEA/JASON CONFIG.  ALSO CALLED MEDEA-8</t>
  </si>
  <si>
    <t>J1-016</t>
  </si>
  <si>
    <t>JAS-016</t>
  </si>
  <si>
    <t>MEDEA/JASON CONFIG.  ALSO CALLED MEDEA-7</t>
  </si>
  <si>
    <t>J1-015</t>
  </si>
  <si>
    <t>JAS-015</t>
  </si>
  <si>
    <t>MEDEA/JASON CONFIG.  ALSO CALLED MEDEA-6</t>
  </si>
  <si>
    <t>J1-014</t>
  </si>
  <si>
    <t>JAS-014</t>
  </si>
  <si>
    <t>1st MEDEA/JASON CONFIG.  ALSO CALLED MEDEA-5</t>
  </si>
  <si>
    <t>J1-013</t>
  </si>
  <si>
    <t>JAS-013</t>
  </si>
  <si>
    <t>*HM_BOT: NO DATA-HUGO/JASON LOST-CABLE BROKE ON LAUNCH-RECOVERED 29APR89</t>
  </si>
  <si>
    <t>J1-012</t>
  </si>
  <si>
    <t>JAS-012</t>
  </si>
  <si>
    <t>HUGO/JASON CONFIGURATION</t>
  </si>
  <si>
    <t>J1-011</t>
  </si>
  <si>
    <t>JAS-011</t>
  </si>
  <si>
    <t>TEST LOWERING - NO DATA  HUGO/JASON CONFIGURATION</t>
  </si>
  <si>
    <t>J1-010</t>
  </si>
  <si>
    <t>JAS-010</t>
  </si>
  <si>
    <t>IMAGERY AND DEPTH DATA CLASSIFIED.  Estimated Start/End Times</t>
  </si>
  <si>
    <t>J1-009</t>
  </si>
  <si>
    <t>JAS-009</t>
  </si>
  <si>
    <t>J1-008</t>
  </si>
  <si>
    <t>JAS-008</t>
  </si>
  <si>
    <t>J1-007</t>
  </si>
  <si>
    <t>JAS-007</t>
  </si>
  <si>
    <t>J1-006</t>
  </si>
  <si>
    <t>JAS-006</t>
  </si>
  <si>
    <t>J1-005</t>
  </si>
  <si>
    <t>JAS-005</t>
  </si>
  <si>
    <t>J1-004</t>
  </si>
  <si>
    <t>JAS-004</t>
  </si>
  <si>
    <t>J1-003</t>
  </si>
  <si>
    <t>JAS-003</t>
  </si>
  <si>
    <t>J1-002</t>
  </si>
  <si>
    <t>JAS-002</t>
  </si>
  <si>
    <t>J1-001</t>
  </si>
  <si>
    <t>JAS-001</t>
  </si>
  <si>
    <t>120-92-4</t>
  </si>
  <si>
    <t>AMS-92-4</t>
  </si>
  <si>
    <t>Consecutive DSL-120 Lowering Id Not Maintained</t>
  </si>
  <si>
    <t>120-92-3</t>
  </si>
  <si>
    <t>AMS-92-3</t>
  </si>
  <si>
    <t>120-92-2</t>
  </si>
  <si>
    <t>AMS-92-2</t>
  </si>
  <si>
    <t>120-92-1</t>
  </si>
  <si>
    <t>AMS-92-1</t>
  </si>
  <si>
    <t>120-077</t>
  </si>
  <si>
    <t>AMS-077</t>
  </si>
  <si>
    <t>30 North/Lost City Site</t>
  </si>
  <si>
    <t>Re-Ballasting at start, SIO Towed Maggie.  Last DSL-120 Lowering.</t>
  </si>
  <si>
    <t>120-076</t>
  </si>
  <si>
    <t>AMS-076</t>
  </si>
  <si>
    <t>Deep Wreck Search</t>
  </si>
  <si>
    <t>120-075</t>
  </si>
  <si>
    <t>AMS-075</t>
  </si>
  <si>
    <t>Sinop Bay</t>
  </si>
  <si>
    <t>120-074</t>
  </si>
  <si>
    <t>AMS-074</t>
  </si>
  <si>
    <t>Bathy Xover</t>
  </si>
  <si>
    <t>120-073</t>
  </si>
  <si>
    <t>AMS-073</t>
  </si>
  <si>
    <t>Anoxia</t>
  </si>
  <si>
    <t>1.5 Hrs ea  Estimated for Water Column Up/Down</t>
  </si>
  <si>
    <t>120-072</t>
  </si>
  <si>
    <t>AMS-072</t>
  </si>
  <si>
    <t>Line 1</t>
  </si>
  <si>
    <t>120-071</t>
  </si>
  <si>
    <t>AMS-071</t>
  </si>
  <si>
    <t>Area 2</t>
  </si>
  <si>
    <t>120-070</t>
  </si>
  <si>
    <t>AMS-070</t>
  </si>
  <si>
    <t>120-069</t>
  </si>
  <si>
    <t>AMS-069</t>
  </si>
  <si>
    <t>Lillipop on, 10lbs light, PDepth Errs (3360.0mtrs), Xcvr gain changes during collection</t>
  </si>
  <si>
    <t>120-068</t>
  </si>
  <si>
    <t>AMS-068</t>
  </si>
  <si>
    <t>Lollipop on, 10+ lbs light, Good Sonar Data</t>
  </si>
  <si>
    <t>120-067</t>
  </si>
  <si>
    <t>AMS-067</t>
  </si>
  <si>
    <t>Lollipop on, Good Sonar Data</t>
  </si>
  <si>
    <t>120-066</t>
  </si>
  <si>
    <t>AMS-066</t>
  </si>
  <si>
    <t>9-10 North</t>
  </si>
  <si>
    <t>120-065</t>
  </si>
  <si>
    <t>AMS-065</t>
  </si>
  <si>
    <t>No Sonar Data - Towfish Not Xmitting, Lillipop On</t>
  </si>
  <si>
    <t>120-064</t>
  </si>
  <si>
    <t>AMS-064</t>
  </si>
  <si>
    <t>AB --&gt; East</t>
  </si>
  <si>
    <t>AXPAC Data;  Ground Truth AB, Search to East</t>
  </si>
  <si>
    <t>120-063</t>
  </si>
  <si>
    <t>AMS-063</t>
  </si>
  <si>
    <t>AXPAC Data;  2 ReBoots of Geodas w/ Data Loss</t>
  </si>
  <si>
    <t>120-062</t>
  </si>
  <si>
    <t>AMS-062</t>
  </si>
  <si>
    <t>AXPAC Data;  Located AA/AC</t>
  </si>
  <si>
    <t>120-061</t>
  </si>
  <si>
    <t>AMS-061</t>
  </si>
  <si>
    <t>AXPAC Data;  Severe Pitch Down, High Tow Speeds</t>
  </si>
  <si>
    <t>120-060</t>
  </si>
  <si>
    <t>AMS-060</t>
  </si>
  <si>
    <t>Lines 1-4</t>
  </si>
  <si>
    <t>Data Gap 99/03/17 03:56 - 09:49</t>
  </si>
  <si>
    <t>120-059</t>
  </si>
  <si>
    <t>AMS-059</t>
  </si>
  <si>
    <t>SEPR</t>
  </si>
  <si>
    <t>Only DSL-120 Lowering This Cruise</t>
  </si>
  <si>
    <t>120-058</t>
  </si>
  <si>
    <t>AMS-058</t>
  </si>
  <si>
    <t>PRL7</t>
  </si>
  <si>
    <t>RLY at 150m</t>
  </si>
  <si>
    <t>120-057</t>
  </si>
  <si>
    <t>AMS-057</t>
  </si>
  <si>
    <t>Maggie Lines</t>
  </si>
  <si>
    <t>Ridge Axis X's, Maggie, RLY at 150m</t>
  </si>
  <si>
    <t>120-056</t>
  </si>
  <si>
    <t>AMS-056</t>
  </si>
  <si>
    <t>F1,2,3,4,5</t>
  </si>
  <si>
    <t>South Flank Survey</t>
  </si>
  <si>
    <t>120-055</t>
  </si>
  <si>
    <t>AMS-055</t>
  </si>
  <si>
    <t>PRL6</t>
  </si>
  <si>
    <t>End Ridge Crest Survey</t>
  </si>
  <si>
    <t>120-054</t>
  </si>
  <si>
    <t>AMS-054</t>
  </si>
  <si>
    <t>PRL5</t>
  </si>
  <si>
    <t>120-053</t>
  </si>
  <si>
    <t>AMS-053</t>
  </si>
  <si>
    <t>PRL4, 3(End)</t>
  </si>
  <si>
    <t>Deepest DSL-120 (~5200mtrs)</t>
  </si>
  <si>
    <t>120-052</t>
  </si>
  <si>
    <t>AMS-052</t>
  </si>
  <si>
    <t>PRL3</t>
  </si>
  <si>
    <t>Maggie Cal at start; Tether chaffed</t>
  </si>
  <si>
    <t>120-051</t>
  </si>
  <si>
    <t>AMS-051</t>
  </si>
  <si>
    <t>PRL1,2; DeepX</t>
  </si>
  <si>
    <t>PRL2 UpHill, Much layback nav</t>
  </si>
  <si>
    <t>120-050</t>
  </si>
  <si>
    <t>AMS-050</t>
  </si>
  <si>
    <t>120-049</t>
  </si>
  <si>
    <t>PANR05MV</t>
  </si>
  <si>
    <t>Hey/UofHawaii</t>
  </si>
  <si>
    <t>AMS-049</t>
  </si>
  <si>
    <t>SegE4</t>
  </si>
  <si>
    <t>31,13S - 32,14S;  111,57W - 112,11W</t>
  </si>
  <si>
    <t>120-048</t>
  </si>
  <si>
    <t>AMS-048</t>
  </si>
  <si>
    <t>SegE3</t>
  </si>
  <si>
    <t>30,35S - 31,20S;  111,48W - 111,59W</t>
  </si>
  <si>
    <t>120-047</t>
  </si>
  <si>
    <t>AMS-047</t>
  </si>
  <si>
    <t>SegE2</t>
  </si>
  <si>
    <t>30,05S - 30,40S;  111,44W - 111,56W</t>
  </si>
  <si>
    <t>120-046</t>
  </si>
  <si>
    <t>AMS-046</t>
  </si>
  <si>
    <t>SegE1</t>
  </si>
  <si>
    <t>28,38S - 30,09S;  111,44W - 112,06W</t>
  </si>
  <si>
    <t>120-045</t>
  </si>
  <si>
    <t>AMS-045</t>
  </si>
  <si>
    <t>SegW4</t>
  </si>
  <si>
    <t>28,20S - 29,26S;  112,50W - 113,00W</t>
  </si>
  <si>
    <t>120-044</t>
  </si>
  <si>
    <t>AMS-044</t>
  </si>
  <si>
    <t>SegW3</t>
  </si>
  <si>
    <t>27,27S - 28,28S;  112,54W - 112,58W</t>
  </si>
  <si>
    <t>120-043</t>
  </si>
  <si>
    <t>AMS-043</t>
  </si>
  <si>
    <t>Lines 05,06</t>
  </si>
  <si>
    <t>120-042</t>
  </si>
  <si>
    <t>AMS-042</t>
  </si>
  <si>
    <t>Lines 03,04</t>
  </si>
  <si>
    <t>120-041</t>
  </si>
  <si>
    <t>AMS-041</t>
  </si>
  <si>
    <t>Lines 01,02</t>
  </si>
  <si>
    <t>120-040</t>
  </si>
  <si>
    <t>AMS-040</t>
  </si>
  <si>
    <t>120-039</t>
  </si>
  <si>
    <t>AMS-039</t>
  </si>
  <si>
    <t>120-038</t>
  </si>
  <si>
    <t>AMS-038</t>
  </si>
  <si>
    <t>Maggie Cal Circle on Retrieval</t>
  </si>
  <si>
    <t>120-037</t>
  </si>
  <si>
    <t>AMS-037</t>
  </si>
  <si>
    <t>Lucky Strike, South</t>
  </si>
  <si>
    <t>120-036</t>
  </si>
  <si>
    <t>AMS-036</t>
  </si>
  <si>
    <t>Lucky Strike, North</t>
  </si>
  <si>
    <t>120-035</t>
  </si>
  <si>
    <t>AMS-035</t>
  </si>
  <si>
    <t>120-034</t>
  </si>
  <si>
    <t>AMS-034</t>
  </si>
  <si>
    <t>Rainbow Ridge</t>
  </si>
  <si>
    <t>120-033</t>
  </si>
  <si>
    <t>AMS-033</t>
  </si>
  <si>
    <t>120-032</t>
  </si>
  <si>
    <t>AMS-032</t>
  </si>
  <si>
    <t>120-031</t>
  </si>
  <si>
    <t>AMS-031</t>
  </si>
  <si>
    <t>120-030</t>
  </si>
  <si>
    <t>AMS-030</t>
  </si>
  <si>
    <t>120-029</t>
  </si>
  <si>
    <t>AMS-029</t>
  </si>
  <si>
    <t>120-028</t>
  </si>
  <si>
    <t>AMS-028</t>
  </si>
  <si>
    <t>120-027</t>
  </si>
  <si>
    <t xml:space="preserve"> KN138-14</t>
  </si>
  <si>
    <t>AMS-027</t>
  </si>
  <si>
    <t>ARSRP/Site D</t>
  </si>
  <si>
    <t>120-026</t>
  </si>
  <si>
    <t>AMS-026</t>
  </si>
  <si>
    <t>ARSRP/Site A</t>
  </si>
  <si>
    <t>120-025</t>
  </si>
  <si>
    <t>AMS-025</t>
  </si>
  <si>
    <t>ARSRP/Site C</t>
  </si>
  <si>
    <t>120-024</t>
  </si>
  <si>
    <t>AMS-024</t>
  </si>
  <si>
    <t>ARSRP/Site B</t>
  </si>
  <si>
    <t>120-023</t>
  </si>
  <si>
    <t>AMS-023</t>
  </si>
  <si>
    <t>No Data - Glass Ball Imploded on Sled</t>
  </si>
  <si>
    <t>120-022</t>
  </si>
  <si>
    <t>AMS-022</t>
  </si>
  <si>
    <t>120-021</t>
  </si>
  <si>
    <t>AMS-021</t>
  </si>
  <si>
    <t>120-020</t>
  </si>
  <si>
    <t>AMS-020</t>
  </si>
  <si>
    <t>120-017</t>
  </si>
  <si>
    <t>AMS-017</t>
  </si>
  <si>
    <t>Blake Island</t>
  </si>
  <si>
    <t>AMS Calibration and Testing</t>
  </si>
  <si>
    <t>120-016</t>
  </si>
  <si>
    <t>AMS-016</t>
  </si>
  <si>
    <t>AMS Calibration and Testing;  No Data 10:17-13:06</t>
  </si>
  <si>
    <t>120-015</t>
  </si>
  <si>
    <t>AMS-015</t>
  </si>
  <si>
    <t>120-014</t>
  </si>
  <si>
    <t>AMS-014</t>
  </si>
  <si>
    <t>AMS Calibration and Testing;  No Data 12:58-16:44</t>
  </si>
  <si>
    <t>120-013</t>
  </si>
  <si>
    <t>AMS-013</t>
  </si>
  <si>
    <t>120-012</t>
  </si>
  <si>
    <t>AMS-012</t>
  </si>
  <si>
    <t>120-011</t>
  </si>
  <si>
    <t>AMS-011</t>
  </si>
  <si>
    <t>Sonar and Imagery Classified</t>
  </si>
  <si>
    <t>120-010</t>
  </si>
  <si>
    <t>AMS-010</t>
  </si>
  <si>
    <t>120-009</t>
  </si>
  <si>
    <t>AMS-009</t>
  </si>
  <si>
    <t>120-008</t>
  </si>
  <si>
    <t>AMS-008</t>
  </si>
  <si>
    <t>Sonar and Imagery Classified; Check Launch Time</t>
  </si>
  <si>
    <t>120-007</t>
  </si>
  <si>
    <t>AMS-007</t>
  </si>
  <si>
    <t>120-006</t>
  </si>
  <si>
    <t>AMS-006</t>
  </si>
  <si>
    <t>120-005</t>
  </si>
  <si>
    <t>AMS-005</t>
  </si>
  <si>
    <t>120-004</t>
  </si>
  <si>
    <t>AMS-004</t>
  </si>
  <si>
    <t>120-003</t>
  </si>
  <si>
    <t>AMS-003</t>
  </si>
  <si>
    <t>120-002</t>
  </si>
  <si>
    <t>AMS-002</t>
  </si>
  <si>
    <t>120-001</t>
  </si>
  <si>
    <t>AMS-001</t>
  </si>
  <si>
    <t>System Checkout, Evaluation and Testing</t>
  </si>
  <si>
    <t>ARG1-097</t>
  </si>
  <si>
    <t>ARG-097</t>
  </si>
  <si>
    <t>9-10 Deg North</t>
  </si>
  <si>
    <t>ODP SITE SURVEY.   Last Coax  ARGO Lowering</t>
  </si>
  <si>
    <t>ARG1-096</t>
  </si>
  <si>
    <t>ARG-096</t>
  </si>
  <si>
    <t>ODP SITE SURVEY</t>
  </si>
  <si>
    <t>ARG1-095</t>
  </si>
  <si>
    <t>ARG-095</t>
  </si>
  <si>
    <t>ARG1-094</t>
  </si>
  <si>
    <t>ARG-094</t>
  </si>
  <si>
    <t>ARG1-093</t>
  </si>
  <si>
    <t>ARG-093</t>
  </si>
  <si>
    <t>ARG1-092</t>
  </si>
  <si>
    <t>ARG-092</t>
  </si>
  <si>
    <t>ARG1-091</t>
  </si>
  <si>
    <t>ARG-091</t>
  </si>
  <si>
    <t>ARG1-090</t>
  </si>
  <si>
    <t>ARG-090</t>
  </si>
  <si>
    <t>ODP SITE SURVEY.  Test Lowering</t>
  </si>
  <si>
    <t>ARG1-086</t>
  </si>
  <si>
    <t>ARG-086</t>
  </si>
  <si>
    <t>BISMARCK Seamount</t>
  </si>
  <si>
    <t>BISMARCK PROJECT 1989 - ARGO LOWERINGS #79-#86.  NO FISH NAV</t>
  </si>
  <si>
    <t>ARG1-085</t>
  </si>
  <si>
    <t>ARG-085</t>
  </si>
  <si>
    <t>ARG1-084</t>
  </si>
  <si>
    <t>ARG-084</t>
  </si>
  <si>
    <t>BISMARCK PROJECT 1989 - ARGO LOWERINGS #79-#86.  NO DATA - LOST UPLINK</t>
  </si>
  <si>
    <t>ARG1-083</t>
  </si>
  <si>
    <t>ARG-083</t>
  </si>
  <si>
    <t>BISMARCK PROJECT 1989 - ARGO LOWERINGS #79-#86.  NO FSH NAV &gt; 08Jun/1200</t>
  </si>
  <si>
    <t>ARG1-082</t>
  </si>
  <si>
    <t>ARG-082</t>
  </si>
  <si>
    <t>BISMARCK PROJECT 1989 - ARGO LOWERINGS #79-#86.</t>
  </si>
  <si>
    <t>ARG1-081</t>
  </si>
  <si>
    <t>ARG-081</t>
  </si>
  <si>
    <t>ARG1-080</t>
  </si>
  <si>
    <t>ARG-080</t>
  </si>
  <si>
    <t>ARG1-079</t>
  </si>
  <si>
    <t>ARG-079</t>
  </si>
  <si>
    <t>ARG1-077</t>
  </si>
  <si>
    <t>ARG-077</t>
  </si>
  <si>
    <t>Porcupine Abyssal Plain</t>
  </si>
  <si>
    <t>BISMARCK PROJECT 1988 - ARGO LOWERINGS #75-#77.</t>
  </si>
  <si>
    <t>ARG1-076</t>
  </si>
  <si>
    <t>ARG-076</t>
  </si>
  <si>
    <t>ARG1-075</t>
  </si>
  <si>
    <t>ARG-075</t>
  </si>
  <si>
    <t>ARG1-074</t>
  </si>
  <si>
    <t>ARG-074</t>
  </si>
  <si>
    <t>JASON PROJECT 1988 - ARGO LOWERINGS #55-#74.</t>
  </si>
  <si>
    <t>ARG1-073</t>
  </si>
  <si>
    <t>ARG-073</t>
  </si>
  <si>
    <t>ARG1-072</t>
  </si>
  <si>
    <t>ARG-072</t>
  </si>
  <si>
    <t>ARG1-071</t>
  </si>
  <si>
    <t>ARG-071</t>
  </si>
  <si>
    <t>Off Naples</t>
  </si>
  <si>
    <t>ARG1-070</t>
  </si>
  <si>
    <t>ARG-070</t>
  </si>
  <si>
    <t>East of Stomboli</t>
  </si>
  <si>
    <t>JASON PROJECT 1988 - ARGO LOWERINGS #55-#74.  *ACN: RELAY RTT's ONLY</t>
  </si>
  <si>
    <t>ARG1-069</t>
  </si>
  <si>
    <t>ARG-069</t>
  </si>
  <si>
    <t>ARG1-068</t>
  </si>
  <si>
    <t>ARG-068</t>
  </si>
  <si>
    <t>Line to East</t>
  </si>
  <si>
    <t>ARG1-067</t>
  </si>
  <si>
    <t>ARG-067</t>
  </si>
  <si>
    <t>ARG1-066</t>
  </si>
  <si>
    <t>ARG-066</t>
  </si>
  <si>
    <t>ARG1-065</t>
  </si>
  <si>
    <t>ARG-065</t>
  </si>
  <si>
    <t>ARG1-064</t>
  </si>
  <si>
    <t>ARG-064</t>
  </si>
  <si>
    <t>Skerki Bank</t>
  </si>
  <si>
    <t>ARG1-063</t>
  </si>
  <si>
    <t>ARG-063</t>
  </si>
  <si>
    <t>ARG1-062</t>
  </si>
  <si>
    <t>ARG-062</t>
  </si>
  <si>
    <t>ARG1-061</t>
  </si>
  <si>
    <t>ARG-061</t>
  </si>
  <si>
    <t>ARG1-060</t>
  </si>
  <si>
    <t>ARG-060</t>
  </si>
  <si>
    <t>"W.H.O.I. Position"</t>
  </si>
  <si>
    <t>ARG1-059</t>
  </si>
  <si>
    <t>ARG-059</t>
  </si>
  <si>
    <t>ARG1-058</t>
  </si>
  <si>
    <t>ARG-058</t>
  </si>
  <si>
    <t>ARG1-057</t>
  </si>
  <si>
    <t>ARG-057</t>
  </si>
  <si>
    <t>ARG1-056</t>
  </si>
  <si>
    <t>ARG-056</t>
  </si>
  <si>
    <t>ARG1-055</t>
  </si>
  <si>
    <t>ARG-055</t>
  </si>
  <si>
    <t>Outside Calgliari</t>
  </si>
  <si>
    <t>ARG1-054</t>
  </si>
  <si>
    <t>ARG-054</t>
  </si>
  <si>
    <t>M/V MOREL Inspection</t>
  </si>
  <si>
    <t>LLOYDS OF LONDON INSPECTION.</t>
  </si>
  <si>
    <t>ARG1-053</t>
  </si>
  <si>
    <t>ARG-053</t>
  </si>
  <si>
    <t>LLOYDS OF LONDON INSPECTION.  ARGO ALMOST LOST - WIRE JUMPS WINCH.</t>
  </si>
  <si>
    <t>ARG1-052</t>
  </si>
  <si>
    <t>ARG-052</t>
  </si>
  <si>
    <t>M/V MOREL Search</t>
  </si>
  <si>
    <t>LLOYDS OF LONDON SEARCH.  ACNAV FISH TRACKING BAD.</t>
  </si>
  <si>
    <t>ARG1-051</t>
  </si>
  <si>
    <t>MED/Straits of Gibralter- East</t>
  </si>
  <si>
    <t>ARG-051</t>
  </si>
  <si>
    <t>ARK ROYAL Search</t>
  </si>
  <si>
    <t>*ACN: RELAY RTT's ONLY</t>
  </si>
  <si>
    <t>ARG1-050</t>
  </si>
  <si>
    <t>ARG-050</t>
  </si>
  <si>
    <t>CLASSIFIED PROJECT</t>
  </si>
  <si>
    <t>ARG1-049</t>
  </si>
  <si>
    <t>ARG-049</t>
  </si>
  <si>
    <t>ARG1-048</t>
  </si>
  <si>
    <t>ARG-048</t>
  </si>
  <si>
    <t>ARG1-047</t>
  </si>
  <si>
    <t>ARG-047</t>
  </si>
  <si>
    <t>ARG1-046</t>
  </si>
  <si>
    <t>ARG-046</t>
  </si>
  <si>
    <t>ARG1-045</t>
  </si>
  <si>
    <t>ARG-045</t>
  </si>
  <si>
    <t>ARG1-044</t>
  </si>
  <si>
    <t>ARG-044</t>
  </si>
  <si>
    <t>ARG1-043</t>
  </si>
  <si>
    <t>ARTIC/Mohns Ridge</t>
  </si>
  <si>
    <t>ARG-043</t>
  </si>
  <si>
    <t>Mohn's Ridge</t>
  </si>
  <si>
    <t>ARG1-042</t>
  </si>
  <si>
    <t>ARG-042</t>
  </si>
  <si>
    <t>ARG1-041</t>
  </si>
  <si>
    <t>ARG-041</t>
  </si>
  <si>
    <t>ARG1-040</t>
  </si>
  <si>
    <t>ARG-040</t>
  </si>
  <si>
    <t>ARG1-039</t>
  </si>
  <si>
    <t>ARG-039</t>
  </si>
  <si>
    <t>ARG1-038</t>
  </si>
  <si>
    <t>ARG-038</t>
  </si>
  <si>
    <t>ARG1-037</t>
  </si>
  <si>
    <t>ARG-037</t>
  </si>
  <si>
    <t>CLASSIFIED.  *ACN: RELAY RTT's ONLY</t>
  </si>
  <si>
    <t>ARG1-036</t>
  </si>
  <si>
    <t>ARG-036</t>
  </si>
  <si>
    <t>ARG1-035</t>
  </si>
  <si>
    <t>ARG-035</t>
  </si>
  <si>
    <t>ARG1-034</t>
  </si>
  <si>
    <t>ARG-034</t>
  </si>
  <si>
    <t>ARG1-033</t>
  </si>
  <si>
    <t>ARG-033</t>
  </si>
  <si>
    <t>ARG1-032</t>
  </si>
  <si>
    <t>ARG-032</t>
  </si>
  <si>
    <t>AUTEC Range</t>
  </si>
  <si>
    <t>ARG1-031</t>
  </si>
  <si>
    <t>ARG-031</t>
  </si>
  <si>
    <t>CABLE DYNAMICS EXPERIMENT #4.</t>
  </si>
  <si>
    <t>ARG1-030</t>
  </si>
  <si>
    <t>ARG-030</t>
  </si>
  <si>
    <t>CABLE DYNAMICS EXPERIMENT #3.  BOTTOM S/E DATES/TIMES NOT LOGGED</t>
  </si>
  <si>
    <t>ARG1-029</t>
  </si>
  <si>
    <t>ARG-029</t>
  </si>
  <si>
    <t>CABLE DYNAMICS EXPERIMENT #2.</t>
  </si>
  <si>
    <t>ARG1-028</t>
  </si>
  <si>
    <t>ARG-028</t>
  </si>
  <si>
    <t>CABLE DYNAMICS EXPERIMENT #1.  NO ON BOTTOM TIME LOGGED</t>
  </si>
  <si>
    <t>ARG1-027</t>
  </si>
  <si>
    <t>ARG-027</t>
  </si>
  <si>
    <t>S/E TIMES NOT LOGGED</t>
  </si>
  <si>
    <t>ARG1-026</t>
  </si>
  <si>
    <t>ARG-026</t>
  </si>
  <si>
    <t>ARG1-025</t>
  </si>
  <si>
    <t>ARG-025</t>
  </si>
  <si>
    <t>10-12 Deg North</t>
  </si>
  <si>
    <t>OFF BOTTOM TRANSIT 12/23/85 18:57 - 12/24/85 02:00 (5Hrs 57Min)</t>
  </si>
  <si>
    <t>ARG1-024</t>
  </si>
  <si>
    <t>ARG-024</t>
  </si>
  <si>
    <t>ARG1-023</t>
  </si>
  <si>
    <t>ARG-023</t>
  </si>
  <si>
    <t>ARG1-022</t>
  </si>
  <si>
    <t>ARG-022</t>
  </si>
  <si>
    <t>ARG1-021</t>
  </si>
  <si>
    <t>ARG-021</t>
  </si>
  <si>
    <t>LOWERING ABORTED</t>
  </si>
  <si>
    <t>ARG1-020</t>
  </si>
  <si>
    <t>ARG-020</t>
  </si>
  <si>
    <t>ARG1-019</t>
  </si>
  <si>
    <t>ARG-019</t>
  </si>
  <si>
    <t>TEST LOWERING - NEVER LOWERED TO BOTTOM.  COMPASS TEST</t>
  </si>
  <si>
    <t>ARG1-018</t>
  </si>
  <si>
    <t>ARG-018</t>
  </si>
  <si>
    <t>PHOTOGRAPHIC SURVEY RMS TITANIC</t>
  </si>
  <si>
    <t>ARG1-017</t>
  </si>
  <si>
    <t>ARG-017</t>
  </si>
  <si>
    <t>ARG1-016</t>
  </si>
  <si>
    <t>ARG-016</t>
  </si>
  <si>
    <t>TITANIC - Area 3 - South of Ship</t>
  </si>
  <si>
    <t>TITANIC SEARCH - ARGO #14-#16 (FOUND ON #16)</t>
  </si>
  <si>
    <t>ARG1-015</t>
  </si>
  <si>
    <t>ARG-015</t>
  </si>
  <si>
    <t>ARG1-014</t>
  </si>
  <si>
    <t>ARG-014</t>
  </si>
  <si>
    <t>TITANIC - Area 2 - Canyon</t>
  </si>
  <si>
    <t>ARG1-013</t>
  </si>
  <si>
    <t>ARG-013</t>
  </si>
  <si>
    <t>DATA IS CLASSIFIED. REFER TO REPORT "KAPL-4749" FOR CRUISE INFORMATION</t>
  </si>
  <si>
    <t>ARG1-012</t>
  </si>
  <si>
    <t>ARG-012</t>
  </si>
  <si>
    <t>ARG1-011</t>
  </si>
  <si>
    <t>ARG-011</t>
  </si>
  <si>
    <t>ARG1-010</t>
  </si>
  <si>
    <t>ARG-010</t>
  </si>
  <si>
    <t>S/E DATES/TIMES NOT LOGGED</t>
  </si>
  <si>
    <t>ARG1-009</t>
  </si>
  <si>
    <t>ARG-009</t>
  </si>
  <si>
    <t>ARG1-008</t>
  </si>
  <si>
    <t>ARG-008</t>
  </si>
  <si>
    <t>ARG1-007</t>
  </si>
  <si>
    <t>ARG-007</t>
  </si>
  <si>
    <t>ARG1-006</t>
  </si>
  <si>
    <t>ARG-006</t>
  </si>
  <si>
    <t>ARG1-005</t>
  </si>
  <si>
    <t>ARG-005</t>
  </si>
  <si>
    <t>*HM_BOT: S/E DATES/TIMES CONFLICT WITH ARGO004</t>
  </si>
  <si>
    <t>ARG1-004</t>
  </si>
  <si>
    <t>ARG-004</t>
  </si>
  <si>
    <t>*HM_BOT: 20SEP 17:21-21:17 OFF BOTTOM - NO DATA</t>
  </si>
  <si>
    <t>ARG1-003</t>
  </si>
  <si>
    <t>ARG-003</t>
  </si>
  <si>
    <t>ARG1-002</t>
  </si>
  <si>
    <t>ARG-002</t>
  </si>
  <si>
    <t>Tests</t>
  </si>
  <si>
    <t>ARG1-001</t>
  </si>
  <si>
    <t>ARG-001</t>
  </si>
  <si>
    <t>1st ARGO Lowering</t>
  </si>
  <si>
    <t>MANG-03a</t>
  </si>
  <si>
    <t>East of Marsili Seamount - Net 2</t>
  </si>
  <si>
    <t>MANGUS = MINI-ANGUS (FIBER OPTIC VERSION).  LATER RE-NAMED MEDEA</t>
  </si>
  <si>
    <t>MANG-008</t>
  </si>
  <si>
    <t>MANG-007</t>
  </si>
  <si>
    <t>MANG-006</t>
  </si>
  <si>
    <t>MANG-005</t>
  </si>
  <si>
    <t>Marsili Seamount - Net 1</t>
  </si>
  <si>
    <t>MANG-004</t>
  </si>
  <si>
    <t>MANG-003</t>
  </si>
  <si>
    <t>MANG-002</t>
  </si>
  <si>
    <t>MANG-001</t>
  </si>
  <si>
    <t>MANGUS = MINI-ANGUS (FIBER OPTIC VERSION).  1st F.O. Towed Sled Lowering</t>
  </si>
  <si>
    <t>ANG-a40</t>
  </si>
  <si>
    <t>KN42-148/CT19</t>
  </si>
  <si>
    <t>FAMOUS Area</t>
  </si>
  <si>
    <t>w/ ALVIN (#518-#535).  TIME=SHIP'S LOCAL</t>
  </si>
  <si>
    <t>ANG-a39</t>
  </si>
  <si>
    <t>KN42-140/CT18</t>
  </si>
  <si>
    <t>ANG-a38</t>
  </si>
  <si>
    <t>KN42-134/CT17</t>
  </si>
  <si>
    <t>ANG-a37</t>
  </si>
  <si>
    <t>KN42-133/CT16</t>
  </si>
  <si>
    <t>ANG-a36</t>
  </si>
  <si>
    <t>KN42-116/CT15</t>
  </si>
  <si>
    <t>ANG-a35</t>
  </si>
  <si>
    <t>KN42-109/CT14</t>
  </si>
  <si>
    <t>ANG-a34</t>
  </si>
  <si>
    <t>KN42-100/CT13</t>
  </si>
  <si>
    <t>ANG-a33</t>
  </si>
  <si>
    <t>KN42-095/CT12</t>
  </si>
  <si>
    <t>ANG-a32</t>
  </si>
  <si>
    <t>KN42-092/CT11</t>
  </si>
  <si>
    <t>ANG-a31</t>
  </si>
  <si>
    <t>KN42-082/CT10</t>
  </si>
  <si>
    <t>ANG-a30</t>
  </si>
  <si>
    <t>KN42-073/CT09</t>
  </si>
  <si>
    <t>ANG-a29</t>
  </si>
  <si>
    <t>KN42-064/CT08</t>
  </si>
  <si>
    <t>ANG-a28</t>
  </si>
  <si>
    <t>KN42-057/CT07</t>
  </si>
  <si>
    <t>ANG-a27</t>
  </si>
  <si>
    <t>KN42-040/CT06</t>
  </si>
  <si>
    <t>ANG-a26</t>
  </si>
  <si>
    <t>KN42-034/CT05</t>
  </si>
  <si>
    <t>ANG-a25</t>
  </si>
  <si>
    <t>KN42-030/CT04</t>
  </si>
  <si>
    <t>ANG-a24</t>
  </si>
  <si>
    <t>KN42-023/CT03</t>
  </si>
  <si>
    <t>ANG-a23</t>
  </si>
  <si>
    <t>KN42-018/CT02</t>
  </si>
  <si>
    <t>ANG-a22</t>
  </si>
  <si>
    <t>KN42-013/CT01</t>
  </si>
  <si>
    <t>w/ ALVIN (#518-#535).  NO FILM - TEST LOWERING.  TIME=SHIP'S LOCAL</t>
  </si>
  <si>
    <t>ANG-a21</t>
  </si>
  <si>
    <t>AII77-075/CAM11</t>
  </si>
  <si>
    <t>BOTTOM FINDING PINGER FAILED</t>
  </si>
  <si>
    <t>ANG-a20</t>
  </si>
  <si>
    <t>AII77-071/CAM10</t>
  </si>
  <si>
    <t>LEAK IN CAMERA HOUSING</t>
  </si>
  <si>
    <t>ANG-a19</t>
  </si>
  <si>
    <t>AII77-064/CAM09</t>
  </si>
  <si>
    <t>ANG-a18</t>
  </si>
  <si>
    <t>AII77-059/CAM08</t>
  </si>
  <si>
    <t>NO FILM - STROBE FLOODED</t>
  </si>
  <si>
    <t>ANG-a17</t>
  </si>
  <si>
    <t>AII77-049/CAM07</t>
  </si>
  <si>
    <t>NO USEFUL FISH NAVIGATION</t>
  </si>
  <si>
    <t>ANG-a16</t>
  </si>
  <si>
    <t>AII77-044/CAM06</t>
  </si>
  <si>
    <t>ANG-a15</t>
  </si>
  <si>
    <t>AII77-034/CAM05</t>
  </si>
  <si>
    <t>ANG-a14</t>
  </si>
  <si>
    <t>AII77-029/CAM04</t>
  </si>
  <si>
    <t>ANG-a13</t>
  </si>
  <si>
    <t>AII77-024/CAM03</t>
  </si>
  <si>
    <t>ANG-a12</t>
  </si>
  <si>
    <t>AII77-020/CAM02</t>
  </si>
  <si>
    <t>ANG-a11</t>
  </si>
  <si>
    <t>AII77-015/CAM01</t>
  </si>
  <si>
    <t>NO FILM.  TEST LOWERING - NO USEFUL ACOUSTIC NAV</t>
  </si>
  <si>
    <t>ANG-a10</t>
  </si>
  <si>
    <t>AII73-046/BTS10</t>
  </si>
  <si>
    <t>NO FILM - LOWERING MAY HAVE NEVER TAKEN PLACE - DOCUMENTATION SKETCHY</t>
  </si>
  <si>
    <t>ANG-a09</t>
  </si>
  <si>
    <t>AII73-043/BTS09</t>
  </si>
  <si>
    <t>STROBE POWER CABLE SHEARED (BOTTOM IMPACT??)</t>
  </si>
  <si>
    <t>ANG-a08</t>
  </si>
  <si>
    <t>AII73-040/BTS08</t>
  </si>
  <si>
    <t>BOTTOM S/E DATES/TIMES NOT LOGGED</t>
  </si>
  <si>
    <t>ANG-a07</t>
  </si>
  <si>
    <t>AII73-036/BTS07</t>
  </si>
  <si>
    <t>COMPASS LOST.  BOTTOM S/E DATES/TIMES NOT LOGGED</t>
  </si>
  <si>
    <t>ANG-a06</t>
  </si>
  <si>
    <t>AII73-025/BTS06</t>
  </si>
  <si>
    <t>NO FILM</t>
  </si>
  <si>
    <t>ANG-a05</t>
  </si>
  <si>
    <t>AII73-017/BTS05</t>
  </si>
  <si>
    <t>ANG-a04</t>
  </si>
  <si>
    <t>AII73-015/BTS04</t>
  </si>
  <si>
    <t>ANG-a03</t>
  </si>
  <si>
    <t>AII73-011/BTS03</t>
  </si>
  <si>
    <t>SLED SLIGHTLY DAMAGED.  S/E DATES/TIMES NOT LOGGED</t>
  </si>
  <si>
    <t>ANG-a02</t>
  </si>
  <si>
    <t>AII73-009/BTS02</t>
  </si>
  <si>
    <t>BAD ACNAV.  SLED BADLY DAMAGED.  OFF BOTTOM TIME NOT LOGGED</t>
  </si>
  <si>
    <t>ANG-a01</t>
  </si>
  <si>
    <t>AII73-002/BTS01</t>
  </si>
  <si>
    <t>NO FILM.  TEST LOWERING - NO USEFUL ACOUSTIC NAV.  1st Documented ANGUS Lowering?</t>
  </si>
  <si>
    <t>ANG-288</t>
  </si>
  <si>
    <t>Marianas Backarc</t>
  </si>
  <si>
    <t>w/ ALVIN (#1822-#1831).  FILM 2-400'  Last ANGUS Lowering-Vehicle Taken Out of Service</t>
  </si>
  <si>
    <t>ANG-287</t>
  </si>
  <si>
    <t>w/ ALVIN (#1822-#1831).  FILM 2-400'  Start/End Dates/Times Unknown</t>
  </si>
  <si>
    <t>ANG-286</t>
  </si>
  <si>
    <t>w/ ALVIN (#1822-#1831).  FILM 2-400'  Start/End Dates/Times Unknown.  Short Lowering</t>
  </si>
  <si>
    <t>ANG-285</t>
  </si>
  <si>
    <t>ANG-284</t>
  </si>
  <si>
    <t>ANG-283</t>
  </si>
  <si>
    <t>ANG-282</t>
  </si>
  <si>
    <t>w/ ALVIN (#1822-#1831).  Lowering Aborted.  No Data.  Winch Brake Failed</t>
  </si>
  <si>
    <t>ANG-281</t>
  </si>
  <si>
    <t>ANG-280</t>
  </si>
  <si>
    <t>ANG-279</t>
  </si>
  <si>
    <t>w/ ALVIN (#1822-#1831).  FILM 3-400'  Start/End Dates/Times Unknown</t>
  </si>
  <si>
    <t>ANG-278</t>
  </si>
  <si>
    <t>w/ ALVIN (#1727-#1737).  DATA IS CLASSIFIED. REFER TO REPORT "KAPL-4749"</t>
  </si>
  <si>
    <t>ANG-277</t>
  </si>
  <si>
    <t>ANG-276</t>
  </si>
  <si>
    <t>w/ ALVIN (#1705-#1716).</t>
  </si>
  <si>
    <t>ANG-275</t>
  </si>
  <si>
    <t>ANG-274</t>
  </si>
  <si>
    <t>ANG-273</t>
  </si>
  <si>
    <t>ANG-272</t>
  </si>
  <si>
    <t>ANG-271</t>
  </si>
  <si>
    <t>ANG-270</t>
  </si>
  <si>
    <t>ANG-269</t>
  </si>
  <si>
    <t>ANG-268</t>
  </si>
  <si>
    <t>ANG-267</t>
  </si>
  <si>
    <t>ANG-266</t>
  </si>
  <si>
    <t>ANG-265</t>
  </si>
  <si>
    <t>Kane Fracture Zone</t>
  </si>
  <si>
    <t>w/ ALVIN (#1679-#1697).  FILM ?-200'</t>
  </si>
  <si>
    <t>ANG-264</t>
  </si>
  <si>
    <t>ANG-263</t>
  </si>
  <si>
    <t>ANG-262</t>
  </si>
  <si>
    <t>ANG-261</t>
  </si>
  <si>
    <t>ANG-260</t>
  </si>
  <si>
    <t>ANG-259</t>
  </si>
  <si>
    <t>ANG-258</t>
  </si>
  <si>
    <t>ANG-257</t>
  </si>
  <si>
    <t>w/ ALVIN (#1679-#1697).  NO FILM</t>
  </si>
  <si>
    <t>ANG-256</t>
  </si>
  <si>
    <t>ANG-255</t>
  </si>
  <si>
    <t>ANG-254</t>
  </si>
  <si>
    <t>ANG-253</t>
  </si>
  <si>
    <t>ANG-252</t>
  </si>
  <si>
    <t>DATA IS CLASSIFIED.  REFER TO REPORT "KAPL-4749" FOR CRUISE INFORMATION</t>
  </si>
  <si>
    <t>ANG-251</t>
  </si>
  <si>
    <t>ANG-250</t>
  </si>
  <si>
    <t>Galapagos Rift</t>
  </si>
  <si>
    <t>w/ ALVIN (#1513-#1531).  Film 3-(1-200', 1-100', 1-5hrs)</t>
  </si>
  <si>
    <t>ANG-249</t>
  </si>
  <si>
    <t>w/ ALVIN (#1513-#1531).  Film 3-(1-400', 2-5hrs)</t>
  </si>
  <si>
    <t>ANG-248</t>
  </si>
  <si>
    <t>w/ ALVIN (#1513-#1531).  Film 3-400'</t>
  </si>
  <si>
    <t>ANG-247</t>
  </si>
  <si>
    <t>w/ ALVIN (#1513-#1531).  Film 2-6Hrs</t>
  </si>
  <si>
    <t>ANG-246</t>
  </si>
  <si>
    <t>ANG-245</t>
  </si>
  <si>
    <t>w/ ALVIN (#1513-#1531).  Film 2-400'</t>
  </si>
  <si>
    <t>ANG-244</t>
  </si>
  <si>
    <t>ANG-243</t>
  </si>
  <si>
    <t>w/ ALVIN (#1513-#1531).  Film 2-7Hrs</t>
  </si>
  <si>
    <t>ANG-242</t>
  </si>
  <si>
    <t>w/ ALVIN (#1513-#1531).  Film 2-380'</t>
  </si>
  <si>
    <t>ANG-241</t>
  </si>
  <si>
    <t>ANG-240</t>
  </si>
  <si>
    <t>w/ ALVIN (#1513-#1531).  Film 2-200'</t>
  </si>
  <si>
    <t>ANG-239</t>
  </si>
  <si>
    <t>ANG-238</t>
  </si>
  <si>
    <t>DATA IS CLASSIFIED</t>
  </si>
  <si>
    <t>ANG-237</t>
  </si>
  <si>
    <t>ANG-236</t>
  </si>
  <si>
    <t>ANG-235</t>
  </si>
  <si>
    <t>ANG-234</t>
  </si>
  <si>
    <t>DATA IS CLASSIFIED.  LED ON FILM ON LOCAL TIME</t>
  </si>
  <si>
    <t>ANG-232</t>
  </si>
  <si>
    <t>East Pacific Volcanos-84</t>
  </si>
  <si>
    <t>w/ ALVIN (#1387-#1403).  Film 2-400'</t>
  </si>
  <si>
    <t>ANG-231</t>
  </si>
  <si>
    <t>ANG-230</t>
  </si>
  <si>
    <t>ANG-229</t>
  </si>
  <si>
    <t>ANG-228</t>
  </si>
  <si>
    <t>ANG-227</t>
  </si>
  <si>
    <t>ANG-226</t>
  </si>
  <si>
    <t>ANG-225</t>
  </si>
  <si>
    <t>ANG-224</t>
  </si>
  <si>
    <t>ANG-223</t>
  </si>
  <si>
    <t>ANG-222</t>
  </si>
  <si>
    <t>ANG-221</t>
  </si>
  <si>
    <t>ANG-220</t>
  </si>
  <si>
    <t>ANG-219</t>
  </si>
  <si>
    <t>ANG-218</t>
  </si>
  <si>
    <t>10-12 Deg North  Net #7</t>
  </si>
  <si>
    <t>FILM ?-400'</t>
  </si>
  <si>
    <t>ANG-217</t>
  </si>
  <si>
    <t>10-12 Deg North  Net #6</t>
  </si>
  <si>
    <t>ANG-216</t>
  </si>
  <si>
    <t>ANG-215</t>
  </si>
  <si>
    <t>ANG-214</t>
  </si>
  <si>
    <t>10-12 Deg North  Net #5</t>
  </si>
  <si>
    <t>ANG-213</t>
  </si>
  <si>
    <t>ANG-212</t>
  </si>
  <si>
    <t>10-12 Deg North  Net #4</t>
  </si>
  <si>
    <t>ANG-211</t>
  </si>
  <si>
    <t>ANG-210</t>
  </si>
  <si>
    <t>10-12 Deg North  Net #3</t>
  </si>
  <si>
    <t>ANG-209</t>
  </si>
  <si>
    <t>ANG-208</t>
  </si>
  <si>
    <t>10-12 Deg North  Net #2</t>
  </si>
  <si>
    <t>ANG-207</t>
  </si>
  <si>
    <t>FILM ?-400'.  *ACN - SHIP ONLY, NO VEHICLE NAV</t>
  </si>
  <si>
    <t>ANG-206</t>
  </si>
  <si>
    <t>10-12 Deg North  Net #1</t>
  </si>
  <si>
    <t>ANG-205</t>
  </si>
  <si>
    <t>ANG-204</t>
  </si>
  <si>
    <t>15-20 Miles NW of Nassau</t>
  </si>
  <si>
    <t>Helicopter Search.  Wire Jumped Traction Winch 14Mar84/08:45</t>
  </si>
  <si>
    <t>ANG-203</t>
  </si>
  <si>
    <t>Helicopter Search.  No Film</t>
  </si>
  <si>
    <t>ANG-202</t>
  </si>
  <si>
    <t>R/V LEE83</t>
  </si>
  <si>
    <t>R/V LEE83-1</t>
  </si>
  <si>
    <t>JuanDeFuca</t>
  </si>
  <si>
    <t>Dates/Times Unknown</t>
  </si>
  <si>
    <t>ANG-201</t>
  </si>
  <si>
    <t>ANG-200</t>
  </si>
  <si>
    <t>ANG-199</t>
  </si>
  <si>
    <t>ANG-198</t>
  </si>
  <si>
    <t>ANG-197</t>
  </si>
  <si>
    <t>ANG-196</t>
  </si>
  <si>
    <t>R/V GYRE82-2</t>
  </si>
  <si>
    <t>Blake Plateau</t>
  </si>
  <si>
    <t>FILM 3-100'.  Start/End Data Dates/Times Not Logged On Lowering Sheet</t>
  </si>
  <si>
    <t>ANG-195</t>
  </si>
  <si>
    <t>ANG-194</t>
  </si>
  <si>
    <t>FILM 3-100'.  Start/End Data Dates/Times Not Logged (Estimated)</t>
  </si>
  <si>
    <t>ANG-193</t>
  </si>
  <si>
    <t>FILM 3-100'.  21Sep/03:22 - 21Sep/11:18 Off Bottom (193A, 193B)</t>
  </si>
  <si>
    <t>ANG-192</t>
  </si>
  <si>
    <t>FILM 3-100'</t>
  </si>
  <si>
    <t>ANG-191</t>
  </si>
  <si>
    <t>ANG-190</t>
  </si>
  <si>
    <t>R/V GYRE82-1</t>
  </si>
  <si>
    <t>FILM 3-400'</t>
  </si>
  <si>
    <t>ANG-189</t>
  </si>
  <si>
    <t>ANG-188</t>
  </si>
  <si>
    <t>FILM 3-400'.  Start Data Time Estimated (Logbook says 05:25)</t>
  </si>
  <si>
    <t>ANG-187</t>
  </si>
  <si>
    <t>ANG-186</t>
  </si>
  <si>
    <t>ANG-185</t>
  </si>
  <si>
    <t>ANG-184</t>
  </si>
  <si>
    <t>FILM 3-400'.  Off Bottom Time Uncertain - Strobe Problems</t>
  </si>
  <si>
    <t>ANG-183</t>
  </si>
  <si>
    <t>ANG-182</t>
  </si>
  <si>
    <t>FILM 3-400'.  10Aug/16:15 - 10Aug/18:23 Off Bottom (182A, 182B)</t>
  </si>
  <si>
    <t>ANG-181</t>
  </si>
  <si>
    <t>FILM 3-400'.  08Aug/01:13 - 08Aug/11:50 Off Bottom (181A, 181B)</t>
  </si>
  <si>
    <t>ANG-180</t>
  </si>
  <si>
    <t>TAG Area - East Net</t>
  </si>
  <si>
    <t>FILM 2-400'</t>
  </si>
  <si>
    <t>ANG-179</t>
  </si>
  <si>
    <t>FILM 1-400'</t>
  </si>
  <si>
    <t>ANG-178</t>
  </si>
  <si>
    <t>TAG Area - East Net, Valley Net</t>
  </si>
  <si>
    <t>ANG-177</t>
  </si>
  <si>
    <t>NO FILM - CAMERA SHUTTER NOT WIRED OPEN</t>
  </si>
  <si>
    <t>ANG-176</t>
  </si>
  <si>
    <t>ANG-175</t>
  </si>
  <si>
    <t>ANG-174</t>
  </si>
  <si>
    <t>ANG-173</t>
  </si>
  <si>
    <t>ANG-172</t>
  </si>
  <si>
    <t>ANG-171</t>
  </si>
  <si>
    <t>?</t>
  </si>
  <si>
    <t>Seamount "B"</t>
  </si>
  <si>
    <t>ANG-170</t>
  </si>
  <si>
    <t>Seamount "E" to "B"</t>
  </si>
  <si>
    <t>ANG-169</t>
  </si>
  <si>
    <t>Seamount "E"</t>
  </si>
  <si>
    <t>ANG-168</t>
  </si>
  <si>
    <t>Seamount "B" to "E"</t>
  </si>
  <si>
    <t>ANG-167</t>
  </si>
  <si>
    <t>Seamount "C" to "B"</t>
  </si>
  <si>
    <t>FILM 3-400'.  01Feb/06:08 - 01Feb/11:15 Off bottom for repairs</t>
  </si>
  <si>
    <t>ANG-166</t>
  </si>
  <si>
    <t>Seamount "F"</t>
  </si>
  <si>
    <t>ANG-165</t>
  </si>
  <si>
    <t>ANUS-09</t>
  </si>
  <si>
    <t>20 Deg North</t>
  </si>
  <si>
    <t>MINI ANGUS. NO ANGUS-BAD TRAWL WINCH. FILM: ?-???</t>
  </si>
  <si>
    <t>ANG-164</t>
  </si>
  <si>
    <t>ANUS-08</t>
  </si>
  <si>
    <t>ANG-163</t>
  </si>
  <si>
    <t>ANUS-07</t>
  </si>
  <si>
    <t>ANG-162</t>
  </si>
  <si>
    <t>ANUS-06</t>
  </si>
  <si>
    <t>ANG-161</t>
  </si>
  <si>
    <t>ANUS-05</t>
  </si>
  <si>
    <t>MINI ANGUS. NO ANGUS-BAD TRAWL WINCH. *HM_BOT: 08:55-11:14 OFF BOTTOM</t>
  </si>
  <si>
    <t>ANG-160</t>
  </si>
  <si>
    <t>ANUS-04</t>
  </si>
  <si>
    <t>MINI ANGUS. NO ANGUS-BAD TRAWL WINCH. FILM ?-???</t>
  </si>
  <si>
    <t>ANG-159</t>
  </si>
  <si>
    <t>ANUS-03</t>
  </si>
  <si>
    <t>ANG-158</t>
  </si>
  <si>
    <t>ANUS-02</t>
  </si>
  <si>
    <t>ANG-157</t>
  </si>
  <si>
    <t>ANUS-01</t>
  </si>
  <si>
    <t>ANG-156</t>
  </si>
  <si>
    <t>TELEPROBE Survey Site</t>
  </si>
  <si>
    <t>ANG-155</t>
  </si>
  <si>
    <t>ANG-153</t>
  </si>
  <si>
    <t>Northwest of Work Area</t>
  </si>
  <si>
    <t>EXPERIMENTAL LOWERING - 2 CAMERAS.  S/E DATES/TIMES NOT LOGGED</t>
  </si>
  <si>
    <t>ANG-152</t>
  </si>
  <si>
    <t>19 Deg South</t>
  </si>
  <si>
    <t>ANG-151</t>
  </si>
  <si>
    <t>FILM 1-400'.  200 wSec STROBE</t>
  </si>
  <si>
    <t>ANG-150</t>
  </si>
  <si>
    <t>ANG-149</t>
  </si>
  <si>
    <t>1 PICTURE.         REEL INCLUDES #146-#149</t>
  </si>
  <si>
    <t>ANG-148</t>
  </si>
  <si>
    <t>FILM 1-400'.       REEL INCLUDES #146-#149</t>
  </si>
  <si>
    <t>ANG-147</t>
  </si>
  <si>
    <t>ANG-146</t>
  </si>
  <si>
    <t>VERY LITTLE FILM.  REEL INCLUDES #146-#149</t>
  </si>
  <si>
    <t>ANG-145</t>
  </si>
  <si>
    <t>20 Deg South</t>
  </si>
  <si>
    <t>ANG-144</t>
  </si>
  <si>
    <t>ANG-143</t>
  </si>
  <si>
    <t>ANG-142</t>
  </si>
  <si>
    <t>ANG-141</t>
  </si>
  <si>
    <t>Alenuihaha Channel - Holo Holo Search</t>
  </si>
  <si>
    <t>FILM 1-400'.  *HM_BOT: ON BOTTOM TIME NOT LOGGED (ESTIMATED)</t>
  </si>
  <si>
    <t>ANG-140</t>
  </si>
  <si>
    <t>ANG-139</t>
  </si>
  <si>
    <t>ANG-138</t>
  </si>
  <si>
    <t>ANG-137</t>
  </si>
  <si>
    <t>West Coast of Hawaii - RUWS Search</t>
  </si>
  <si>
    <t>ANG-136</t>
  </si>
  <si>
    <t>ANG-135</t>
  </si>
  <si>
    <t>ANG-134</t>
  </si>
  <si>
    <t>ANG-133</t>
  </si>
  <si>
    <t>ANG-132</t>
  </si>
  <si>
    <t>ANG-131</t>
  </si>
  <si>
    <t>ANG-130</t>
  </si>
  <si>
    <t>KNORR79-#66</t>
  </si>
  <si>
    <t>Oceanographer Fracture Zone</t>
  </si>
  <si>
    <t>w/ ALVIN (#1016-#1025).  FILM 1-400'</t>
  </si>
  <si>
    <t>ANG-129</t>
  </si>
  <si>
    <t>KNORR79-#64</t>
  </si>
  <si>
    <t>ANG-128</t>
  </si>
  <si>
    <t>KNORR79-#62</t>
  </si>
  <si>
    <t>w/ ALVIN (#1016-#1025).  NO FILM - BAD STROBE</t>
  </si>
  <si>
    <t>ANG-127</t>
  </si>
  <si>
    <t>KNORR79-#61</t>
  </si>
  <si>
    <t>ANG-126</t>
  </si>
  <si>
    <t>KNORR79-#59</t>
  </si>
  <si>
    <t>ANG-125</t>
  </si>
  <si>
    <t>KNORR79-#57</t>
  </si>
  <si>
    <t>ANG-124</t>
  </si>
  <si>
    <t>KNORR79-#55</t>
  </si>
  <si>
    <t>ANG-123</t>
  </si>
  <si>
    <t>KNORR79-#53</t>
  </si>
  <si>
    <t>ANG-122</t>
  </si>
  <si>
    <t>KNORR79-#45</t>
  </si>
  <si>
    <t>ANG-121</t>
  </si>
  <si>
    <t>KNORR79-#43</t>
  </si>
  <si>
    <t>w/ ALVIN (#1016-#1025).  NO FILM - TEST LOWERING</t>
  </si>
  <si>
    <t>ANG-120</t>
  </si>
  <si>
    <t>KNORR79-#36</t>
  </si>
  <si>
    <t>Kane Fracture Zone East Bank</t>
  </si>
  <si>
    <t>w/ ALVIN (#1007-#1015).  FILM 1-400'</t>
  </si>
  <si>
    <t>ANG-119</t>
  </si>
  <si>
    <t>KNORR79-#35</t>
  </si>
  <si>
    <t>ANG-118</t>
  </si>
  <si>
    <t>KNORR79-#34</t>
  </si>
  <si>
    <t>w/ ALVIN (#1007-#1015).  FILM 1-400'. *HM_BOT: 10JUN/21:14-23:45 OFF BOT</t>
  </si>
  <si>
    <t>ANG-117</t>
  </si>
  <si>
    <t>KNORR79-#33</t>
  </si>
  <si>
    <t>w/ ALVIN (#1007-#1015).  NO FILM - TEST LOWERING</t>
  </si>
  <si>
    <t>ANG-116</t>
  </si>
  <si>
    <t>KNORR79-#29</t>
  </si>
  <si>
    <t>w/ ALVIN (#1007-#1015).  FILM 1-400' (1/2 ROLL).  NO STROBE (NO PIX??)</t>
  </si>
  <si>
    <t>ANG-115</t>
  </si>
  <si>
    <t>KNORR79-#22</t>
  </si>
  <si>
    <t>ANG-114</t>
  </si>
  <si>
    <t>KNORR79-#20</t>
  </si>
  <si>
    <t>ANG-113</t>
  </si>
  <si>
    <t>KNORR79-#18</t>
  </si>
  <si>
    <t>ANG-112</t>
  </si>
  <si>
    <t>KNORR79-#16</t>
  </si>
  <si>
    <t>Kane Fracture Zone West Bank</t>
  </si>
  <si>
    <t>ANG-111</t>
  </si>
  <si>
    <t>KNORR79-#14</t>
  </si>
  <si>
    <t>ANG-110</t>
  </si>
  <si>
    <t>KNORR79-#09</t>
  </si>
  <si>
    <t>w/ ALVIN (#1007-#1015).  NO FILM - LOWERING ABORTED.  (Box 383 - Logs)</t>
  </si>
  <si>
    <t>ANG-109</t>
  </si>
  <si>
    <t>KNORR79-#08</t>
  </si>
  <si>
    <t>w/ ALVIN (#1007-#1015).  FILM 1-400'.  (Box 383 - Logs)</t>
  </si>
  <si>
    <t>ANG-108</t>
  </si>
  <si>
    <t>KNORR79-#03</t>
  </si>
  <si>
    <t>w/ ALVIN (#1007-#1015).  NO FILM - TEST LOWERING.  (Box 383 - Logs)</t>
  </si>
  <si>
    <t>ANG-107</t>
  </si>
  <si>
    <t>EPR21N-79/ANG10</t>
  </si>
  <si>
    <t>21 Deg North</t>
  </si>
  <si>
    <t>w/ ALVIN (#906-#925).  FILM 1-400'</t>
  </si>
  <si>
    <t>ANG-106</t>
  </si>
  <si>
    <t>EPR21N-79/ANG09</t>
  </si>
  <si>
    <t>ANG-105</t>
  </si>
  <si>
    <t>EPR21N-79/ANG08</t>
  </si>
  <si>
    <t>ANG-104</t>
  </si>
  <si>
    <t>EPR21N-79/ANG07</t>
  </si>
  <si>
    <t>ANG-103</t>
  </si>
  <si>
    <t>EPR21N-79/ANG06</t>
  </si>
  <si>
    <t>w/ ALVIN (#906-#925).  LOWERING ABORTED - HIGH VOLTAGE SHORT ON STROBE</t>
  </si>
  <si>
    <t>ANG-102</t>
  </si>
  <si>
    <t>EPR21N-79/ANG05</t>
  </si>
  <si>
    <t>ANG-101</t>
  </si>
  <si>
    <t>EPR21N-79/ANG04</t>
  </si>
  <si>
    <t>w/ ALVIN (#906-#925).  FILM 1-400'.  FILM REP RATE SET AT 15sec</t>
  </si>
  <si>
    <t>ANG-100</t>
  </si>
  <si>
    <t>EPR21N-79/ANG03</t>
  </si>
  <si>
    <t>ANG-099</t>
  </si>
  <si>
    <t>EPR21N-79/ANG02</t>
  </si>
  <si>
    <t>ANG-098</t>
  </si>
  <si>
    <t>EPR21N-79/ANG01</t>
  </si>
  <si>
    <t>ANG-097</t>
  </si>
  <si>
    <t>GILL-79102/ANG29</t>
  </si>
  <si>
    <t>Eden</t>
  </si>
  <si>
    <t>w/ ALVIN (#877-#896).  FILM 1-400'</t>
  </si>
  <si>
    <t>ANG-096</t>
  </si>
  <si>
    <t>GILL-79102/ANG28</t>
  </si>
  <si>
    <t>Mt. Nemo</t>
  </si>
  <si>
    <t>ANG-095</t>
  </si>
  <si>
    <t>GILL-79102/ANG27</t>
  </si>
  <si>
    <t>West of Eden</t>
  </si>
  <si>
    <t>ANG-094</t>
  </si>
  <si>
    <t>GILL-79102/ANG26</t>
  </si>
  <si>
    <t>ANG-093</t>
  </si>
  <si>
    <t>GILL-79102/ANG25</t>
  </si>
  <si>
    <t>ANG-092</t>
  </si>
  <si>
    <t>GILL-79102/ANG24</t>
  </si>
  <si>
    <t>ANG-091</t>
  </si>
  <si>
    <t>GILL-79102/ANG23</t>
  </si>
  <si>
    <t>ANG-090</t>
  </si>
  <si>
    <t>GILL-79102/ANG22</t>
  </si>
  <si>
    <t>ANG-089</t>
  </si>
  <si>
    <t>GILL-79102/ANG21</t>
  </si>
  <si>
    <t>ANG-088</t>
  </si>
  <si>
    <t>GILL-79102/ANG12</t>
  </si>
  <si>
    <t>ANG-087</t>
  </si>
  <si>
    <t>GILL-79102/ANG11</t>
  </si>
  <si>
    <t>ANG-086</t>
  </si>
  <si>
    <t>GILL-79102/ANG10</t>
  </si>
  <si>
    <t>ANG-085</t>
  </si>
  <si>
    <t>GILL-79102/ANG09</t>
  </si>
  <si>
    <t>ANG-084</t>
  </si>
  <si>
    <t>GILL-79102/ANG08</t>
  </si>
  <si>
    <t>East of Eden</t>
  </si>
  <si>
    <t>ANG-083</t>
  </si>
  <si>
    <t>GILL-79102/ANG07</t>
  </si>
  <si>
    <t>ANG-082</t>
  </si>
  <si>
    <t>GILL-79102/ANG06</t>
  </si>
  <si>
    <t>ANG-081</t>
  </si>
  <si>
    <t>GILL-79102/ANG05</t>
  </si>
  <si>
    <t>ANG-080</t>
  </si>
  <si>
    <t>GILL-79102/ANG04</t>
  </si>
  <si>
    <t>EAST OF EDEN</t>
  </si>
  <si>
    <t>w/ ALVIN (#877-#896).  LOWERING ABORTED - BAD PINGER</t>
  </si>
  <si>
    <t>ANG-079</t>
  </si>
  <si>
    <t>GILL-79102/ANG03</t>
  </si>
  <si>
    <t>ANG-078</t>
  </si>
  <si>
    <t>GILL-79102/ANG02</t>
  </si>
  <si>
    <t>ANG-077</t>
  </si>
  <si>
    <t>GILL-79102/ANG01</t>
  </si>
  <si>
    <t>ANG-076</t>
  </si>
  <si>
    <t>USNS KANE78-045/ANG13</t>
  </si>
  <si>
    <t>Kane Fracture Zone - Area A</t>
  </si>
  <si>
    <t>FILM: 1-400'</t>
  </si>
  <si>
    <t>ANG-075</t>
  </si>
  <si>
    <t>USNS KANE78-041/ANG12</t>
  </si>
  <si>
    <t>ANG-074</t>
  </si>
  <si>
    <t>USNS KANE78-039/ANG11</t>
  </si>
  <si>
    <t>ANG-073</t>
  </si>
  <si>
    <t>USNS KANE78-038/ANG10</t>
  </si>
  <si>
    <t>ANG-072</t>
  </si>
  <si>
    <t>USNS KANE78-036/ANG09</t>
  </si>
  <si>
    <t>ANG-071</t>
  </si>
  <si>
    <t>USNS KANE78-034/ANG08</t>
  </si>
  <si>
    <t>ANG-070</t>
  </si>
  <si>
    <t>USNS KANE78-031/ANG07</t>
  </si>
  <si>
    <t>XPONDER TEST LOWERING.  10 MINS FILM</t>
  </si>
  <si>
    <t>ANG-069</t>
  </si>
  <si>
    <t>USNS KANE78-024/ANG06</t>
  </si>
  <si>
    <t>Kane Fracture Zone - Area B</t>
  </si>
  <si>
    <t>ANG-068</t>
  </si>
  <si>
    <t>USNS KANE78-022/ANG05</t>
  </si>
  <si>
    <t>ANG-067</t>
  </si>
  <si>
    <t>USNS KANE78-021/ANG04</t>
  </si>
  <si>
    <t>ANG-066</t>
  </si>
  <si>
    <t>USNS KANE78-018/ANG03</t>
  </si>
  <si>
    <t>NO FILM.  FILM DID NOT ADVANCE</t>
  </si>
  <si>
    <t>ANG-065</t>
  </si>
  <si>
    <t>USNS KANE78-016/ANG02</t>
  </si>
  <si>
    <t>NO FILM.  STROBE NOT WORKING ON RECOVERY.  FILM ON GMT</t>
  </si>
  <si>
    <t>ANG-064</t>
  </si>
  <si>
    <t>USNS KANE78-014/ANG01</t>
  </si>
  <si>
    <t>FILM: 1-400'?? ("USING SMALL CAMERAS").  FILM ON LOCAL TIME (GMT-3??)</t>
  </si>
  <si>
    <t>ANG-063</t>
  </si>
  <si>
    <t>AMAR78-049/ANG22</t>
  </si>
  <si>
    <t>AMAR Valley</t>
  </si>
  <si>
    <t>w/ ALVIN (#818-#832).  FILM: 1-400'</t>
  </si>
  <si>
    <t>ANG-062</t>
  </si>
  <si>
    <t>AMAR78-048/ANG21</t>
  </si>
  <si>
    <t>NarrowGate</t>
  </si>
  <si>
    <t>ANG-061</t>
  </si>
  <si>
    <t>AMAR78-045/ANG20</t>
  </si>
  <si>
    <t>ANG-060</t>
  </si>
  <si>
    <t>AMAR78-042/ANG19</t>
  </si>
  <si>
    <t>ANG-059</t>
  </si>
  <si>
    <t>AMAR78-039/ANG18</t>
  </si>
  <si>
    <t>ANG-058</t>
  </si>
  <si>
    <t>AMAR78-036/ANG17</t>
  </si>
  <si>
    <t>w/ ALVIN (#818-#832).  FILM: 1-400'.  GOOD NAVIGATION</t>
  </si>
  <si>
    <t>ANG-057</t>
  </si>
  <si>
    <t>AMAR78-034/ANG16</t>
  </si>
  <si>
    <t>ANG-056</t>
  </si>
  <si>
    <t>AMAR78-031/ANG15</t>
  </si>
  <si>
    <t>w/ ALVIN (#818-#832).  FILM: 1-400'.  LOUSY NAV TRACKING</t>
  </si>
  <si>
    <t>ANG-055</t>
  </si>
  <si>
    <t>AMAR78-028/ANG14</t>
  </si>
  <si>
    <t>ANG-054</t>
  </si>
  <si>
    <t>AMAR78-026/ANG13</t>
  </si>
  <si>
    <t>w/ ALVIN (#818-#832).  FILM: 1-400'.  POOR NAVIGATION - BASELINE PROBLEM</t>
  </si>
  <si>
    <t>ANG-053</t>
  </si>
  <si>
    <t>AMAR78-022/ANG12</t>
  </si>
  <si>
    <t>ANG-052</t>
  </si>
  <si>
    <t>AMAR78-019/ANG11</t>
  </si>
  <si>
    <t>ANG-051</t>
  </si>
  <si>
    <t>AMAR78-018/ANG10</t>
  </si>
  <si>
    <t>w/ ALVIN (#818-#832).  FILM: 1-400'.  PINGER FAILED - LOWERING CUT SHORT</t>
  </si>
  <si>
    <t>ANG-050</t>
  </si>
  <si>
    <t>AMAR78-017/ANG09</t>
  </si>
  <si>
    <t>ANG-049</t>
  </si>
  <si>
    <t>AMAR78-015/ANG08</t>
  </si>
  <si>
    <t>ANG-048</t>
  </si>
  <si>
    <t>AMAR78-014/ANG07</t>
  </si>
  <si>
    <t>w/ ALVIN (#818-#832).  FILM: 1-400'.  STROBE BROKEN, CAMERA BRACKET BENT</t>
  </si>
  <si>
    <t>ANG-047</t>
  </si>
  <si>
    <t>AMAR78-013/ANG06</t>
  </si>
  <si>
    <t>w/ ALVIN (#818-#832).  FILM: 1-400'.  LOOSE STROBE BULB ON RETRIEVAL</t>
  </si>
  <si>
    <t>ANG-046</t>
  </si>
  <si>
    <t>AMAR78-012/ANG05</t>
  </si>
  <si>
    <t>ANG-045</t>
  </si>
  <si>
    <t>AMAR78-011/ANG04</t>
  </si>
  <si>
    <t>ANG-044</t>
  </si>
  <si>
    <t>AMAR78-010/ANG03</t>
  </si>
  <si>
    <t>ANG-043</t>
  </si>
  <si>
    <t>AMAR78-007/ANG02</t>
  </si>
  <si>
    <t>ANG-042</t>
  </si>
  <si>
    <t>AMAR78-003/ANG01</t>
  </si>
  <si>
    <t>ANG-041</t>
  </si>
  <si>
    <t>KN64-098/CAM19</t>
  </si>
  <si>
    <t>Garden of Eden</t>
  </si>
  <si>
    <t>w/ ALVIN (#713-#736).  FILM: 1-400'.  SATURATION</t>
  </si>
  <si>
    <t>ANG-040</t>
  </si>
  <si>
    <t>KN64-093/CAM18</t>
  </si>
  <si>
    <t>Clambake I</t>
  </si>
  <si>
    <t>ANG-039</t>
  </si>
  <si>
    <t>KN64-089/CAM17</t>
  </si>
  <si>
    <t>Rise Crest</t>
  </si>
  <si>
    <t>w/ ALVIN (#713-#736).  FILM: 1-400'</t>
  </si>
  <si>
    <t>ANG-038</t>
  </si>
  <si>
    <t>KN64-075/CAM16</t>
  </si>
  <si>
    <t>ANG-037</t>
  </si>
  <si>
    <t>KN64-070/CAM15</t>
  </si>
  <si>
    <t>ANG-036</t>
  </si>
  <si>
    <t>KN64-064/CAM14</t>
  </si>
  <si>
    <t>Inter Region</t>
  </si>
  <si>
    <t>w/ ALVIN (#713-#736).  FILM: 1-400'.  ACNAV POOR-BETWEEN NETS</t>
  </si>
  <si>
    <t>ANG-035</t>
  </si>
  <si>
    <t>KN64-058/CAM13</t>
  </si>
  <si>
    <t>Dandelion &amp; Oyster Bed</t>
  </si>
  <si>
    <t>ANG-034</t>
  </si>
  <si>
    <t>KN64-054/CAM12</t>
  </si>
  <si>
    <t>Clambake II</t>
  </si>
  <si>
    <t>ANG-033</t>
  </si>
  <si>
    <t>KN64-049/CAM11</t>
  </si>
  <si>
    <t>ANG-032</t>
  </si>
  <si>
    <t>KN64-042/CAM10</t>
  </si>
  <si>
    <t>ANG-031</t>
  </si>
  <si>
    <t>KN64-040/CAM09</t>
  </si>
  <si>
    <t>ANG-030</t>
  </si>
  <si>
    <t>KN64-036/CAM08</t>
  </si>
  <si>
    <t>ANG-029</t>
  </si>
  <si>
    <t>KN64-032/CAM07</t>
  </si>
  <si>
    <t>ANG-028</t>
  </si>
  <si>
    <t>KN64-028/CAM06</t>
  </si>
  <si>
    <t>Mounds</t>
  </si>
  <si>
    <t>ANG-027</t>
  </si>
  <si>
    <t>KN64-025/CAM05</t>
  </si>
  <si>
    <t>ANG-026</t>
  </si>
  <si>
    <t>KN64-023/CAM04</t>
  </si>
  <si>
    <t>ANG-025</t>
  </si>
  <si>
    <t>KN64-020/CAM03</t>
  </si>
  <si>
    <t>ANG-024</t>
  </si>
  <si>
    <t>KN64-016/CAM02</t>
  </si>
  <si>
    <t>w/ ALVIN (#713-#736).  LOWERING ABORTED</t>
  </si>
  <si>
    <t>ANG-023</t>
  </si>
  <si>
    <t>KN64-008/CAM01</t>
  </si>
  <si>
    <t>ANG-022</t>
  </si>
  <si>
    <t>KN54-110/CAM22</t>
  </si>
  <si>
    <t>Mid-Cayman Rise</t>
  </si>
  <si>
    <t>w/ ALVIN (#611-#625).  1 FILM</t>
  </si>
  <si>
    <t>ANG-021</t>
  </si>
  <si>
    <t>KN54-103/CAM21</t>
  </si>
  <si>
    <t>ANG-020</t>
  </si>
  <si>
    <t>KN54-101/CAM20</t>
  </si>
  <si>
    <t>w/ ALVIN (#611-#625).  NO FILM - CAMERA FAILED</t>
  </si>
  <si>
    <t>ANG-019</t>
  </si>
  <si>
    <t>KN54-097/CAM19</t>
  </si>
  <si>
    <t>w/ ALVIN (#611-#625).  NO FILM</t>
  </si>
  <si>
    <t>ANG-018</t>
  </si>
  <si>
    <t>KN54-093/CAM18</t>
  </si>
  <si>
    <t>w/ ALVIN (#611-#625).  FILM: 2-200' REELS</t>
  </si>
  <si>
    <t>ANG-017</t>
  </si>
  <si>
    <t>KN54-090/CAM17</t>
  </si>
  <si>
    <t>ANG-016</t>
  </si>
  <si>
    <t>KN54-075/CAM16</t>
  </si>
  <si>
    <t>ANG-015</t>
  </si>
  <si>
    <t>KN54-057/CAM15</t>
  </si>
  <si>
    <t>w/ ALVIN (#611-#625).  PINGER MALFUNCTIONED - 1 FILM</t>
  </si>
  <si>
    <t>ANG-014</t>
  </si>
  <si>
    <t>KN54-053/CAM14</t>
  </si>
  <si>
    <t>ANG-013</t>
  </si>
  <si>
    <t>KN54-049/CAM13</t>
  </si>
  <si>
    <t>ANG-012</t>
  </si>
  <si>
    <t>KN54-045/CAM12</t>
  </si>
  <si>
    <t>ANG-011</t>
  </si>
  <si>
    <t>KN54-041/CAM11</t>
  </si>
  <si>
    <t>ANG-010</t>
  </si>
  <si>
    <t>KN54-038/CAM10</t>
  </si>
  <si>
    <t>ANG-009</t>
  </si>
  <si>
    <t>KN54-034/CAM09</t>
  </si>
  <si>
    <t>w/ ALVIN (#611-#625).  COMPASS IMPLODED 4000m.  1 FILM</t>
  </si>
  <si>
    <t>ANG-008</t>
  </si>
  <si>
    <t>KN54-031/CAM08</t>
  </si>
  <si>
    <t>ANG-007</t>
  </si>
  <si>
    <t>KN54-028/CAM07</t>
  </si>
  <si>
    <t>ANG-006</t>
  </si>
  <si>
    <t>KN54-025/CAM06</t>
  </si>
  <si>
    <t>ANG-005</t>
  </si>
  <si>
    <t>KN54-022/CAM05</t>
  </si>
  <si>
    <t>ANG-004</t>
  </si>
  <si>
    <t>KN54-015/CAM04</t>
  </si>
  <si>
    <t>w/ ALVIN (#611-#625).  FILM: 2-200' REELS.  CHECK S/E</t>
  </si>
  <si>
    <t>ANG-003</t>
  </si>
  <si>
    <t>KN54-010/CAM03</t>
  </si>
  <si>
    <t>ANG-002</t>
  </si>
  <si>
    <t>KN54-002/CAM02</t>
  </si>
  <si>
    <t>w/ ALVIN (#611-#625).  NO FILM.  CHECK S/E</t>
  </si>
  <si>
    <t>ANG-001</t>
  </si>
  <si>
    <t>KN54-001/CAM01</t>
  </si>
  <si>
    <t>w/ ALVIN (#611-#625).  LOWERING CUT SHORT-BAD PINGER</t>
  </si>
  <si>
    <t>CMARC-012</t>
  </si>
  <si>
    <t>North Side of Island</t>
  </si>
  <si>
    <t>System Lost When Crashed Into The Bottom - RIP</t>
  </si>
  <si>
    <t>CMARC-011</t>
  </si>
  <si>
    <t>CMARC-010</t>
  </si>
  <si>
    <t>MOHN'S RIDGE</t>
  </si>
  <si>
    <t>CMARC-009</t>
  </si>
  <si>
    <t>CMARC-008</t>
  </si>
  <si>
    <t>CLASSIFIED PROJECT.  *ACN: RELAY RTT's ONLY</t>
  </si>
  <si>
    <t>CMARC-007</t>
  </si>
  <si>
    <t>TOWCAM</t>
  </si>
  <si>
    <t>CMARC-006</t>
  </si>
  <si>
    <t>CMARC TETHER=200Mtrs</t>
  </si>
  <si>
    <t>CMARC-005</t>
  </si>
  <si>
    <t>CABLE DYNAMICS EXPERMIMENT</t>
  </si>
  <si>
    <t>CMARC-004</t>
  </si>
  <si>
    <t>SYSTEM CHECKOUT BETWEEN CABLE DYNAMICS EXPERIMENT</t>
  </si>
  <si>
    <t>CMARC-003</t>
  </si>
  <si>
    <t>CMARC-002</t>
  </si>
  <si>
    <t>CMARC-001</t>
  </si>
  <si>
    <t>SHORT BRIDLE (40Mtrs)</t>
  </si>
  <si>
    <t>TCAM-041</t>
  </si>
  <si>
    <t>AT3-37-8H</t>
  </si>
  <si>
    <t>CruiseLowId: 8H,  Transponder Navigated</t>
  </si>
  <si>
    <t>TCAM-040</t>
  </si>
  <si>
    <t>AT3-37-7G</t>
  </si>
  <si>
    <t>CruiseLowId: 7G,  Transponder Navigated</t>
  </si>
  <si>
    <t>TCAM-039</t>
  </si>
  <si>
    <t>AT3-37-6F</t>
  </si>
  <si>
    <t>CruiseLowId: 6F,  Transponder Navigated</t>
  </si>
  <si>
    <t>TCAM-038</t>
  </si>
  <si>
    <t>AT3-37-5E</t>
  </si>
  <si>
    <t>CruiseLowId: 5E,  Transponder Navigated</t>
  </si>
  <si>
    <t>TCAM-037</t>
  </si>
  <si>
    <t>AT3-37-4D</t>
  </si>
  <si>
    <t>CruiseLowId: 4D,  Transponder Navigated</t>
  </si>
  <si>
    <t>TCAM-036</t>
  </si>
  <si>
    <t>AT3-37-3C</t>
  </si>
  <si>
    <t>CruiseLowId: 3C,  Transponder Navigated</t>
  </si>
  <si>
    <t>TCAM-035</t>
  </si>
  <si>
    <t>AT3-37-2B</t>
  </si>
  <si>
    <t>CruiseLowId: 2B,  Transponder Navigated</t>
  </si>
  <si>
    <t>TCAM-034</t>
  </si>
  <si>
    <t>AT3-37-1A</t>
  </si>
  <si>
    <t>CruiseLowId: 1A,  Transponder Navigated</t>
  </si>
  <si>
    <t>TCAM-033</t>
  </si>
  <si>
    <t>AT3-34-11K</t>
  </si>
  <si>
    <t>Cruise LowId: 11K  Nav File: at990528.all</t>
  </si>
  <si>
    <t>TCAM-032</t>
  </si>
  <si>
    <t>AT3-34-10J</t>
  </si>
  <si>
    <t>Cruise LowId: 10J  Nav File: at990526.all  Local Time Stamps</t>
  </si>
  <si>
    <t>TCAM-031</t>
  </si>
  <si>
    <t>AT3-34-9I</t>
  </si>
  <si>
    <t>Cruise LowId: 9I  Nav File: at990522.all</t>
  </si>
  <si>
    <t>TCAM-030</t>
  </si>
  <si>
    <t>AT3-34-8H</t>
  </si>
  <si>
    <t>Cruise LowId: 8H  Nav File: at990520.all</t>
  </si>
  <si>
    <t>TCAM-029</t>
  </si>
  <si>
    <t>AT3-34-7G</t>
  </si>
  <si>
    <t>Cruise LowId: 7G  Nav File: at990519.all</t>
  </si>
  <si>
    <t>TCAM-028</t>
  </si>
  <si>
    <t>AT3-34-6F</t>
  </si>
  <si>
    <t>Cruise LowId: 6F  Nav  File: at990518.all</t>
  </si>
  <si>
    <t>TCAM-027</t>
  </si>
  <si>
    <t>AT3-34-5E</t>
  </si>
  <si>
    <t>Cruise LowId: 5E  Nav File: at990516.all</t>
  </si>
  <si>
    <t>TCAM-026</t>
  </si>
  <si>
    <t>AT3-34-4D</t>
  </si>
  <si>
    <t>Cruise LowId: 4D  Nav File: at990515.all</t>
  </si>
  <si>
    <t>TCAM-025</t>
  </si>
  <si>
    <t>AT3-34-3C</t>
  </si>
  <si>
    <t>Cruise LowId: 3C  Nav File: at990513.001</t>
  </si>
  <si>
    <t>TCAM-024</t>
  </si>
  <si>
    <t>AT3-34-2B</t>
  </si>
  <si>
    <t>Cruise LowId: 2B  Nav File: att990512.001</t>
  </si>
  <si>
    <t>TCAM-023</t>
  </si>
  <si>
    <t>AT3-34-1A</t>
  </si>
  <si>
    <t>Cruise LowId: 1A  Nav File: at990511.all   Local Time Stamps</t>
  </si>
  <si>
    <t>TCAM-022</t>
  </si>
  <si>
    <t>AT3-29-7G</t>
  </si>
  <si>
    <t>Cruise LowId: 7G  Nav File: at981208.001 (??)  Good</t>
  </si>
  <si>
    <t>TCAM-021</t>
  </si>
  <si>
    <t>AT3-29-6F</t>
  </si>
  <si>
    <t>Cruise LowId: 6F  Nav File: at981205.001  No Good</t>
  </si>
  <si>
    <t>TCAM-020</t>
  </si>
  <si>
    <t>AT3-29-5E</t>
  </si>
  <si>
    <t>Cruise LowId: 5E, Full Pressure and Immersion Test</t>
  </si>
  <si>
    <t>TCAM-019</t>
  </si>
  <si>
    <t>AT3-29-4D</t>
  </si>
  <si>
    <t>Cruise LowId: 4D  Nav File: at981128.001  System stopped taking Images</t>
  </si>
  <si>
    <t>TCAM-018</t>
  </si>
  <si>
    <t>AT3-29-3C</t>
  </si>
  <si>
    <t>Cruise LowId: 3C  Nav File: at981127.002  Good</t>
  </si>
  <si>
    <t>TCAM-017</t>
  </si>
  <si>
    <t>AT3-29-2B</t>
  </si>
  <si>
    <t>Cruise LowId: 2B  Nav File: at981126.002  Good</t>
  </si>
  <si>
    <t>TCAM-016</t>
  </si>
  <si>
    <t>AT3-29-1A</t>
  </si>
  <si>
    <t>Cruise LowId: 1A  Nav File: at981125.002  Good</t>
  </si>
  <si>
    <t>TCAM-015</t>
  </si>
  <si>
    <t>PanoramaV-CamTowE</t>
  </si>
  <si>
    <t>SegW4/OA_12</t>
  </si>
  <si>
    <t>CamTow-E;  28,43S  112,59W</t>
  </si>
  <si>
    <t>TCAM-014</t>
  </si>
  <si>
    <t>PanoramaV-CamTowD</t>
  </si>
  <si>
    <t>SegE3/OA_30</t>
  </si>
  <si>
    <t>CamTow-D;  31,09S  111,56W</t>
  </si>
  <si>
    <t>TCAM-013</t>
  </si>
  <si>
    <t>PanoramaV-CamTowC</t>
  </si>
  <si>
    <t>SegE4/OA_39</t>
  </si>
  <si>
    <t>CamTow-C;  31,48S  112,02W</t>
  </si>
  <si>
    <t>TCAM-012</t>
  </si>
  <si>
    <t>PanoramaV-CamTowB</t>
  </si>
  <si>
    <t>SegE1/OA_17</t>
  </si>
  <si>
    <t>CamTow-B;  29,47S  111,43W</t>
  </si>
  <si>
    <t>TCAM-011</t>
  </si>
  <si>
    <t>PanoramaV-CamTowA</t>
  </si>
  <si>
    <t>SegW3/OA_04</t>
  </si>
  <si>
    <t>CamTow-A;  28,05S  112,54W</t>
  </si>
  <si>
    <t>TCAM-010</t>
  </si>
  <si>
    <t>AT3-10-10J</t>
  </si>
  <si>
    <t>Cruise LowId: 10J  Nav File: at971117.001</t>
  </si>
  <si>
    <t>TCAM-009</t>
  </si>
  <si>
    <t>AT3-10-9I</t>
  </si>
  <si>
    <t>Cruise LowId: 9I  Nav File: at971116.001</t>
  </si>
  <si>
    <t>TCAM-008</t>
  </si>
  <si>
    <t>AT3-10-8H</t>
  </si>
  <si>
    <t xml:space="preserve">Cruise LowId: 8H  Nav File: at971115.001  </t>
  </si>
  <si>
    <t>TCAM-007</t>
  </si>
  <si>
    <t>AT3-10-7G</t>
  </si>
  <si>
    <t>Cruise LowId: 7G  Nav File: at971114.001</t>
  </si>
  <si>
    <t>OCNEXP</t>
  </si>
  <si>
    <t>TCAM-006</t>
  </si>
  <si>
    <t>AT3-10-6F</t>
  </si>
  <si>
    <t>Cruise LowId: 6F  Nav File at971113.001</t>
  </si>
  <si>
    <t>TCAM-005</t>
  </si>
  <si>
    <t>AT3-10-5E</t>
  </si>
  <si>
    <t>Cruise LowId: 5E  Nav File: at971112.001</t>
  </si>
  <si>
    <t>TCAM-004</t>
  </si>
  <si>
    <t>AT3-10-4D</t>
  </si>
  <si>
    <t>Cruise LowId: 4D  Nav File: at971109.001</t>
  </si>
  <si>
    <t>TCAM-003</t>
  </si>
  <si>
    <t>AT3-10-3C</t>
  </si>
  <si>
    <t>Cruise LowId: 3C  Nav File: at971107.001</t>
  </si>
  <si>
    <t>TCAM-002</t>
  </si>
  <si>
    <t>AT3-10-2B</t>
  </si>
  <si>
    <t>Cruise LowId: 2B  Nav File: at971105.001</t>
  </si>
  <si>
    <t>TCAM-001</t>
  </si>
  <si>
    <t>AT3-10-1A</t>
  </si>
  <si>
    <t>TowCam2 in Use  - Cruise LowId: 1A  Nav File: at971103.001</t>
  </si>
  <si>
    <t>OCEXP-110</t>
  </si>
  <si>
    <t>OCEXP-109</t>
  </si>
  <si>
    <t>OCEXP-108</t>
  </si>
  <si>
    <t>OCEXP-107a</t>
  </si>
  <si>
    <t>OCEXP-107</t>
  </si>
  <si>
    <t>Aborted to Fix Nav</t>
  </si>
  <si>
    <t>OCEXP-106</t>
  </si>
  <si>
    <t>OCEXP-105</t>
  </si>
  <si>
    <t>OCEXP-104</t>
  </si>
  <si>
    <t>OCEXP-103</t>
  </si>
  <si>
    <t>OCEXP-102</t>
  </si>
  <si>
    <t>OCEXP-101</t>
  </si>
  <si>
    <t>OCEXP-100</t>
  </si>
  <si>
    <t>Test Dive, Aborted</t>
  </si>
  <si>
    <t>JASON2/MEDEA</t>
  </si>
  <si>
    <t>Number of Lowerings</t>
  </si>
  <si>
    <t>All Times GMT</t>
  </si>
  <si>
    <t>Longest:</t>
  </si>
  <si>
    <r>
      <t>J2-</t>
    </r>
    <r>
      <rPr>
        <sz val="10"/>
        <rFont val="Arial"/>
        <family val="2"/>
      </rPr>
      <t>593</t>
    </r>
    <r>
      <rPr>
        <sz val="10"/>
        <rFont val="Arial"/>
        <family val="2"/>
      </rPr>
      <t xml:space="preserve"> - AT1</t>
    </r>
    <r>
      <rPr>
        <sz val="10"/>
        <rFont val="Arial"/>
        <family val="2"/>
      </rPr>
      <t>8-10</t>
    </r>
    <r>
      <rPr>
        <sz val="10"/>
        <rFont val="Arial"/>
        <family val="2"/>
      </rPr>
      <t xml:space="preserve">, </t>
    </r>
    <r>
      <rPr>
        <sz val="10"/>
        <rFont val="Arial"/>
        <family val="2"/>
      </rPr>
      <t>Levin11</t>
    </r>
    <r>
      <rPr>
        <sz val="10"/>
        <rFont val="Arial"/>
        <family val="2"/>
      </rPr>
      <t xml:space="preserve">, </t>
    </r>
    <r>
      <rPr>
        <sz val="10"/>
        <rFont val="Arial"/>
        <family val="2"/>
      </rPr>
      <t>Juan de Fuca</t>
    </r>
    <r>
      <rPr>
        <sz val="10"/>
        <rFont val="Arial"/>
        <family val="2"/>
      </rPr>
      <t>, 1</t>
    </r>
    <r>
      <rPr>
        <sz val="10"/>
        <rFont val="Arial"/>
        <family val="2"/>
      </rPr>
      <t>39</t>
    </r>
    <r>
      <rPr>
        <sz val="10"/>
        <rFont val="Arial"/>
        <family val="2"/>
      </rPr>
      <t xml:space="preserve">Hrs, </t>
    </r>
    <r>
      <rPr>
        <sz val="10"/>
        <rFont val="Arial"/>
        <family val="2"/>
      </rPr>
      <t>7</t>
    </r>
    <r>
      <rPr>
        <sz val="10"/>
        <rFont val="Arial"/>
        <family val="2"/>
      </rPr>
      <t>Mins</t>
    </r>
  </si>
  <si>
    <t>Deepest:</t>
  </si>
  <si>
    <t>J2-044 - TN154, Fryer03, Marianna's Arc/Santa Rosa Fault, 6501.7mtrs</t>
  </si>
  <si>
    <t>(Hrs:Mns:Secs)</t>
  </si>
  <si>
    <t>(Nmiles)</t>
  </si>
  <si>
    <t>(meters)</t>
  </si>
  <si>
    <t>LBL/DPNav</t>
  </si>
  <si>
    <t>NavLog</t>
  </si>
  <si>
    <t>Hi8</t>
  </si>
  <si>
    <t>DVCam</t>
  </si>
  <si>
    <t>DVD Video</t>
  </si>
  <si>
    <t>Dlog Raw</t>
  </si>
  <si>
    <t>Dlog Proc</t>
  </si>
  <si>
    <t>DFC Raw</t>
  </si>
  <si>
    <t>DFC Proc</t>
  </si>
  <si>
    <t>SM2000/IMA</t>
  </si>
  <si>
    <t>CruiseRpt</t>
  </si>
  <si>
    <t>(NoData)</t>
  </si>
  <si>
    <t>Loihi/Mauna Loa</t>
  </si>
  <si>
    <t>????</t>
  </si>
  <si>
    <t>Endeavor Deep - North Wall</t>
  </si>
  <si>
    <t>Endeavor Deep - South Wall</t>
  </si>
  <si>
    <t>Endeavor Deep - Central Rift Zone</t>
  </si>
  <si>
    <t>KANE Megamullion</t>
  </si>
  <si>
    <r>
      <t xml:space="preserve">ALBL at Start;  No ALBL at end; HDTV;  JASON/MEDEA - Same Configuration as J2-178;  MISO Light Post (ELV); </t>
    </r>
    <r>
      <rPr>
        <sz val="10"/>
        <color indexed="10"/>
        <rFont val="Arial"/>
        <family val="2"/>
      </rPr>
      <t>Live TV Show 27/21:00 - 27/22:30</t>
    </r>
  </si>
  <si>
    <r>
      <t xml:space="preserve">ABE Rescue;  </t>
    </r>
    <r>
      <rPr>
        <sz val="10"/>
        <rFont val="Arial"/>
        <family val="2"/>
      </rPr>
      <t>ALBL On/Off Throughout; HDTV;  JASON/MEDEA - Same Configuration as J2-178; Xenon Lights; Howland Cam/LED Strobe System</t>
    </r>
  </si>
  <si>
    <t xml:space="preserve">Engineering Dive and some science / Medea color cam angled 45 degrees out to port side, two HMIs pointing same direction to take video of Jason in action, color cam and black and white switched coming out of the mux / Doppler on new mount 13 1/8" aft and </t>
  </si>
  <si>
    <t>Grotto Vent  Main Endeavor Field</t>
  </si>
  <si>
    <t>2008/05/01 21:58</t>
  </si>
  <si>
    <r>
      <t>No BrowCAM or DSC</t>
    </r>
    <r>
      <rPr>
        <sz val="10"/>
        <rFont val="Arial"/>
        <family val="2"/>
      </rPr>
      <t xml:space="preserve">   408 lbs of rocks</t>
    </r>
  </si>
  <si>
    <r>
      <t>300kHz Doppler removed</t>
    </r>
    <r>
      <rPr>
        <sz val="10"/>
        <rFont val="Arial"/>
        <family val="2"/>
      </rPr>
      <t xml:space="preserve"> 367 lbs of rocks</t>
    </r>
  </si>
  <si>
    <r>
      <t>Short Dive - caught  fishing line</t>
    </r>
    <r>
      <rPr>
        <sz val="10"/>
        <rFont val="Arial"/>
        <family val="2"/>
      </rPr>
      <t xml:space="preserve"> 220 lbs of rocks</t>
    </r>
  </si>
  <si>
    <t>usble, shipwreck</t>
  </si>
  <si>
    <t>STAUDIGEL09</t>
  </si>
  <si>
    <t>CHADWICK10</t>
  </si>
  <si>
    <t>SeamountX</t>
  </si>
  <si>
    <t>NWRota-1</t>
  </si>
  <si>
    <t>COWEN10</t>
  </si>
  <si>
    <t>Cowen/UHawai'i</t>
  </si>
  <si>
    <t>2010/06/18 12:00</t>
  </si>
  <si>
    <t>CORK 1301A, CORK 1026B</t>
  </si>
  <si>
    <t>857D</t>
  </si>
  <si>
    <t>1025C</t>
  </si>
  <si>
    <t>DELANEY10</t>
  </si>
  <si>
    <t>Gray's Canyon</t>
  </si>
  <si>
    <t>Gary's Bad Hang</t>
  </si>
  <si>
    <t>Pinnacle</t>
  </si>
  <si>
    <t xml:space="preserve">Placement of APL frame, exercise of Reson at Pinnacle, photomosaic of Pinnacle </t>
  </si>
  <si>
    <t>Pinnacle and eastward</t>
  </si>
  <si>
    <t>International District and Castle</t>
  </si>
  <si>
    <t>Axial Seamount Ashes</t>
  </si>
  <si>
    <t>Charles Fisher/Penn St; Eric Cordes/</t>
  </si>
  <si>
    <t>ship wreck dive, location withheld, Vvan permanently password protected</t>
  </si>
  <si>
    <t>47.8</t>
  </si>
  <si>
    <t>-128</t>
  </si>
  <si>
    <t>Aborted due to Kraft arm ground</t>
  </si>
  <si>
    <t>East Pacific Rise/9-50 North</t>
  </si>
  <si>
    <t>Pressure calibrations;dive ended due to winch failure, reson survey</t>
  </si>
  <si>
    <t>BPR recoveriesreson survey</t>
  </si>
  <si>
    <t>Von Damm</t>
  </si>
  <si>
    <t>KN209-02_Luther2012</t>
  </si>
  <si>
    <t>n/a</t>
  </si>
  <si>
    <t>exploration, heat flow probe</t>
  </si>
  <si>
    <t>heat flow probes, deploy thermal blankets</t>
  </si>
  <si>
    <t>heat flow probes, recover thermal blankets, dive shortened due to vehicle issue</t>
  </si>
  <si>
    <t>heat flow probes, recover thermal blankets</t>
  </si>
  <si>
    <t>10 &amp; 9</t>
  </si>
  <si>
    <t>heat flow probes; deploy thermal blankets,HFP-Red damaged during dive; No LSS</t>
  </si>
  <si>
    <t>-126.0</t>
  </si>
  <si>
    <t>Recover thermal blankets, heat flow probes</t>
  </si>
  <si>
    <t>Keir Becker/Miami</t>
  </si>
  <si>
    <t>C David Chadwell/SIO</t>
  </si>
  <si>
    <t>Seafloor Benchmarks</t>
  </si>
  <si>
    <t>First Lowering SKQ201604S; test deployment/recovery; installation of 24 floats on wire; doppler testing; not renaved</t>
  </si>
  <si>
    <t>package deployment; doppler testing; not renaved</t>
  </si>
  <si>
    <t>doppler testing; not renaved</t>
  </si>
  <si>
    <t>whale fall; doppler testing; not renaved</t>
  </si>
  <si>
    <t>under Jason elevator; search for plane; doppler testing; not renaved</t>
  </si>
  <si>
    <t>SKQ201607S_Zumberge2016</t>
  </si>
  <si>
    <t>Aborted at launch</t>
  </si>
  <si>
    <t>9</t>
  </si>
  <si>
    <t>1521</t>
  </si>
  <si>
    <t>2905</t>
  </si>
  <si>
    <t>198</t>
  </si>
  <si>
    <t>196</t>
  </si>
  <si>
    <t>1179</t>
  </si>
  <si>
    <t>12</t>
  </si>
  <si>
    <t>Iquique</t>
  </si>
  <si>
    <t>Susan Humphries (AnnaLouise Reysenbach acting)</t>
  </si>
  <si>
    <t>NZ/Brothers Volcano</t>
  </si>
  <si>
    <t>4500 meter depth</t>
  </si>
  <si>
    <t>Engineering cast, vertical only</t>
  </si>
  <si>
    <t>NOAAS Ronald Brown.</t>
  </si>
  <si>
    <t>2019/07/03 03:08</t>
  </si>
  <si>
    <t>2019/07/03 03:30</t>
  </si>
  <si>
    <t>2019/07/03 08:47</t>
  </si>
  <si>
    <t>2019/07/03 09:04</t>
  </si>
  <si>
    <t>2019/07/03 12:54</t>
  </si>
  <si>
    <t>2019/07/03 21:35</t>
  </si>
  <si>
    <t>2019/07/03 22:43</t>
  </si>
  <si>
    <t xml:space="preserve">2002 - </t>
  </si>
  <si>
    <t>Total Data Time</t>
  </si>
  <si>
    <t>End-Start</t>
  </si>
  <si>
    <t>Hrs/Day</t>
  </si>
  <si>
    <t>ATLANTIS</t>
  </si>
  <si>
    <r>
      <t>First Science Lowering For Jason2,</t>
    </r>
    <r>
      <rPr>
        <sz val="10"/>
        <rFont val="Arial"/>
        <family val="2"/>
      </rPr>
      <t xml:space="preserve"> DVD Video Recorded for internal DSL use/evaluation only</t>
    </r>
  </si>
  <si>
    <t>THOMPSON</t>
  </si>
  <si>
    <r>
      <t xml:space="preserve">MBARI Drill Base, </t>
    </r>
    <r>
      <rPr>
        <b/>
        <i/>
        <sz val="10"/>
        <rFont val="Arial"/>
        <family val="2"/>
      </rPr>
      <t>No Magnetics Data</t>
    </r>
  </si>
  <si>
    <r>
      <t xml:space="preserve">SM2000 Survey, </t>
    </r>
    <r>
      <rPr>
        <b/>
        <i/>
        <sz val="10"/>
        <rFont val="Arial"/>
        <family val="2"/>
      </rPr>
      <t>No Magnetics Data</t>
    </r>
  </si>
  <si>
    <t>REVELLE</t>
  </si>
  <si>
    <t>KNORR</t>
  </si>
  <si>
    <t>MELVILLE</t>
  </si>
  <si>
    <r>
      <t xml:space="preserve">ALBL at Start;  No ALBL at end; HDTV;  JASON/MEDEA - Same Configuration as J2-178;  MISO Light Post (ELV); </t>
    </r>
    <r>
      <rPr>
        <b/>
        <i/>
        <sz val="10"/>
        <color indexed="10"/>
        <rFont val="Arial"/>
        <family val="2"/>
      </rPr>
      <t>Live TV Show 27/21:00 - 27/22:30</t>
    </r>
  </si>
  <si>
    <t>Transit time between OBS recovery sites</t>
  </si>
  <si>
    <t>16</t>
  </si>
  <si>
    <t>15</t>
  </si>
  <si>
    <t>17</t>
  </si>
  <si>
    <t>Hydrate Ridge north and south</t>
  </si>
  <si>
    <t>East Pacific Rise/9-50N</t>
  </si>
  <si>
    <t>Seafloor benchmarks</t>
  </si>
  <si>
    <t>Benchmrk ops</t>
  </si>
  <si>
    <t>Ian Kulin/ONC</t>
  </si>
  <si>
    <t>Mark Zumberge/SIO</t>
  </si>
  <si>
    <t>4500 meter site</t>
  </si>
  <si>
    <t>Avg time on Bottom</t>
  </si>
  <si>
    <t>Time Between Dives (hh:mm)</t>
  </si>
  <si>
    <t>JASON/MEDEA</t>
  </si>
  <si>
    <t>1988 - 2001</t>
  </si>
  <si>
    <t>(JAS-308 - TN129, Johnson01, JuanDeFuca)</t>
  </si>
  <si>
    <t>(Included JAS-202 which had been missed in earlier compilations)</t>
  </si>
  <si>
    <t>COOK12MV, Silver01 (Last JASON Ops for DSL - JASON2 Built in 2002)</t>
  </si>
  <si>
    <t>Gallo &amp; Stewart/WHOI</t>
  </si>
  <si>
    <t>BANGOR SUBMARINE BASE</t>
  </si>
  <si>
    <t>Med/Straits of Sicily</t>
  </si>
  <si>
    <t>SKERKI BANK ARCHEO SITE</t>
  </si>
  <si>
    <t>Med/Tyrrhenian Sea</t>
  </si>
  <si>
    <t>MARSILI SEAMOUNT</t>
  </si>
  <si>
    <r>
      <t>1st MEDEA/JASON CONFIG</t>
    </r>
    <r>
      <rPr>
        <sz val="10"/>
        <rFont val="Arial"/>
        <family val="2"/>
      </rPr>
      <t>.  ALSO CALLED MEDEA-5</t>
    </r>
  </si>
  <si>
    <r>
      <t xml:space="preserve">MEDEA/JASON CONFIG.  ALSO CALLED MEDEA-10.  </t>
    </r>
    <r>
      <rPr>
        <b/>
        <sz val="10"/>
        <rFont val="Arial"/>
        <family val="2"/>
      </rPr>
      <t>1st Amphorae Recoveries (#'s 3 and 4)</t>
    </r>
  </si>
  <si>
    <t>No Lowerings JAS-030 --&gt; JAS-099  - Lowering Numbers Skipped When Counter ReSet</t>
  </si>
  <si>
    <t>SOCAL AREA</t>
  </si>
  <si>
    <t>HAMILTON SITE</t>
  </si>
  <si>
    <t>SCOURGE SITE</t>
  </si>
  <si>
    <t>CONTROL SITE</t>
  </si>
  <si>
    <t>SLMAX SITE</t>
  </si>
  <si>
    <t>ENDEAVOR SITE</t>
  </si>
  <si>
    <t>GUAYMAS BASIN</t>
  </si>
  <si>
    <t>ARSRP SITE B</t>
  </si>
  <si>
    <t>ARSRP SITE A</t>
  </si>
  <si>
    <t>ARSRP SITE D</t>
  </si>
  <si>
    <t>Ireland</t>
  </si>
  <si>
    <t>LUSITANIA SITE</t>
  </si>
  <si>
    <t>GEORGES BANK</t>
  </si>
  <si>
    <t>No Lowering JAS-173  - Lowering Number Skipped</t>
  </si>
  <si>
    <t>JAS-173</t>
  </si>
  <si>
    <t>No Lowering JAS-174  - Lowering Number Skipped</t>
  </si>
  <si>
    <t>JAS-174</t>
  </si>
  <si>
    <t>No Lowering JAS-175  - Lowering Number Skipped</t>
  </si>
  <si>
    <t>JAS-175</t>
  </si>
  <si>
    <t>Fornari &amp; Humphris/WHOI</t>
  </si>
  <si>
    <t>Fryer/UH</t>
  </si>
  <si>
    <t>MarianasForearc</t>
  </si>
  <si>
    <t>Williams/United Kingdom</t>
  </si>
  <si>
    <t>No Lowering JAS-226  - Lowering Number Skipped</t>
  </si>
  <si>
    <t>JAS-226</t>
  </si>
  <si>
    <t>No Lowering JAS-232  - Lowering Number Skipped - Check</t>
  </si>
  <si>
    <t>JAS-232</t>
  </si>
  <si>
    <t>S.E.Med</t>
  </si>
  <si>
    <t>Cowen/UH,  Johnson/UW</t>
  </si>
  <si>
    <t>AXIAL</t>
  </si>
  <si>
    <t>ENDEAVOUR</t>
  </si>
  <si>
    <t>BABYBARE</t>
  </si>
  <si>
    <t>Main Endeavour Field</t>
  </si>
  <si>
    <t>???/2000</t>
  </si>
  <si>
    <t>VanDover/William &amp; Mary</t>
  </si>
  <si>
    <t>Indian Ocean</t>
  </si>
  <si>
    <t>Fornari</t>
  </si>
  <si>
    <r>
      <t xml:space="preserve">300mtrs,  </t>
    </r>
    <r>
      <rPr>
        <b/>
        <i/>
        <sz val="10"/>
        <rFont val="Arial"/>
        <family val="2"/>
      </rPr>
      <t>Start,End Data/On Deck Dates/Times Estimated</t>
    </r>
  </si>
  <si>
    <r>
      <t xml:space="preserve">300mtrs,  </t>
    </r>
    <r>
      <rPr>
        <b/>
        <i/>
        <sz val="10"/>
        <rFont val="Arial"/>
        <family val="2"/>
      </rPr>
      <t>End Data/On Deck Dates/Times Estimated</t>
    </r>
  </si>
  <si>
    <r>
      <t xml:space="preserve">300mtrs,  </t>
    </r>
    <r>
      <rPr>
        <b/>
        <i/>
        <sz val="10"/>
        <rFont val="Arial"/>
        <family val="2"/>
      </rPr>
      <t>Start Data Date/Time Estimated</t>
    </r>
  </si>
  <si>
    <t xml:space="preserve">June/2001 - </t>
  </si>
  <si>
    <t>(120a-024 - TN152, Tivey02, JQZ/Vicinity of ODP Hole 801C)</t>
  </si>
  <si>
    <t>AT15-17,  Klein07,  120a-052  (DSL120a xfurred to HMRG after lowering 120a-052)</t>
  </si>
  <si>
    <t>Raw</t>
  </si>
  <si>
    <t>Proc</t>
  </si>
  <si>
    <t>VehicleData</t>
  </si>
  <si>
    <t>Pockalny/GSO,URI</t>
  </si>
  <si>
    <r>
      <t xml:space="preserve">No Doppler, Telemetry and weather problems, Maggie cal at start, </t>
    </r>
    <r>
      <rPr>
        <b/>
        <i/>
        <sz val="10"/>
        <rFont val="Arial"/>
        <family val="2"/>
      </rPr>
      <t>No CTD data logged</t>
    </r>
  </si>
  <si>
    <r>
      <t xml:space="preserve">Doppler mounted but not used (interference w/ 120), Weather problems, Auto winch i/p for layback nav, </t>
    </r>
    <r>
      <rPr>
        <b/>
        <i/>
        <sz val="10"/>
        <rFont val="Arial"/>
        <family val="2"/>
      </rPr>
      <t>No CTD data logged</t>
    </r>
  </si>
  <si>
    <r>
      <t xml:space="preserve">Doppler mounted but not used (interference w/ 120), Maggie Cal at start,  </t>
    </r>
    <r>
      <rPr>
        <b/>
        <i/>
        <sz val="10"/>
        <rFont val="Arial"/>
        <family val="2"/>
      </rPr>
      <t>Auto winch/fishz i/p for layback nav, No CTD Data Logged</t>
    </r>
  </si>
  <si>
    <t>Martinez/UH</t>
  </si>
  <si>
    <r>
      <t xml:space="preserve">Excellent lowering.  Some noise issues but overall very good sidescan and bathymetry </t>
    </r>
    <r>
      <rPr>
        <b/>
        <i/>
        <sz val="10"/>
        <rFont val="Arial"/>
        <family val="2"/>
      </rPr>
      <t>(need dates/times)</t>
    </r>
  </si>
  <si>
    <r>
      <t xml:space="preserve">Layback and LBL RLY Nav,  MAPRS, </t>
    </r>
    <r>
      <rPr>
        <b/>
        <i/>
        <sz val="10"/>
        <rFont val="Arial"/>
        <family val="2"/>
      </rPr>
      <t>Last DSL120a lowering as a DSL/NDSF Maintained and Operated System - Xfurred to HMRG</t>
    </r>
  </si>
  <si>
    <t>1989 - 2000</t>
  </si>
  <si>
    <t>(AMS-031 - KN142-05, TAG94, MAR/TAG)</t>
  </si>
  <si>
    <t>AT3-60, Blackman00 (Last DSL-120 Ops - DSL-120 converted to DSL120a - New System)</t>
  </si>
  <si>
    <t>Int</t>
  </si>
  <si>
    <t>40 Mile Bank</t>
  </si>
  <si>
    <t>No Lowering AMS-018  - Lowering Number Skipped</t>
  </si>
  <si>
    <t>AMS-018</t>
  </si>
  <si>
    <t>No Lowering AMS-019  - Lowering Number Skipped</t>
  </si>
  <si>
    <t>AMS-019</t>
  </si>
  <si>
    <t>SLMAX Area</t>
  </si>
  <si>
    <t>Endeavor Site</t>
  </si>
  <si>
    <t>Humphris &amp; Kleinrock/WHOI</t>
  </si>
  <si>
    <t>MAR/TAG</t>
  </si>
  <si>
    <t>Lucky Strike,North</t>
  </si>
  <si>
    <t>Lucky Strike,South</t>
  </si>
  <si>
    <t>No</t>
  </si>
  <si>
    <t>Sinton/UH</t>
  </si>
  <si>
    <t>East Equatorial Pacific</t>
  </si>
  <si>
    <t>S.W. Black Sea</t>
  </si>
  <si>
    <r>
      <t xml:space="preserve">Re-Ballasting at start, </t>
    </r>
    <r>
      <rPr>
        <b/>
        <i/>
        <sz val="10"/>
        <rFont val="Arial"/>
        <family val="2"/>
      </rPr>
      <t>SIO Towed Maggie.  Last DSL-120 Lowering.</t>
    </r>
  </si>
  <si>
    <t>Coax ARGO</t>
  </si>
  <si>
    <t>(ARG-075 - STARELLA, DSL88-02, BISMARCK-88, Porcupine Abyssal Plain)</t>
  </si>
  <si>
    <t>Includes Ops:</t>
  </si>
  <si>
    <t>Thomas Washington, VENTUREIII, ODP89, Fornari/Haymon (Last coax ARGO Ops - Converted to F.O./ARGO2)</t>
  </si>
  <si>
    <t>ESC Raw</t>
  </si>
  <si>
    <t>ESC Proc</t>
  </si>
  <si>
    <t>200 Raw</t>
  </si>
  <si>
    <t>200 Int</t>
  </si>
  <si>
    <t>35mm</t>
  </si>
  <si>
    <t>TITANIC - AREA 2 - CANYON</t>
  </si>
  <si>
    <t>TITANIC - AREA 3 - SOUTH OF SHIP</t>
  </si>
  <si>
    <t>TITANIC SITE</t>
  </si>
  <si>
    <t>10-12 Deg NORTH</t>
  </si>
  <si>
    <t>AUTEC RANGE</t>
  </si>
  <si>
    <t>North Atlantic/Arctic</t>
  </si>
  <si>
    <t>Straits of Gibralter- East</t>
  </si>
  <si>
    <t>ARK ROYAL SEARCH</t>
  </si>
  <si>
    <t>MOREL SEARCH</t>
  </si>
  <si>
    <t>MOREL INSPECTION</t>
  </si>
  <si>
    <t>OUTSIDE CALGLIARI</t>
  </si>
  <si>
    <t>"W.H.O.I. POSITION"</t>
  </si>
  <si>
    <t>SKERKI BANK</t>
  </si>
  <si>
    <t>LINE TO EAST</t>
  </si>
  <si>
    <t>EAST OF STROMBOLI</t>
  </si>
  <si>
    <t>OFF NAPLES</t>
  </si>
  <si>
    <t>PORCUPINE ABYSSAL PLAIN</t>
  </si>
  <si>
    <t>No Lowering ARG-078  - Lowering Number Skipped</t>
  </si>
  <si>
    <t>ARG-078</t>
  </si>
  <si>
    <t>BISMARCK SEAMOUNT</t>
  </si>
  <si>
    <t>No Lowering ARG-087  - Lowering Number Skipped</t>
  </si>
  <si>
    <t>ARG-087</t>
  </si>
  <si>
    <t>No Lowering ARG-088  - Lowering Number Skipped</t>
  </si>
  <si>
    <t>ARG-088</t>
  </si>
  <si>
    <t>No Lowering ARG-089  - Lowering Number Skipped</t>
  </si>
  <si>
    <t>ARG-089</t>
  </si>
  <si>
    <t>9Deg NORTH</t>
  </si>
  <si>
    <r>
      <t xml:space="preserve">ODP SITE SURVEY.   </t>
    </r>
    <r>
      <rPr>
        <b/>
        <sz val="10"/>
        <rFont val="Arial"/>
        <family val="2"/>
      </rPr>
      <t>Last Coax  ARGO Lowering</t>
    </r>
  </si>
  <si>
    <t xml:space="preserve">1994 - </t>
  </si>
  <si>
    <t>(ARG2-016 - TN068, DERBYSHIRE)</t>
  </si>
  <si>
    <t>Data Veified Thru:</t>
  </si>
  <si>
    <t>AT3-60, Blackman00 (subsequent ops either preliminary, in progress or scheduled;  data may not be correct)</t>
  </si>
  <si>
    <t>No Lowering ARG2-013  - Lowering Number Skipped</t>
  </si>
  <si>
    <t>ARG2-013</t>
  </si>
  <si>
    <r>
      <t xml:space="preserve">Side Look to Stbd Config, Ship's GPS Problems at start, </t>
    </r>
    <r>
      <rPr>
        <b/>
        <i/>
        <sz val="10"/>
        <rFont val="Arial"/>
        <family val="2"/>
      </rPr>
      <t>HYDROTHERMALS!!</t>
    </r>
  </si>
  <si>
    <t>Next Lowering</t>
  </si>
  <si>
    <t>ARG2-052</t>
  </si>
  <si>
    <t>MEDEA (StandAlone)</t>
  </si>
  <si>
    <t xml:space="preserve">2005 - </t>
  </si>
  <si>
    <t>TN188,  Haymon2005,  MED-010 (subsequent ops either preliminary, in progress or scheduled;  data may not be correct)</t>
  </si>
  <si>
    <t>Standalone MEDEA started ops in Dec/2005</t>
  </si>
  <si>
    <t>Cheadle/Uwyoming</t>
  </si>
  <si>
    <r>
      <t>MED-01</t>
    </r>
    <r>
      <rPr>
        <sz val="10"/>
        <rFont val="Arial"/>
        <family val="2"/>
      </rPr>
      <t>1</t>
    </r>
  </si>
  <si>
    <t>~6000</t>
  </si>
  <si>
    <r>
      <t>MED-01</t>
    </r>
    <r>
      <rPr>
        <sz val="10"/>
        <rFont val="Arial"/>
        <family val="2"/>
      </rPr>
      <t>2</t>
    </r>
  </si>
  <si>
    <t>1972 - 1987</t>
  </si>
  <si>
    <t>(ANG-127 - KN79-03, OTF-80, Oceanographer Fracture Zone)</t>
  </si>
  <si>
    <t>ANGUS: AII118-13/Mariannas-87, Harmon Craig  (Last ANGUS Ops - Retired from service)</t>
  </si>
  <si>
    <t>MANGUS: KN134-15/Med DP Tests-88,  Ballard (Last MANGUS Ops - MANGUS Converted to MEDEA for use with JASON)</t>
  </si>
  <si>
    <t>LBLNav</t>
  </si>
  <si>
    <t>Y</t>
  </si>
  <si>
    <t>???</t>
  </si>
  <si>
    <t>MID-CAYMAN RISE</t>
  </si>
  <si>
    <t>Galapagos</t>
  </si>
  <si>
    <t>RISE CREST</t>
  </si>
  <si>
    <t>MOUNDS</t>
  </si>
  <si>
    <t>CLAMBAKE II</t>
  </si>
  <si>
    <t>DANDELION &amp; OYSTER BED</t>
  </si>
  <si>
    <t>INTER REGION</t>
  </si>
  <si>
    <t>CLAMBAKE I</t>
  </si>
  <si>
    <t>GARDEN OF EDEN</t>
  </si>
  <si>
    <t>N</t>
  </si>
  <si>
    <t>AMAR VALLEY</t>
  </si>
  <si>
    <t>NARROWGATE</t>
  </si>
  <si>
    <t>KANE78-014/ANG01</t>
  </si>
  <si>
    <t>KANE FRACTURE ZONE - AREA B</t>
  </si>
  <si>
    <t>KANE78-016/ANG02</t>
  </si>
  <si>
    <t>KANE78-018/ANG03</t>
  </si>
  <si>
    <t>KANE78-021/ANG04</t>
  </si>
  <si>
    <t>KANE78-022/ANG05</t>
  </si>
  <si>
    <t>KANE78-024/ANG06</t>
  </si>
  <si>
    <t>KANE78-031/ANG07</t>
  </si>
  <si>
    <t>KANE FRACTURE ZONE - AREA A</t>
  </si>
  <si>
    <t>KANE78-034/ANG08</t>
  </si>
  <si>
    <t>KANE78-036/ANG09</t>
  </si>
  <si>
    <t>KANE78-038/ANG10</t>
  </si>
  <si>
    <t>KANE78-039/ANG11</t>
  </si>
  <si>
    <t>KANE78-041/ANG12</t>
  </si>
  <si>
    <t>KANE78-045/ANG13</t>
  </si>
  <si>
    <t>EDEN</t>
  </si>
  <si>
    <t>WEST OF EDEN</t>
  </si>
  <si>
    <t>MT. NEMO</t>
  </si>
  <si>
    <t>21 Deg NORTH</t>
  </si>
  <si>
    <t>KANE FRACTURE ZONE WEST BANK</t>
  </si>
  <si>
    <t>KANE FRACTURE ZONE EAST BANK</t>
  </si>
  <si>
    <t>KANE FRACTURE ZONE</t>
  </si>
  <si>
    <t>OCEANOGRAPHER FRACTURE ZONE</t>
  </si>
  <si>
    <t>(none)</t>
  </si>
  <si>
    <t>WEST COAST OF ISLAND OF HAWAII</t>
  </si>
  <si>
    <t>LOIHI SEAMOUNT</t>
  </si>
  <si>
    <t>ALENUIHAHA CHANNEL</t>
  </si>
  <si>
    <t>20 Deg SOUTH</t>
  </si>
  <si>
    <t>19 Deg SOUTH</t>
  </si>
  <si>
    <t>NORTHWEST OF WORK AREA</t>
  </si>
  <si>
    <t>No Lowering ANG-154  - Lowering Number Skipped</t>
  </si>
  <si>
    <t>ANG-154</t>
  </si>
  <si>
    <t>TELEPROBE SURVEY SITE</t>
  </si>
  <si>
    <t>20 Deg NORTH</t>
  </si>
  <si>
    <t>SEAMOUNT "F"</t>
  </si>
  <si>
    <t>SEAMOUNT "C" to "B"</t>
  </si>
  <si>
    <t>SEAMOUNT "B" to "E"</t>
  </si>
  <si>
    <t>SEAMOUNT "E"</t>
  </si>
  <si>
    <t>SEAMOUNT "E" to "B"</t>
  </si>
  <si>
    <t>SEAMOUNT "B"</t>
  </si>
  <si>
    <t>TAG AREA - EAST NET</t>
  </si>
  <si>
    <t>TAG AREA - EAST NET, VALLEY NET</t>
  </si>
  <si>
    <t>BLAKE PLATEAU</t>
  </si>
  <si>
    <t>JUAN DE FUCA</t>
  </si>
  <si>
    <t>Buckingham,Solomon/USN</t>
  </si>
  <si>
    <t>15-20 Miles NW of NASSAU</t>
  </si>
  <si>
    <t>*Y</t>
  </si>
  <si>
    <t>10-12 Deg NORTH  NET #1</t>
  </si>
  <si>
    <t>10-12 Deg NORTH  NET #2</t>
  </si>
  <si>
    <t>10-12 Deg NORTH  NET #3</t>
  </si>
  <si>
    <t>10-12 Deg NORTH  NET #4</t>
  </si>
  <si>
    <t>10-12 Deg NORTH  NET #5</t>
  </si>
  <si>
    <t>10-12 Deg NORTH  NET #6</t>
  </si>
  <si>
    <t>10-12 Deg NORTH  NET #7</t>
  </si>
  <si>
    <t>Batiza/WASHINGTON U.</t>
  </si>
  <si>
    <t>No Lowering ANG-233  - Lowering Number Skipped</t>
  </si>
  <si>
    <t>ANG-233</t>
  </si>
  <si>
    <t>SCORPION SITE</t>
  </si>
  <si>
    <t>Mariannas</t>
  </si>
  <si>
    <t>MARIANNAS BACKARC</t>
  </si>
  <si>
    <r>
      <t xml:space="preserve">w/ ALVIN (#1822-#1831).  FILM 2-400'  </t>
    </r>
    <r>
      <rPr>
        <b/>
        <sz val="10"/>
        <rFont val="Arial"/>
        <family val="2"/>
      </rPr>
      <t>Last ANGUS Lowering-Vehicle Taken Out of Service</t>
    </r>
  </si>
  <si>
    <t>FAMOUS AREA</t>
  </si>
  <si>
    <t>MARSILI SEAMOUNT NET 1</t>
  </si>
  <si>
    <r>
      <t xml:space="preserve">MANGUS = MINI-ANGUS (FIBER OPTIC VERSION).  </t>
    </r>
    <r>
      <rPr>
        <b/>
        <sz val="10"/>
        <rFont val="Arial"/>
        <family val="2"/>
      </rPr>
      <t>1st F.O. Towed Sled Lowering</t>
    </r>
  </si>
  <si>
    <t>EAST OF MARSILI SEAMOUNT NET 2</t>
  </si>
  <si>
    <t>(CMARC-008 - KN129-02, Classified Ops)</t>
  </si>
  <si>
    <t>Starella 88-01,  Puerto Rico,  Schwab (Complete loss of vehicle at sea during lowering)</t>
  </si>
  <si>
    <t>Raw SS</t>
  </si>
  <si>
    <t>Proc SS</t>
  </si>
  <si>
    <t>Puerto Rico EEZ (North Side of Island)</t>
  </si>
  <si>
    <t>WHOI Towed Camera System</t>
  </si>
  <si>
    <t>1993 - Feb/2000</t>
  </si>
  <si>
    <t>(TCam-014 - MELVILLE, PANR05MV, HEY98, Southern EPR)</t>
  </si>
  <si>
    <t>AT3-37,  EPR9N-00, Fornari</t>
  </si>
  <si>
    <t>Kane FZ - MARK Area</t>
  </si>
  <si>
    <t>TowCam1</t>
  </si>
  <si>
    <t>Kastens/LAMONT</t>
  </si>
  <si>
    <t>Vema Transform</t>
  </si>
  <si>
    <t>Kleinrock/VANDERBILT</t>
  </si>
  <si>
    <t>TowCam1 Lost During Ops</t>
  </si>
  <si>
    <t>TCam-001</t>
  </si>
  <si>
    <t>Nav File: at971103.001</t>
  </si>
  <si>
    <r>
      <t xml:space="preserve">TowCam2 in Use </t>
    </r>
    <r>
      <rPr>
        <sz val="10"/>
        <rFont val="Arial"/>
        <family val="2"/>
      </rPr>
      <t xml:space="preserve"> - Cruise LowId: 1A</t>
    </r>
  </si>
  <si>
    <t>TCam-002</t>
  </si>
  <si>
    <t>Nav File: at971105.001</t>
  </si>
  <si>
    <t>Cruise LowId: 2B</t>
  </si>
  <si>
    <t>TCam-003</t>
  </si>
  <si>
    <t>Nav File: at971107.001</t>
  </si>
  <si>
    <t>Cruise LowId: 3C</t>
  </si>
  <si>
    <t>TCam-004</t>
  </si>
  <si>
    <t>Nav File: at971109.001</t>
  </si>
  <si>
    <t>Cruise LowId: 4D</t>
  </si>
  <si>
    <t>TCam-005</t>
  </si>
  <si>
    <t>Nav File: at971112.001</t>
  </si>
  <si>
    <t>Cruise LowId: 5E</t>
  </si>
  <si>
    <t>TCam-006</t>
  </si>
  <si>
    <t>Nav File: at971113.001</t>
  </si>
  <si>
    <t>Cruise LowId: 6F</t>
  </si>
  <si>
    <t>TCam-007</t>
  </si>
  <si>
    <t>Nav File: at971114.001</t>
  </si>
  <si>
    <t>Cruise LowId: 7G</t>
  </si>
  <si>
    <t>TCam-008</t>
  </si>
  <si>
    <t>Nav File: at971115.001</t>
  </si>
  <si>
    <t>Cruise LowId: 8H</t>
  </si>
  <si>
    <t>TCam-009</t>
  </si>
  <si>
    <t>Nav File: at971116.001</t>
  </si>
  <si>
    <t>Cruise LowId: 9I</t>
  </si>
  <si>
    <t>TCam-010</t>
  </si>
  <si>
    <t>Nav File: at971117.001</t>
  </si>
  <si>
    <t>Cruise LowId: 10J</t>
  </si>
  <si>
    <t>TCam-011</t>
  </si>
  <si>
    <t>TCam-012</t>
  </si>
  <si>
    <t>TCam-013</t>
  </si>
  <si>
    <t>TCam-014</t>
  </si>
  <si>
    <t>TCam-015</t>
  </si>
  <si>
    <t>TCam-016</t>
  </si>
  <si>
    <t>Nav File: at981125.002</t>
  </si>
  <si>
    <t>Cruise LowId: 1A, Good</t>
  </si>
  <si>
    <t>TCam-017</t>
  </si>
  <si>
    <t>Nav File: at981126.001</t>
  </si>
  <si>
    <t>Cruise LowId: 2B, Good</t>
  </si>
  <si>
    <t>TCam-018</t>
  </si>
  <si>
    <t>Nav File: at981127.002</t>
  </si>
  <si>
    <t>Cruise LowId: 3C, Good</t>
  </si>
  <si>
    <t>TCam-019</t>
  </si>
  <si>
    <t>Nav File: at981128.001</t>
  </si>
  <si>
    <t>Cruise LowId: 4D, System stopped taking Images</t>
  </si>
  <si>
    <t>TCam-020</t>
  </si>
  <si>
    <r>
      <t xml:space="preserve">Cruise LowId: 5E, Full Pressure and Immersion </t>
    </r>
    <r>
      <rPr>
        <b/>
        <sz val="10"/>
        <rFont val="Arial"/>
        <family val="2"/>
      </rPr>
      <t>Test</t>
    </r>
  </si>
  <si>
    <t>TCam-021</t>
  </si>
  <si>
    <t>Nav File: at981205.001</t>
  </si>
  <si>
    <t>Cruise LowId: 6F, No Good</t>
  </si>
  <si>
    <t>TCam-022</t>
  </si>
  <si>
    <r>
      <t>Nav File: at98120</t>
    </r>
    <r>
      <rPr>
        <b/>
        <sz val="10"/>
        <rFont val="Arial"/>
        <family val="2"/>
      </rPr>
      <t>8</t>
    </r>
    <r>
      <rPr>
        <sz val="10"/>
        <rFont val="Arial"/>
        <family val="2"/>
      </rPr>
      <t xml:space="preserve">.001 </t>
    </r>
    <r>
      <rPr>
        <b/>
        <sz val="10"/>
        <rFont val="Arial"/>
        <family val="2"/>
      </rPr>
      <t>(??)</t>
    </r>
  </si>
  <si>
    <t>Cruise LowId: 7G, Good</t>
  </si>
  <si>
    <t>TCam-023</t>
  </si>
  <si>
    <t>Nav File: at990511.all</t>
  </si>
  <si>
    <t>Cruise LowId: 1A, Local Time Stamps</t>
  </si>
  <si>
    <t>TCam-024</t>
  </si>
  <si>
    <t>Nav File: at990512.001</t>
  </si>
  <si>
    <t>TCam-025</t>
  </si>
  <si>
    <t>Nav File: at990513.001</t>
  </si>
  <si>
    <t>TCam-026</t>
  </si>
  <si>
    <t>Nav File: at990515.all</t>
  </si>
  <si>
    <t>TCam-027</t>
  </si>
  <si>
    <t>Nav File: at990516.all</t>
  </si>
  <si>
    <t>TCam-028</t>
  </si>
  <si>
    <t>Nav File: at990518.all</t>
  </si>
  <si>
    <t>TCam-029</t>
  </si>
  <si>
    <t>Nav File: at990519.all</t>
  </si>
  <si>
    <t>TCam-030</t>
  </si>
  <si>
    <t>Nav File: at990520.all</t>
  </si>
  <si>
    <t>TCam-031</t>
  </si>
  <si>
    <t>Nav File: at990522.all</t>
  </si>
  <si>
    <t>TCam-032</t>
  </si>
  <si>
    <t>Nav File: at990526.all</t>
  </si>
  <si>
    <t>Cruise LowId: 10J, Local Time Stamps</t>
  </si>
  <si>
    <t>TCam-033</t>
  </si>
  <si>
    <t>Nav File: at990528.all</t>
  </si>
  <si>
    <t>Cruise LowId: 11K</t>
  </si>
  <si>
    <t>TCam-034</t>
  </si>
  <si>
    <t>TCam-035</t>
  </si>
  <si>
    <t>TCam-036</t>
  </si>
  <si>
    <t>TCam-037</t>
  </si>
  <si>
    <t>TCam-038</t>
  </si>
  <si>
    <t>TCam-039</t>
  </si>
  <si>
    <t>TCam-040</t>
  </si>
  <si>
    <t>TCam-041</t>
  </si>
  <si>
    <t>TCam-042</t>
  </si>
  <si>
    <t>OCEANIC EXPLORER (Dave Lovalvo's Vehicle)</t>
  </si>
  <si>
    <t>All Times Local (PDT)</t>
  </si>
  <si>
    <t>(OCEXP-103 - TN126, Levin01, Eel River Margin)</t>
  </si>
  <si>
    <t>TN126, Levin01 (subsequent ops either preliminary, in progress or scheduled;  data may not be correct)</t>
  </si>
  <si>
    <t>TN381_Heintz20</t>
  </si>
  <si>
    <t>TN383_Chadwiick20</t>
  </si>
  <si>
    <t>TN381</t>
  </si>
  <si>
    <t>TN382</t>
  </si>
  <si>
    <t>TN383</t>
  </si>
  <si>
    <t>Brendan Phiilip/UW;Orest Kawka/UW</t>
  </si>
  <si>
    <t>Oregon Coast</t>
  </si>
  <si>
    <t>RSN</t>
  </si>
  <si>
    <t>44-45</t>
  </si>
  <si>
    <t>1124 - -130W</t>
  </si>
  <si>
    <t>Kongsberg EM2040</t>
  </si>
  <si>
    <t>Blueview</t>
  </si>
  <si>
    <t>CTM w/ new electronics</t>
  </si>
  <si>
    <t>J2-1246</t>
  </si>
  <si>
    <t>J2-1247</t>
  </si>
  <si>
    <t>J2-1248</t>
  </si>
  <si>
    <t>Benchmark sites</t>
  </si>
  <si>
    <t>Heceta</t>
  </si>
  <si>
    <t>Transponder deployments</t>
  </si>
  <si>
    <t>Jason Engineering</t>
  </si>
  <si>
    <t>J2-1249</t>
  </si>
  <si>
    <t>J2-1250</t>
  </si>
  <si>
    <t>J2-1251</t>
  </si>
  <si>
    <t>J2-1252</t>
  </si>
  <si>
    <t>J2-1253</t>
  </si>
  <si>
    <t>J2-1254</t>
  </si>
  <si>
    <t>J2-1255</t>
  </si>
  <si>
    <t>J2-1256</t>
  </si>
  <si>
    <t>J2-1257</t>
  </si>
  <si>
    <t>J2-1258</t>
  </si>
  <si>
    <t>J2-1259</t>
  </si>
  <si>
    <t>J2-1260</t>
  </si>
  <si>
    <t>J2-1261</t>
  </si>
  <si>
    <t>J2-1262</t>
  </si>
  <si>
    <t>J2-1263</t>
  </si>
  <si>
    <t>J2-1264</t>
  </si>
  <si>
    <t>J2-1265</t>
  </si>
  <si>
    <t>J2-1266</t>
  </si>
  <si>
    <t>J2-1267</t>
  </si>
  <si>
    <t>J2-1268</t>
  </si>
  <si>
    <t>J2-1269</t>
  </si>
  <si>
    <t>J2-1270</t>
  </si>
  <si>
    <t>J2-1271</t>
  </si>
  <si>
    <t>J2-1272</t>
  </si>
  <si>
    <t>J2-1273</t>
  </si>
  <si>
    <t>J2-1274</t>
  </si>
  <si>
    <t>J2-1275</t>
  </si>
  <si>
    <t>J2-1276</t>
  </si>
  <si>
    <t>J2-1277</t>
  </si>
  <si>
    <t>J2-1278</t>
  </si>
  <si>
    <t>J2-1279</t>
  </si>
  <si>
    <t>J2-1280</t>
  </si>
  <si>
    <t>J2-1281</t>
  </si>
  <si>
    <t>J2-1282</t>
  </si>
  <si>
    <t>J2-1283</t>
  </si>
  <si>
    <t>J2-1284</t>
  </si>
  <si>
    <t>J2-1285</t>
  </si>
  <si>
    <t>J2-1286</t>
  </si>
  <si>
    <t>J2-1287</t>
  </si>
  <si>
    <t>J2-1288</t>
  </si>
  <si>
    <t>J2-1289</t>
  </si>
  <si>
    <t>J2-1290</t>
  </si>
  <si>
    <t>J2-1291</t>
  </si>
  <si>
    <t>J2-1292</t>
  </si>
  <si>
    <t>James Philip/Orest Kawka</t>
  </si>
  <si>
    <t>TN382_PhilipKawka20</t>
  </si>
  <si>
    <t>600m site(EA Offshore)</t>
  </si>
  <si>
    <t>Ashes Vent Field</t>
  </si>
  <si>
    <t>80m site</t>
  </si>
  <si>
    <t>Axial Eastern Caldera</t>
  </si>
  <si>
    <t>Node site(hydrate ridge origin</t>
  </si>
  <si>
    <t>PN1B</t>
  </si>
  <si>
    <t>Southern Hydrate Ridge(80m site origin)</t>
  </si>
  <si>
    <t>Swap LV01C</t>
  </si>
  <si>
    <t>Examine 200m Platform, Recover PIA</t>
  </si>
  <si>
    <t>Deploy PIA, Recover SPA on 200m Platform</t>
  </si>
  <si>
    <t>Deploy Shallow Profiler Assembly(SPA)</t>
  </si>
  <si>
    <t>Swap LJ01A</t>
  </si>
  <si>
    <t>Deploy and Recover HPIES</t>
  </si>
  <si>
    <t>Swap CTD-DO, OPTAA, LJ03A, PREST, MJ03A</t>
  </si>
  <si>
    <t>Replace HD Camera</t>
  </si>
  <si>
    <t>Swap Chadwick CTD @MJ03B, Recover/Deploy COVIS Thermisters</t>
  </si>
  <si>
    <t>Examine RAS and Survey International District</t>
  </si>
  <si>
    <t>Replace TRHPH &amp; CAMDS</t>
  </si>
  <si>
    <t>Wire Crawler Ops</t>
  </si>
  <si>
    <t>Replace THSPH</t>
  </si>
  <si>
    <t>Inspect Vehicle DP03A @ PD03A</t>
  </si>
  <si>
    <t>Swap Deep Profiler Vehicles DP01B</t>
  </si>
  <si>
    <t>Recover ZPLSC</t>
  </si>
  <si>
    <t>Recover LJ01D(BEP)</t>
  </si>
  <si>
    <t>Swap CAMDS</t>
  </si>
  <si>
    <t>Deploy ZPLSC</t>
  </si>
  <si>
    <t>Swap MJ03E</t>
  </si>
  <si>
    <t>Swap Osmo</t>
  </si>
  <si>
    <t>Survey International District</t>
  </si>
  <si>
    <t>Full Cable Clean for DP03A</t>
  </si>
  <si>
    <t>Node inspection</t>
  </si>
  <si>
    <t>Swap BEP LJ01C</t>
  </si>
  <si>
    <t>Replace Uncabled Instruments and Revover MARUM CTD @ Einstein's Grotto</t>
  </si>
  <si>
    <t>Replace CAMDS at Einstein's Grotto</t>
  </si>
  <si>
    <t>Recover MARUM Overview Sonar</t>
  </si>
  <si>
    <t>Recover CH4_BMFC</t>
  </si>
  <si>
    <t>Cutting of science POD cable</t>
  </si>
  <si>
    <t>Cable Survey</t>
  </si>
  <si>
    <t>Mosquito deployment</t>
  </si>
  <si>
    <t>Rockfish observation/push cores</t>
  </si>
  <si>
    <t>Visibilty evaluation</t>
  </si>
  <si>
    <t>BEP Deployment</t>
  </si>
  <si>
    <t>Video survey</t>
  </si>
  <si>
    <t>10T</t>
  </si>
  <si>
    <t>9T</t>
  </si>
  <si>
    <t>J2-1293</t>
  </si>
  <si>
    <t>J2-1294</t>
  </si>
  <si>
    <t>J2-1295</t>
  </si>
  <si>
    <t>J2-1296</t>
  </si>
  <si>
    <t>J2-1297</t>
  </si>
  <si>
    <t>TN383_Chadwick20</t>
  </si>
  <si>
    <t>Deploy OBS; vent sampling;some data permanently embargoed</t>
  </si>
  <si>
    <t>Sampling; survey; exercise multibeam</t>
  </si>
  <si>
    <t>Benchmarks, vent sampling;experimenting with Sulis photo settings early in lowering</t>
  </si>
  <si>
    <t>vent sampling;OBS deployment;</t>
  </si>
  <si>
    <t>Multibeam water column survey; vent sampling;OBS placements</t>
  </si>
  <si>
    <t>Axial BPR</t>
  </si>
  <si>
    <t>17Q</t>
  </si>
  <si>
    <t>`</t>
  </si>
  <si>
    <t>RR2102_Fornari21</t>
  </si>
  <si>
    <t>RR2102</t>
  </si>
  <si>
    <t>Dan Fornari/WHOI</t>
  </si>
  <si>
    <t>EPR9N</t>
  </si>
  <si>
    <t>ICL temp</t>
  </si>
  <si>
    <t>East Pacific Rise/9 North</t>
  </si>
  <si>
    <t>J2-1304</t>
  </si>
  <si>
    <t>J2-1305</t>
  </si>
  <si>
    <t>J2-1306</t>
  </si>
  <si>
    <t>J2-1307</t>
  </si>
  <si>
    <t>J2-1308</t>
  </si>
  <si>
    <t>J2-1309</t>
  </si>
  <si>
    <t>J2-1310</t>
  </si>
  <si>
    <t>J2-1311</t>
  </si>
  <si>
    <t>J2-1312</t>
  </si>
  <si>
    <t>J2-1313</t>
  </si>
  <si>
    <t>J2-1314</t>
  </si>
  <si>
    <t>J2-1315</t>
  </si>
  <si>
    <t>J2-1316</t>
  </si>
  <si>
    <t>J2-1317</t>
  </si>
  <si>
    <t>J2-1318</t>
  </si>
  <si>
    <t>J2-1319</t>
  </si>
  <si>
    <t>J2-1320</t>
  </si>
  <si>
    <t>J2-1321</t>
  </si>
  <si>
    <t>J2-1322</t>
  </si>
  <si>
    <t>Engineering dive, biology</t>
  </si>
  <si>
    <t>Biology Ops</t>
  </si>
  <si>
    <t>Geology Ops, Tide Gauge Ops</t>
  </si>
  <si>
    <t>McLane Pump Ops, sampling, imaging</t>
  </si>
  <si>
    <t>Geology Ops, Elevator Ops, sampling, imaging</t>
  </si>
  <si>
    <t>McLane Pump Ops, Sampling, Imaging</t>
  </si>
  <si>
    <t>Geology dive, Mclane pump ops, Imaging, Sampling</t>
  </si>
  <si>
    <t>Biology ops, first dive with fish slurp, Sampling, Imaging</t>
  </si>
  <si>
    <t>Geology Dive, Sampling, Imaging</t>
  </si>
  <si>
    <t>Biology Ops, Sampling, Imaging</t>
  </si>
  <si>
    <t>Biology Ops, McLane Pump Ops</t>
  </si>
  <si>
    <t>Geology Ops, Video Survey, Elevator Ops</t>
  </si>
  <si>
    <t>Video Survey, Sampling, Imaging</t>
  </si>
  <si>
    <t>Geology Ops, Elevator Ops, Imaging, Sampling</t>
  </si>
  <si>
    <t>Biology Ops, Imaging, Sampling</t>
  </si>
  <si>
    <t>Geology Ops, Sampling, Imaging, New Site Exploration</t>
  </si>
  <si>
    <t>9N</t>
  </si>
  <si>
    <t>AR49_Miksis-Olds20</t>
  </si>
  <si>
    <t>AR49</t>
  </si>
  <si>
    <t>Jennifer Miksis-Olds/UNH</t>
  </si>
  <si>
    <t>J2-1298</t>
  </si>
  <si>
    <t>J2-1299</t>
  </si>
  <si>
    <t>J2-1300</t>
  </si>
  <si>
    <t>J2-1301</t>
  </si>
  <si>
    <t>J2-1302</t>
  </si>
  <si>
    <t>J2-1303</t>
  </si>
  <si>
    <t>East Coast USA</t>
  </si>
  <si>
    <t>Find and lift CTD</t>
  </si>
  <si>
    <t>Cut instrument connection to bottom</t>
  </si>
  <si>
    <t>engineering</t>
  </si>
  <si>
    <t>J2-1323</t>
  </si>
  <si>
    <t>J2-1324</t>
  </si>
  <si>
    <t>J2-1325</t>
  </si>
  <si>
    <t>J2-1326</t>
  </si>
  <si>
    <t>J2-1327</t>
  </si>
  <si>
    <t>J2-1328</t>
  </si>
  <si>
    <t>J2-1329</t>
  </si>
  <si>
    <t>J2-1330</t>
  </si>
  <si>
    <t>J2-1331</t>
  </si>
  <si>
    <t>J2-1332</t>
  </si>
  <si>
    <t>J2-1333</t>
  </si>
  <si>
    <t>J2-1334</t>
  </si>
  <si>
    <t>J2-1335</t>
  </si>
  <si>
    <t>J2-1336</t>
  </si>
  <si>
    <t>J2-1337</t>
  </si>
  <si>
    <t>TN391_YoungArellano21</t>
  </si>
  <si>
    <t>TN391</t>
  </si>
  <si>
    <t>Craig Young/OIMB &amp; Shawn Arellano/WWU</t>
  </si>
  <si>
    <t>Chincoteague</t>
  </si>
  <si>
    <t>A6</t>
  </si>
  <si>
    <t>P3</t>
  </si>
  <si>
    <t>Florida Escarpment</t>
  </si>
  <si>
    <t>Green Canyon 234</t>
  </si>
  <si>
    <t>Brine Pool</t>
  </si>
  <si>
    <t>Bush Hill</t>
  </si>
  <si>
    <t>Mississippi Canyon</t>
  </si>
  <si>
    <t>US East Coast</t>
  </si>
  <si>
    <t>Swap instruments; mussel sampling; photo survey</t>
  </si>
  <si>
    <t>Swap instruments</t>
  </si>
  <si>
    <t>Recover instrument</t>
  </si>
  <si>
    <t>Search for instrument</t>
  </si>
  <si>
    <t>Test repaired slurp at depth</t>
  </si>
  <si>
    <t>Swap instruments; bio sampling; photo survey</t>
  </si>
  <si>
    <t>Swap sampling platforms</t>
  </si>
  <si>
    <t>bio sampling; recover instruments</t>
  </si>
  <si>
    <t>NA6 and NA8</t>
  </si>
  <si>
    <t>28-38N</t>
  </si>
  <si>
    <t>71-89W</t>
  </si>
  <si>
    <t>R/v Neil Armstrong</t>
  </si>
  <si>
    <t>TN393_Vardaro21</t>
  </si>
  <si>
    <t>TN393</t>
  </si>
  <si>
    <t>Mike Vardaro/UW</t>
  </si>
  <si>
    <t>East coast USA/GOM</t>
  </si>
  <si>
    <t>Aug/Sept</t>
  </si>
  <si>
    <t>RR2107_Michel21</t>
  </si>
  <si>
    <t>RR2107</t>
  </si>
  <si>
    <t>Anna Micel/WHOI</t>
  </si>
  <si>
    <t>J2-1338</t>
  </si>
  <si>
    <t>J2-1339</t>
  </si>
  <si>
    <t>J2-1340</t>
  </si>
  <si>
    <t>J2-1341</t>
  </si>
  <si>
    <t>J2-1342</t>
  </si>
  <si>
    <t>J2-1344</t>
  </si>
  <si>
    <t>J2-1345</t>
  </si>
  <si>
    <t>J2-1346</t>
  </si>
  <si>
    <t>J2-1347</t>
  </si>
  <si>
    <t>J2-1348</t>
  </si>
  <si>
    <t>J2-1349</t>
  </si>
  <si>
    <t>J2-1350</t>
  </si>
  <si>
    <t>J2-1351</t>
  </si>
  <si>
    <t>J2-1352</t>
  </si>
  <si>
    <t>J2-1353</t>
  </si>
  <si>
    <t>J2-1354</t>
  </si>
  <si>
    <t>J2-1355</t>
  </si>
  <si>
    <t>J2-1356</t>
  </si>
  <si>
    <t>J2-1357</t>
  </si>
  <si>
    <t>J2-1358</t>
  </si>
  <si>
    <t>J2-1359</t>
  </si>
  <si>
    <t>J2-1360</t>
  </si>
  <si>
    <t>J2-1361</t>
  </si>
  <si>
    <t>J2-1362</t>
  </si>
  <si>
    <t>J2-1363</t>
  </si>
  <si>
    <t>J2-1364</t>
  </si>
  <si>
    <t>J2-1365</t>
  </si>
  <si>
    <t>J2-1366</t>
  </si>
  <si>
    <t>J2-1367</t>
  </si>
  <si>
    <t>J2-1368</t>
  </si>
  <si>
    <t>J2-1369</t>
  </si>
  <si>
    <t>J2-1370</t>
  </si>
  <si>
    <t>J2-1371</t>
  </si>
  <si>
    <t>J2-1372</t>
  </si>
  <si>
    <t>J2-1373</t>
  </si>
  <si>
    <t>J2-1374</t>
  </si>
  <si>
    <t>J2-1375</t>
  </si>
  <si>
    <t>J2-1376</t>
  </si>
  <si>
    <t>J2-1377</t>
  </si>
  <si>
    <t>J2-1378</t>
  </si>
  <si>
    <t>J2-1379</t>
  </si>
  <si>
    <t>J2-1380</t>
  </si>
  <si>
    <t>J2-1381</t>
  </si>
  <si>
    <t>J2-1382</t>
  </si>
  <si>
    <t>J2-1383</t>
  </si>
  <si>
    <t>J2-1385</t>
  </si>
  <si>
    <t>J2-1353 End Leg 1</t>
  </si>
  <si>
    <t>J2-1366 End Leg 2</t>
  </si>
  <si>
    <t>J2-1370 End Leg 3</t>
  </si>
  <si>
    <t>Recover PIA</t>
  </si>
  <si>
    <t>PIA Deployment</t>
  </si>
  <si>
    <t>SPA deployment</t>
  </si>
  <si>
    <t>Deploy PREST swap CTD Swap node LV03A</t>
  </si>
  <si>
    <t>Recover PN1B SIA</t>
  </si>
  <si>
    <t>Install PN1B recovery bridle</t>
  </si>
  <si>
    <t>Deploy PIA recover SPA</t>
  </si>
  <si>
    <t>Deploy SPA</t>
  </si>
  <si>
    <t>Swap CTD, DO and OPTAA</t>
  </si>
  <si>
    <t>Swap MJ01A</t>
  </si>
  <si>
    <t>Ops with Cable Ship for PN1B Recovery.</t>
  </si>
  <si>
    <t>Swap LV01A</t>
  </si>
  <si>
    <t>Deploy MARUM Overview Sonar at SHR2</t>
  </si>
  <si>
    <t>Deploy BEP LJ01CDeploy BEP LJ01C</t>
  </si>
  <si>
    <t>Swap camera</t>
  </si>
  <si>
    <t>Swap MJ01C</t>
  </si>
  <si>
    <t>Deploy ZPLSC(sonar)</t>
  </si>
  <si>
    <t>Recover MARUM CTD</t>
  </si>
  <si>
    <t>Deploy MARUM Camera and CTD</t>
  </si>
  <si>
    <t>Replace Uncabled Instruments at Einstein's Grotto</t>
  </si>
  <si>
    <t>Recover LV01A</t>
  </si>
  <si>
    <t>Unplug DP Mooring</t>
  </si>
  <si>
    <t>DP Mooring Recovery</t>
  </si>
  <si>
    <t>DP Mooring Plugin</t>
  </si>
  <si>
    <t>Exploration Dive</t>
  </si>
  <si>
    <t>Wire Crawler Swap Out</t>
  </si>
  <si>
    <t>Swap out CTDPFB306 @ MJ03E</t>
  </si>
  <si>
    <t>Undervator Recovery</t>
  </si>
  <si>
    <t>Recover SCTAA301 @MJ03F</t>
  </si>
  <si>
    <t>Replace MJ03F</t>
  </si>
  <si>
    <t>Undervator Transport TRHPH, Recover MJ03C</t>
  </si>
  <si>
    <t>Deploy MJ03C, Recover RAS-PPS</t>
  </si>
  <si>
    <t>Deploy RAS-PPS, Recover Undervator with TRHPH and THSPH</t>
  </si>
  <si>
    <t>Swap CAMDS, Install THSPH</t>
  </si>
  <si>
    <t>Surveying Inferno Chimney</t>
  </si>
  <si>
    <t>Swap OSMO, CTD, TMPPIA x2 Reorient TMPSF</t>
  </si>
  <si>
    <t>Multi-Sampling</t>
  </si>
  <si>
    <t>Repair of LARS required,</t>
  </si>
  <si>
    <t>Sulis operation error led to dropout of recorders @ ~18:30, out for a few seconds to a few minutes.</t>
  </si>
  <si>
    <t xml:space="preserve">Dynamic positioning issue Jason to ship led to unintended departure from working site ~16:00 </t>
  </si>
  <si>
    <t>Ship gps caused incorrect nav data, left in renav as unknow when data is correct</t>
  </si>
  <si>
    <t>PN1A area</t>
  </si>
  <si>
    <t>Endurance Shelf(80m site)</t>
  </si>
  <si>
    <t>Southern Hydrate Ridge 2</t>
  </si>
  <si>
    <t>EA Offshore(600m site)</t>
  </si>
  <si>
    <t>Axial Central Caldera</t>
  </si>
  <si>
    <t>Central Caldera Area</t>
  </si>
  <si>
    <t>James Philip/Orest Kawka/UW</t>
  </si>
  <si>
    <t>Jennifer Miksis-Olds20/UNH</t>
  </si>
  <si>
    <t>Craig Young/Oregon Arellano/WWU</t>
  </si>
  <si>
    <t>TN393_Tradd21</t>
  </si>
  <si>
    <t>TN393_2</t>
  </si>
  <si>
    <t>Ben Tradd/WHOI</t>
  </si>
  <si>
    <t>J2-1386</t>
  </si>
  <si>
    <t>J2-1387</t>
  </si>
  <si>
    <t>Setup for Hercules recovery</t>
  </si>
  <si>
    <t>Hercules/Argus Recovery</t>
  </si>
  <si>
    <t>TN393_2_Tradd21</t>
  </si>
  <si>
    <t>Juan de Fuca/Endeavour</t>
  </si>
  <si>
    <t>TN393_2_Tradd2021</t>
  </si>
  <si>
    <t>J2-1400</t>
  </si>
  <si>
    <t>J2-1399</t>
  </si>
  <si>
    <t>J2-1398</t>
  </si>
  <si>
    <t>J2-1397</t>
  </si>
  <si>
    <t>J2-1396</t>
  </si>
  <si>
    <t>J2-1395</t>
  </si>
  <si>
    <t>J2-1394</t>
  </si>
  <si>
    <t>J2-1393</t>
  </si>
  <si>
    <t>J2-1392</t>
  </si>
  <si>
    <t>J2-1391</t>
  </si>
  <si>
    <t>J2-1390</t>
  </si>
  <si>
    <t>J2-1389</t>
  </si>
  <si>
    <t>J2-1388</t>
  </si>
  <si>
    <t>Anna Michel/WHOI</t>
  </si>
  <si>
    <t>Sea of Cortez</t>
  </si>
  <si>
    <t>South Guaymas</t>
  </si>
  <si>
    <t xml:space="preserve"> Bubble Plume</t>
  </si>
  <si>
    <t>North Guaymas Black Smoker Chimneys 1 and 2</t>
  </si>
  <si>
    <t>Ring Vent</t>
  </si>
  <si>
    <t>Science sensor ops, sampling</t>
  </si>
  <si>
    <t>Initial CSPEC DIC Ops, science sensor survey</t>
  </si>
  <si>
    <t>Heat flow probe obs, sampling, tiltmeter deployments</t>
  </si>
  <si>
    <t>Sampling, instrument testing</t>
  </si>
  <si>
    <t>Dive aborted</t>
  </si>
  <si>
    <t>Push cores, sensor testing, tiltmeter deployments</t>
  </si>
  <si>
    <t>Tiltmeter deployments, sensor testing</t>
  </si>
  <si>
    <t>aborted at 180 m, testing NOPP, HCF, Contros</t>
  </si>
  <si>
    <t>J2-1384</t>
  </si>
  <si>
    <t>J2-1343</t>
  </si>
  <si>
    <t>TN401_Beinart22</t>
  </si>
  <si>
    <t>TN403_Gartman22</t>
  </si>
  <si>
    <t>TN404_Chadwick22</t>
  </si>
  <si>
    <t>TN405_Huber22</t>
  </si>
  <si>
    <t>TN406_Zumberge22</t>
  </si>
  <si>
    <t>TN401</t>
  </si>
  <si>
    <t>TN403</t>
  </si>
  <si>
    <t>TN404</t>
  </si>
  <si>
    <t>TN405</t>
  </si>
  <si>
    <t>TN406</t>
  </si>
  <si>
    <t>Roxanne Beinart/URI</t>
  </si>
  <si>
    <t>Amy Gartman/USGS</t>
  </si>
  <si>
    <t>Julie Huber/WHOI</t>
  </si>
  <si>
    <t>Tonga</t>
  </si>
  <si>
    <t>Phins INS, Nortek DVL</t>
  </si>
  <si>
    <t>J2-1416</t>
  </si>
  <si>
    <t>J2-1415</t>
  </si>
  <si>
    <t>J2-1414</t>
  </si>
  <si>
    <t>J2-1413</t>
  </si>
  <si>
    <t>J2-1412</t>
  </si>
  <si>
    <t>J2-1411</t>
  </si>
  <si>
    <t>J2-1410</t>
  </si>
  <si>
    <t>J2-1409</t>
  </si>
  <si>
    <t>J2-1408</t>
  </si>
  <si>
    <t>J2-1407</t>
  </si>
  <si>
    <t xml:space="preserve"> J2-1406</t>
  </si>
  <si>
    <t>J2-1405</t>
  </si>
  <si>
    <t>J2-1404</t>
  </si>
  <si>
    <t>J2-1403</t>
  </si>
  <si>
    <t>J2-1402</t>
  </si>
  <si>
    <t>J2-1401</t>
  </si>
  <si>
    <t>Mata Tolu</t>
  </si>
  <si>
    <t>Tui Malilia</t>
  </si>
  <si>
    <t>near ABE</t>
  </si>
  <si>
    <t>Systematic changes made to USBL system offsets prior to dive results in shifted coords relative to previous dives.</t>
  </si>
  <si>
    <t>Aborted dive, port manip issues.</t>
  </si>
  <si>
    <t>Jason dove with one manipulator (stbd)</t>
  </si>
  <si>
    <t>Dive aborted after reaching bottom- LARS level wind issue</t>
  </si>
  <si>
    <t>Nortek DVL used primarily</t>
  </si>
  <si>
    <t>Some issues with reference GPS measurements wandering off</t>
  </si>
  <si>
    <t>Aborted due to loss of heading sensor</t>
  </si>
  <si>
    <t>J2-1417</t>
  </si>
  <si>
    <t>J2-1418</t>
  </si>
  <si>
    <t>J2-1419</t>
  </si>
  <si>
    <t>J2-1420</t>
  </si>
  <si>
    <t>J2-1421</t>
  </si>
  <si>
    <t>J2-1422</t>
  </si>
  <si>
    <t>J2-1423</t>
  </si>
  <si>
    <t>J2-1424</t>
  </si>
  <si>
    <t>J2-1425</t>
  </si>
  <si>
    <t>J2-1426</t>
  </si>
  <si>
    <t>J2-1427</t>
  </si>
  <si>
    <t>Escanaba Trough</t>
  </si>
  <si>
    <t>N3, N4</t>
  </si>
  <si>
    <t>Central Hill</t>
  </si>
  <si>
    <t>Edifice Rex</t>
  </si>
  <si>
    <t>Hill S3</t>
  </si>
  <si>
    <t>SESCA Hill S2A</t>
  </si>
  <si>
    <t>SESCA Hill S3</t>
  </si>
  <si>
    <t>SESCA East Hill North Hill</t>
  </si>
  <si>
    <t>MESCA</t>
  </si>
  <si>
    <t>South Phoenix</t>
  </si>
  <si>
    <t>Aborted after loss of compensation in a thruster</t>
  </si>
  <si>
    <t>J2-1428</t>
  </si>
  <si>
    <t>J2-1429</t>
  </si>
  <si>
    <t>J2-1430</t>
  </si>
  <si>
    <t>J2-1431</t>
  </si>
  <si>
    <t>J2-1432</t>
  </si>
  <si>
    <t>J2-1433</t>
  </si>
  <si>
    <t>Seismometer, BPR Ops, sampling</t>
  </si>
  <si>
    <t>Seismometer, BPR Ops, aborted due to Jetway issue</t>
  </si>
  <si>
    <t>JdF Axial</t>
  </si>
  <si>
    <t>J2-1434</t>
  </si>
  <si>
    <t>Water Collection</t>
  </si>
  <si>
    <t>TH405_Huber22</t>
  </si>
  <si>
    <t>J2-1435</t>
  </si>
  <si>
    <t>J2-1436</t>
  </si>
  <si>
    <t>J2-1437</t>
  </si>
  <si>
    <t>J2-1438</t>
  </si>
  <si>
    <t>J2-1439</t>
  </si>
  <si>
    <t>Cascadia NNP1</t>
  </si>
  <si>
    <t>Cascadia SOFS</t>
  </si>
  <si>
    <t>Slrp configg'ed as jet</t>
  </si>
  <si>
    <t>Amy Gatman/USGS</t>
  </si>
  <si>
    <t>TN404_Nooner22</t>
  </si>
  <si>
    <t>Deploy strainmeter</t>
  </si>
  <si>
    <t>Deploy strainmeters</t>
  </si>
  <si>
    <t>Deploy strainmeter1</t>
  </si>
  <si>
    <t>Water collection</t>
  </si>
  <si>
    <t>TN406, J2-1439</t>
  </si>
  <si>
    <t>KM2211_Heintz22</t>
  </si>
  <si>
    <t>KM2211</t>
  </si>
  <si>
    <t>Offshore Honolulu</t>
  </si>
  <si>
    <t>J2-1440</t>
  </si>
  <si>
    <t>J2-1441</t>
  </si>
  <si>
    <t>Two body test, nav testing, Medea compass testing</t>
  </si>
  <si>
    <t>2 body test, nav testing, Medea compass testing</t>
  </si>
  <si>
    <t>Honolulu</t>
  </si>
  <si>
    <t>Two body with new Medea</t>
  </si>
  <si>
    <t>KM2212_Baco-Taylor22</t>
  </si>
  <si>
    <t>KM2212</t>
  </si>
  <si>
    <t>Amy Baco-Taylor(FSU)/Brendan Roark(TAMU)</t>
  </si>
  <si>
    <t>NP11,NP8</t>
  </si>
  <si>
    <t>Papahanaumokuakea Marine National Monument, and surrounding area</t>
  </si>
  <si>
    <t>171E-173W</t>
  </si>
  <si>
    <t>25-35N</t>
  </si>
  <si>
    <t>59S, 1R, 2R, 60R</t>
  </si>
  <si>
    <t>J2-1467</t>
  </si>
  <si>
    <t>J2-1466</t>
  </si>
  <si>
    <t>J2-1465</t>
  </si>
  <si>
    <t>J2-1464</t>
  </si>
  <si>
    <t>J2-1463</t>
  </si>
  <si>
    <t>J2-1462</t>
  </si>
  <si>
    <t>J2-1461</t>
  </si>
  <si>
    <t>J2-1460</t>
  </si>
  <si>
    <t>J2-1459</t>
  </si>
  <si>
    <t>J2-1458</t>
  </si>
  <si>
    <t>J2-1457</t>
  </si>
  <si>
    <t>J2-1456</t>
  </si>
  <si>
    <t>J2-1455</t>
  </si>
  <si>
    <t>J2-1454</t>
  </si>
  <si>
    <t>J2-1453</t>
  </si>
  <si>
    <t>J2-1452</t>
  </si>
  <si>
    <t>J2-1451</t>
  </si>
  <si>
    <t>J2-1450</t>
  </si>
  <si>
    <t>J2-1449</t>
  </si>
  <si>
    <t>J2-1448</t>
  </si>
  <si>
    <t>J2-1447</t>
  </si>
  <si>
    <t>J2-1446</t>
  </si>
  <si>
    <t>J2-1445</t>
  </si>
  <si>
    <t>J2-1444</t>
  </si>
  <si>
    <t>J2-1443</t>
  </si>
  <si>
    <t>J2-1442</t>
  </si>
  <si>
    <t>2R</t>
  </si>
  <si>
    <t>1R</t>
  </si>
  <si>
    <t>60R</t>
  </si>
  <si>
    <t>59S</t>
  </si>
  <si>
    <t>Pioneer South</t>
  </si>
  <si>
    <t>Pioneer North</t>
  </si>
  <si>
    <t>Bank 9</t>
  </si>
  <si>
    <t>Ladd</t>
  </si>
  <si>
    <t>Academician</t>
  </si>
  <si>
    <t>Bryant</t>
  </si>
  <si>
    <t>Colahan</t>
  </si>
  <si>
    <t>Kammu</t>
  </si>
  <si>
    <t>Yuryaku</t>
  </si>
  <si>
    <t>Koko</t>
  </si>
  <si>
    <t>SE Hancock</t>
  </si>
  <si>
    <t>sampling, surveys</t>
  </si>
  <si>
    <t>Dissolution Block recovery</t>
  </si>
  <si>
    <t>sampling, surveys, dissolution block recovery</t>
  </si>
  <si>
    <t>Sampling, surveys</t>
  </si>
  <si>
    <t>Sampling, Exploration</t>
  </si>
  <si>
    <t>Sampling, Surveys</t>
  </si>
  <si>
    <t>Sampling, recovery due to arm leak</t>
  </si>
  <si>
    <t>Dissolution Block recoveries, sampling</t>
  </si>
  <si>
    <t>Sampling, transects, safety surveys</t>
  </si>
  <si>
    <t>Sampling, transects, aborted due to fishing gear</t>
  </si>
  <si>
    <t>Dissolution block recovery</t>
  </si>
  <si>
    <t>Transects, sampling, dissolution blocks recovery</t>
  </si>
  <si>
    <t>Transects, sampling</t>
  </si>
  <si>
    <t>Transects, dissolution block recoveries, aborted due to lines on bottom</t>
  </si>
  <si>
    <t>Dissolution Block recoveries, Lander recovery</t>
  </si>
  <si>
    <t>Dissolution Block recoveries</t>
  </si>
  <si>
    <t>KM2214_Wheat22</t>
  </si>
  <si>
    <t>14-18</t>
  </si>
  <si>
    <t>J2-1468</t>
  </si>
  <si>
    <t>J2-1469</t>
  </si>
  <si>
    <t>J2-1470</t>
  </si>
  <si>
    <t>J2-1471</t>
  </si>
  <si>
    <t>J2-1472</t>
  </si>
  <si>
    <t>J2-1473</t>
  </si>
  <si>
    <t>J2-1474</t>
  </si>
  <si>
    <t>J2-1475</t>
  </si>
  <si>
    <t>J2-1476</t>
  </si>
  <si>
    <t>J2-1477</t>
  </si>
  <si>
    <t>J2-1478</t>
  </si>
  <si>
    <t>Marianas North Arc</t>
  </si>
  <si>
    <t>Transects, sampling, installation</t>
  </si>
  <si>
    <t>Sampling, installation</t>
  </si>
  <si>
    <t>S Chamorro Seamount</t>
  </si>
  <si>
    <t>KM2214</t>
  </si>
  <si>
    <t>NP7</t>
  </si>
  <si>
    <t>J2-1479</t>
  </si>
  <si>
    <t>J2-1480</t>
  </si>
  <si>
    <t>J2-1481</t>
  </si>
  <si>
    <t>Loihi</t>
  </si>
  <si>
    <t>Chris German/WHOI</t>
  </si>
  <si>
    <t>KM2302</t>
  </si>
  <si>
    <t>KM2302_German23</t>
  </si>
  <si>
    <t>Kama'ehuakanaloa</t>
  </si>
  <si>
    <t>Lioihi M37</t>
  </si>
  <si>
    <t>Loihi K7</t>
  </si>
  <si>
    <t>Engineering dive- pilot training, samplers exercise,multibeam survey</t>
  </si>
  <si>
    <t>Mariana North Arc</t>
  </si>
  <si>
    <t>sampling;terminated by loss of power on ship</t>
  </si>
  <si>
    <t>sampling; terminated by loss of power on ship.</t>
  </si>
  <si>
    <t>1972 - Jan 2023</t>
  </si>
  <si>
    <t>TN415_Solomon23</t>
  </si>
  <si>
    <t>TN415</t>
  </si>
  <si>
    <t>Sealog</t>
  </si>
  <si>
    <t>J2-1482</t>
  </si>
  <si>
    <t>U1518</t>
  </si>
  <si>
    <t>J2-1483</t>
  </si>
  <si>
    <t>J2-1484</t>
  </si>
  <si>
    <t>APG #2</t>
  </si>
  <si>
    <t>J2-1485</t>
  </si>
  <si>
    <t>U1519</t>
  </si>
  <si>
    <t>J2-1486</t>
  </si>
  <si>
    <t>BPR2</t>
  </si>
  <si>
    <t>J2-1487</t>
  </si>
  <si>
    <t>J2-1488</t>
  </si>
  <si>
    <t>J2-1489</t>
  </si>
  <si>
    <t>J2-1490</t>
  </si>
  <si>
    <t>J2-1491</t>
  </si>
  <si>
    <t>J2-1492</t>
  </si>
  <si>
    <t>J2-1493</t>
  </si>
  <si>
    <t>GNS-20PH</t>
  </si>
  <si>
    <t>J2-1494</t>
  </si>
  <si>
    <t>GNS-20PF</t>
  </si>
  <si>
    <t>Dive aborted due to faulty camera</t>
  </si>
  <si>
    <t>Power to vehicle lost on ascent</t>
  </si>
  <si>
    <t>TN419_Zumberge23</t>
  </si>
  <si>
    <t>TN420_Huber23</t>
  </si>
  <si>
    <t>TN421_Orcutt23</t>
  </si>
  <si>
    <t>TN419</t>
  </si>
  <si>
    <t>TN421</t>
  </si>
  <si>
    <t>TN420</t>
  </si>
  <si>
    <t>JdF/Axial</t>
  </si>
  <si>
    <t>Navest/ROS</t>
  </si>
  <si>
    <t>J2-1495</t>
  </si>
  <si>
    <t>J2-1496</t>
  </si>
  <si>
    <t>J2-1497</t>
  </si>
  <si>
    <t>J2-1498</t>
  </si>
  <si>
    <t>Strainmeter Site</t>
  </si>
  <si>
    <t>Benchmark 04</t>
  </si>
  <si>
    <t>J2-1499</t>
  </si>
  <si>
    <t>J2-1500</t>
  </si>
  <si>
    <t>J2-1501</t>
  </si>
  <si>
    <t>J2-1502</t>
  </si>
  <si>
    <t>J2-1503</t>
  </si>
  <si>
    <t>J2-1504</t>
  </si>
  <si>
    <t>J2-1505</t>
  </si>
  <si>
    <t>J2-1506</t>
  </si>
  <si>
    <t>Anenome; Inferno; Virgin</t>
  </si>
  <si>
    <t>Anenome</t>
  </si>
  <si>
    <t>Mkr 113 Mkr 117</t>
  </si>
  <si>
    <t>Mkr33?</t>
  </si>
  <si>
    <t>Escargot</t>
  </si>
  <si>
    <t>Bag City</t>
  </si>
  <si>
    <t>Aneonome, Virgin, Hell, Inferno</t>
  </si>
  <si>
    <t>SciCam to h264 recorders equipment failure- imagery captured but in B+W and not color.</t>
  </si>
  <si>
    <t>Navigation computer continued to work interactively but stopped logging sensor records about 2023/07/22 17:46</t>
  </si>
  <si>
    <t>J2-1507</t>
  </si>
  <si>
    <t>J2-1508</t>
  </si>
  <si>
    <t>J2-1509</t>
  </si>
  <si>
    <t>J2-1510</t>
  </si>
  <si>
    <t>J2-1511</t>
  </si>
  <si>
    <t>U1362B</t>
  </si>
  <si>
    <t>U1362A &amp; U1362B</t>
  </si>
  <si>
    <t>Aborted due to leak in port manipulator</t>
  </si>
  <si>
    <t>Temp probe ground fault</t>
  </si>
  <si>
    <t>Winch level wind issue shortened lowering. Temp probe ground fault.</t>
  </si>
  <si>
    <t>2002 - Aug/2023</t>
  </si>
  <si>
    <t>TN422_Kelley23</t>
  </si>
  <si>
    <t>TN422</t>
  </si>
  <si>
    <t>J2-1512</t>
  </si>
  <si>
    <t>J2-1513</t>
  </si>
  <si>
    <t>J2-1514</t>
  </si>
  <si>
    <t>J2-1515</t>
  </si>
  <si>
    <t>J2-1516</t>
  </si>
  <si>
    <t>J2-1517</t>
  </si>
  <si>
    <t>J2-1518</t>
  </si>
  <si>
    <t>J2-1519</t>
  </si>
  <si>
    <t>J2-1520</t>
  </si>
  <si>
    <t>J2-1521</t>
  </si>
  <si>
    <t>J2-1522</t>
  </si>
  <si>
    <t>J2-1523</t>
  </si>
  <si>
    <t>J2-1524</t>
  </si>
  <si>
    <t>J2-1525</t>
  </si>
  <si>
    <t>J2-1526</t>
  </si>
  <si>
    <t>J2-1527</t>
  </si>
  <si>
    <t>J2-1528</t>
  </si>
  <si>
    <t>J2-1529</t>
  </si>
  <si>
    <t>J2-1530</t>
  </si>
  <si>
    <t>J2-1531</t>
  </si>
  <si>
    <t>J2-1532</t>
  </si>
  <si>
    <t>J2-1533</t>
  </si>
  <si>
    <t>J2-1534</t>
  </si>
  <si>
    <t>J2-1535</t>
  </si>
  <si>
    <t>J2-1536</t>
  </si>
  <si>
    <t>J2-1537</t>
  </si>
  <si>
    <t>J2-1538</t>
  </si>
  <si>
    <t>J2-1539</t>
  </si>
  <si>
    <t>J2-1540</t>
  </si>
  <si>
    <t>J2-1541</t>
  </si>
  <si>
    <t>J2-1542</t>
  </si>
  <si>
    <t>J2-1543</t>
  </si>
  <si>
    <t>J2-1544</t>
  </si>
  <si>
    <t>J2-1545</t>
  </si>
  <si>
    <t>J2-1546</t>
  </si>
  <si>
    <t>J2-1547</t>
  </si>
  <si>
    <t>J2-1548</t>
  </si>
  <si>
    <t>J2-1549</t>
  </si>
  <si>
    <t>J2-1550</t>
  </si>
  <si>
    <t>J2-1551</t>
  </si>
  <si>
    <t>J2-1552</t>
  </si>
  <si>
    <t>J2-1553</t>
  </si>
  <si>
    <t>J2-1554</t>
  </si>
  <si>
    <t>J2-1555</t>
  </si>
  <si>
    <t>J2-1556</t>
  </si>
  <si>
    <t>J2-1557</t>
  </si>
  <si>
    <t>J2-1558</t>
  </si>
  <si>
    <t>J2-1559</t>
  </si>
  <si>
    <t>J2-1560</t>
  </si>
  <si>
    <t>J2-1561</t>
  </si>
  <si>
    <t>J2-1562</t>
  </si>
  <si>
    <t xml:space="preserve">Endurance Shelf </t>
  </si>
  <si>
    <t>Vehicle Test Site</t>
  </si>
  <si>
    <t>PN1D</t>
  </si>
  <si>
    <t>Axial Base Vertical Mooring</t>
  </si>
  <si>
    <t>Axial-Ashes</t>
  </si>
  <si>
    <t>Axial - MBARI AUV Recovery</t>
  </si>
  <si>
    <t>Axial-International District 1 area</t>
  </si>
  <si>
    <t>Axial-TinyTowers</t>
  </si>
  <si>
    <t>Axial-Tiny Towers</t>
  </si>
  <si>
    <t>Axial-Marker 113</t>
  </si>
  <si>
    <t>Axial-OBSBBA_306</t>
  </si>
  <si>
    <t>unable to latch PIA</t>
  </si>
  <si>
    <t>PHINS problem due to depth issue</t>
  </si>
  <si>
    <t>cable hockle</t>
  </si>
  <si>
    <t>Cable temp prob secured</t>
  </si>
  <si>
    <t>RR2403_KKelley24</t>
  </si>
  <si>
    <t>Katherine Kelley/URI</t>
  </si>
  <si>
    <t>Revillagigedo Archipelago</t>
  </si>
  <si>
    <t>11,12</t>
  </si>
  <si>
    <t>J2-1563</t>
  </si>
  <si>
    <t>J2-1564</t>
  </si>
  <si>
    <t>J2-1565</t>
  </si>
  <si>
    <t>J2-1566</t>
  </si>
  <si>
    <t>J2-1567</t>
  </si>
  <si>
    <t>J2-1568</t>
  </si>
  <si>
    <t>J2-1569</t>
  </si>
  <si>
    <t>J2-1570</t>
  </si>
  <si>
    <t>J2-1571</t>
  </si>
  <si>
    <t>J2-1572</t>
  </si>
  <si>
    <t>J2-1573</t>
  </si>
  <si>
    <t>J2-1574</t>
  </si>
  <si>
    <t>J2-1575</t>
  </si>
  <si>
    <t>J2-1576</t>
  </si>
  <si>
    <t>KKelley/URI</t>
  </si>
  <si>
    <t>RR2403</t>
  </si>
  <si>
    <t>Clarion</t>
  </si>
  <si>
    <t>E-W ridge</t>
  </si>
  <si>
    <t>E-W Ridge Pancake</t>
  </si>
  <si>
    <t>Bernoulli Seamount "Pop Rocks"</t>
  </si>
  <si>
    <t>Mathematicians Ridge</t>
  </si>
  <si>
    <t>Pythagorus Seamount</t>
  </si>
  <si>
    <t>Roca Partida</t>
  </si>
  <si>
    <t>Salicrup</t>
  </si>
  <si>
    <t>SE San Benedicto Rebecca Ridge</t>
  </si>
  <si>
    <t>Socorro Island Mingo Mounds</t>
  </si>
  <si>
    <t>Clairaut Seamount</t>
  </si>
  <si>
    <t>Mathematicians Ridge WTF Mound</t>
  </si>
  <si>
    <t>USBL issues</t>
  </si>
  <si>
    <t>USBL issues/dropouts</t>
  </si>
  <si>
    <t>USBL issues worsen. Not functioning during ascent.</t>
  </si>
  <si>
    <t>USBL entirely non-functional. No geographic reference; navigation positions inaccurate.</t>
  </si>
  <si>
    <t>USBL function largely restored</t>
  </si>
  <si>
    <t>Pilot camera dropped out the last ~two hours of lowering</t>
  </si>
  <si>
    <t>Aborted due to compansator leak</t>
  </si>
  <si>
    <t>Aborted due to compensator leak</t>
  </si>
  <si>
    <t>RR2043</t>
  </si>
  <si>
    <t>RR2405_DiIorio24</t>
  </si>
  <si>
    <t>RR2503</t>
  </si>
  <si>
    <t>RR2405</t>
  </si>
  <si>
    <t>Daniela DiIorio/Uga</t>
  </si>
  <si>
    <t>Daniela DiIorio/UGa</t>
  </si>
  <si>
    <t>J2-1577</t>
  </si>
  <si>
    <t>J2-1578</t>
  </si>
  <si>
    <t>GC185</t>
  </si>
  <si>
    <t>Methane bubble measurement</t>
  </si>
  <si>
    <t>Deploy PIV; Rx mooring; Tx mooring; lander</t>
  </si>
  <si>
    <t>AT50-26_Chadwick24</t>
  </si>
  <si>
    <t>AT50-26</t>
  </si>
  <si>
    <t>J2-1579</t>
  </si>
  <si>
    <t xml:space="preserve">Elevators; BPR measurements, recoveries, and deployments; </t>
  </si>
  <si>
    <t>Elevators; BPR measurements, recoveries, and deployments; </t>
  </si>
  <si>
    <t>AT50-26, J2-1579</t>
  </si>
  <si>
    <t>AT50-27_Zumberge24</t>
  </si>
  <si>
    <t>AT50-28_Wheat24</t>
  </si>
  <si>
    <t>AT50-29_Kelley24</t>
  </si>
  <si>
    <t>AT50-27</t>
  </si>
  <si>
    <t>AT50-28</t>
  </si>
  <si>
    <t>AT50-29</t>
  </si>
  <si>
    <t>Astoria Canyon, Cleft Segment</t>
  </si>
  <si>
    <t>J2-1580</t>
  </si>
  <si>
    <t>J2-1581</t>
  </si>
  <si>
    <t>J2-1582</t>
  </si>
  <si>
    <t>J2-1583</t>
  </si>
  <si>
    <t>J2-1584</t>
  </si>
  <si>
    <t>J2-1585</t>
  </si>
  <si>
    <t>Cascadia(Strainmeter)</t>
  </si>
  <si>
    <t>NGH1</t>
  </si>
  <si>
    <t>NCB1</t>
  </si>
  <si>
    <t>Optical Modem Recovery</t>
  </si>
  <si>
    <t>Strainmeter ops</t>
  </si>
  <si>
    <t>J2-1586</t>
  </si>
  <si>
    <t>J2-1587</t>
  </si>
  <si>
    <t>J2-1588</t>
  </si>
  <si>
    <t>J2-1589</t>
  </si>
  <si>
    <t>J2-1590</t>
  </si>
  <si>
    <t>J2-1591</t>
  </si>
  <si>
    <t>J2-1592</t>
  </si>
  <si>
    <t>J2-1593</t>
  </si>
  <si>
    <t>J2-1594</t>
  </si>
  <si>
    <t>J2-1595</t>
  </si>
  <si>
    <t>J2-1596</t>
  </si>
  <si>
    <t>J2-1597</t>
  </si>
  <si>
    <t>J2-1598</t>
  </si>
  <si>
    <t>J2-1599</t>
  </si>
  <si>
    <t>J2-1600</t>
  </si>
  <si>
    <t>J2-1601</t>
  </si>
  <si>
    <t>Astoria Canyon</t>
  </si>
  <si>
    <t>Princess Polly to Plume</t>
  </si>
  <si>
    <t>Monolith to Pipe Organ</t>
  </si>
  <si>
    <t>Low Temperature, Off Axis</t>
  </si>
  <si>
    <t>South Cleft Segment: Vent 3 to Vent 1</t>
  </si>
  <si>
    <t>South Cleft Segment: Vent 1 and Princess Polly Area</t>
  </si>
  <si>
    <t>South Cleft Segment: Plume Vent</t>
  </si>
  <si>
    <t>North Cleft Segment: Diffuse, Pipe Organ</t>
  </si>
  <si>
    <t>North Cleft Segment: Monolith, Pipe Organ</t>
  </si>
  <si>
    <t>South Cleft Segment: Orange fields, Vent 1, Vent 3</t>
  </si>
  <si>
    <t>South Cleft Segment</t>
  </si>
  <si>
    <t>Orange Field</t>
  </si>
  <si>
    <t>Monolith</t>
  </si>
  <si>
    <t>Elkhorn</t>
  </si>
  <si>
    <t>Collected sediment cores near two existing OsmoSamplers. Collected four additional push cores near hydrates. Collected one IGT water sample.</t>
  </si>
  <si>
    <t>Collected IGT samples at both vents, as well as active and inactive chimneys, sediments, and sponges. Conducted transect. Took UFO filter sample.</t>
  </si>
  <si>
    <t>Located Monolith vent and collected two IGT water samples. Took samples at "beehive" structure vent. Took biological transect. Did not find Pipe Organ.</t>
  </si>
  <si>
    <t>Did not find significant site of discharge. Conducted series of transects, taking several push core samples and one sponge sample.</t>
  </si>
  <si>
    <t>Searching for Vent 3, unsuccessful. Took two IGT samples and sediment sample. Conducted biological transit, during transit collected water samples and sponges. Found and sampled Vent 1.</t>
  </si>
  <si>
    <t xml:space="preserve">Collected IGT and sediment samples at Princess Polly, then filtered water through three filters and took two IGT samples. Deployed OsmoSampler. Surveyed Princess Polly, and collected living worms and sponges. </t>
  </si>
  <si>
    <t>OsmoSampler deployed. Recovered active chimney, took two high temp IGT water samples. Collected two inactive chimney pieces, collected scoop, and found another active hydrothermal system.</t>
  </si>
  <si>
    <t>Sediment sampling, chimney sampling, IGT, biology sampling</t>
  </si>
  <si>
    <t>IGTSs, UFO sampling, biology sampling, sediment sampling, chimney sampling</t>
  </si>
  <si>
    <t>Chimney sampling, IGTs, OSMO deployments, surveys, push cores, biology sampling, exploration</t>
  </si>
  <si>
    <t xml:space="preserve">High temp sample collected with IGTs and diffuse flow sampled with IGTs and UFO. Took images of structure. Collected sponges. Conducted biological transect, found sponges and microbial induced sediment. Sampled sediment with push cores. </t>
  </si>
  <si>
    <t xml:space="preserve">Searched for higher temperatures than 8C seen on previous dive at this location, did not find new higher temperature. Collected two IGT samples and three filter samples with UFO. Conducted transect and collected sponges and sediment. </t>
  </si>
  <si>
    <t xml:space="preserve">Deployed HOBO 3 near Princess Polly, left Marker C. Left Marker C at Vent 1. Recovered Yellow OsmoSampler and deployed Marker 5. Conducted biological transect, collecting sponges and a Niskin at beginning and end. Recoverd OsmoSampler at Plume and Deployed HOBO 4 and triangle Marker. Collected two active chimneys and worms. </t>
  </si>
  <si>
    <t>Osmo sampler recovery, HOBO ops, water sampling, geology sampling</t>
  </si>
  <si>
    <t>Water sampling, biology transect, biology sampling, exploration</t>
  </si>
  <si>
    <t>Biology sampling, geology sampling, vent search survey, biology transect</t>
  </si>
  <si>
    <t>2228.56 </t>
  </si>
  <si>
    <t>J2-1602</t>
  </si>
  <si>
    <t>J2-1603</t>
  </si>
  <si>
    <t>J2-1604</t>
  </si>
  <si>
    <t>J2-1605</t>
  </si>
  <si>
    <t>J2-1606</t>
  </si>
  <si>
    <t>J2-1607</t>
  </si>
  <si>
    <t>J2-1608</t>
  </si>
  <si>
    <t>J2-1609</t>
  </si>
  <si>
    <t>J2-1610</t>
  </si>
  <si>
    <t>J2-1611</t>
  </si>
  <si>
    <t>J2-1612</t>
  </si>
  <si>
    <t>J2-1613</t>
  </si>
  <si>
    <t>J2-1614</t>
  </si>
  <si>
    <t>J2-1615</t>
  </si>
  <si>
    <t>J2-1616</t>
  </si>
  <si>
    <t>J2-1617</t>
  </si>
  <si>
    <t>J2-1618</t>
  </si>
  <si>
    <t>J2-1619</t>
  </si>
  <si>
    <t>J2-1620</t>
  </si>
  <si>
    <t>J2-1621</t>
  </si>
  <si>
    <t>J2-1622</t>
  </si>
  <si>
    <t>J2-1623</t>
  </si>
  <si>
    <t>J2-1624</t>
  </si>
  <si>
    <t>J2-1625</t>
  </si>
  <si>
    <t>J2-1626</t>
  </si>
  <si>
    <t>J2-1627</t>
  </si>
  <si>
    <t>J2-1628</t>
  </si>
  <si>
    <t>J2-1629</t>
  </si>
  <si>
    <t>J2-1630</t>
  </si>
  <si>
    <t>J2-1631</t>
  </si>
  <si>
    <t>J2-1632</t>
  </si>
  <si>
    <t>J2-1633</t>
  </si>
  <si>
    <t>J2-1634</t>
  </si>
  <si>
    <t>J2-1635</t>
  </si>
  <si>
    <t>J2-1636</t>
  </si>
  <si>
    <t>J2-1637</t>
  </si>
  <si>
    <t>J2-1638</t>
  </si>
  <si>
    <t>J2-1639</t>
  </si>
  <si>
    <t>J2-1640</t>
  </si>
  <si>
    <t>J2-1641</t>
  </si>
  <si>
    <t>J2-1642</t>
  </si>
  <si>
    <t>J2-1643</t>
  </si>
  <si>
    <t>J2-1644</t>
  </si>
  <si>
    <t>J2-1645</t>
  </si>
  <si>
    <t>J2-1646</t>
  </si>
  <si>
    <t>J2-1647</t>
  </si>
  <si>
    <t>J2-1648</t>
  </si>
  <si>
    <t>J2-1649</t>
  </si>
  <si>
    <t>J2-1650</t>
  </si>
  <si>
    <t>J2-1651</t>
  </si>
  <si>
    <t>J2-1652</t>
  </si>
  <si>
    <t>J2-1653</t>
  </si>
  <si>
    <t>J2-1654</t>
  </si>
  <si>
    <t>J2-1655</t>
  </si>
  <si>
    <t>J2-1656</t>
  </si>
  <si>
    <t>J2-1657</t>
  </si>
  <si>
    <t>J2-1658</t>
  </si>
  <si>
    <t>J2-1659</t>
  </si>
  <si>
    <t>J2-1660</t>
  </si>
  <si>
    <t>J2-1661</t>
  </si>
  <si>
    <t>J2-1662</t>
  </si>
  <si>
    <t>J2-1663</t>
  </si>
  <si>
    <t>J2-1664</t>
  </si>
  <si>
    <t>J2-1665</t>
  </si>
  <si>
    <t>J2-1666</t>
  </si>
  <si>
    <t>J2-1667</t>
  </si>
  <si>
    <t>J2-1668</t>
  </si>
  <si>
    <t>J2-1669</t>
  </si>
  <si>
    <t>EA Offshore Vertical Mooring</t>
  </si>
  <si>
    <t>SB-200m Platform</t>
  </si>
  <si>
    <t>PN1A area/Slope Base</t>
  </si>
  <si>
    <t>AB-200m Platform</t>
  </si>
  <si>
    <t>Central Caldera(CCAL)</t>
  </si>
  <si>
    <t>International District 1</t>
  </si>
  <si>
    <t>Slope Base Area(QA!!!)</t>
  </si>
  <si>
    <t>Slope Base Area</t>
  </si>
  <si>
    <t>EA Offshore, ~45 m NE of LV01C</t>
  </si>
  <si>
    <t>Southern Hydrate Ridge near Einstein's Grotto</t>
  </si>
  <si>
    <t>Slope Base - Deep Profiler Dock</t>
  </si>
  <si>
    <t>Northern Hydrate Ridge</t>
  </si>
  <si>
    <t>Southern Hydrate Ridge - Pinnacle Area</t>
  </si>
  <si>
    <t>Slope Base - Deep Profiler Mooring</t>
  </si>
  <si>
    <t>OR Offshore Vertical Mooring</t>
  </si>
  <si>
    <t>Axial Base -DP Mooring Anchor</t>
  </si>
  <si>
    <t>Axial Base Shallow Profiler</t>
  </si>
  <si>
    <t>Axial Base Area</t>
  </si>
  <si>
    <t>Axial Base 200m Platform</t>
  </si>
  <si>
    <t>Ashes Area</t>
  </si>
  <si>
    <t>International District 1 Area</t>
  </si>
  <si>
    <t>Axial Ashes near MJ03B</t>
  </si>
  <si>
    <t>Axial Plank OBS site</t>
  </si>
  <si>
    <t xml:space="preserve">Axial Caldera - International District </t>
  </si>
  <si>
    <t>Axial Caldera - Chasm</t>
  </si>
  <si>
    <t>Axial Caldera - Coquille</t>
  </si>
  <si>
    <t>Axial Flank - Dymond</t>
  </si>
  <si>
    <t>44-46</t>
  </si>
  <si>
    <t>AT50-29_Kelly24</t>
  </si>
  <si>
    <t>KM2212_Heintz22</t>
  </si>
  <si>
    <t>MED-013 (logged as MED-011)</t>
  </si>
  <si>
    <t>Honolulu 3000m site</t>
  </si>
  <si>
    <t>TN438_Stern24</t>
  </si>
  <si>
    <t>TN438</t>
  </si>
  <si>
    <t>Robert Stern/Ignacio Pujana Utexas/Dallas</t>
  </si>
  <si>
    <t>Mariana Trench Rim</t>
  </si>
  <si>
    <t>54,55</t>
  </si>
  <si>
    <t>No optode</t>
  </si>
  <si>
    <t>Tritech</t>
  </si>
  <si>
    <t>TN439_Lloyd24</t>
  </si>
  <si>
    <t>Octans, Nortek</t>
  </si>
  <si>
    <t>Reduced sensor suite due to extreme depths pf operation.</t>
  </si>
  <si>
    <t>TN439</t>
  </si>
  <si>
    <t>Peter Barry/WHOI</t>
  </si>
  <si>
    <t>J2-1670</t>
  </si>
  <si>
    <t>J2-1671</t>
  </si>
  <si>
    <t>J2-1672</t>
  </si>
  <si>
    <t>J2-1673</t>
  </si>
  <si>
    <t>J2-1674</t>
  </si>
  <si>
    <t>J2-1675</t>
  </si>
  <si>
    <t>J2-1676</t>
  </si>
  <si>
    <t>J2-1677</t>
  </si>
  <si>
    <t>J2-1678</t>
  </si>
  <si>
    <t>J2-1679</t>
  </si>
  <si>
    <t>Shinkai Seep</t>
  </si>
  <si>
    <t>Mooring site S5</t>
  </si>
  <si>
    <t>Mooring site S10</t>
  </si>
  <si>
    <t>J14</t>
  </si>
  <si>
    <t>J17</t>
  </si>
  <si>
    <t>J18</t>
  </si>
  <si>
    <t>J01</t>
  </si>
  <si>
    <t>SSF</t>
  </si>
  <si>
    <t xml:space="preserve">J01 </t>
  </si>
  <si>
    <t>Guam Coast</t>
  </si>
  <si>
    <t>54N</t>
  </si>
  <si>
    <t>55N</t>
  </si>
  <si>
    <t>Examine the 200m platform, prepare both assemblies for recovery, recover the PIA.</t>
  </si>
  <si>
    <t>Deploy PIA onto the 200m platform, recover the SPA from the 200m platform.</t>
  </si>
  <si>
    <t>Deploy SPA onto the 200m platform, connect all cables, inspect chains and shackles of mooring for corrosion.</t>
  </si>
  <si>
    <t>Examine the 200m platform; Clean connectors of biofouling; Prepare both assemblies for recovery; Recover the PIA</t>
  </si>
  <si>
    <t>Deploy PIA; Recover SPA</t>
  </si>
  <si>
    <t>Deploy SPA; Connect Cables; Inspect chains for corrosion</t>
  </si>
  <si>
    <t>Swap MJ01A &amp; VEL3DB101; Confirm Instrument status of  PRESTA101 and OBSBBA102</t>
  </si>
  <si>
    <t>Deploy PIA onto the 200m platform, Recover the SPA from the 200m Platform</t>
  </si>
  <si>
    <t>Deploy SPA onto the 200m Platform; Connect all Cables; Inspect chains and shackles of mooring for corrosion</t>
  </si>
  <si>
    <t xml:space="preserve">Swap out CAMHD, recover OSMOI, move 3d Thermister per science input </t>
  </si>
  <si>
    <t>Recover Cabled Acoustic FETCH Tripod at Central Caldera</t>
  </si>
  <si>
    <t xml:space="preserve">In International District 1 Image Triumph ("Res Probe") at "Escargot" and "Diva" vent, swap CAMDS (digital still camera) at "tiny towers" vent, and swap MISO logger at "El Guano" vent  </t>
  </si>
  <si>
    <t>Install Cabled Acoustic FETCH Tripod at Central Caldera</t>
  </si>
  <si>
    <t>Swap out CTD, DO and OPTAA instruments at site, Troubleshoot Ground Fault on VM01A including potentially swapping 120m extension cable between LV01A and VM01A</t>
  </si>
  <si>
    <t>New HPIESA 101 will be deployed via ship's starboard crane prior to dive; Locate new HPIESA on seafloor (beacon attached), move position and swap; Recover old HPIESA101</t>
  </si>
  <si>
    <t>Recover old BEP</t>
  </si>
  <si>
    <t>Deploy CAMDSB107.  Plan changed due to log on cable.</t>
  </si>
  <si>
    <t>Excavate log, plan changed to BEP recovery</t>
  </si>
  <si>
    <t>Deploy ZPLSC(Sonar), Recover MJ01C</t>
  </si>
  <si>
    <t>Deploy LJ01D (BEP), 2x Niskins, Recover ZPLCSC (Sonar)</t>
  </si>
  <si>
    <t>Recover CAMDS, Try to free Cable from log</t>
  </si>
  <si>
    <t>Deploy MJ01C, Survey Site, Pull pin on ZPLSCB calibration sphere</t>
  </si>
  <si>
    <t>Deploy new BEP to seafloor, Collect from two Niskins near BEP</t>
  </si>
  <si>
    <t>Replace CAMDS</t>
  </si>
  <si>
    <t>Recover the SPA from the 200m Platform for repairs (cancelled)</t>
  </si>
  <si>
    <t>Recover damaged BEP cable</t>
  </si>
  <si>
    <t>Swap LJ01B, 2x test push cores near Lapham Osmos</t>
  </si>
  <si>
    <t>Swap uncalled instruments (3 instruments, deploy and recover)</t>
  </si>
  <si>
    <t>Visual survey of 4 Lapham(PI) osmosamplers in yellow milk crates on the seafloor, recover 4 Lapham(PI) osmosamplers and put on undervator, collect 18 push cores, collect 2 Jason Niskin bottom water samples, collect bivalves and carbonate nodules</t>
  </si>
  <si>
    <t>BEP Cable (1W118)</t>
  </si>
  <si>
    <t>Recover SF01B (naked dive, recover with SciP)</t>
  </si>
  <si>
    <t>Deploy with SF01B (Dive with SciP, recover naked)</t>
  </si>
  <si>
    <t>PI Lapham push cores and Niskin sampling (cores on basket, naked dive)</t>
  </si>
  <si>
    <t>Test cable SBVMW4</t>
  </si>
  <si>
    <t>Conduct photomosaic survey</t>
  </si>
  <si>
    <t>Explore Northern Hydrate Ridge, look for methane plumes identified in EM survey, take 2x push cores as per science direction, take photos and videos of biology and geologic features</t>
  </si>
  <si>
    <t>Explore Pinnacle, Take photos and video of biology and geologic features</t>
  </si>
  <si>
    <t>Recover Deep Profiler Vehicle using ROV frame</t>
  </si>
  <si>
    <t>Replace Deep Profiler Vehicle using ROV frame</t>
  </si>
  <si>
    <t>Recover the SPA from 200m Platform for pressure housing swap</t>
  </si>
  <si>
    <t>Swap out CTD, DO , and OPTAA instruments at LJ03A site</t>
  </si>
  <si>
    <t>Deploy SPA onto the 200m Platform; Connect all Cables</t>
  </si>
  <si>
    <t>Replace MJ03B to its position in Ashes vent field; Deploy CTD from side of MJ03B (Cancelled)</t>
  </si>
  <si>
    <t>Replace MJ03B to its position in Ashes vent field; Deploy CTD from side of MJ03B</t>
  </si>
  <si>
    <t>Swap RAS/PPS platform; Take IGT water sample(s); Position sensors and intakes</t>
  </si>
  <si>
    <t>Chadwick CTD; Sample vent fluids using UFO</t>
  </si>
  <si>
    <t>Swap CTD at MJ03F; Deploy A0A at MJ03F, adjacent to SCPR</t>
  </si>
  <si>
    <t>Sample Fluids with UFO</t>
  </si>
  <si>
    <t>Retrieve FETCH</t>
  </si>
  <si>
    <t>Swap CTD at MJ03E</t>
  </si>
  <si>
    <t>Recover CTD, DO and OPTAA instruments at LJ03A</t>
  </si>
  <si>
    <t>Deploy CTD, DO, and OPTAA instruments at LJ03A</t>
  </si>
  <si>
    <t>COVIS Cable (ASHSW13) and targets</t>
  </si>
  <si>
    <t>Sample fluids with UFO; Take background Niskin samples</t>
  </si>
  <si>
    <t>Recover ocean bottom seismometer (OBS) for PI Collins</t>
  </si>
  <si>
    <t>Take IGT x2 at Tiny Towers (high temp fluid); Deploy PI Guangyu Xu Temp Logger - El Guapo &amp; Castle; Recover Temp Logger - Pagoda</t>
  </si>
  <si>
    <t xml:space="preserve">Survey Castle Vent and surrounding markers for fluid sampling locations; Follow lava channel as per science direction </t>
  </si>
  <si>
    <t>Deploy HOBO at high-temp chimney at Mushroom Vent; Collect diffuse fluid samples at Anemone Vent</t>
  </si>
  <si>
    <t>Survey Chasm as per science direction</t>
  </si>
  <si>
    <t>Recover HOBO at Vixen Vent; Recover HOBO at Casper Vent; Deploy HOBO</t>
  </si>
  <si>
    <t>Survey Dymond as per science direction</t>
  </si>
  <si>
    <t>Sample Fluids with UFO. Noticeable decline in USBL performance begins.</t>
  </si>
  <si>
    <t>Recover HOBO at Vixen Vent; Recover HOBO at Casper Vent; Deploy HOBO. USBL very spotty; minutes between individual reports..</t>
  </si>
  <si>
    <t>GATS and stacks solids sampling</t>
  </si>
  <si>
    <t>Site survey</t>
  </si>
  <si>
    <t>Recover Rockhopper mooring.</t>
  </si>
  <si>
    <t>Collecting rock samples</t>
  </si>
  <si>
    <t>Collected rock samples</t>
  </si>
  <si>
    <t>More rock samples collected</t>
  </si>
  <si>
    <t>41 rock samples collected</t>
  </si>
  <si>
    <t xml:space="preserve">Recover and sample GATS samplers and collect rocks </t>
  </si>
  <si>
    <t>MED-014</t>
  </si>
  <si>
    <t>MED-015</t>
  </si>
  <si>
    <t>Near Mariana Trench</t>
  </si>
  <si>
    <t>~5700</t>
  </si>
  <si>
    <t>J2-1680</t>
  </si>
  <si>
    <t>J2-1681</t>
  </si>
  <si>
    <t>J2-1682</t>
  </si>
  <si>
    <t>J2-1683</t>
  </si>
  <si>
    <t>J2-1684</t>
  </si>
  <si>
    <t>Mariana Forearc</t>
  </si>
  <si>
    <t>Karen Lloyd/UTK, Peter Barry/WHOI acting.</t>
  </si>
  <si>
    <t>Robert Stern, Ignacio Pujana acting/UT Dallas</t>
  </si>
  <si>
    <t xml:space="preserve">core samples </t>
  </si>
  <si>
    <t>core samples, coppers, IGT, cork water samples, bio bags</t>
  </si>
  <si>
    <t>Coppers</t>
  </si>
  <si>
    <t>cores, niskins, IGT, incubations, bio bags, coppers</t>
  </si>
  <si>
    <t xml:space="preserve">Coppers, IGT, bio bags </t>
  </si>
  <si>
    <t>SKQ202508S_Potemra25</t>
  </si>
  <si>
    <t>SKQ202508S</t>
  </si>
  <si>
    <t>James Potemra/UH</t>
  </si>
  <si>
    <t>No loweringss performed on this cruise.</t>
  </si>
  <si>
    <t>AR89_Frank25</t>
  </si>
  <si>
    <t>R/V Neil Armstromg</t>
  </si>
  <si>
    <t>AR89</t>
  </si>
  <si>
    <t xml:space="preserve">BBC-supplied cameras used by science; vehicle lights covered with red or blue to change light on animals; test of streaming video thru mROV computer (Greensea TCT) and over Starlink.  </t>
  </si>
  <si>
    <t>R/V Neil Armstrong</t>
  </si>
  <si>
    <t>Tamara Frank/NSU Florida</t>
  </si>
  <si>
    <t>25N</t>
  </si>
  <si>
    <t>J2-1685</t>
  </si>
  <si>
    <t>J2-1686</t>
  </si>
  <si>
    <t>J2-1687</t>
  </si>
  <si>
    <t>J2-1688</t>
  </si>
  <si>
    <t>J2-1689</t>
  </si>
  <si>
    <t>J2-1690</t>
  </si>
  <si>
    <t>J2-1691</t>
  </si>
  <si>
    <t>J2-1692</t>
  </si>
  <si>
    <t>J2-1693</t>
  </si>
  <si>
    <t>J2-1694</t>
  </si>
  <si>
    <t>J2-1695</t>
  </si>
  <si>
    <t>Lucky Strike/Y3</t>
  </si>
  <si>
    <t>Lucky Strike/Sintra</t>
  </si>
  <si>
    <t>Lucky Strike/Sintra and Y3</t>
  </si>
  <si>
    <t>Lucky Strike/Helene</t>
  </si>
  <si>
    <t>Lucky Strike/Crystal/White Chapel</t>
  </si>
  <si>
    <t>Lucky Strike/Bairro Alto/Elisabeth</t>
  </si>
  <si>
    <t>Lucky Strike/Y3/Bairro Alto</t>
  </si>
  <si>
    <t>pufferfish filtering,</t>
  </si>
  <si>
    <t>pufferfish filtering, slurp sampling</t>
  </si>
  <si>
    <t>Traps, pufferfishing, slurping.</t>
  </si>
  <si>
    <t>Slurp, bioluminence</t>
  </si>
  <si>
    <t>Slurp, photogrammetry</t>
  </si>
  <si>
    <t>Slurp, Light-influenced beavior observation</t>
  </si>
  <si>
    <t>Slurp, Pufferfishing,Photogrammetry,Light-influenced behavior observation.</t>
  </si>
  <si>
    <t>Light-influenced behavior observation, Pufferfishing, sampling.</t>
  </si>
  <si>
    <t>AT50-41</t>
  </si>
  <si>
    <t>AT50-41_Kelley25</t>
  </si>
  <si>
    <t>J2-1696</t>
  </si>
  <si>
    <t>J2-1697</t>
  </si>
  <si>
    <t>J2-1698</t>
  </si>
  <si>
    <t>J2-1699</t>
  </si>
  <si>
    <t>J2-1700</t>
  </si>
  <si>
    <t>J2-1701</t>
  </si>
  <si>
    <t>J2-1702</t>
  </si>
  <si>
    <t>J2-1703</t>
  </si>
  <si>
    <t>J2-1704</t>
  </si>
  <si>
    <t>J2-1705</t>
  </si>
  <si>
    <t>J2-1706</t>
  </si>
  <si>
    <t>J2-1707</t>
  </si>
  <si>
    <t>J2-1708</t>
  </si>
  <si>
    <t>J2-1709</t>
  </si>
  <si>
    <t>J2-1710</t>
  </si>
  <si>
    <t>J2-1711</t>
  </si>
  <si>
    <t>J2-1712</t>
  </si>
  <si>
    <t>J2-1713</t>
  </si>
  <si>
    <t>J2-1714</t>
  </si>
  <si>
    <t>J2-1715</t>
  </si>
  <si>
    <t>J2-1716</t>
  </si>
  <si>
    <t>J2-1717</t>
  </si>
  <si>
    <t>J2-1718</t>
  </si>
  <si>
    <t>J2-1719</t>
  </si>
  <si>
    <t>J2-1720</t>
  </si>
  <si>
    <t>J2-1721</t>
  </si>
  <si>
    <t>J2-1722</t>
  </si>
  <si>
    <t>J2-1723</t>
  </si>
  <si>
    <t>J2-1724</t>
  </si>
  <si>
    <t>J2-1725</t>
  </si>
  <si>
    <t>J2-1726</t>
  </si>
  <si>
    <t>J2-1727</t>
  </si>
  <si>
    <t>J2-1728</t>
  </si>
  <si>
    <t>J2-1729</t>
  </si>
  <si>
    <t>J2-1730</t>
  </si>
  <si>
    <t>J2-1731</t>
  </si>
  <si>
    <t>J2-1732</t>
  </si>
  <si>
    <t>J2-1733</t>
  </si>
  <si>
    <t>J2-1734</t>
  </si>
  <si>
    <t>J2-1735</t>
  </si>
  <si>
    <t>J2-1736</t>
  </si>
  <si>
    <t>J2-1737</t>
  </si>
  <si>
    <t>J2-1738</t>
  </si>
  <si>
    <t>J2-1739</t>
  </si>
  <si>
    <t>J2-1740</t>
  </si>
  <si>
    <t>J2-1741</t>
  </si>
  <si>
    <t>J2-1742</t>
  </si>
  <si>
    <t>J2-1743</t>
  </si>
  <si>
    <t>J2-1744</t>
  </si>
  <si>
    <t>-</t>
  </si>
  <si>
    <t>EA Offshore Mooring</t>
  </si>
  <si>
    <t>Int District</t>
  </si>
  <si>
    <t>ASHES</t>
  </si>
  <si>
    <t>ASHES, Coquille, International District, Trevi</t>
  </si>
  <si>
    <t>CASM</t>
  </si>
  <si>
    <t>Coquille</t>
  </si>
  <si>
    <t>Interntional District 1&amp;2</t>
  </si>
  <si>
    <t>International District &amp; Skadi vent field</t>
  </si>
  <si>
    <t>S Hydrate Ridge</t>
  </si>
  <si>
    <t>Recovery of the Platform Interface Assembly</t>
  </si>
  <si>
    <t>Deploy Shallow Profiler Assembly</t>
  </si>
  <si>
    <t>Deploy and Recover HPIES at Slope Base</t>
  </si>
  <si>
    <t>Swap MJ03A @ Axial Base</t>
  </si>
  <si>
    <t>Swap LV03A</t>
  </si>
  <si>
    <t>Swap CAMHD, Install KRILL, Recover MISO/OSMO</t>
  </si>
  <si>
    <t>Swap CTDPFB304 at MJ03B</t>
  </si>
  <si>
    <t>Attach Recovery line to DP Mooring</t>
  </si>
  <si>
    <t>Attach recovery line to DP Mooring</t>
  </si>
  <si>
    <t>Deploy Shallow Profiler Assembly (SPA)</t>
  </si>
  <si>
    <t>Survey SHR</t>
  </si>
  <si>
    <t>Cutting Free Science Pod SF01A</t>
  </si>
  <si>
    <t>Recover SC01A</t>
  </si>
  <si>
    <t>Swap CAMDSB103 and Recovr Uncabled Instruments</t>
  </si>
  <si>
    <t>Attach Recovery line to DP01B Mooring</t>
  </si>
  <si>
    <t>Sonar Recovery</t>
  </si>
  <si>
    <t>Recover BEP LJ01D</t>
  </si>
  <si>
    <t>Swap MJ03C</t>
  </si>
  <si>
    <t>Replace RAS/PPS Mooring</t>
  </si>
  <si>
    <t>Swap CAMDSB303 and TRHPHA301</t>
  </si>
  <si>
    <t>Swap MJ03E and CTDPFB306</t>
  </si>
  <si>
    <t>Recover KRILL, move CAMHD.</t>
  </si>
  <si>
    <t>Multibeam survey, deploy temperature probes.</t>
  </si>
  <si>
    <t>Multibeam survey, deploy temperature probes, tubeworm collection.</t>
  </si>
  <si>
    <t>Multibeam surveys using M3 and EM2040.</t>
  </si>
  <si>
    <t>Photo survey</t>
  </si>
  <si>
    <t>M3 survey</t>
  </si>
  <si>
    <t>CTD swap at MJ03D, tubeworm collection</t>
  </si>
  <si>
    <t>Swap CTDPFB305 @ MJ03F</t>
  </si>
  <si>
    <t>Survey of Skadi vent field</t>
  </si>
  <si>
    <t>Surveys at Einstein's Grotto, Nose, and Pinnacle</t>
  </si>
  <si>
    <t>Swap ZPLSC @ Endurance Shelf</t>
  </si>
  <si>
    <t>Swap CAMDSB107 @ Endurance Shelf</t>
  </si>
  <si>
    <t>Deploy LJ01D(BEP) @ Endurance Shelf</t>
  </si>
  <si>
    <t>R/V Armstrong</t>
  </si>
  <si>
    <t>Tamara Frank/Nova</t>
  </si>
  <si>
    <t>MaR Lucky Strike</t>
  </si>
  <si>
    <t>J2-1745</t>
  </si>
  <si>
    <t>N/3320</t>
  </si>
  <si>
    <t>J2-1746</t>
  </si>
  <si>
    <t>S/325</t>
  </si>
  <si>
    <t>Deploy eddy systems, microprofiler;multibeam;pushcores</t>
  </si>
  <si>
    <t>J2-1747</t>
  </si>
  <si>
    <t>Microprofiler, multibeam,pushcores</t>
  </si>
  <si>
    <t>-121.19707025 </t>
  </si>
  <si>
    <t>J2-1748</t>
  </si>
  <si>
    <t>recover eddy systems and miocroprofileer</t>
  </si>
  <si>
    <t>J2-1749</t>
  </si>
  <si>
    <t>M/1200</t>
  </si>
  <si>
    <t>Deploy eddy systems</t>
  </si>
  <si>
    <t>J2-1750</t>
  </si>
  <si>
    <t>Deploy uProfiler. Recover eddy + uProfiler.</t>
  </si>
  <si>
    <t>J2-1751</t>
  </si>
  <si>
    <t>J2-1752</t>
  </si>
  <si>
    <t>Deploy uProfiler. Recover eddy + uProfiler. Mulitbeam and video survey.</t>
  </si>
  <si>
    <t>J2-1753</t>
  </si>
  <si>
    <t>N/1900</t>
  </si>
  <si>
    <t>Deploy and recover MicroProfiler</t>
  </si>
  <si>
    <t>SR2524_Dorgan25</t>
  </si>
  <si>
    <t>Kelley Dorgan/UT</t>
  </si>
  <si>
    <t>ST2524</t>
  </si>
  <si>
    <t>2023 hours</t>
  </si>
  <si>
    <t>2024 hours</t>
  </si>
  <si>
    <t>2025 hours</t>
  </si>
  <si>
    <t>SR2524</t>
  </si>
  <si>
    <t>Kelly Dorgan/UT</t>
  </si>
  <si>
    <t>USBL (HiPAP)</t>
  </si>
  <si>
    <t>DownCam(Sulis #2)</t>
  </si>
  <si>
    <t>Honeywell Maggie</t>
  </si>
  <si>
    <t>Engineering dive; multibeam exercise, downlook cam exercise. Spotty USBL below 3000m.</t>
  </si>
  <si>
    <t>Engineering dive; multibeam exercise, downlook cam exercise.Spotty USBL below 3000m.</t>
  </si>
  <si>
    <t>SR2524, J2-1753</t>
  </si>
  <si>
    <t>Stern/UTDallas</t>
  </si>
  <si>
    <t>UFO, IGT</t>
  </si>
  <si>
    <t>UFO</t>
  </si>
  <si>
    <t>AT50-45_Chave26</t>
  </si>
  <si>
    <t>AT50-45</t>
  </si>
  <si>
    <t>Alan Chave/WHOI</t>
  </si>
  <si>
    <t>MISO Brow/Basket/Down</t>
  </si>
  <si>
    <t>J2-1754</t>
  </si>
  <si>
    <t>J2-1755</t>
  </si>
  <si>
    <t>J2-1756</t>
  </si>
  <si>
    <t>J2-1757</t>
  </si>
  <si>
    <t>J2-1758</t>
  </si>
  <si>
    <t>J2-1759</t>
  </si>
  <si>
    <t>J2-1760</t>
  </si>
  <si>
    <t>J2-1761</t>
  </si>
  <si>
    <t>EPR 9N</t>
  </si>
  <si>
    <t>Testing of power generator by private company Endurance Energy</t>
  </si>
  <si>
    <t>EPR 9N YBW</t>
  </si>
  <si>
    <t>EPR 9N V vent south</t>
  </si>
  <si>
    <t>S to N survey and sampling of Axial Summit Trough</t>
  </si>
  <si>
    <t>V vent and V vent south</t>
  </si>
  <si>
    <t>Deploy Silverfish</t>
  </si>
  <si>
    <t>Sampling near V vent</t>
  </si>
  <si>
    <t>YBW-Sentry field</t>
  </si>
  <si>
    <t>AT50-45, J2-1761</t>
  </si>
  <si>
    <t>Updated AT50-45 Chave26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</si>
</sst>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dd/yy"/>
    <numFmt numFmtId="165" formatCode="0.0"/>
    <numFmt numFmtId="166" formatCode="0.00000000"/>
    <numFmt numFmtId="167" formatCode="dd\-mmm\-yy"/>
    <numFmt numFmtId="168" formatCode="0.000"/>
    <numFmt numFmtId="169" formatCode="0.0_);[Red]\(0.0\)"/>
    <numFmt numFmtId="170" formatCode="yyyy/mm/dd\ hh:mm:ss"/>
    <numFmt numFmtId="171" formatCode="m/d/yy\ h:mm;@"/>
    <numFmt numFmtId="172" formatCode="yyyy/mm/dd\ hh:mm"/>
    <numFmt numFmtId="173" formatCode="[h]:mm:ss;@"/>
    <numFmt numFmtId="174" formatCode="[h]:mm"/>
    <numFmt numFmtId="175" formatCode="yyyy\/mm\/dd\ h:mm"/>
    <numFmt numFmtId="176" formatCode="yyyy\/mm\/dd\ hh:mm"/>
    <numFmt numFmtId="177" formatCode="yyyy/mm/dd\ h:mm"/>
    <numFmt numFmtId="178" formatCode="yyyy/mm/dd\ [hh]:mm"/>
    <numFmt numFmtId="179" formatCode="yyyy/mm/dd&quot; &quot;hh:mm"/>
  </numFmts>
  <fonts count="44">
    <font>
      <sz val="10"/>
      <name val="Arial"/>
    </font>
    <font>
      <sz val="10"/>
      <name val="Arial"/>
      <family val="2"/>
    </font>
    <font>
      <sz val="10"/>
      <name val="Arial"/>
      <family val="2"/>
    </font>
    <font>
      <b/>
      <sz val="12"/>
      <name val="Arial"/>
      <family val="2"/>
    </font>
    <font>
      <sz val="10"/>
      <name val="Arial"/>
      <family val="2"/>
    </font>
    <font>
      <b/>
      <sz val="10"/>
      <name val="Arial"/>
      <family val="2"/>
    </font>
    <font>
      <i/>
      <sz val="10"/>
      <name val="Arial"/>
      <family val="2"/>
    </font>
    <font>
      <sz val="10"/>
      <name val="MS Sans Serif"/>
    </font>
    <font>
      <u/>
      <sz val="10"/>
      <color indexed="12"/>
      <name val="MS Sans Serif"/>
    </font>
    <font>
      <u/>
      <sz val="10"/>
      <name val="Arial"/>
      <family val="2"/>
    </font>
    <font>
      <b/>
      <i/>
      <sz val="10"/>
      <name val="Arial"/>
      <family val="2"/>
    </font>
    <font>
      <sz val="8"/>
      <name val="Arial"/>
      <family val="2"/>
    </font>
    <font>
      <u/>
      <sz val="10"/>
      <color indexed="12"/>
      <name val="Arial"/>
      <family val="2"/>
    </font>
    <font>
      <b/>
      <u/>
      <sz val="10"/>
      <name val="Arial"/>
      <family val="2"/>
    </font>
    <font>
      <sz val="12"/>
      <name val="Arial"/>
      <family val="2"/>
    </font>
    <font>
      <b/>
      <i/>
      <sz val="10"/>
      <color indexed="10"/>
      <name val="Arial"/>
      <family val="2"/>
    </font>
    <font>
      <sz val="10"/>
      <color indexed="8"/>
      <name val="Arial"/>
      <family val="2"/>
    </font>
    <font>
      <b/>
      <u/>
      <sz val="12"/>
      <name val="Arial"/>
      <family val="2"/>
    </font>
    <font>
      <b/>
      <sz val="9"/>
      <name val="Arial"/>
      <family val="2"/>
    </font>
    <font>
      <b/>
      <i/>
      <sz val="9"/>
      <color indexed="10"/>
      <name val="Arial"/>
      <family val="2"/>
    </font>
    <font>
      <sz val="9"/>
      <name val="Arial"/>
      <family val="2"/>
    </font>
    <font>
      <sz val="12"/>
      <color indexed="8"/>
      <name val="Times"/>
      <family val="1"/>
    </font>
    <font>
      <sz val="12"/>
      <name val="Times"/>
      <family val="1"/>
    </font>
    <font>
      <sz val="10"/>
      <name val="Arial Unicode MS"/>
      <family val="2"/>
    </font>
    <font>
      <sz val="10"/>
      <name val="Arial"/>
      <family val="2"/>
    </font>
    <font>
      <sz val="10"/>
      <color indexed="10"/>
      <name val="Arial"/>
      <family val="2"/>
    </font>
    <font>
      <sz val="10"/>
      <name val="Arial"/>
      <family val="2"/>
    </font>
    <font>
      <sz val="10"/>
      <color indexed="8"/>
      <name val="MS Sans Serif"/>
    </font>
    <font>
      <sz val="12"/>
      <color indexed="8"/>
      <name val="Arial"/>
      <family val="2"/>
    </font>
    <font>
      <sz val="10"/>
      <name val="Arial"/>
      <family val="2"/>
    </font>
    <font>
      <sz val="10"/>
      <name val="Arial"/>
      <family val="2"/>
    </font>
    <font>
      <sz val="10"/>
      <color indexed="8"/>
      <name val="Courier"/>
      <family val="1"/>
    </font>
    <font>
      <sz val="10"/>
      <color indexed="8"/>
      <name val="Arial"/>
      <family val="2"/>
    </font>
    <font>
      <sz val="10"/>
      <color indexed="8"/>
      <name val="Arial"/>
      <family val="2"/>
    </font>
    <font>
      <b/>
      <sz val="10"/>
      <color indexed="8"/>
      <name val="Arial"/>
      <family val="2"/>
    </font>
    <font>
      <sz val="10"/>
      <color indexed="8"/>
      <name val="Arial"/>
      <family val="2"/>
    </font>
    <font>
      <sz val="10"/>
      <color indexed="8"/>
      <name val="Arial"/>
      <family val="2"/>
    </font>
    <font>
      <sz val="11"/>
      <color indexed="8"/>
      <name val="Arial"/>
      <family val="2"/>
    </font>
    <font>
      <sz val="11"/>
      <color indexed="8"/>
      <name val="Arial"/>
      <family val="2"/>
    </font>
    <font>
      <sz val="10"/>
      <color rgb="FF000000"/>
      <name val="Arial"/>
      <family val="2"/>
    </font>
    <font>
      <sz val="10"/>
      <color rgb="FF454545"/>
      <name val="Arial"/>
      <family val="2"/>
    </font>
    <font>
      <sz val="10"/>
      <color theme="1"/>
      <name val="Arial"/>
      <family val="2"/>
    </font>
    <font>
      <sz val="10"/>
      <color rgb="FF666666"/>
      <name val="Arial"/>
      <family val="2"/>
    </font>
    <font>
      <sz val="11"/>
      <color rgb="FF000000"/>
      <name val="Arial"/>
      <family val="2"/>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9"/>
        <bgColor auto="1"/>
      </patternFill>
    </fill>
    <fill>
      <patternFill patternType="solid">
        <fgColor theme="8" tint="0.79998168889431442"/>
        <bgColor indexed="64"/>
      </patternFill>
    </fill>
  </fills>
  <borders count="13">
    <border>
      <left/>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10"/>
      </left>
      <right style="thin">
        <color indexed="10"/>
      </right>
      <top style="thin">
        <color indexed="10"/>
      </top>
      <bottom style="thin">
        <color indexed="10"/>
      </bottom>
      <diagonal/>
    </border>
    <border>
      <left style="thin">
        <color indexed="10"/>
      </left>
      <right style="thin">
        <color indexed="8"/>
      </right>
      <top style="thin">
        <color indexed="10"/>
      </top>
      <bottom style="thin">
        <color indexed="10"/>
      </bottom>
      <diagonal/>
    </border>
    <border>
      <left/>
      <right/>
      <top/>
      <bottom style="thin">
        <color indexed="64"/>
      </bottom>
      <diagonal/>
    </border>
  </borders>
  <cellStyleXfs count="5">
    <xf numFmtId="0" fontId="0" fillId="0" borderId="0"/>
    <xf numFmtId="0" fontId="8" fillId="0" borderId="0" applyNumberFormat="0" applyFill="0" applyBorder="0" applyAlignment="0" applyProtection="0"/>
    <xf numFmtId="0" fontId="12" fillId="0" borderId="0" applyNumberFormat="0" applyFill="0" applyBorder="0" applyAlignment="0" applyProtection="0">
      <alignment vertical="top"/>
      <protection locked="0"/>
    </xf>
    <xf numFmtId="0" fontId="7" fillId="0" borderId="0"/>
    <xf numFmtId="9" fontId="2" fillId="0" borderId="0" applyFont="0" applyFill="0" applyBorder="0" applyAlignment="0" applyProtection="0"/>
  </cellStyleXfs>
  <cellXfs count="344">
    <xf numFmtId="0" fontId="0" fillId="0" borderId="0" xfId="0"/>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49" fontId="5" fillId="0" borderId="0" xfId="0" applyNumberFormat="1" applyFont="1" applyAlignment="1">
      <alignment horizontal="center"/>
    </xf>
    <xf numFmtId="49" fontId="4" fillId="0" borderId="0" xfId="0" applyNumberFormat="1" applyFont="1" applyAlignment="1">
      <alignment horizontal="center"/>
    </xf>
    <xf numFmtId="165" fontId="4" fillId="0" borderId="0" xfId="0" applyNumberFormat="1" applyFont="1" applyAlignment="1">
      <alignment horizontal="center"/>
    </xf>
    <xf numFmtId="164" fontId="5" fillId="0" borderId="0" xfId="0" applyNumberFormat="1" applyFont="1" applyAlignment="1">
      <alignment horizontal="center"/>
    </xf>
    <xf numFmtId="21" fontId="5" fillId="0" borderId="0" xfId="0" applyNumberFormat="1" applyFont="1" applyAlignment="1">
      <alignment horizontal="center"/>
    </xf>
    <xf numFmtId="164" fontId="4" fillId="0" borderId="0" xfId="0" applyNumberFormat="1" applyFont="1" applyAlignment="1">
      <alignment horizontal="center"/>
    </xf>
    <xf numFmtId="21" fontId="4" fillId="0" borderId="0" xfId="0" applyNumberFormat="1" applyFont="1" applyAlignment="1">
      <alignment horizontal="center"/>
    </xf>
    <xf numFmtId="164" fontId="3" fillId="0" borderId="0" xfId="0" applyNumberFormat="1" applyFont="1" applyAlignment="1">
      <alignment horizontal="center"/>
    </xf>
    <xf numFmtId="165" fontId="5" fillId="0" borderId="0" xfId="0" applyNumberFormat="1" applyFont="1" applyAlignment="1">
      <alignment horizontal="center"/>
    </xf>
    <xf numFmtId="1" fontId="4" fillId="0" borderId="0" xfId="0" applyNumberFormat="1" applyFont="1" applyAlignment="1">
      <alignment horizontal="center"/>
    </xf>
    <xf numFmtId="21" fontId="3" fillId="0" borderId="0" xfId="0" applyNumberFormat="1" applyFont="1" applyAlignment="1">
      <alignment horizontal="center"/>
    </xf>
    <xf numFmtId="49" fontId="6" fillId="0" borderId="0" xfId="0" applyNumberFormat="1" applyFont="1" applyAlignment="1">
      <alignment horizontal="center"/>
    </xf>
    <xf numFmtId="21" fontId="6" fillId="0" borderId="0" xfId="0" applyNumberFormat="1" applyFont="1" applyAlignment="1">
      <alignment horizontal="center"/>
    </xf>
    <xf numFmtId="15" fontId="4" fillId="0" borderId="0" xfId="0" applyNumberFormat="1" applyFont="1" applyAlignment="1">
      <alignment horizontal="center"/>
    </xf>
    <xf numFmtId="22" fontId="4" fillId="0" borderId="0" xfId="0" applyNumberFormat="1" applyFont="1" applyAlignment="1">
      <alignment horizontal="center"/>
    </xf>
    <xf numFmtId="46" fontId="4" fillId="0" borderId="0" xfId="0" applyNumberFormat="1" applyFont="1" applyAlignment="1">
      <alignment horizontal="center"/>
    </xf>
    <xf numFmtId="165" fontId="3" fillId="0" borderId="0" xfId="0" applyNumberFormat="1" applyFont="1" applyAlignment="1">
      <alignment horizontal="center"/>
    </xf>
    <xf numFmtId="2" fontId="4" fillId="0" borderId="0" xfId="0" applyNumberFormat="1" applyFont="1" applyAlignment="1">
      <alignment horizontal="center"/>
    </xf>
    <xf numFmtId="0" fontId="5" fillId="0" borderId="1" xfId="0" applyFont="1" applyBorder="1" applyAlignment="1">
      <alignment horizontal="center"/>
    </xf>
    <xf numFmtId="49" fontId="5" fillId="0" borderId="1" xfId="0" applyNumberFormat="1" applyFont="1" applyBorder="1" applyAlignment="1">
      <alignment horizontal="center"/>
    </xf>
    <xf numFmtId="21" fontId="4" fillId="0" borderId="0" xfId="3" applyNumberFormat="1" applyFont="1" applyAlignment="1">
      <alignment horizontal="center"/>
    </xf>
    <xf numFmtId="2" fontId="4" fillId="0" borderId="0" xfId="3" applyNumberFormat="1" applyFont="1" applyAlignment="1">
      <alignment horizontal="center"/>
    </xf>
    <xf numFmtId="0" fontId="4" fillId="0" borderId="0" xfId="3" applyFont="1" applyAlignment="1">
      <alignment horizontal="center"/>
    </xf>
    <xf numFmtId="22" fontId="4" fillId="0" borderId="0" xfId="3" applyNumberFormat="1" applyFont="1" applyAlignment="1">
      <alignment horizontal="center"/>
    </xf>
    <xf numFmtId="0" fontId="4" fillId="0" borderId="0" xfId="0" applyFont="1"/>
    <xf numFmtId="0" fontId="4" fillId="0" borderId="0" xfId="3" applyFont="1"/>
    <xf numFmtId="1" fontId="4" fillId="0" borderId="0" xfId="3" applyNumberFormat="1" applyFont="1" applyAlignment="1">
      <alignment horizontal="center"/>
    </xf>
    <xf numFmtId="22" fontId="5" fillId="0" borderId="0" xfId="3" applyNumberFormat="1" applyFont="1" applyAlignment="1">
      <alignment horizontal="center"/>
    </xf>
    <xf numFmtId="46" fontId="4" fillId="0" borderId="0" xfId="3" applyNumberFormat="1" applyFont="1" applyAlignment="1">
      <alignment horizontal="center"/>
    </xf>
    <xf numFmtId="165" fontId="4" fillId="0" borderId="0" xfId="3" applyNumberFormat="1" applyFont="1" applyAlignment="1">
      <alignment horizontal="center"/>
    </xf>
    <xf numFmtId="166" fontId="4" fillId="0" borderId="0" xfId="3" applyNumberFormat="1" applyFont="1" applyAlignment="1">
      <alignment horizontal="center"/>
    </xf>
    <xf numFmtId="17" fontId="4" fillId="0" borderId="0" xfId="0" applyNumberFormat="1" applyFont="1" applyAlignment="1">
      <alignment horizontal="center"/>
    </xf>
    <xf numFmtId="2" fontId="4" fillId="0" borderId="0" xfId="0" applyNumberFormat="1" applyFont="1"/>
    <xf numFmtId="0" fontId="5" fillId="0" borderId="0" xfId="3" applyFont="1" applyAlignment="1">
      <alignment horizontal="center"/>
    </xf>
    <xf numFmtId="0" fontId="0" fillId="0" borderId="0" xfId="0" applyAlignment="1">
      <alignment horizontal="center"/>
    </xf>
    <xf numFmtId="46" fontId="0" fillId="0" borderId="0" xfId="0" applyNumberFormat="1" applyAlignment="1">
      <alignment horizontal="center"/>
    </xf>
    <xf numFmtId="0" fontId="5" fillId="0" borderId="0" xfId="0" applyFont="1"/>
    <xf numFmtId="167" fontId="5" fillId="0" borderId="0" xfId="0" applyNumberFormat="1" applyFont="1" applyAlignment="1">
      <alignment horizontal="left"/>
    </xf>
    <xf numFmtId="15" fontId="0" fillId="0" borderId="0" xfId="0" applyNumberFormat="1" applyAlignment="1">
      <alignment horizontal="center"/>
    </xf>
    <xf numFmtId="0" fontId="9" fillId="0" borderId="0" xfId="0" applyFont="1"/>
    <xf numFmtId="164" fontId="0" fillId="0" borderId="0" xfId="0" applyNumberFormat="1" applyAlignment="1">
      <alignment horizontal="center"/>
    </xf>
    <xf numFmtId="167" fontId="4" fillId="0" borderId="0" xfId="0" applyNumberFormat="1" applyFont="1"/>
    <xf numFmtId="167" fontId="4" fillId="0" borderId="0" xfId="0" applyNumberFormat="1" applyFont="1" applyAlignment="1">
      <alignment horizontal="center"/>
    </xf>
    <xf numFmtId="0" fontId="10" fillId="0" borderId="0" xfId="0" applyFont="1" applyAlignment="1">
      <alignment horizontal="center"/>
    </xf>
    <xf numFmtId="49" fontId="3" fillId="0" borderId="0" xfId="0" applyNumberFormat="1" applyFont="1" applyAlignment="1">
      <alignment horizontal="center"/>
    </xf>
    <xf numFmtId="0" fontId="9" fillId="0" borderId="0" xfId="0" applyFont="1" applyAlignment="1">
      <alignment horizontal="center"/>
    </xf>
    <xf numFmtId="165" fontId="0" fillId="0" borderId="0" xfId="0" applyNumberFormat="1" applyAlignment="1">
      <alignment horizontal="center"/>
    </xf>
    <xf numFmtId="15" fontId="4" fillId="0" borderId="0" xfId="0" applyNumberFormat="1" applyFont="1" applyAlignment="1">
      <alignment horizontal="center" vertical="center"/>
    </xf>
    <xf numFmtId="0" fontId="11"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wrapText="1"/>
    </xf>
    <xf numFmtId="0" fontId="5" fillId="0" borderId="0" xfId="0" applyFont="1" applyAlignment="1">
      <alignment horizontal="center" vertical="center" wrapText="1"/>
    </xf>
    <xf numFmtId="0" fontId="12" fillId="0" borderId="0" xfId="2" applyAlignment="1" applyProtection="1">
      <alignment horizontal="center" vertical="center" wrapText="1"/>
    </xf>
    <xf numFmtId="0" fontId="4" fillId="0" borderId="0" xfId="0" applyFont="1" applyAlignment="1">
      <alignment horizontal="center" vertical="center"/>
    </xf>
    <xf numFmtId="0" fontId="14" fillId="0" borderId="0" xfId="0" applyFont="1" applyAlignment="1">
      <alignment horizontal="center" vertical="center" wrapText="1"/>
    </xf>
    <xf numFmtId="0" fontId="8" fillId="0" borderId="0" xfId="1" applyAlignment="1">
      <alignment horizontal="center"/>
    </xf>
    <xf numFmtId="0" fontId="8" fillId="0" borderId="0" xfId="1" applyAlignment="1">
      <alignment horizontal="center" vertical="center" wrapText="1"/>
    </xf>
    <xf numFmtId="0" fontId="8" fillId="0" borderId="1" xfId="1" applyBorder="1" applyAlignment="1">
      <alignment horizontal="center"/>
    </xf>
    <xf numFmtId="164" fontId="8" fillId="0" borderId="1" xfId="1" applyNumberFormat="1" applyBorder="1" applyAlignment="1">
      <alignment horizontal="center"/>
    </xf>
    <xf numFmtId="21" fontId="8" fillId="0" borderId="1" xfId="1" applyNumberFormat="1" applyBorder="1" applyAlignment="1">
      <alignment horizontal="center"/>
    </xf>
    <xf numFmtId="165" fontId="8" fillId="0" borderId="0" xfId="1" applyNumberFormat="1" applyAlignment="1">
      <alignment horizontal="center"/>
    </xf>
    <xf numFmtId="49" fontId="8" fillId="0" borderId="1" xfId="1" applyNumberFormat="1" applyBorder="1" applyAlignment="1">
      <alignment horizontal="center"/>
    </xf>
    <xf numFmtId="49" fontId="8" fillId="0" borderId="0" xfId="1" applyNumberFormat="1" applyAlignment="1">
      <alignment horizontal="center"/>
    </xf>
    <xf numFmtId="0" fontId="10" fillId="0" borderId="0" xfId="0" applyFont="1" applyAlignment="1">
      <alignment horizontal="center" vertical="center" wrapText="1"/>
    </xf>
    <xf numFmtId="1" fontId="5" fillId="0" borderId="0" xfId="0" applyNumberFormat="1" applyFont="1" applyAlignment="1">
      <alignment horizontal="center"/>
    </xf>
    <xf numFmtId="165" fontId="10" fillId="0" borderId="0" xfId="0" applyNumberFormat="1" applyFont="1" applyAlignment="1">
      <alignment horizontal="center"/>
    </xf>
    <xf numFmtId="15" fontId="10" fillId="0" borderId="0" xfId="0" applyNumberFormat="1" applyFont="1" applyAlignment="1">
      <alignment horizontal="center" vertical="center"/>
    </xf>
    <xf numFmtId="46" fontId="1" fillId="0" borderId="0" xfId="0" applyNumberFormat="1" applyFont="1" applyAlignment="1">
      <alignment horizontal="center"/>
    </xf>
    <xf numFmtId="46" fontId="10" fillId="0" borderId="0" xfId="0" applyNumberFormat="1" applyFont="1" applyAlignment="1">
      <alignment horizontal="left"/>
    </xf>
    <xf numFmtId="1" fontId="15" fillId="0" borderId="0" xfId="0" applyNumberFormat="1" applyFont="1" applyAlignment="1">
      <alignment horizontal="center"/>
    </xf>
    <xf numFmtId="0" fontId="10" fillId="0" borderId="0" xfId="0" applyFont="1"/>
    <xf numFmtId="0" fontId="3" fillId="0" borderId="0" xfId="0" applyFont="1" applyAlignment="1">
      <alignment horizontal="center" vertical="center"/>
    </xf>
    <xf numFmtId="21" fontId="3" fillId="0" borderId="0" xfId="0" applyNumberFormat="1" applyFont="1" applyAlignment="1">
      <alignment horizontal="center" vertical="center"/>
    </xf>
    <xf numFmtId="0" fontId="16" fillId="0" borderId="0" xfId="0" applyFont="1" applyAlignment="1">
      <alignment horizontal="center"/>
    </xf>
    <xf numFmtId="0" fontId="8" fillId="0" borderId="0" xfId="1" applyAlignment="1">
      <alignment horizontal="center"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xf>
    <xf numFmtId="49" fontId="4" fillId="0" borderId="0" xfId="0" applyNumberFormat="1" applyFont="1" applyAlignment="1">
      <alignment horizontal="center" vertical="center"/>
    </xf>
    <xf numFmtId="165" fontId="3" fillId="0" borderId="0" xfId="0" applyNumberFormat="1" applyFont="1" applyAlignment="1">
      <alignment horizontal="center" vertical="center"/>
    </xf>
    <xf numFmtId="0" fontId="5" fillId="0" borderId="0" xfId="0" applyFont="1" applyAlignment="1">
      <alignment horizontal="center" vertical="center"/>
    </xf>
    <xf numFmtId="165" fontId="8" fillId="0" borderId="0" xfId="1" applyNumberFormat="1" applyAlignment="1">
      <alignment horizontal="center" vertical="center"/>
    </xf>
    <xf numFmtId="165" fontId="5" fillId="0" borderId="0" xfId="0" applyNumberFormat="1" applyFont="1" applyAlignment="1">
      <alignment horizontal="center" vertical="center"/>
    </xf>
    <xf numFmtId="164" fontId="5" fillId="0" borderId="0" xfId="0" applyNumberFormat="1" applyFont="1" applyAlignment="1">
      <alignment horizontal="center" vertical="center"/>
    </xf>
    <xf numFmtId="0" fontId="8" fillId="0" borderId="1" xfId="1" applyBorder="1" applyAlignment="1">
      <alignment horizontal="center" vertical="center"/>
    </xf>
    <xf numFmtId="164" fontId="8" fillId="0" borderId="1" xfId="1" applyNumberFormat="1" applyBorder="1" applyAlignment="1">
      <alignment horizontal="center" vertical="center"/>
    </xf>
    <xf numFmtId="21" fontId="8" fillId="0" borderId="1" xfId="1" applyNumberFormat="1" applyBorder="1" applyAlignment="1">
      <alignment horizontal="center" vertical="center"/>
    </xf>
    <xf numFmtId="49" fontId="5" fillId="0" borderId="1" xfId="0" applyNumberFormat="1" applyFont="1" applyBorder="1" applyAlignment="1">
      <alignment horizontal="center" vertical="center"/>
    </xf>
    <xf numFmtId="49" fontId="8" fillId="0" borderId="1" xfId="1" applyNumberFormat="1" applyBorder="1" applyAlignment="1">
      <alignment horizontal="center" vertical="center"/>
    </xf>
    <xf numFmtId="0" fontId="5" fillId="0" borderId="1" xfId="0" applyFont="1" applyBorder="1" applyAlignment="1">
      <alignment horizontal="center" vertical="center"/>
    </xf>
    <xf numFmtId="0" fontId="4" fillId="0" borderId="0" xfId="3" applyFont="1" applyAlignment="1">
      <alignment horizontal="center" vertical="center"/>
    </xf>
    <xf numFmtId="1" fontId="4" fillId="0" borderId="0" xfId="0" applyNumberFormat="1" applyFont="1" applyAlignment="1">
      <alignment horizontal="center" vertical="center"/>
    </xf>
    <xf numFmtId="2" fontId="4" fillId="0" borderId="0" xfId="0" applyNumberFormat="1" applyFont="1" applyAlignment="1">
      <alignment horizontal="center" vertical="center"/>
    </xf>
    <xf numFmtId="21" fontId="4" fillId="0" borderId="0" xfId="0" applyNumberFormat="1" applyFont="1" applyAlignment="1">
      <alignment horizontal="center" vertical="center"/>
    </xf>
    <xf numFmtId="164" fontId="0" fillId="0" borderId="0" xfId="0" applyNumberFormat="1" applyAlignment="1">
      <alignment horizontal="center" vertical="center"/>
    </xf>
    <xf numFmtId="0" fontId="5" fillId="0" borderId="0" xfId="0" applyFont="1" applyAlignment="1">
      <alignment horizontal="left" vertical="center"/>
    </xf>
    <xf numFmtId="167" fontId="5" fillId="0" borderId="0" xfId="0" applyNumberFormat="1" applyFont="1" applyAlignment="1">
      <alignment horizontal="left"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4" fillId="0" borderId="0" xfId="0" applyFont="1" applyAlignment="1">
      <alignment horizontal="center" vertical="center"/>
    </xf>
    <xf numFmtId="0" fontId="0" fillId="0" borderId="0" xfId="0" applyAlignment="1">
      <alignment horizontal="center" vertical="center"/>
    </xf>
    <xf numFmtId="0" fontId="17" fillId="0" borderId="0" xfId="0" applyFont="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6" xfId="0" applyFont="1" applyBorder="1" applyAlignment="1">
      <alignment horizontal="left" vertical="center" wrapText="1"/>
    </xf>
    <xf numFmtId="0" fontId="4" fillId="0" borderId="2" xfId="0" applyFont="1" applyBorder="1" applyAlignment="1">
      <alignment horizontal="left" vertical="center" wrapText="1"/>
    </xf>
    <xf numFmtId="0" fontId="8" fillId="0" borderId="2" xfId="1" applyBorder="1" applyAlignment="1">
      <alignment horizontal="left" vertical="center" wrapText="1"/>
    </xf>
    <xf numFmtId="15" fontId="4" fillId="0" borderId="0" xfId="0" applyNumberFormat="1" applyFont="1" applyAlignment="1">
      <alignment horizontal="center" vertical="center" wrapText="1"/>
    </xf>
    <xf numFmtId="22" fontId="4" fillId="0" borderId="0" xfId="0" applyNumberFormat="1" applyFont="1" applyAlignment="1">
      <alignment horizontal="center" vertical="center"/>
    </xf>
    <xf numFmtId="46" fontId="4" fillId="0" borderId="0" xfId="0" applyNumberFormat="1" applyFont="1" applyAlignment="1">
      <alignment horizontal="center" vertical="center"/>
    </xf>
    <xf numFmtId="169" fontId="4" fillId="0" borderId="0" xfId="0" applyNumberFormat="1" applyFont="1" applyAlignment="1">
      <alignment horizontal="center"/>
    </xf>
    <xf numFmtId="0" fontId="18" fillId="0" borderId="0" xfId="0" applyFont="1" applyAlignment="1">
      <alignment horizontal="center" vertical="center"/>
    </xf>
    <xf numFmtId="46" fontId="4" fillId="0" borderId="0" xfId="0" applyNumberFormat="1" applyFont="1" applyAlignment="1">
      <alignment horizontal="left"/>
    </xf>
    <xf numFmtId="46" fontId="5" fillId="0" borderId="0" xfId="0" applyNumberFormat="1" applyFont="1" applyAlignment="1">
      <alignment horizontal="right"/>
    </xf>
    <xf numFmtId="0" fontId="4" fillId="0" borderId="0" xfId="0" applyFont="1" applyAlignment="1">
      <alignment horizontal="left"/>
    </xf>
    <xf numFmtId="2" fontId="5" fillId="0" borderId="0" xfId="0" applyNumberFormat="1" applyFont="1" applyAlignment="1">
      <alignment horizontal="right"/>
    </xf>
    <xf numFmtId="0" fontId="15" fillId="0" borderId="0" xfId="0" applyFont="1" applyAlignment="1">
      <alignment horizontal="center"/>
    </xf>
    <xf numFmtId="0" fontId="15" fillId="0" borderId="0" xfId="0" applyFont="1" applyAlignment="1">
      <alignment horizontal="center" vertical="center"/>
    </xf>
    <xf numFmtId="170" fontId="4" fillId="0" borderId="0" xfId="0" applyNumberFormat="1" applyFont="1" applyAlignment="1">
      <alignment horizontal="center"/>
    </xf>
    <xf numFmtId="170" fontId="0" fillId="0" borderId="0" xfId="0" applyNumberFormat="1" applyAlignment="1">
      <alignment horizontal="center"/>
    </xf>
    <xf numFmtId="0" fontId="1" fillId="0" borderId="0" xfId="1" applyFont="1" applyBorder="1" applyAlignment="1">
      <alignment horizontal="center"/>
    </xf>
    <xf numFmtId="49" fontId="0" fillId="0" borderId="0" xfId="0" applyNumberFormat="1" applyAlignment="1">
      <alignment horizontal="center"/>
    </xf>
    <xf numFmtId="170" fontId="4" fillId="0" borderId="0" xfId="0" applyNumberFormat="1" applyFont="1" applyAlignment="1" applyProtection="1">
      <alignment horizontal="center"/>
      <protection locked="0"/>
    </xf>
    <xf numFmtId="0" fontId="15" fillId="0" borderId="0" xfId="0" applyFont="1"/>
    <xf numFmtId="165" fontId="4" fillId="0" borderId="0" xfId="0" applyNumberFormat="1" applyFont="1"/>
    <xf numFmtId="1" fontId="4" fillId="0" borderId="0" xfId="0" applyNumberFormat="1" applyFont="1"/>
    <xf numFmtId="49" fontId="0" fillId="0" borderId="0" xfId="0" applyNumberFormat="1" applyAlignment="1">
      <alignment horizontal="center" vertical="center"/>
    </xf>
    <xf numFmtId="0" fontId="1" fillId="0" borderId="0" xfId="1" applyFont="1" applyBorder="1" applyAlignment="1">
      <alignment horizontal="center" vertical="center"/>
    </xf>
    <xf numFmtId="0" fontId="18" fillId="0" borderId="0" xfId="0" applyFont="1" applyAlignment="1">
      <alignment horizontal="center"/>
    </xf>
    <xf numFmtId="0" fontId="19" fillId="0" borderId="0" xfId="0" applyFont="1" applyAlignment="1">
      <alignment horizontal="center"/>
    </xf>
    <xf numFmtId="0" fontId="19" fillId="0" borderId="0" xfId="0" applyFont="1" applyAlignment="1">
      <alignment horizontal="center" vertical="center"/>
    </xf>
    <xf numFmtId="0" fontId="20" fillId="0" borderId="0" xfId="0" applyFont="1" applyAlignment="1">
      <alignment horizontal="center" vertical="center"/>
    </xf>
    <xf numFmtId="171" fontId="0" fillId="0" borderId="0" xfId="0" applyNumberFormat="1" applyAlignment="1">
      <alignment horizontal="center"/>
    </xf>
    <xf numFmtId="168" fontId="4" fillId="0" borderId="0" xfId="3" applyNumberFormat="1" applyFont="1" applyAlignment="1">
      <alignment horizontal="center" vertical="center"/>
    </xf>
    <xf numFmtId="168" fontId="4" fillId="0" borderId="0" xfId="0" applyNumberFormat="1" applyFont="1" applyAlignment="1">
      <alignment horizontal="center" vertical="center"/>
    </xf>
    <xf numFmtId="168" fontId="4" fillId="0" borderId="0" xfId="0" applyNumberFormat="1" applyFont="1" applyAlignment="1">
      <alignment horizontal="center"/>
    </xf>
    <xf numFmtId="0" fontId="21" fillId="0" borderId="0" xfId="0" applyFont="1" applyAlignment="1">
      <alignment horizontal="center"/>
    </xf>
    <xf numFmtId="0" fontId="22" fillId="0" borderId="0" xfId="0" applyFont="1" applyAlignment="1">
      <alignment horizontal="center"/>
    </xf>
    <xf numFmtId="0" fontId="21" fillId="0" borderId="0" xfId="0" applyFont="1" applyAlignment="1">
      <alignment horizontal="center" vertical="center"/>
    </xf>
    <xf numFmtId="49" fontId="15" fillId="0" borderId="0" xfId="0" applyNumberFormat="1" applyFont="1" applyAlignment="1">
      <alignment horizontal="center" vertical="center"/>
    </xf>
    <xf numFmtId="2" fontId="0" fillId="0" borderId="0" xfId="0" applyNumberFormat="1" applyAlignment="1">
      <alignment horizontal="center"/>
    </xf>
    <xf numFmtId="9" fontId="5" fillId="0" borderId="0" xfId="4" applyFont="1" applyFill="1" applyAlignment="1">
      <alignment horizontal="center" vertical="center"/>
    </xf>
    <xf numFmtId="22" fontId="0" fillId="0" borderId="0" xfId="0" applyNumberFormat="1" applyAlignment="1">
      <alignment horizontal="center"/>
    </xf>
    <xf numFmtId="165" fontId="0" fillId="0" borderId="0" xfId="0" applyNumberFormat="1"/>
    <xf numFmtId="21" fontId="1" fillId="0" borderId="0" xfId="1" applyNumberFormat="1" applyFont="1" applyBorder="1" applyAlignment="1">
      <alignment horizontal="center"/>
    </xf>
    <xf numFmtId="164" fontId="1" fillId="0" borderId="0" xfId="1" applyNumberFormat="1" applyFont="1" applyBorder="1" applyAlignment="1">
      <alignment horizontal="center" vertical="center"/>
    </xf>
    <xf numFmtId="0" fontId="1" fillId="0" borderId="0" xfId="0" applyFont="1"/>
    <xf numFmtId="46" fontId="4" fillId="0" borderId="0" xfId="0" applyNumberFormat="1" applyFont="1"/>
    <xf numFmtId="22" fontId="0" fillId="0" borderId="0" xfId="0" applyNumberFormat="1"/>
    <xf numFmtId="49" fontId="0" fillId="0" borderId="0" xfId="0" quotePrefix="1" applyNumberFormat="1" applyAlignment="1">
      <alignment horizontal="center"/>
    </xf>
    <xf numFmtId="0" fontId="0" fillId="0" borderId="0" xfId="0" applyAlignment="1">
      <alignment horizontal="left"/>
    </xf>
    <xf numFmtId="0" fontId="0" fillId="0" borderId="0" xfId="0" quotePrefix="1"/>
    <xf numFmtId="172" fontId="0" fillId="0" borderId="0" xfId="0" applyNumberFormat="1" applyAlignment="1">
      <alignment horizontal="center"/>
    </xf>
    <xf numFmtId="0" fontId="0" fillId="0" borderId="0" xfId="0" applyAlignment="1">
      <alignment horizontal="left" vertical="top" wrapText="1"/>
    </xf>
    <xf numFmtId="0" fontId="1" fillId="0" borderId="0" xfId="0" applyFont="1" applyAlignment="1">
      <alignment horizontal="center"/>
    </xf>
    <xf numFmtId="22" fontId="23" fillId="0" borderId="0" xfId="0" applyNumberFormat="1" applyFont="1"/>
    <xf numFmtId="173" fontId="0" fillId="0" borderId="0" xfId="0" applyNumberFormat="1" applyAlignment="1">
      <alignment horizontal="center"/>
    </xf>
    <xf numFmtId="0" fontId="1" fillId="0" borderId="0" xfId="0" applyFont="1" applyAlignment="1">
      <alignment horizontal="left"/>
    </xf>
    <xf numFmtId="49" fontId="1" fillId="0" borderId="0" xfId="0" applyNumberFormat="1" applyFont="1" applyAlignment="1">
      <alignment horizontal="left"/>
    </xf>
    <xf numFmtId="165" fontId="1" fillId="0" borderId="0" xfId="0" applyNumberFormat="1" applyFont="1" applyAlignment="1">
      <alignment horizontal="left"/>
    </xf>
    <xf numFmtId="0" fontId="8" fillId="0" borderId="1" xfId="1" applyBorder="1" applyAlignment="1">
      <alignment horizontal="left"/>
    </xf>
    <xf numFmtId="0" fontId="24" fillId="0" borderId="0" xfId="0" applyFont="1" applyAlignment="1">
      <alignment horizontal="left"/>
    </xf>
    <xf numFmtId="0" fontId="24" fillId="0" borderId="0" xfId="0" applyFont="1" applyAlignment="1">
      <alignment horizontal="left" vertical="center"/>
    </xf>
    <xf numFmtId="0" fontId="25" fillId="0" borderId="0" xfId="0" applyFont="1" applyAlignment="1">
      <alignment horizontal="left"/>
    </xf>
    <xf numFmtId="0" fontId="26" fillId="0" borderId="0" xfId="0" applyFont="1" applyAlignment="1">
      <alignment horizontal="left"/>
    </xf>
    <xf numFmtId="0" fontId="26" fillId="0" borderId="0" xfId="0" applyFont="1" applyAlignment="1">
      <alignment horizontal="left" vertical="center" wrapText="1"/>
    </xf>
    <xf numFmtId="0" fontId="26" fillId="0" borderId="0" xfId="0" applyFont="1" applyAlignment="1">
      <alignment horizontal="left" vertical="top" wrapText="1"/>
    </xf>
    <xf numFmtId="0" fontId="0" fillId="0" borderId="0" xfId="1" applyNumberFormat="1" applyFont="1" applyFill="1" applyBorder="1" applyAlignment="1" applyProtection="1">
      <alignment horizontal="center"/>
    </xf>
    <xf numFmtId="172" fontId="1" fillId="0" borderId="0" xfId="0" applyNumberFormat="1" applyFont="1" applyAlignment="1">
      <alignment horizontal="center"/>
    </xf>
    <xf numFmtId="0" fontId="27" fillId="0" borderId="0" xfId="1" applyFont="1" applyAlignment="1" applyProtection="1">
      <alignment horizontal="center"/>
    </xf>
    <xf numFmtId="0" fontId="16" fillId="0" borderId="0" xfId="1" applyFont="1" applyAlignment="1" applyProtection="1">
      <alignment horizontal="center"/>
    </xf>
    <xf numFmtId="172" fontId="1" fillId="0" borderId="0" xfId="0" applyNumberFormat="1" applyFont="1" applyAlignment="1">
      <alignment horizontal="left"/>
    </xf>
    <xf numFmtId="172" fontId="0" fillId="0" borderId="0" xfId="0" applyNumberFormat="1" applyAlignment="1">
      <alignment horizontal="left"/>
    </xf>
    <xf numFmtId="165" fontId="2" fillId="0" borderId="0" xfId="0" applyNumberFormat="1" applyFont="1" applyAlignment="1">
      <alignment horizontal="center"/>
    </xf>
    <xf numFmtId="0" fontId="2" fillId="0" borderId="0" xfId="0" applyFont="1" applyAlignment="1">
      <alignment horizontal="center"/>
    </xf>
    <xf numFmtId="172" fontId="0" fillId="0" borderId="7" xfId="0" applyNumberFormat="1" applyBorder="1" applyAlignment="1">
      <alignment horizontal="center"/>
    </xf>
    <xf numFmtId="172" fontId="0" fillId="0" borderId="8" xfId="0" applyNumberFormat="1" applyBorder="1" applyAlignment="1">
      <alignment horizontal="center"/>
    </xf>
    <xf numFmtId="172" fontId="2" fillId="0" borderId="8" xfId="0" applyNumberFormat="1" applyFont="1" applyBorder="1" applyAlignment="1">
      <alignment horizontal="center"/>
    </xf>
    <xf numFmtId="172" fontId="2" fillId="0" borderId="7" xfId="0" applyNumberFormat="1" applyFont="1" applyBorder="1" applyAlignment="1">
      <alignment horizontal="center"/>
    </xf>
    <xf numFmtId="172" fontId="2" fillId="0" borderId="0" xfId="0" applyNumberFormat="1" applyFont="1" applyAlignment="1">
      <alignment horizontal="center"/>
    </xf>
    <xf numFmtId="0" fontId="2" fillId="0" borderId="0" xfId="1" applyFont="1" applyAlignment="1" applyProtection="1">
      <alignment horizontal="center"/>
    </xf>
    <xf numFmtId="174" fontId="2" fillId="0" borderId="0" xfId="1" applyNumberFormat="1" applyFont="1" applyAlignment="1" applyProtection="1">
      <alignment horizontal="center"/>
    </xf>
    <xf numFmtId="0" fontId="2" fillId="0" borderId="0" xfId="0" applyFont="1" applyAlignment="1">
      <alignment horizontal="left"/>
    </xf>
    <xf numFmtId="0" fontId="33" fillId="0" borderId="0" xfId="1" applyFont="1" applyAlignment="1" applyProtection="1">
      <alignment horizontal="center"/>
    </xf>
    <xf numFmtId="174" fontId="33" fillId="0" borderId="0" xfId="1" applyNumberFormat="1" applyFont="1" applyAlignment="1" applyProtection="1">
      <alignment horizontal="center"/>
    </xf>
    <xf numFmtId="174" fontId="33" fillId="0" borderId="9" xfId="1" applyNumberFormat="1" applyFont="1" applyBorder="1" applyAlignment="1" applyProtection="1">
      <alignment horizontal="center"/>
    </xf>
    <xf numFmtId="172" fontId="23" fillId="0" borderId="0" xfId="0" applyNumberFormat="1" applyFont="1" applyAlignment="1">
      <alignment horizontal="center"/>
    </xf>
    <xf numFmtId="172" fontId="0" fillId="0" borderId="0" xfId="0" applyNumberFormat="1"/>
    <xf numFmtId="168" fontId="0" fillId="0" borderId="0" xfId="0" applyNumberFormat="1" applyAlignment="1">
      <alignment horizontal="center" vertical="center"/>
    </xf>
    <xf numFmtId="168" fontId="0" fillId="0" borderId="0" xfId="0" applyNumberFormat="1" applyAlignment="1">
      <alignment horizontal="center"/>
    </xf>
    <xf numFmtId="49" fontId="2" fillId="0" borderId="0" xfId="0" applyNumberFormat="1" applyFont="1" applyAlignment="1">
      <alignment horizontal="center"/>
    </xf>
    <xf numFmtId="172" fontId="2" fillId="0" borderId="7" xfId="0" applyNumberFormat="1" applyFont="1" applyBorder="1" applyAlignment="1">
      <alignment horizontal="left"/>
    </xf>
    <xf numFmtId="165" fontId="1" fillId="0" borderId="0" xfId="0" applyNumberFormat="1" applyFont="1" applyAlignment="1">
      <alignment horizontal="center"/>
    </xf>
    <xf numFmtId="165" fontId="1" fillId="0" borderId="0" xfId="0" quotePrefix="1" applyNumberFormat="1" applyFont="1" applyAlignment="1">
      <alignment horizontal="center"/>
    </xf>
    <xf numFmtId="174" fontId="33" fillId="0" borderId="8" xfId="1" applyNumberFormat="1" applyFont="1" applyBorder="1" applyAlignment="1" applyProtection="1">
      <alignment horizontal="center"/>
    </xf>
    <xf numFmtId="0" fontId="0" fillId="0" borderId="0" xfId="1" applyFont="1" applyBorder="1" applyAlignment="1">
      <alignment horizontal="center"/>
    </xf>
    <xf numFmtId="0" fontId="0" fillId="0" borderId="0" xfId="1" applyFont="1" applyBorder="1" applyAlignment="1">
      <alignment horizontal="center" vertical="center"/>
    </xf>
    <xf numFmtId="0" fontId="28" fillId="0" borderId="0" xfId="0" applyFont="1" applyAlignment="1">
      <alignment horizontal="center" vertical="center"/>
    </xf>
    <xf numFmtId="0" fontId="14" fillId="0" borderId="0" xfId="0" applyFont="1" applyAlignment="1">
      <alignment horizontal="center"/>
    </xf>
    <xf numFmtId="0" fontId="28" fillId="0" borderId="0" xfId="0" applyFont="1" applyAlignment="1">
      <alignment horizontal="center"/>
    </xf>
    <xf numFmtId="49" fontId="1" fillId="0" borderId="0" xfId="0" applyNumberFormat="1" applyFont="1" applyAlignment="1">
      <alignment horizontal="center"/>
    </xf>
    <xf numFmtId="0" fontId="2" fillId="0" borderId="0" xfId="0" applyFont="1"/>
    <xf numFmtId="0" fontId="0" fillId="2" borderId="0" xfId="0" applyFill="1" applyAlignment="1">
      <alignment horizontal="center"/>
    </xf>
    <xf numFmtId="172" fontId="0" fillId="2" borderId="0" xfId="0" applyNumberFormat="1" applyFill="1" applyAlignment="1">
      <alignment horizontal="center"/>
    </xf>
    <xf numFmtId="49" fontId="0" fillId="0" borderId="0" xfId="0" applyNumberFormat="1" applyAlignment="1">
      <alignment horizontal="left"/>
    </xf>
    <xf numFmtId="0" fontId="0" fillId="0" borderId="0" xfId="1" applyFont="1" applyAlignment="1" applyProtection="1">
      <alignment horizontal="center"/>
    </xf>
    <xf numFmtId="0" fontId="4" fillId="0" borderId="0" xfId="0" applyFont="1" applyAlignment="1">
      <alignment horizontal="right"/>
    </xf>
    <xf numFmtId="174" fontId="2" fillId="0" borderId="8" xfId="1" applyNumberFormat="1" applyFont="1" applyBorder="1" applyAlignment="1" applyProtection="1">
      <alignment horizontal="center"/>
    </xf>
    <xf numFmtId="172" fontId="0" fillId="0" borderId="0" xfId="0" quotePrefix="1" applyNumberFormat="1" applyAlignment="1">
      <alignment horizontal="center"/>
    </xf>
    <xf numFmtId="174" fontId="0" fillId="0" borderId="0" xfId="0" applyNumberFormat="1"/>
    <xf numFmtId="174" fontId="0" fillId="0" borderId="0" xfId="0" applyNumberFormat="1" applyAlignment="1">
      <alignment horizontal="center"/>
    </xf>
    <xf numFmtId="16" fontId="4" fillId="0" borderId="0" xfId="0" applyNumberFormat="1" applyFont="1" applyAlignment="1">
      <alignment horizontal="center"/>
    </xf>
    <xf numFmtId="15" fontId="4" fillId="0" borderId="0" xfId="0" applyNumberFormat="1" applyFont="1"/>
    <xf numFmtId="0" fontId="2" fillId="0" borderId="0" xfId="1" applyFont="1" applyBorder="1" applyAlignment="1" applyProtection="1">
      <alignment horizontal="center"/>
    </xf>
    <xf numFmtId="0" fontId="0" fillId="0" borderId="0" xfId="1" applyFont="1" applyBorder="1" applyAlignment="1" applyProtection="1">
      <alignment horizontal="center"/>
    </xf>
    <xf numFmtId="0" fontId="34" fillId="0" borderId="0" xfId="2" applyFont="1" applyAlignment="1" applyProtection="1">
      <alignment horizontal="center" vertical="center" wrapText="1"/>
    </xf>
    <xf numFmtId="0" fontId="7" fillId="0" borderId="0" xfId="1" applyFont="1" applyBorder="1" applyAlignment="1" applyProtection="1">
      <alignment horizontal="center"/>
    </xf>
    <xf numFmtId="15" fontId="0" fillId="0" borderId="0" xfId="0" applyNumberFormat="1"/>
    <xf numFmtId="0" fontId="0" fillId="0" borderId="0" xfId="0" applyAlignment="1">
      <alignment horizontal="right"/>
    </xf>
    <xf numFmtId="49" fontId="2" fillId="0" borderId="0" xfId="0" applyNumberFormat="1" applyFont="1" applyAlignment="1">
      <alignment horizontal="left"/>
    </xf>
    <xf numFmtId="172" fontId="0" fillId="0" borderId="7" xfId="0" applyNumberFormat="1" applyBorder="1" applyAlignment="1">
      <alignment horizontal="left"/>
    </xf>
    <xf numFmtId="175" fontId="0" fillId="0" borderId="0" xfId="0" applyNumberFormat="1" applyAlignment="1">
      <alignment horizontal="center"/>
    </xf>
    <xf numFmtId="175" fontId="2" fillId="0" borderId="0" xfId="0" applyNumberFormat="1" applyFont="1" applyAlignment="1">
      <alignment horizontal="center"/>
    </xf>
    <xf numFmtId="175" fontId="2" fillId="0" borderId="0" xfId="0" applyNumberFormat="1" applyFont="1"/>
    <xf numFmtId="16" fontId="0" fillId="0" borderId="0" xfId="0" applyNumberFormat="1" applyAlignment="1">
      <alignment horizontal="center"/>
    </xf>
    <xf numFmtId="165" fontId="0" fillId="0" borderId="0" xfId="0" applyNumberFormat="1" applyAlignment="1">
      <alignment horizontal="center" vertical="center"/>
    </xf>
    <xf numFmtId="165" fontId="0" fillId="0" borderId="0" xfId="0" quotePrefix="1" applyNumberFormat="1" applyAlignment="1">
      <alignment horizontal="center" vertical="center"/>
    </xf>
    <xf numFmtId="172" fontId="2" fillId="0" borderId="0" xfId="0" applyNumberFormat="1" applyFont="1" applyAlignment="1">
      <alignment horizontal="center" vertical="center"/>
    </xf>
    <xf numFmtId="172" fontId="0" fillId="0" borderId="0" xfId="0" applyNumberFormat="1" applyAlignment="1">
      <alignment horizontal="center" vertical="center"/>
    </xf>
    <xf numFmtId="0" fontId="35" fillId="0" borderId="0" xfId="0" applyFont="1" applyAlignment="1">
      <alignment horizontal="left"/>
    </xf>
    <xf numFmtId="2" fontId="0" fillId="0" borderId="0" xfId="0" applyNumberFormat="1"/>
    <xf numFmtId="1" fontId="0" fillId="0" borderId="0" xfId="0" applyNumberFormat="1" applyAlignment="1">
      <alignment horizontal="center" vertical="center"/>
    </xf>
    <xf numFmtId="1" fontId="0" fillId="0" borderId="0" xfId="0" applyNumberFormat="1" applyAlignment="1">
      <alignment horizontal="center"/>
    </xf>
    <xf numFmtId="0" fontId="2" fillId="0" borderId="0" xfId="1" applyFont="1" applyFill="1" applyBorder="1" applyAlignment="1" applyProtection="1">
      <alignment horizontal="center"/>
    </xf>
    <xf numFmtId="174" fontId="4" fillId="0" borderId="0" xfId="0" applyNumberFormat="1" applyFont="1" applyAlignment="1">
      <alignment horizontal="center"/>
    </xf>
    <xf numFmtId="173" fontId="4" fillId="0" borderId="0" xfId="0" applyNumberFormat="1" applyFont="1" applyAlignment="1">
      <alignment horizontal="center"/>
    </xf>
    <xf numFmtId="173" fontId="4" fillId="0" borderId="0" xfId="0" applyNumberFormat="1" applyFont="1" applyAlignment="1">
      <alignment horizontal="center" vertical="center"/>
    </xf>
    <xf numFmtId="173" fontId="4" fillId="0" borderId="0" xfId="0" applyNumberFormat="1" applyFont="1"/>
    <xf numFmtId="173" fontId="0" fillId="0" borderId="0" xfId="0" applyNumberFormat="1"/>
    <xf numFmtId="176" fontId="2" fillId="0" borderId="0" xfId="0" applyNumberFormat="1" applyFont="1" applyAlignment="1">
      <alignment horizontal="center"/>
    </xf>
    <xf numFmtId="177" fontId="0" fillId="0" borderId="0" xfId="0" applyNumberFormat="1" applyAlignment="1">
      <alignment horizontal="center"/>
    </xf>
    <xf numFmtId="177" fontId="2" fillId="0" borderId="0" xfId="0" applyNumberFormat="1" applyFont="1" applyAlignment="1">
      <alignment horizontal="center"/>
    </xf>
    <xf numFmtId="174" fontId="4" fillId="0" borderId="0" xfId="0" applyNumberFormat="1" applyFont="1" applyAlignment="1">
      <alignment horizontal="center" vertical="center"/>
    </xf>
    <xf numFmtId="22" fontId="2" fillId="0" borderId="0" xfId="0" applyNumberFormat="1" applyFont="1" applyAlignment="1">
      <alignment horizontal="center"/>
    </xf>
    <xf numFmtId="1" fontId="2" fillId="0" borderId="0" xfId="0" applyNumberFormat="1" applyFont="1" applyAlignment="1">
      <alignment horizontal="center"/>
    </xf>
    <xf numFmtId="0" fontId="2" fillId="0" borderId="0" xfId="1" applyFont="1" applyAlignment="1" applyProtection="1">
      <alignment horizontal="left"/>
    </xf>
    <xf numFmtId="1" fontId="2" fillId="0" borderId="0" xfId="0" quotePrefix="1" applyNumberFormat="1" applyFont="1" applyAlignment="1">
      <alignment horizontal="center"/>
    </xf>
    <xf numFmtId="49" fontId="2" fillId="0" borderId="0" xfId="1" applyNumberFormat="1" applyFont="1" applyAlignment="1" applyProtection="1">
      <alignment horizontal="center"/>
    </xf>
    <xf numFmtId="1" fontId="0" fillId="0" borderId="0" xfId="0" applyNumberFormat="1"/>
    <xf numFmtId="1" fontId="2" fillId="0" borderId="0" xfId="0" applyNumberFormat="1" applyFont="1" applyAlignment="1">
      <alignment horizontal="right"/>
    </xf>
    <xf numFmtId="1" fontId="0" fillId="0" borderId="0" xfId="0" applyNumberFormat="1" applyAlignment="1">
      <alignment horizontal="right"/>
    </xf>
    <xf numFmtId="49" fontId="2" fillId="0" borderId="0" xfId="0" applyNumberFormat="1" applyFont="1" applyAlignment="1">
      <alignment horizontal="right"/>
    </xf>
    <xf numFmtId="165" fontId="0" fillId="0" borderId="0" xfId="0" applyNumberFormat="1" applyAlignment="1">
      <alignment horizontal="right"/>
    </xf>
    <xf numFmtId="2" fontId="2" fillId="0" borderId="0" xfId="0" applyNumberFormat="1" applyFont="1" applyAlignment="1">
      <alignment horizontal="center"/>
    </xf>
    <xf numFmtId="0" fontId="29" fillId="0" borderId="0" xfId="0" applyFont="1" applyAlignment="1">
      <alignment horizontal="center"/>
    </xf>
    <xf numFmtId="1" fontId="29" fillId="0" borderId="0" xfId="0" applyNumberFormat="1" applyFont="1" applyAlignment="1">
      <alignment horizontal="center"/>
    </xf>
    <xf numFmtId="0" fontId="29" fillId="0" borderId="0" xfId="0" applyFont="1" applyAlignment="1">
      <alignment horizontal="left"/>
    </xf>
    <xf numFmtId="0" fontId="30" fillId="0" borderId="0" xfId="0" applyFont="1" applyAlignment="1">
      <alignment horizontal="center"/>
    </xf>
    <xf numFmtId="1" fontId="30" fillId="0" borderId="0" xfId="0" applyNumberFormat="1" applyFont="1" applyAlignment="1">
      <alignment horizontal="center"/>
    </xf>
    <xf numFmtId="0" fontId="29" fillId="0" borderId="0" xfId="0" applyFont="1"/>
    <xf numFmtId="1" fontId="29" fillId="0" borderId="0" xfId="0" quotePrefix="1" applyNumberFormat="1" applyFont="1" applyAlignment="1">
      <alignment horizontal="center"/>
    </xf>
    <xf numFmtId="172" fontId="29" fillId="0" borderId="0" xfId="0" applyNumberFormat="1" applyFont="1" applyAlignment="1">
      <alignment horizontal="center"/>
    </xf>
    <xf numFmtId="0" fontId="31" fillId="0" borderId="0" xfId="0" applyFont="1" applyAlignment="1">
      <alignment horizontal="center"/>
    </xf>
    <xf numFmtId="49" fontId="29" fillId="0" borderId="0" xfId="0" applyNumberFormat="1" applyFont="1" applyAlignment="1">
      <alignment horizontal="left"/>
    </xf>
    <xf numFmtId="49" fontId="29" fillId="0" borderId="0" xfId="0" applyNumberFormat="1" applyFont="1" applyAlignment="1">
      <alignment horizontal="center"/>
    </xf>
    <xf numFmtId="1" fontId="29" fillId="0" borderId="0" xfId="0" applyNumberFormat="1" applyFont="1" applyAlignment="1">
      <alignment horizontal="right"/>
    </xf>
    <xf numFmtId="1" fontId="30" fillId="0" borderId="0" xfId="0" applyNumberFormat="1" applyFont="1" applyAlignment="1">
      <alignment horizontal="right"/>
    </xf>
    <xf numFmtId="1" fontId="32" fillId="0" borderId="0" xfId="0" applyNumberFormat="1" applyFont="1" applyAlignment="1">
      <alignment horizontal="center"/>
    </xf>
    <xf numFmtId="0" fontId="37" fillId="0" borderId="0" xfId="0" applyFont="1" applyAlignment="1">
      <alignment horizontal="center"/>
    </xf>
    <xf numFmtId="1" fontId="36" fillId="0" borderId="0" xfId="0" applyNumberFormat="1" applyFont="1" applyAlignment="1">
      <alignment horizontal="center"/>
    </xf>
    <xf numFmtId="172" fontId="38" fillId="0" borderId="0" xfId="0" applyNumberFormat="1" applyFont="1" applyAlignment="1">
      <alignment horizontal="center"/>
    </xf>
    <xf numFmtId="0" fontId="38" fillId="0" borderId="0" xfId="0" applyFont="1" applyAlignment="1">
      <alignment horizontal="center"/>
    </xf>
    <xf numFmtId="0" fontId="36" fillId="0" borderId="0" xfId="0" applyFont="1" applyAlignment="1">
      <alignment horizontal="center"/>
    </xf>
    <xf numFmtId="172" fontId="35" fillId="0" borderId="0" xfId="0" applyNumberFormat="1" applyFont="1" applyAlignment="1">
      <alignment horizontal="center"/>
    </xf>
    <xf numFmtId="0" fontId="35" fillId="0" borderId="0" xfId="0" applyFont="1" applyAlignment="1">
      <alignment horizontal="center"/>
    </xf>
    <xf numFmtId="172" fontId="37" fillId="0" borderId="0" xfId="0" applyNumberFormat="1" applyFont="1" applyAlignment="1">
      <alignment horizontal="center"/>
    </xf>
    <xf numFmtId="172" fontId="36" fillId="0" borderId="0" xfId="0" applyNumberFormat="1" applyFont="1" applyAlignment="1">
      <alignment horizontal="center"/>
    </xf>
    <xf numFmtId="172" fontId="29" fillId="0" borderId="0" xfId="0" applyNumberFormat="1" applyFont="1" applyAlignment="1">
      <alignment horizontal="left"/>
    </xf>
    <xf numFmtId="174" fontId="0" fillId="0" borderId="0" xfId="0" applyNumberFormat="1" applyAlignment="1">
      <alignment horizontal="left"/>
    </xf>
    <xf numFmtId="178" fontId="0" fillId="0" borderId="0" xfId="0" applyNumberFormat="1" applyAlignment="1">
      <alignment horizontal="center"/>
    </xf>
    <xf numFmtId="1" fontId="39" fillId="0" borderId="0" xfId="0" applyNumberFormat="1" applyFont="1" applyAlignment="1">
      <alignment horizontal="center"/>
    </xf>
    <xf numFmtId="173" fontId="29" fillId="0" borderId="0" xfId="0" applyNumberFormat="1" applyFont="1" applyAlignment="1">
      <alignment horizontal="center"/>
    </xf>
    <xf numFmtId="167" fontId="5" fillId="0" borderId="0" xfId="0" applyNumberFormat="1" applyFont="1" applyAlignment="1">
      <alignment horizontal="center"/>
    </xf>
    <xf numFmtId="0" fontId="39" fillId="0" borderId="0" xfId="0" applyFont="1"/>
    <xf numFmtId="0" fontId="39" fillId="0" borderId="0" xfId="0" applyFont="1" applyAlignment="1">
      <alignment horizontal="center"/>
    </xf>
    <xf numFmtId="0" fontId="0" fillId="3" borderId="0" xfId="0" applyFill="1" applyAlignment="1">
      <alignment horizontal="center"/>
    </xf>
    <xf numFmtId="1" fontId="0" fillId="3" borderId="0" xfId="0" applyNumberFormat="1" applyFill="1" applyAlignment="1">
      <alignment horizontal="center"/>
    </xf>
    <xf numFmtId="172" fontId="0" fillId="3" borderId="0" xfId="0" applyNumberFormat="1" applyFill="1" applyAlignment="1">
      <alignment horizontal="center"/>
    </xf>
    <xf numFmtId="0" fontId="0" fillId="3" borderId="0" xfId="0" applyFill="1" applyAlignment="1">
      <alignment horizontal="left"/>
    </xf>
    <xf numFmtId="0" fontId="0" fillId="3" borderId="0" xfId="0" applyFill="1"/>
    <xf numFmtId="172" fontId="39" fillId="0" borderId="0" xfId="0" applyNumberFormat="1" applyFont="1"/>
    <xf numFmtId="49" fontId="0" fillId="4" borderId="0" xfId="0" applyNumberFormat="1" applyFill="1" applyAlignment="1">
      <alignment horizontal="center"/>
    </xf>
    <xf numFmtId="172" fontId="0" fillId="4" borderId="0" xfId="0" applyNumberFormat="1" applyFill="1" applyAlignment="1">
      <alignment horizontal="center"/>
    </xf>
    <xf numFmtId="179" fontId="0" fillId="4" borderId="0" xfId="0" applyNumberFormat="1" applyFill="1" applyAlignment="1">
      <alignment horizontal="center"/>
    </xf>
    <xf numFmtId="0" fontId="0" fillId="4" borderId="0" xfId="0" applyFill="1" applyAlignment="1">
      <alignment horizontal="center"/>
    </xf>
    <xf numFmtId="49" fontId="0" fillId="4" borderId="0" xfId="0" applyNumberFormat="1" applyFill="1"/>
    <xf numFmtId="0" fontId="0" fillId="4" borderId="0" xfId="0" applyFill="1"/>
    <xf numFmtId="49" fontId="0" fillId="4" borderId="0" xfId="0" applyNumberFormat="1" applyFill="1" applyAlignment="1">
      <alignment horizontal="left"/>
    </xf>
    <xf numFmtId="0" fontId="32" fillId="0" borderId="0" xfId="0" applyFont="1" applyAlignment="1">
      <alignment horizontal="center"/>
    </xf>
    <xf numFmtId="179" fontId="0" fillId="0" borderId="0" xfId="0" applyNumberFormat="1"/>
    <xf numFmtId="179" fontId="32" fillId="0" borderId="0" xfId="0" applyNumberFormat="1" applyFont="1" applyAlignment="1">
      <alignment horizontal="center"/>
    </xf>
    <xf numFmtId="179" fontId="0" fillId="0" borderId="0" xfId="0" applyNumberFormat="1" applyAlignment="1">
      <alignment horizontal="center"/>
    </xf>
    <xf numFmtId="0" fontId="32" fillId="0" borderId="0" xfId="0" applyFont="1" applyAlignment="1">
      <alignment horizontal="left"/>
    </xf>
    <xf numFmtId="172" fontId="39" fillId="0" borderId="0" xfId="0" applyNumberFormat="1" applyFont="1" applyAlignment="1">
      <alignment horizontal="center"/>
    </xf>
    <xf numFmtId="49" fontId="0" fillId="0" borderId="10" xfId="0" applyNumberFormat="1" applyBorder="1" applyAlignment="1">
      <alignment horizontal="left"/>
    </xf>
    <xf numFmtId="0" fontId="0" fillId="0" borderId="11" xfId="0" applyBorder="1" applyAlignment="1">
      <alignment horizontal="left"/>
    </xf>
    <xf numFmtId="0" fontId="16" fillId="0" borderId="11" xfId="0" applyFont="1" applyBorder="1" applyAlignment="1">
      <alignment horizontal="left"/>
    </xf>
    <xf numFmtId="174" fontId="29" fillId="0" borderId="0" xfId="0" applyNumberFormat="1" applyFont="1" applyAlignment="1">
      <alignment horizontal="center"/>
    </xf>
    <xf numFmtId="1" fontId="0" fillId="0" borderId="0" xfId="0" applyNumberFormat="1" applyAlignment="1">
      <alignment horizontal="left"/>
    </xf>
    <xf numFmtId="172" fontId="0" fillId="0" borderId="9" xfId="0" applyNumberFormat="1" applyBorder="1" applyAlignment="1">
      <alignment horizontal="center"/>
    </xf>
    <xf numFmtId="0" fontId="40" fillId="0" borderId="0" xfId="0" applyFont="1" applyAlignment="1">
      <alignment horizontal="left"/>
    </xf>
    <xf numFmtId="0" fontId="41" fillId="0" borderId="0" xfId="0" applyFont="1" applyAlignment="1">
      <alignment horizontal="center"/>
    </xf>
    <xf numFmtId="0" fontId="41" fillId="0" borderId="0" xfId="0" applyFont="1"/>
    <xf numFmtId="172" fontId="41" fillId="0" borderId="8" xfId="0" applyNumberFormat="1" applyFont="1" applyBorder="1" applyAlignment="1">
      <alignment horizontal="center"/>
    </xf>
    <xf numFmtId="0" fontId="41" fillId="0" borderId="0" xfId="0" applyFont="1" applyAlignment="1">
      <alignment horizontal="right"/>
    </xf>
    <xf numFmtId="0" fontId="0" fillId="0" borderId="8" xfId="0" applyBorder="1" applyAlignment="1">
      <alignment horizontal="left"/>
    </xf>
    <xf numFmtId="0" fontId="41" fillId="0" borderId="8" xfId="0" applyFont="1" applyBorder="1" applyAlignment="1">
      <alignment horizontal="left"/>
    </xf>
    <xf numFmtId="0" fontId="42" fillId="0" borderId="0" xfId="0" applyFont="1" applyAlignment="1">
      <alignment horizontal="center"/>
    </xf>
    <xf numFmtId="172" fontId="41" fillId="0" borderId="0" xfId="0" applyNumberFormat="1" applyFont="1" applyAlignment="1">
      <alignment horizontal="center"/>
    </xf>
    <xf numFmtId="0" fontId="43" fillId="0" borderId="0" xfId="0" applyFont="1" applyAlignment="1">
      <alignment horizontal="center"/>
    </xf>
    <xf numFmtId="0" fontId="41" fillId="0" borderId="0" xfId="0" applyFont="1" applyAlignment="1">
      <alignment horizontal="left"/>
    </xf>
    <xf numFmtId="172" fontId="41" fillId="0" borderId="7" xfId="0" applyNumberFormat="1" applyFont="1" applyBorder="1" applyAlignment="1">
      <alignment horizontal="center"/>
    </xf>
    <xf numFmtId="165" fontId="39" fillId="0" borderId="0" xfId="0" applyNumberFormat="1" applyFont="1" applyAlignment="1">
      <alignment horizontal="center"/>
    </xf>
    <xf numFmtId="165" fontId="43" fillId="0" borderId="0" xfId="0" applyNumberFormat="1" applyFont="1" applyAlignment="1">
      <alignment horizontal="center"/>
    </xf>
    <xf numFmtId="0" fontId="0" fillId="0" borderId="7" xfId="0" applyBorder="1" applyAlignment="1">
      <alignment horizontal="center"/>
    </xf>
    <xf numFmtId="0" fontId="0" fillId="5" borderId="0" xfId="0" applyFill="1" applyAlignment="1">
      <alignment horizontal="center"/>
    </xf>
    <xf numFmtId="172" fontId="0" fillId="5" borderId="0" xfId="0" applyNumberFormat="1" applyFill="1" applyAlignment="1">
      <alignment horizontal="center"/>
    </xf>
    <xf numFmtId="0" fontId="0" fillId="5" borderId="0" xfId="0" applyFill="1" applyAlignment="1">
      <alignment horizontal="left"/>
    </xf>
    <xf numFmtId="164" fontId="1" fillId="0" borderId="0" xfId="0" applyNumberFormat="1" applyFont="1" applyAlignment="1">
      <alignment horizontal="center"/>
    </xf>
    <xf numFmtId="172" fontId="0" fillId="0" borderId="0" xfId="0" applyNumberFormat="1" applyAlignment="1">
      <alignment horizontal="center" wrapText="1"/>
    </xf>
    <xf numFmtId="22" fontId="39" fillId="0" borderId="0" xfId="0" applyNumberFormat="1" applyFont="1" applyAlignment="1">
      <alignment horizontal="center"/>
    </xf>
    <xf numFmtId="174" fontId="4" fillId="0" borderId="0" xfId="0" applyNumberFormat="1" applyFont="1"/>
    <xf numFmtId="0" fontId="9" fillId="0" borderId="12" xfId="0" applyFont="1" applyBorder="1" applyAlignment="1">
      <alignment horizontal="center"/>
    </xf>
    <xf numFmtId="0" fontId="1" fillId="0" borderId="12" xfId="0" applyFont="1" applyBorder="1" applyAlignment="1">
      <alignment horizontal="center"/>
    </xf>
    <xf numFmtId="0" fontId="0" fillId="0" borderId="0" xfId="0" applyBorder="1" applyAlignment="1">
      <alignment horizontal="center"/>
    </xf>
    <xf numFmtId="172" fontId="1" fillId="0" borderId="0" xfId="0" applyNumberFormat="1" applyFont="1" applyBorder="1" applyAlignment="1">
      <alignment horizontal="center"/>
    </xf>
    <xf numFmtId="172" fontId="0" fillId="0" borderId="0" xfId="0" applyNumberFormat="1" applyBorder="1" applyAlignment="1">
      <alignment horizontal="center"/>
    </xf>
    <xf numFmtId="172" fontId="39" fillId="0" borderId="0" xfId="0" applyNumberFormat="1" applyFont="1" applyBorder="1" applyAlignment="1">
      <alignment horizontal="center"/>
    </xf>
    <xf numFmtId="22" fontId="39" fillId="0" borderId="0" xfId="0" applyNumberFormat="1" applyFont="1" applyBorder="1" applyAlignment="1">
      <alignment horizontal="center"/>
    </xf>
  </cellXfs>
  <cellStyles count="5">
    <cellStyle name="Hyperlink" xfId="1" builtinId="8"/>
    <cellStyle name="Hyperlink_TN154_Fryer03" xfId="2" xr:uid="{00000000-0005-0000-0000-000001000000}"/>
    <cellStyle name="Normal" xfId="0" builtinId="0"/>
    <cellStyle name="Normal_lowerings_temp1" xfId="3" xr:uid="{00000000-0005-0000-0000-00000300000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9.xml"/><Relationship Id="rId18" Type="http://schemas.openxmlformats.org/officeDocument/2006/relationships/worksheet" Target="worksheets/sheet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17.xml"/><Relationship Id="rId7" Type="http://schemas.openxmlformats.org/officeDocument/2006/relationships/worksheet" Target="worksheets/sheet7.xml"/><Relationship Id="rId12" Type="http://schemas.openxmlformats.org/officeDocument/2006/relationships/chartsheet" Target="chartsheets/sheet4.xml"/><Relationship Id="rId17" Type="http://schemas.openxmlformats.org/officeDocument/2006/relationships/worksheet" Target="worksheets/sheet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2.xml"/><Relationship Id="rId20"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3.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1.xml"/><Relationship Id="rId23" Type="http://schemas.openxmlformats.org/officeDocument/2006/relationships/chartsheet" Target="chartsheets/sheet5.xml"/><Relationship Id="rId10" Type="http://schemas.openxmlformats.org/officeDocument/2006/relationships/chartsheet" Target="chartsheets/sheet2.xml"/><Relationship Id="rId19" Type="http://schemas.openxmlformats.org/officeDocument/2006/relationships/worksheet" Target="worksheets/sheet15.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worksheet" Target="worksheets/sheet10.xml"/><Relationship Id="rId22" Type="http://schemas.openxmlformats.org/officeDocument/2006/relationships/worksheet" Target="worksheets/sheet18.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a:ea typeface="Arial"/>
                <a:cs typeface="Arial"/>
              </a:defRPr>
            </a:pPr>
            <a:r>
              <a:rPr lang="en-US" sz="1200" b="0" i="0" u="none" strike="noStrike" baseline="0">
                <a:solidFill>
                  <a:srgbClr val="000000"/>
                </a:solidFill>
                <a:latin typeface="Calibri" pitchFamily="2" charset="0"/>
                <a:cs typeface="Calibri" pitchFamily="2" charset="0"/>
              </a:rPr>
              <a:t>Jason/Jason2</a:t>
            </a:r>
          </a:p>
          <a:p>
            <a:pPr>
              <a:defRPr sz="1025" b="0" i="0" u="none" strike="noStrike" baseline="0">
                <a:solidFill>
                  <a:srgbClr val="000000"/>
                </a:solidFill>
                <a:latin typeface="Arial"/>
                <a:ea typeface="Arial"/>
                <a:cs typeface="Arial"/>
              </a:defRPr>
            </a:pPr>
            <a:r>
              <a:rPr lang="en-US" sz="1200" b="0" i="0" u="none" strike="noStrike" baseline="0">
                <a:solidFill>
                  <a:srgbClr val="000000"/>
                </a:solidFill>
                <a:latin typeface="Calibri" pitchFamily="2" charset="0"/>
                <a:cs typeface="Calibri" pitchFamily="2" charset="0"/>
              </a:rPr>
              <a:t>Average Lowering Bottom Time (Hrs) per Year</a:t>
            </a:r>
          </a:p>
          <a:p>
            <a:pPr>
              <a:defRPr sz="1025" b="0" i="0" u="none" strike="noStrike" baseline="0">
                <a:solidFill>
                  <a:srgbClr val="000000"/>
                </a:solidFill>
                <a:latin typeface="Arial"/>
                <a:ea typeface="Arial"/>
                <a:cs typeface="Arial"/>
              </a:defRPr>
            </a:pPr>
            <a:r>
              <a:rPr lang="en-US" sz="1375" b="1" i="0" u="none" strike="noStrike" baseline="0">
                <a:solidFill>
                  <a:srgbClr val="000000"/>
                </a:solidFill>
                <a:latin typeface="Arial" pitchFamily="2" charset="0"/>
                <a:cs typeface="Arial" pitchFamily="2" charset="0"/>
              </a:rPr>
              <a:t>1988-2026</a:t>
            </a:r>
          </a:p>
        </c:rich>
      </c:tx>
      <c:layout>
        <c:manualLayout>
          <c:xMode val="edge"/>
          <c:yMode val="edge"/>
          <c:x val="0.32485557053987035"/>
          <c:y val="0"/>
        </c:manualLayout>
      </c:layout>
      <c:overlay val="0"/>
      <c:spPr>
        <a:noFill/>
        <a:ln w="25400">
          <a:noFill/>
        </a:ln>
      </c:spPr>
    </c:title>
    <c:autoTitleDeleted val="0"/>
    <c:plotArea>
      <c:layout>
        <c:manualLayout>
          <c:layoutTarget val="inner"/>
          <c:xMode val="edge"/>
          <c:yMode val="edge"/>
          <c:x val="7.7643908969210168E-2"/>
          <c:y val="0.10954063604240283"/>
          <c:w val="0.80856760374832659"/>
          <c:h val="0.74204946996466437"/>
        </c:manualLayout>
      </c:layout>
      <c:barChart>
        <c:barDir val="col"/>
        <c:grouping val="clustered"/>
        <c:varyColors val="0"/>
        <c:ser>
          <c:idx val="1"/>
          <c:order val="0"/>
          <c:tx>
            <c:strRef>
              <c:f>SummaryStats!$A$120</c:f>
              <c:strCache>
                <c:ptCount val="1"/>
                <c:pt idx="0">
                  <c:v>1993</c:v>
                </c:pt>
              </c:strCache>
            </c:strRef>
          </c:tx>
          <c:spPr>
            <a:solidFill>
              <a:srgbClr val="0000FF"/>
            </a:solidFill>
            <a:ln w="12700">
              <a:solidFill>
                <a:srgbClr val="0000FF"/>
              </a:solidFill>
              <a:prstDash val="solid"/>
            </a:ln>
          </c:spPr>
          <c:invertIfNegative val="0"/>
          <c:cat>
            <c:numRef>
              <c:f>SummaryStats!$A$157:$A$195</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pt idx="38">
                  <c:v>2026</c:v>
                </c:pt>
              </c:numCache>
            </c:numRef>
          </c:cat>
          <c:val>
            <c:numRef>
              <c:f>SummaryStats!$C$157:$C$170</c:f>
              <c:numCache>
                <c:formatCode>0.0</c:formatCode>
                <c:ptCount val="14"/>
                <c:pt idx="0">
                  <c:v>9.1999999999534339</c:v>
                </c:pt>
                <c:pt idx="1">
                  <c:v>9.8655913978488368</c:v>
                </c:pt>
                <c:pt idx="2">
                  <c:v>8.0906250000261934</c:v>
                </c:pt>
                <c:pt idx="3">
                  <c:v>22.82121212122729</c:v>
                </c:pt>
                <c:pt idx="5">
                  <c:v>8.0562499999905413</c:v>
                </c:pt>
                <c:pt idx="7">
                  <c:v>3.5805555555562023</c:v>
                </c:pt>
                <c:pt idx="8">
                  <c:v>18.334259259242874</c:v>
                </c:pt>
                <c:pt idx="9">
                  <c:v>14.9333333333366</c:v>
                </c:pt>
                <c:pt idx="10">
                  <c:v>17.569696969675451</c:v>
                </c:pt>
                <c:pt idx="11">
                  <c:v>13.88284946234724</c:v>
                </c:pt>
                <c:pt idx="12">
                  <c:v>23.451666666660458</c:v>
                </c:pt>
                <c:pt idx="13">
                  <c:v>25.23275862068564</c:v>
                </c:pt>
              </c:numCache>
            </c:numRef>
          </c:val>
          <c:extLst>
            <c:ext xmlns:c16="http://schemas.microsoft.com/office/drawing/2014/chart" uri="{C3380CC4-5D6E-409C-BE32-E72D297353CC}">
              <c16:uniqueId val="{00000000-7973-2F40-A901-CC6A7502CB96}"/>
            </c:ext>
          </c:extLst>
        </c:ser>
        <c:ser>
          <c:idx val="0"/>
          <c:order val="1"/>
          <c:tx>
            <c:strRef>
              <c:f>SummaryStats!$B$156</c:f>
              <c:strCache>
                <c:ptCount val="1"/>
                <c:pt idx="0">
                  <c:v>JASON2</c:v>
                </c:pt>
              </c:strCache>
            </c:strRef>
          </c:tx>
          <c:spPr>
            <a:solidFill>
              <a:srgbClr val="FF0000"/>
            </a:solidFill>
            <a:ln w="12700">
              <a:solidFill>
                <a:srgbClr val="000000"/>
              </a:solidFill>
              <a:prstDash val="solid"/>
            </a:ln>
          </c:spPr>
          <c:invertIfNegative val="0"/>
          <c:cat>
            <c:numRef>
              <c:f>SummaryStats!$A$157:$A$195</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pt idx="38">
                  <c:v>2026</c:v>
                </c:pt>
              </c:numCache>
            </c:numRef>
          </c:cat>
          <c:val>
            <c:numRef>
              <c:f>SummaryStats!$B$157:$B$195</c:f>
              <c:numCache>
                <c:formatCode>General</c:formatCode>
                <c:ptCount val="39"/>
                <c:pt idx="14" formatCode="0.0">
                  <c:v>17.529487179491507</c:v>
                </c:pt>
                <c:pt idx="15" formatCode="0.0">
                  <c:v>16.008398345163826</c:v>
                </c:pt>
                <c:pt idx="16" formatCode="0.0">
                  <c:v>21.061123737378775</c:v>
                </c:pt>
                <c:pt idx="17" formatCode="0.0">
                  <c:v>16.88008417508205</c:v>
                </c:pt>
                <c:pt idx="18" formatCode="0.0">
                  <c:v>16.803615136889476</c:v>
                </c:pt>
                <c:pt idx="19" formatCode="0.0">
                  <c:v>22.426562499994663</c:v>
                </c:pt>
                <c:pt idx="20" formatCode="0.0">
                  <c:v>14.978169014079752</c:v>
                </c:pt>
                <c:pt idx="21" formatCode="0.0">
                  <c:v>14.017037037042124</c:v>
                </c:pt>
                <c:pt idx="22" formatCode="0.0">
                  <c:v>14.702209401718125</c:v>
                </c:pt>
                <c:pt idx="23" formatCode="0.0">
                  <c:v>18.415040983594228</c:v>
                </c:pt>
                <c:pt idx="24" formatCode="0.0">
                  <c:v>8.6056497175161635</c:v>
                </c:pt>
                <c:pt idx="25" formatCode="0.0">
                  <c:v>22.251687763723741</c:v>
                </c:pt>
                <c:pt idx="26" formatCode="0.0">
                  <c:v>11.417948717940957</c:v>
                </c:pt>
                <c:pt idx="27" formatCode="0.0">
                  <c:v>9.8664102564082263</c:v>
                </c:pt>
                <c:pt idx="28" formatCode="0.0">
                  <c:v>4.5478391472979851</c:v>
                </c:pt>
                <c:pt idx="29" formatCode="0.0">
                  <c:v>9.6036838624401888</c:v>
                </c:pt>
                <c:pt idx="30" formatCode="0.0">
                  <c:v>6.9217361111184701</c:v>
                </c:pt>
                <c:pt idx="31" formatCode="0.0">
                  <c:v>6.2797429326117289</c:v>
                </c:pt>
                <c:pt idx="32" formatCode="0.0">
                  <c:v>7.8893719806725606</c:v>
                </c:pt>
                <c:pt idx="33" formatCode="0.0">
                  <c:v>6.6127033218640605</c:v>
                </c:pt>
                <c:pt idx="34" formatCode="0.0">
                  <c:v>13.965024928770548</c:v>
                </c:pt>
                <c:pt idx="35" formatCode="0.0">
                  <c:v>4.0831349206273444</c:v>
                </c:pt>
                <c:pt idx="36" formatCode="0.0">
                  <c:v>7.7999840619330687</c:v>
                </c:pt>
                <c:pt idx="37" formatCode="0.0">
                  <c:v>4.244927536235596</c:v>
                </c:pt>
                <c:pt idx="38" formatCode="0.0">
                  <c:v>13.708333333292103</c:v>
                </c:pt>
              </c:numCache>
            </c:numRef>
          </c:val>
          <c:extLst>
            <c:ext xmlns:c16="http://schemas.microsoft.com/office/drawing/2014/chart" uri="{C3380CC4-5D6E-409C-BE32-E72D297353CC}">
              <c16:uniqueId val="{00000001-7973-2F40-A901-CC6A7502CB96}"/>
            </c:ext>
          </c:extLst>
        </c:ser>
        <c:dLbls>
          <c:showLegendKey val="0"/>
          <c:showVal val="0"/>
          <c:showCatName val="0"/>
          <c:showSerName val="0"/>
          <c:showPercent val="0"/>
          <c:showBubbleSize val="0"/>
        </c:dLbls>
        <c:gapWidth val="250"/>
        <c:overlap val="15"/>
        <c:axId val="1238647680"/>
        <c:axId val="1"/>
      </c:barChart>
      <c:catAx>
        <c:axId val="1238647680"/>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6318607764390896"/>
              <c:y val="0.95406360424028269"/>
            </c:manualLayout>
          </c:layout>
          <c:overlay val="0"/>
          <c:spPr>
            <a:noFill/>
            <a:ln w="25400">
              <a:noFill/>
            </a:ln>
          </c:spPr>
        </c:title>
        <c:numFmt formatCode="0" sourceLinked="1"/>
        <c:majorTickMark val="none"/>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Lowerings</a:t>
                </a:r>
              </a:p>
            </c:rich>
          </c:tx>
          <c:layout>
            <c:manualLayout>
              <c:xMode val="edge"/>
              <c:yMode val="edge"/>
              <c:x val="0"/>
              <c:y val="0.41872791519434627"/>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647680"/>
        <c:crosses val="autoZero"/>
        <c:crossBetween val="between"/>
      </c:valAx>
      <c:spPr>
        <a:solidFill>
          <a:srgbClr val="C0C0C0"/>
        </a:solidFill>
        <a:ln w="12700">
          <a:solidFill>
            <a:srgbClr val="808080"/>
          </a:solidFill>
          <a:prstDash val="solid"/>
        </a:ln>
      </c:spPr>
    </c:plotArea>
    <c:legend>
      <c:legendPos val="r"/>
      <c:layout>
        <c:manualLayout>
          <c:xMode val="edge"/>
          <c:yMode val="edge"/>
          <c:x val="0.10040160642570281"/>
          <c:y val="0.16077738515901061"/>
          <c:w val="0.107095046854083"/>
          <c:h val="0.14134275618374559"/>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025" b="0" i="0" u="none" strike="noStrike" baseline="0">
          <a:solidFill>
            <a:srgbClr val="000000"/>
          </a:solidFill>
          <a:latin typeface="Arial"/>
          <a:ea typeface="Arial"/>
          <a:cs typeface="Arial"/>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a:ea typeface="Arial"/>
                <a:cs typeface="Arial"/>
              </a:defRPr>
            </a:pPr>
            <a:r>
              <a:rPr lang="en-US" sz="1375" b="1" i="0" u="none" strike="noStrike" baseline="0">
                <a:solidFill>
                  <a:srgbClr val="000000"/>
                </a:solidFill>
                <a:latin typeface="Arial" pitchFamily="2" charset="0"/>
                <a:cs typeface="Arial" pitchFamily="2" charset="0"/>
              </a:rPr>
              <a:t>Tethered Vehicles   Total Number of Lowerings per Year  1988-2026</a:t>
            </a:r>
          </a:p>
        </c:rich>
      </c:tx>
      <c:layout>
        <c:manualLayout>
          <c:xMode val="edge"/>
          <c:yMode val="edge"/>
          <c:x val="0.1753681392235609"/>
          <c:y val="0"/>
        </c:manualLayout>
      </c:layout>
      <c:overlay val="0"/>
      <c:spPr>
        <a:noFill/>
        <a:ln w="25400">
          <a:noFill/>
        </a:ln>
      </c:spPr>
    </c:title>
    <c:autoTitleDeleted val="0"/>
    <c:plotArea>
      <c:layout>
        <c:manualLayout>
          <c:layoutTarget val="inner"/>
          <c:xMode val="edge"/>
          <c:yMode val="edge"/>
          <c:x val="8.4337349397590355E-2"/>
          <c:y val="3.7102473498233215E-2"/>
          <c:w val="0.8112449799196787"/>
          <c:h val="0.89045936395759717"/>
        </c:manualLayout>
      </c:layout>
      <c:barChart>
        <c:barDir val="col"/>
        <c:grouping val="clustered"/>
        <c:varyColors val="0"/>
        <c:ser>
          <c:idx val="1"/>
          <c:order val="0"/>
          <c:tx>
            <c:strRef>
              <c:f>SummaryStats!$B$27</c:f>
              <c:strCache>
                <c:ptCount val="1"/>
                <c:pt idx="0">
                  <c:v>JASON/JASON2</c:v>
                </c:pt>
              </c:strCache>
            </c:strRef>
          </c:tx>
          <c:spPr>
            <a:solidFill>
              <a:srgbClr val="FF0000"/>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SummaryStats!$B$28:$B$66</c:f>
              <c:numCache>
                <c:formatCode>0</c:formatCode>
                <c:ptCount val="39"/>
                <c:pt idx="0">
                  <c:v>10</c:v>
                </c:pt>
                <c:pt idx="1">
                  <c:v>31</c:v>
                </c:pt>
                <c:pt idx="2">
                  <c:v>16</c:v>
                </c:pt>
                <c:pt idx="3">
                  <c:v>11</c:v>
                </c:pt>
                <c:pt idx="4">
                  <c:v>0</c:v>
                </c:pt>
                <c:pt idx="5">
                  <c:v>32</c:v>
                </c:pt>
                <c:pt idx="6">
                  <c:v>0</c:v>
                </c:pt>
                <c:pt idx="7">
                  <c:v>6</c:v>
                </c:pt>
                <c:pt idx="8">
                  <c:v>18</c:v>
                </c:pt>
                <c:pt idx="9">
                  <c:v>38</c:v>
                </c:pt>
                <c:pt idx="10">
                  <c:v>11</c:v>
                </c:pt>
                <c:pt idx="11">
                  <c:v>31</c:v>
                </c:pt>
                <c:pt idx="12">
                  <c:v>20</c:v>
                </c:pt>
                <c:pt idx="13">
                  <c:v>29</c:v>
                </c:pt>
                <c:pt idx="14">
                  <c:v>26</c:v>
                </c:pt>
                <c:pt idx="15">
                  <c:v>47</c:v>
                </c:pt>
                <c:pt idx="16">
                  <c:v>44</c:v>
                </c:pt>
                <c:pt idx="17">
                  <c:v>66</c:v>
                </c:pt>
                <c:pt idx="18">
                  <c:v>69</c:v>
                </c:pt>
                <c:pt idx="19">
                  <c:v>72</c:v>
                </c:pt>
                <c:pt idx="20">
                  <c:v>71</c:v>
                </c:pt>
                <c:pt idx="21">
                  <c:v>90</c:v>
                </c:pt>
                <c:pt idx="22">
                  <c:v>65</c:v>
                </c:pt>
                <c:pt idx="23">
                  <c:v>61</c:v>
                </c:pt>
                <c:pt idx="24">
                  <c:v>59</c:v>
                </c:pt>
                <c:pt idx="25">
                  <c:v>79</c:v>
                </c:pt>
                <c:pt idx="26">
                  <c:v>39</c:v>
                </c:pt>
                <c:pt idx="27">
                  <c:v>65</c:v>
                </c:pt>
                <c:pt idx="28">
                  <c:v>86</c:v>
                </c:pt>
                <c:pt idx="29">
                  <c:v>84</c:v>
                </c:pt>
                <c:pt idx="30">
                  <c:v>76</c:v>
                </c:pt>
                <c:pt idx="31">
                  <c:v>122</c:v>
                </c:pt>
                <c:pt idx="32">
                  <c:v>69</c:v>
                </c:pt>
                <c:pt idx="33">
                  <c:v>97</c:v>
                </c:pt>
                <c:pt idx="34">
                  <c:v>78</c:v>
                </c:pt>
                <c:pt idx="35">
                  <c:v>84</c:v>
                </c:pt>
                <c:pt idx="36">
                  <c:v>122</c:v>
                </c:pt>
                <c:pt idx="37">
                  <c:v>69</c:v>
                </c:pt>
                <c:pt idx="38">
                  <c:v>8</c:v>
                </c:pt>
              </c:numCache>
            </c:numRef>
          </c:val>
          <c:extLst>
            <c:ext xmlns:c16="http://schemas.microsoft.com/office/drawing/2014/chart" uri="{C3380CC4-5D6E-409C-BE32-E72D297353CC}">
              <c16:uniqueId val="{00000000-0205-7746-B2FB-EC35D98B8623}"/>
            </c:ext>
          </c:extLst>
        </c:ser>
        <c:ser>
          <c:idx val="3"/>
          <c:order val="1"/>
          <c:tx>
            <c:strRef>
              <c:f>SummaryStats!$D$27</c:f>
              <c:strCache>
                <c:ptCount val="1"/>
                <c:pt idx="0">
                  <c:v>DSL120/DSL120a</c:v>
                </c:pt>
              </c:strCache>
            </c:strRef>
          </c:tx>
          <c:spPr>
            <a:solidFill>
              <a:srgbClr val="008000"/>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SummaryStats!$D$28:$D$47</c:f>
              <c:numCache>
                <c:formatCode>0</c:formatCode>
                <c:ptCount val="20"/>
                <c:pt idx="0">
                  <c:v>0</c:v>
                </c:pt>
                <c:pt idx="1">
                  <c:v>9</c:v>
                </c:pt>
                <c:pt idx="2">
                  <c:v>2</c:v>
                </c:pt>
                <c:pt idx="3">
                  <c:v>9</c:v>
                </c:pt>
                <c:pt idx="4">
                  <c:v>4</c:v>
                </c:pt>
                <c:pt idx="5">
                  <c:v>5</c:v>
                </c:pt>
                <c:pt idx="6">
                  <c:v>4</c:v>
                </c:pt>
                <c:pt idx="7">
                  <c:v>0</c:v>
                </c:pt>
                <c:pt idx="8">
                  <c:v>8</c:v>
                </c:pt>
                <c:pt idx="9">
                  <c:v>4</c:v>
                </c:pt>
                <c:pt idx="10">
                  <c:v>15</c:v>
                </c:pt>
                <c:pt idx="11">
                  <c:v>6</c:v>
                </c:pt>
                <c:pt idx="12">
                  <c:v>13</c:v>
                </c:pt>
                <c:pt idx="13">
                  <c:v>24</c:v>
                </c:pt>
                <c:pt idx="14">
                  <c:v>4</c:v>
                </c:pt>
                <c:pt idx="15">
                  <c:v>10</c:v>
                </c:pt>
                <c:pt idx="16">
                  <c:v>7</c:v>
                </c:pt>
                <c:pt idx="17">
                  <c:v>7</c:v>
                </c:pt>
                <c:pt idx="18">
                  <c:v>0</c:v>
                </c:pt>
                <c:pt idx="19">
                  <c:v>3</c:v>
                </c:pt>
              </c:numCache>
            </c:numRef>
          </c:val>
          <c:extLst>
            <c:ext xmlns:c16="http://schemas.microsoft.com/office/drawing/2014/chart" uri="{C3380CC4-5D6E-409C-BE32-E72D297353CC}">
              <c16:uniqueId val="{00000001-0205-7746-B2FB-EC35D98B8623}"/>
            </c:ext>
          </c:extLst>
        </c:ser>
        <c:ser>
          <c:idx val="0"/>
          <c:order val="2"/>
          <c:tx>
            <c:strRef>
              <c:f>SummaryStats!$C$27</c:f>
              <c:strCache>
                <c:ptCount val="1"/>
                <c:pt idx="0">
                  <c:v>ARGO/ARGO2 (1988-2000)</c:v>
                </c:pt>
              </c:strCache>
            </c:strRef>
          </c:tx>
          <c:spPr>
            <a:solidFill>
              <a:srgbClr val="FFFF00"/>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SummaryStats!$C$28:$C$47</c:f>
              <c:numCache>
                <c:formatCode>0</c:formatCode>
                <c:ptCount val="20"/>
                <c:pt idx="0">
                  <c:v>34</c:v>
                </c:pt>
                <c:pt idx="1">
                  <c:v>16</c:v>
                </c:pt>
                <c:pt idx="2">
                  <c:v>0</c:v>
                </c:pt>
                <c:pt idx="3">
                  <c:v>0</c:v>
                </c:pt>
                <c:pt idx="4">
                  <c:v>0</c:v>
                </c:pt>
                <c:pt idx="5">
                  <c:v>0</c:v>
                </c:pt>
                <c:pt idx="6">
                  <c:v>2</c:v>
                </c:pt>
                <c:pt idx="7">
                  <c:v>0</c:v>
                </c:pt>
                <c:pt idx="8">
                  <c:v>8</c:v>
                </c:pt>
                <c:pt idx="9">
                  <c:v>7</c:v>
                </c:pt>
                <c:pt idx="10">
                  <c:v>4</c:v>
                </c:pt>
                <c:pt idx="11">
                  <c:v>11</c:v>
                </c:pt>
                <c:pt idx="12">
                  <c:v>18</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0205-7746-B2FB-EC35D98B8623}"/>
            </c:ext>
          </c:extLst>
        </c:ser>
        <c:ser>
          <c:idx val="2"/>
          <c:order val="3"/>
          <c:tx>
            <c:strRef>
              <c:f>SummaryStats!$E$27</c:f>
              <c:strCache>
                <c:ptCount val="1"/>
                <c:pt idx="0">
                  <c:v>MEDEA (2005-06)</c:v>
                </c:pt>
              </c:strCache>
            </c:strRef>
          </c:tx>
          <c:spPr>
            <a:solidFill>
              <a:srgbClr val="0000FF"/>
            </a:solidFill>
            <a:ln w="12700">
              <a:solidFill>
                <a:srgbClr val="000000"/>
              </a:solidFill>
              <a:prstDash val="solid"/>
            </a:ln>
          </c:spPr>
          <c:invertIfNegative val="0"/>
          <c:cat>
            <c:numRef>
              <c:f>SummaryStats!$A$28:$A$66</c:f>
              <c:numCache>
                <c:formatCode>0</c:formatCode>
                <c:ptCount val="39"/>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pt idx="38" formatCode="General">
                  <c:v>2026</c:v>
                </c:pt>
              </c:numCache>
            </c:numRef>
          </c:cat>
          <c:val>
            <c:numRef>
              <c:f>SummaryStats!$E$28:$E$47</c:f>
              <c:numCache>
                <c:formatCode>General</c:formatCode>
                <c:ptCount val="20"/>
                <c:pt idx="17" formatCode="0">
                  <c:v>6</c:v>
                </c:pt>
                <c:pt idx="18" formatCode="0">
                  <c:v>4</c:v>
                </c:pt>
                <c:pt idx="19" formatCode="0">
                  <c:v>0</c:v>
                </c:pt>
              </c:numCache>
            </c:numRef>
          </c:val>
          <c:extLst>
            <c:ext xmlns:c16="http://schemas.microsoft.com/office/drawing/2014/chart" uri="{C3380CC4-5D6E-409C-BE32-E72D297353CC}">
              <c16:uniqueId val="{00000003-0205-7746-B2FB-EC35D98B8623}"/>
            </c:ext>
          </c:extLst>
        </c:ser>
        <c:dLbls>
          <c:showLegendKey val="0"/>
          <c:showVal val="0"/>
          <c:showCatName val="0"/>
          <c:showSerName val="0"/>
          <c:showPercent val="0"/>
          <c:showBubbleSize val="0"/>
        </c:dLbls>
        <c:gapWidth val="250"/>
        <c:overlap val="15"/>
        <c:axId val="1238771392"/>
        <c:axId val="1"/>
      </c:barChart>
      <c:catAx>
        <c:axId val="1238771392"/>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7121820615796517"/>
              <c:y val="0.96113074204946991"/>
            </c:manualLayout>
          </c:layout>
          <c:overlay val="0"/>
          <c:spPr>
            <a:noFill/>
            <a:ln w="25400">
              <a:noFill/>
            </a:ln>
          </c:spPr>
        </c:title>
        <c:numFmt formatCode="0" sourceLinked="1"/>
        <c:majorTickMark val="out"/>
        <c:minorTickMark val="none"/>
        <c:tickLblPos val="nextTo"/>
        <c:spPr>
          <a:ln w="3175">
            <a:solidFill>
              <a:srgbClr val="80808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Lowerings</a:t>
                </a:r>
              </a:p>
            </c:rich>
          </c:tx>
          <c:layout>
            <c:manualLayout>
              <c:xMode val="edge"/>
              <c:yMode val="edge"/>
              <c:x val="0"/>
              <c:y val="0.43109540636042404"/>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771392"/>
        <c:crosses val="autoZero"/>
        <c:crossBetween val="between"/>
      </c:valAx>
      <c:spPr>
        <a:solidFill>
          <a:srgbClr val="C0C0C0"/>
        </a:solidFill>
        <a:ln w="12700">
          <a:solidFill>
            <a:srgbClr val="808080"/>
          </a:solidFill>
          <a:prstDash val="solid"/>
        </a:ln>
      </c:spPr>
    </c:plotArea>
    <c:legend>
      <c:legendPos val="r"/>
      <c:layout>
        <c:manualLayout>
          <c:xMode val="edge"/>
          <c:yMode val="edge"/>
          <c:x val="0.17135207496653279"/>
          <c:y val="9.187279151943463E-2"/>
          <c:w val="0.21686746987951808"/>
          <c:h val="9.7173144876325085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Arial"/>
                <a:ea typeface="Arial"/>
                <a:cs typeface="Arial"/>
              </a:defRPr>
            </a:pPr>
            <a:r>
              <a:rPr lang="en-US" sz="1375" b="1" i="0" u="none" strike="noStrike" baseline="0">
                <a:solidFill>
                  <a:srgbClr val="000000"/>
                </a:solidFill>
                <a:latin typeface="Arial" pitchFamily="2" charset="0"/>
                <a:cs typeface="Arial" pitchFamily="2" charset="0"/>
              </a:rPr>
              <a:t>Tethered Vehicles   Total Bottom Time per Year   1988-July 2024</a:t>
            </a:r>
          </a:p>
        </c:rich>
      </c:tx>
      <c:layout>
        <c:manualLayout>
          <c:xMode val="edge"/>
          <c:yMode val="edge"/>
          <c:x val="0.21552878179384202"/>
          <c:y val="0"/>
        </c:manualLayout>
      </c:layout>
      <c:overlay val="0"/>
      <c:spPr>
        <a:noFill/>
        <a:ln w="25400">
          <a:noFill/>
        </a:ln>
      </c:spPr>
    </c:title>
    <c:autoTitleDeleted val="0"/>
    <c:plotArea>
      <c:layout>
        <c:manualLayout>
          <c:layoutTarget val="inner"/>
          <c:xMode val="edge"/>
          <c:yMode val="edge"/>
          <c:x val="0.11244979919678715"/>
          <c:y val="3.7102473498233215E-2"/>
          <c:w val="0.7831325301204819"/>
          <c:h val="0.86219081272084808"/>
        </c:manualLayout>
      </c:layout>
      <c:barChart>
        <c:barDir val="col"/>
        <c:grouping val="clustered"/>
        <c:varyColors val="0"/>
        <c:ser>
          <c:idx val="1"/>
          <c:order val="0"/>
          <c:tx>
            <c:strRef>
              <c:f>SummaryStats!$B$70</c:f>
              <c:strCache>
                <c:ptCount val="1"/>
                <c:pt idx="0">
                  <c:v>JASON/JASON2</c:v>
                </c:pt>
              </c:strCache>
            </c:strRef>
          </c:tx>
          <c:spPr>
            <a:solidFill>
              <a:srgbClr val="FF0000"/>
            </a:solidFill>
            <a:ln w="12700">
              <a:solidFill>
                <a:srgbClr val="FF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SummaryStats!$B$71:$B$108</c:f>
              <c:numCache>
                <c:formatCode>0.0</c:formatCode>
                <c:ptCount val="38"/>
                <c:pt idx="0">
                  <c:v>91.999999999534339</c:v>
                </c:pt>
                <c:pt idx="1">
                  <c:v>305.83333333331393</c:v>
                </c:pt>
                <c:pt idx="2">
                  <c:v>129.4500000004191</c:v>
                </c:pt>
                <c:pt idx="3">
                  <c:v>251.0333333335002</c:v>
                </c:pt>
                <c:pt idx="4">
                  <c:v>0</c:v>
                </c:pt>
                <c:pt idx="5">
                  <c:v>257.79999999969732</c:v>
                </c:pt>
                <c:pt idx="6">
                  <c:v>0</c:v>
                </c:pt>
                <c:pt idx="7">
                  <c:v>21.483333333337214</c:v>
                </c:pt>
                <c:pt idx="8">
                  <c:v>330.01666666637175</c:v>
                </c:pt>
                <c:pt idx="9">
                  <c:v>567.46666666679084</c:v>
                </c:pt>
                <c:pt idx="10">
                  <c:v>193.26666666642996</c:v>
                </c:pt>
                <c:pt idx="11">
                  <c:v>430.36833333276445</c:v>
                </c:pt>
                <c:pt idx="12">
                  <c:v>469.03333333320916</c:v>
                </c:pt>
                <c:pt idx="13">
                  <c:v>731.74999999988358</c:v>
                </c:pt>
                <c:pt idx="14">
                  <c:v>455.7666666667792</c:v>
                </c:pt>
                <c:pt idx="15">
                  <c:v>752.39472222269978</c:v>
                </c:pt>
                <c:pt idx="16">
                  <c:v>926.68944444466615</c:v>
                </c:pt>
                <c:pt idx="17">
                  <c:v>1114.0855555554153</c:v>
                </c:pt>
                <c:pt idx="18">
                  <c:v>1159.449444445374</c:v>
                </c:pt>
                <c:pt idx="19">
                  <c:v>1614.7124999996158</c:v>
                </c:pt>
                <c:pt idx="20">
                  <c:v>1063.4499999996624</c:v>
                </c:pt>
                <c:pt idx="21">
                  <c:v>1261.5333333337912</c:v>
                </c:pt>
                <c:pt idx="22">
                  <c:v>955.64361111167818</c:v>
                </c:pt>
                <c:pt idx="23">
                  <c:v>1123.317499999248</c:v>
                </c:pt>
                <c:pt idx="24">
                  <c:v>507.73333333345363</c:v>
                </c:pt>
                <c:pt idx="25">
                  <c:v>1757.8833333341754</c:v>
                </c:pt>
                <c:pt idx="26">
                  <c:v>445.29999999969732</c:v>
                </c:pt>
                <c:pt idx="27">
                  <c:v>641.31666666653473</c:v>
                </c:pt>
                <c:pt idx="28">
                  <c:v>391.11416666762671</c:v>
                </c:pt>
                <c:pt idx="29">
                  <c:v>806.70944444497582</c:v>
                </c:pt>
                <c:pt idx="30">
                  <c:v>526.05194444500376</c:v>
                </c:pt>
                <c:pt idx="31">
                  <c:v>766.12863777863095</c:v>
                </c:pt>
                <c:pt idx="32">
                  <c:v>544.36666666640667</c:v>
                </c:pt>
                <c:pt idx="33">
                  <c:v>641.43222222081386</c:v>
                </c:pt>
                <c:pt idx="34">
                  <c:v>1089.2719444441027</c:v>
                </c:pt>
                <c:pt idx="35">
                  <c:v>342.98333333269693</c:v>
                </c:pt>
                <c:pt idx="36">
                  <c:v>951.59805555583443</c:v>
                </c:pt>
                <c:pt idx="37">
                  <c:v>292.90000000025611</c:v>
                </c:pt>
              </c:numCache>
            </c:numRef>
          </c:val>
          <c:extLst>
            <c:ext xmlns:c16="http://schemas.microsoft.com/office/drawing/2014/chart" uri="{C3380CC4-5D6E-409C-BE32-E72D297353CC}">
              <c16:uniqueId val="{00000000-F35B-F34C-918A-3BB0CB2DB31B}"/>
            </c:ext>
          </c:extLst>
        </c:ser>
        <c:ser>
          <c:idx val="3"/>
          <c:order val="1"/>
          <c:tx>
            <c:strRef>
              <c:f>SummaryStats!$D$70</c:f>
              <c:strCache>
                <c:ptCount val="1"/>
                <c:pt idx="0">
                  <c:v>DSL120/DSL120a</c:v>
                </c:pt>
              </c:strCache>
            </c:strRef>
          </c:tx>
          <c:spPr>
            <a:solidFill>
              <a:srgbClr val="008000"/>
            </a:solidFill>
            <a:ln w="12700">
              <a:solidFill>
                <a:srgbClr val="00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SummaryStats!$D$71:$D$90</c:f>
              <c:numCache>
                <c:formatCode>0.0</c:formatCode>
                <c:ptCount val="20"/>
                <c:pt idx="0">
                  <c:v>0</c:v>
                </c:pt>
                <c:pt idx="1">
                  <c:v>48.033333333441988</c:v>
                </c:pt>
                <c:pt idx="2">
                  <c:v>44.499999999941792</c:v>
                </c:pt>
                <c:pt idx="3">
                  <c:v>191.93333333329065</c:v>
                </c:pt>
                <c:pt idx="4">
                  <c:v>145.5</c:v>
                </c:pt>
                <c:pt idx="5">
                  <c:v>166.24999999988358</c:v>
                </c:pt>
                <c:pt idx="6">
                  <c:v>236.54999999975553</c:v>
                </c:pt>
                <c:pt idx="7">
                  <c:v>0</c:v>
                </c:pt>
                <c:pt idx="8">
                  <c:v>241.56666666653473</c:v>
                </c:pt>
                <c:pt idx="9">
                  <c:v>75.749999999825377</c:v>
                </c:pt>
                <c:pt idx="10">
                  <c:v>581.26666666689562</c:v>
                </c:pt>
                <c:pt idx="11">
                  <c:v>196.22027777787298</c:v>
                </c:pt>
                <c:pt idx="12">
                  <c:v>459.04999999981374</c:v>
                </c:pt>
                <c:pt idx="13">
                  <c:v>361.45000000001164</c:v>
                </c:pt>
                <c:pt idx="14">
                  <c:v>472.88333333353512</c:v>
                </c:pt>
                <c:pt idx="15">
                  <c:v>318.64999999984866</c:v>
                </c:pt>
                <c:pt idx="16">
                  <c:v>418.47777777764713</c:v>
                </c:pt>
                <c:pt idx="17">
                  <c:v>388.04999999993015</c:v>
                </c:pt>
                <c:pt idx="18">
                  <c:v>0</c:v>
                </c:pt>
                <c:pt idx="19">
                  <c:v>136.2666666667792</c:v>
                </c:pt>
              </c:numCache>
            </c:numRef>
          </c:val>
          <c:extLst>
            <c:ext xmlns:c16="http://schemas.microsoft.com/office/drawing/2014/chart" uri="{C3380CC4-5D6E-409C-BE32-E72D297353CC}">
              <c16:uniqueId val="{00000001-F35B-F34C-918A-3BB0CB2DB31B}"/>
            </c:ext>
          </c:extLst>
        </c:ser>
        <c:ser>
          <c:idx val="0"/>
          <c:order val="2"/>
          <c:tx>
            <c:strRef>
              <c:f>SummaryStats!$C$70</c:f>
              <c:strCache>
                <c:ptCount val="1"/>
                <c:pt idx="0">
                  <c:v>ARGO/ARGO2 (1988-2000)</c:v>
                </c:pt>
              </c:strCache>
            </c:strRef>
          </c:tx>
          <c:spPr>
            <a:solidFill>
              <a:srgbClr val="FFFF00"/>
            </a:solidFill>
            <a:ln w="12700">
              <a:solidFill>
                <a:srgbClr val="00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SummaryStats!$C$71:$C$90</c:f>
              <c:numCache>
                <c:formatCode>0.0</c:formatCode>
                <c:ptCount val="20"/>
                <c:pt idx="0">
                  <c:v>478.44999999974971</c:v>
                </c:pt>
                <c:pt idx="1">
                  <c:v>538.61666666626115</c:v>
                </c:pt>
                <c:pt idx="2">
                  <c:v>0</c:v>
                </c:pt>
                <c:pt idx="3">
                  <c:v>0</c:v>
                </c:pt>
                <c:pt idx="4">
                  <c:v>0</c:v>
                </c:pt>
                <c:pt idx="5">
                  <c:v>0</c:v>
                </c:pt>
                <c:pt idx="6">
                  <c:v>152.83333333331393</c:v>
                </c:pt>
                <c:pt idx="7">
                  <c:v>0</c:v>
                </c:pt>
                <c:pt idx="8">
                  <c:v>485.49999999994179</c:v>
                </c:pt>
                <c:pt idx="9">
                  <c:v>542.51666666683741</c:v>
                </c:pt>
                <c:pt idx="10">
                  <c:v>125.21666666655801</c:v>
                </c:pt>
                <c:pt idx="11">
                  <c:v>162.41666666697711</c:v>
                </c:pt>
                <c:pt idx="12">
                  <c:v>290.87416666658828</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F35B-F34C-918A-3BB0CB2DB31B}"/>
            </c:ext>
          </c:extLst>
        </c:ser>
        <c:ser>
          <c:idx val="2"/>
          <c:order val="3"/>
          <c:tx>
            <c:strRef>
              <c:f>SummaryStats!$E$70</c:f>
              <c:strCache>
                <c:ptCount val="1"/>
                <c:pt idx="0">
                  <c:v>MEDEA (2005-06)</c:v>
                </c:pt>
              </c:strCache>
            </c:strRef>
          </c:tx>
          <c:spPr>
            <a:solidFill>
              <a:srgbClr val="0000FF"/>
            </a:solidFill>
            <a:ln w="12700">
              <a:solidFill>
                <a:srgbClr val="000000"/>
              </a:solidFill>
              <a:prstDash val="solid"/>
            </a:ln>
          </c:spPr>
          <c:invertIfNegative val="0"/>
          <c:cat>
            <c:numRef>
              <c:f>SummaryStats!$A$71:$A$108</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formatCode="General">
                  <c:v>2017</c:v>
                </c:pt>
                <c:pt idx="30" formatCode="General">
                  <c:v>2018</c:v>
                </c:pt>
                <c:pt idx="31" formatCode="General">
                  <c:v>2019</c:v>
                </c:pt>
                <c:pt idx="32" formatCode="General">
                  <c:v>2020</c:v>
                </c:pt>
                <c:pt idx="33" formatCode="General">
                  <c:v>2021</c:v>
                </c:pt>
                <c:pt idx="34" formatCode="General">
                  <c:v>2022</c:v>
                </c:pt>
                <c:pt idx="35" formatCode="General">
                  <c:v>2023</c:v>
                </c:pt>
                <c:pt idx="36" formatCode="General">
                  <c:v>2024</c:v>
                </c:pt>
                <c:pt idx="37" formatCode="General">
                  <c:v>2025</c:v>
                </c:pt>
              </c:numCache>
            </c:numRef>
          </c:cat>
          <c:val>
            <c:numRef>
              <c:f>SummaryStats!$E$71:$E$90</c:f>
              <c:numCache>
                <c:formatCode>General</c:formatCode>
                <c:ptCount val="20"/>
                <c:pt idx="17" formatCode="0.0">
                  <c:v>50.150000000023283</c:v>
                </c:pt>
                <c:pt idx="18" formatCode="0.0">
                  <c:v>124.70000000012806</c:v>
                </c:pt>
              </c:numCache>
            </c:numRef>
          </c:val>
          <c:extLst>
            <c:ext xmlns:c16="http://schemas.microsoft.com/office/drawing/2014/chart" uri="{C3380CC4-5D6E-409C-BE32-E72D297353CC}">
              <c16:uniqueId val="{00000003-F35B-F34C-918A-3BB0CB2DB31B}"/>
            </c:ext>
          </c:extLst>
        </c:ser>
        <c:dLbls>
          <c:showLegendKey val="0"/>
          <c:showVal val="0"/>
          <c:showCatName val="0"/>
          <c:showSerName val="0"/>
          <c:showPercent val="0"/>
          <c:showBubbleSize val="0"/>
        </c:dLbls>
        <c:gapWidth val="250"/>
        <c:overlap val="15"/>
        <c:axId val="1238695376"/>
        <c:axId val="1"/>
      </c:barChart>
      <c:catAx>
        <c:axId val="1238695376"/>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8460508701472554"/>
              <c:y val="0.96113074204946991"/>
            </c:manualLayout>
          </c:layout>
          <c:overlay val="0"/>
          <c:spPr>
            <a:noFill/>
            <a:ln w="25400">
              <a:noFill/>
            </a:ln>
          </c:spPr>
        </c:title>
        <c:numFmt formatCode="0" sourceLinked="1"/>
        <c:majorTickMark val="cross"/>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Hours</a:t>
                </a:r>
              </a:p>
            </c:rich>
          </c:tx>
          <c:layout>
            <c:manualLayout>
              <c:xMode val="edge"/>
              <c:yMode val="edge"/>
              <c:x val="0"/>
              <c:y val="0.43462897526501765"/>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695376"/>
        <c:crosses val="autoZero"/>
        <c:crossBetween val="between"/>
      </c:valAx>
      <c:spPr>
        <a:solidFill>
          <a:srgbClr val="C0C0C0"/>
        </a:solidFill>
        <a:ln w="12700">
          <a:solidFill>
            <a:srgbClr val="808080"/>
          </a:solidFill>
          <a:prstDash val="solid"/>
        </a:ln>
      </c:spPr>
    </c:plotArea>
    <c:legend>
      <c:legendPos val="r"/>
      <c:layout>
        <c:manualLayout>
          <c:xMode val="edge"/>
          <c:yMode val="edge"/>
          <c:x val="0.2034805890227577"/>
          <c:y val="9.3639575971731448E-2"/>
          <c:w val="0.19410977242302543"/>
          <c:h val="9.8939929328621903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75" b="1" i="0" u="none" strike="noStrike" baseline="0">
                <a:solidFill>
                  <a:srgbClr val="000000"/>
                </a:solidFill>
                <a:latin typeface="Arial"/>
                <a:ea typeface="Arial"/>
                <a:cs typeface="Arial"/>
              </a:defRPr>
            </a:pPr>
            <a:r>
              <a:rPr lang="en-US"/>
              <a:t>Tethered Vehicles   Average Maximum Depth per Year   1988-</a:t>
            </a:r>
            <a:r>
              <a:rPr lang="en-US" baseline="0"/>
              <a:t>2023</a:t>
            </a:r>
            <a:endParaRPr lang="en-US"/>
          </a:p>
        </c:rich>
      </c:tx>
      <c:layout>
        <c:manualLayout>
          <c:xMode val="edge"/>
          <c:yMode val="edge"/>
          <c:x val="0.18473895582329317"/>
          <c:y val="0"/>
        </c:manualLayout>
      </c:layout>
      <c:overlay val="0"/>
      <c:spPr>
        <a:noFill/>
        <a:ln w="25400">
          <a:noFill/>
        </a:ln>
      </c:spPr>
    </c:title>
    <c:autoTitleDeleted val="0"/>
    <c:plotArea>
      <c:layout>
        <c:manualLayout>
          <c:layoutTarget val="inner"/>
          <c:xMode val="edge"/>
          <c:yMode val="edge"/>
          <c:x val="0.11244979919678715"/>
          <c:y val="3.7102473498233215E-2"/>
          <c:w val="0.7831325301204819"/>
          <c:h val="0.86219081272084808"/>
        </c:manualLayout>
      </c:layout>
      <c:barChart>
        <c:barDir val="col"/>
        <c:grouping val="clustered"/>
        <c:varyColors val="0"/>
        <c:ser>
          <c:idx val="1"/>
          <c:order val="0"/>
          <c:tx>
            <c:strRef>
              <c:f>SummaryStats!$B$114</c:f>
              <c:strCache>
                <c:ptCount val="1"/>
                <c:pt idx="0">
                  <c:v>JASON/JASON2</c:v>
                </c:pt>
              </c:strCache>
            </c:strRef>
          </c:tx>
          <c:spPr>
            <a:solidFill>
              <a:srgbClr val="FF0000"/>
            </a:solidFill>
            <a:ln w="12700">
              <a:solidFill>
                <a:srgbClr val="FF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SummaryStats!$B$115:$B$152</c:f>
              <c:numCache>
                <c:formatCode>0.0</c:formatCode>
                <c:ptCount val="38"/>
                <c:pt idx="0">
                  <c:v>300</c:v>
                </c:pt>
                <c:pt idx="1">
                  <c:v>1222.5806451612902</c:v>
                </c:pt>
                <c:pt idx="2">
                  <c:v>100</c:v>
                </c:pt>
                <c:pt idx="3">
                  <c:v>2205.4545454545455</c:v>
                </c:pt>
                <c:pt idx="4">
                  <c:v>0</c:v>
                </c:pt>
                <c:pt idx="5">
                  <c:v>1805.3125</c:v>
                </c:pt>
                <c:pt idx="6">
                  <c:v>0</c:v>
                </c:pt>
                <c:pt idx="7">
                  <c:v>150</c:v>
                </c:pt>
                <c:pt idx="8">
                  <c:v>1516.3888888888889</c:v>
                </c:pt>
                <c:pt idx="9">
                  <c:v>2277.6315789473683</c:v>
                </c:pt>
                <c:pt idx="10">
                  <c:v>3917.5454545454545</c:v>
                </c:pt>
                <c:pt idx="11">
                  <c:v>2015.2903225806451</c:v>
                </c:pt>
                <c:pt idx="12">
                  <c:v>1588.5</c:v>
                </c:pt>
                <c:pt idx="13">
                  <c:v>2086.5517241379312</c:v>
                </c:pt>
                <c:pt idx="14">
                  <c:v>2219.3904013846154</c:v>
                </c:pt>
                <c:pt idx="15">
                  <c:v>2067.8294769404256</c:v>
                </c:pt>
                <c:pt idx="16">
                  <c:v>2657.7954545454545</c:v>
                </c:pt>
                <c:pt idx="17">
                  <c:v>2481.9545454545455</c:v>
                </c:pt>
                <c:pt idx="18">
                  <c:v>1792.6017391304349</c:v>
                </c:pt>
                <c:pt idx="19">
                  <c:v>2895.2531388888874</c:v>
                </c:pt>
                <c:pt idx="20">
                  <c:v>2230.9039436619719</c:v>
                </c:pt>
                <c:pt idx="21">
                  <c:v>1339.2601111111112</c:v>
                </c:pt>
                <c:pt idx="22">
                  <c:v>1119.1076923076923</c:v>
                </c:pt>
                <c:pt idx="23">
                  <c:v>2461.3606557377047</c:v>
                </c:pt>
                <c:pt idx="24">
                  <c:v>2727.2542372881358</c:v>
                </c:pt>
                <c:pt idx="25">
                  <c:v>1567.3291139240507</c:v>
                </c:pt>
                <c:pt idx="26">
                  <c:v>1813.5641025641025</c:v>
                </c:pt>
                <c:pt idx="27">
                  <c:v>1407.4461538461539</c:v>
                </c:pt>
                <c:pt idx="28">
                  <c:v>911.36627906976742</c:v>
                </c:pt>
                <c:pt idx="29">
                  <c:v>1815.1196547619049</c:v>
                </c:pt>
                <c:pt idx="30">
                  <c:v>1186.6074261315789</c:v>
                </c:pt>
                <c:pt idx="31">
                  <c:v>1031.7958196721311</c:v>
                </c:pt>
                <c:pt idx="32">
                  <c:v>1364.1573333333336</c:v>
                </c:pt>
                <c:pt idx="33">
                  <c:v>1513.1807835051545</c:v>
                </c:pt>
                <c:pt idx="34">
                  <c:v>1708.6123974358977</c:v>
                </c:pt>
                <c:pt idx="35">
                  <c:v>1195.1529880952385</c:v>
                </c:pt>
                <c:pt idx="36">
                  <c:v>1705.9823196721311</c:v>
                </c:pt>
                <c:pt idx="37">
                  <c:v>1151.7040579710142</c:v>
                </c:pt>
              </c:numCache>
            </c:numRef>
          </c:val>
          <c:extLst>
            <c:ext xmlns:c16="http://schemas.microsoft.com/office/drawing/2014/chart" uri="{C3380CC4-5D6E-409C-BE32-E72D297353CC}">
              <c16:uniqueId val="{00000000-59D0-8F42-9723-D1EC69EC4B4D}"/>
            </c:ext>
          </c:extLst>
        </c:ser>
        <c:ser>
          <c:idx val="3"/>
          <c:order val="1"/>
          <c:tx>
            <c:strRef>
              <c:f>SummaryStats!$D$114</c:f>
              <c:strCache>
                <c:ptCount val="1"/>
                <c:pt idx="0">
                  <c:v>DSL120/DSL120a</c:v>
                </c:pt>
              </c:strCache>
            </c:strRef>
          </c:tx>
          <c:spPr>
            <a:solidFill>
              <a:srgbClr val="008000"/>
            </a:solidFill>
            <a:ln w="12700">
              <a:solidFill>
                <a:srgbClr val="00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SummaryStats!$D$115:$D$134</c:f>
              <c:numCache>
                <c:formatCode>0.0</c:formatCode>
                <c:ptCount val="20"/>
                <c:pt idx="0">
                  <c:v>0</c:v>
                </c:pt>
                <c:pt idx="1">
                  <c:v>244.44444444444446</c:v>
                </c:pt>
                <c:pt idx="2">
                  <c:v>300</c:v>
                </c:pt>
                <c:pt idx="3">
                  <c:v>933.33333333333337</c:v>
                </c:pt>
                <c:pt idx="4">
                  <c:v>2200</c:v>
                </c:pt>
                <c:pt idx="5">
                  <c:v>3342</c:v>
                </c:pt>
                <c:pt idx="6">
                  <c:v>3200</c:v>
                </c:pt>
                <c:pt idx="7">
                  <c:v>0</c:v>
                </c:pt>
                <c:pt idx="8">
                  <c:v>1687.5</c:v>
                </c:pt>
                <c:pt idx="9">
                  <c:v>2700</c:v>
                </c:pt>
                <c:pt idx="10">
                  <c:v>3786.6666666666665</c:v>
                </c:pt>
                <c:pt idx="11">
                  <c:v>1263.3333333333333</c:v>
                </c:pt>
                <c:pt idx="12">
                  <c:v>1623.0769230769231</c:v>
                </c:pt>
                <c:pt idx="13">
                  <c:v>1066.6666666666667</c:v>
                </c:pt>
                <c:pt idx="14">
                  <c:v>5800</c:v>
                </c:pt>
                <c:pt idx="15">
                  <c:v>2915.3647568000006</c:v>
                </c:pt>
                <c:pt idx="16">
                  <c:v>0</c:v>
                </c:pt>
                <c:pt idx="17">
                  <c:v>2856.4285714285716</c:v>
                </c:pt>
                <c:pt idx="18">
                  <c:v>0</c:v>
                </c:pt>
                <c:pt idx="19">
                  <c:v>0</c:v>
                </c:pt>
              </c:numCache>
            </c:numRef>
          </c:val>
          <c:extLst>
            <c:ext xmlns:c16="http://schemas.microsoft.com/office/drawing/2014/chart" uri="{C3380CC4-5D6E-409C-BE32-E72D297353CC}">
              <c16:uniqueId val="{00000001-59D0-8F42-9723-D1EC69EC4B4D}"/>
            </c:ext>
          </c:extLst>
        </c:ser>
        <c:ser>
          <c:idx val="0"/>
          <c:order val="2"/>
          <c:tx>
            <c:strRef>
              <c:f>SummaryStats!$C$114</c:f>
              <c:strCache>
                <c:ptCount val="1"/>
                <c:pt idx="0">
                  <c:v>ARGO/ARGO2 (1988-2000)</c:v>
                </c:pt>
              </c:strCache>
            </c:strRef>
          </c:tx>
          <c:spPr>
            <a:solidFill>
              <a:srgbClr val="FFFF00"/>
            </a:solidFill>
            <a:ln w="12700">
              <a:solidFill>
                <a:srgbClr val="00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SummaryStats!$C$115:$C$134</c:f>
              <c:numCache>
                <c:formatCode>0.0</c:formatCode>
                <c:ptCount val="20"/>
                <c:pt idx="0">
                  <c:v>1497.0588235294117</c:v>
                </c:pt>
                <c:pt idx="1">
                  <c:v>3650</c:v>
                </c:pt>
                <c:pt idx="2">
                  <c:v>0</c:v>
                </c:pt>
                <c:pt idx="3">
                  <c:v>0</c:v>
                </c:pt>
                <c:pt idx="4">
                  <c:v>0</c:v>
                </c:pt>
                <c:pt idx="5">
                  <c:v>0</c:v>
                </c:pt>
                <c:pt idx="6">
                  <c:v>3200</c:v>
                </c:pt>
                <c:pt idx="7">
                  <c:v>0</c:v>
                </c:pt>
                <c:pt idx="8">
                  <c:v>1462.5</c:v>
                </c:pt>
                <c:pt idx="9">
                  <c:v>4200</c:v>
                </c:pt>
                <c:pt idx="10">
                  <c:v>3200</c:v>
                </c:pt>
                <c:pt idx="11">
                  <c:v>3200</c:v>
                </c:pt>
                <c:pt idx="12">
                  <c:v>3116.6666666666665</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59D0-8F42-9723-D1EC69EC4B4D}"/>
            </c:ext>
          </c:extLst>
        </c:ser>
        <c:ser>
          <c:idx val="2"/>
          <c:order val="3"/>
          <c:tx>
            <c:strRef>
              <c:f>SummaryStats!$E$114</c:f>
              <c:strCache>
                <c:ptCount val="1"/>
                <c:pt idx="0">
                  <c:v>MEDEA (2005-06)</c:v>
                </c:pt>
              </c:strCache>
            </c:strRef>
          </c:tx>
          <c:spPr>
            <a:solidFill>
              <a:srgbClr val="0000FF"/>
            </a:solidFill>
            <a:ln w="12700">
              <a:solidFill>
                <a:srgbClr val="000000"/>
              </a:solidFill>
              <a:prstDash val="solid"/>
            </a:ln>
          </c:spPr>
          <c:invertIfNegative val="0"/>
          <c:cat>
            <c:numRef>
              <c:f>SummaryStats!$A$115:$A$152</c:f>
              <c:numCache>
                <c:formatCode>0</c:formatCode>
                <c:ptCount val="38"/>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pt idx="34">
                  <c:v>2022</c:v>
                </c:pt>
                <c:pt idx="35">
                  <c:v>2023</c:v>
                </c:pt>
                <c:pt idx="36">
                  <c:v>2024</c:v>
                </c:pt>
                <c:pt idx="37">
                  <c:v>2025</c:v>
                </c:pt>
              </c:numCache>
            </c:numRef>
          </c:cat>
          <c:val>
            <c:numRef>
              <c:f>SummaryStats!$E$115:$E$134</c:f>
              <c:numCache>
                <c:formatCode>General</c:formatCode>
                <c:ptCount val="20"/>
                <c:pt idx="17" formatCode="0.0">
                  <c:v>2167.1666666666665</c:v>
                </c:pt>
                <c:pt idx="18" formatCode="0.0">
                  <c:v>1699.25</c:v>
                </c:pt>
              </c:numCache>
            </c:numRef>
          </c:val>
          <c:extLst>
            <c:ext xmlns:c16="http://schemas.microsoft.com/office/drawing/2014/chart" uri="{C3380CC4-5D6E-409C-BE32-E72D297353CC}">
              <c16:uniqueId val="{00000003-59D0-8F42-9723-D1EC69EC4B4D}"/>
            </c:ext>
          </c:extLst>
        </c:ser>
        <c:dLbls>
          <c:showLegendKey val="0"/>
          <c:showVal val="0"/>
          <c:showCatName val="0"/>
          <c:showSerName val="0"/>
          <c:showPercent val="0"/>
          <c:showBubbleSize val="0"/>
        </c:dLbls>
        <c:gapWidth val="250"/>
        <c:overlap val="15"/>
        <c:axId val="1238808096"/>
        <c:axId val="1"/>
      </c:barChart>
      <c:catAx>
        <c:axId val="1238808096"/>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8460508701472554"/>
              <c:y val="0.96113074204946991"/>
            </c:manualLayout>
          </c:layout>
          <c:overlay val="0"/>
          <c:spPr>
            <a:noFill/>
            <a:ln w="25400">
              <a:noFill/>
            </a:ln>
          </c:spPr>
        </c:title>
        <c:numFmt formatCode="0" sourceLinked="1"/>
        <c:majorTickMark val="cross"/>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2"/>
        <c:tickMarkSkip val="1"/>
        <c:noMultiLvlLbl val="0"/>
      </c:catAx>
      <c:valAx>
        <c:axId val="1"/>
        <c:scaling>
          <c:orientation val="minMax"/>
          <c:max val="6000"/>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Meters</a:t>
                </a:r>
              </a:p>
            </c:rich>
          </c:tx>
          <c:layout>
            <c:manualLayout>
              <c:xMode val="edge"/>
              <c:yMode val="edge"/>
              <c:x val="0"/>
              <c:y val="0.42932862190812721"/>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808096"/>
        <c:crosses val="autoZero"/>
        <c:crossBetween val="between"/>
      </c:valAx>
      <c:spPr>
        <a:solidFill>
          <a:srgbClr val="C0C0C0"/>
        </a:solidFill>
        <a:ln w="12700">
          <a:solidFill>
            <a:srgbClr val="808080"/>
          </a:solidFill>
          <a:prstDash val="solid"/>
        </a:ln>
      </c:spPr>
    </c:plotArea>
    <c:legend>
      <c:legendPos val="r"/>
      <c:layout>
        <c:manualLayout>
          <c:xMode val="edge"/>
          <c:yMode val="edge"/>
          <c:x val="0.19812583668005354"/>
          <c:y val="8.8339222614840993E-2"/>
          <c:w val="0.18607764390896922"/>
          <c:h val="9.0106007067137811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i="0" u="none" strike="noStrike" baseline="0">
                <a:solidFill>
                  <a:srgbClr val="000000"/>
                </a:solidFill>
                <a:latin typeface="Arial"/>
                <a:ea typeface="Arial"/>
                <a:cs typeface="Arial"/>
              </a:defRPr>
            </a:pPr>
            <a:r>
              <a:rPr lang="en-US"/>
              <a:t>Bottom Time per Year</a:t>
            </a:r>
          </a:p>
        </c:rich>
      </c:tx>
      <c:layout>
        <c:manualLayout>
          <c:xMode val="edge"/>
          <c:yMode val="edge"/>
          <c:x val="0.35742971887550201"/>
          <c:y val="0"/>
        </c:manualLayout>
      </c:layout>
      <c:overlay val="0"/>
      <c:spPr>
        <a:noFill/>
        <a:ln w="25400">
          <a:noFill/>
        </a:ln>
      </c:spPr>
    </c:title>
    <c:autoTitleDeleted val="0"/>
    <c:plotArea>
      <c:layout>
        <c:manualLayout>
          <c:layoutTarget val="inner"/>
          <c:xMode val="edge"/>
          <c:yMode val="edge"/>
          <c:x val="0.11646586345381527"/>
          <c:y val="4.5936395759717315E-2"/>
          <c:w val="0.77911646586345384"/>
          <c:h val="0.72084805653710249"/>
        </c:manualLayout>
      </c:layout>
      <c:barChart>
        <c:barDir val="col"/>
        <c:grouping val="clustered"/>
        <c:varyColors val="0"/>
        <c:ser>
          <c:idx val="1"/>
          <c:order val="0"/>
          <c:tx>
            <c:strRef>
              <c:f>SummaryStats!$B$70</c:f>
              <c:strCache>
                <c:ptCount val="1"/>
                <c:pt idx="0">
                  <c:v>JASON/JASON2</c:v>
                </c:pt>
              </c:strCache>
            </c:strRef>
          </c:tx>
          <c:spPr>
            <a:solidFill>
              <a:srgbClr val="FF0000"/>
            </a:solidFill>
            <a:ln w="12700">
              <a:solidFill>
                <a:srgbClr val="FF0000"/>
              </a:solidFill>
              <a:prstDash val="solid"/>
            </a:ln>
          </c:spPr>
          <c:invertIfNegative val="0"/>
          <c:cat>
            <c:numRef>
              <c:f>SummaryStats!$A$71:$A$86</c:f>
              <c:numCache>
                <c:formatCode>0</c:formatCode>
                <c:ptCount val="1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numCache>
            </c:numRef>
          </c:cat>
          <c:val>
            <c:numRef>
              <c:f>SummaryStats!$B$71:$B$86</c:f>
              <c:numCache>
                <c:formatCode>0.0</c:formatCode>
                <c:ptCount val="16"/>
                <c:pt idx="0">
                  <c:v>91.999999999534339</c:v>
                </c:pt>
                <c:pt idx="1">
                  <c:v>305.83333333331393</c:v>
                </c:pt>
                <c:pt idx="2">
                  <c:v>129.4500000004191</c:v>
                </c:pt>
                <c:pt idx="3">
                  <c:v>251.0333333335002</c:v>
                </c:pt>
                <c:pt idx="4">
                  <c:v>0</c:v>
                </c:pt>
                <c:pt idx="5">
                  <c:v>257.79999999969732</c:v>
                </c:pt>
                <c:pt idx="6">
                  <c:v>0</c:v>
                </c:pt>
                <c:pt idx="7">
                  <c:v>21.483333333337214</c:v>
                </c:pt>
                <c:pt idx="8">
                  <c:v>330.01666666637175</c:v>
                </c:pt>
                <c:pt idx="9">
                  <c:v>567.46666666679084</c:v>
                </c:pt>
                <c:pt idx="10">
                  <c:v>193.26666666642996</c:v>
                </c:pt>
                <c:pt idx="11">
                  <c:v>430.36833333276445</c:v>
                </c:pt>
                <c:pt idx="12">
                  <c:v>469.03333333320916</c:v>
                </c:pt>
                <c:pt idx="13">
                  <c:v>731.74999999988358</c:v>
                </c:pt>
                <c:pt idx="14">
                  <c:v>455.7666666667792</c:v>
                </c:pt>
                <c:pt idx="15">
                  <c:v>752.39472222269978</c:v>
                </c:pt>
              </c:numCache>
            </c:numRef>
          </c:val>
          <c:extLst>
            <c:ext xmlns:c16="http://schemas.microsoft.com/office/drawing/2014/chart" uri="{C3380CC4-5D6E-409C-BE32-E72D297353CC}">
              <c16:uniqueId val="{00000000-4FEF-CF4D-B81D-70F500A5E011}"/>
            </c:ext>
          </c:extLst>
        </c:ser>
        <c:ser>
          <c:idx val="2"/>
          <c:order val="1"/>
          <c:tx>
            <c:strRef>
              <c:f>SummaryStats!$C$70</c:f>
              <c:strCache>
                <c:ptCount val="1"/>
                <c:pt idx="0">
                  <c:v>ARGO/ARGO2 (1988-2000)</c:v>
                </c:pt>
              </c:strCache>
            </c:strRef>
          </c:tx>
          <c:spPr>
            <a:solidFill>
              <a:srgbClr val="0000FF"/>
            </a:solidFill>
            <a:ln w="12700">
              <a:solidFill>
                <a:srgbClr val="000000"/>
              </a:solidFill>
              <a:prstDash val="solid"/>
            </a:ln>
          </c:spPr>
          <c:invertIfNegative val="0"/>
          <c:cat>
            <c:numRef>
              <c:f>SummaryStats!$A$71:$A$86</c:f>
              <c:numCache>
                <c:formatCode>0</c:formatCode>
                <c:ptCount val="1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numCache>
            </c:numRef>
          </c:cat>
          <c:val>
            <c:numRef>
              <c:f>SummaryStats!$C$71:$C$86</c:f>
              <c:numCache>
                <c:formatCode>0.0</c:formatCode>
                <c:ptCount val="16"/>
                <c:pt idx="0">
                  <c:v>478.44999999974971</c:v>
                </c:pt>
                <c:pt idx="1">
                  <c:v>538.61666666626115</c:v>
                </c:pt>
                <c:pt idx="2">
                  <c:v>0</c:v>
                </c:pt>
                <c:pt idx="3">
                  <c:v>0</c:v>
                </c:pt>
                <c:pt idx="4">
                  <c:v>0</c:v>
                </c:pt>
                <c:pt idx="5">
                  <c:v>0</c:v>
                </c:pt>
                <c:pt idx="6">
                  <c:v>152.83333333331393</c:v>
                </c:pt>
                <c:pt idx="7">
                  <c:v>0</c:v>
                </c:pt>
                <c:pt idx="8">
                  <c:v>485.49999999994179</c:v>
                </c:pt>
                <c:pt idx="9">
                  <c:v>542.51666666683741</c:v>
                </c:pt>
                <c:pt idx="10">
                  <c:v>125.21666666655801</c:v>
                </c:pt>
                <c:pt idx="11">
                  <c:v>162.41666666697711</c:v>
                </c:pt>
                <c:pt idx="12">
                  <c:v>290.87416666658828</c:v>
                </c:pt>
                <c:pt idx="13">
                  <c:v>0</c:v>
                </c:pt>
                <c:pt idx="14">
                  <c:v>0</c:v>
                </c:pt>
                <c:pt idx="15">
                  <c:v>0</c:v>
                </c:pt>
              </c:numCache>
            </c:numRef>
          </c:val>
          <c:extLst>
            <c:ext xmlns:c16="http://schemas.microsoft.com/office/drawing/2014/chart" uri="{C3380CC4-5D6E-409C-BE32-E72D297353CC}">
              <c16:uniqueId val="{00000001-4FEF-CF4D-B81D-70F500A5E011}"/>
            </c:ext>
          </c:extLst>
        </c:ser>
        <c:ser>
          <c:idx val="3"/>
          <c:order val="2"/>
          <c:tx>
            <c:strRef>
              <c:f>SummaryStats!$D$70</c:f>
              <c:strCache>
                <c:ptCount val="1"/>
                <c:pt idx="0">
                  <c:v>DSL120/DSL120a</c:v>
                </c:pt>
              </c:strCache>
            </c:strRef>
          </c:tx>
          <c:spPr>
            <a:solidFill>
              <a:srgbClr val="008000"/>
            </a:solidFill>
            <a:ln w="12700">
              <a:solidFill>
                <a:srgbClr val="000000"/>
              </a:solidFill>
              <a:prstDash val="solid"/>
            </a:ln>
          </c:spPr>
          <c:invertIfNegative val="0"/>
          <c:cat>
            <c:numRef>
              <c:f>SummaryStats!$A$71:$A$86</c:f>
              <c:numCache>
                <c:formatCode>0</c:formatCode>
                <c:ptCount val="16"/>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numCache>
            </c:numRef>
          </c:cat>
          <c:val>
            <c:numRef>
              <c:f>SummaryStats!$D$71:$D$86</c:f>
              <c:numCache>
                <c:formatCode>0.0</c:formatCode>
                <c:ptCount val="16"/>
                <c:pt idx="0">
                  <c:v>0</c:v>
                </c:pt>
                <c:pt idx="1">
                  <c:v>48.033333333441988</c:v>
                </c:pt>
                <c:pt idx="2">
                  <c:v>44.499999999941792</c:v>
                </c:pt>
                <c:pt idx="3">
                  <c:v>191.93333333329065</c:v>
                </c:pt>
                <c:pt idx="4">
                  <c:v>145.5</c:v>
                </c:pt>
                <c:pt idx="5">
                  <c:v>166.24999999988358</c:v>
                </c:pt>
                <c:pt idx="6">
                  <c:v>236.54999999975553</c:v>
                </c:pt>
                <c:pt idx="7">
                  <c:v>0</c:v>
                </c:pt>
                <c:pt idx="8">
                  <c:v>241.56666666653473</c:v>
                </c:pt>
                <c:pt idx="9">
                  <c:v>75.749999999825377</c:v>
                </c:pt>
                <c:pt idx="10">
                  <c:v>581.26666666689562</c:v>
                </c:pt>
                <c:pt idx="11">
                  <c:v>196.22027777787298</c:v>
                </c:pt>
                <c:pt idx="12">
                  <c:v>459.04999999981374</c:v>
                </c:pt>
                <c:pt idx="13">
                  <c:v>361.45000000001164</c:v>
                </c:pt>
                <c:pt idx="14">
                  <c:v>472.88333333353512</c:v>
                </c:pt>
                <c:pt idx="15">
                  <c:v>318.64999999984866</c:v>
                </c:pt>
              </c:numCache>
            </c:numRef>
          </c:val>
          <c:extLst>
            <c:ext xmlns:c16="http://schemas.microsoft.com/office/drawing/2014/chart" uri="{C3380CC4-5D6E-409C-BE32-E72D297353CC}">
              <c16:uniqueId val="{00000002-4FEF-CF4D-B81D-70F500A5E011}"/>
            </c:ext>
          </c:extLst>
        </c:ser>
        <c:dLbls>
          <c:showLegendKey val="0"/>
          <c:showVal val="0"/>
          <c:showCatName val="0"/>
          <c:showSerName val="0"/>
          <c:showPercent val="0"/>
          <c:showBubbleSize val="0"/>
        </c:dLbls>
        <c:gapWidth val="250"/>
        <c:overlap val="15"/>
        <c:axId val="1238727680"/>
        <c:axId val="1"/>
      </c:barChart>
      <c:catAx>
        <c:axId val="1238727680"/>
        <c:scaling>
          <c:orientation val="minMax"/>
        </c:scaling>
        <c:delete val="0"/>
        <c:axPos val="b"/>
        <c:title>
          <c:tx>
            <c:rich>
              <a:bodyPr/>
              <a:lstStyle/>
              <a:p>
                <a:pPr>
                  <a:defRPr sz="1175" b="1" i="0" u="none" strike="noStrike" baseline="0">
                    <a:solidFill>
                      <a:srgbClr val="000000"/>
                    </a:solidFill>
                    <a:latin typeface="Arial"/>
                    <a:ea typeface="Arial"/>
                    <a:cs typeface="Arial"/>
                  </a:defRPr>
                </a:pPr>
                <a:r>
                  <a:rPr lang="en-US"/>
                  <a:t>Year</a:t>
                </a:r>
              </a:p>
            </c:rich>
          </c:tx>
          <c:layout>
            <c:manualLayout>
              <c:xMode val="edge"/>
              <c:yMode val="edge"/>
              <c:x val="0.48728246318607765"/>
              <c:y val="0.85865724381625441"/>
            </c:manualLayout>
          </c:layout>
          <c:overlay val="0"/>
          <c:spPr>
            <a:noFill/>
            <a:ln w="25400">
              <a:noFill/>
            </a:ln>
          </c:spPr>
        </c:title>
        <c:numFmt formatCode="0" sourceLinked="1"/>
        <c:majorTickMark val="cross"/>
        <c:minorTickMark val="none"/>
        <c:tickLblPos val="nextTo"/>
        <c:spPr>
          <a:ln w="25400">
            <a:solidFill>
              <a:srgbClr val="000000"/>
            </a:solidFill>
            <a:prstDash val="solid"/>
          </a:ln>
        </c:spPr>
        <c:txPr>
          <a:bodyPr rot="-5400000" vert="horz"/>
          <a:lstStyle/>
          <a:p>
            <a:pPr>
              <a:defRPr sz="1175" b="1"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75" b="1" i="0" u="none" strike="noStrike" baseline="0">
                    <a:solidFill>
                      <a:srgbClr val="000000"/>
                    </a:solidFill>
                    <a:latin typeface="Arial"/>
                    <a:ea typeface="Arial"/>
                    <a:cs typeface="Arial"/>
                  </a:defRPr>
                </a:pPr>
                <a:r>
                  <a:rPr lang="en-US"/>
                  <a:t>Hours</a:t>
                </a:r>
              </a:p>
            </c:rich>
          </c:tx>
          <c:layout>
            <c:manualLayout>
              <c:xMode val="edge"/>
              <c:yMode val="edge"/>
              <c:x val="2.1419009370816599E-2"/>
              <c:y val="0.37279151943462896"/>
            </c:manualLayout>
          </c:layout>
          <c:overlay val="0"/>
          <c:spPr>
            <a:noFill/>
            <a:ln w="25400">
              <a:noFill/>
            </a:ln>
          </c:spPr>
        </c:title>
        <c:numFmt formatCode="0" sourceLinked="0"/>
        <c:majorTickMark val="out"/>
        <c:minorTickMark val="none"/>
        <c:tickLblPos val="nextTo"/>
        <c:spPr>
          <a:ln w="25400">
            <a:solidFill>
              <a:srgbClr val="000000"/>
            </a:solidFill>
            <a:prstDash val="solid"/>
          </a:ln>
        </c:spPr>
        <c:txPr>
          <a:bodyPr rot="0" vert="horz"/>
          <a:lstStyle/>
          <a:p>
            <a:pPr>
              <a:defRPr sz="1175" b="1" i="0" u="none" strike="noStrike" baseline="0">
                <a:solidFill>
                  <a:srgbClr val="000000"/>
                </a:solidFill>
                <a:latin typeface="Arial"/>
                <a:ea typeface="Arial"/>
                <a:cs typeface="Arial"/>
              </a:defRPr>
            </a:pPr>
            <a:endParaRPr lang="en-US"/>
          </a:p>
        </c:txPr>
        <c:crossAx val="1238727680"/>
        <c:crosses val="autoZero"/>
        <c:crossBetween val="between"/>
      </c:valAx>
      <c:spPr>
        <a:solidFill>
          <a:srgbClr val="C0C0C0"/>
        </a:solidFill>
        <a:ln w="12700">
          <a:solidFill>
            <a:srgbClr val="808080"/>
          </a:solidFill>
          <a:prstDash val="solid"/>
        </a:ln>
      </c:spPr>
    </c:plotArea>
    <c:legend>
      <c:legendPos val="r"/>
      <c:layout>
        <c:manualLayout>
          <c:xMode val="edge"/>
          <c:yMode val="edge"/>
          <c:x val="0.19812583668005354"/>
          <c:y val="9.0106007067137811E-2"/>
          <c:w val="0.19277108433734941"/>
          <c:h val="9.0106007067137811E-2"/>
        </c:manualLayout>
      </c:layout>
      <c:overlay val="0"/>
      <c:spPr>
        <a:solidFill>
          <a:srgbClr val="FFFFFF"/>
        </a:solidFill>
        <a:ln w="3175">
          <a:solidFill>
            <a:srgbClr val="000000"/>
          </a:solidFill>
          <a:prstDash val="solid"/>
        </a:ln>
      </c:spPr>
      <c:txPr>
        <a:bodyPr/>
        <a:lstStyle/>
        <a:p>
          <a:pPr>
            <a:defRPr sz="650" b="1" i="0" u="none" strike="noStrike" baseline="0">
              <a:solidFill>
                <a:srgbClr val="000000"/>
              </a:solidFill>
              <a:latin typeface="Arial"/>
              <a:ea typeface="Arial"/>
              <a:cs typeface="Arial"/>
            </a:defRPr>
          </a:pPr>
          <a:endParaRPr lang="en-US"/>
        </a:p>
      </c:txPr>
    </c:legend>
    <c:plotVisOnly val="1"/>
    <c:dispBlanksAs val="gap"/>
    <c:showDLblsOverMax val="0"/>
  </c:chart>
  <c:spPr>
    <a:noFill/>
    <a:ln w="6350">
      <a:noFill/>
    </a:ln>
  </c:spPr>
  <c:txPr>
    <a:bodyPr/>
    <a:lstStyle/>
    <a:p>
      <a:pPr>
        <a:defRPr sz="1100" b="0" i="0" u="none" strike="noStrike" baseline="0">
          <a:solidFill>
            <a:srgbClr val="000000"/>
          </a:solidFill>
          <a:latin typeface="Arial"/>
          <a:ea typeface="Arial"/>
          <a:cs typeface="Arial"/>
        </a:defRPr>
      </a:pPr>
      <a:endParaRPr lang="en-US"/>
    </a:p>
  </c:tx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Chart12"/>
  <sheetViews>
    <sheetView workbookViewId="0"/>
  </sheetViews>
  <pageMargins left="0.25" right="0.25" top="0.25" bottom="0.25" header="0.5" footer="0.5"/>
  <pageSetup orientation="landscape" horizontalDpi="4294967292" verticalDpi="4294967292"/>
  <headerFooter alignWithMargins="0"/>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Chart10"/>
  <sheetViews>
    <sheetView tabSelected="1" workbookViewId="0"/>
  </sheetViews>
  <pageMargins left="0.25" right="0.25" top="0.25" bottom="0.25" header="0.5" footer="0.5"/>
  <pageSetup orientation="landscape" horizontalDpi="4294967292" verticalDpi="4294967292"/>
  <headerFooter alignWithMargins="0"/>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1"/>
  <sheetViews>
    <sheetView workbookViewId="0"/>
  </sheetViews>
  <pageMargins left="0.25" right="0.25" top="0.25" bottom="0.25" header="0.5" footer="0.5"/>
  <pageSetup orientation="landscape" horizontalDpi="4294967292" verticalDpi="4294967292"/>
  <headerFooter alignWithMargins="0"/>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codeName="Chart13"/>
  <sheetViews>
    <sheetView workbookViewId="0"/>
  </sheetViews>
  <pageMargins left="0.25" right="0.25" top="0.25" bottom="0.25" header="0.5" footer="0.5"/>
  <pageSetup orientation="landscape" horizontalDpi="4294967292" verticalDpi="4294967292"/>
  <headerFooter alignWithMargins="0"/>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codeName="Chart24"/>
  <sheetViews>
    <sheetView workbookViewId="0"/>
  </sheetViews>
  <pageMargins left="0.25" right="0.25" top="0.25" bottom="0.25" header="0.5" footer="0.5"/>
  <pageSetup orientation="landscape" horizontalDpi="4294967292" verticalDpi="4294967292"/>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194800" cy="7200900"/>
    <xdr:graphicFrame macro="">
      <xdr:nvGraphicFramePr>
        <xdr:cNvPr id="2" name="Chart 1">
          <a:extLst>
            <a:ext uri="{FF2B5EF4-FFF2-40B4-BE49-F238E27FC236}">
              <a16:creationId xmlns:a16="http://schemas.microsoft.com/office/drawing/2014/main" id="{1E49E065-D192-A84F-910C-C4FA816060A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0.2525</cdr:x>
      <cdr:y>0.15025</cdr:y>
    </cdr:from>
    <cdr:to>
      <cdr:x>0.48775</cdr:x>
      <cdr:y>0.3765</cdr:y>
    </cdr:to>
    <cdr:sp macro="" textlink="">
      <cdr:nvSpPr>
        <cdr:cNvPr id="1025" name="Rectangle 1">
          <a:extLst xmlns:a="http://schemas.openxmlformats.org/drawingml/2006/main">
            <a:ext uri="{FF2B5EF4-FFF2-40B4-BE49-F238E27FC236}">
              <a16:creationId xmlns:a16="http://schemas.microsoft.com/office/drawing/2014/main" id="{AE672D53-F9A0-174C-A3E6-4FFFFE787A28}"/>
            </a:ext>
          </a:extLst>
        </cdr:cNvPr>
        <cdr:cNvSpPr txBox="1">
          <a:spLocks xmlns:a="http://schemas.openxmlformats.org/drawingml/2006/main" noChangeArrowheads="1"/>
        </cdr:cNvSpPr>
      </cdr:nvSpPr>
      <cdr:spPr bwMode="auto">
        <a:xfrm xmlns:a="http://schemas.openxmlformats.org/drawingml/2006/main">
          <a:off x="2395442" y="1080027"/>
          <a:ext cx="2231793" cy="1626330"/>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a:solidFill>
            <a:srgbClr xmlns:mc="http://schemas.openxmlformats.org/markup-compatibility/2006" xmlns:a14="http://schemas.microsoft.com/office/drawing/2010/main" val="000000" mc:Ignorable="a14" a14:legacySpreadsheetColorIndex="8"/>
          </a:solidFill>
          <a:prstDash val="solid"/>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Totals</a:t>
          </a:r>
          <a:endParaRPr lang="en-US" sz="1000" b="1" i="0" u="none" strike="noStrike" baseline="0">
            <a:solidFill>
              <a:srgbClr val="000000"/>
            </a:solidFill>
            <a:latin typeface="Arial" pitchFamily="2" charset="0"/>
            <a:cs typeface="Arial" pitchFamily="2" charset="0"/>
          </a:endParaRPr>
        </a:p>
        <a:p xmlns:a="http://schemas.openxmlformats.org/drawingml/2006/main">
          <a:pPr algn="ctr" rtl="0">
            <a:defRPr sz="1000"/>
          </a:pPr>
          <a:endParaRPr lang="en-US" sz="1000" b="0" i="0" u="none" strike="noStrike" baseline="0">
            <a:solidFill>
              <a:srgbClr val="000000"/>
            </a:solidFill>
            <a:latin typeface="Arial" pitchFamily="2" charset="0"/>
            <a:cs typeface="Arial" pitchFamily="2" charset="0"/>
          </a:endParaRPr>
        </a:p>
        <a:p xmlns:a="http://schemas.openxmlformats.org/drawingml/2006/main">
          <a:pPr algn="ctr" rtl="0">
            <a:defRPr sz="1000"/>
          </a:pPr>
          <a:r>
            <a:rPr lang="en-US" sz="1000" b="1" i="0" u="sng" strike="noStrike" baseline="0">
              <a:solidFill>
                <a:srgbClr val="000000"/>
              </a:solidFill>
              <a:latin typeface="Arial" pitchFamily="2" charset="0"/>
              <a:cs typeface="Arial" pitchFamily="2" charset="0"/>
            </a:rPr>
            <a:t>Veh</a:t>
          </a:r>
          <a:r>
            <a:rPr lang="en-US" sz="1000" b="1" i="0" u="none" strike="noStrike" baseline="0">
              <a:solidFill>
                <a:srgbClr val="000000"/>
              </a:solidFill>
              <a:latin typeface="Arial" pitchFamily="2" charset="0"/>
              <a:cs typeface="Arial" pitchFamily="2" charset="0"/>
            </a:rPr>
            <a:t>          </a:t>
          </a:r>
          <a:r>
            <a:rPr lang="en-US" sz="1000" b="0" i="0" u="sng" strike="noStrike" baseline="0">
              <a:solidFill>
                <a:srgbClr val="000000"/>
              </a:solidFill>
              <a:latin typeface="Arial" pitchFamily="2" charset="0"/>
              <a:cs typeface="Arial" pitchFamily="2" charset="0"/>
            </a:rPr>
            <a:t>#</a:t>
          </a:r>
          <a:r>
            <a:rPr lang="en-US" sz="1000" b="1" i="0" u="sng" strike="noStrike" baseline="0">
              <a:solidFill>
                <a:srgbClr val="000000"/>
              </a:solidFill>
              <a:latin typeface="Arial" pitchFamily="2" charset="0"/>
              <a:cs typeface="Arial" pitchFamily="2" charset="0"/>
            </a:rPr>
            <a:t>Low</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Hrs</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Avg</a:t>
          </a:r>
          <a:endParaRPr lang="en-US" sz="1000" b="0" i="0" u="none" strike="noStrike" baseline="0">
            <a:solidFill>
              <a:srgbClr val="000000"/>
            </a:solidFill>
            <a:latin typeface="Arial" pitchFamily="2" charset="0"/>
            <a:cs typeface="Arial" pitchFamily="2" charset="0"/>
          </a:endParaRPr>
        </a:p>
        <a:p xmlns:a="http://schemas.openxmlformats.org/drawingml/2006/main">
          <a:pPr algn="ctr" rtl="0">
            <a:defRPr sz="1000"/>
          </a:pPr>
          <a:r>
            <a:rPr lang="en-US" sz="1000" b="1" i="0" u="none" strike="noStrike" baseline="0">
              <a:solidFill>
                <a:srgbClr val="000000"/>
              </a:solidFill>
              <a:latin typeface="Arial" pitchFamily="2" charset="0"/>
              <a:cs typeface="Arial" pitchFamily="2" charset="0"/>
            </a:rPr>
            <a:t>Jason</a:t>
          </a:r>
          <a:r>
            <a:rPr lang="en-US" sz="1000" b="0" i="0" u="none" strike="noStrike" baseline="0">
              <a:solidFill>
                <a:srgbClr val="000000"/>
              </a:solidFill>
              <a:latin typeface="Arial" pitchFamily="2" charset="0"/>
              <a:cs typeface="Arial" pitchFamily="2" charset="0"/>
            </a:rPr>
            <a:t>         253     3779.5    14.9</a:t>
          </a:r>
        </a:p>
        <a:p xmlns:a="http://schemas.openxmlformats.org/drawingml/2006/main">
          <a:pPr algn="ctr" rtl="0">
            <a:defRPr sz="1000"/>
          </a:pPr>
          <a:r>
            <a:rPr lang="en-US" sz="1000" b="0" i="0" u="none" strike="noStrike" baseline="0">
              <a:solidFill>
                <a:srgbClr val="000000"/>
              </a:solidFill>
              <a:latin typeface="Arial" pitchFamily="2" charset="0"/>
              <a:cs typeface="Arial" pitchFamily="2" charset="0"/>
            </a:rPr>
            <a:t>(1992, 1994 - No Lowerings)</a:t>
          </a:r>
        </a:p>
        <a:p xmlns:a="http://schemas.openxmlformats.org/drawingml/2006/main">
          <a:pPr algn="ctr" rtl="0">
            <a:defRPr sz="1000"/>
          </a:pPr>
          <a:endParaRPr lang="en-US" sz="1000" b="0" i="0" u="none" strike="noStrike" baseline="0">
            <a:solidFill>
              <a:srgbClr val="000000"/>
            </a:solidFill>
            <a:latin typeface="Arial" pitchFamily="2" charset="0"/>
            <a:cs typeface="Arial" pitchFamily="2" charset="0"/>
          </a:endParaRPr>
        </a:p>
        <a:p xmlns:a="http://schemas.openxmlformats.org/drawingml/2006/main">
          <a:pPr algn="ctr" rtl="0">
            <a:defRPr sz="1000"/>
          </a:pPr>
          <a:r>
            <a:rPr lang="en-US" sz="1000" b="1" i="0" u="sng" strike="noStrike" baseline="0">
              <a:solidFill>
                <a:srgbClr val="000000"/>
              </a:solidFill>
              <a:latin typeface="Arial" pitchFamily="2" charset="0"/>
              <a:cs typeface="Arial" pitchFamily="2" charset="0"/>
            </a:rPr>
            <a:t>Veh</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 </a:t>
          </a:r>
          <a:r>
            <a:rPr lang="en-US" sz="1000" b="0" i="0" u="sng" strike="noStrike" baseline="0">
              <a:solidFill>
                <a:srgbClr val="000000"/>
              </a:solidFill>
              <a:latin typeface="Arial" pitchFamily="2" charset="0"/>
              <a:cs typeface="Arial" pitchFamily="2" charset="0"/>
            </a:rPr>
            <a:t>#</a:t>
          </a:r>
          <a:r>
            <a:rPr lang="en-US" sz="1000" b="1" i="0" u="sng" strike="noStrike" baseline="0">
              <a:solidFill>
                <a:srgbClr val="000000"/>
              </a:solidFill>
              <a:latin typeface="Arial" pitchFamily="2" charset="0"/>
              <a:cs typeface="Arial" pitchFamily="2" charset="0"/>
            </a:rPr>
            <a:t>Low</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 Hrs</a:t>
          </a:r>
          <a:r>
            <a:rPr lang="en-US" sz="1000" b="1" i="0" u="none" strike="noStrike" baseline="0">
              <a:solidFill>
                <a:srgbClr val="000000"/>
              </a:solidFill>
              <a:latin typeface="Arial" pitchFamily="2" charset="0"/>
              <a:cs typeface="Arial" pitchFamily="2" charset="0"/>
            </a:rPr>
            <a:t>       </a:t>
          </a:r>
          <a:r>
            <a:rPr lang="en-US" sz="1000" b="1" i="0" u="sng" strike="noStrike" baseline="0">
              <a:solidFill>
                <a:srgbClr val="000000"/>
              </a:solidFill>
              <a:latin typeface="Arial" pitchFamily="2" charset="0"/>
              <a:cs typeface="Arial" pitchFamily="2" charset="0"/>
            </a:rPr>
            <a:t>Avg</a:t>
          </a:r>
        </a:p>
        <a:p xmlns:a="http://schemas.openxmlformats.org/drawingml/2006/main">
          <a:pPr algn="ctr" rtl="0">
            <a:defRPr sz="1000"/>
          </a:pPr>
          <a:r>
            <a:rPr lang="en-US" sz="1000" b="1" i="0" u="none" strike="noStrike" baseline="0">
              <a:solidFill>
                <a:srgbClr val="000000"/>
              </a:solidFill>
              <a:latin typeface="Arial" pitchFamily="2" charset="0"/>
              <a:cs typeface="Arial" pitchFamily="2" charset="0"/>
            </a:rPr>
            <a:t>Jason2       </a:t>
          </a:r>
          <a:r>
            <a:rPr lang="en-US" sz="1000" b="0" i="0" u="none" strike="noStrike" baseline="0">
              <a:solidFill>
                <a:srgbClr val="000000"/>
              </a:solidFill>
              <a:latin typeface="Arial" pitchFamily="2" charset="0"/>
              <a:cs typeface="Arial" pitchFamily="2" charset="0"/>
            </a:rPr>
            <a:t> 1023    18003      15.1</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194800" cy="7200900"/>
    <xdr:graphicFrame macro="">
      <xdr:nvGraphicFramePr>
        <xdr:cNvPr id="2" name="Chart 1">
          <a:extLst>
            <a:ext uri="{FF2B5EF4-FFF2-40B4-BE49-F238E27FC236}">
              <a16:creationId xmlns:a16="http://schemas.microsoft.com/office/drawing/2014/main" id="{2369B233-5F0F-AA4A-8DBB-7658D8DBCFF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486900" cy="7200900"/>
    <xdr:graphicFrame macro="">
      <xdr:nvGraphicFramePr>
        <xdr:cNvPr id="2" name="Chart 1">
          <a:extLst>
            <a:ext uri="{FF2B5EF4-FFF2-40B4-BE49-F238E27FC236}">
              <a16:creationId xmlns:a16="http://schemas.microsoft.com/office/drawing/2014/main" id="{5B739187-C095-DF45-AF5E-B40CD73E26A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486900" cy="7200900"/>
    <xdr:graphicFrame macro="">
      <xdr:nvGraphicFramePr>
        <xdr:cNvPr id="2" name="Chart 1">
          <a:extLst>
            <a:ext uri="{FF2B5EF4-FFF2-40B4-BE49-F238E27FC236}">
              <a16:creationId xmlns:a16="http://schemas.microsoft.com/office/drawing/2014/main" id="{D330D092-9080-314C-ADA4-84FAD0DF420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486900" cy="7188200"/>
    <xdr:graphicFrame macro="">
      <xdr:nvGraphicFramePr>
        <xdr:cNvPr id="2" name="Chart 1">
          <a:extLst>
            <a:ext uri="{FF2B5EF4-FFF2-40B4-BE49-F238E27FC236}">
              <a16:creationId xmlns:a16="http://schemas.microsoft.com/office/drawing/2014/main" id="{59C282E7-90A3-6B4A-A933-263C2361F5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0.175</cdr:x>
      <cdr:y>0.87325</cdr:y>
    </cdr:from>
    <cdr:to>
      <cdr:x>0.228</cdr:x>
      <cdr:y>0.9655</cdr:y>
    </cdr:to>
    <cdr:pic>
      <cdr:nvPicPr>
        <cdr:cNvPr id="2049" name="Picture 2">
          <a:extLst xmlns:a="http://schemas.openxmlformats.org/drawingml/2006/main">
            <a:ext uri="{FF2B5EF4-FFF2-40B4-BE49-F238E27FC236}">
              <a16:creationId xmlns:a16="http://schemas.microsoft.com/office/drawing/2014/main" id="{A225DA64-B8D9-FF48-9111-58BD8DBED072}"/>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660208" y="6277096"/>
          <a:ext cx="502805" cy="66311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cdr:spPr>
    </cdr:pic>
  </cdr:relSizeAnchor>
  <cdr:relSizeAnchor xmlns:cdr="http://schemas.openxmlformats.org/drawingml/2006/chartDrawing">
    <cdr:from>
      <cdr:x>0.80275</cdr:x>
      <cdr:y>0.87375</cdr:y>
    </cdr:from>
    <cdr:to>
      <cdr:x>0.865</cdr:x>
      <cdr:y>0.97775</cdr:y>
    </cdr:to>
    <cdr:pic>
      <cdr:nvPicPr>
        <cdr:cNvPr id="2050" name="Picture 3">
          <a:extLst xmlns:a="http://schemas.openxmlformats.org/drawingml/2006/main">
            <a:ext uri="{FF2B5EF4-FFF2-40B4-BE49-F238E27FC236}">
              <a16:creationId xmlns:a16="http://schemas.microsoft.com/office/drawing/2014/main" id="{5286BB66-BDF9-504A-9D1D-13E0097FB1E4}"/>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615609" y="6280690"/>
          <a:ext cx="590560" cy="74757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cdr:spPr>
    </cdr:pic>
  </cdr:relSizeAnchor>
  <cdr:relSizeAnchor xmlns:cdr="http://schemas.openxmlformats.org/drawingml/2006/chartDrawing">
    <cdr:from>
      <cdr:x>0.31675</cdr:x>
      <cdr:y>0.86775</cdr:y>
    </cdr:from>
    <cdr:to>
      <cdr:x>0.7295</cdr:x>
      <cdr:y>0.99975</cdr:y>
    </cdr:to>
    <cdr:sp macro="" textlink="">
      <cdr:nvSpPr>
        <cdr:cNvPr id="2051" name="Rectangle 4">
          <a:extLst xmlns:a="http://schemas.openxmlformats.org/drawingml/2006/main">
            <a:ext uri="{FF2B5EF4-FFF2-40B4-BE49-F238E27FC236}">
              <a16:creationId xmlns:a16="http://schemas.microsoft.com/office/drawing/2014/main" id="{C65ABF4C-B88A-BC41-B588-F1D9481A08DC}"/>
            </a:ext>
          </a:extLst>
        </cdr:cNvPr>
        <cdr:cNvSpPr txBox="1">
          <a:spLocks xmlns:a="http://schemas.openxmlformats.org/drawingml/2006/main" noChangeArrowheads="1"/>
        </cdr:cNvSpPr>
      </cdr:nvSpPr>
      <cdr:spPr bwMode="auto">
        <a:xfrm xmlns:a="http://schemas.openxmlformats.org/drawingml/2006/main">
          <a:off x="3004976" y="6237561"/>
          <a:ext cx="3915718" cy="948842"/>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a:solidFill>
            <a:srgbClr xmlns:mc="http://schemas.openxmlformats.org/markup-compatibility/2006" xmlns:a14="http://schemas.microsoft.com/office/drawing/2010/main" val="000000" mc:Ignorable="a14" a14:legacySpreadsheetColorIndex="8"/>
          </a:solidFill>
          <a:prstDash val="solid"/>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Maximum Duration Lowerings</a:t>
          </a:r>
        </a:p>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JASON:  TN129,  Johnson01,  JAS-308,  Jun/2001,  112.5Hrs</a:t>
          </a:r>
        </a:p>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ARGO2:  TN068,  DERBY97,  ARG2-016,  Mar/97,  180.3Hrs</a:t>
          </a:r>
        </a:p>
        <a:p xmlns:a="http://schemas.openxmlformats.org/drawingml/2006/main">
          <a:pPr algn="ctr" rtl="0">
            <a:defRPr sz="1000"/>
          </a:pPr>
          <a:r>
            <a:rPr lang="en-US" sz="1200" b="1" i="0" u="none" strike="noStrike" baseline="0">
              <a:solidFill>
                <a:srgbClr val="000000"/>
              </a:solidFill>
              <a:latin typeface="Arial" pitchFamily="2" charset="0"/>
              <a:cs typeface="Arial" pitchFamily="2" charset="0"/>
            </a:rPr>
            <a:t>DSL120:  KN142-05,   TAG94,  AMS-031,  Jul/94,  147.5Hrs</a:t>
          </a:r>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78"/>
  <sheetViews>
    <sheetView workbookViewId="0">
      <selection activeCell="C27" sqref="C27"/>
    </sheetView>
  </sheetViews>
  <sheetFormatPr baseColWidth="10" defaultColWidth="8.83203125" defaultRowHeight="13"/>
  <cols>
    <col min="1" max="1" width="30.6640625" customWidth="1"/>
    <col min="2" max="2" width="110.6640625" customWidth="1"/>
    <col min="3" max="3" width="65.5" customWidth="1"/>
  </cols>
  <sheetData>
    <row r="1" spans="1:3" s="105" customFormat="1" ht="16">
      <c r="A1" s="104"/>
      <c r="B1" s="77" t="s">
        <v>0</v>
      </c>
    </row>
    <row r="2" spans="1:3" s="105" customFormat="1" ht="16">
      <c r="A2" s="104"/>
      <c r="B2" s="78" t="s">
        <v>1</v>
      </c>
      <c r="C2" s="40"/>
    </row>
    <row r="3" spans="1:3" s="55" customFormat="1" ht="15" customHeight="1">
      <c r="A3" s="53"/>
      <c r="B3" s="54" t="s">
        <v>2</v>
      </c>
      <c r="C3" s="53"/>
    </row>
    <row r="4" spans="1:3" s="55" customFormat="1" ht="15" customHeight="1">
      <c r="A4" s="53"/>
      <c r="B4" s="53"/>
      <c r="C4" s="53"/>
    </row>
    <row r="5" spans="1:3" s="55" customFormat="1" ht="20" customHeight="1">
      <c r="A5" s="106" t="s">
        <v>3</v>
      </c>
      <c r="B5" s="106" t="s">
        <v>4</v>
      </c>
      <c r="C5" s="106" t="s">
        <v>5</v>
      </c>
    </row>
    <row r="6" spans="1:3" s="55" customFormat="1" ht="20" customHeight="1">
      <c r="A6" s="69" t="s">
        <v>6</v>
      </c>
      <c r="B6" s="53" t="s">
        <v>7</v>
      </c>
      <c r="C6" s="53" t="s">
        <v>8</v>
      </c>
    </row>
    <row r="7" spans="1:3" s="55" customFormat="1" ht="20" customHeight="1">
      <c r="A7" s="62" t="s">
        <v>9</v>
      </c>
      <c r="B7" s="53" t="s">
        <v>10</v>
      </c>
      <c r="C7" s="53" t="s">
        <v>11</v>
      </c>
    </row>
    <row r="8" spans="1:3" s="55" customFormat="1" ht="20" customHeight="1">
      <c r="A8" s="62" t="s">
        <v>12</v>
      </c>
      <c r="B8" s="53" t="s">
        <v>13</v>
      </c>
      <c r="C8" s="3" t="s">
        <v>8432</v>
      </c>
    </row>
    <row r="9" spans="1:3" s="55" customFormat="1" ht="20" customHeight="1">
      <c r="A9" s="62" t="s">
        <v>14</v>
      </c>
      <c r="B9" s="53" t="s">
        <v>15</v>
      </c>
      <c r="C9" s="3" t="s">
        <v>8432</v>
      </c>
    </row>
    <row r="10" spans="1:3" s="55" customFormat="1" ht="20" customHeight="1">
      <c r="A10" s="62" t="s">
        <v>16</v>
      </c>
      <c r="B10" s="53" t="s">
        <v>17</v>
      </c>
      <c r="C10" s="3" t="s">
        <v>8432</v>
      </c>
    </row>
    <row r="11" spans="1:3" s="55" customFormat="1" ht="20" customHeight="1">
      <c r="A11" s="62" t="s">
        <v>18</v>
      </c>
      <c r="B11" s="53" t="s">
        <v>19</v>
      </c>
      <c r="C11" s="3" t="s">
        <v>8432</v>
      </c>
    </row>
    <row r="12" spans="1:3" s="55" customFormat="1" ht="20" customHeight="1">
      <c r="A12" s="62" t="s">
        <v>20</v>
      </c>
      <c r="B12" s="53" t="s">
        <v>21</v>
      </c>
      <c r="C12" s="53" t="s">
        <v>22</v>
      </c>
    </row>
    <row r="13" spans="1:3" s="55" customFormat="1" ht="20" customHeight="1">
      <c r="A13" s="62" t="s">
        <v>23</v>
      </c>
      <c r="B13" s="53" t="s">
        <v>24</v>
      </c>
      <c r="C13" s="59" t="s">
        <v>25</v>
      </c>
    </row>
    <row r="14" spans="1:3" s="55" customFormat="1" ht="20" customHeight="1">
      <c r="A14" s="62" t="s">
        <v>26</v>
      </c>
      <c r="B14" s="53" t="s">
        <v>27</v>
      </c>
      <c r="C14" s="53" t="s">
        <v>28</v>
      </c>
    </row>
    <row r="15" spans="1:3" s="55" customFormat="1" ht="20" customHeight="1">
      <c r="A15" s="62" t="s">
        <v>29</v>
      </c>
      <c r="B15" s="53" t="s">
        <v>30</v>
      </c>
      <c r="C15" s="53" t="s">
        <v>31</v>
      </c>
    </row>
    <row r="16" spans="1:3" s="55" customFormat="1" ht="20" customHeight="1">
      <c r="A16" s="62" t="s">
        <v>32</v>
      </c>
      <c r="B16" s="53" t="s">
        <v>33</v>
      </c>
      <c r="C16" s="53" t="s">
        <v>34</v>
      </c>
    </row>
    <row r="17" spans="1:3" s="55" customFormat="1" ht="20" customHeight="1">
      <c r="A17" s="62" t="s">
        <v>35</v>
      </c>
      <c r="B17" s="53" t="s">
        <v>36</v>
      </c>
      <c r="C17" s="59" t="s">
        <v>37</v>
      </c>
    </row>
    <row r="18" spans="1:3" s="55" customFormat="1" ht="19.5" customHeight="1">
      <c r="A18" s="62" t="s">
        <v>38</v>
      </c>
      <c r="B18" s="53" t="s">
        <v>39</v>
      </c>
      <c r="C18" s="53" t="s">
        <v>40</v>
      </c>
    </row>
    <row r="19" spans="1:3" s="55" customFormat="1" ht="20" customHeight="1">
      <c r="A19" s="62" t="s">
        <v>41</v>
      </c>
      <c r="B19" s="53" t="s">
        <v>42</v>
      </c>
      <c r="C19" s="53" t="s">
        <v>43</v>
      </c>
    </row>
    <row r="20" spans="1:3" s="55" customFormat="1" ht="20" customHeight="1">
      <c r="A20" s="62" t="s">
        <v>44</v>
      </c>
      <c r="B20" s="53" t="s">
        <v>45</v>
      </c>
      <c r="C20" s="53" t="s">
        <v>11</v>
      </c>
    </row>
    <row r="21" spans="1:3" s="55" customFormat="1" ht="20" customHeight="1">
      <c r="A21" s="62" t="s">
        <v>46</v>
      </c>
      <c r="B21" s="53" t="s">
        <v>47</v>
      </c>
      <c r="C21" s="53" t="s">
        <v>11</v>
      </c>
    </row>
    <row r="22" spans="1:3" s="55" customFormat="1" ht="20" customHeight="1">
      <c r="A22" s="62" t="s">
        <v>48</v>
      </c>
      <c r="B22" s="53" t="s">
        <v>49</v>
      </c>
      <c r="C22" s="53" t="s">
        <v>11</v>
      </c>
    </row>
    <row r="23" spans="1:3" s="55" customFormat="1" ht="20" customHeight="1">
      <c r="A23" s="85" t="s">
        <v>50</v>
      </c>
      <c r="B23" s="55" t="s">
        <v>51</v>
      </c>
      <c r="C23" s="53" t="s">
        <v>11</v>
      </c>
    </row>
    <row r="24" spans="1:3" s="55" customFormat="1" ht="20" customHeight="1">
      <c r="A24" s="85" t="s">
        <v>52</v>
      </c>
      <c r="B24" s="55" t="s">
        <v>53</v>
      </c>
      <c r="C24" s="53" t="s">
        <v>11</v>
      </c>
    </row>
    <row r="25" spans="1:3" s="55" customFormat="1" ht="20" customHeight="1">
      <c r="A25" s="85" t="s">
        <v>54</v>
      </c>
      <c r="B25" s="53" t="s">
        <v>55</v>
      </c>
      <c r="C25" s="3" t="s">
        <v>8432</v>
      </c>
    </row>
    <row r="26" spans="1:3" s="55" customFormat="1" ht="20" customHeight="1">
      <c r="A26" s="85" t="s">
        <v>56</v>
      </c>
      <c r="B26" s="53" t="s">
        <v>57</v>
      </c>
      <c r="C26" s="59" t="s">
        <v>58</v>
      </c>
    </row>
    <row r="27" spans="1:3" s="55" customFormat="1" ht="20" customHeight="1">
      <c r="A27" s="85" t="s">
        <v>59</v>
      </c>
      <c r="B27" s="55" t="s">
        <v>60</v>
      </c>
      <c r="C27" s="53" t="s">
        <v>11</v>
      </c>
    </row>
    <row r="28" spans="1:3" s="55" customFormat="1" ht="20" customHeight="1">
      <c r="A28" s="85" t="s">
        <v>61</v>
      </c>
      <c r="B28" s="55" t="s">
        <v>62</v>
      </c>
      <c r="C28" s="53" t="s">
        <v>11</v>
      </c>
    </row>
    <row r="29" spans="1:3" s="55" customFormat="1" ht="21" customHeight="1">
      <c r="A29" s="220" t="s">
        <v>63</v>
      </c>
      <c r="B29" s="55" t="s">
        <v>64</v>
      </c>
      <c r="C29" s="3" t="s">
        <v>8432</v>
      </c>
    </row>
    <row r="30" spans="1:3" s="55" customFormat="1" ht="15" customHeight="1">
      <c r="A30" s="58"/>
      <c r="B30" s="53"/>
      <c r="C30" s="53"/>
    </row>
    <row r="31" spans="1:3" s="55" customFormat="1" ht="15" customHeight="1">
      <c r="A31" s="58"/>
      <c r="C31" s="53"/>
    </row>
    <row r="32" spans="1:3" s="55" customFormat="1" ht="15" customHeight="1">
      <c r="A32" s="58"/>
      <c r="C32" s="53"/>
    </row>
    <row r="33" spans="1:3" s="55" customFormat="1" ht="15" customHeight="1">
      <c r="A33" s="57"/>
      <c r="B33" s="53"/>
      <c r="C33" s="53"/>
    </row>
    <row r="34" spans="1:3" s="55" customFormat="1" ht="12" customHeight="1">
      <c r="A34" s="58"/>
      <c r="B34" s="53"/>
      <c r="C34" s="53"/>
    </row>
    <row r="35" spans="1:3" s="55" customFormat="1" ht="12" customHeight="1">
      <c r="A35" s="58"/>
      <c r="B35" s="53"/>
      <c r="C35" s="53"/>
    </row>
    <row r="36" spans="1:3" s="55" customFormat="1" ht="12" customHeight="1">
      <c r="A36" s="58"/>
      <c r="B36" s="53"/>
      <c r="C36" s="53"/>
    </row>
    <row r="37" spans="1:3" s="55" customFormat="1" ht="12" customHeight="1">
      <c r="A37" s="58"/>
      <c r="C37" s="53"/>
    </row>
    <row r="38" spans="1:3" s="55" customFormat="1" ht="12" customHeight="1">
      <c r="A38" s="58"/>
      <c r="C38" s="53"/>
    </row>
    <row r="39" spans="1:3" s="55" customFormat="1" ht="12" customHeight="1">
      <c r="A39" s="57"/>
      <c r="C39" s="57"/>
    </row>
    <row r="40" spans="1:3" s="55" customFormat="1" ht="12" customHeight="1">
      <c r="A40" s="58"/>
      <c r="B40" s="53"/>
      <c r="C40" s="53"/>
    </row>
    <row r="41" spans="1:3" s="55" customFormat="1" ht="12" customHeight="1">
      <c r="A41" s="58"/>
      <c r="B41" s="53"/>
      <c r="C41" s="53"/>
    </row>
    <row r="42" spans="1:3" s="55" customFormat="1" ht="12" customHeight="1">
      <c r="A42" s="58"/>
      <c r="B42" s="53"/>
      <c r="C42" s="53"/>
    </row>
    <row r="43" spans="1:3" s="55" customFormat="1" ht="12" customHeight="1">
      <c r="A43" s="58"/>
      <c r="B43" s="53"/>
      <c r="C43" s="53"/>
    </row>
    <row r="44" spans="1:3" s="55" customFormat="1" ht="12" customHeight="1">
      <c r="A44" s="58"/>
      <c r="B44" s="53"/>
      <c r="C44" s="53"/>
    </row>
    <row r="45" spans="1:3" s="55" customFormat="1" ht="12" customHeight="1">
      <c r="A45" s="58"/>
      <c r="C45" s="53"/>
    </row>
    <row r="46" spans="1:3" s="55" customFormat="1" ht="12" customHeight="1">
      <c r="A46" s="58"/>
      <c r="C46" s="53"/>
    </row>
    <row r="47" spans="1:3" s="55" customFormat="1" ht="12" customHeight="1">
      <c r="A47" s="58"/>
      <c r="C47" s="53"/>
    </row>
    <row r="48" spans="1:3" s="55" customFormat="1" ht="12" customHeight="1">
      <c r="A48" s="58"/>
      <c r="B48" s="59"/>
      <c r="C48" s="53"/>
    </row>
    <row r="49" spans="1:3" s="55" customFormat="1" ht="12" customHeight="1">
      <c r="A49" s="58"/>
      <c r="B49" s="53"/>
      <c r="C49" s="53"/>
    </row>
    <row r="50" spans="1:3" s="55" customFormat="1" ht="12" customHeight="1">
      <c r="A50" s="58"/>
      <c r="B50" s="53"/>
      <c r="C50" s="53"/>
    </row>
    <row r="51" spans="1:3" s="55" customFormat="1" ht="12" customHeight="1">
      <c r="A51" s="58"/>
      <c r="B51" s="53"/>
      <c r="C51" s="53"/>
    </row>
    <row r="52" spans="1:3" s="55" customFormat="1" ht="12" customHeight="1">
      <c r="A52" s="58"/>
      <c r="B52" s="53"/>
      <c r="C52" s="53"/>
    </row>
    <row r="53" spans="1:3" s="55" customFormat="1" ht="12" customHeight="1">
      <c r="A53" s="58"/>
      <c r="C53" s="53"/>
    </row>
    <row r="54" spans="1:3" s="55" customFormat="1" ht="12" customHeight="1">
      <c r="A54" s="60"/>
      <c r="B54" s="60"/>
      <c r="C54" s="60"/>
    </row>
    <row r="55" spans="1:3" s="55" customFormat="1" ht="12" customHeight="1">
      <c r="A55" s="60"/>
      <c r="B55" s="60"/>
      <c r="C55" s="60"/>
    </row>
    <row r="56" spans="1:3" s="55" customFormat="1" ht="12" customHeight="1">
      <c r="A56" s="60"/>
      <c r="B56" s="60"/>
      <c r="C56" s="60"/>
    </row>
    <row r="57" spans="1:3" s="55" customFormat="1" ht="12" customHeight="1">
      <c r="A57" s="60"/>
      <c r="B57" s="60"/>
      <c r="C57" s="60"/>
    </row>
    <row r="58" spans="1:3" s="55" customFormat="1" ht="12" customHeight="1">
      <c r="A58" s="60"/>
      <c r="B58" s="60"/>
      <c r="C58" s="60"/>
    </row>
    <row r="59" spans="1:3" s="55" customFormat="1" ht="12" customHeight="1">
      <c r="A59" s="60"/>
      <c r="B59" s="60"/>
      <c r="C59" s="60"/>
    </row>
    <row r="60" spans="1:3" s="55" customFormat="1" ht="12" customHeight="1">
      <c r="A60" s="60"/>
      <c r="B60" s="60"/>
      <c r="C60" s="60"/>
    </row>
    <row r="61" spans="1:3" s="55" customFormat="1" ht="12" customHeight="1">
      <c r="A61" s="60"/>
      <c r="B61" s="60"/>
      <c r="C61" s="60"/>
    </row>
    <row r="62" spans="1:3" s="55" customFormat="1" ht="12" customHeight="1">
      <c r="A62" s="60"/>
      <c r="B62" s="60"/>
      <c r="C62" s="60"/>
    </row>
    <row r="63" spans="1:3" s="55" customFormat="1" ht="12" customHeight="1">
      <c r="A63" s="60"/>
      <c r="B63" s="60"/>
      <c r="C63" s="60"/>
    </row>
    <row r="64" spans="1:3" s="55" customFormat="1" ht="12" customHeight="1">
      <c r="A64" s="60"/>
      <c r="B64" s="60"/>
      <c r="C64" s="60"/>
    </row>
    <row r="65" spans="1:3" s="55" customFormat="1" ht="12" customHeight="1">
      <c r="A65" s="60"/>
      <c r="B65" s="60"/>
      <c r="C65" s="60"/>
    </row>
    <row r="66" spans="1:3" s="55" customFormat="1" ht="12" customHeight="1">
      <c r="A66" s="60"/>
      <c r="B66" s="60"/>
      <c r="C66" s="60"/>
    </row>
    <row r="67" spans="1:3" s="55" customFormat="1" ht="12" customHeight="1">
      <c r="A67" s="60"/>
      <c r="B67" s="60"/>
      <c r="C67" s="60"/>
    </row>
    <row r="68" spans="1:3" s="55" customFormat="1" ht="12" customHeight="1">
      <c r="A68" s="60"/>
      <c r="B68" s="60"/>
      <c r="C68" s="60"/>
    </row>
    <row r="69" spans="1:3" s="55" customFormat="1" ht="12" customHeight="1">
      <c r="A69" s="60"/>
      <c r="B69" s="60"/>
      <c r="C69" s="60"/>
    </row>
    <row r="70" spans="1:3" s="55" customFormat="1" ht="12" customHeight="1">
      <c r="A70" s="60"/>
      <c r="B70" s="60"/>
      <c r="C70" s="60"/>
    </row>
    <row r="71" spans="1:3" s="55" customFormat="1" ht="12" customHeight="1">
      <c r="A71" s="60"/>
      <c r="B71" s="60"/>
      <c r="C71" s="60"/>
    </row>
    <row r="72" spans="1:3" s="55" customFormat="1" ht="12" customHeight="1">
      <c r="A72" s="60"/>
      <c r="B72" s="60"/>
      <c r="C72" s="60"/>
    </row>
    <row r="73" spans="1:3" s="55" customFormat="1" ht="12" customHeight="1">
      <c r="A73" s="60"/>
      <c r="B73" s="60"/>
      <c r="C73" s="60"/>
    </row>
    <row r="74" spans="1:3" s="55" customFormat="1" ht="12" customHeight="1">
      <c r="A74" s="60"/>
      <c r="B74" s="60"/>
      <c r="C74" s="60"/>
    </row>
    <row r="75" spans="1:3" s="55" customFormat="1" ht="12" customHeight="1">
      <c r="A75" s="60"/>
      <c r="B75" s="60"/>
      <c r="C75" s="60"/>
    </row>
    <row r="76" spans="1:3" s="55" customFormat="1" ht="12" customHeight="1">
      <c r="A76" s="60"/>
      <c r="B76" s="60"/>
      <c r="C76" s="60"/>
    </row>
    <row r="77" spans="1:3" s="55" customFormat="1" ht="12" customHeight="1">
      <c r="A77" s="60"/>
      <c r="B77" s="60"/>
      <c r="C77" s="60"/>
    </row>
    <row r="78" spans="1:3" s="55" customFormat="1" ht="12" customHeight="1">
      <c r="A78" s="60"/>
      <c r="B78" s="60"/>
      <c r="C78" s="60"/>
    </row>
  </sheetData>
  <printOptions horizontalCentered="1"/>
  <pageMargins left="0.25" right="0.25" top="0.5" bottom="0.5" header="0.25" footer="0.25"/>
  <pageSetup scale="65" orientation="landscape" verticalDpi="196"/>
  <headerFooter alignWithMargins="0">
    <oddFooter>&amp;L&amp;"Arial,Italic"&amp;8&amp;F &amp;A    &amp;D &amp;T&amp;R&amp;"Arial,Italic"&amp;8Page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AB297"/>
  <sheetViews>
    <sheetView workbookViewId="0">
      <pane xSplit="1" ySplit="11" topLeftCell="B64"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1" width="10.6640625" style="28" customWidth="1"/>
    <col min="22" max="22" width="120.6640625" style="28" customWidth="1"/>
    <col min="23" max="28" width="10.6640625" style="28" customWidth="1"/>
    <col min="29" max="16384" width="9.1640625" style="28"/>
  </cols>
  <sheetData>
    <row r="1" spans="1:28">
      <c r="A1" s="61" t="s">
        <v>65</v>
      </c>
    </row>
    <row r="2" spans="1:28" ht="16">
      <c r="J2" s="1"/>
      <c r="L2" s="1" t="s">
        <v>0</v>
      </c>
    </row>
    <row r="3" spans="1:28" ht="16">
      <c r="C3" s="3" t="s">
        <v>1224</v>
      </c>
      <c r="D3" s="3" t="s">
        <v>1225</v>
      </c>
      <c r="E3" s="3" t="s">
        <v>114</v>
      </c>
      <c r="F3" s="1"/>
      <c r="G3" s="1"/>
      <c r="H3" s="1"/>
      <c r="J3" s="14"/>
      <c r="L3" s="1" t="s">
        <v>23</v>
      </c>
      <c r="O3" s="8"/>
      <c r="P3" s="8"/>
    </row>
    <row r="4" spans="1:28" ht="16">
      <c r="B4" s="3" t="s">
        <v>6734</v>
      </c>
      <c r="C4" s="3" t="s">
        <v>1229</v>
      </c>
      <c r="D4" s="3" t="s">
        <v>1229</v>
      </c>
      <c r="E4" s="3" t="s">
        <v>1230</v>
      </c>
      <c r="F4" s="3" t="s">
        <v>1232</v>
      </c>
      <c r="G4" s="3" t="s">
        <v>1233</v>
      </c>
      <c r="H4" s="14"/>
      <c r="L4" s="14" t="s">
        <v>6917</v>
      </c>
      <c r="O4" s="8"/>
      <c r="P4" s="8"/>
      <c r="U4" s="5"/>
    </row>
    <row r="5" spans="1:28" ht="16">
      <c r="A5" s="3" t="s">
        <v>1251</v>
      </c>
      <c r="B5" s="2">
        <f>COUNT(Q12:Q103)</f>
        <v>52</v>
      </c>
      <c r="C5" s="19">
        <f>SUM(Q12:Q103)</f>
        <v>87.324074074072996</v>
      </c>
      <c r="D5" s="19">
        <f>SUM(R12:R103)</f>
        <v>98.15883101849613</v>
      </c>
      <c r="E5" s="6">
        <f>SUM(S12:S103)</f>
        <v>2619.7222222221899</v>
      </c>
      <c r="F5" s="19">
        <f>MAX(R12:R97)</f>
        <v>8.7743055555547471</v>
      </c>
      <c r="G5" s="19">
        <f>AVERAGE(R12:R97)</f>
        <v>1.8876698272787718</v>
      </c>
      <c r="L5" s="11" t="s">
        <v>6735</v>
      </c>
      <c r="M5" s="10"/>
      <c r="N5" s="1"/>
      <c r="O5" s="8"/>
      <c r="P5" s="8"/>
      <c r="U5" s="5"/>
    </row>
    <row r="6" spans="1:28" ht="16">
      <c r="A6" s="3"/>
      <c r="C6" s="19"/>
      <c r="D6" s="19"/>
      <c r="E6" s="6"/>
      <c r="F6" s="2" t="s">
        <v>6918</v>
      </c>
      <c r="K6" s="11"/>
      <c r="L6" s="9"/>
      <c r="M6" s="10"/>
      <c r="N6" s="1"/>
      <c r="O6" s="8"/>
      <c r="P6" s="8"/>
      <c r="U6" s="5"/>
    </row>
    <row r="7" spans="1:28" ht="16">
      <c r="A7" s="3" t="s">
        <v>131</v>
      </c>
      <c r="B7" s="41">
        <f ca="1" xml:space="preserve"> TODAY()</f>
        <v>46085</v>
      </c>
      <c r="C7" s="19"/>
      <c r="D7" s="19"/>
      <c r="E7" s="19"/>
      <c r="F7" s="6"/>
      <c r="K7" s="11"/>
      <c r="L7" s="9"/>
      <c r="M7" s="10"/>
      <c r="N7" s="1"/>
      <c r="O7" s="8"/>
      <c r="P7" s="8"/>
      <c r="U7" s="5"/>
    </row>
    <row r="8" spans="1:28" ht="16">
      <c r="A8" s="3" t="s">
        <v>132</v>
      </c>
      <c r="B8" s="40" t="s">
        <v>6919</v>
      </c>
      <c r="K8" s="11"/>
      <c r="L8" s="9"/>
      <c r="M8" s="10"/>
      <c r="N8" s="1"/>
      <c r="O8" s="8"/>
      <c r="P8" s="8"/>
    </row>
    <row r="9" spans="1:28" ht="16">
      <c r="J9" s="20"/>
      <c r="K9" s="11"/>
      <c r="L9" s="9"/>
      <c r="M9" s="10"/>
      <c r="N9" s="1"/>
      <c r="O9" s="8"/>
      <c r="P9" s="8"/>
    </row>
    <row r="10" spans="1:28">
      <c r="A10" s="2"/>
      <c r="G10" s="66" t="s">
        <v>135</v>
      </c>
      <c r="H10" s="66" t="s">
        <v>136</v>
      </c>
      <c r="I10" s="12"/>
      <c r="J10" s="12"/>
      <c r="P10" s="10"/>
      <c r="Q10" s="68" t="s">
        <v>111</v>
      </c>
      <c r="R10" s="68" t="s">
        <v>71</v>
      </c>
      <c r="S10" s="61" t="s">
        <v>114</v>
      </c>
      <c r="T10" s="61" t="s">
        <v>1264</v>
      </c>
      <c r="U10" s="61" t="s">
        <v>1265</v>
      </c>
      <c r="V10" s="3"/>
      <c r="Z10" s="61" t="s">
        <v>122</v>
      </c>
    </row>
    <row r="11" spans="1:28"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22" t="s">
        <v>6742</v>
      </c>
      <c r="V11" s="63" t="s">
        <v>120</v>
      </c>
      <c r="W11" s="22" t="s">
        <v>6743</v>
      </c>
      <c r="X11" s="22" t="s">
        <v>591</v>
      </c>
      <c r="Y11" s="22" t="s">
        <v>6744</v>
      </c>
      <c r="Z11" s="22" t="s">
        <v>6920</v>
      </c>
      <c r="AA11" s="22" t="s">
        <v>6921</v>
      </c>
      <c r="AB11" s="22" t="s">
        <v>6922</v>
      </c>
    </row>
    <row r="12" spans="1:28">
      <c r="A12" s="2" t="s">
        <v>587</v>
      </c>
      <c r="B12" s="9" t="s">
        <v>488</v>
      </c>
      <c r="C12" s="2" t="s">
        <v>588</v>
      </c>
      <c r="D12" s="10" t="s">
        <v>589</v>
      </c>
      <c r="E12" s="9" t="s">
        <v>590</v>
      </c>
      <c r="F12" s="9" t="s">
        <v>590</v>
      </c>
      <c r="G12" s="21">
        <v>32</v>
      </c>
      <c r="H12" s="21">
        <v>-64</v>
      </c>
      <c r="I12" s="13">
        <f t="shared" ref="I12:I35" si="0">INT(((180 + H12) / 6) + 1)</f>
        <v>20</v>
      </c>
      <c r="J12" s="13">
        <f>YEAR(L12)</f>
        <v>2001</v>
      </c>
      <c r="K12" s="2" t="s">
        <v>8</v>
      </c>
      <c r="L12" s="123">
        <v>37060.666666666664</v>
      </c>
      <c r="M12" s="123">
        <v>37060.666666666664</v>
      </c>
      <c r="N12" s="123">
        <v>37060.666666666664</v>
      </c>
      <c r="O12" s="123">
        <v>37060.666666666664</v>
      </c>
      <c r="P12" s="5" t="s">
        <v>4647</v>
      </c>
      <c r="Q12" s="19"/>
      <c r="R12" s="19"/>
      <c r="S12" s="50"/>
      <c r="T12" s="50"/>
      <c r="U12" s="50" t="s">
        <v>395</v>
      </c>
      <c r="V12" s="2" t="s">
        <v>4651</v>
      </c>
      <c r="W12" s="2" t="s">
        <v>8</v>
      </c>
      <c r="X12" s="2" t="s">
        <v>8</v>
      </c>
      <c r="Y12" s="2" t="s">
        <v>4349</v>
      </c>
      <c r="Z12" s="2" t="s">
        <v>4349</v>
      </c>
      <c r="AA12" s="2" t="s">
        <v>4349</v>
      </c>
      <c r="AB12" s="2" t="s">
        <v>4349</v>
      </c>
    </row>
    <row r="13" spans="1:28">
      <c r="A13" s="2" t="s">
        <v>587</v>
      </c>
      <c r="B13" s="9" t="s">
        <v>488</v>
      </c>
      <c r="C13" s="2" t="s">
        <v>588</v>
      </c>
      <c r="D13" s="10" t="s">
        <v>589</v>
      </c>
      <c r="E13" s="9" t="s">
        <v>590</v>
      </c>
      <c r="F13" s="9" t="s">
        <v>590</v>
      </c>
      <c r="G13" s="21">
        <v>32</v>
      </c>
      <c r="H13" s="21">
        <v>-64</v>
      </c>
      <c r="I13" s="13">
        <f t="shared" si="0"/>
        <v>20</v>
      </c>
      <c r="J13" s="13">
        <f>YEAR(L13)</f>
        <v>2001</v>
      </c>
      <c r="K13" s="2" t="s">
        <v>8</v>
      </c>
      <c r="L13" s="123">
        <v>37061.659722222219</v>
      </c>
      <c r="M13" s="123">
        <v>37061.659722222219</v>
      </c>
      <c r="N13" s="123">
        <v>37061.659722222219</v>
      </c>
      <c r="O13" s="123">
        <v>37061.659722222219</v>
      </c>
      <c r="P13" s="5" t="s">
        <v>4647</v>
      </c>
      <c r="Q13" s="19"/>
      <c r="R13" s="19"/>
      <c r="S13" s="50"/>
      <c r="T13" s="50"/>
      <c r="U13" s="50" t="s">
        <v>395</v>
      </c>
      <c r="V13" s="2" t="s">
        <v>4651</v>
      </c>
      <c r="W13" s="2" t="s">
        <v>8</v>
      </c>
      <c r="X13" s="2" t="s">
        <v>8</v>
      </c>
      <c r="Y13" s="2" t="s">
        <v>4349</v>
      </c>
      <c r="Z13" s="2" t="s">
        <v>4349</v>
      </c>
      <c r="AA13" s="2" t="s">
        <v>4349</v>
      </c>
      <c r="AB13" s="2" t="s">
        <v>4349</v>
      </c>
    </row>
    <row r="14" spans="1:28">
      <c r="A14" s="2" t="s">
        <v>587</v>
      </c>
      <c r="B14" s="9" t="s">
        <v>488</v>
      </c>
      <c r="C14" s="2" t="s">
        <v>588</v>
      </c>
      <c r="D14" s="10" t="s">
        <v>589</v>
      </c>
      <c r="E14" s="9" t="s">
        <v>590</v>
      </c>
      <c r="F14" s="9" t="s">
        <v>590</v>
      </c>
      <c r="G14" s="21">
        <v>32</v>
      </c>
      <c r="H14" s="21">
        <v>-64</v>
      </c>
      <c r="I14" s="13">
        <f t="shared" si="0"/>
        <v>20</v>
      </c>
      <c r="J14" s="13">
        <f>YEAR(L14)</f>
        <v>2001</v>
      </c>
      <c r="K14" s="2" t="s">
        <v>8</v>
      </c>
      <c r="L14" s="123">
        <v>37064</v>
      </c>
      <c r="M14" s="123">
        <v>37064</v>
      </c>
      <c r="N14" s="123">
        <v>37064</v>
      </c>
      <c r="O14" s="123">
        <v>37064</v>
      </c>
      <c r="P14" s="5" t="s">
        <v>4647</v>
      </c>
      <c r="Q14" s="19"/>
      <c r="R14" s="19"/>
      <c r="S14" s="50"/>
      <c r="T14" s="50"/>
      <c r="U14" s="50" t="s">
        <v>395</v>
      </c>
      <c r="V14" s="2" t="s">
        <v>4648</v>
      </c>
      <c r="W14" s="2" t="s">
        <v>8</v>
      </c>
      <c r="X14" s="2" t="s">
        <v>8</v>
      </c>
      <c r="Y14" s="2" t="s">
        <v>4349</v>
      </c>
      <c r="Z14" s="2" t="s">
        <v>4349</v>
      </c>
      <c r="AA14" s="2" t="s">
        <v>4349</v>
      </c>
      <c r="AB14" s="2" t="s">
        <v>4349</v>
      </c>
    </row>
    <row r="15" spans="1:28">
      <c r="A15" s="2" t="s">
        <v>587</v>
      </c>
      <c r="B15" s="9" t="s">
        <v>488</v>
      </c>
      <c r="C15" s="2" t="s">
        <v>588</v>
      </c>
      <c r="D15" s="10" t="s">
        <v>589</v>
      </c>
      <c r="E15" s="9" t="s">
        <v>590</v>
      </c>
      <c r="F15" s="9" t="s">
        <v>590</v>
      </c>
      <c r="G15" s="21">
        <v>32</v>
      </c>
      <c r="H15" s="21">
        <v>-64</v>
      </c>
      <c r="I15" s="13">
        <f t="shared" si="0"/>
        <v>20</v>
      </c>
      <c r="J15" s="13">
        <f t="shared" ref="J15:J66" si="1">YEAR(L15)</f>
        <v>2001</v>
      </c>
      <c r="K15" s="2" t="s">
        <v>4659</v>
      </c>
      <c r="L15" s="123">
        <v>37062.958333333336</v>
      </c>
      <c r="M15" s="123">
        <v>37062.975694444445</v>
      </c>
      <c r="N15" s="123">
        <v>37063.060416666667</v>
      </c>
      <c r="O15" s="123">
        <v>37063.083333333336</v>
      </c>
      <c r="P15" s="5" t="s">
        <v>4660</v>
      </c>
      <c r="Q15" s="19">
        <f t="shared" ref="Q15:Q35" si="2">(N15 - M15)</f>
        <v>8.4722222221898846E-2</v>
      </c>
      <c r="R15" s="19">
        <f t="shared" ref="R15:R35" si="3">(O15 - L15)</f>
        <v>0.125</v>
      </c>
      <c r="S15" s="50">
        <f t="shared" ref="S15:S24" si="4">((VALUE(Q15)) * 24) * 1.25</f>
        <v>2.5416666666569654</v>
      </c>
      <c r="T15" s="50"/>
      <c r="U15" s="50" t="s">
        <v>395</v>
      </c>
      <c r="V15" s="2" t="s">
        <v>4651</v>
      </c>
      <c r="W15" s="2" t="s">
        <v>8</v>
      </c>
      <c r="X15" s="2" t="s">
        <v>8</v>
      </c>
      <c r="Y15" s="2" t="s">
        <v>4349</v>
      </c>
      <c r="Z15" s="2" t="s">
        <v>4349</v>
      </c>
      <c r="AA15" s="2" t="s">
        <v>4349</v>
      </c>
      <c r="AB15" s="2" t="s">
        <v>4349</v>
      </c>
    </row>
    <row r="16" spans="1:28">
      <c r="A16" s="2" t="s">
        <v>587</v>
      </c>
      <c r="B16" s="9" t="s">
        <v>488</v>
      </c>
      <c r="C16" s="2" t="s">
        <v>588</v>
      </c>
      <c r="D16" s="10" t="s">
        <v>589</v>
      </c>
      <c r="E16" s="9" t="s">
        <v>590</v>
      </c>
      <c r="F16" s="9" t="s">
        <v>590</v>
      </c>
      <c r="G16" s="21">
        <v>32</v>
      </c>
      <c r="H16" s="21">
        <v>-64</v>
      </c>
      <c r="I16" s="13">
        <f t="shared" si="0"/>
        <v>20</v>
      </c>
      <c r="J16" s="13">
        <f t="shared" si="1"/>
        <v>2001</v>
      </c>
      <c r="K16" s="2" t="s">
        <v>4657</v>
      </c>
      <c r="L16" s="123">
        <v>37063.114583333336</v>
      </c>
      <c r="M16" s="123">
        <v>37063.120138888888</v>
      </c>
      <c r="N16" s="123">
        <v>37063.201388888891</v>
      </c>
      <c r="O16" s="123">
        <v>37063.222222222219</v>
      </c>
      <c r="P16" s="5" t="s">
        <v>4658</v>
      </c>
      <c r="Q16" s="19">
        <f t="shared" si="2"/>
        <v>8.1250000002910383E-2</v>
      </c>
      <c r="R16" s="19">
        <f t="shared" si="3"/>
        <v>0.10763888888322981</v>
      </c>
      <c r="S16" s="50">
        <f t="shared" si="4"/>
        <v>2.4375000000873115</v>
      </c>
      <c r="T16" s="50"/>
      <c r="U16" s="50" t="s">
        <v>395</v>
      </c>
      <c r="V16" s="2" t="s">
        <v>4651</v>
      </c>
      <c r="W16" s="2" t="s">
        <v>8</v>
      </c>
      <c r="X16" s="2" t="s">
        <v>8</v>
      </c>
      <c r="Y16" s="2" t="s">
        <v>4349</v>
      </c>
      <c r="Z16" s="2" t="s">
        <v>4349</v>
      </c>
      <c r="AA16" s="2" t="s">
        <v>4349</v>
      </c>
      <c r="AB16" s="2" t="s">
        <v>4349</v>
      </c>
    </row>
    <row r="17" spans="1:28">
      <c r="A17" s="2" t="s">
        <v>587</v>
      </c>
      <c r="B17" s="9" t="s">
        <v>488</v>
      </c>
      <c r="C17" s="2" t="s">
        <v>588</v>
      </c>
      <c r="D17" s="10" t="s">
        <v>589</v>
      </c>
      <c r="E17" s="9" t="s">
        <v>590</v>
      </c>
      <c r="F17" s="9" t="s">
        <v>590</v>
      </c>
      <c r="G17" s="21">
        <v>32</v>
      </c>
      <c r="H17" s="21">
        <v>-64</v>
      </c>
      <c r="I17" s="13">
        <f t="shared" si="0"/>
        <v>20</v>
      </c>
      <c r="J17" s="13">
        <f t="shared" si="1"/>
        <v>2001</v>
      </c>
      <c r="K17" s="2" t="s">
        <v>4655</v>
      </c>
      <c r="L17" s="123">
        <v>37063.239583333336</v>
      </c>
      <c r="M17" s="123">
        <v>37063.243055555555</v>
      </c>
      <c r="N17" s="123">
        <v>37063.297222222223</v>
      </c>
      <c r="O17" s="123">
        <v>37063.326388888891</v>
      </c>
      <c r="P17" s="5" t="s">
        <v>4656</v>
      </c>
      <c r="Q17" s="19">
        <f t="shared" si="2"/>
        <v>5.4166666668606922E-2</v>
      </c>
      <c r="R17" s="19">
        <f t="shared" si="3"/>
        <v>8.6805555554747116E-2</v>
      </c>
      <c r="S17" s="50">
        <f t="shared" si="4"/>
        <v>1.6250000000582077</v>
      </c>
      <c r="T17" s="50"/>
      <c r="U17" s="50" t="s">
        <v>395</v>
      </c>
      <c r="V17" s="2" t="s">
        <v>4651</v>
      </c>
      <c r="W17" s="2" t="s">
        <v>8</v>
      </c>
      <c r="X17" s="2" t="s">
        <v>8</v>
      </c>
      <c r="Y17" s="2" t="s">
        <v>4349</v>
      </c>
      <c r="Z17" s="2" t="s">
        <v>4349</v>
      </c>
      <c r="AA17" s="2" t="s">
        <v>4349</v>
      </c>
      <c r="AB17" s="2" t="s">
        <v>4349</v>
      </c>
    </row>
    <row r="18" spans="1:28">
      <c r="A18" s="2" t="s">
        <v>587</v>
      </c>
      <c r="B18" s="9" t="s">
        <v>488</v>
      </c>
      <c r="C18" s="2" t="s">
        <v>588</v>
      </c>
      <c r="D18" s="10" t="s">
        <v>589</v>
      </c>
      <c r="E18" s="9" t="s">
        <v>590</v>
      </c>
      <c r="F18" s="9" t="s">
        <v>590</v>
      </c>
      <c r="G18" s="21">
        <v>32</v>
      </c>
      <c r="H18" s="21">
        <v>-64</v>
      </c>
      <c r="I18" s="13">
        <f t="shared" si="0"/>
        <v>20</v>
      </c>
      <c r="J18" s="13">
        <f t="shared" si="1"/>
        <v>2001</v>
      </c>
      <c r="K18" s="2" t="s">
        <v>4652</v>
      </c>
      <c r="L18" s="123">
        <v>37063.334722222222</v>
      </c>
      <c r="M18" s="123">
        <v>37063.340277777781</v>
      </c>
      <c r="N18" s="123">
        <v>37063.371527777781</v>
      </c>
      <c r="O18" s="123">
        <v>37063.39166666667</v>
      </c>
      <c r="P18" s="5" t="s">
        <v>4653</v>
      </c>
      <c r="Q18" s="19">
        <f t="shared" si="2"/>
        <v>3.125E-2</v>
      </c>
      <c r="R18" s="19">
        <f t="shared" si="3"/>
        <v>5.6944444448163267E-2</v>
      </c>
      <c r="S18" s="50">
        <f t="shared" si="4"/>
        <v>0.9375</v>
      </c>
      <c r="T18" s="50"/>
      <c r="U18" s="50" t="s">
        <v>395</v>
      </c>
      <c r="V18" s="2" t="s">
        <v>4651</v>
      </c>
      <c r="W18" s="2" t="s">
        <v>8</v>
      </c>
      <c r="X18" s="2" t="s">
        <v>8</v>
      </c>
      <c r="Y18" s="2" t="s">
        <v>4349</v>
      </c>
      <c r="Z18" s="2" t="s">
        <v>4349</v>
      </c>
      <c r="AA18" s="2" t="s">
        <v>4349</v>
      </c>
      <c r="AB18" s="2" t="s">
        <v>4349</v>
      </c>
    </row>
    <row r="19" spans="1:28">
      <c r="A19" s="2" t="s">
        <v>587</v>
      </c>
      <c r="B19" s="9" t="s">
        <v>488</v>
      </c>
      <c r="C19" s="2" t="s">
        <v>588</v>
      </c>
      <c r="D19" s="10" t="s">
        <v>589</v>
      </c>
      <c r="E19" s="9" t="s">
        <v>590</v>
      </c>
      <c r="F19" s="9" t="s">
        <v>590</v>
      </c>
      <c r="G19" s="21">
        <v>32</v>
      </c>
      <c r="H19" s="21">
        <v>-64</v>
      </c>
      <c r="I19" s="13">
        <f t="shared" si="0"/>
        <v>20</v>
      </c>
      <c r="J19" s="13">
        <f t="shared" si="1"/>
        <v>2001</v>
      </c>
      <c r="K19" s="2" t="s">
        <v>4649</v>
      </c>
      <c r="L19" s="123">
        <v>37063.693055555559</v>
      </c>
      <c r="M19" s="123">
        <v>37063.694444444445</v>
      </c>
      <c r="N19" s="123">
        <v>37063.806250000001</v>
      </c>
      <c r="O19" s="123">
        <v>37063.826388888891</v>
      </c>
      <c r="P19" s="5" t="s">
        <v>4650</v>
      </c>
      <c r="Q19" s="19">
        <f t="shared" si="2"/>
        <v>0.11180555555620231</v>
      </c>
      <c r="R19" s="19">
        <f t="shared" si="3"/>
        <v>0.13333333333139308</v>
      </c>
      <c r="S19" s="50">
        <f>((VALUE(Q19)) * 24) * 1.25</f>
        <v>3.3541666666860692</v>
      </c>
      <c r="T19" s="50"/>
      <c r="U19" s="50" t="s">
        <v>395</v>
      </c>
      <c r="V19" s="2" t="s">
        <v>4651</v>
      </c>
      <c r="W19" s="2" t="s">
        <v>8</v>
      </c>
      <c r="X19" s="2" t="s">
        <v>8</v>
      </c>
      <c r="Y19" s="2" t="s">
        <v>4349</v>
      </c>
      <c r="Z19" s="2" t="s">
        <v>4349</v>
      </c>
      <c r="AA19" s="2" t="s">
        <v>4349</v>
      </c>
      <c r="AB19" s="2" t="s">
        <v>4349</v>
      </c>
    </row>
    <row r="20" spans="1:28">
      <c r="A20" s="2" t="s">
        <v>587</v>
      </c>
      <c r="B20" s="9" t="s">
        <v>488</v>
      </c>
      <c r="C20" s="2" t="s">
        <v>588</v>
      </c>
      <c r="D20" s="10" t="s">
        <v>589</v>
      </c>
      <c r="E20" s="9" t="s">
        <v>590</v>
      </c>
      <c r="F20" s="9" t="s">
        <v>590</v>
      </c>
      <c r="G20" s="21">
        <v>32</v>
      </c>
      <c r="H20" s="21">
        <v>-64</v>
      </c>
      <c r="I20" s="13">
        <f t="shared" si="0"/>
        <v>20</v>
      </c>
      <c r="J20" s="13">
        <f t="shared" si="1"/>
        <v>2001</v>
      </c>
      <c r="K20" s="2" t="s">
        <v>4646</v>
      </c>
      <c r="L20" s="123">
        <v>37065</v>
      </c>
      <c r="M20" s="123">
        <v>37065</v>
      </c>
      <c r="N20" s="123">
        <v>37065</v>
      </c>
      <c r="O20" s="123">
        <v>37065</v>
      </c>
      <c r="P20" s="5" t="s">
        <v>4647</v>
      </c>
      <c r="Q20" s="19">
        <f t="shared" si="2"/>
        <v>0</v>
      </c>
      <c r="R20" s="19">
        <f t="shared" si="3"/>
        <v>0</v>
      </c>
      <c r="S20" s="50">
        <f t="shared" si="4"/>
        <v>0</v>
      </c>
      <c r="T20" s="50"/>
      <c r="U20" s="50" t="s">
        <v>395</v>
      </c>
      <c r="V20" s="2" t="s">
        <v>4648</v>
      </c>
      <c r="W20" s="2" t="s">
        <v>8</v>
      </c>
      <c r="X20" s="2" t="s">
        <v>8</v>
      </c>
      <c r="Y20" s="2" t="s">
        <v>4349</v>
      </c>
      <c r="Z20" s="2" t="s">
        <v>4349</v>
      </c>
      <c r="AA20" s="2" t="s">
        <v>4349</v>
      </c>
      <c r="AB20" s="2" t="s">
        <v>4349</v>
      </c>
    </row>
    <row r="21" spans="1:28">
      <c r="A21" s="2" t="s">
        <v>587</v>
      </c>
      <c r="B21" s="9" t="s">
        <v>488</v>
      </c>
      <c r="C21" s="2" t="s">
        <v>588</v>
      </c>
      <c r="D21" s="10" t="s">
        <v>589</v>
      </c>
      <c r="E21" s="9" t="s">
        <v>590</v>
      </c>
      <c r="F21" s="9" t="s">
        <v>590</v>
      </c>
      <c r="G21" s="21">
        <v>32</v>
      </c>
      <c r="H21" s="21">
        <v>-64</v>
      </c>
      <c r="I21" s="13">
        <f t="shared" si="0"/>
        <v>20</v>
      </c>
      <c r="J21" s="13">
        <f t="shared" si="1"/>
        <v>2001</v>
      </c>
      <c r="K21" s="2" t="s">
        <v>4643</v>
      </c>
      <c r="L21" s="123">
        <v>37066.497916666667</v>
      </c>
      <c r="M21" s="123">
        <v>37066.5</v>
      </c>
      <c r="N21" s="123">
        <v>37066.661111111112</v>
      </c>
      <c r="O21" s="123">
        <v>37066.680555555555</v>
      </c>
      <c r="P21" s="5" t="s">
        <v>4644</v>
      </c>
      <c r="Q21" s="19">
        <f t="shared" si="2"/>
        <v>0.16111111111240461</v>
      </c>
      <c r="R21" s="19">
        <f t="shared" si="3"/>
        <v>0.18263888888759539</v>
      </c>
      <c r="S21" s="50">
        <f t="shared" si="4"/>
        <v>4.8333333333721384</v>
      </c>
      <c r="T21" s="50"/>
      <c r="U21" s="50" t="s">
        <v>395</v>
      </c>
      <c r="V21" s="2" t="s">
        <v>4645</v>
      </c>
      <c r="W21" s="2" t="s">
        <v>8</v>
      </c>
      <c r="X21" s="2" t="s">
        <v>8</v>
      </c>
      <c r="Y21" s="2" t="s">
        <v>4349</v>
      </c>
      <c r="Z21" s="2" t="s">
        <v>4349</v>
      </c>
      <c r="AA21" s="2" t="s">
        <v>4349</v>
      </c>
      <c r="AB21" s="2" t="s">
        <v>4349</v>
      </c>
    </row>
    <row r="22" spans="1:28">
      <c r="A22" s="2" t="s">
        <v>594</v>
      </c>
      <c r="B22" s="9" t="s">
        <v>231</v>
      </c>
      <c r="C22" s="2" t="s">
        <v>595</v>
      </c>
      <c r="D22" s="10" t="s">
        <v>596</v>
      </c>
      <c r="E22" s="9" t="s">
        <v>597</v>
      </c>
      <c r="F22" s="9" t="s">
        <v>597</v>
      </c>
      <c r="G22" s="21">
        <v>5</v>
      </c>
      <c r="H22" s="21">
        <v>140</v>
      </c>
      <c r="I22" s="13">
        <f t="shared" si="0"/>
        <v>54</v>
      </c>
      <c r="J22" s="13">
        <f t="shared" si="1"/>
        <v>2001</v>
      </c>
      <c r="K22" s="2" t="s">
        <v>4641</v>
      </c>
      <c r="L22" s="123">
        <v>37123</v>
      </c>
      <c r="M22" s="123">
        <v>37123</v>
      </c>
      <c r="N22" s="123">
        <v>37123</v>
      </c>
      <c r="O22" s="123">
        <v>37123</v>
      </c>
      <c r="Q22" s="19">
        <f t="shared" si="2"/>
        <v>0</v>
      </c>
      <c r="R22" s="19">
        <f t="shared" si="3"/>
        <v>0</v>
      </c>
      <c r="S22" s="50">
        <f>((VALUE(Q22)) * 24) * 1.25</f>
        <v>0</v>
      </c>
      <c r="T22" s="50"/>
      <c r="U22" s="50" t="s">
        <v>395</v>
      </c>
      <c r="V22" s="2" t="s">
        <v>4642</v>
      </c>
      <c r="W22" s="2" t="s">
        <v>8</v>
      </c>
      <c r="X22" s="2" t="s">
        <v>8</v>
      </c>
      <c r="Y22" s="2" t="s">
        <v>4349</v>
      </c>
      <c r="Z22" s="2" t="s">
        <v>4349</v>
      </c>
      <c r="AA22" s="2" t="s">
        <v>4349</v>
      </c>
      <c r="AB22" s="2" t="s">
        <v>4349</v>
      </c>
    </row>
    <row r="23" spans="1:28">
      <c r="A23" s="2" t="s">
        <v>599</v>
      </c>
      <c r="B23" s="9" t="s">
        <v>231</v>
      </c>
      <c r="C23" s="2" t="s">
        <v>600</v>
      </c>
      <c r="D23" s="10" t="s">
        <v>601</v>
      </c>
      <c r="E23" s="9" t="s">
        <v>603</v>
      </c>
      <c r="F23" s="9" t="s">
        <v>603</v>
      </c>
      <c r="G23" s="21">
        <v>-7.5</v>
      </c>
      <c r="H23" s="21">
        <v>147.5</v>
      </c>
      <c r="I23" s="13">
        <f t="shared" si="0"/>
        <v>55</v>
      </c>
      <c r="J23" s="13">
        <f t="shared" si="1"/>
        <v>2001</v>
      </c>
      <c r="K23" s="2" t="s">
        <v>4639</v>
      </c>
      <c r="L23" s="123">
        <v>37126.015277777777</v>
      </c>
      <c r="M23" s="123">
        <v>37126.074999999997</v>
      </c>
      <c r="N23" s="123">
        <v>37126.147222222222</v>
      </c>
      <c r="O23" s="123">
        <v>37126.186805555553</v>
      </c>
      <c r="P23" s="44" t="s">
        <v>603</v>
      </c>
      <c r="Q23" s="19">
        <f t="shared" si="2"/>
        <v>7.2222222224809229E-2</v>
      </c>
      <c r="R23" s="19">
        <f t="shared" si="3"/>
        <v>0.17152777777664596</v>
      </c>
      <c r="S23" s="50">
        <f t="shared" si="4"/>
        <v>2.1666666667442769</v>
      </c>
      <c r="T23" s="50"/>
      <c r="U23" s="50">
        <v>800</v>
      </c>
      <c r="V23" s="38" t="s">
        <v>4640</v>
      </c>
      <c r="W23" s="2" t="s">
        <v>4349</v>
      </c>
      <c r="X23" s="2" t="s">
        <v>4349</v>
      </c>
      <c r="Y23" s="17">
        <v>37239</v>
      </c>
      <c r="Z23" s="17">
        <v>37239</v>
      </c>
      <c r="AA23" s="17">
        <v>37239</v>
      </c>
      <c r="AB23" s="17">
        <v>37239</v>
      </c>
    </row>
    <row r="24" spans="1:28">
      <c r="A24" s="2" t="s">
        <v>599</v>
      </c>
      <c r="B24" s="9" t="s">
        <v>231</v>
      </c>
      <c r="C24" s="2" t="s">
        <v>600</v>
      </c>
      <c r="D24" s="10" t="s">
        <v>601</v>
      </c>
      <c r="E24" s="9" t="s">
        <v>603</v>
      </c>
      <c r="F24" s="9" t="s">
        <v>603</v>
      </c>
      <c r="G24" s="21">
        <v>-7.5</v>
      </c>
      <c r="H24" s="21">
        <v>147.5</v>
      </c>
      <c r="I24" s="13">
        <f t="shared" si="0"/>
        <v>55</v>
      </c>
      <c r="J24" s="13">
        <f t="shared" si="1"/>
        <v>2001</v>
      </c>
      <c r="K24" s="2" t="s">
        <v>4638</v>
      </c>
      <c r="L24" s="123">
        <v>37136.563194444447</v>
      </c>
      <c r="M24" s="123">
        <v>37136.656944444447</v>
      </c>
      <c r="N24" s="123">
        <v>37139.225694444445</v>
      </c>
      <c r="O24" s="123">
        <v>37139.279166666667</v>
      </c>
      <c r="P24" s="44" t="s">
        <v>603</v>
      </c>
      <c r="Q24" s="19">
        <f t="shared" si="2"/>
        <v>2.5687499999985448</v>
      </c>
      <c r="R24" s="19">
        <f t="shared" si="3"/>
        <v>2.7159722222204437</v>
      </c>
      <c r="S24" s="50">
        <f t="shared" si="4"/>
        <v>77.062499999956344</v>
      </c>
      <c r="T24" s="50"/>
      <c r="U24" s="50">
        <v>800</v>
      </c>
      <c r="V24" s="47"/>
      <c r="W24" s="2" t="s">
        <v>4349</v>
      </c>
      <c r="X24" s="2" t="s">
        <v>4349</v>
      </c>
      <c r="Y24" s="17">
        <v>37239</v>
      </c>
      <c r="Z24" s="17">
        <v>37239</v>
      </c>
      <c r="AA24" s="17">
        <v>37239</v>
      </c>
      <c r="AB24" s="17">
        <v>37239</v>
      </c>
    </row>
    <row r="25" spans="1:28">
      <c r="A25" s="2" t="s">
        <v>599</v>
      </c>
      <c r="B25" s="9" t="s">
        <v>231</v>
      </c>
      <c r="C25" s="2" t="s">
        <v>600</v>
      </c>
      <c r="D25" s="10" t="s">
        <v>601</v>
      </c>
      <c r="E25" s="9" t="s">
        <v>603</v>
      </c>
      <c r="F25" s="9" t="s">
        <v>603</v>
      </c>
      <c r="G25" s="21">
        <v>-7.5</v>
      </c>
      <c r="H25" s="21">
        <v>147.5</v>
      </c>
      <c r="I25" s="13">
        <f t="shared" si="0"/>
        <v>55</v>
      </c>
      <c r="J25" s="13">
        <f t="shared" si="1"/>
        <v>2001</v>
      </c>
      <c r="K25" s="2" t="s">
        <v>4637</v>
      </c>
      <c r="L25" s="123">
        <v>37140.411805555559</v>
      </c>
      <c r="M25" s="123">
        <v>37140.5</v>
      </c>
      <c r="N25" s="123">
        <v>37141.190972222219</v>
      </c>
      <c r="O25" s="123">
        <v>37141.229861111111</v>
      </c>
      <c r="P25" s="44" t="s">
        <v>603</v>
      </c>
      <c r="Q25" s="19">
        <f t="shared" si="2"/>
        <v>0.69097222221898846</v>
      </c>
      <c r="R25" s="19">
        <f t="shared" si="3"/>
        <v>0.81805555555183673</v>
      </c>
      <c r="S25" s="50">
        <f>((VALUE(Q25)) * 24) * 1.25</f>
        <v>20.729166666569654</v>
      </c>
      <c r="T25" s="50"/>
      <c r="U25" s="50">
        <v>800</v>
      </c>
      <c r="V25" s="47"/>
      <c r="W25" s="2" t="s">
        <v>4349</v>
      </c>
      <c r="X25" s="2" t="s">
        <v>4349</v>
      </c>
      <c r="Y25" s="17">
        <v>37239</v>
      </c>
      <c r="Z25" s="17">
        <v>37239</v>
      </c>
      <c r="AA25" s="17">
        <v>37239</v>
      </c>
      <c r="AB25" s="17">
        <v>37239</v>
      </c>
    </row>
    <row r="26" spans="1:28">
      <c r="A26" s="2" t="s">
        <v>599</v>
      </c>
      <c r="B26" s="9" t="s">
        <v>231</v>
      </c>
      <c r="C26" s="2" t="s">
        <v>600</v>
      </c>
      <c r="D26" s="10" t="s">
        <v>601</v>
      </c>
      <c r="E26" s="9" t="s">
        <v>603</v>
      </c>
      <c r="F26" s="9" t="s">
        <v>603</v>
      </c>
      <c r="G26" s="21">
        <v>-7.5</v>
      </c>
      <c r="H26" s="21">
        <v>147.5</v>
      </c>
      <c r="I26" s="13">
        <f t="shared" si="0"/>
        <v>55</v>
      </c>
      <c r="J26" s="13">
        <f t="shared" si="1"/>
        <v>2001</v>
      </c>
      <c r="K26" s="2" t="s">
        <v>4636</v>
      </c>
      <c r="L26" s="123">
        <v>37141.270833333336</v>
      </c>
      <c r="M26" s="123">
        <v>37141.305555555555</v>
      </c>
      <c r="N26" s="123">
        <v>37142.069444444445</v>
      </c>
      <c r="O26" s="123">
        <v>37142.109722222223</v>
      </c>
      <c r="P26" s="44" t="s">
        <v>603</v>
      </c>
      <c r="Q26" s="19">
        <f t="shared" si="2"/>
        <v>0.76388888889050577</v>
      </c>
      <c r="R26" s="19">
        <f t="shared" si="3"/>
        <v>0.83888888888759539</v>
      </c>
      <c r="S26" s="50">
        <f>((VALUE(Q26)) * 24) * 1.25</f>
        <v>22.916666666715173</v>
      </c>
      <c r="T26" s="50"/>
      <c r="U26" s="50">
        <v>800</v>
      </c>
      <c r="V26" s="47"/>
      <c r="W26" s="2" t="s">
        <v>4349</v>
      </c>
      <c r="X26" s="2" t="s">
        <v>4349</v>
      </c>
      <c r="Y26" s="17">
        <v>37239</v>
      </c>
      <c r="Z26" s="17">
        <v>37239</v>
      </c>
      <c r="AA26" s="17">
        <v>37239</v>
      </c>
      <c r="AB26" s="17">
        <v>37239</v>
      </c>
    </row>
    <row r="27" spans="1:28">
      <c r="A27" s="2" t="s">
        <v>599</v>
      </c>
      <c r="B27" s="9" t="s">
        <v>231</v>
      </c>
      <c r="C27" s="2" t="s">
        <v>600</v>
      </c>
      <c r="D27" s="10" t="s">
        <v>601</v>
      </c>
      <c r="E27" s="9" t="s">
        <v>603</v>
      </c>
      <c r="F27" s="9" t="s">
        <v>603</v>
      </c>
      <c r="G27" s="21">
        <v>-7.5</v>
      </c>
      <c r="H27" s="21">
        <v>147.5</v>
      </c>
      <c r="I27" s="13">
        <f t="shared" si="0"/>
        <v>55</v>
      </c>
      <c r="J27" s="13">
        <f t="shared" si="1"/>
        <v>2001</v>
      </c>
      <c r="K27" s="2" t="s">
        <v>4635</v>
      </c>
      <c r="L27" s="123">
        <v>37142.190972222219</v>
      </c>
      <c r="M27" s="123">
        <v>37142.263888888891</v>
      </c>
      <c r="N27" s="123">
        <v>37143.222222222219</v>
      </c>
      <c r="O27" s="123">
        <v>37143.330555555556</v>
      </c>
      <c r="P27" s="44" t="s">
        <v>603</v>
      </c>
      <c r="Q27" s="19">
        <f t="shared" si="2"/>
        <v>0.95833333332848269</v>
      </c>
      <c r="R27" s="19">
        <f t="shared" si="3"/>
        <v>1.1395833333372138</v>
      </c>
      <c r="S27" s="50">
        <f>((VALUE(Q27)) * 24) * 1.25</f>
        <v>28.749999999854481</v>
      </c>
      <c r="T27" s="50"/>
      <c r="U27" s="50">
        <v>800</v>
      </c>
      <c r="V27" s="47"/>
      <c r="W27" s="2" t="s">
        <v>4349</v>
      </c>
      <c r="X27" s="2" t="s">
        <v>4349</v>
      </c>
      <c r="Y27" s="17">
        <v>37239</v>
      </c>
      <c r="Z27" s="17">
        <v>37239</v>
      </c>
      <c r="AA27" s="17">
        <v>37239</v>
      </c>
      <c r="AB27" s="17">
        <v>37239</v>
      </c>
    </row>
    <row r="28" spans="1:28">
      <c r="A28" s="2" t="s">
        <v>604</v>
      </c>
      <c r="B28" s="9" t="s">
        <v>488</v>
      </c>
      <c r="C28" s="2" t="s">
        <v>605</v>
      </c>
      <c r="D28" s="10" t="s">
        <v>606</v>
      </c>
      <c r="E28" s="9" t="s">
        <v>1033</v>
      </c>
      <c r="F28" s="9" t="s">
        <v>1033</v>
      </c>
      <c r="G28" s="5" t="s">
        <v>498</v>
      </c>
      <c r="H28" s="5" t="s">
        <v>499</v>
      </c>
      <c r="I28" s="13">
        <f t="shared" si="0"/>
        <v>13</v>
      </c>
      <c r="J28" s="13">
        <f t="shared" si="1"/>
        <v>2001</v>
      </c>
      <c r="K28" s="2" t="s">
        <v>4634</v>
      </c>
      <c r="L28" s="123">
        <v>37203.629861111112</v>
      </c>
      <c r="M28" s="123">
        <v>37203.798611111109</v>
      </c>
      <c r="N28" s="123">
        <v>37206.773611111108</v>
      </c>
      <c r="O28" s="123">
        <v>37206.862500000003</v>
      </c>
      <c r="P28" s="44" t="s">
        <v>1033</v>
      </c>
      <c r="Q28" s="19">
        <f t="shared" si="2"/>
        <v>2.9749999999985448</v>
      </c>
      <c r="R28" s="19">
        <f t="shared" si="3"/>
        <v>3.2326388888905058</v>
      </c>
      <c r="S28" s="50">
        <f t="shared" ref="S28:S39" si="5">((VALUE(Q28)) * 24) * 1.25</f>
        <v>89.249999999956344</v>
      </c>
      <c r="T28" s="50"/>
      <c r="U28" s="50">
        <v>2700</v>
      </c>
      <c r="V28" s="47"/>
      <c r="W28" s="2" t="s">
        <v>4349</v>
      </c>
      <c r="X28" s="17">
        <v>37553</v>
      </c>
      <c r="Y28" s="2" t="s">
        <v>4349</v>
      </c>
      <c r="Z28" s="2" t="s">
        <v>4349</v>
      </c>
      <c r="AA28" s="2" t="s">
        <v>4349</v>
      </c>
      <c r="AB28" s="17">
        <v>37553</v>
      </c>
    </row>
    <row r="29" spans="1:28">
      <c r="A29" s="2" t="s">
        <v>604</v>
      </c>
      <c r="B29" s="9" t="s">
        <v>488</v>
      </c>
      <c r="C29" s="2" t="s">
        <v>605</v>
      </c>
      <c r="D29" s="10" t="s">
        <v>606</v>
      </c>
      <c r="E29" s="9" t="s">
        <v>1033</v>
      </c>
      <c r="F29" s="9" t="s">
        <v>1033</v>
      </c>
      <c r="G29" s="5" t="s">
        <v>498</v>
      </c>
      <c r="H29" s="5" t="s">
        <v>499</v>
      </c>
      <c r="I29" s="13">
        <f t="shared" si="0"/>
        <v>13</v>
      </c>
      <c r="J29" s="13">
        <f t="shared" si="1"/>
        <v>2001</v>
      </c>
      <c r="K29" s="2" t="s">
        <v>4633</v>
      </c>
      <c r="L29" s="123">
        <v>37208.276388888888</v>
      </c>
      <c r="M29" s="123">
        <v>37208.46597222222</v>
      </c>
      <c r="N29" s="123">
        <v>37211.380555555559</v>
      </c>
      <c r="O29" s="123">
        <v>37211.478472222225</v>
      </c>
      <c r="P29" s="44" t="s">
        <v>1033</v>
      </c>
      <c r="Q29" s="19">
        <f t="shared" si="2"/>
        <v>2.914583333338669</v>
      </c>
      <c r="R29" s="19">
        <f t="shared" si="3"/>
        <v>3.2020833333372138</v>
      </c>
      <c r="S29" s="50">
        <f t="shared" si="5"/>
        <v>87.437500000160071</v>
      </c>
      <c r="T29" s="50"/>
      <c r="U29" s="50">
        <v>2700</v>
      </c>
      <c r="V29" s="47"/>
      <c r="W29" s="2" t="s">
        <v>4349</v>
      </c>
      <c r="X29" s="17">
        <v>37553</v>
      </c>
      <c r="Y29" s="2" t="s">
        <v>4349</v>
      </c>
      <c r="Z29" s="2" t="s">
        <v>4349</v>
      </c>
      <c r="AA29" s="2" t="s">
        <v>4349</v>
      </c>
      <c r="AB29" s="17">
        <v>37553</v>
      </c>
    </row>
    <row r="30" spans="1:28">
      <c r="A30" s="2" t="s">
        <v>604</v>
      </c>
      <c r="B30" s="9" t="s">
        <v>488</v>
      </c>
      <c r="C30" s="2" t="s">
        <v>605</v>
      </c>
      <c r="D30" s="10" t="s">
        <v>606</v>
      </c>
      <c r="E30" s="9" t="s">
        <v>1033</v>
      </c>
      <c r="F30" s="9" t="s">
        <v>1033</v>
      </c>
      <c r="G30" s="5" t="s">
        <v>498</v>
      </c>
      <c r="H30" s="5" t="s">
        <v>499</v>
      </c>
      <c r="I30" s="13">
        <f t="shared" si="0"/>
        <v>13</v>
      </c>
      <c r="J30" s="13">
        <f t="shared" si="1"/>
        <v>2001</v>
      </c>
      <c r="K30" s="2" t="s">
        <v>4632</v>
      </c>
      <c r="L30" s="123">
        <v>37212.136111111111</v>
      </c>
      <c r="M30" s="123">
        <v>37212.220833333333</v>
      </c>
      <c r="N30" s="123">
        <v>37212.626388888886</v>
      </c>
      <c r="O30" s="123">
        <v>37212.723611111112</v>
      </c>
      <c r="P30" s="44" t="s">
        <v>1033</v>
      </c>
      <c r="Q30" s="19">
        <f t="shared" si="2"/>
        <v>0.40555555555329192</v>
      </c>
      <c r="R30" s="19">
        <f t="shared" si="3"/>
        <v>0.58750000000145519</v>
      </c>
      <c r="S30" s="50">
        <f t="shared" si="5"/>
        <v>12.166666666598758</v>
      </c>
      <c r="T30" s="50"/>
      <c r="U30" s="50">
        <v>2700</v>
      </c>
      <c r="V30" s="47"/>
      <c r="W30" s="2" t="s">
        <v>4349</v>
      </c>
      <c r="X30" s="17">
        <v>37553</v>
      </c>
      <c r="Y30" s="2" t="s">
        <v>4349</v>
      </c>
      <c r="Z30" s="2" t="s">
        <v>4349</v>
      </c>
      <c r="AA30" s="2" t="s">
        <v>4349</v>
      </c>
      <c r="AB30" s="17">
        <v>37553</v>
      </c>
    </row>
    <row r="31" spans="1:28">
      <c r="A31" s="2" t="s">
        <v>604</v>
      </c>
      <c r="B31" s="9" t="s">
        <v>488</v>
      </c>
      <c r="C31" s="2" t="s">
        <v>605</v>
      </c>
      <c r="D31" s="10" t="s">
        <v>606</v>
      </c>
      <c r="E31" s="9" t="s">
        <v>1033</v>
      </c>
      <c r="F31" s="9" t="s">
        <v>1033</v>
      </c>
      <c r="G31" s="5" t="s">
        <v>498</v>
      </c>
      <c r="H31" s="5" t="s">
        <v>499</v>
      </c>
      <c r="I31" s="13">
        <f t="shared" si="0"/>
        <v>13</v>
      </c>
      <c r="J31" s="13">
        <f t="shared" si="1"/>
        <v>2001</v>
      </c>
      <c r="K31" s="2" t="s">
        <v>4631</v>
      </c>
      <c r="L31" s="123">
        <v>37213.790972222225</v>
      </c>
      <c r="M31" s="123">
        <v>37213.887499999997</v>
      </c>
      <c r="N31" s="123">
        <v>37214.9375</v>
      </c>
      <c r="O31" s="123">
        <v>37215.026388888888</v>
      </c>
      <c r="P31" s="44" t="s">
        <v>1033</v>
      </c>
      <c r="Q31" s="19">
        <f t="shared" si="2"/>
        <v>1.0500000000029104</v>
      </c>
      <c r="R31" s="19">
        <f t="shared" si="3"/>
        <v>1.2354166666627862</v>
      </c>
      <c r="S31" s="50">
        <f t="shared" si="5"/>
        <v>31.500000000087311</v>
      </c>
      <c r="T31" s="50"/>
      <c r="U31" s="50">
        <v>2700</v>
      </c>
      <c r="V31" s="47"/>
      <c r="W31" s="2" t="s">
        <v>4349</v>
      </c>
      <c r="X31" s="17">
        <v>37553</v>
      </c>
      <c r="Y31" s="2" t="s">
        <v>4349</v>
      </c>
      <c r="Z31" s="2" t="s">
        <v>4349</v>
      </c>
      <c r="AA31" s="2" t="s">
        <v>4349</v>
      </c>
      <c r="AB31" s="17">
        <v>37553</v>
      </c>
    </row>
    <row r="32" spans="1:28">
      <c r="A32" s="2" t="s">
        <v>604</v>
      </c>
      <c r="B32" s="9" t="s">
        <v>488</v>
      </c>
      <c r="C32" s="2" t="s">
        <v>605</v>
      </c>
      <c r="D32" s="10" t="s">
        <v>606</v>
      </c>
      <c r="E32" s="9" t="s">
        <v>1033</v>
      </c>
      <c r="F32" s="9" t="s">
        <v>1033</v>
      </c>
      <c r="G32" s="5" t="s">
        <v>498</v>
      </c>
      <c r="H32" s="5" t="s">
        <v>499</v>
      </c>
      <c r="I32" s="13">
        <f t="shared" si="0"/>
        <v>13</v>
      </c>
      <c r="J32" s="13">
        <f t="shared" si="1"/>
        <v>2001</v>
      </c>
      <c r="K32" s="2" t="s">
        <v>4630</v>
      </c>
      <c r="L32" s="123">
        <v>37215.490277777775</v>
      </c>
      <c r="M32" s="123">
        <v>37215.574999999997</v>
      </c>
      <c r="N32" s="123">
        <v>37216.084027777775</v>
      </c>
      <c r="O32" s="123">
        <v>37216.175000000003</v>
      </c>
      <c r="P32" s="44" t="s">
        <v>1033</v>
      </c>
      <c r="Q32" s="19">
        <f t="shared" si="2"/>
        <v>0.50902777777810115</v>
      </c>
      <c r="R32" s="19">
        <f t="shared" si="3"/>
        <v>0.68472222222771961</v>
      </c>
      <c r="S32" s="50">
        <f t="shared" si="5"/>
        <v>15.270833333343035</v>
      </c>
      <c r="T32" s="50"/>
      <c r="U32" s="50">
        <v>2700</v>
      </c>
      <c r="V32" s="47"/>
      <c r="W32" s="2" t="s">
        <v>4349</v>
      </c>
      <c r="X32" s="17">
        <v>37553</v>
      </c>
      <c r="Y32" s="2" t="s">
        <v>4349</v>
      </c>
      <c r="Z32" s="2" t="s">
        <v>4349</v>
      </c>
      <c r="AA32" s="2" t="s">
        <v>4349</v>
      </c>
      <c r="AB32" s="17">
        <v>37553</v>
      </c>
    </row>
    <row r="33" spans="1:28">
      <c r="A33" s="2" t="s">
        <v>604</v>
      </c>
      <c r="B33" s="9" t="s">
        <v>488</v>
      </c>
      <c r="C33" s="2" t="s">
        <v>605</v>
      </c>
      <c r="D33" s="10" t="s">
        <v>606</v>
      </c>
      <c r="E33" s="9" t="s">
        <v>1033</v>
      </c>
      <c r="F33" s="9" t="s">
        <v>1033</v>
      </c>
      <c r="G33" s="5" t="s">
        <v>498</v>
      </c>
      <c r="H33" s="5" t="s">
        <v>499</v>
      </c>
      <c r="I33" s="13">
        <f t="shared" si="0"/>
        <v>13</v>
      </c>
      <c r="J33" s="13">
        <f t="shared" si="1"/>
        <v>2001</v>
      </c>
      <c r="K33" s="2" t="s">
        <v>4629</v>
      </c>
      <c r="L33" s="123">
        <v>37216.630555555559</v>
      </c>
      <c r="M33" s="123">
        <v>37216.695833333331</v>
      </c>
      <c r="N33" s="123">
        <v>37217.655555555553</v>
      </c>
      <c r="O33" s="123">
        <v>37217.753472222219</v>
      </c>
      <c r="P33" s="44" t="s">
        <v>1033</v>
      </c>
      <c r="Q33" s="19">
        <f t="shared" si="2"/>
        <v>0.95972222222189885</v>
      </c>
      <c r="R33" s="19">
        <f t="shared" si="3"/>
        <v>1.1229166666598758</v>
      </c>
      <c r="S33" s="50">
        <f t="shared" si="5"/>
        <v>28.791666666656965</v>
      </c>
      <c r="T33" s="50"/>
      <c r="U33" s="50">
        <v>2700</v>
      </c>
      <c r="V33" s="47"/>
      <c r="W33" s="2" t="s">
        <v>4349</v>
      </c>
      <c r="X33" s="17">
        <v>37553</v>
      </c>
      <c r="Y33" s="2" t="s">
        <v>4349</v>
      </c>
      <c r="Z33" s="2" t="s">
        <v>4349</v>
      </c>
      <c r="AA33" s="2" t="s">
        <v>4349</v>
      </c>
      <c r="AB33" s="17">
        <v>37553</v>
      </c>
    </row>
    <row r="34" spans="1:28">
      <c r="A34" s="2" t="s">
        <v>604</v>
      </c>
      <c r="B34" s="9" t="s">
        <v>488</v>
      </c>
      <c r="C34" s="2" t="s">
        <v>605</v>
      </c>
      <c r="D34" s="10" t="s">
        <v>606</v>
      </c>
      <c r="E34" s="9" t="s">
        <v>1033</v>
      </c>
      <c r="F34" s="9" t="s">
        <v>1033</v>
      </c>
      <c r="G34" s="5" t="s">
        <v>498</v>
      </c>
      <c r="H34" s="5" t="s">
        <v>499</v>
      </c>
      <c r="I34" s="13">
        <f t="shared" si="0"/>
        <v>13</v>
      </c>
      <c r="J34" s="13">
        <f t="shared" si="1"/>
        <v>2001</v>
      </c>
      <c r="K34" s="2" t="s">
        <v>4628</v>
      </c>
      <c r="L34" s="123">
        <v>37219.39166666667</v>
      </c>
      <c r="M34" s="123">
        <v>37219.489583333336</v>
      </c>
      <c r="N34" s="123">
        <v>37219.979166666664</v>
      </c>
      <c r="O34" s="123">
        <v>37220.0625</v>
      </c>
      <c r="P34" s="44" t="s">
        <v>1033</v>
      </c>
      <c r="Q34" s="19">
        <f t="shared" si="2"/>
        <v>0.48958333332848269</v>
      </c>
      <c r="R34" s="19">
        <f t="shared" si="3"/>
        <v>0.67083333332993789</v>
      </c>
      <c r="S34" s="50">
        <f t="shared" si="5"/>
        <v>14.687499999854481</v>
      </c>
      <c r="T34" s="50"/>
      <c r="U34" s="50">
        <v>2700</v>
      </c>
      <c r="V34" s="47"/>
      <c r="W34" s="2" t="s">
        <v>4349</v>
      </c>
      <c r="X34" s="17">
        <v>37553</v>
      </c>
      <c r="Y34" s="2" t="s">
        <v>4349</v>
      </c>
      <c r="Z34" s="2" t="s">
        <v>4349</v>
      </c>
      <c r="AA34" s="2" t="s">
        <v>4349</v>
      </c>
      <c r="AB34" s="17">
        <v>37553</v>
      </c>
    </row>
    <row r="35" spans="1:28">
      <c r="A35" s="2" t="s">
        <v>604</v>
      </c>
      <c r="B35" s="9" t="s">
        <v>488</v>
      </c>
      <c r="C35" s="2" t="s">
        <v>605</v>
      </c>
      <c r="D35" s="10" t="s">
        <v>606</v>
      </c>
      <c r="E35" s="9" t="s">
        <v>1033</v>
      </c>
      <c r="F35" s="9" t="s">
        <v>1033</v>
      </c>
      <c r="G35" s="5" t="s">
        <v>498</v>
      </c>
      <c r="H35" s="5" t="s">
        <v>499</v>
      </c>
      <c r="I35" s="13">
        <f t="shared" si="0"/>
        <v>13</v>
      </c>
      <c r="J35" s="13">
        <f t="shared" si="1"/>
        <v>2001</v>
      </c>
      <c r="K35" s="2" t="s">
        <v>4627</v>
      </c>
      <c r="L35" s="123">
        <v>37220.689583333333</v>
      </c>
      <c r="M35" s="123">
        <v>37220.779861111114</v>
      </c>
      <c r="N35" s="123">
        <v>37220.958333333336</v>
      </c>
      <c r="O35" s="123">
        <v>37221.056944444441</v>
      </c>
      <c r="P35" s="44" t="s">
        <v>1033</v>
      </c>
      <c r="Q35" s="19">
        <f t="shared" si="2"/>
        <v>0.17847222222189885</v>
      </c>
      <c r="R35" s="19">
        <f t="shared" si="3"/>
        <v>0.36736111110803904</v>
      </c>
      <c r="S35" s="50">
        <f t="shared" si="5"/>
        <v>5.3541666666569654</v>
      </c>
      <c r="T35" s="50"/>
      <c r="U35" s="50">
        <v>2700</v>
      </c>
      <c r="V35" s="47"/>
      <c r="W35" s="2" t="s">
        <v>4349</v>
      </c>
      <c r="X35" s="17">
        <v>37553</v>
      </c>
      <c r="Y35" s="2" t="s">
        <v>4349</v>
      </c>
      <c r="Z35" s="2" t="s">
        <v>4349</v>
      </c>
      <c r="AA35" s="2" t="s">
        <v>4349</v>
      </c>
      <c r="AB35" s="17">
        <v>37553</v>
      </c>
    </row>
    <row r="36" spans="1:28">
      <c r="A36" s="2" t="s">
        <v>624</v>
      </c>
      <c r="B36" s="9" t="s">
        <v>466</v>
      </c>
      <c r="C36" s="2" t="s">
        <v>625</v>
      </c>
      <c r="D36" s="10" t="s">
        <v>626</v>
      </c>
      <c r="E36" s="44" t="s">
        <v>627</v>
      </c>
      <c r="F36" s="44" t="s">
        <v>627</v>
      </c>
      <c r="G36" s="21">
        <v>18.63</v>
      </c>
      <c r="H36" s="21">
        <v>156.35</v>
      </c>
      <c r="I36" s="5" t="s">
        <v>628</v>
      </c>
      <c r="J36" s="13">
        <f t="shared" si="1"/>
        <v>2002</v>
      </c>
      <c r="K36" s="2" t="s">
        <v>4626</v>
      </c>
      <c r="L36" s="123">
        <v>37598.166666666664</v>
      </c>
      <c r="M36" s="123">
        <v>37598.474305555559</v>
      </c>
      <c r="N36" s="123">
        <v>37601.138888888891</v>
      </c>
      <c r="O36" s="123">
        <v>37601.333333333336</v>
      </c>
      <c r="P36" s="44" t="s">
        <v>4622</v>
      </c>
      <c r="Q36" s="19">
        <f t="shared" ref="Q36:Q56" si="6">N36 - M36</f>
        <v>2.6645833333313931</v>
      </c>
      <c r="R36" s="19">
        <f t="shared" ref="R36:R56" si="7">O36 - L36</f>
        <v>3.1666666666715173</v>
      </c>
      <c r="S36" s="50">
        <f t="shared" si="5"/>
        <v>79.937499999941792</v>
      </c>
      <c r="T36" s="50"/>
      <c r="U36" s="50">
        <v>5800</v>
      </c>
      <c r="W36" s="17">
        <v>37711</v>
      </c>
      <c r="X36" s="17">
        <v>37658</v>
      </c>
      <c r="Y36" s="17">
        <v>38205</v>
      </c>
      <c r="Z36" s="17">
        <v>37658</v>
      </c>
      <c r="AA36" s="17">
        <v>37658</v>
      </c>
      <c r="AB36" s="17">
        <v>37658</v>
      </c>
    </row>
    <row r="37" spans="1:28">
      <c r="A37" s="2" t="s">
        <v>624</v>
      </c>
      <c r="B37" s="9" t="s">
        <v>466</v>
      </c>
      <c r="C37" s="2" t="s">
        <v>625</v>
      </c>
      <c r="D37" s="10" t="s">
        <v>626</v>
      </c>
      <c r="E37" s="44" t="s">
        <v>627</v>
      </c>
      <c r="F37" s="44" t="s">
        <v>627</v>
      </c>
      <c r="G37" s="21">
        <v>18.63</v>
      </c>
      <c r="H37" s="21">
        <v>156.35</v>
      </c>
      <c r="I37" s="5" t="s">
        <v>628</v>
      </c>
      <c r="J37" s="13">
        <f t="shared" si="1"/>
        <v>2002</v>
      </c>
      <c r="K37" s="2" t="s">
        <v>4625</v>
      </c>
      <c r="L37" s="123">
        <v>37602.166666666664</v>
      </c>
      <c r="M37" s="123">
        <v>37602.394444444442</v>
      </c>
      <c r="N37" s="123">
        <v>37605.215277777781</v>
      </c>
      <c r="O37" s="123">
        <v>37605.25</v>
      </c>
      <c r="P37" s="44" t="s">
        <v>4622</v>
      </c>
      <c r="Q37" s="19">
        <f t="shared" si="6"/>
        <v>2.820833333338669</v>
      </c>
      <c r="R37" s="19">
        <f t="shared" si="7"/>
        <v>3.0833333333357587</v>
      </c>
      <c r="S37" s="50">
        <f t="shared" si="5"/>
        <v>84.625000000160071</v>
      </c>
      <c r="T37" s="50"/>
      <c r="U37" s="50">
        <v>5800</v>
      </c>
      <c r="W37" s="17">
        <v>37711</v>
      </c>
      <c r="X37" s="17">
        <v>37658</v>
      </c>
      <c r="Y37" s="17">
        <v>38205</v>
      </c>
      <c r="Z37" s="17">
        <v>37658</v>
      </c>
      <c r="AA37" s="17">
        <v>37658</v>
      </c>
      <c r="AB37" s="17">
        <v>37658</v>
      </c>
    </row>
    <row r="38" spans="1:28">
      <c r="A38" s="2" t="s">
        <v>624</v>
      </c>
      <c r="B38" s="9" t="s">
        <v>466</v>
      </c>
      <c r="C38" s="2" t="s">
        <v>625</v>
      </c>
      <c r="D38" s="10" t="s">
        <v>626</v>
      </c>
      <c r="E38" s="44" t="s">
        <v>627</v>
      </c>
      <c r="F38" s="44" t="s">
        <v>627</v>
      </c>
      <c r="G38" s="21">
        <v>18.63</v>
      </c>
      <c r="H38" s="21">
        <v>156.35</v>
      </c>
      <c r="I38" s="5" t="s">
        <v>628</v>
      </c>
      <c r="J38" s="13">
        <f t="shared" si="1"/>
        <v>2002</v>
      </c>
      <c r="K38" s="2" t="s">
        <v>4624</v>
      </c>
      <c r="L38" s="123">
        <v>37605.604166666664</v>
      </c>
      <c r="M38" s="123">
        <v>37605.788194444445</v>
      </c>
      <c r="N38" s="123">
        <v>37614.215277777781</v>
      </c>
      <c r="O38" s="123">
        <v>37614.378472222219</v>
      </c>
      <c r="P38" s="44" t="s">
        <v>4622</v>
      </c>
      <c r="Q38" s="19">
        <f t="shared" si="6"/>
        <v>8.4270833333357587</v>
      </c>
      <c r="R38" s="19">
        <f t="shared" si="7"/>
        <v>8.7743055555547471</v>
      </c>
      <c r="S38" s="50">
        <f t="shared" si="5"/>
        <v>252.81250000007276</v>
      </c>
      <c r="T38" s="50"/>
      <c r="U38" s="50">
        <v>5800</v>
      </c>
      <c r="W38" s="17">
        <v>37711</v>
      </c>
      <c r="X38" s="17">
        <v>37658</v>
      </c>
      <c r="Y38" s="17">
        <v>38205</v>
      </c>
      <c r="Z38" s="17">
        <v>37658</v>
      </c>
      <c r="AA38" s="17">
        <v>37658</v>
      </c>
      <c r="AB38" s="17">
        <v>37658</v>
      </c>
    </row>
    <row r="39" spans="1:28">
      <c r="A39" s="2" t="s">
        <v>624</v>
      </c>
      <c r="B39" s="9" t="s">
        <v>466</v>
      </c>
      <c r="C39" s="2" t="s">
        <v>625</v>
      </c>
      <c r="D39" s="10" t="s">
        <v>626</v>
      </c>
      <c r="E39" s="44" t="s">
        <v>627</v>
      </c>
      <c r="F39" s="44" t="s">
        <v>627</v>
      </c>
      <c r="G39" s="21">
        <v>18.63</v>
      </c>
      <c r="H39" s="21">
        <v>156.35</v>
      </c>
      <c r="I39" s="5" t="s">
        <v>628</v>
      </c>
      <c r="J39" s="13">
        <f t="shared" si="1"/>
        <v>2002</v>
      </c>
      <c r="K39" s="2" t="s">
        <v>4623</v>
      </c>
      <c r="L39" s="123">
        <v>37616.097222222219</v>
      </c>
      <c r="M39" s="123">
        <v>37616.283333333333</v>
      </c>
      <c r="N39" s="123">
        <v>37622.074305555558</v>
      </c>
      <c r="O39" s="123">
        <v>37622.215277777781</v>
      </c>
      <c r="P39" s="44" t="s">
        <v>4622</v>
      </c>
      <c r="Q39" s="19">
        <f t="shared" si="6"/>
        <v>5.7909722222248092</v>
      </c>
      <c r="R39" s="19">
        <f t="shared" si="7"/>
        <v>6.1180555555620231</v>
      </c>
      <c r="S39" s="50">
        <f t="shared" si="5"/>
        <v>173.72916666674428</v>
      </c>
      <c r="T39" s="50"/>
      <c r="U39" s="50">
        <v>5800</v>
      </c>
      <c r="W39" s="17">
        <v>37711</v>
      </c>
      <c r="X39" s="17">
        <v>37658</v>
      </c>
      <c r="Y39" s="17">
        <v>38205</v>
      </c>
      <c r="Z39" s="17">
        <v>37658</v>
      </c>
      <c r="AA39" s="17">
        <v>37658</v>
      </c>
      <c r="AB39" s="17">
        <v>37658</v>
      </c>
    </row>
    <row r="40" spans="1:28">
      <c r="A40" s="2" t="s">
        <v>624</v>
      </c>
      <c r="B40" s="9" t="s">
        <v>466</v>
      </c>
      <c r="C40" s="2" t="s">
        <v>625</v>
      </c>
      <c r="D40" s="10" t="s">
        <v>626</v>
      </c>
      <c r="E40" s="44" t="s">
        <v>627</v>
      </c>
      <c r="F40" s="44" t="s">
        <v>627</v>
      </c>
      <c r="G40" s="21">
        <v>18.63</v>
      </c>
      <c r="H40" s="21">
        <v>156.35</v>
      </c>
      <c r="I40" s="5" t="s">
        <v>628</v>
      </c>
      <c r="J40" s="13">
        <f t="shared" si="1"/>
        <v>2003</v>
      </c>
      <c r="K40" s="2" t="s">
        <v>4621</v>
      </c>
      <c r="L40" s="123">
        <v>37623.104166666664</v>
      </c>
      <c r="M40" s="123">
        <v>37623.3125</v>
      </c>
      <c r="N40" s="123">
        <v>37630.40902777778</v>
      </c>
      <c r="O40" s="123">
        <v>37630.541666666664</v>
      </c>
      <c r="P40" s="44" t="s">
        <v>4622</v>
      </c>
      <c r="Q40" s="19">
        <f t="shared" si="6"/>
        <v>7.0965277777795563</v>
      </c>
      <c r="R40" s="19">
        <f t="shared" si="7"/>
        <v>7.4375</v>
      </c>
      <c r="S40" s="50">
        <f t="shared" ref="S40:S66" si="8">((VALUE(Q40)) * 24) * 1.25</f>
        <v>212.89583333338669</v>
      </c>
      <c r="T40" s="50"/>
      <c r="U40" s="50">
        <v>5800</v>
      </c>
      <c r="W40" s="17">
        <v>37711</v>
      </c>
      <c r="X40" s="17">
        <v>37658</v>
      </c>
      <c r="Y40" s="17">
        <v>38205</v>
      </c>
      <c r="Z40" s="17">
        <v>37658</v>
      </c>
      <c r="AA40" s="17">
        <v>37658</v>
      </c>
      <c r="AB40" s="17">
        <v>37658</v>
      </c>
    </row>
    <row r="41" spans="1:28">
      <c r="A41" s="2" t="s">
        <v>643</v>
      </c>
      <c r="B41" s="9" t="s">
        <v>466</v>
      </c>
      <c r="C41" s="2" t="s">
        <v>644</v>
      </c>
      <c r="D41" s="10" t="s">
        <v>475</v>
      </c>
      <c r="E41" s="44" t="s">
        <v>645</v>
      </c>
      <c r="F41" s="44" t="s">
        <v>645</v>
      </c>
      <c r="G41" s="21">
        <v>20</v>
      </c>
      <c r="H41" s="21">
        <v>147</v>
      </c>
      <c r="I41" s="13">
        <f t="shared" ref="I41:I56" si="9">INT(((180 + H41) / 6) + 1)</f>
        <v>55</v>
      </c>
      <c r="J41" s="13">
        <f t="shared" si="1"/>
        <v>2003</v>
      </c>
      <c r="K41" s="2" t="s">
        <v>4619</v>
      </c>
      <c r="L41" s="123">
        <v>37702.157638888886</v>
      </c>
      <c r="M41" s="123">
        <v>37702.290277777778</v>
      </c>
      <c r="N41" s="123">
        <v>37702.545138888891</v>
      </c>
      <c r="O41" s="123">
        <v>37702.666666666664</v>
      </c>
      <c r="P41" s="9" t="s">
        <v>4486</v>
      </c>
      <c r="Q41" s="19">
        <f t="shared" si="6"/>
        <v>0.25486111111240461</v>
      </c>
      <c r="R41" s="19">
        <f t="shared" si="7"/>
        <v>0.50902777777810115</v>
      </c>
      <c r="S41" s="50">
        <f t="shared" si="8"/>
        <v>7.6458333333721384</v>
      </c>
      <c r="T41" s="50"/>
      <c r="U41" s="50">
        <v>3679.6777990000001</v>
      </c>
      <c r="V41" s="2" t="s">
        <v>4620</v>
      </c>
      <c r="W41" s="51">
        <v>37792</v>
      </c>
      <c r="X41" s="51">
        <v>37792</v>
      </c>
      <c r="Y41" s="51">
        <v>37792</v>
      </c>
      <c r="Z41" s="51">
        <v>37792</v>
      </c>
      <c r="AA41" s="51">
        <v>37792</v>
      </c>
      <c r="AB41" s="51">
        <v>37792</v>
      </c>
    </row>
    <row r="42" spans="1:28">
      <c r="A42" s="2" t="s">
        <v>643</v>
      </c>
      <c r="B42" s="9" t="s">
        <v>466</v>
      </c>
      <c r="C42" s="2" t="s">
        <v>644</v>
      </c>
      <c r="D42" s="10" t="s">
        <v>475</v>
      </c>
      <c r="E42" s="44" t="s">
        <v>645</v>
      </c>
      <c r="F42" s="44" t="s">
        <v>645</v>
      </c>
      <c r="G42" s="21">
        <v>20</v>
      </c>
      <c r="H42" s="21">
        <v>147</v>
      </c>
      <c r="I42" s="13">
        <f t="shared" si="9"/>
        <v>55</v>
      </c>
      <c r="J42" s="13">
        <f t="shared" si="1"/>
        <v>2003</v>
      </c>
      <c r="K42" s="2" t="s">
        <v>4617</v>
      </c>
      <c r="L42" s="123">
        <v>37703.59097222222</v>
      </c>
      <c r="M42" s="123">
        <v>37703.6875</v>
      </c>
      <c r="N42" s="123">
        <v>37704.160416666666</v>
      </c>
      <c r="O42" s="123">
        <v>37704.254861111112</v>
      </c>
      <c r="P42" s="9" t="s">
        <v>4486</v>
      </c>
      <c r="Q42" s="19">
        <f t="shared" si="6"/>
        <v>0.47291666666569654</v>
      </c>
      <c r="R42" s="19">
        <f t="shared" si="7"/>
        <v>0.66388888889196096</v>
      </c>
      <c r="S42" s="50">
        <f t="shared" si="8"/>
        <v>14.187499999970896</v>
      </c>
      <c r="T42" s="50"/>
      <c r="U42" s="50">
        <v>3259.7675100000001</v>
      </c>
      <c r="V42" s="2" t="s">
        <v>4618</v>
      </c>
      <c r="W42" s="51">
        <v>37792</v>
      </c>
      <c r="X42" s="51">
        <v>37792</v>
      </c>
      <c r="Y42" s="51">
        <v>37792</v>
      </c>
      <c r="Z42" s="51">
        <v>37792</v>
      </c>
      <c r="AA42" s="51">
        <v>37792</v>
      </c>
      <c r="AB42" s="51">
        <v>37792</v>
      </c>
    </row>
    <row r="43" spans="1:28">
      <c r="A43" s="2" t="s">
        <v>643</v>
      </c>
      <c r="B43" s="9" t="s">
        <v>466</v>
      </c>
      <c r="C43" s="2" t="s">
        <v>644</v>
      </c>
      <c r="D43" s="10" t="s">
        <v>475</v>
      </c>
      <c r="E43" s="44" t="s">
        <v>645</v>
      </c>
      <c r="F43" s="44" t="s">
        <v>645</v>
      </c>
      <c r="G43" s="21">
        <v>20</v>
      </c>
      <c r="H43" s="21">
        <v>147</v>
      </c>
      <c r="I43" s="13">
        <f t="shared" si="9"/>
        <v>55</v>
      </c>
      <c r="J43" s="13">
        <f t="shared" si="1"/>
        <v>2003</v>
      </c>
      <c r="K43" s="2" t="s">
        <v>4616</v>
      </c>
      <c r="L43" s="123">
        <v>37704.931944444441</v>
      </c>
      <c r="M43" s="123">
        <v>37705.089583333334</v>
      </c>
      <c r="N43" s="123">
        <v>37705.75</v>
      </c>
      <c r="O43" s="123">
        <v>37705.950694444444</v>
      </c>
      <c r="P43" s="9" t="s">
        <v>4486</v>
      </c>
      <c r="Q43" s="19">
        <f t="shared" si="6"/>
        <v>0.66041666666569654</v>
      </c>
      <c r="R43" s="19">
        <f t="shared" si="7"/>
        <v>1.0187500000029104</v>
      </c>
      <c r="S43" s="50">
        <f t="shared" si="8"/>
        <v>19.812499999970896</v>
      </c>
      <c r="T43" s="50"/>
      <c r="U43" s="50">
        <v>3150.0255480000001</v>
      </c>
      <c r="W43" s="51">
        <v>37792</v>
      </c>
      <c r="X43" s="51">
        <v>37792</v>
      </c>
      <c r="Y43" s="51">
        <v>37792</v>
      </c>
      <c r="Z43" s="51">
        <v>37792</v>
      </c>
      <c r="AA43" s="51">
        <v>37792</v>
      </c>
      <c r="AB43" s="51">
        <v>37792</v>
      </c>
    </row>
    <row r="44" spans="1:28">
      <c r="A44" s="2" t="s">
        <v>643</v>
      </c>
      <c r="B44" s="9" t="s">
        <v>466</v>
      </c>
      <c r="C44" s="2" t="s">
        <v>644</v>
      </c>
      <c r="D44" s="10" t="s">
        <v>475</v>
      </c>
      <c r="E44" s="44" t="s">
        <v>645</v>
      </c>
      <c r="F44" s="44" t="s">
        <v>645</v>
      </c>
      <c r="G44" s="21">
        <v>20</v>
      </c>
      <c r="H44" s="21">
        <v>147</v>
      </c>
      <c r="I44" s="13">
        <f t="shared" si="9"/>
        <v>55</v>
      </c>
      <c r="J44" s="13">
        <f t="shared" si="1"/>
        <v>2003</v>
      </c>
      <c r="K44" s="2" t="s">
        <v>4614</v>
      </c>
      <c r="L44" s="123">
        <v>37707.384722222225</v>
      </c>
      <c r="M44" s="123">
        <v>37707.510416666664</v>
      </c>
      <c r="N44" s="123">
        <v>37708.617361111108</v>
      </c>
      <c r="O44" s="123">
        <v>37708.727083333331</v>
      </c>
      <c r="P44" s="44" t="s">
        <v>4493</v>
      </c>
      <c r="Q44" s="19">
        <f t="shared" si="6"/>
        <v>1.1069444444437977</v>
      </c>
      <c r="R44" s="19">
        <f t="shared" si="7"/>
        <v>1.3423611111065838</v>
      </c>
      <c r="S44" s="50">
        <f t="shared" si="8"/>
        <v>33.208333333313931</v>
      </c>
      <c r="T44" s="50"/>
      <c r="U44" s="50">
        <v>2138.0069739999999</v>
      </c>
      <c r="V44" s="2" t="s">
        <v>4615</v>
      </c>
      <c r="W44" s="51">
        <v>37792</v>
      </c>
      <c r="X44" s="51">
        <v>37792</v>
      </c>
      <c r="Y44" s="51">
        <v>37792</v>
      </c>
      <c r="Z44" s="51">
        <v>37792</v>
      </c>
      <c r="AA44" s="51">
        <v>37792</v>
      </c>
      <c r="AB44" s="51">
        <v>37792</v>
      </c>
    </row>
    <row r="45" spans="1:28">
      <c r="A45" s="2" t="s">
        <v>643</v>
      </c>
      <c r="B45" s="9" t="s">
        <v>466</v>
      </c>
      <c r="C45" s="2" t="s">
        <v>644</v>
      </c>
      <c r="D45" s="10" t="s">
        <v>475</v>
      </c>
      <c r="E45" s="44" t="s">
        <v>645</v>
      </c>
      <c r="F45" s="44" t="s">
        <v>645</v>
      </c>
      <c r="G45" s="21">
        <v>20</v>
      </c>
      <c r="H45" s="21">
        <v>147</v>
      </c>
      <c r="I45" s="13">
        <f t="shared" si="9"/>
        <v>55</v>
      </c>
      <c r="J45" s="13">
        <f t="shared" si="1"/>
        <v>2003</v>
      </c>
      <c r="K45" s="2" t="s">
        <v>4612</v>
      </c>
      <c r="L45" s="123">
        <v>37710.134722222225</v>
      </c>
      <c r="M45" s="123">
        <v>37710.204861111109</v>
      </c>
      <c r="N45" s="123">
        <v>37711.820833333331</v>
      </c>
      <c r="O45" s="123">
        <v>37711.929166666669</v>
      </c>
      <c r="P45" s="44" t="s">
        <v>4497</v>
      </c>
      <c r="Q45" s="19">
        <f t="shared" si="6"/>
        <v>1.6159722222218988</v>
      </c>
      <c r="R45" s="19">
        <f t="shared" si="7"/>
        <v>1.7944444444437977</v>
      </c>
      <c r="S45" s="50">
        <f t="shared" si="8"/>
        <v>48.479166666656965</v>
      </c>
      <c r="T45" s="50"/>
      <c r="U45" s="50">
        <v>2856.6890410000001</v>
      </c>
      <c r="V45" s="38" t="s">
        <v>4613</v>
      </c>
      <c r="W45" s="51">
        <v>37792</v>
      </c>
      <c r="X45" s="51">
        <v>37792</v>
      </c>
      <c r="Y45" s="51">
        <v>37792</v>
      </c>
      <c r="Z45" s="51">
        <v>37792</v>
      </c>
      <c r="AA45" s="51">
        <v>37792</v>
      </c>
      <c r="AB45" s="51">
        <v>37792</v>
      </c>
    </row>
    <row r="46" spans="1:28">
      <c r="A46" s="2" t="s">
        <v>643</v>
      </c>
      <c r="B46" s="9" t="s">
        <v>466</v>
      </c>
      <c r="C46" s="2" t="s">
        <v>644</v>
      </c>
      <c r="D46" s="10" t="s">
        <v>475</v>
      </c>
      <c r="E46" s="44" t="s">
        <v>645</v>
      </c>
      <c r="F46" s="44" t="s">
        <v>645</v>
      </c>
      <c r="G46" s="21">
        <v>20</v>
      </c>
      <c r="H46" s="21">
        <v>147</v>
      </c>
      <c r="I46" s="13">
        <f t="shared" si="9"/>
        <v>55</v>
      </c>
      <c r="J46" s="13">
        <f t="shared" si="1"/>
        <v>2003</v>
      </c>
      <c r="K46" s="2" t="s">
        <v>4610</v>
      </c>
      <c r="L46" s="123">
        <v>37713.337500000001</v>
      </c>
      <c r="M46" s="123">
        <v>37713.375</v>
      </c>
      <c r="N46" s="123">
        <v>37713.375</v>
      </c>
      <c r="O46" s="123">
        <v>37713.449999999997</v>
      </c>
      <c r="P46" s="44" t="s">
        <v>4495</v>
      </c>
      <c r="Q46" s="19">
        <f t="shared" si="6"/>
        <v>0</v>
      </c>
      <c r="R46" s="19">
        <f t="shared" si="7"/>
        <v>0.11249999999563443</v>
      </c>
      <c r="S46" s="50">
        <f t="shared" si="8"/>
        <v>0</v>
      </c>
      <c r="T46" s="50"/>
      <c r="U46" s="50" t="s">
        <v>395</v>
      </c>
      <c r="V46" s="38" t="s">
        <v>4611</v>
      </c>
      <c r="W46" s="51">
        <v>37792</v>
      </c>
      <c r="X46" s="51">
        <v>37792</v>
      </c>
      <c r="Y46" s="51">
        <v>37792</v>
      </c>
      <c r="Z46" s="51">
        <v>37792</v>
      </c>
      <c r="AA46" s="51">
        <v>37792</v>
      </c>
      <c r="AB46" s="51">
        <v>37792</v>
      </c>
    </row>
    <row r="47" spans="1:28">
      <c r="A47" s="2" t="s">
        <v>643</v>
      </c>
      <c r="B47" s="9" t="s">
        <v>466</v>
      </c>
      <c r="C47" s="2" t="s">
        <v>644</v>
      </c>
      <c r="D47" s="10" t="s">
        <v>475</v>
      </c>
      <c r="E47" s="44" t="s">
        <v>645</v>
      </c>
      <c r="F47" s="44" t="s">
        <v>645</v>
      </c>
      <c r="G47" s="21">
        <v>20</v>
      </c>
      <c r="H47" s="21">
        <v>147</v>
      </c>
      <c r="I47" s="13">
        <f t="shared" si="9"/>
        <v>55</v>
      </c>
      <c r="J47" s="13">
        <f t="shared" si="1"/>
        <v>2003</v>
      </c>
      <c r="K47" s="2" t="s">
        <v>4608</v>
      </c>
      <c r="L47" s="123">
        <v>37714.043055555558</v>
      </c>
      <c r="M47" s="123">
        <v>37714.145833333336</v>
      </c>
      <c r="N47" s="123">
        <v>37714.1875</v>
      </c>
      <c r="O47" s="123">
        <v>37714.279861111114</v>
      </c>
      <c r="P47" s="44" t="s">
        <v>4495</v>
      </c>
      <c r="Q47" s="19">
        <f t="shared" si="6"/>
        <v>4.1666666664241347E-2</v>
      </c>
      <c r="R47" s="19">
        <f t="shared" si="7"/>
        <v>0.23680555555620231</v>
      </c>
      <c r="S47" s="50">
        <f t="shared" si="8"/>
        <v>1.2499999999272404</v>
      </c>
      <c r="T47" s="50"/>
      <c r="U47" s="50">
        <v>2329.680754</v>
      </c>
      <c r="V47" s="47" t="s">
        <v>4609</v>
      </c>
      <c r="W47" s="51">
        <v>37792</v>
      </c>
      <c r="X47" s="51">
        <v>37792</v>
      </c>
      <c r="Y47" s="51">
        <v>37792</v>
      </c>
      <c r="Z47" s="51">
        <v>37792</v>
      </c>
      <c r="AA47" s="51">
        <v>37792</v>
      </c>
      <c r="AB47" s="51">
        <v>37792</v>
      </c>
    </row>
    <row r="48" spans="1:28">
      <c r="A48" s="2" t="s">
        <v>643</v>
      </c>
      <c r="B48" s="9" t="s">
        <v>466</v>
      </c>
      <c r="C48" s="2" t="s">
        <v>644</v>
      </c>
      <c r="D48" s="10" t="s">
        <v>475</v>
      </c>
      <c r="E48" s="44" t="s">
        <v>645</v>
      </c>
      <c r="F48" s="44" t="s">
        <v>645</v>
      </c>
      <c r="G48" s="21">
        <v>20</v>
      </c>
      <c r="H48" s="21">
        <v>147</v>
      </c>
      <c r="I48" s="13">
        <f t="shared" si="9"/>
        <v>55</v>
      </c>
      <c r="J48" s="13">
        <f t="shared" si="1"/>
        <v>2003</v>
      </c>
      <c r="K48" s="2" t="s">
        <v>4607</v>
      </c>
      <c r="L48" s="123">
        <v>37714.517361111109</v>
      </c>
      <c r="M48" s="123">
        <v>37714.649305555555</v>
      </c>
      <c r="N48" s="123">
        <v>37715.593055555553</v>
      </c>
      <c r="O48" s="123">
        <v>37715.734027777777</v>
      </c>
      <c r="P48" s="44" t="s">
        <v>4495</v>
      </c>
      <c r="Q48" s="19">
        <f t="shared" si="6"/>
        <v>0.94374999999854481</v>
      </c>
      <c r="R48" s="19">
        <f t="shared" si="7"/>
        <v>1.2166666666671517</v>
      </c>
      <c r="S48" s="50">
        <f t="shared" si="8"/>
        <v>28.312499999956344</v>
      </c>
      <c r="T48" s="50"/>
      <c r="U48" s="50">
        <v>2329.680754</v>
      </c>
      <c r="W48" s="51">
        <v>37792</v>
      </c>
      <c r="X48" s="51">
        <v>37792</v>
      </c>
      <c r="Y48" s="51">
        <v>37792</v>
      </c>
      <c r="Z48" s="51">
        <v>37792</v>
      </c>
      <c r="AA48" s="51">
        <v>37792</v>
      </c>
      <c r="AB48" s="51">
        <v>37792</v>
      </c>
    </row>
    <row r="49" spans="1:28">
      <c r="A49" s="2" t="s">
        <v>643</v>
      </c>
      <c r="B49" s="9" t="s">
        <v>466</v>
      </c>
      <c r="C49" s="2" t="s">
        <v>644</v>
      </c>
      <c r="D49" s="10" t="s">
        <v>475</v>
      </c>
      <c r="E49" s="44" t="s">
        <v>645</v>
      </c>
      <c r="F49" s="44" t="s">
        <v>645</v>
      </c>
      <c r="G49" s="21">
        <v>20</v>
      </c>
      <c r="H49" s="21">
        <v>147</v>
      </c>
      <c r="I49" s="13">
        <f t="shared" si="9"/>
        <v>55</v>
      </c>
      <c r="J49" s="13">
        <f t="shared" si="1"/>
        <v>2003</v>
      </c>
      <c r="K49" s="2" t="s">
        <v>4606</v>
      </c>
      <c r="L49" s="123">
        <v>37716.844444444447</v>
      </c>
      <c r="M49" s="123">
        <v>37717.009027777778</v>
      </c>
      <c r="N49" s="123">
        <v>37718.093055555553</v>
      </c>
      <c r="O49" s="123">
        <v>37718.249305555553</v>
      </c>
      <c r="P49" s="44" t="s">
        <v>4506</v>
      </c>
      <c r="Q49" s="19">
        <f t="shared" si="6"/>
        <v>1.0840277777751908</v>
      </c>
      <c r="R49" s="19">
        <f t="shared" si="7"/>
        <v>1.4048611111065838</v>
      </c>
      <c r="S49" s="50">
        <f t="shared" si="8"/>
        <v>32.520833333255723</v>
      </c>
      <c r="T49" s="50"/>
      <c r="U49" s="50">
        <v>3610.1191880000001</v>
      </c>
      <c r="W49" s="51">
        <v>37792</v>
      </c>
      <c r="X49" s="51">
        <v>37792</v>
      </c>
      <c r="Y49" s="51">
        <v>37792</v>
      </c>
      <c r="Z49" s="51">
        <v>37792</v>
      </c>
      <c r="AA49" s="51">
        <v>37792</v>
      </c>
      <c r="AB49" s="51">
        <v>37792</v>
      </c>
    </row>
    <row r="50" spans="1:28">
      <c r="A50" s="2" t="s">
        <v>666</v>
      </c>
      <c r="B50" s="9" t="s">
        <v>466</v>
      </c>
      <c r="C50" s="2" t="s">
        <v>667</v>
      </c>
      <c r="D50" s="2" t="s">
        <v>6923</v>
      </c>
      <c r="E50" s="2" t="s">
        <v>669</v>
      </c>
      <c r="F50" s="2" t="s">
        <v>669</v>
      </c>
      <c r="G50" s="21">
        <v>-32.5</v>
      </c>
      <c r="H50" s="21">
        <v>-109.5</v>
      </c>
      <c r="I50" s="13">
        <f t="shared" si="9"/>
        <v>12</v>
      </c>
      <c r="J50" s="13">
        <f t="shared" si="1"/>
        <v>2004</v>
      </c>
      <c r="K50" s="2" t="s">
        <v>4604</v>
      </c>
      <c r="L50" s="123">
        <v>38000.564444444448</v>
      </c>
      <c r="M50" s="123">
        <v>38000.841944444444</v>
      </c>
      <c r="N50" s="123">
        <v>38001.656030092592</v>
      </c>
      <c r="O50" s="123">
        <v>38001.888460648152</v>
      </c>
      <c r="P50" s="9" t="s">
        <v>669</v>
      </c>
      <c r="Q50" s="19">
        <f t="shared" si="6"/>
        <v>0.81408564814773854</v>
      </c>
      <c r="R50" s="19">
        <f t="shared" si="7"/>
        <v>1.3240162037036498</v>
      </c>
      <c r="S50" s="50">
        <f t="shared" si="8"/>
        <v>24.422569444432156</v>
      </c>
      <c r="T50" s="50"/>
      <c r="U50" s="50">
        <v>0</v>
      </c>
      <c r="V50" s="2" t="s">
        <v>6924</v>
      </c>
      <c r="W50" s="51">
        <v>38160</v>
      </c>
      <c r="X50" s="51">
        <v>38160</v>
      </c>
      <c r="Y50" s="51">
        <v>38160</v>
      </c>
      <c r="Z50" s="51">
        <v>38160</v>
      </c>
      <c r="AA50" s="51">
        <v>38160</v>
      </c>
      <c r="AB50" s="51">
        <v>38160</v>
      </c>
    </row>
    <row r="51" spans="1:28">
      <c r="A51" s="2" t="s">
        <v>666</v>
      </c>
      <c r="B51" s="9" t="s">
        <v>466</v>
      </c>
      <c r="C51" s="2" t="s">
        <v>667</v>
      </c>
      <c r="D51" s="2" t="s">
        <v>6923</v>
      </c>
      <c r="E51" s="2" t="s">
        <v>669</v>
      </c>
      <c r="F51" s="2" t="s">
        <v>669</v>
      </c>
      <c r="G51" s="21">
        <v>-32.5</v>
      </c>
      <c r="H51" s="21">
        <v>-109.5</v>
      </c>
      <c r="I51" s="13">
        <f t="shared" si="9"/>
        <v>12</v>
      </c>
      <c r="J51" s="13">
        <f t="shared" si="1"/>
        <v>2004</v>
      </c>
      <c r="K51" s="2" t="s">
        <v>4602</v>
      </c>
      <c r="L51" s="123">
        <v>38002.394849537035</v>
      </c>
      <c r="M51" s="123">
        <v>38002.586736111109</v>
      </c>
      <c r="N51" s="123">
        <v>38004.052881944444</v>
      </c>
      <c r="O51" s="123">
        <v>38004.174120370371</v>
      </c>
      <c r="P51" s="9" t="s">
        <v>669</v>
      </c>
      <c r="Q51" s="19">
        <f t="shared" si="6"/>
        <v>1.4661458333357587</v>
      </c>
      <c r="R51" s="19">
        <f t="shared" si="7"/>
        <v>1.7792708333363407</v>
      </c>
      <c r="S51" s="50">
        <f t="shared" si="8"/>
        <v>43.98437500007276</v>
      </c>
      <c r="T51" s="50"/>
      <c r="U51" s="50">
        <v>0</v>
      </c>
      <c r="V51" s="2" t="s">
        <v>6925</v>
      </c>
      <c r="W51" s="51">
        <v>38160</v>
      </c>
      <c r="X51" s="51">
        <v>38160</v>
      </c>
      <c r="Y51" s="51">
        <v>38160</v>
      </c>
      <c r="Z51" s="51">
        <v>38160</v>
      </c>
      <c r="AA51" s="51">
        <v>38160</v>
      </c>
      <c r="AB51" s="51">
        <v>38160</v>
      </c>
    </row>
    <row r="52" spans="1:28">
      <c r="A52" s="2" t="s">
        <v>666</v>
      </c>
      <c r="B52" s="9" t="s">
        <v>466</v>
      </c>
      <c r="C52" s="2" t="s">
        <v>667</v>
      </c>
      <c r="D52" s="2" t="s">
        <v>6923</v>
      </c>
      <c r="E52" s="2" t="s">
        <v>669</v>
      </c>
      <c r="F52" s="2" t="s">
        <v>669</v>
      </c>
      <c r="G52" s="21">
        <v>-32.5</v>
      </c>
      <c r="H52" s="21">
        <v>-109.5</v>
      </c>
      <c r="I52" s="13">
        <f t="shared" si="9"/>
        <v>12</v>
      </c>
      <c r="J52" s="13">
        <f t="shared" si="1"/>
        <v>2004</v>
      </c>
      <c r="K52" s="2" t="s">
        <v>4600</v>
      </c>
      <c r="L52" s="123">
        <v>38005.460127314815</v>
      </c>
      <c r="M52" s="123">
        <v>38005.727280092593</v>
      </c>
      <c r="N52" s="123">
        <v>38007.500983796293</v>
      </c>
      <c r="O52" s="123">
        <v>38007.738935185182</v>
      </c>
      <c r="P52" s="9" t="s">
        <v>669</v>
      </c>
      <c r="Q52" s="19">
        <f t="shared" si="6"/>
        <v>1.7737037037004484</v>
      </c>
      <c r="R52" s="19">
        <f t="shared" si="7"/>
        <v>2.278807870367018</v>
      </c>
      <c r="S52" s="50">
        <f t="shared" si="8"/>
        <v>53.211111111013452</v>
      </c>
      <c r="T52" s="50"/>
      <c r="U52" s="50">
        <v>0</v>
      </c>
      <c r="V52" s="2" t="s">
        <v>6926</v>
      </c>
      <c r="W52" s="51">
        <v>38160</v>
      </c>
      <c r="X52" s="51">
        <v>38160</v>
      </c>
      <c r="Y52" s="51">
        <v>38160</v>
      </c>
      <c r="Z52" s="51">
        <v>38160</v>
      </c>
      <c r="AA52" s="51">
        <v>38160</v>
      </c>
      <c r="AB52" s="51">
        <v>38160</v>
      </c>
    </row>
    <row r="53" spans="1:28">
      <c r="A53" s="2" t="s">
        <v>671</v>
      </c>
      <c r="B53" s="2" t="s">
        <v>672</v>
      </c>
      <c r="C53" s="2" t="s">
        <v>673</v>
      </c>
      <c r="D53" s="2" t="s">
        <v>6927</v>
      </c>
      <c r="E53" s="2" t="s">
        <v>676</v>
      </c>
      <c r="F53" s="2" t="s">
        <v>676</v>
      </c>
      <c r="G53" s="21">
        <v>-20</v>
      </c>
      <c r="H53" s="21">
        <v>-176</v>
      </c>
      <c r="I53" s="13">
        <f t="shared" si="9"/>
        <v>1</v>
      </c>
      <c r="J53" s="13">
        <f t="shared" si="1"/>
        <v>2004</v>
      </c>
      <c r="K53" s="2" t="s">
        <v>4598</v>
      </c>
      <c r="L53" s="123">
        <v>38088.209027777775</v>
      </c>
      <c r="M53" s="123">
        <v>38088.209027777775</v>
      </c>
      <c r="N53" s="123">
        <v>38095.065972222219</v>
      </c>
      <c r="O53" s="123">
        <v>38095.065972222219</v>
      </c>
      <c r="P53" s="9" t="s">
        <v>4592</v>
      </c>
      <c r="Q53" s="19">
        <f t="shared" si="6"/>
        <v>6.8569444444437977</v>
      </c>
      <c r="R53" s="19">
        <f t="shared" si="7"/>
        <v>6.8569444444437977</v>
      </c>
      <c r="S53" s="50">
        <f t="shared" si="8"/>
        <v>205.70833333331393</v>
      </c>
      <c r="T53" s="50"/>
      <c r="U53" s="50">
        <v>0</v>
      </c>
      <c r="V53" s="2" t="s">
        <v>6928</v>
      </c>
      <c r="W53" s="51">
        <v>38160</v>
      </c>
      <c r="X53" s="51">
        <v>38160</v>
      </c>
      <c r="Y53" s="2" t="s">
        <v>4349</v>
      </c>
      <c r="Z53" s="51">
        <v>38160</v>
      </c>
      <c r="AA53" s="51">
        <v>38160</v>
      </c>
      <c r="AB53" s="51">
        <v>38160</v>
      </c>
    </row>
    <row r="54" spans="1:28">
      <c r="A54" s="2" t="s">
        <v>671</v>
      </c>
      <c r="B54" s="2" t="s">
        <v>672</v>
      </c>
      <c r="C54" s="2" t="s">
        <v>673</v>
      </c>
      <c r="D54" s="2" t="s">
        <v>6927</v>
      </c>
      <c r="E54" s="2" t="s">
        <v>676</v>
      </c>
      <c r="F54" s="2" t="s">
        <v>676</v>
      </c>
      <c r="G54" s="21">
        <v>-20</v>
      </c>
      <c r="H54" s="21">
        <v>-176</v>
      </c>
      <c r="I54" s="13">
        <f t="shared" si="9"/>
        <v>1</v>
      </c>
      <c r="J54" s="13">
        <f t="shared" si="1"/>
        <v>2004</v>
      </c>
      <c r="K54" s="2" t="s">
        <v>4596</v>
      </c>
      <c r="L54" s="123">
        <v>38098.167361111111</v>
      </c>
      <c r="M54" s="123">
        <v>38098.254861111112</v>
      </c>
      <c r="N54" s="123">
        <v>38099.15</v>
      </c>
      <c r="O54" s="123">
        <v>38099.267361111109</v>
      </c>
      <c r="P54" s="9" t="s">
        <v>4592</v>
      </c>
      <c r="Q54" s="19">
        <f t="shared" si="6"/>
        <v>0.89513888888905058</v>
      </c>
      <c r="R54" s="19">
        <f t="shared" si="7"/>
        <v>1.0999999999985448</v>
      </c>
      <c r="S54" s="50">
        <f t="shared" si="8"/>
        <v>26.854166666671517</v>
      </c>
      <c r="T54" s="50"/>
      <c r="U54" s="50">
        <v>0</v>
      </c>
      <c r="V54" s="2" t="s">
        <v>4597</v>
      </c>
      <c r="W54" s="51">
        <v>38160</v>
      </c>
      <c r="X54" s="51">
        <v>38160</v>
      </c>
      <c r="Y54" s="2" t="s">
        <v>4349</v>
      </c>
      <c r="Z54" s="51">
        <v>38160</v>
      </c>
      <c r="AA54" s="51">
        <v>38160</v>
      </c>
      <c r="AB54" s="51">
        <v>38160</v>
      </c>
    </row>
    <row r="55" spans="1:28">
      <c r="A55" s="2" t="s">
        <v>671</v>
      </c>
      <c r="B55" s="2" t="s">
        <v>672</v>
      </c>
      <c r="C55" s="2" t="s">
        <v>673</v>
      </c>
      <c r="D55" s="2" t="s">
        <v>6927</v>
      </c>
      <c r="E55" s="2" t="s">
        <v>676</v>
      </c>
      <c r="F55" s="2" t="s">
        <v>676</v>
      </c>
      <c r="G55" s="21">
        <v>-20</v>
      </c>
      <c r="H55" s="21">
        <v>-176</v>
      </c>
      <c r="I55" s="13">
        <f t="shared" si="9"/>
        <v>1</v>
      </c>
      <c r="J55" s="13">
        <f t="shared" si="1"/>
        <v>2004</v>
      </c>
      <c r="K55" s="2" t="s">
        <v>4594</v>
      </c>
      <c r="L55" s="123">
        <v>38099.416666666664</v>
      </c>
      <c r="M55" s="123">
        <v>38099.490277777775</v>
      </c>
      <c r="N55" s="123">
        <v>38101.899305555555</v>
      </c>
      <c r="O55" s="123">
        <v>38102.038194444445</v>
      </c>
      <c r="P55" s="9" t="s">
        <v>4592</v>
      </c>
      <c r="Q55" s="19">
        <f t="shared" si="6"/>
        <v>2.4090277777795563</v>
      </c>
      <c r="R55" s="19">
        <f t="shared" si="7"/>
        <v>2.6215277777810115</v>
      </c>
      <c r="S55" s="50">
        <f t="shared" si="8"/>
        <v>72.27083333338669</v>
      </c>
      <c r="T55" s="50"/>
      <c r="U55" s="50">
        <v>0</v>
      </c>
      <c r="V55" s="2" t="s">
        <v>4595</v>
      </c>
      <c r="W55" s="51">
        <v>38160</v>
      </c>
      <c r="X55" s="51">
        <v>38160</v>
      </c>
      <c r="Y55" s="2" t="s">
        <v>4349</v>
      </c>
      <c r="Z55" s="51">
        <v>38160</v>
      </c>
      <c r="AA55" s="51">
        <v>38160</v>
      </c>
      <c r="AB55" s="51">
        <v>38160</v>
      </c>
    </row>
    <row r="56" spans="1:28">
      <c r="A56" s="2" t="s">
        <v>671</v>
      </c>
      <c r="B56" s="2" t="s">
        <v>672</v>
      </c>
      <c r="C56" s="2" t="s">
        <v>673</v>
      </c>
      <c r="D56" s="2" t="s">
        <v>6927</v>
      </c>
      <c r="E56" s="2" t="s">
        <v>676</v>
      </c>
      <c r="F56" s="2" t="s">
        <v>676</v>
      </c>
      <c r="G56" s="21">
        <v>-20</v>
      </c>
      <c r="H56" s="21">
        <v>-176</v>
      </c>
      <c r="I56" s="13">
        <f t="shared" si="9"/>
        <v>1</v>
      </c>
      <c r="J56" s="13">
        <f t="shared" si="1"/>
        <v>2004</v>
      </c>
      <c r="K56" s="2" t="s">
        <v>4591</v>
      </c>
      <c r="L56" s="123">
        <v>38102.125694444447</v>
      </c>
      <c r="M56" s="123">
        <v>38102.125694444447</v>
      </c>
      <c r="N56" s="123">
        <v>38105.347222222219</v>
      </c>
      <c r="O56" s="123">
        <v>38105.347222222219</v>
      </c>
      <c r="P56" s="9" t="s">
        <v>4592</v>
      </c>
      <c r="Q56" s="19">
        <f t="shared" si="6"/>
        <v>3.2215277777722804</v>
      </c>
      <c r="R56" s="19">
        <f t="shared" si="7"/>
        <v>3.2215277777722804</v>
      </c>
      <c r="S56" s="50">
        <f t="shared" si="8"/>
        <v>96.645833333168412</v>
      </c>
      <c r="T56" s="50"/>
      <c r="U56" s="50">
        <v>0</v>
      </c>
      <c r="V56" s="47" t="s">
        <v>4593</v>
      </c>
      <c r="W56" s="51">
        <v>38160</v>
      </c>
      <c r="X56" s="51">
        <v>38160</v>
      </c>
      <c r="Y56" s="2" t="s">
        <v>4349</v>
      </c>
      <c r="Z56" s="51">
        <v>38160</v>
      </c>
      <c r="AA56" s="51">
        <v>38160</v>
      </c>
      <c r="AB56" s="51">
        <v>38160</v>
      </c>
    </row>
    <row r="57" spans="1:28">
      <c r="A57" s="59" t="s">
        <v>4316</v>
      </c>
      <c r="B57" s="81" t="s">
        <v>488</v>
      </c>
      <c r="C57" s="59" t="s">
        <v>709</v>
      </c>
      <c r="D57" s="59" t="s">
        <v>328</v>
      </c>
      <c r="E57" s="59" t="s">
        <v>258</v>
      </c>
      <c r="F57" s="81" t="s">
        <v>710</v>
      </c>
      <c r="G57" s="97">
        <v>-23</v>
      </c>
      <c r="H57" s="97">
        <v>-112</v>
      </c>
      <c r="I57" s="96">
        <f t="shared" ref="I57:I63" si="10">INT(((180 + H57) / 6) + 1)</f>
        <v>12</v>
      </c>
      <c r="J57" s="13">
        <f t="shared" si="1"/>
        <v>2005</v>
      </c>
      <c r="K57" s="2" t="s">
        <v>4589</v>
      </c>
      <c r="L57" s="123">
        <v>38384.586805555555</v>
      </c>
      <c r="M57" s="123">
        <v>38384.875694444447</v>
      </c>
      <c r="N57" s="123">
        <v>38388.8125</v>
      </c>
      <c r="O57" s="123">
        <v>38388.944444444445</v>
      </c>
      <c r="P57" s="2" t="s">
        <v>710</v>
      </c>
      <c r="Q57" s="19">
        <f t="shared" ref="Q57:Q63" si="11">N57 - M57</f>
        <v>3.9368055555532919</v>
      </c>
      <c r="R57" s="19">
        <f t="shared" ref="R57:R63" si="12">O57 - L57</f>
        <v>4.3576388888905058</v>
      </c>
      <c r="S57" s="50">
        <f t="shared" si="8"/>
        <v>118.10416666659876</v>
      </c>
      <c r="T57" s="50"/>
      <c r="U57" s="6">
        <v>4995</v>
      </c>
      <c r="V57" s="2" t="s">
        <v>4590</v>
      </c>
      <c r="W57" s="51">
        <v>38505</v>
      </c>
      <c r="X57" s="51">
        <v>38505</v>
      </c>
      <c r="Y57" s="51">
        <v>38505</v>
      </c>
      <c r="Z57" s="51">
        <v>38505</v>
      </c>
      <c r="AA57" s="51">
        <v>38505</v>
      </c>
      <c r="AB57" s="51">
        <v>38505</v>
      </c>
    </row>
    <row r="58" spans="1:28" s="76" customFormat="1">
      <c r="A58" s="59" t="s">
        <v>740</v>
      </c>
      <c r="B58" s="81" t="s">
        <v>466</v>
      </c>
      <c r="C58" s="59" t="s">
        <v>741</v>
      </c>
      <c r="D58" s="2" t="s">
        <v>471</v>
      </c>
      <c r="E58" s="95" t="s">
        <v>206</v>
      </c>
      <c r="F58" s="82" t="s">
        <v>552</v>
      </c>
      <c r="G58" s="97">
        <v>2</v>
      </c>
      <c r="H58" s="97">
        <v>-92</v>
      </c>
      <c r="I58" s="96">
        <f t="shared" si="10"/>
        <v>15</v>
      </c>
      <c r="J58" s="13">
        <f t="shared" si="1"/>
        <v>2005</v>
      </c>
      <c r="K58" s="2" t="s">
        <v>4588</v>
      </c>
      <c r="L58" s="123">
        <v>38691.788888888892</v>
      </c>
      <c r="M58" s="123">
        <v>38692.039583333331</v>
      </c>
      <c r="N58" s="123">
        <v>38692.680555555555</v>
      </c>
      <c r="O58" s="123">
        <v>38692.793749999997</v>
      </c>
      <c r="P58" s="44" t="s">
        <v>4582</v>
      </c>
      <c r="Q58" s="19">
        <f t="shared" si="11"/>
        <v>0.64097222222335404</v>
      </c>
      <c r="R58" s="19">
        <f t="shared" si="12"/>
        <v>1.0048611111051287</v>
      </c>
      <c r="S58" s="50">
        <f t="shared" si="8"/>
        <v>19.229166666700621</v>
      </c>
      <c r="T58" s="50"/>
      <c r="U58" s="50">
        <v>2500</v>
      </c>
      <c r="V58" s="47"/>
      <c r="W58" s="112">
        <v>38790</v>
      </c>
      <c r="X58" s="112">
        <v>38790</v>
      </c>
      <c r="Y58" s="112">
        <v>38790</v>
      </c>
      <c r="Z58" s="112">
        <v>38790</v>
      </c>
      <c r="AA58" s="112">
        <v>38896</v>
      </c>
      <c r="AB58" s="112">
        <v>38790</v>
      </c>
    </row>
    <row r="59" spans="1:28">
      <c r="A59" s="59" t="s">
        <v>740</v>
      </c>
      <c r="B59" s="81" t="s">
        <v>466</v>
      </c>
      <c r="C59" s="59" t="s">
        <v>741</v>
      </c>
      <c r="D59" s="2" t="s">
        <v>471</v>
      </c>
      <c r="E59" s="95" t="s">
        <v>206</v>
      </c>
      <c r="F59" s="82" t="s">
        <v>552</v>
      </c>
      <c r="G59" s="97">
        <v>2</v>
      </c>
      <c r="H59" s="97">
        <v>-92</v>
      </c>
      <c r="I59" s="96">
        <f t="shared" si="10"/>
        <v>15</v>
      </c>
      <c r="J59" s="13">
        <f t="shared" si="1"/>
        <v>2005</v>
      </c>
      <c r="K59" s="2" t="s">
        <v>4587</v>
      </c>
      <c r="L59" s="123">
        <v>38693.097222222219</v>
      </c>
      <c r="M59" s="123">
        <v>38693.18472222222</v>
      </c>
      <c r="N59" s="123">
        <v>38699.275000000001</v>
      </c>
      <c r="O59" s="123">
        <v>38699.354166666664</v>
      </c>
      <c r="P59" s="44" t="s">
        <v>4582</v>
      </c>
      <c r="Q59" s="19">
        <f t="shared" si="11"/>
        <v>6.0902777777810115</v>
      </c>
      <c r="R59" s="19">
        <f t="shared" si="12"/>
        <v>6.2569444444452529</v>
      </c>
      <c r="S59" s="50">
        <f t="shared" si="8"/>
        <v>182.70833333343035</v>
      </c>
      <c r="T59" s="50"/>
      <c r="U59" s="50">
        <v>2500</v>
      </c>
      <c r="V59" s="47"/>
      <c r="W59" s="112">
        <v>38790</v>
      </c>
      <c r="X59" s="112">
        <v>38790</v>
      </c>
      <c r="Y59" s="112">
        <v>38790</v>
      </c>
      <c r="Z59" s="112">
        <v>38790</v>
      </c>
      <c r="AA59" s="112">
        <v>38896</v>
      </c>
      <c r="AB59" s="112">
        <v>38790</v>
      </c>
    </row>
    <row r="60" spans="1:28">
      <c r="A60" s="59" t="s">
        <v>740</v>
      </c>
      <c r="B60" s="81" t="s">
        <v>466</v>
      </c>
      <c r="C60" s="59" t="s">
        <v>741</v>
      </c>
      <c r="D60" s="2" t="s">
        <v>471</v>
      </c>
      <c r="E60" s="95" t="s">
        <v>206</v>
      </c>
      <c r="F60" s="82" t="s">
        <v>552</v>
      </c>
      <c r="G60" s="97">
        <v>2</v>
      </c>
      <c r="H60" s="97">
        <v>-92</v>
      </c>
      <c r="I60" s="96">
        <f t="shared" si="10"/>
        <v>15</v>
      </c>
      <c r="J60" s="13">
        <f t="shared" si="1"/>
        <v>2005</v>
      </c>
      <c r="K60" s="2" t="s">
        <v>4585</v>
      </c>
      <c r="L60" s="123">
        <v>38702.788194444445</v>
      </c>
      <c r="M60" s="123">
        <v>38702.886111111111</v>
      </c>
      <c r="N60" s="123">
        <v>38704.573611111111</v>
      </c>
      <c r="O60" s="123">
        <v>38704.723611111112</v>
      </c>
      <c r="P60" s="44" t="s">
        <v>4586</v>
      </c>
      <c r="Q60" s="19">
        <f t="shared" si="11"/>
        <v>1.6875</v>
      </c>
      <c r="R60" s="19">
        <f t="shared" si="12"/>
        <v>1.9354166666671517</v>
      </c>
      <c r="S60" s="50">
        <f t="shared" si="8"/>
        <v>50.625</v>
      </c>
      <c r="T60" s="50"/>
      <c r="U60" s="50">
        <v>2500</v>
      </c>
      <c r="V60" s="47"/>
      <c r="W60" s="112">
        <v>38790</v>
      </c>
      <c r="X60" s="112">
        <v>38790</v>
      </c>
      <c r="Y60" s="112">
        <v>38790</v>
      </c>
      <c r="Z60" s="112">
        <v>38790</v>
      </c>
      <c r="AA60" s="112">
        <v>38896</v>
      </c>
      <c r="AB60" s="112">
        <v>38790</v>
      </c>
    </row>
    <row r="61" spans="1:28">
      <c r="A61" s="59" t="s">
        <v>740</v>
      </c>
      <c r="B61" s="81" t="s">
        <v>466</v>
      </c>
      <c r="C61" s="59" t="s">
        <v>741</v>
      </c>
      <c r="D61" s="2" t="s">
        <v>471</v>
      </c>
      <c r="E61" s="95" t="s">
        <v>206</v>
      </c>
      <c r="F61" s="82" t="s">
        <v>552</v>
      </c>
      <c r="G61" s="97">
        <v>2</v>
      </c>
      <c r="H61" s="97">
        <v>-92</v>
      </c>
      <c r="I61" s="96">
        <f t="shared" si="10"/>
        <v>15</v>
      </c>
      <c r="J61" s="13">
        <f t="shared" si="1"/>
        <v>2005</v>
      </c>
      <c r="K61" s="2" t="s">
        <v>4584</v>
      </c>
      <c r="L61" s="123">
        <v>38706.353472222225</v>
      </c>
      <c r="M61" s="123">
        <v>38706.542361111111</v>
      </c>
      <c r="N61" s="123">
        <v>38706.791666666664</v>
      </c>
      <c r="O61" s="123">
        <v>38706.972222222219</v>
      </c>
      <c r="P61" s="44" t="s">
        <v>4582</v>
      </c>
      <c r="Q61" s="19">
        <f t="shared" si="11"/>
        <v>0.24930555555329192</v>
      </c>
      <c r="R61" s="19">
        <f t="shared" si="12"/>
        <v>0.61874999999417923</v>
      </c>
      <c r="S61" s="50">
        <f t="shared" si="8"/>
        <v>7.4791666665987577</v>
      </c>
      <c r="T61" s="50"/>
      <c r="U61" s="50">
        <v>2500</v>
      </c>
      <c r="V61" s="47"/>
      <c r="W61" s="112">
        <v>38790</v>
      </c>
      <c r="X61" s="112">
        <v>38790</v>
      </c>
      <c r="Y61" s="112">
        <v>38790</v>
      </c>
      <c r="Z61" s="112">
        <v>38790</v>
      </c>
      <c r="AA61" s="112">
        <v>38896</v>
      </c>
      <c r="AB61" s="112">
        <v>38790</v>
      </c>
    </row>
    <row r="62" spans="1:28">
      <c r="A62" s="59" t="s">
        <v>740</v>
      </c>
      <c r="B62" s="81" t="s">
        <v>466</v>
      </c>
      <c r="C62" s="59" t="s">
        <v>741</v>
      </c>
      <c r="D62" s="2" t="s">
        <v>471</v>
      </c>
      <c r="E62" s="95" t="s">
        <v>206</v>
      </c>
      <c r="F62" s="82" t="s">
        <v>552</v>
      </c>
      <c r="G62" s="97">
        <v>2</v>
      </c>
      <c r="H62" s="97">
        <v>-92</v>
      </c>
      <c r="I62" s="96">
        <f t="shared" si="10"/>
        <v>15</v>
      </c>
      <c r="J62" s="13">
        <f t="shared" si="1"/>
        <v>2005</v>
      </c>
      <c r="K62" s="2" t="s">
        <v>4583</v>
      </c>
      <c r="L62" s="123">
        <v>38709.638194444444</v>
      </c>
      <c r="M62" s="123">
        <v>38709.692361111112</v>
      </c>
      <c r="N62" s="123">
        <v>38709.765972222223</v>
      </c>
      <c r="O62" s="123">
        <v>38709.881944444445</v>
      </c>
      <c r="P62" s="44" t="s">
        <v>4582</v>
      </c>
      <c r="Q62" s="19">
        <f t="shared" si="11"/>
        <v>7.3611111110949423E-2</v>
      </c>
      <c r="R62" s="19">
        <f t="shared" si="12"/>
        <v>0.24375000000145519</v>
      </c>
      <c r="S62" s="50">
        <f t="shared" si="8"/>
        <v>2.2083333333284827</v>
      </c>
      <c r="T62" s="50"/>
      <c r="U62" s="50">
        <v>2500</v>
      </c>
      <c r="V62" s="47"/>
      <c r="W62" s="112">
        <v>38790</v>
      </c>
      <c r="X62" s="112">
        <v>38790</v>
      </c>
      <c r="Y62" s="112">
        <v>38790</v>
      </c>
      <c r="Z62" s="112">
        <v>38790</v>
      </c>
      <c r="AA62" s="112">
        <v>38896</v>
      </c>
      <c r="AB62" s="112">
        <v>38790</v>
      </c>
    </row>
    <row r="63" spans="1:28">
      <c r="A63" s="59" t="s">
        <v>740</v>
      </c>
      <c r="B63" s="81" t="s">
        <v>466</v>
      </c>
      <c r="C63" s="59" t="s">
        <v>741</v>
      </c>
      <c r="D63" s="2" t="s">
        <v>471</v>
      </c>
      <c r="E63" s="95" t="s">
        <v>206</v>
      </c>
      <c r="F63" s="82" t="s">
        <v>552</v>
      </c>
      <c r="G63" s="97">
        <v>2</v>
      </c>
      <c r="H63" s="97">
        <v>-92</v>
      </c>
      <c r="I63" s="96">
        <f t="shared" si="10"/>
        <v>15</v>
      </c>
      <c r="J63" s="13">
        <f t="shared" si="1"/>
        <v>2005</v>
      </c>
      <c r="K63" s="2" t="s">
        <v>4581</v>
      </c>
      <c r="L63" s="123">
        <v>38710.138194444444</v>
      </c>
      <c r="M63" s="123">
        <v>38710.301388888889</v>
      </c>
      <c r="N63" s="123">
        <v>38713.791666666664</v>
      </c>
      <c r="O63" s="123">
        <v>38713.897222222222</v>
      </c>
      <c r="P63" s="44" t="s">
        <v>4582</v>
      </c>
      <c r="Q63" s="19">
        <f t="shared" si="11"/>
        <v>3.4902777777751908</v>
      </c>
      <c r="R63" s="19">
        <f t="shared" si="12"/>
        <v>3.7590277777781012</v>
      </c>
      <c r="S63" s="50">
        <f t="shared" si="8"/>
        <v>104.70833333325572</v>
      </c>
      <c r="T63" s="50"/>
      <c r="U63" s="50">
        <v>2500</v>
      </c>
      <c r="V63" s="47"/>
      <c r="W63" s="112">
        <v>38790</v>
      </c>
      <c r="X63" s="112">
        <v>38790</v>
      </c>
      <c r="Y63" s="112">
        <v>38790</v>
      </c>
      <c r="Z63" s="112">
        <v>38790</v>
      </c>
      <c r="AA63" s="112">
        <v>38896</v>
      </c>
      <c r="AB63" s="112">
        <v>38790</v>
      </c>
    </row>
    <row r="64" spans="1:28">
      <c r="A64" s="2" t="s">
        <v>781</v>
      </c>
      <c r="B64" s="81" t="s">
        <v>488</v>
      </c>
      <c r="C64" s="59" t="s">
        <v>782</v>
      </c>
      <c r="D64" s="2" t="s">
        <v>783</v>
      </c>
      <c r="E64" s="95" t="s">
        <v>206</v>
      </c>
      <c r="F64" s="95" t="s">
        <v>3888</v>
      </c>
      <c r="G64" s="97">
        <v>9.5</v>
      </c>
      <c r="H64" s="97">
        <v>-104</v>
      </c>
      <c r="I64" s="13">
        <v>13</v>
      </c>
      <c r="J64" s="13">
        <f t="shared" si="1"/>
        <v>2007</v>
      </c>
      <c r="K64" s="2" t="s">
        <v>4575</v>
      </c>
      <c r="L64" s="5" t="s">
        <v>4576</v>
      </c>
      <c r="M64" s="5" t="s">
        <v>4577</v>
      </c>
      <c r="N64" s="5" t="s">
        <v>4578</v>
      </c>
      <c r="O64" s="5" t="s">
        <v>4579</v>
      </c>
      <c r="P64" s="5" t="s">
        <v>4580</v>
      </c>
      <c r="Q64" s="19">
        <f>N64 - M64</f>
        <v>1.4444444444452529</v>
      </c>
      <c r="R64" s="19">
        <f>O64 - L64</f>
        <v>1.7402777777751908</v>
      </c>
      <c r="S64" s="50">
        <f t="shared" si="8"/>
        <v>43.333333333357587</v>
      </c>
      <c r="T64" s="21"/>
      <c r="U64" s="50">
        <v>0</v>
      </c>
      <c r="V64" s="2" t="s">
        <v>4574</v>
      </c>
      <c r="W64" s="112">
        <v>39210</v>
      </c>
      <c r="X64" s="112">
        <v>39210</v>
      </c>
      <c r="Y64" s="112">
        <v>39210</v>
      </c>
      <c r="Z64" s="112">
        <v>39210</v>
      </c>
      <c r="AA64" s="112">
        <v>39210</v>
      </c>
      <c r="AB64" s="112">
        <v>39210</v>
      </c>
    </row>
    <row r="65" spans="1:28">
      <c r="A65" s="2" t="s">
        <v>781</v>
      </c>
      <c r="B65" s="81" t="s">
        <v>488</v>
      </c>
      <c r="C65" s="59" t="s">
        <v>782</v>
      </c>
      <c r="D65" s="2" t="s">
        <v>783</v>
      </c>
      <c r="E65" s="95" t="s">
        <v>206</v>
      </c>
      <c r="F65" s="95" t="s">
        <v>3888</v>
      </c>
      <c r="G65" s="97">
        <v>9.5</v>
      </c>
      <c r="H65" s="97">
        <v>-104</v>
      </c>
      <c r="I65" s="13">
        <v>13</v>
      </c>
      <c r="J65" s="13">
        <f t="shared" si="1"/>
        <v>2007</v>
      </c>
      <c r="K65" s="2" t="s">
        <v>4569</v>
      </c>
      <c r="L65" s="5" t="s">
        <v>4570</v>
      </c>
      <c r="M65" s="5" t="s">
        <v>4571</v>
      </c>
      <c r="N65" s="5" t="s">
        <v>4572</v>
      </c>
      <c r="O65" s="5" t="s">
        <v>4573</v>
      </c>
      <c r="P65" s="2" t="s">
        <v>3905</v>
      </c>
      <c r="Q65" s="19">
        <f>N65 - M65</f>
        <v>0.42638888888905058</v>
      </c>
      <c r="R65" s="19">
        <f>O65 - L65</f>
        <v>0.68923611110949423</v>
      </c>
      <c r="S65" s="50">
        <f t="shared" si="8"/>
        <v>12.791666666671517</v>
      </c>
      <c r="T65" s="21"/>
      <c r="U65" s="50">
        <v>0</v>
      </c>
      <c r="V65" s="2" t="s">
        <v>4574</v>
      </c>
      <c r="W65" s="112">
        <v>39210</v>
      </c>
      <c r="X65" s="112">
        <v>39210</v>
      </c>
      <c r="Y65" s="112">
        <v>39210</v>
      </c>
      <c r="Z65" s="112">
        <v>39210</v>
      </c>
      <c r="AA65" s="112">
        <v>39210</v>
      </c>
      <c r="AB65" s="112">
        <v>39210</v>
      </c>
    </row>
    <row r="66" spans="1:28">
      <c r="A66" s="2" t="s">
        <v>781</v>
      </c>
      <c r="B66" s="81" t="s">
        <v>488</v>
      </c>
      <c r="C66" s="59" t="s">
        <v>782</v>
      </c>
      <c r="D66" s="2" t="s">
        <v>783</v>
      </c>
      <c r="E66" s="95" t="s">
        <v>206</v>
      </c>
      <c r="F66" s="95" t="s">
        <v>3888</v>
      </c>
      <c r="G66" s="97">
        <v>9.5</v>
      </c>
      <c r="H66" s="97">
        <v>-104</v>
      </c>
      <c r="I66" s="13">
        <v>13</v>
      </c>
      <c r="J66" s="13">
        <f t="shared" si="1"/>
        <v>2007</v>
      </c>
      <c r="K66" s="2" t="s">
        <v>4563</v>
      </c>
      <c r="L66" s="5" t="s">
        <v>4564</v>
      </c>
      <c r="M66" s="5" t="s">
        <v>4565</v>
      </c>
      <c r="N66" s="5" t="s">
        <v>4566</v>
      </c>
      <c r="O66" s="5" t="s">
        <v>4567</v>
      </c>
      <c r="P66" s="2" t="s">
        <v>3905</v>
      </c>
      <c r="Q66" s="19">
        <f>N66 - M66</f>
        <v>3.8069444444481633</v>
      </c>
      <c r="R66" s="19">
        <f>O66 - L66</f>
        <v>4.0118055555576575</v>
      </c>
      <c r="S66" s="50">
        <f t="shared" si="8"/>
        <v>114.2083333334449</v>
      </c>
      <c r="T66" s="21"/>
      <c r="U66" s="50">
        <v>0</v>
      </c>
      <c r="V66" s="2" t="s">
        <v>6929</v>
      </c>
      <c r="W66" s="112">
        <v>39210</v>
      </c>
      <c r="X66" s="112">
        <v>39210</v>
      </c>
      <c r="Y66" s="112">
        <v>39210</v>
      </c>
      <c r="Z66" s="112">
        <v>39210</v>
      </c>
      <c r="AA66" s="112">
        <v>39210</v>
      </c>
      <c r="AB66" s="112">
        <v>39210</v>
      </c>
    </row>
    <row r="67" spans="1:28">
      <c r="J67" s="13"/>
      <c r="U67" s="50"/>
    </row>
    <row r="68" spans="1:28">
      <c r="J68" s="13"/>
      <c r="U68" s="50"/>
    </row>
    <row r="69" spans="1:28">
      <c r="J69" s="13"/>
      <c r="U69" s="50"/>
    </row>
    <row r="70" spans="1:28">
      <c r="J70" s="13"/>
      <c r="U70" s="50"/>
    </row>
    <row r="71" spans="1:28">
      <c r="J71" s="13"/>
      <c r="U71" s="50"/>
    </row>
    <row r="72" spans="1:28">
      <c r="J72" s="13"/>
      <c r="U72" s="50"/>
    </row>
    <row r="73" spans="1:28">
      <c r="J73" s="13"/>
      <c r="U73" s="50"/>
    </row>
    <row r="74" spans="1:28">
      <c r="J74" s="13"/>
      <c r="U74" s="50"/>
    </row>
    <row r="75" spans="1:28">
      <c r="J75" s="13"/>
      <c r="U75" s="50"/>
    </row>
    <row r="76" spans="1:28">
      <c r="J76" s="13"/>
      <c r="U76" s="50"/>
    </row>
    <row r="77" spans="1:28">
      <c r="J77" s="13"/>
      <c r="U77" s="50"/>
    </row>
    <row r="78" spans="1:28">
      <c r="J78" s="13"/>
      <c r="U78" s="50"/>
    </row>
    <row r="79" spans="1:28">
      <c r="J79" s="13"/>
      <c r="U79" s="50"/>
    </row>
    <row r="80" spans="1:28">
      <c r="J80" s="13"/>
      <c r="U80" s="50"/>
    </row>
    <row r="81" spans="10:21">
      <c r="J81" s="13"/>
      <c r="U81" s="50"/>
    </row>
    <row r="82" spans="10:21">
      <c r="J82" s="13"/>
      <c r="U82" s="50"/>
    </row>
    <row r="83" spans="10:21">
      <c r="J83" s="13"/>
      <c r="U83" s="50"/>
    </row>
    <row r="84" spans="10:21">
      <c r="J84" s="13"/>
      <c r="U84" s="50"/>
    </row>
    <row r="85" spans="10:21">
      <c r="J85" s="13"/>
      <c r="U85" s="50"/>
    </row>
    <row r="86" spans="10:21">
      <c r="J86" s="13"/>
      <c r="U86" s="50"/>
    </row>
    <row r="87" spans="10:21">
      <c r="J87" s="13"/>
      <c r="U87" s="50"/>
    </row>
    <row r="88" spans="10:21">
      <c r="J88" s="13"/>
      <c r="U88" s="50"/>
    </row>
    <row r="89" spans="10:21">
      <c r="J89" s="13"/>
      <c r="U89" s="50"/>
    </row>
    <row r="90" spans="10:21">
      <c r="J90" s="13"/>
      <c r="U90" s="50"/>
    </row>
    <row r="91" spans="10:21">
      <c r="J91" s="13"/>
      <c r="U91" s="50"/>
    </row>
    <row r="92" spans="10:21">
      <c r="J92" s="13"/>
      <c r="U92" s="50"/>
    </row>
    <row r="93" spans="10:21">
      <c r="J93" s="13"/>
      <c r="U93" s="50"/>
    </row>
    <row r="94" spans="10:21">
      <c r="J94" s="13"/>
      <c r="U94" s="50"/>
    </row>
    <row r="95" spans="10:21">
      <c r="J95" s="13"/>
      <c r="U95" s="50"/>
    </row>
    <row r="96" spans="10:21">
      <c r="J96" s="13"/>
      <c r="U96" s="50"/>
    </row>
    <row r="97" spans="10:21">
      <c r="J97" s="13"/>
      <c r="U97" s="50"/>
    </row>
    <row r="98" spans="10:21">
      <c r="J98" s="13"/>
      <c r="U98" s="50"/>
    </row>
    <row r="99" spans="10:21">
      <c r="J99" s="13"/>
      <c r="U99" s="50"/>
    </row>
    <row r="100" spans="10:21">
      <c r="J100" s="13"/>
      <c r="U100" s="50"/>
    </row>
    <row r="101" spans="10:21">
      <c r="J101" s="13"/>
      <c r="U101" s="50"/>
    </row>
    <row r="102" spans="10:21">
      <c r="J102" s="13"/>
      <c r="U102" s="50"/>
    </row>
    <row r="103" spans="10:21">
      <c r="J103" s="13"/>
      <c r="U103" s="50"/>
    </row>
    <row r="104" spans="10:21">
      <c r="J104" s="13"/>
      <c r="U104" s="50"/>
    </row>
    <row r="105" spans="10:21">
      <c r="J105" s="13"/>
      <c r="U105" s="50"/>
    </row>
    <row r="106" spans="10:21">
      <c r="J106" s="13"/>
      <c r="U106" s="50"/>
    </row>
    <row r="107" spans="10:21">
      <c r="J107" s="13"/>
      <c r="U107" s="50"/>
    </row>
    <row r="108" spans="10:21">
      <c r="J108" s="13"/>
      <c r="U108" s="50"/>
    </row>
    <row r="109" spans="10:21">
      <c r="J109" s="13"/>
      <c r="U109" s="50"/>
    </row>
    <row r="110" spans="10:21">
      <c r="J110" s="13"/>
      <c r="U110" s="50"/>
    </row>
    <row r="111" spans="10:21">
      <c r="J111" s="13"/>
      <c r="U111" s="50"/>
    </row>
    <row r="112" spans="10:21">
      <c r="J112" s="13"/>
      <c r="U112" s="50"/>
    </row>
    <row r="113" spans="10:21">
      <c r="J113" s="13"/>
      <c r="U113" s="50"/>
    </row>
    <row r="114" spans="10:21">
      <c r="J114" s="13"/>
      <c r="U114" s="50"/>
    </row>
    <row r="115" spans="10:21">
      <c r="J115" s="13"/>
      <c r="U115" s="50"/>
    </row>
    <row r="116" spans="10:21">
      <c r="J116" s="13"/>
      <c r="U116" s="50"/>
    </row>
    <row r="117" spans="10:21">
      <c r="J117" s="13"/>
      <c r="U117" s="50"/>
    </row>
    <row r="118" spans="10:21">
      <c r="J118" s="13"/>
      <c r="U118" s="50"/>
    </row>
    <row r="119" spans="10:21">
      <c r="J119" s="13"/>
      <c r="U119" s="50"/>
    </row>
    <row r="120" spans="10:21">
      <c r="J120" s="13"/>
      <c r="U120" s="50"/>
    </row>
    <row r="121" spans="10:21">
      <c r="J121" s="13"/>
      <c r="U121" s="50"/>
    </row>
    <row r="122" spans="10:21">
      <c r="J122" s="13"/>
      <c r="U122" s="50"/>
    </row>
    <row r="123" spans="10:21">
      <c r="J123" s="13"/>
      <c r="U123" s="50"/>
    </row>
    <row r="124" spans="10:21">
      <c r="J124" s="13"/>
      <c r="U124" s="50"/>
    </row>
    <row r="125" spans="10:21">
      <c r="J125" s="13"/>
      <c r="U125" s="50"/>
    </row>
    <row r="126" spans="10:21">
      <c r="J126" s="13"/>
      <c r="U126" s="50"/>
    </row>
    <row r="127" spans="10:21">
      <c r="J127" s="13"/>
      <c r="U127" s="50"/>
    </row>
    <row r="128" spans="10:21">
      <c r="J128" s="13"/>
      <c r="U128" s="50"/>
    </row>
    <row r="129" spans="10:21">
      <c r="J129" s="13"/>
      <c r="U129" s="50"/>
    </row>
    <row r="130" spans="10:21">
      <c r="J130" s="13"/>
      <c r="U130" s="50"/>
    </row>
    <row r="131" spans="10:21">
      <c r="J131" s="13"/>
      <c r="U131" s="50"/>
    </row>
    <row r="132" spans="10:21">
      <c r="J132" s="13"/>
      <c r="U132" s="50"/>
    </row>
    <row r="133" spans="10:21">
      <c r="J133" s="13"/>
      <c r="U133" s="50"/>
    </row>
    <row r="134" spans="10:21">
      <c r="J134" s="13"/>
      <c r="U134" s="50"/>
    </row>
    <row r="135" spans="10:21">
      <c r="J135" s="13"/>
      <c r="U135" s="50"/>
    </row>
    <row r="136" spans="10:21">
      <c r="J136" s="13"/>
      <c r="U136" s="50"/>
    </row>
    <row r="137" spans="10:21">
      <c r="J137" s="13"/>
      <c r="U137" s="50"/>
    </row>
    <row r="138" spans="10:21">
      <c r="J138" s="13"/>
      <c r="U138" s="50"/>
    </row>
    <row r="139" spans="10:21">
      <c r="J139" s="13"/>
      <c r="U139" s="50"/>
    </row>
    <row r="140" spans="10:21">
      <c r="J140" s="13"/>
      <c r="U140" s="50"/>
    </row>
    <row r="141" spans="10:21">
      <c r="J141" s="13"/>
      <c r="U141" s="50"/>
    </row>
    <row r="142" spans="10:21">
      <c r="J142" s="13"/>
      <c r="U142" s="50"/>
    </row>
    <row r="143" spans="10:21">
      <c r="J143" s="13"/>
      <c r="U143" s="50"/>
    </row>
    <row r="144" spans="10:21">
      <c r="J144" s="13"/>
      <c r="U144" s="50"/>
    </row>
    <row r="145" spans="10:21">
      <c r="J145" s="13"/>
      <c r="U145" s="50"/>
    </row>
    <row r="146" spans="10:21">
      <c r="J146" s="13"/>
      <c r="U146" s="50"/>
    </row>
    <row r="147" spans="10:21">
      <c r="J147" s="13"/>
      <c r="U147" s="50"/>
    </row>
    <row r="148" spans="10:21">
      <c r="J148" s="13"/>
      <c r="U148" s="50"/>
    </row>
    <row r="149" spans="10:21">
      <c r="J149" s="13"/>
      <c r="U149" s="50"/>
    </row>
    <row r="150" spans="10:21">
      <c r="J150" s="13"/>
      <c r="U150" s="50"/>
    </row>
    <row r="151" spans="10:21">
      <c r="J151" s="13"/>
      <c r="U151" s="50"/>
    </row>
    <row r="152" spans="10:21">
      <c r="J152" s="13"/>
      <c r="U152" s="50"/>
    </row>
    <row r="153" spans="10:21">
      <c r="J153" s="13"/>
      <c r="U153" s="50"/>
    </row>
    <row r="154" spans="10:21">
      <c r="J154" s="13"/>
      <c r="U154" s="50"/>
    </row>
    <row r="155" spans="10:21">
      <c r="J155" s="13"/>
      <c r="U155" s="50"/>
    </row>
    <row r="156" spans="10:21">
      <c r="J156" s="13"/>
      <c r="U156" s="50"/>
    </row>
    <row r="157" spans="10:21">
      <c r="J157" s="13"/>
      <c r="U157" s="50"/>
    </row>
    <row r="158" spans="10:21">
      <c r="J158" s="13"/>
      <c r="U158" s="50"/>
    </row>
    <row r="159" spans="10:21">
      <c r="J159" s="13"/>
      <c r="U159" s="50"/>
    </row>
    <row r="160" spans="10:21">
      <c r="J160" s="13"/>
      <c r="U160" s="50"/>
    </row>
    <row r="161" spans="10:21">
      <c r="J161" s="13"/>
      <c r="U161" s="50"/>
    </row>
    <row r="162" spans="10:21">
      <c r="J162" s="13"/>
      <c r="U162" s="50"/>
    </row>
    <row r="163" spans="10:21">
      <c r="J163" s="13"/>
      <c r="U163" s="50"/>
    </row>
    <row r="164" spans="10:21">
      <c r="J164" s="13"/>
      <c r="U164" s="50"/>
    </row>
    <row r="165" spans="10:21">
      <c r="J165" s="13"/>
      <c r="U165" s="50"/>
    </row>
    <row r="166" spans="10:21">
      <c r="J166" s="13"/>
      <c r="U166" s="50"/>
    </row>
    <row r="167" spans="10:21">
      <c r="J167" s="13"/>
      <c r="U167" s="50"/>
    </row>
    <row r="168" spans="10:21">
      <c r="J168" s="13"/>
      <c r="U168" s="50"/>
    </row>
    <row r="169" spans="10:21">
      <c r="J169" s="13"/>
      <c r="U169" s="50"/>
    </row>
    <row r="170" spans="10:21">
      <c r="J170" s="13"/>
      <c r="U170" s="50"/>
    </row>
    <row r="171" spans="10:21">
      <c r="J171" s="13"/>
      <c r="U171" s="50"/>
    </row>
    <row r="172" spans="10:21">
      <c r="J172" s="13"/>
      <c r="U172" s="50"/>
    </row>
    <row r="173" spans="10:21">
      <c r="J173" s="13"/>
      <c r="U173" s="50"/>
    </row>
    <row r="174" spans="10:21">
      <c r="J174" s="13"/>
      <c r="U174" s="50"/>
    </row>
    <row r="175" spans="10:21">
      <c r="J175" s="13"/>
      <c r="U175" s="50"/>
    </row>
    <row r="176" spans="10:21">
      <c r="J176" s="13"/>
      <c r="U176" s="50"/>
    </row>
    <row r="177" spans="10:21">
      <c r="J177" s="13"/>
      <c r="U177" s="50"/>
    </row>
    <row r="178" spans="10:21">
      <c r="J178" s="13"/>
      <c r="U178" s="50"/>
    </row>
    <row r="179" spans="10:21">
      <c r="J179" s="13"/>
      <c r="U179" s="50"/>
    </row>
    <row r="180" spans="10:21">
      <c r="J180" s="13"/>
      <c r="U180" s="50"/>
    </row>
    <row r="181" spans="10:21">
      <c r="J181" s="13"/>
      <c r="U181" s="50"/>
    </row>
    <row r="182" spans="10:21">
      <c r="J182" s="13"/>
      <c r="U182" s="50"/>
    </row>
    <row r="183" spans="10:21">
      <c r="J183" s="13"/>
      <c r="U183" s="50"/>
    </row>
    <row r="184" spans="10:21">
      <c r="J184" s="13"/>
      <c r="U184" s="50"/>
    </row>
    <row r="185" spans="10:21">
      <c r="J185" s="13"/>
      <c r="U185" s="50"/>
    </row>
    <row r="186" spans="10:21">
      <c r="J186" s="13"/>
      <c r="U186" s="50"/>
    </row>
    <row r="187" spans="10:21">
      <c r="J187" s="13"/>
      <c r="U187" s="50"/>
    </row>
    <row r="188" spans="10:21">
      <c r="J188" s="13"/>
      <c r="U188" s="50"/>
    </row>
    <row r="189" spans="10:21">
      <c r="J189" s="13"/>
      <c r="U189" s="50"/>
    </row>
    <row r="190" spans="10:21">
      <c r="J190" s="13"/>
      <c r="U190" s="50"/>
    </row>
    <row r="191" spans="10:21">
      <c r="J191" s="13"/>
      <c r="U191" s="50"/>
    </row>
    <row r="192" spans="10:21">
      <c r="J192" s="13"/>
      <c r="U192" s="50"/>
    </row>
    <row r="193" spans="10:21">
      <c r="J193" s="13"/>
      <c r="U193" s="50"/>
    </row>
    <row r="194" spans="10:21">
      <c r="J194" s="13"/>
      <c r="U194" s="50"/>
    </row>
    <row r="195" spans="10:21">
      <c r="J195" s="13"/>
      <c r="U195" s="50"/>
    </row>
    <row r="196" spans="10:21">
      <c r="J196" s="13"/>
      <c r="U196" s="50"/>
    </row>
    <row r="197" spans="10:21">
      <c r="J197" s="13"/>
      <c r="U197" s="50"/>
    </row>
    <row r="198" spans="10:21">
      <c r="J198" s="13"/>
      <c r="U198" s="50"/>
    </row>
    <row r="199" spans="10:21">
      <c r="J199" s="13"/>
      <c r="U199" s="50"/>
    </row>
    <row r="200" spans="10:21">
      <c r="J200" s="13"/>
      <c r="U200" s="50"/>
    </row>
    <row r="201" spans="10:21">
      <c r="J201" s="13"/>
      <c r="U201" s="50"/>
    </row>
    <row r="202" spans="10:21">
      <c r="J202" s="13"/>
      <c r="U202" s="50"/>
    </row>
    <row r="203" spans="10:21">
      <c r="J203" s="13"/>
      <c r="U203" s="50"/>
    </row>
    <row r="204" spans="10:21">
      <c r="J204" s="13"/>
      <c r="U204" s="50"/>
    </row>
    <row r="205" spans="10:21">
      <c r="J205" s="13"/>
      <c r="U205" s="50"/>
    </row>
    <row r="206" spans="10:21">
      <c r="J206" s="13"/>
      <c r="U206" s="50"/>
    </row>
    <row r="207" spans="10:21">
      <c r="J207" s="13"/>
      <c r="U207" s="50"/>
    </row>
    <row r="208" spans="10:21">
      <c r="J208" s="13"/>
      <c r="U208" s="50"/>
    </row>
    <row r="209" spans="10:21">
      <c r="J209" s="13"/>
      <c r="U209" s="50"/>
    </row>
    <row r="210" spans="10:21">
      <c r="J210" s="13"/>
      <c r="U210" s="50"/>
    </row>
    <row r="211" spans="10:21">
      <c r="J211" s="13"/>
      <c r="U211" s="50"/>
    </row>
    <row r="212" spans="10:21">
      <c r="J212" s="13"/>
      <c r="U212" s="50"/>
    </row>
    <row r="213" spans="10:21">
      <c r="J213" s="13"/>
      <c r="U213" s="50"/>
    </row>
    <row r="214" spans="10:21">
      <c r="J214" s="13"/>
      <c r="U214" s="50"/>
    </row>
    <row r="215" spans="10:21">
      <c r="J215" s="13"/>
      <c r="U215" s="50"/>
    </row>
    <row r="216" spans="10:21">
      <c r="J216" s="13"/>
      <c r="U216" s="50"/>
    </row>
    <row r="217" spans="10:21">
      <c r="J217" s="13"/>
      <c r="U217" s="50"/>
    </row>
    <row r="218" spans="10:21">
      <c r="J218" s="13"/>
      <c r="U218" s="50"/>
    </row>
    <row r="219" spans="10:21">
      <c r="J219" s="13"/>
      <c r="U219" s="50"/>
    </row>
    <row r="220" spans="10:21">
      <c r="J220" s="13"/>
      <c r="U220" s="50"/>
    </row>
    <row r="221" spans="10:21">
      <c r="J221" s="13"/>
      <c r="U221" s="50"/>
    </row>
    <row r="222" spans="10:21">
      <c r="J222" s="13"/>
      <c r="U222" s="50"/>
    </row>
    <row r="223" spans="10:21">
      <c r="J223" s="13"/>
      <c r="U223" s="50"/>
    </row>
    <row r="224" spans="10:21">
      <c r="J224" s="13"/>
      <c r="U224" s="50"/>
    </row>
    <row r="225" spans="10:21">
      <c r="J225" s="13"/>
      <c r="U225" s="50"/>
    </row>
    <row r="226" spans="10:21">
      <c r="J226" s="13"/>
      <c r="U226" s="50"/>
    </row>
    <row r="227" spans="10:21">
      <c r="J227" s="13"/>
      <c r="U227" s="50"/>
    </row>
    <row r="228" spans="10:21">
      <c r="J228" s="13"/>
      <c r="U228" s="50"/>
    </row>
    <row r="229" spans="10:21">
      <c r="J229" s="13"/>
      <c r="U229" s="50"/>
    </row>
    <row r="230" spans="10:21">
      <c r="J230" s="13"/>
      <c r="U230" s="50"/>
    </row>
    <row r="231" spans="10:21">
      <c r="J231" s="13"/>
      <c r="U231" s="50"/>
    </row>
    <row r="232" spans="10:21">
      <c r="J232" s="13"/>
      <c r="U232" s="50"/>
    </row>
    <row r="233" spans="10:21">
      <c r="J233" s="13"/>
      <c r="U233" s="50"/>
    </row>
    <row r="234" spans="10:21">
      <c r="J234" s="13"/>
      <c r="U234" s="50"/>
    </row>
    <row r="235" spans="10:21">
      <c r="J235" s="13"/>
      <c r="U235" s="50"/>
    </row>
    <row r="236" spans="10:21">
      <c r="J236" s="13"/>
      <c r="U236" s="50"/>
    </row>
    <row r="237" spans="10:21">
      <c r="J237" s="13"/>
      <c r="U237" s="50"/>
    </row>
    <row r="238" spans="10:21">
      <c r="J238" s="13"/>
      <c r="U238" s="50"/>
    </row>
    <row r="239" spans="10:21">
      <c r="J239" s="13"/>
      <c r="U239" s="50"/>
    </row>
    <row r="240" spans="10:21">
      <c r="J240" s="13"/>
      <c r="U240" s="50"/>
    </row>
    <row r="241" spans="10:21">
      <c r="J241" s="13"/>
      <c r="U241" s="50"/>
    </row>
    <row r="242" spans="10:21">
      <c r="J242" s="13"/>
      <c r="U242" s="50"/>
    </row>
    <row r="243" spans="10:21">
      <c r="J243" s="13"/>
      <c r="U243" s="50"/>
    </row>
    <row r="244" spans="10:21">
      <c r="J244" s="13"/>
      <c r="U244" s="50"/>
    </row>
    <row r="245" spans="10:21">
      <c r="J245" s="13"/>
      <c r="U245" s="50"/>
    </row>
    <row r="246" spans="10:21">
      <c r="J246" s="13"/>
      <c r="U246" s="50"/>
    </row>
    <row r="247" spans="10:21">
      <c r="J247" s="13"/>
      <c r="U247" s="50"/>
    </row>
    <row r="248" spans="10:21">
      <c r="J248" s="13"/>
      <c r="U248" s="50"/>
    </row>
    <row r="249" spans="10:21">
      <c r="J249" s="13"/>
      <c r="U249" s="50"/>
    </row>
    <row r="250" spans="10:21">
      <c r="J250" s="13"/>
      <c r="U250" s="50"/>
    </row>
    <row r="251" spans="10:21">
      <c r="J251" s="13"/>
      <c r="U251" s="50"/>
    </row>
    <row r="252" spans="10:21">
      <c r="J252" s="13"/>
      <c r="U252" s="50"/>
    </row>
    <row r="253" spans="10:21">
      <c r="J253" s="13"/>
      <c r="U253" s="50"/>
    </row>
    <row r="254" spans="10:21">
      <c r="J254" s="13"/>
      <c r="U254" s="50"/>
    </row>
    <row r="255" spans="10:21">
      <c r="J255" s="13"/>
      <c r="U255" s="50"/>
    </row>
    <row r="256" spans="10:21">
      <c r="J256" s="13"/>
      <c r="U256" s="50"/>
    </row>
    <row r="257" spans="10:21">
      <c r="J257" s="13"/>
      <c r="U257" s="50"/>
    </row>
    <row r="258" spans="10:21">
      <c r="J258" s="13"/>
      <c r="U258" s="50"/>
    </row>
    <row r="259" spans="10:21">
      <c r="J259" s="13"/>
      <c r="U259" s="50"/>
    </row>
    <row r="260" spans="10:21">
      <c r="J260" s="13"/>
      <c r="U260" s="50"/>
    </row>
    <row r="261" spans="10:21">
      <c r="J261" s="13"/>
      <c r="U261" s="50"/>
    </row>
    <row r="262" spans="10:21">
      <c r="J262" s="13"/>
      <c r="U262" s="50"/>
    </row>
    <row r="263" spans="10:21">
      <c r="J263" s="13"/>
      <c r="U263" s="50"/>
    </row>
    <row r="264" spans="10:21">
      <c r="J264" s="13"/>
      <c r="U264" s="50"/>
    </row>
    <row r="265" spans="10:21">
      <c r="J265" s="13"/>
      <c r="U265" s="50"/>
    </row>
    <row r="266" spans="10:21">
      <c r="J266" s="13"/>
      <c r="U266" s="50"/>
    </row>
    <row r="267" spans="10:21">
      <c r="U267" s="6"/>
    </row>
    <row r="268" spans="10:21">
      <c r="U268" s="6"/>
    </row>
    <row r="269" spans="10:21">
      <c r="U269" s="6"/>
    </row>
    <row r="270" spans="10:21">
      <c r="U270" s="6"/>
    </row>
    <row r="271" spans="10:21">
      <c r="U271" s="6"/>
    </row>
    <row r="272" spans="10:21">
      <c r="U272" s="6"/>
    </row>
    <row r="273" spans="21:21">
      <c r="U273" s="6"/>
    </row>
    <row r="274" spans="21:21">
      <c r="U274" s="6"/>
    </row>
    <row r="275" spans="21:21">
      <c r="U275" s="6"/>
    </row>
    <row r="276" spans="21:21">
      <c r="U276" s="6"/>
    </row>
    <row r="277" spans="21:21">
      <c r="U277" s="6"/>
    </row>
    <row r="278" spans="21:21">
      <c r="U278" s="6"/>
    </row>
    <row r="279" spans="21:21">
      <c r="U279" s="6"/>
    </row>
    <row r="280" spans="21:21">
      <c r="U280" s="6"/>
    </row>
    <row r="281" spans="21:21">
      <c r="U281" s="6"/>
    </row>
    <row r="282" spans="21:21">
      <c r="U282" s="6"/>
    </row>
    <row r="283" spans="21:21">
      <c r="U283" s="6"/>
    </row>
    <row r="284" spans="21:21">
      <c r="U284" s="6"/>
    </row>
    <row r="285" spans="21:21">
      <c r="U285" s="6"/>
    </row>
    <row r="286" spans="21:21">
      <c r="U286" s="6"/>
    </row>
    <row r="287" spans="21:21">
      <c r="U287" s="6"/>
    </row>
    <row r="288" spans="21:21">
      <c r="U288" s="6"/>
    </row>
    <row r="289" spans="21:21">
      <c r="U289" s="6"/>
    </row>
    <row r="290" spans="21:21">
      <c r="U290" s="6"/>
    </row>
    <row r="291" spans="21:21">
      <c r="U291" s="6"/>
    </row>
    <row r="292" spans="21:21">
      <c r="U292" s="6"/>
    </row>
    <row r="293" spans="21:21">
      <c r="U293" s="6"/>
    </row>
    <row r="294" spans="21:21">
      <c r="U294" s="6"/>
    </row>
    <row r="295" spans="21:21">
      <c r="U295" s="6"/>
    </row>
    <row r="296" spans="21:21">
      <c r="U296" s="6"/>
    </row>
    <row r="297" spans="21:21">
      <c r="U297" s="6"/>
    </row>
  </sheetData>
  <printOptions horizontalCentered="1"/>
  <pageMargins left="0.25" right="0.25" top="0.5" bottom="0.5" header="0.25" footer="0.25"/>
  <pageSetup scale="48" fitToWidth="2" fitToHeight="10" orientation="landscape" verticalDpi="1200"/>
  <headerFooter alignWithMargins="0">
    <oddFooter>&amp;L&amp;"Arial,Italic"&amp;8&amp;F  &amp;A     &amp;D &amp;T&amp;R&amp;"Arial,Italic"&amp;8Page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AA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27" width="10.6640625" style="28" customWidth="1"/>
    <col min="28" max="16384" width="9.1640625" style="28"/>
  </cols>
  <sheetData>
    <row r="1" spans="1:27">
      <c r="A1" s="61" t="s">
        <v>65</v>
      </c>
    </row>
    <row r="2" spans="1:27" ht="16">
      <c r="J2" s="1"/>
      <c r="L2" s="1" t="s">
        <v>0</v>
      </c>
    </row>
    <row r="3" spans="1:27" ht="16">
      <c r="C3" s="3" t="s">
        <v>1224</v>
      </c>
      <c r="D3" s="3" t="s">
        <v>1225</v>
      </c>
      <c r="E3" s="3" t="s">
        <v>114</v>
      </c>
      <c r="F3" s="1"/>
      <c r="G3" s="1"/>
      <c r="I3" s="1"/>
      <c r="J3" s="14"/>
      <c r="L3" s="1" t="s">
        <v>394</v>
      </c>
      <c r="O3" s="8"/>
      <c r="P3" s="8"/>
    </row>
    <row r="4" spans="1:27" ht="16">
      <c r="B4" s="3" t="s">
        <v>6734</v>
      </c>
      <c r="C4" s="3" t="s">
        <v>1229</v>
      </c>
      <c r="D4" s="3" t="s">
        <v>1229</v>
      </c>
      <c r="E4" s="3" t="s">
        <v>1230</v>
      </c>
      <c r="F4" s="3" t="s">
        <v>1232</v>
      </c>
      <c r="G4" s="3" t="s">
        <v>1233</v>
      </c>
      <c r="I4" s="14"/>
      <c r="L4" s="14" t="s">
        <v>6930</v>
      </c>
      <c r="O4" s="8"/>
      <c r="P4" s="8"/>
      <c r="T4" s="5"/>
    </row>
    <row r="5" spans="1:27" ht="16">
      <c r="A5" s="3" t="s">
        <v>1251</v>
      </c>
      <c r="B5" s="2">
        <f>COUNT(Q12:Q100)</f>
        <v>79</v>
      </c>
      <c r="C5" s="19">
        <f>SUM(Q12:Q100)</f>
        <v>99.442511574052332</v>
      </c>
      <c r="D5" s="19">
        <f>SUM(R12:R100)</f>
        <v>110.39370370368852</v>
      </c>
      <c r="E5" s="6">
        <f>SUM(S12:S100)</f>
        <v>2983.27534722157</v>
      </c>
      <c r="F5" s="19">
        <f>MAX(R12:R100)</f>
        <v>6.2604166666642413</v>
      </c>
      <c r="G5" s="19">
        <f>AVERAGE(R12:R100)</f>
        <v>1.3973886544770697</v>
      </c>
      <c r="L5" s="11" t="s">
        <v>6735</v>
      </c>
      <c r="M5" s="10"/>
      <c r="N5" s="1"/>
      <c r="O5" s="8"/>
      <c r="P5" s="8"/>
      <c r="T5" s="5"/>
    </row>
    <row r="6" spans="1:27" ht="16">
      <c r="A6" s="3"/>
      <c r="C6" s="19"/>
      <c r="D6" s="19"/>
      <c r="E6" s="6"/>
      <c r="F6" s="2" t="s">
        <v>6931</v>
      </c>
      <c r="K6" s="11"/>
      <c r="L6" s="9"/>
      <c r="M6" s="10"/>
      <c r="N6" s="1"/>
      <c r="O6" s="8"/>
      <c r="P6" s="8"/>
      <c r="T6" s="5"/>
    </row>
    <row r="7" spans="1:27" ht="16">
      <c r="A7" s="3" t="s">
        <v>131</v>
      </c>
      <c r="B7" s="41">
        <f ca="1" xml:space="preserve"> TODAY()</f>
        <v>46085</v>
      </c>
      <c r="C7" s="19"/>
      <c r="D7" s="19"/>
      <c r="E7" s="19"/>
      <c r="F7" s="6"/>
      <c r="K7" s="11"/>
      <c r="L7" s="9"/>
      <c r="M7" s="10"/>
      <c r="N7" s="1"/>
      <c r="O7" s="8"/>
      <c r="P7" s="8"/>
      <c r="T7" s="5"/>
    </row>
    <row r="8" spans="1:27" ht="16">
      <c r="A8" s="3" t="s">
        <v>132</v>
      </c>
      <c r="B8" s="40" t="s">
        <v>6932</v>
      </c>
      <c r="K8" s="11"/>
      <c r="L8" s="9"/>
      <c r="M8" s="10"/>
      <c r="N8" s="1"/>
      <c r="O8" s="8"/>
      <c r="P8" s="8"/>
    </row>
    <row r="9" spans="1:27" ht="16">
      <c r="J9" s="20"/>
      <c r="K9" s="11"/>
      <c r="L9" s="9"/>
      <c r="M9" s="10"/>
      <c r="N9" s="1"/>
      <c r="O9" s="8"/>
      <c r="P9" s="8"/>
    </row>
    <row r="10" spans="1:27">
      <c r="A10" s="2"/>
      <c r="G10" s="66" t="s">
        <v>135</v>
      </c>
      <c r="H10" s="66" t="s">
        <v>136</v>
      </c>
      <c r="I10" s="12"/>
      <c r="J10" s="12"/>
      <c r="P10" s="10"/>
      <c r="Q10" s="68" t="s">
        <v>111</v>
      </c>
      <c r="R10" s="68" t="s">
        <v>71</v>
      </c>
      <c r="S10" s="61" t="s">
        <v>114</v>
      </c>
      <c r="T10" s="61" t="s">
        <v>1265</v>
      </c>
      <c r="U10" s="3"/>
      <c r="V10" s="3"/>
      <c r="W10" s="3"/>
      <c r="X10" s="61" t="s">
        <v>122</v>
      </c>
    </row>
    <row r="11" spans="1:27"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6920</v>
      </c>
      <c r="Z11" s="22" t="s">
        <v>6933</v>
      </c>
      <c r="AA11" s="22" t="s">
        <v>6921</v>
      </c>
    </row>
    <row r="12" spans="1:27">
      <c r="A12" s="2" t="s">
        <v>390</v>
      </c>
      <c r="B12" s="2" t="s">
        <v>391</v>
      </c>
      <c r="C12" s="2" t="s">
        <v>392</v>
      </c>
      <c r="D12" s="26" t="s">
        <v>346</v>
      </c>
      <c r="E12" s="9" t="s">
        <v>393</v>
      </c>
      <c r="F12" s="9" t="s">
        <v>393</v>
      </c>
      <c r="G12" s="21">
        <v>37.75</v>
      </c>
      <c r="H12" s="21">
        <v>-122.75</v>
      </c>
      <c r="I12" s="13">
        <f t="shared" ref="I12:I92" si="0">INT(((180 + H12) / 6) + 1)</f>
        <v>10</v>
      </c>
      <c r="J12" s="13">
        <f>YEAR(L12)</f>
        <v>1989</v>
      </c>
      <c r="K12" s="2" t="s">
        <v>5653</v>
      </c>
      <c r="L12" s="123">
        <v>32728</v>
      </c>
      <c r="M12" s="123">
        <v>32728</v>
      </c>
      <c r="N12" s="123">
        <v>32728</v>
      </c>
      <c r="O12" s="123">
        <v>32728</v>
      </c>
      <c r="P12" s="9" t="s">
        <v>393</v>
      </c>
      <c r="Q12" s="19">
        <f t="shared" ref="Q12:Q83" si="1">(N12 - M12)</f>
        <v>0</v>
      </c>
      <c r="R12" s="19">
        <f t="shared" ref="R12:R83" si="2">(O12 - L12)</f>
        <v>0</v>
      </c>
      <c r="S12" s="6">
        <f>((VALUE(Q12)) * 24) * 1.25</f>
        <v>0</v>
      </c>
      <c r="T12" s="50" t="s">
        <v>395</v>
      </c>
      <c r="U12" s="2" t="s">
        <v>5654</v>
      </c>
      <c r="Y12" s="3"/>
      <c r="Z12" s="3"/>
      <c r="AA12" s="3"/>
    </row>
    <row r="13" spans="1:27">
      <c r="A13" s="2" t="s">
        <v>390</v>
      </c>
      <c r="B13" s="2" t="s">
        <v>391</v>
      </c>
      <c r="C13" s="2" t="s">
        <v>392</v>
      </c>
      <c r="D13" s="26" t="s">
        <v>346</v>
      </c>
      <c r="E13" s="9" t="s">
        <v>393</v>
      </c>
      <c r="F13" s="9" t="s">
        <v>393</v>
      </c>
      <c r="G13" s="21">
        <v>37.75</v>
      </c>
      <c r="H13" s="21">
        <v>-122.75</v>
      </c>
      <c r="I13" s="13">
        <f>INT(((180 + H13) / 6) + 1)</f>
        <v>10</v>
      </c>
      <c r="J13" s="13">
        <f t="shared" ref="J13:J80" si="3">YEAR(L13)</f>
        <v>1989</v>
      </c>
      <c r="K13" s="2" t="s">
        <v>5651</v>
      </c>
      <c r="L13" s="123">
        <v>32728</v>
      </c>
      <c r="M13" s="123">
        <v>32728</v>
      </c>
      <c r="N13" s="123">
        <v>32728</v>
      </c>
      <c r="O13" s="123">
        <v>32728</v>
      </c>
      <c r="P13" s="9" t="s">
        <v>393</v>
      </c>
      <c r="Q13" s="19">
        <f>(N13 - M13)</f>
        <v>0</v>
      </c>
      <c r="R13" s="19">
        <f>(O13 - L13)</f>
        <v>0</v>
      </c>
      <c r="S13" s="6">
        <f>((VALUE(Q13)) * 24) * 1.25</f>
        <v>0</v>
      </c>
      <c r="T13" s="50" t="s">
        <v>395</v>
      </c>
      <c r="Y13" s="3"/>
      <c r="Z13" s="3"/>
      <c r="AA13" s="3"/>
    </row>
    <row r="14" spans="1:27">
      <c r="A14" s="2" t="s">
        <v>390</v>
      </c>
      <c r="B14" s="2" t="s">
        <v>391</v>
      </c>
      <c r="C14" s="2" t="s">
        <v>392</v>
      </c>
      <c r="D14" s="26" t="s">
        <v>346</v>
      </c>
      <c r="E14" s="9" t="s">
        <v>393</v>
      </c>
      <c r="F14" s="9" t="s">
        <v>393</v>
      </c>
      <c r="G14" s="21">
        <v>37.75</v>
      </c>
      <c r="H14" s="21">
        <v>-122.75</v>
      </c>
      <c r="I14" s="13">
        <f t="shared" si="0"/>
        <v>10</v>
      </c>
      <c r="J14" s="13">
        <f t="shared" si="3"/>
        <v>1989</v>
      </c>
      <c r="K14" s="2" t="s">
        <v>5649</v>
      </c>
      <c r="L14" s="123">
        <v>32728</v>
      </c>
      <c r="M14" s="123">
        <v>32728</v>
      </c>
      <c r="N14" s="123">
        <v>32728</v>
      </c>
      <c r="O14" s="123">
        <v>32728</v>
      </c>
      <c r="P14" s="9" t="s">
        <v>393</v>
      </c>
      <c r="Q14" s="19">
        <f>(N14 - M14)</f>
        <v>0</v>
      </c>
      <c r="R14" s="19">
        <f>(O14 - L14)</f>
        <v>0</v>
      </c>
      <c r="S14" s="6">
        <f t="shared" ref="S14:S92" si="4">((VALUE(Q14)) * 24) * 1.25</f>
        <v>0</v>
      </c>
      <c r="T14" s="50" t="s">
        <v>395</v>
      </c>
      <c r="Y14" s="3"/>
      <c r="Z14" s="3"/>
      <c r="AA14" s="3"/>
    </row>
    <row r="15" spans="1:27">
      <c r="A15" s="2" t="s">
        <v>390</v>
      </c>
      <c r="B15" s="2" t="s">
        <v>391</v>
      </c>
      <c r="C15" s="2" t="s">
        <v>392</v>
      </c>
      <c r="D15" s="26" t="s">
        <v>346</v>
      </c>
      <c r="E15" s="9" t="s">
        <v>393</v>
      </c>
      <c r="F15" s="9" t="s">
        <v>393</v>
      </c>
      <c r="G15" s="21">
        <v>37.75</v>
      </c>
      <c r="H15" s="21">
        <v>-122.75</v>
      </c>
      <c r="I15" s="13">
        <f t="shared" ref="I15:I28" si="5">INT(((180 + H15) / 6) + 1)</f>
        <v>10</v>
      </c>
      <c r="J15" s="13">
        <f t="shared" si="3"/>
        <v>1989</v>
      </c>
      <c r="K15" s="2" t="s">
        <v>5647</v>
      </c>
      <c r="L15" s="123">
        <v>32728</v>
      </c>
      <c r="M15" s="123">
        <v>32728</v>
      </c>
      <c r="N15" s="123">
        <v>32728</v>
      </c>
      <c r="O15" s="123">
        <v>32728</v>
      </c>
      <c r="P15" s="9" t="s">
        <v>393</v>
      </c>
      <c r="Q15" s="19">
        <f t="shared" si="1"/>
        <v>0</v>
      </c>
      <c r="R15" s="19">
        <f t="shared" si="2"/>
        <v>0</v>
      </c>
      <c r="S15" s="6">
        <f t="shared" ref="S15:S28" si="6">((VALUE(Q15)) * 24) * 1.25</f>
        <v>0</v>
      </c>
      <c r="T15" s="50" t="s">
        <v>395</v>
      </c>
      <c r="Y15" s="3"/>
      <c r="Z15" s="3"/>
      <c r="AA15" s="3"/>
    </row>
    <row r="16" spans="1:27">
      <c r="A16" s="2" t="s">
        <v>390</v>
      </c>
      <c r="B16" s="2" t="s">
        <v>391</v>
      </c>
      <c r="C16" s="2" t="s">
        <v>392</v>
      </c>
      <c r="D16" s="26" t="s">
        <v>346</v>
      </c>
      <c r="E16" s="9" t="s">
        <v>393</v>
      </c>
      <c r="F16" s="9" t="s">
        <v>393</v>
      </c>
      <c r="G16" s="21">
        <v>37.75</v>
      </c>
      <c r="H16" s="21">
        <v>-122.75</v>
      </c>
      <c r="I16" s="13">
        <f t="shared" si="5"/>
        <v>10</v>
      </c>
      <c r="J16" s="13">
        <f t="shared" si="3"/>
        <v>1989</v>
      </c>
      <c r="K16" s="2" t="s">
        <v>5645</v>
      </c>
      <c r="L16" s="123">
        <v>32728</v>
      </c>
      <c r="M16" s="123">
        <v>32728</v>
      </c>
      <c r="N16" s="123">
        <v>32728</v>
      </c>
      <c r="O16" s="123">
        <v>32728</v>
      </c>
      <c r="P16" s="9" t="s">
        <v>393</v>
      </c>
      <c r="Q16" s="19">
        <f t="shared" ref="Q16:Q28" si="7">(N16 - M16)</f>
        <v>0</v>
      </c>
      <c r="R16" s="19">
        <f t="shared" ref="R16:R28" si="8">(O16 - L16)</f>
        <v>0</v>
      </c>
      <c r="S16" s="6">
        <f t="shared" si="6"/>
        <v>0</v>
      </c>
      <c r="T16" s="50" t="s">
        <v>395</v>
      </c>
      <c r="Y16" s="3"/>
      <c r="Z16" s="3"/>
      <c r="AA16" s="3"/>
    </row>
    <row r="17" spans="1:27">
      <c r="A17" s="2" t="s">
        <v>404</v>
      </c>
      <c r="B17" s="2" t="s">
        <v>405</v>
      </c>
      <c r="C17" s="2" t="s">
        <v>406</v>
      </c>
      <c r="D17" s="10" t="s">
        <v>407</v>
      </c>
      <c r="E17" s="2" t="s">
        <v>408</v>
      </c>
      <c r="F17" s="2" t="s">
        <v>408</v>
      </c>
      <c r="G17" s="21">
        <v>32.659999999999997</v>
      </c>
      <c r="H17" s="21">
        <v>-117.99</v>
      </c>
      <c r="I17" s="13">
        <f t="shared" si="5"/>
        <v>11</v>
      </c>
      <c r="J17" s="13">
        <f t="shared" si="3"/>
        <v>1989</v>
      </c>
      <c r="K17" s="2" t="s">
        <v>5643</v>
      </c>
      <c r="L17" s="123">
        <v>32840.980555555558</v>
      </c>
      <c r="M17" s="123">
        <v>32841.041666666664</v>
      </c>
      <c r="N17" s="123">
        <v>32841.083333333336</v>
      </c>
      <c r="O17" s="123">
        <v>32841.114583333336</v>
      </c>
      <c r="P17" s="5" t="s">
        <v>6934</v>
      </c>
      <c r="Q17" s="19">
        <f t="shared" si="7"/>
        <v>4.1666666671517305E-2</v>
      </c>
      <c r="R17" s="19">
        <f t="shared" si="8"/>
        <v>0.13402777777810115</v>
      </c>
      <c r="S17" s="6">
        <f t="shared" si="6"/>
        <v>1.2500000001455192</v>
      </c>
      <c r="T17" s="50">
        <v>800</v>
      </c>
      <c r="Y17" s="3"/>
      <c r="Z17" s="3"/>
      <c r="AA17" s="3"/>
    </row>
    <row r="18" spans="1:27">
      <c r="A18" s="2" t="s">
        <v>404</v>
      </c>
      <c r="B18" s="2" t="s">
        <v>405</v>
      </c>
      <c r="C18" s="2" t="s">
        <v>406</v>
      </c>
      <c r="D18" s="10" t="s">
        <v>407</v>
      </c>
      <c r="E18" s="2" t="s">
        <v>408</v>
      </c>
      <c r="F18" s="2" t="s">
        <v>408</v>
      </c>
      <c r="G18" s="21">
        <v>32.659999999999997</v>
      </c>
      <c r="H18" s="21">
        <v>-117.99</v>
      </c>
      <c r="I18" s="13">
        <f t="shared" si="5"/>
        <v>11</v>
      </c>
      <c r="J18" s="13">
        <f t="shared" si="3"/>
        <v>1989</v>
      </c>
      <c r="K18" s="2" t="s">
        <v>5641</v>
      </c>
      <c r="L18" s="123">
        <v>32841.199999999997</v>
      </c>
      <c r="M18" s="123">
        <v>32841.199999999997</v>
      </c>
      <c r="N18" s="123">
        <v>32841.918749999997</v>
      </c>
      <c r="O18" s="123">
        <v>32841.947916666664</v>
      </c>
      <c r="P18" s="5" t="s">
        <v>6934</v>
      </c>
      <c r="Q18" s="19">
        <f t="shared" si="7"/>
        <v>0.71875</v>
      </c>
      <c r="R18" s="19">
        <f t="shared" si="8"/>
        <v>0.74791666666715173</v>
      </c>
      <c r="S18" s="6">
        <f t="shared" si="6"/>
        <v>21.5625</v>
      </c>
      <c r="T18" s="50">
        <v>800</v>
      </c>
      <c r="Y18" s="3"/>
      <c r="Z18" s="3"/>
      <c r="AA18" s="3"/>
    </row>
    <row r="19" spans="1:27">
      <c r="A19" s="2" t="s">
        <v>409</v>
      </c>
      <c r="B19" s="2" t="s">
        <v>405</v>
      </c>
      <c r="C19" s="2" t="s">
        <v>409</v>
      </c>
      <c r="D19" s="10" t="s">
        <v>407</v>
      </c>
      <c r="E19" s="9" t="s">
        <v>379</v>
      </c>
      <c r="F19" s="9" t="s">
        <v>379</v>
      </c>
      <c r="G19" s="21">
        <v>47.75</v>
      </c>
      <c r="H19" s="21">
        <v>-122.73</v>
      </c>
      <c r="I19" s="13">
        <f t="shared" si="5"/>
        <v>10</v>
      </c>
      <c r="J19" s="13">
        <f t="shared" si="3"/>
        <v>1989</v>
      </c>
      <c r="K19" s="2" t="s">
        <v>5638</v>
      </c>
      <c r="L19" s="123">
        <v>32850.786805555559</v>
      </c>
      <c r="M19" s="123">
        <v>32850.786805555559</v>
      </c>
      <c r="N19" s="123">
        <v>32851.234027777777</v>
      </c>
      <c r="O19" s="123">
        <v>32851.234027777777</v>
      </c>
      <c r="P19" s="5" t="s">
        <v>5334</v>
      </c>
      <c r="Q19" s="19">
        <f t="shared" si="7"/>
        <v>0.44722222221753327</v>
      </c>
      <c r="R19" s="19">
        <f t="shared" si="8"/>
        <v>0.44722222221753327</v>
      </c>
      <c r="S19" s="6">
        <f t="shared" si="6"/>
        <v>13.416666666525998</v>
      </c>
      <c r="T19" s="50">
        <v>300</v>
      </c>
      <c r="U19" s="2" t="s">
        <v>5639</v>
      </c>
      <c r="Y19" s="3"/>
      <c r="Z19" s="3"/>
      <c r="AA19" s="3"/>
    </row>
    <row r="20" spans="1:27">
      <c r="A20" s="2" t="s">
        <v>409</v>
      </c>
      <c r="B20" s="2" t="s">
        <v>405</v>
      </c>
      <c r="C20" s="2" t="s">
        <v>409</v>
      </c>
      <c r="D20" s="10" t="s">
        <v>407</v>
      </c>
      <c r="E20" s="9" t="s">
        <v>379</v>
      </c>
      <c r="F20" s="9" t="s">
        <v>379</v>
      </c>
      <c r="G20" s="21">
        <v>47.75</v>
      </c>
      <c r="H20" s="21">
        <v>-122.73</v>
      </c>
      <c r="I20" s="13">
        <f t="shared" si="5"/>
        <v>10</v>
      </c>
      <c r="J20" s="13">
        <f t="shared" si="3"/>
        <v>1989</v>
      </c>
      <c r="K20" s="2" t="s">
        <v>5636</v>
      </c>
      <c r="L20" s="123">
        <v>32851.320833333331</v>
      </c>
      <c r="M20" s="123">
        <v>32851.320833333331</v>
      </c>
      <c r="N20" s="123">
        <v>32852.114583333336</v>
      </c>
      <c r="O20" s="123">
        <v>32852.114583333336</v>
      </c>
      <c r="P20" s="5" t="s">
        <v>5334</v>
      </c>
      <c r="Q20" s="19">
        <f t="shared" si="7"/>
        <v>0.79375000000436557</v>
      </c>
      <c r="R20" s="19">
        <f t="shared" si="8"/>
        <v>0.79375000000436557</v>
      </c>
      <c r="S20" s="6">
        <f t="shared" si="6"/>
        <v>23.812500000130967</v>
      </c>
      <c r="T20" s="50">
        <v>300</v>
      </c>
      <c r="U20" s="2" t="s">
        <v>5632</v>
      </c>
      <c r="Y20" s="3"/>
      <c r="Z20" s="3"/>
      <c r="AA20" s="3"/>
    </row>
    <row r="21" spans="1:27">
      <c r="A21" s="2" t="s">
        <v>417</v>
      </c>
      <c r="B21" s="2" t="s">
        <v>405</v>
      </c>
      <c r="C21" s="2" t="s">
        <v>417</v>
      </c>
      <c r="D21" s="10" t="s">
        <v>407</v>
      </c>
      <c r="E21" s="9" t="s">
        <v>379</v>
      </c>
      <c r="F21" s="9" t="s">
        <v>379</v>
      </c>
      <c r="G21" s="21">
        <v>47.75</v>
      </c>
      <c r="H21" s="21">
        <v>-122.73</v>
      </c>
      <c r="I21" s="13">
        <f t="shared" si="5"/>
        <v>10</v>
      </c>
      <c r="J21" s="13">
        <f t="shared" si="3"/>
        <v>1990</v>
      </c>
      <c r="K21" s="2" t="s">
        <v>5634</v>
      </c>
      <c r="L21" s="123">
        <v>33095.833333333336</v>
      </c>
      <c r="M21" s="123">
        <v>33095.833333333336</v>
      </c>
      <c r="N21" s="123">
        <v>33096.104166666664</v>
      </c>
      <c r="O21" s="123">
        <v>33096.104166666664</v>
      </c>
      <c r="P21" s="5" t="s">
        <v>5334</v>
      </c>
      <c r="Q21" s="19">
        <f t="shared" si="7"/>
        <v>0.27083333332848269</v>
      </c>
      <c r="R21" s="19">
        <f t="shared" si="8"/>
        <v>0.27083333332848269</v>
      </c>
      <c r="S21" s="6">
        <f t="shared" si="6"/>
        <v>8.1249999998544808</v>
      </c>
      <c r="T21" s="50">
        <v>300</v>
      </c>
      <c r="U21" s="2" t="s">
        <v>5632</v>
      </c>
      <c r="Y21" s="3"/>
      <c r="Z21" s="3"/>
      <c r="AA21" s="3"/>
    </row>
    <row r="22" spans="1:27">
      <c r="A22" s="2" t="s">
        <v>417</v>
      </c>
      <c r="B22" s="2" t="s">
        <v>405</v>
      </c>
      <c r="C22" s="2" t="s">
        <v>417</v>
      </c>
      <c r="D22" s="10" t="s">
        <v>407</v>
      </c>
      <c r="E22" s="9" t="s">
        <v>379</v>
      </c>
      <c r="F22" s="9" t="s">
        <v>379</v>
      </c>
      <c r="G22" s="21">
        <v>47.75</v>
      </c>
      <c r="H22" s="21">
        <v>-122.73</v>
      </c>
      <c r="I22" s="13">
        <f t="shared" si="5"/>
        <v>10</v>
      </c>
      <c r="J22" s="13">
        <f t="shared" si="3"/>
        <v>1990</v>
      </c>
      <c r="K22" s="2" t="s">
        <v>5631</v>
      </c>
      <c r="L22" s="123">
        <v>33096.125</v>
      </c>
      <c r="M22" s="123">
        <v>33096.125</v>
      </c>
      <c r="N22" s="123">
        <v>33097.708333333336</v>
      </c>
      <c r="O22" s="123">
        <v>33097.708333333336</v>
      </c>
      <c r="P22" s="5" t="s">
        <v>5334</v>
      </c>
      <c r="Q22" s="19">
        <f t="shared" si="7"/>
        <v>1.5833333333357587</v>
      </c>
      <c r="R22" s="19">
        <f t="shared" si="8"/>
        <v>1.5833333333357587</v>
      </c>
      <c r="S22" s="6">
        <f t="shared" si="6"/>
        <v>47.50000000007276</v>
      </c>
      <c r="T22" s="50">
        <v>300</v>
      </c>
      <c r="U22" s="2" t="s">
        <v>5632</v>
      </c>
      <c r="Y22" s="3"/>
      <c r="Z22" s="3"/>
      <c r="AA22" s="3"/>
    </row>
    <row r="23" spans="1:27">
      <c r="A23" s="2" t="s">
        <v>418</v>
      </c>
      <c r="B23" s="2" t="s">
        <v>419</v>
      </c>
      <c r="C23" s="2" t="s">
        <v>418</v>
      </c>
      <c r="D23" s="10" t="s">
        <v>420</v>
      </c>
      <c r="E23" s="9" t="s">
        <v>421</v>
      </c>
      <c r="F23" s="9" t="s">
        <v>421</v>
      </c>
      <c r="G23" s="21">
        <v>47.5</v>
      </c>
      <c r="H23" s="21">
        <v>-122.5</v>
      </c>
      <c r="I23" s="13">
        <f t="shared" si="5"/>
        <v>10</v>
      </c>
      <c r="J23" s="13">
        <f t="shared" si="3"/>
        <v>1991</v>
      </c>
      <c r="K23" s="2" t="s">
        <v>5629</v>
      </c>
      <c r="L23" s="123">
        <v>33354.375</v>
      </c>
      <c r="M23" s="123">
        <v>33354.375</v>
      </c>
      <c r="N23" s="123">
        <v>33354.645138888889</v>
      </c>
      <c r="O23" s="123">
        <v>33354.645138888889</v>
      </c>
      <c r="P23" s="5" t="s">
        <v>5616</v>
      </c>
      <c r="Q23" s="19">
        <f t="shared" si="7"/>
        <v>0.27013888888905058</v>
      </c>
      <c r="R23" s="19">
        <f t="shared" si="8"/>
        <v>0.27013888888905058</v>
      </c>
      <c r="S23" s="6">
        <f t="shared" si="6"/>
        <v>8.1041666666715173</v>
      </c>
      <c r="T23" s="50">
        <v>300</v>
      </c>
      <c r="U23" s="2" t="s">
        <v>5617</v>
      </c>
      <c r="Y23" s="3"/>
      <c r="Z23" s="3"/>
      <c r="AA23" s="3"/>
    </row>
    <row r="24" spans="1:27">
      <c r="A24" s="2" t="s">
        <v>418</v>
      </c>
      <c r="B24" s="2" t="s">
        <v>419</v>
      </c>
      <c r="C24" s="2" t="s">
        <v>418</v>
      </c>
      <c r="D24" s="10" t="s">
        <v>420</v>
      </c>
      <c r="E24" s="9" t="s">
        <v>421</v>
      </c>
      <c r="F24" s="9" t="s">
        <v>421</v>
      </c>
      <c r="G24" s="21">
        <v>47.5</v>
      </c>
      <c r="H24" s="21">
        <v>-122.5</v>
      </c>
      <c r="I24" s="13">
        <f t="shared" si="5"/>
        <v>10</v>
      </c>
      <c r="J24" s="13">
        <f t="shared" si="3"/>
        <v>1991</v>
      </c>
      <c r="K24" s="2" t="s">
        <v>5627</v>
      </c>
      <c r="L24" s="123">
        <v>33355.375</v>
      </c>
      <c r="M24" s="123">
        <v>33355.375</v>
      </c>
      <c r="N24" s="123">
        <v>33355.716666666667</v>
      </c>
      <c r="O24" s="123">
        <v>33355.716666666667</v>
      </c>
      <c r="P24" s="5" t="s">
        <v>5616</v>
      </c>
      <c r="Q24" s="19">
        <f t="shared" si="7"/>
        <v>0.34166666666715173</v>
      </c>
      <c r="R24" s="19">
        <f t="shared" si="8"/>
        <v>0.34166666666715173</v>
      </c>
      <c r="S24" s="6">
        <f t="shared" si="6"/>
        <v>10.250000000014552</v>
      </c>
      <c r="T24" s="50">
        <v>300</v>
      </c>
      <c r="U24" s="2" t="s">
        <v>5617</v>
      </c>
      <c r="Y24" s="3"/>
      <c r="Z24" s="3"/>
      <c r="AA24" s="3"/>
    </row>
    <row r="25" spans="1:27">
      <c r="A25" s="2" t="s">
        <v>418</v>
      </c>
      <c r="B25" s="2" t="s">
        <v>419</v>
      </c>
      <c r="C25" s="2" t="s">
        <v>418</v>
      </c>
      <c r="D25" s="10" t="s">
        <v>420</v>
      </c>
      <c r="E25" s="9" t="s">
        <v>421</v>
      </c>
      <c r="F25" s="9" t="s">
        <v>421</v>
      </c>
      <c r="G25" s="21">
        <v>47.5</v>
      </c>
      <c r="H25" s="21">
        <v>-122.5</v>
      </c>
      <c r="I25" s="13">
        <f t="shared" si="5"/>
        <v>10</v>
      </c>
      <c r="J25" s="13">
        <f t="shared" si="3"/>
        <v>1991</v>
      </c>
      <c r="K25" s="2" t="s">
        <v>5624</v>
      </c>
      <c r="L25" s="123">
        <v>33356.517361111109</v>
      </c>
      <c r="M25" s="123">
        <v>33356.517361111109</v>
      </c>
      <c r="N25" s="123">
        <v>33356.84375</v>
      </c>
      <c r="O25" s="123">
        <v>33356.84375</v>
      </c>
      <c r="P25" s="5" t="s">
        <v>5616</v>
      </c>
      <c r="Q25" s="19">
        <f t="shared" si="7"/>
        <v>0.32638888889050577</v>
      </c>
      <c r="R25" s="19">
        <f t="shared" si="8"/>
        <v>0.32638888889050577</v>
      </c>
      <c r="S25" s="6">
        <f t="shared" si="6"/>
        <v>9.7916666667151731</v>
      </c>
      <c r="T25" s="50">
        <v>300</v>
      </c>
      <c r="U25" s="2" t="s">
        <v>5625</v>
      </c>
      <c r="Y25" s="3"/>
      <c r="Z25" s="3"/>
      <c r="AA25" s="3"/>
    </row>
    <row r="26" spans="1:27">
      <c r="A26" s="2" t="s">
        <v>418</v>
      </c>
      <c r="B26" s="2" t="s">
        <v>419</v>
      </c>
      <c r="C26" s="2" t="s">
        <v>418</v>
      </c>
      <c r="D26" s="10" t="s">
        <v>420</v>
      </c>
      <c r="E26" s="9" t="s">
        <v>421</v>
      </c>
      <c r="F26" s="9" t="s">
        <v>421</v>
      </c>
      <c r="G26" s="21">
        <v>47.5</v>
      </c>
      <c r="H26" s="21">
        <v>-122.5</v>
      </c>
      <c r="I26" s="13">
        <f t="shared" si="5"/>
        <v>10</v>
      </c>
      <c r="J26" s="13">
        <f t="shared" si="3"/>
        <v>1991</v>
      </c>
      <c r="K26" s="2" t="s">
        <v>5622</v>
      </c>
      <c r="L26" s="123">
        <v>33357.330555555556</v>
      </c>
      <c r="M26" s="123">
        <v>33357.330555555556</v>
      </c>
      <c r="N26" s="123">
        <v>33357.800694444442</v>
      </c>
      <c r="O26" s="123">
        <v>33357.800694444442</v>
      </c>
      <c r="P26" s="5" t="s">
        <v>5616</v>
      </c>
      <c r="Q26" s="19">
        <f t="shared" si="7"/>
        <v>0.47013888888614019</v>
      </c>
      <c r="R26" s="19">
        <f t="shared" si="8"/>
        <v>0.47013888888614019</v>
      </c>
      <c r="S26" s="6">
        <f t="shared" si="6"/>
        <v>14.104166666584206</v>
      </c>
      <c r="T26" s="50">
        <v>300</v>
      </c>
      <c r="U26" s="2" t="s">
        <v>5617</v>
      </c>
      <c r="Y26" s="3"/>
      <c r="Z26" s="3"/>
      <c r="AA26" s="3"/>
    </row>
    <row r="27" spans="1:27">
      <c r="A27" s="2" t="s">
        <v>418</v>
      </c>
      <c r="B27" s="2" t="s">
        <v>419</v>
      </c>
      <c r="C27" s="2" t="s">
        <v>418</v>
      </c>
      <c r="D27" s="10" t="s">
        <v>420</v>
      </c>
      <c r="E27" s="9" t="s">
        <v>421</v>
      </c>
      <c r="F27" s="9" t="s">
        <v>421</v>
      </c>
      <c r="G27" s="21">
        <v>47.5</v>
      </c>
      <c r="H27" s="21">
        <v>-122.5</v>
      </c>
      <c r="I27" s="13">
        <f t="shared" si="5"/>
        <v>10</v>
      </c>
      <c r="J27" s="13">
        <f t="shared" si="3"/>
        <v>1991</v>
      </c>
      <c r="K27" s="2" t="s">
        <v>5619</v>
      </c>
      <c r="L27" s="123">
        <v>33358.34375</v>
      </c>
      <c r="M27" s="123">
        <v>33358.34375</v>
      </c>
      <c r="N27" s="123">
        <v>33358.798611111109</v>
      </c>
      <c r="O27" s="123">
        <v>33358.798611111109</v>
      </c>
      <c r="P27" s="5" t="s">
        <v>5616</v>
      </c>
      <c r="Q27" s="19">
        <f t="shared" si="7"/>
        <v>0.45486111110949423</v>
      </c>
      <c r="R27" s="19">
        <f t="shared" si="8"/>
        <v>0.45486111110949423</v>
      </c>
      <c r="S27" s="6">
        <f t="shared" si="6"/>
        <v>13.645833333284827</v>
      </c>
      <c r="T27" s="50">
        <v>300</v>
      </c>
      <c r="U27" s="2" t="s">
        <v>5620</v>
      </c>
      <c r="Y27" s="3"/>
      <c r="Z27" s="3"/>
      <c r="AA27" s="3"/>
    </row>
    <row r="28" spans="1:27">
      <c r="A28" s="2" t="s">
        <v>418</v>
      </c>
      <c r="B28" s="2" t="s">
        <v>419</v>
      </c>
      <c r="C28" s="2" t="s">
        <v>418</v>
      </c>
      <c r="D28" s="10" t="s">
        <v>420</v>
      </c>
      <c r="E28" s="9" t="s">
        <v>421</v>
      </c>
      <c r="F28" s="9" t="s">
        <v>421</v>
      </c>
      <c r="G28" s="21">
        <v>47.5</v>
      </c>
      <c r="H28" s="21">
        <v>-122.5</v>
      </c>
      <c r="I28" s="13">
        <f t="shared" si="5"/>
        <v>10</v>
      </c>
      <c r="J28" s="13">
        <f t="shared" si="3"/>
        <v>1991</v>
      </c>
      <c r="K28" s="2" t="s">
        <v>5615</v>
      </c>
      <c r="L28" s="123">
        <v>33359.277083333334</v>
      </c>
      <c r="M28" s="123">
        <v>33359.277083333334</v>
      </c>
      <c r="N28" s="123">
        <v>33359.76666666667</v>
      </c>
      <c r="O28" s="123">
        <v>33359.76666666667</v>
      </c>
      <c r="P28" s="5" t="s">
        <v>5616</v>
      </c>
      <c r="Q28" s="19">
        <f t="shared" si="7"/>
        <v>0.48958333333575865</v>
      </c>
      <c r="R28" s="19">
        <f t="shared" si="8"/>
        <v>0.48958333333575865</v>
      </c>
      <c r="S28" s="6">
        <f t="shared" si="6"/>
        <v>14.68750000007276</v>
      </c>
      <c r="T28" s="50">
        <v>300</v>
      </c>
      <c r="U28" s="2" t="s">
        <v>5617</v>
      </c>
      <c r="Y28" s="3"/>
      <c r="Z28" s="3"/>
      <c r="AA28" s="3"/>
    </row>
    <row r="29" spans="1:27">
      <c r="A29" s="2"/>
      <c r="B29" s="9"/>
      <c r="C29" s="9"/>
      <c r="D29" s="16" t="s">
        <v>6935</v>
      </c>
      <c r="E29" s="9"/>
      <c r="F29" s="9"/>
      <c r="G29" s="21">
        <v>-99.99</v>
      </c>
      <c r="H29" s="21">
        <v>-999.99</v>
      </c>
      <c r="I29" s="13"/>
      <c r="J29" s="13">
        <f t="shared" si="3"/>
        <v>1900</v>
      </c>
      <c r="K29" s="2" t="s">
        <v>6936</v>
      </c>
      <c r="L29" s="123"/>
      <c r="M29" s="123"/>
      <c r="N29" s="123" t="s">
        <v>6935</v>
      </c>
      <c r="O29" s="123"/>
      <c r="P29" s="15"/>
      <c r="Q29" s="19"/>
      <c r="R29" s="19"/>
      <c r="T29" s="50" t="s">
        <v>395</v>
      </c>
      <c r="Y29" s="2" t="s">
        <v>8</v>
      </c>
      <c r="Z29" s="2" t="s">
        <v>8</v>
      </c>
      <c r="AA29" s="2" t="s">
        <v>8</v>
      </c>
    </row>
    <row r="30" spans="1:27">
      <c r="A30" s="2"/>
      <c r="B30" s="9"/>
      <c r="C30" s="9"/>
      <c r="D30" s="16" t="s">
        <v>6937</v>
      </c>
      <c r="E30" s="9"/>
      <c r="F30" s="9"/>
      <c r="G30" s="21">
        <v>-99.99</v>
      </c>
      <c r="H30" s="21">
        <v>-999.99</v>
      </c>
      <c r="I30" s="13"/>
      <c r="J30" s="13">
        <f t="shared" si="3"/>
        <v>1900</v>
      </c>
      <c r="K30" s="2" t="s">
        <v>6938</v>
      </c>
      <c r="L30" s="123"/>
      <c r="M30" s="123"/>
      <c r="N30" s="123" t="s">
        <v>6937</v>
      </c>
      <c r="O30" s="123"/>
      <c r="P30" s="15"/>
      <c r="Q30" s="19"/>
      <c r="R30" s="19"/>
      <c r="T30" s="50" t="s">
        <v>395</v>
      </c>
      <c r="Y30" s="2" t="s">
        <v>8</v>
      </c>
      <c r="Z30" s="2" t="s">
        <v>8</v>
      </c>
      <c r="AA30" s="2" t="s">
        <v>8</v>
      </c>
    </row>
    <row r="31" spans="1:27">
      <c r="A31" s="2" t="s">
        <v>423</v>
      </c>
      <c r="B31" s="2" t="s">
        <v>424</v>
      </c>
      <c r="C31" s="2" t="s">
        <v>425</v>
      </c>
      <c r="D31" s="10" t="s">
        <v>426</v>
      </c>
      <c r="E31" s="9" t="s">
        <v>427</v>
      </c>
      <c r="F31" s="9" t="s">
        <v>427</v>
      </c>
      <c r="G31" s="21">
        <v>38.81</v>
      </c>
      <c r="H31" s="21">
        <v>-72.13</v>
      </c>
      <c r="I31" s="13">
        <f t="shared" si="0"/>
        <v>18</v>
      </c>
      <c r="J31" s="13">
        <f t="shared" si="3"/>
        <v>1991</v>
      </c>
      <c r="K31" s="2" t="s">
        <v>5613</v>
      </c>
      <c r="L31" s="123">
        <v>33417.086805555555</v>
      </c>
      <c r="M31" s="123">
        <v>33417.186111111114</v>
      </c>
      <c r="N31" s="123">
        <v>33418.215277777781</v>
      </c>
      <c r="O31" s="123">
        <v>33418.326388888891</v>
      </c>
      <c r="P31" s="5" t="s">
        <v>6939</v>
      </c>
      <c r="Q31" s="19">
        <f t="shared" ref="Q31:Q41" si="9">(N31 - M31)</f>
        <v>1.0291666666671517</v>
      </c>
      <c r="R31" s="19">
        <f t="shared" ref="R31:R41" si="10">(O31 - L31)</f>
        <v>1.2395833333357587</v>
      </c>
      <c r="S31" s="6">
        <f t="shared" si="4"/>
        <v>30.875000000014552</v>
      </c>
      <c r="T31" s="50">
        <v>2200</v>
      </c>
      <c r="Y31" s="3"/>
      <c r="Z31" s="3"/>
      <c r="AA31" s="3"/>
    </row>
    <row r="32" spans="1:27">
      <c r="A32" s="2" t="s">
        <v>429</v>
      </c>
      <c r="B32" s="2" t="s">
        <v>405</v>
      </c>
      <c r="C32" s="2" t="s">
        <v>430</v>
      </c>
      <c r="D32" s="10" t="s">
        <v>431</v>
      </c>
      <c r="E32" s="9" t="s">
        <v>6126</v>
      </c>
      <c r="F32" s="9" t="s">
        <v>6126</v>
      </c>
      <c r="G32" s="21">
        <v>47.96</v>
      </c>
      <c r="H32" s="21">
        <v>-129.1</v>
      </c>
      <c r="I32" s="13">
        <f t="shared" si="0"/>
        <v>9</v>
      </c>
      <c r="J32" s="13">
        <f t="shared" si="3"/>
        <v>1991</v>
      </c>
      <c r="K32" s="2" t="s">
        <v>5611</v>
      </c>
      <c r="L32" s="123">
        <v>33447.726388888892</v>
      </c>
      <c r="M32" s="123">
        <v>33447.726388888892</v>
      </c>
      <c r="N32" s="123">
        <v>33448.322916666664</v>
      </c>
      <c r="O32" s="123">
        <v>33448.322916666664</v>
      </c>
      <c r="P32" s="5" t="s">
        <v>6940</v>
      </c>
      <c r="Q32" s="19">
        <f t="shared" si="9"/>
        <v>0.59652777777228039</v>
      </c>
      <c r="R32" s="19">
        <f t="shared" si="10"/>
        <v>0.59652777777228039</v>
      </c>
      <c r="S32" s="6">
        <f t="shared" si="4"/>
        <v>17.895833333168412</v>
      </c>
      <c r="T32" s="50">
        <v>2200</v>
      </c>
      <c r="Y32" s="3"/>
      <c r="Z32" s="3"/>
      <c r="AA32" s="3"/>
    </row>
    <row r="33" spans="1:27">
      <c r="A33" s="2" t="s">
        <v>429</v>
      </c>
      <c r="B33" s="2" t="s">
        <v>405</v>
      </c>
      <c r="C33" s="2" t="s">
        <v>430</v>
      </c>
      <c r="D33" s="10" t="s">
        <v>431</v>
      </c>
      <c r="E33" s="9" t="s">
        <v>6126</v>
      </c>
      <c r="F33" s="9" t="s">
        <v>6126</v>
      </c>
      <c r="G33" s="21">
        <v>47.96</v>
      </c>
      <c r="H33" s="21">
        <v>-129.1</v>
      </c>
      <c r="I33" s="13">
        <f t="shared" si="0"/>
        <v>9</v>
      </c>
      <c r="J33" s="13">
        <f t="shared" si="3"/>
        <v>1991</v>
      </c>
      <c r="K33" s="2" t="s">
        <v>5609</v>
      </c>
      <c r="L33" s="123">
        <v>33448.543749999997</v>
      </c>
      <c r="M33" s="123">
        <v>33448.543749999997</v>
      </c>
      <c r="N33" s="123">
        <v>33452.5625</v>
      </c>
      <c r="O33" s="123">
        <v>33452.5625</v>
      </c>
      <c r="P33" s="5" t="s">
        <v>6940</v>
      </c>
      <c r="Q33" s="19">
        <f t="shared" si="9"/>
        <v>4.0187500000029104</v>
      </c>
      <c r="R33" s="19">
        <f t="shared" si="10"/>
        <v>4.0187500000029104</v>
      </c>
      <c r="S33" s="6">
        <f t="shared" si="4"/>
        <v>120.56250000008731</v>
      </c>
      <c r="T33" s="50">
        <v>2200</v>
      </c>
      <c r="Y33" s="3"/>
      <c r="Z33" s="3"/>
      <c r="AA33" s="3"/>
    </row>
    <row r="34" spans="1:27">
      <c r="A34" s="2" t="s">
        <v>432</v>
      </c>
      <c r="B34" s="2" t="s">
        <v>433</v>
      </c>
      <c r="C34" s="2" t="s">
        <v>434</v>
      </c>
      <c r="D34" s="10" t="s">
        <v>435</v>
      </c>
      <c r="E34" s="2" t="s">
        <v>427</v>
      </c>
      <c r="F34" s="2" t="s">
        <v>427</v>
      </c>
      <c r="G34" s="21">
        <v>39</v>
      </c>
      <c r="H34" s="21">
        <v>-73</v>
      </c>
      <c r="I34" s="13">
        <f t="shared" si="0"/>
        <v>18</v>
      </c>
      <c r="J34" s="13">
        <f t="shared" si="3"/>
        <v>1992</v>
      </c>
      <c r="K34" s="2" t="s">
        <v>5432</v>
      </c>
      <c r="L34" s="123">
        <v>33806.466666666667</v>
      </c>
      <c r="M34" s="123">
        <v>33806.5625</v>
      </c>
      <c r="N34" s="123">
        <v>33807.105555555558</v>
      </c>
      <c r="O34" s="123">
        <v>33807.1875</v>
      </c>
      <c r="P34" s="2" t="s">
        <v>427</v>
      </c>
      <c r="Q34" s="19">
        <f t="shared" si="9"/>
        <v>0.5430555555576575</v>
      </c>
      <c r="R34" s="19">
        <f t="shared" si="10"/>
        <v>0.72083333333284827</v>
      </c>
      <c r="S34" s="6">
        <f>((VALUE(Q34)) * 24) * 1.25</f>
        <v>16.291666666729725</v>
      </c>
      <c r="T34" s="50">
        <v>2200</v>
      </c>
      <c r="U34" s="2" t="s">
        <v>5426</v>
      </c>
      <c r="Y34" s="3"/>
      <c r="Z34" s="3"/>
      <c r="AA34" s="3"/>
    </row>
    <row r="35" spans="1:27">
      <c r="A35" s="2" t="s">
        <v>432</v>
      </c>
      <c r="B35" s="2" t="s">
        <v>433</v>
      </c>
      <c r="C35" s="2" t="s">
        <v>434</v>
      </c>
      <c r="D35" s="10" t="s">
        <v>435</v>
      </c>
      <c r="E35" s="2" t="s">
        <v>427</v>
      </c>
      <c r="F35" s="2" t="s">
        <v>427</v>
      </c>
      <c r="G35" s="21">
        <v>39</v>
      </c>
      <c r="H35" s="21">
        <v>-73</v>
      </c>
      <c r="I35" s="13">
        <f t="shared" si="0"/>
        <v>18</v>
      </c>
      <c r="J35" s="13">
        <f t="shared" si="3"/>
        <v>1992</v>
      </c>
      <c r="K35" s="2" t="s">
        <v>5430</v>
      </c>
      <c r="L35" s="123">
        <v>33807.46875</v>
      </c>
      <c r="M35" s="123">
        <v>33807.537499999999</v>
      </c>
      <c r="N35" s="123">
        <v>33809.65625</v>
      </c>
      <c r="O35" s="123">
        <v>33809.75</v>
      </c>
      <c r="P35" s="2" t="s">
        <v>427</v>
      </c>
      <c r="Q35" s="19">
        <f>(N35 - M35)</f>
        <v>2.1187500000014552</v>
      </c>
      <c r="R35" s="19">
        <f>(O35 - L35)</f>
        <v>2.28125</v>
      </c>
      <c r="S35" s="6">
        <f>((VALUE(Q35)) * 24) * 1.25</f>
        <v>63.562500000043656</v>
      </c>
      <c r="T35" s="50">
        <v>2200</v>
      </c>
      <c r="U35" s="2" t="s">
        <v>5426</v>
      </c>
      <c r="Y35" s="3"/>
      <c r="Z35" s="3"/>
      <c r="AA35" s="3"/>
    </row>
    <row r="36" spans="1:27">
      <c r="A36" s="2" t="s">
        <v>432</v>
      </c>
      <c r="B36" s="2" t="s">
        <v>433</v>
      </c>
      <c r="C36" s="2" t="s">
        <v>434</v>
      </c>
      <c r="D36" s="10" t="s">
        <v>435</v>
      </c>
      <c r="E36" s="2" t="s">
        <v>427</v>
      </c>
      <c r="F36" s="2" t="s">
        <v>427</v>
      </c>
      <c r="G36" s="21">
        <v>39</v>
      </c>
      <c r="H36" s="21">
        <v>-73</v>
      </c>
      <c r="I36" s="13">
        <f t="shared" si="0"/>
        <v>18</v>
      </c>
      <c r="J36" s="13">
        <f t="shared" si="3"/>
        <v>1992</v>
      </c>
      <c r="K36" s="2" t="s">
        <v>5428</v>
      </c>
      <c r="L36" s="123">
        <v>33809.84375</v>
      </c>
      <c r="M36" s="123">
        <v>33809.916666666664</v>
      </c>
      <c r="N36" s="123">
        <v>33813.052777777775</v>
      </c>
      <c r="O36" s="123">
        <v>33813.138888888891</v>
      </c>
      <c r="P36" s="2" t="s">
        <v>427</v>
      </c>
      <c r="Q36" s="19">
        <f>(N36 - M36)</f>
        <v>3.1361111111109494</v>
      </c>
      <c r="R36" s="19">
        <f>(O36 - L36)</f>
        <v>3.2951388888905058</v>
      </c>
      <c r="S36" s="6">
        <f>((VALUE(Q36)) * 24) * 1.25</f>
        <v>94.083333333328483</v>
      </c>
      <c r="T36" s="50">
        <v>2200</v>
      </c>
      <c r="U36" s="2" t="s">
        <v>5426</v>
      </c>
      <c r="Y36" s="3"/>
      <c r="Z36" s="3"/>
      <c r="AA36" s="3"/>
    </row>
    <row r="37" spans="1:27">
      <c r="A37" s="2" t="s">
        <v>432</v>
      </c>
      <c r="B37" s="2" t="s">
        <v>433</v>
      </c>
      <c r="C37" s="2" t="s">
        <v>434</v>
      </c>
      <c r="D37" s="10" t="s">
        <v>435</v>
      </c>
      <c r="E37" s="2" t="s">
        <v>427</v>
      </c>
      <c r="F37" s="2" t="s">
        <v>427</v>
      </c>
      <c r="G37" s="21">
        <v>39</v>
      </c>
      <c r="H37" s="21">
        <v>-73</v>
      </c>
      <c r="I37" s="13">
        <f t="shared" si="0"/>
        <v>18</v>
      </c>
      <c r="J37" s="13">
        <f>YEAR(L37)</f>
        <v>1992</v>
      </c>
      <c r="K37" s="2" t="s">
        <v>5425</v>
      </c>
      <c r="L37" s="123">
        <v>33813.253472222219</v>
      </c>
      <c r="M37" s="123">
        <v>33813.333333333336</v>
      </c>
      <c r="N37" s="123">
        <v>33813.597916666666</v>
      </c>
      <c r="O37" s="123">
        <v>33813.6875</v>
      </c>
      <c r="P37" s="2" t="s">
        <v>427</v>
      </c>
      <c r="Q37" s="19">
        <f>(N37 - M37)</f>
        <v>0.26458333332993789</v>
      </c>
      <c r="R37" s="19">
        <f>(O37 - L37)</f>
        <v>0.43402777778101154</v>
      </c>
      <c r="S37" s="6">
        <f>((VALUE(Q37)) * 24) * 1.25</f>
        <v>7.9374999998981366</v>
      </c>
      <c r="T37" s="50">
        <v>2200</v>
      </c>
      <c r="U37" s="2" t="s">
        <v>5426</v>
      </c>
      <c r="Y37" s="3"/>
      <c r="Z37" s="3"/>
      <c r="AA37" s="3"/>
    </row>
    <row r="38" spans="1:27">
      <c r="A38" s="2" t="s">
        <v>441</v>
      </c>
      <c r="B38" s="9" t="s">
        <v>182</v>
      </c>
      <c r="C38" s="2" t="s">
        <v>5593</v>
      </c>
      <c r="D38" s="10" t="s">
        <v>443</v>
      </c>
      <c r="E38" s="9" t="s">
        <v>849</v>
      </c>
      <c r="F38" s="9" t="s">
        <v>849</v>
      </c>
      <c r="G38" s="21">
        <v>26.53</v>
      </c>
      <c r="H38" s="21">
        <v>-48.13</v>
      </c>
      <c r="I38" s="13">
        <f t="shared" si="0"/>
        <v>22</v>
      </c>
      <c r="J38" s="13">
        <f t="shared" si="3"/>
        <v>1993</v>
      </c>
      <c r="K38" s="5" t="s">
        <v>5606</v>
      </c>
      <c r="L38" s="123">
        <v>34104.963888888888</v>
      </c>
      <c r="M38" s="123">
        <v>34105.052083333336</v>
      </c>
      <c r="N38" s="123">
        <v>34105.083333333336</v>
      </c>
      <c r="O38" s="123">
        <v>34105.211111111108</v>
      </c>
      <c r="P38" s="18" t="s">
        <v>5604</v>
      </c>
      <c r="Q38" s="19">
        <f t="shared" si="9"/>
        <v>3.125E-2</v>
      </c>
      <c r="R38" s="19">
        <f t="shared" si="10"/>
        <v>0.24722222222044365</v>
      </c>
      <c r="S38" s="6">
        <f t="shared" si="4"/>
        <v>0.9375</v>
      </c>
      <c r="T38" s="50" t="s">
        <v>395</v>
      </c>
      <c r="U38" s="6" t="s">
        <v>5607</v>
      </c>
      <c r="V38" s="6"/>
      <c r="W38" s="6"/>
      <c r="X38" s="6"/>
      <c r="Y38" s="2" t="s">
        <v>6756</v>
      </c>
      <c r="Z38" s="2" t="s">
        <v>6756</v>
      </c>
      <c r="AA38" s="2" t="s">
        <v>6756</v>
      </c>
    </row>
    <row r="39" spans="1:27">
      <c r="A39" s="2" t="s">
        <v>441</v>
      </c>
      <c r="B39" s="9" t="s">
        <v>182</v>
      </c>
      <c r="C39" s="2" t="s">
        <v>5593</v>
      </c>
      <c r="D39" s="10" t="s">
        <v>443</v>
      </c>
      <c r="E39" s="9" t="s">
        <v>849</v>
      </c>
      <c r="F39" s="9" t="s">
        <v>849</v>
      </c>
      <c r="G39" s="21">
        <v>26.53</v>
      </c>
      <c r="H39" s="21">
        <v>-48.13</v>
      </c>
      <c r="I39" s="13">
        <f t="shared" si="0"/>
        <v>22</v>
      </c>
      <c r="J39" s="13">
        <f t="shared" si="3"/>
        <v>1993</v>
      </c>
      <c r="K39" s="5" t="s">
        <v>5603</v>
      </c>
      <c r="L39" s="123">
        <v>34108.431250000001</v>
      </c>
      <c r="M39" s="123">
        <v>34108.520833333336</v>
      </c>
      <c r="N39" s="123">
        <v>34111.020833333336</v>
      </c>
      <c r="O39" s="123">
        <v>34111.151388888888</v>
      </c>
      <c r="P39" s="18" t="s">
        <v>5604</v>
      </c>
      <c r="Q39" s="19">
        <f t="shared" si="9"/>
        <v>2.5</v>
      </c>
      <c r="R39" s="19">
        <f t="shared" si="10"/>
        <v>2.7201388888861402</v>
      </c>
      <c r="S39" s="6">
        <f t="shared" si="4"/>
        <v>75</v>
      </c>
      <c r="T39" s="50">
        <v>4600</v>
      </c>
      <c r="U39" s="6" t="s">
        <v>5141</v>
      </c>
      <c r="V39" s="6"/>
      <c r="W39" s="6"/>
      <c r="X39" s="6"/>
      <c r="Y39" s="2" t="s">
        <v>6756</v>
      </c>
      <c r="Z39" s="2" t="s">
        <v>6756</v>
      </c>
      <c r="AA39" s="2" t="s">
        <v>6756</v>
      </c>
    </row>
    <row r="40" spans="1:27">
      <c r="A40" s="2" t="s">
        <v>441</v>
      </c>
      <c r="B40" s="9" t="s">
        <v>182</v>
      </c>
      <c r="C40" s="2" t="s">
        <v>5593</v>
      </c>
      <c r="D40" s="10" t="s">
        <v>443</v>
      </c>
      <c r="E40" s="9" t="s">
        <v>849</v>
      </c>
      <c r="F40" s="9" t="s">
        <v>849</v>
      </c>
      <c r="G40" s="21">
        <v>26.33</v>
      </c>
      <c r="H40" s="21">
        <v>-46.93</v>
      </c>
      <c r="I40" s="13">
        <f t="shared" si="0"/>
        <v>23</v>
      </c>
      <c r="J40" s="13">
        <f t="shared" si="3"/>
        <v>1993</v>
      </c>
      <c r="K40" s="5" t="s">
        <v>5600</v>
      </c>
      <c r="L40" s="123">
        <v>34112.184027777781</v>
      </c>
      <c r="M40" s="123">
        <v>34112.357638888891</v>
      </c>
      <c r="N40" s="123">
        <v>34113.836805555555</v>
      </c>
      <c r="O40" s="123">
        <v>34113.972916666666</v>
      </c>
      <c r="P40" s="18" t="s">
        <v>5601</v>
      </c>
      <c r="Q40" s="19">
        <f t="shared" si="9"/>
        <v>1.4791666666642413</v>
      </c>
      <c r="R40" s="19">
        <f t="shared" si="10"/>
        <v>1.788888888884685</v>
      </c>
      <c r="S40" s="6">
        <f t="shared" si="4"/>
        <v>44.37499999992724</v>
      </c>
      <c r="T40" s="50">
        <v>4300</v>
      </c>
      <c r="U40" s="6"/>
      <c r="V40" s="6"/>
      <c r="W40" s="6"/>
      <c r="X40" s="6"/>
      <c r="Y40" s="2" t="s">
        <v>6756</v>
      </c>
      <c r="Z40" s="2" t="s">
        <v>6756</v>
      </c>
      <c r="AA40" s="2" t="s">
        <v>6756</v>
      </c>
    </row>
    <row r="41" spans="1:27">
      <c r="A41" s="2" t="s">
        <v>441</v>
      </c>
      <c r="B41" s="9" t="s">
        <v>182</v>
      </c>
      <c r="C41" s="2" t="s">
        <v>5593</v>
      </c>
      <c r="D41" s="10" t="s">
        <v>443</v>
      </c>
      <c r="E41" s="9" t="s">
        <v>849</v>
      </c>
      <c r="F41" s="9" t="s">
        <v>849</v>
      </c>
      <c r="G41" s="21">
        <v>26.08</v>
      </c>
      <c r="H41" s="21">
        <v>-46.27</v>
      </c>
      <c r="I41" s="13">
        <f t="shared" si="0"/>
        <v>23</v>
      </c>
      <c r="J41" s="13">
        <f t="shared" si="3"/>
        <v>1993</v>
      </c>
      <c r="K41" s="5" t="s">
        <v>5597</v>
      </c>
      <c r="L41" s="123">
        <v>34115.510416666664</v>
      </c>
      <c r="M41" s="123">
        <v>34115.616666666669</v>
      </c>
      <c r="N41" s="123">
        <v>34117.076388888891</v>
      </c>
      <c r="O41" s="123">
        <v>34117.231249999997</v>
      </c>
      <c r="P41" s="18" t="s">
        <v>5598</v>
      </c>
      <c r="Q41" s="19">
        <f t="shared" si="9"/>
        <v>1.4597222222218988</v>
      </c>
      <c r="R41" s="19">
        <f t="shared" si="10"/>
        <v>1.7208333333328483</v>
      </c>
      <c r="S41" s="6">
        <f t="shared" si="4"/>
        <v>43.791666666656965</v>
      </c>
      <c r="T41" s="50">
        <v>4310</v>
      </c>
      <c r="U41" s="6"/>
      <c r="V41" s="6"/>
      <c r="W41" s="6"/>
      <c r="X41" s="6"/>
      <c r="Y41" s="2" t="s">
        <v>6756</v>
      </c>
      <c r="Z41" s="2" t="s">
        <v>6756</v>
      </c>
      <c r="AA41" s="2" t="s">
        <v>6756</v>
      </c>
    </row>
    <row r="42" spans="1:27">
      <c r="A42" s="2" t="s">
        <v>441</v>
      </c>
      <c r="B42" s="9" t="s">
        <v>182</v>
      </c>
      <c r="C42" s="2" t="s">
        <v>5593</v>
      </c>
      <c r="D42" s="10" t="s">
        <v>443</v>
      </c>
      <c r="E42" s="9" t="s">
        <v>849</v>
      </c>
      <c r="F42" s="9" t="s">
        <v>849</v>
      </c>
      <c r="G42" s="21">
        <v>26.03</v>
      </c>
      <c r="H42" s="21">
        <v>-45.33</v>
      </c>
      <c r="I42" s="13">
        <f t="shared" si="0"/>
        <v>23</v>
      </c>
      <c r="J42" s="13">
        <f t="shared" si="3"/>
        <v>1993</v>
      </c>
      <c r="K42" s="5" t="s">
        <v>5594</v>
      </c>
      <c r="L42" s="123">
        <v>34122.492361111108</v>
      </c>
      <c r="M42" s="123">
        <v>34122.772222222222</v>
      </c>
      <c r="N42" s="123">
        <v>34124.229166666664</v>
      </c>
      <c r="O42" s="123">
        <v>34124.381944444445</v>
      </c>
      <c r="P42" s="18" t="s">
        <v>5595</v>
      </c>
      <c r="Q42" s="19">
        <f t="shared" si="1"/>
        <v>1.4569444444423425</v>
      </c>
      <c r="R42" s="19">
        <f t="shared" si="2"/>
        <v>1.8895833333372138</v>
      </c>
      <c r="S42" s="6">
        <f t="shared" si="4"/>
        <v>43.708333333270275</v>
      </c>
      <c r="T42" s="50">
        <v>3500</v>
      </c>
      <c r="U42" s="6"/>
      <c r="V42" s="6"/>
      <c r="W42" s="6"/>
      <c r="X42" s="6"/>
      <c r="Y42" s="2" t="s">
        <v>6756</v>
      </c>
      <c r="Z42" s="2" t="s">
        <v>6756</v>
      </c>
      <c r="AA42" s="2" t="s">
        <v>6756</v>
      </c>
    </row>
    <row r="43" spans="1:27">
      <c r="A43" s="2" t="s">
        <v>450</v>
      </c>
      <c r="B43" s="9" t="s">
        <v>182</v>
      </c>
      <c r="C43" s="2" t="s">
        <v>451</v>
      </c>
      <c r="D43" s="10" t="s">
        <v>6941</v>
      </c>
      <c r="E43" s="9" t="s">
        <v>6942</v>
      </c>
      <c r="F43" s="9" t="s">
        <v>6942</v>
      </c>
      <c r="G43" s="21">
        <v>26</v>
      </c>
      <c r="H43" s="21">
        <v>-45</v>
      </c>
      <c r="I43" s="13">
        <f t="shared" si="0"/>
        <v>23</v>
      </c>
      <c r="J43" s="13">
        <f t="shared" si="3"/>
        <v>1994</v>
      </c>
      <c r="K43" s="5" t="s">
        <v>5591</v>
      </c>
      <c r="L43" s="123">
        <v>34505.847916666666</v>
      </c>
      <c r="M43" s="123">
        <v>34505.847916666666</v>
      </c>
      <c r="N43" s="123">
        <v>34506.084027777775</v>
      </c>
      <c r="O43" s="123">
        <v>34506.084027777775</v>
      </c>
      <c r="P43" s="18"/>
      <c r="Q43" s="19">
        <f t="shared" si="1"/>
        <v>0.23611111110949423</v>
      </c>
      <c r="R43" s="19">
        <f t="shared" si="2"/>
        <v>0.23611111110949423</v>
      </c>
      <c r="S43" s="6">
        <f t="shared" si="4"/>
        <v>7.0833333332848269</v>
      </c>
      <c r="T43" s="50">
        <v>3200</v>
      </c>
      <c r="U43" s="6"/>
      <c r="V43" s="6"/>
      <c r="W43" s="6"/>
      <c r="X43" s="6"/>
      <c r="Y43" s="2" t="s">
        <v>6756</v>
      </c>
      <c r="Z43" s="2" t="s">
        <v>6756</v>
      </c>
      <c r="AA43" s="2" t="s">
        <v>6756</v>
      </c>
    </row>
    <row r="44" spans="1:27">
      <c r="A44" s="2" t="s">
        <v>450</v>
      </c>
      <c r="B44" s="9" t="s">
        <v>182</v>
      </c>
      <c r="C44" s="2" t="s">
        <v>451</v>
      </c>
      <c r="D44" s="10" t="s">
        <v>6941</v>
      </c>
      <c r="E44" s="9" t="s">
        <v>6942</v>
      </c>
      <c r="F44" s="9" t="s">
        <v>6942</v>
      </c>
      <c r="G44" s="21">
        <v>26</v>
      </c>
      <c r="H44" s="21">
        <v>-45</v>
      </c>
      <c r="I44" s="13">
        <f t="shared" si="0"/>
        <v>23</v>
      </c>
      <c r="J44" s="13">
        <f t="shared" si="3"/>
        <v>1994</v>
      </c>
      <c r="K44" s="5" t="s">
        <v>5589</v>
      </c>
      <c r="L44" s="123">
        <v>34512.625</v>
      </c>
      <c r="M44" s="123">
        <v>34512.676388888889</v>
      </c>
      <c r="N44" s="123">
        <v>34513.155555555553</v>
      </c>
      <c r="O44" s="123">
        <v>34513.291666666664</v>
      </c>
      <c r="P44" s="18"/>
      <c r="Q44" s="19">
        <f t="shared" si="1"/>
        <v>0.47916666666424135</v>
      </c>
      <c r="R44" s="19">
        <f t="shared" si="2"/>
        <v>0.66666666666424135</v>
      </c>
      <c r="S44" s="6">
        <f t="shared" si="4"/>
        <v>14.37499999992724</v>
      </c>
      <c r="T44" s="50">
        <v>3200</v>
      </c>
      <c r="U44" s="6"/>
      <c r="V44" s="6"/>
      <c r="W44" s="6"/>
      <c r="X44" s="6"/>
      <c r="Y44" s="2" t="s">
        <v>6756</v>
      </c>
      <c r="Z44" s="2" t="s">
        <v>6756</v>
      </c>
      <c r="AA44" s="2" t="s">
        <v>6756</v>
      </c>
    </row>
    <row r="45" spans="1:27">
      <c r="A45" s="2" t="s">
        <v>450</v>
      </c>
      <c r="B45" s="9" t="s">
        <v>182</v>
      </c>
      <c r="C45" s="2" t="s">
        <v>451</v>
      </c>
      <c r="D45" s="10" t="s">
        <v>6941</v>
      </c>
      <c r="E45" s="9" t="s">
        <v>6942</v>
      </c>
      <c r="F45" s="9" t="s">
        <v>6942</v>
      </c>
      <c r="G45" s="21">
        <v>26</v>
      </c>
      <c r="H45" s="21">
        <v>-45</v>
      </c>
      <c r="I45" s="13">
        <f t="shared" si="0"/>
        <v>23</v>
      </c>
      <c r="J45" s="13">
        <f t="shared" si="3"/>
        <v>1994</v>
      </c>
      <c r="K45" s="5" t="s">
        <v>5587</v>
      </c>
      <c r="L45" s="123">
        <v>34513.625</v>
      </c>
      <c r="M45" s="123">
        <v>34513.64166666667</v>
      </c>
      <c r="N45" s="123">
        <v>34516.635416666664</v>
      </c>
      <c r="O45" s="123">
        <v>34516.645833333336</v>
      </c>
      <c r="P45" s="18"/>
      <c r="Q45" s="19">
        <f t="shared" si="1"/>
        <v>2.9937499999941792</v>
      </c>
      <c r="R45" s="19">
        <f t="shared" si="2"/>
        <v>3.0208333333357587</v>
      </c>
      <c r="S45" s="6">
        <f t="shared" si="4"/>
        <v>89.812499999825377</v>
      </c>
      <c r="T45" s="50">
        <v>3200</v>
      </c>
      <c r="U45" s="6"/>
      <c r="V45" s="6"/>
      <c r="W45" s="6"/>
      <c r="X45" s="6"/>
      <c r="Y45" s="2" t="s">
        <v>6756</v>
      </c>
      <c r="Z45" s="2" t="s">
        <v>6756</v>
      </c>
      <c r="AA45" s="2" t="s">
        <v>6756</v>
      </c>
    </row>
    <row r="46" spans="1:27">
      <c r="A46" s="2" t="s">
        <v>450</v>
      </c>
      <c r="B46" s="9" t="s">
        <v>182</v>
      </c>
      <c r="C46" s="2" t="s">
        <v>451</v>
      </c>
      <c r="D46" s="10" t="s">
        <v>6941</v>
      </c>
      <c r="E46" s="9" t="s">
        <v>6942</v>
      </c>
      <c r="F46" s="9" t="s">
        <v>6942</v>
      </c>
      <c r="G46" s="21">
        <v>26</v>
      </c>
      <c r="H46" s="21">
        <v>-45</v>
      </c>
      <c r="I46" s="13">
        <f t="shared" si="0"/>
        <v>23</v>
      </c>
      <c r="J46" s="13">
        <f t="shared" si="3"/>
        <v>1994</v>
      </c>
      <c r="K46" s="5" t="s">
        <v>5585</v>
      </c>
      <c r="L46" s="123">
        <v>34516.78125</v>
      </c>
      <c r="M46" s="123">
        <v>34516.78125</v>
      </c>
      <c r="N46" s="123">
        <v>34522.928472222222</v>
      </c>
      <c r="O46" s="123">
        <v>34523.041666666664</v>
      </c>
      <c r="P46" s="18"/>
      <c r="Q46" s="19">
        <f t="shared" si="1"/>
        <v>6.1472222222218988</v>
      </c>
      <c r="R46" s="19">
        <f t="shared" si="2"/>
        <v>6.2604166666642413</v>
      </c>
      <c r="S46" s="6">
        <f t="shared" si="4"/>
        <v>184.41666666665697</v>
      </c>
      <c r="T46" s="50">
        <v>3200</v>
      </c>
      <c r="U46" s="6"/>
      <c r="V46" s="6"/>
      <c r="W46" s="6"/>
      <c r="X46" s="6"/>
      <c r="Y46" s="2" t="s">
        <v>6756</v>
      </c>
      <c r="Z46" s="2" t="s">
        <v>6756</v>
      </c>
      <c r="AA46" s="2" t="s">
        <v>6756</v>
      </c>
    </row>
    <row r="47" spans="1:27">
      <c r="A47" s="2" t="s">
        <v>460</v>
      </c>
      <c r="B47" s="9" t="s">
        <v>182</v>
      </c>
      <c r="C47" s="2" t="s">
        <v>461</v>
      </c>
      <c r="D47" s="10" t="s">
        <v>6896</v>
      </c>
      <c r="E47" s="9" t="s">
        <v>849</v>
      </c>
      <c r="F47" s="9" t="s">
        <v>849</v>
      </c>
      <c r="G47" s="21">
        <v>37</v>
      </c>
      <c r="H47" s="21">
        <v>-32</v>
      </c>
      <c r="I47" s="13">
        <f t="shared" si="0"/>
        <v>25</v>
      </c>
      <c r="J47" s="13">
        <f t="shared" si="3"/>
        <v>1996</v>
      </c>
      <c r="K47" s="5" t="s">
        <v>5583</v>
      </c>
      <c r="L47" s="123">
        <v>35250.333333333336</v>
      </c>
      <c r="M47" s="123">
        <v>35250.333333333336</v>
      </c>
      <c r="N47" s="123">
        <v>35250.333333333336</v>
      </c>
      <c r="O47" s="123">
        <v>35250.416666666664</v>
      </c>
      <c r="P47" s="5" t="s">
        <v>5579</v>
      </c>
      <c r="Q47" s="19">
        <f t="shared" si="1"/>
        <v>0</v>
      </c>
      <c r="R47" s="19">
        <f t="shared" si="2"/>
        <v>8.3333333328482695E-2</v>
      </c>
      <c r="S47" s="6">
        <f t="shared" si="4"/>
        <v>0</v>
      </c>
      <c r="T47" s="50" t="s">
        <v>395</v>
      </c>
      <c r="U47" s="2" t="s">
        <v>5144</v>
      </c>
      <c r="Y47" s="2" t="s">
        <v>6756</v>
      </c>
      <c r="Z47" s="2" t="s">
        <v>6756</v>
      </c>
      <c r="AA47" s="2" t="s">
        <v>6756</v>
      </c>
    </row>
    <row r="48" spans="1:27">
      <c r="A48" s="2" t="s">
        <v>460</v>
      </c>
      <c r="B48" s="9" t="s">
        <v>182</v>
      </c>
      <c r="C48" s="2" t="s">
        <v>461</v>
      </c>
      <c r="D48" s="10" t="s">
        <v>6896</v>
      </c>
      <c r="E48" s="9" t="s">
        <v>849</v>
      </c>
      <c r="F48" s="9" t="s">
        <v>849</v>
      </c>
      <c r="G48" s="21">
        <v>37</v>
      </c>
      <c r="H48" s="21">
        <v>-32</v>
      </c>
      <c r="I48" s="13">
        <f t="shared" si="0"/>
        <v>25</v>
      </c>
      <c r="J48" s="13">
        <f t="shared" si="3"/>
        <v>1996</v>
      </c>
      <c r="K48" s="5" t="s">
        <v>5581</v>
      </c>
      <c r="L48" s="123">
        <v>35251.361111111109</v>
      </c>
      <c r="M48" s="123">
        <v>35251.493055555555</v>
      </c>
      <c r="N48" s="123">
        <v>35251.923611111109</v>
      </c>
      <c r="O48" s="123">
        <v>35252.043749999997</v>
      </c>
      <c r="P48" s="5" t="s">
        <v>5579</v>
      </c>
      <c r="Q48" s="19">
        <f t="shared" si="1"/>
        <v>0.43055555555474712</v>
      </c>
      <c r="R48" s="19">
        <f t="shared" si="2"/>
        <v>0.68263888888759539</v>
      </c>
      <c r="S48" s="6">
        <f t="shared" si="4"/>
        <v>12.916666666642413</v>
      </c>
      <c r="T48" s="50">
        <v>1700</v>
      </c>
      <c r="Y48" s="2" t="s">
        <v>6756</v>
      </c>
      <c r="Z48" s="2" t="s">
        <v>6756</v>
      </c>
      <c r="AA48" s="2" t="s">
        <v>6756</v>
      </c>
    </row>
    <row r="49" spans="1:27">
      <c r="A49" s="2" t="s">
        <v>460</v>
      </c>
      <c r="B49" s="9" t="s">
        <v>182</v>
      </c>
      <c r="C49" s="2" t="s">
        <v>461</v>
      </c>
      <c r="D49" s="10" t="s">
        <v>6896</v>
      </c>
      <c r="E49" s="9" t="s">
        <v>849</v>
      </c>
      <c r="F49" s="9" t="s">
        <v>849</v>
      </c>
      <c r="G49" s="21">
        <v>37</v>
      </c>
      <c r="H49" s="21">
        <v>-32</v>
      </c>
      <c r="I49" s="13">
        <f t="shared" si="0"/>
        <v>25</v>
      </c>
      <c r="J49" s="13">
        <f t="shared" si="3"/>
        <v>1996</v>
      </c>
      <c r="K49" s="5" t="s">
        <v>5578</v>
      </c>
      <c r="L49" s="123">
        <v>35252.324305555558</v>
      </c>
      <c r="M49" s="123">
        <v>35252.424305555556</v>
      </c>
      <c r="N49" s="123">
        <v>35252.555555555555</v>
      </c>
      <c r="O49" s="123">
        <v>35252.644444444442</v>
      </c>
      <c r="P49" s="5" t="s">
        <v>5579</v>
      </c>
      <c r="Q49" s="19">
        <f t="shared" si="1"/>
        <v>0.13124999999854481</v>
      </c>
      <c r="R49" s="19">
        <f t="shared" si="2"/>
        <v>0.320138888884685</v>
      </c>
      <c r="S49" s="6">
        <f t="shared" si="4"/>
        <v>3.9374999999563443</v>
      </c>
      <c r="T49" s="50">
        <v>1700</v>
      </c>
      <c r="Y49" s="2" t="s">
        <v>6756</v>
      </c>
      <c r="Z49" s="2" t="s">
        <v>6756</v>
      </c>
      <c r="AA49" s="2" t="s">
        <v>6756</v>
      </c>
    </row>
    <row r="50" spans="1:27">
      <c r="A50" s="2" t="s">
        <v>460</v>
      </c>
      <c r="B50" s="9" t="s">
        <v>182</v>
      </c>
      <c r="C50" s="2" t="s">
        <v>461</v>
      </c>
      <c r="D50" s="10" t="s">
        <v>6896</v>
      </c>
      <c r="E50" s="9" t="s">
        <v>849</v>
      </c>
      <c r="F50" s="9" t="s">
        <v>849</v>
      </c>
      <c r="G50" s="21">
        <v>37</v>
      </c>
      <c r="H50" s="21">
        <v>-32</v>
      </c>
      <c r="I50" s="13">
        <f t="shared" si="0"/>
        <v>25</v>
      </c>
      <c r="J50" s="13">
        <f t="shared" si="3"/>
        <v>1996</v>
      </c>
      <c r="K50" s="5" t="s">
        <v>5576</v>
      </c>
      <c r="L50" s="123">
        <v>35255.802083333336</v>
      </c>
      <c r="M50" s="123">
        <v>35255.898611111108</v>
      </c>
      <c r="N50" s="123">
        <v>35256.416666666664</v>
      </c>
      <c r="O50" s="123">
        <v>35256.479166666664</v>
      </c>
      <c r="P50" s="5" t="s">
        <v>6943</v>
      </c>
      <c r="Q50" s="19">
        <f t="shared" si="1"/>
        <v>0.51805555555620231</v>
      </c>
      <c r="R50" s="19">
        <f t="shared" si="2"/>
        <v>0.67708333332848269</v>
      </c>
      <c r="S50" s="6">
        <f t="shared" si="4"/>
        <v>15.541666666686069</v>
      </c>
      <c r="T50" s="50">
        <v>1700</v>
      </c>
      <c r="Y50" s="2" t="s">
        <v>6756</v>
      </c>
      <c r="Z50" s="2" t="s">
        <v>6756</v>
      </c>
      <c r="AA50" s="2" t="s">
        <v>6756</v>
      </c>
    </row>
    <row r="51" spans="1:27">
      <c r="A51" s="2" t="s">
        <v>460</v>
      </c>
      <c r="B51" s="9" t="s">
        <v>182</v>
      </c>
      <c r="C51" s="2" t="s">
        <v>461</v>
      </c>
      <c r="D51" s="10" t="s">
        <v>6896</v>
      </c>
      <c r="E51" s="9" t="s">
        <v>849</v>
      </c>
      <c r="F51" s="9" t="s">
        <v>849</v>
      </c>
      <c r="G51" s="21">
        <v>37</v>
      </c>
      <c r="H51" s="21">
        <v>-32</v>
      </c>
      <c r="I51" s="13">
        <f t="shared" si="0"/>
        <v>25</v>
      </c>
      <c r="J51" s="13">
        <f t="shared" si="3"/>
        <v>1996</v>
      </c>
      <c r="K51" s="5" t="s">
        <v>5573</v>
      </c>
      <c r="L51" s="123">
        <v>35256.597222222219</v>
      </c>
      <c r="M51" s="123">
        <v>35256.677083333336</v>
      </c>
      <c r="N51" s="123">
        <v>35261.604166666664</v>
      </c>
      <c r="O51" s="123">
        <v>35261.708333333336</v>
      </c>
      <c r="P51" s="5" t="s">
        <v>6943</v>
      </c>
      <c r="Q51" s="19">
        <f t="shared" si="1"/>
        <v>4.9270833333284827</v>
      </c>
      <c r="R51" s="19">
        <f t="shared" si="2"/>
        <v>5.1111111111167702</v>
      </c>
      <c r="S51" s="6">
        <f t="shared" si="4"/>
        <v>147.81249999985448</v>
      </c>
      <c r="T51" s="50">
        <v>1700</v>
      </c>
      <c r="Y51" s="2" t="s">
        <v>6756</v>
      </c>
      <c r="Z51" s="2" t="s">
        <v>6756</v>
      </c>
      <c r="AA51" s="2" t="s">
        <v>6756</v>
      </c>
    </row>
    <row r="52" spans="1:27">
      <c r="A52" s="2" t="s">
        <v>460</v>
      </c>
      <c r="B52" s="9" t="s">
        <v>182</v>
      </c>
      <c r="C52" s="2" t="s">
        <v>461</v>
      </c>
      <c r="D52" s="10" t="s">
        <v>6896</v>
      </c>
      <c r="E52" s="9" t="s">
        <v>849</v>
      </c>
      <c r="F52" s="9" t="s">
        <v>849</v>
      </c>
      <c r="G52" s="21">
        <v>37</v>
      </c>
      <c r="H52" s="21">
        <v>-32</v>
      </c>
      <c r="I52" s="13">
        <f t="shared" si="0"/>
        <v>25</v>
      </c>
      <c r="J52" s="13">
        <f t="shared" si="3"/>
        <v>1996</v>
      </c>
      <c r="K52" s="5" t="s">
        <v>5570</v>
      </c>
      <c r="L52" s="123">
        <v>35262.428472222222</v>
      </c>
      <c r="M52" s="123">
        <v>35262.506249999999</v>
      </c>
      <c r="N52" s="123">
        <v>35264.199305555558</v>
      </c>
      <c r="O52" s="123">
        <v>35264.301388888889</v>
      </c>
      <c r="P52" s="5" t="s">
        <v>6944</v>
      </c>
      <c r="Q52" s="19">
        <f t="shared" si="1"/>
        <v>1.6930555555591127</v>
      </c>
      <c r="R52" s="19">
        <f t="shared" si="2"/>
        <v>1.8729166666671517</v>
      </c>
      <c r="S52" s="6">
        <f t="shared" si="4"/>
        <v>50.791666666773381</v>
      </c>
      <c r="T52" s="50">
        <v>1700</v>
      </c>
      <c r="Y52" s="2" t="s">
        <v>6756</v>
      </c>
      <c r="Z52" s="2" t="s">
        <v>6756</v>
      </c>
      <c r="AA52" s="2" t="s">
        <v>6756</v>
      </c>
    </row>
    <row r="53" spans="1:27">
      <c r="A53" s="2" t="s">
        <v>4754</v>
      </c>
      <c r="B53" s="9" t="s">
        <v>231</v>
      </c>
      <c r="C53" s="2" t="s">
        <v>470</v>
      </c>
      <c r="D53" s="2" t="s">
        <v>471</v>
      </c>
      <c r="E53" s="9" t="s">
        <v>472</v>
      </c>
      <c r="F53" s="9" t="s">
        <v>472</v>
      </c>
      <c r="G53" s="21">
        <v>-17</v>
      </c>
      <c r="H53" s="21">
        <v>-113</v>
      </c>
      <c r="I53" s="13">
        <f t="shared" si="0"/>
        <v>12</v>
      </c>
      <c r="J53" s="13">
        <f t="shared" si="3"/>
        <v>1996</v>
      </c>
      <c r="K53" s="5" t="s">
        <v>5567</v>
      </c>
      <c r="L53" s="123">
        <v>35375.333333333336</v>
      </c>
      <c r="M53" s="123">
        <v>35375.477777777778</v>
      </c>
      <c r="N53" s="123">
        <v>35376.538194444445</v>
      </c>
      <c r="O53" s="123">
        <v>35376.84375</v>
      </c>
      <c r="P53" s="5" t="s">
        <v>4759</v>
      </c>
      <c r="Q53" s="19">
        <f t="shared" si="1"/>
        <v>1.0604166666671517</v>
      </c>
      <c r="R53" s="19">
        <f t="shared" si="2"/>
        <v>1.5104166666642413</v>
      </c>
      <c r="S53" s="6">
        <f t="shared" si="4"/>
        <v>31.812500000014552</v>
      </c>
      <c r="T53" s="50">
        <v>2500</v>
      </c>
      <c r="U53" s="6" t="s">
        <v>5568</v>
      </c>
      <c r="V53" s="6"/>
      <c r="W53" s="6"/>
      <c r="X53" s="6"/>
      <c r="Y53" s="2" t="s">
        <v>6756</v>
      </c>
      <c r="Z53" s="2" t="s">
        <v>6756</v>
      </c>
      <c r="AA53" s="2" t="s">
        <v>6756</v>
      </c>
    </row>
    <row r="54" spans="1:27">
      <c r="A54" s="2" t="s">
        <v>4754</v>
      </c>
      <c r="B54" s="9" t="s">
        <v>231</v>
      </c>
      <c r="C54" s="2" t="s">
        <v>470</v>
      </c>
      <c r="D54" s="2" t="s">
        <v>471</v>
      </c>
      <c r="E54" s="9" t="s">
        <v>472</v>
      </c>
      <c r="F54" s="9" t="s">
        <v>472</v>
      </c>
      <c r="G54" s="21">
        <v>-17</v>
      </c>
      <c r="H54" s="21">
        <v>-113</v>
      </c>
      <c r="I54" s="13">
        <f t="shared" si="0"/>
        <v>12</v>
      </c>
      <c r="J54" s="13">
        <f t="shared" si="3"/>
        <v>1996</v>
      </c>
      <c r="K54" s="5" t="s">
        <v>5565</v>
      </c>
      <c r="L54" s="123">
        <v>35396.892361111109</v>
      </c>
      <c r="M54" s="123">
        <v>35396.989583333336</v>
      </c>
      <c r="N54" s="123">
        <v>35398.294444444444</v>
      </c>
      <c r="O54" s="123">
        <v>35398.484027777777</v>
      </c>
      <c r="P54" s="5" t="s">
        <v>4755</v>
      </c>
      <c r="Q54" s="19">
        <f t="shared" si="1"/>
        <v>1.304861111108039</v>
      </c>
      <c r="R54" s="19">
        <f t="shared" si="2"/>
        <v>1.5916666666671517</v>
      </c>
      <c r="S54" s="6">
        <f t="shared" si="4"/>
        <v>39.145833333241171</v>
      </c>
      <c r="T54" s="50">
        <v>2500</v>
      </c>
      <c r="U54" s="6"/>
      <c r="V54" s="6"/>
      <c r="W54" s="6"/>
      <c r="X54" s="6"/>
      <c r="Y54" s="2" t="s">
        <v>6756</v>
      </c>
      <c r="Z54" s="2" t="s">
        <v>6756</v>
      </c>
      <c r="AA54" s="2" t="s">
        <v>6756</v>
      </c>
    </row>
    <row r="55" spans="1:27">
      <c r="A55" s="2" t="s">
        <v>478</v>
      </c>
      <c r="B55" s="9" t="s">
        <v>466</v>
      </c>
      <c r="C55" s="2" t="s">
        <v>479</v>
      </c>
      <c r="D55" s="10" t="s">
        <v>6899</v>
      </c>
      <c r="E55" s="9" t="s">
        <v>4746</v>
      </c>
      <c r="F55" s="9" t="s">
        <v>4746</v>
      </c>
      <c r="G55" s="21">
        <v>25.8</v>
      </c>
      <c r="H55" s="21">
        <v>133.5</v>
      </c>
      <c r="I55" s="13">
        <f t="shared" si="0"/>
        <v>53</v>
      </c>
      <c r="J55" s="13">
        <f t="shared" si="3"/>
        <v>1997</v>
      </c>
      <c r="K55" s="2" t="s">
        <v>5563</v>
      </c>
      <c r="L55" s="123">
        <v>35502.488194444442</v>
      </c>
      <c r="M55" s="123">
        <v>35502.708333333336</v>
      </c>
      <c r="N55" s="123">
        <v>35504.572916666664</v>
      </c>
      <c r="O55" s="123">
        <v>35504.625</v>
      </c>
      <c r="P55" s="9" t="s">
        <v>4746</v>
      </c>
      <c r="Q55" s="19">
        <f t="shared" si="1"/>
        <v>1.8645833333284827</v>
      </c>
      <c r="R55" s="19">
        <f t="shared" si="2"/>
        <v>2.1368055555576575</v>
      </c>
      <c r="S55" s="6">
        <f t="shared" si="4"/>
        <v>55.937499999854481</v>
      </c>
      <c r="T55" s="50">
        <v>4200</v>
      </c>
      <c r="U55" s="6"/>
      <c r="V55" s="6"/>
      <c r="W55" s="6"/>
      <c r="X55" s="51">
        <v>38244</v>
      </c>
      <c r="Y55" s="17">
        <v>36291</v>
      </c>
      <c r="Z55" s="17">
        <v>36291</v>
      </c>
      <c r="AA55" s="17">
        <v>36291</v>
      </c>
    </row>
    <row r="56" spans="1:27">
      <c r="A56" s="2" t="s">
        <v>492</v>
      </c>
      <c r="B56" s="9" t="s">
        <v>488</v>
      </c>
      <c r="C56" s="2" t="s">
        <v>493</v>
      </c>
      <c r="D56" s="10" t="s">
        <v>494</v>
      </c>
      <c r="E56" s="9" t="s">
        <v>6126</v>
      </c>
      <c r="F56" s="9" t="s">
        <v>6126</v>
      </c>
      <c r="G56" s="21">
        <v>47.96</v>
      </c>
      <c r="H56" s="21">
        <v>-129.1</v>
      </c>
      <c r="I56" s="13">
        <f t="shared" si="0"/>
        <v>9</v>
      </c>
      <c r="J56" s="13">
        <f t="shared" si="3"/>
        <v>1997</v>
      </c>
      <c r="K56" s="5" t="s">
        <v>5560</v>
      </c>
      <c r="L56" s="123">
        <v>35681.460416666669</v>
      </c>
      <c r="M56" s="123">
        <v>35681.540277777778</v>
      </c>
      <c r="N56" s="123">
        <v>35682.219444444447</v>
      </c>
      <c r="O56" s="123">
        <v>35682.314583333333</v>
      </c>
      <c r="P56" s="18" t="s">
        <v>5561</v>
      </c>
      <c r="Q56" s="19">
        <f t="shared" si="1"/>
        <v>0.67916666666860692</v>
      </c>
      <c r="R56" s="19">
        <f t="shared" si="2"/>
        <v>0.85416666666424135</v>
      </c>
      <c r="S56" s="6">
        <f t="shared" si="4"/>
        <v>20.375000000058208</v>
      </c>
      <c r="T56" s="50">
        <v>2200</v>
      </c>
      <c r="U56" s="6"/>
      <c r="V56" s="6"/>
      <c r="W56" s="6"/>
      <c r="X56" s="6"/>
      <c r="Y56" s="17">
        <v>36595</v>
      </c>
      <c r="Z56" s="17">
        <v>36595</v>
      </c>
      <c r="AA56" s="17">
        <v>36595</v>
      </c>
    </row>
    <row r="57" spans="1:27">
      <c r="A57" s="2" t="s">
        <v>492</v>
      </c>
      <c r="B57" s="9" t="s">
        <v>488</v>
      </c>
      <c r="C57" s="2" t="s">
        <v>493</v>
      </c>
      <c r="D57" s="10" t="s">
        <v>494</v>
      </c>
      <c r="E57" s="9" t="s">
        <v>6126</v>
      </c>
      <c r="F57" s="9" t="s">
        <v>6126</v>
      </c>
      <c r="G57" s="21">
        <v>47.96</v>
      </c>
      <c r="H57" s="21">
        <v>-129.1</v>
      </c>
      <c r="I57" s="13">
        <f t="shared" si="0"/>
        <v>9</v>
      </c>
      <c r="J57" s="13">
        <f t="shared" si="3"/>
        <v>1997</v>
      </c>
      <c r="K57" s="5" t="s">
        <v>5557</v>
      </c>
      <c r="L57" s="123">
        <v>35687.050694444442</v>
      </c>
      <c r="M57" s="123">
        <v>35687.138888888891</v>
      </c>
      <c r="N57" s="123">
        <v>35687.461805555555</v>
      </c>
      <c r="O57" s="123">
        <v>35687.53125</v>
      </c>
      <c r="P57" s="18" t="s">
        <v>5558</v>
      </c>
      <c r="Q57" s="19">
        <f t="shared" si="1"/>
        <v>0.32291666666424135</v>
      </c>
      <c r="R57" s="19">
        <f t="shared" si="2"/>
        <v>0.4805555555576575</v>
      </c>
      <c r="S57" s="6">
        <f t="shared" si="4"/>
        <v>9.6874999999272404</v>
      </c>
      <c r="T57" s="50">
        <v>2200</v>
      </c>
      <c r="U57" s="6"/>
      <c r="V57" s="6"/>
      <c r="W57" s="6"/>
      <c r="X57" s="6"/>
      <c r="Y57" s="17">
        <v>36595</v>
      </c>
      <c r="Z57" s="17">
        <v>36595</v>
      </c>
      <c r="AA57" s="17">
        <v>36595</v>
      </c>
    </row>
    <row r="58" spans="1:27">
      <c r="A58" s="2" t="s">
        <v>492</v>
      </c>
      <c r="B58" s="9" t="s">
        <v>488</v>
      </c>
      <c r="C58" s="2" t="s">
        <v>493</v>
      </c>
      <c r="D58" s="10" t="s">
        <v>494</v>
      </c>
      <c r="E58" s="9" t="s">
        <v>6126</v>
      </c>
      <c r="F58" s="9" t="s">
        <v>6126</v>
      </c>
      <c r="G58" s="21">
        <v>48</v>
      </c>
      <c r="H58" s="21">
        <v>-129</v>
      </c>
      <c r="I58" s="13">
        <f t="shared" si="0"/>
        <v>9</v>
      </c>
      <c r="J58" s="13">
        <f t="shared" si="3"/>
        <v>1997</v>
      </c>
      <c r="K58" s="5" t="s">
        <v>5554</v>
      </c>
      <c r="L58" s="123">
        <v>35689.095138888886</v>
      </c>
      <c r="M58" s="123">
        <v>35689.182638888888</v>
      </c>
      <c r="N58" s="123">
        <v>35689.472222222219</v>
      </c>
      <c r="O58" s="123">
        <v>35689.53125</v>
      </c>
      <c r="P58" s="18" t="s">
        <v>5555</v>
      </c>
      <c r="Q58" s="19">
        <f t="shared" si="1"/>
        <v>0.28958333333139308</v>
      </c>
      <c r="R58" s="19">
        <f t="shared" si="2"/>
        <v>0.43611111111385981</v>
      </c>
      <c r="S58" s="6">
        <f t="shared" si="4"/>
        <v>8.6874999999417923</v>
      </c>
      <c r="T58" s="50">
        <v>2200</v>
      </c>
      <c r="U58" s="6"/>
      <c r="V58" s="6"/>
      <c r="W58" s="6"/>
      <c r="X58" s="6"/>
      <c r="Y58" s="17">
        <v>36595</v>
      </c>
      <c r="Z58" s="17">
        <v>36595</v>
      </c>
      <c r="AA58" s="17">
        <v>36595</v>
      </c>
    </row>
    <row r="59" spans="1:27">
      <c r="A59" s="2" t="s">
        <v>500</v>
      </c>
      <c r="B59" s="9" t="s">
        <v>231</v>
      </c>
      <c r="C59" s="2" t="s">
        <v>5528</v>
      </c>
      <c r="D59" s="10" t="s">
        <v>502</v>
      </c>
      <c r="E59" s="9" t="s">
        <v>472</v>
      </c>
      <c r="F59" s="9" t="s">
        <v>472</v>
      </c>
      <c r="G59" s="21">
        <v>-30</v>
      </c>
      <c r="H59" s="21">
        <v>-112</v>
      </c>
      <c r="I59" s="13">
        <f t="shared" si="0"/>
        <v>12</v>
      </c>
      <c r="J59" s="13">
        <f t="shared" si="3"/>
        <v>1998</v>
      </c>
      <c r="K59" s="5" t="s">
        <v>5550</v>
      </c>
      <c r="L59" s="123">
        <v>35860.753472222219</v>
      </c>
      <c r="M59" s="123">
        <v>35860.90902777778</v>
      </c>
      <c r="N59" s="123">
        <v>35862.571527777778</v>
      </c>
      <c r="O59" s="123">
        <v>35862.703472222223</v>
      </c>
      <c r="P59" s="5" t="s">
        <v>5551</v>
      </c>
      <c r="Q59" s="19">
        <f t="shared" si="1"/>
        <v>1.6624999999985448</v>
      </c>
      <c r="R59" s="19">
        <f t="shared" si="2"/>
        <v>1.9500000000043656</v>
      </c>
      <c r="S59" s="6">
        <f t="shared" si="4"/>
        <v>49.874999999956344</v>
      </c>
      <c r="T59" s="50">
        <v>2700</v>
      </c>
      <c r="U59" s="2" t="s">
        <v>5552</v>
      </c>
      <c r="Y59" s="17">
        <v>36595</v>
      </c>
      <c r="Z59" s="17">
        <v>36595</v>
      </c>
      <c r="AA59" s="17">
        <v>36595</v>
      </c>
    </row>
    <row r="60" spans="1:27">
      <c r="A60" s="2" t="s">
        <v>500</v>
      </c>
      <c r="B60" s="9" t="s">
        <v>231</v>
      </c>
      <c r="C60" s="2" t="s">
        <v>5528</v>
      </c>
      <c r="D60" s="10" t="s">
        <v>502</v>
      </c>
      <c r="E60" s="9" t="s">
        <v>472</v>
      </c>
      <c r="F60" s="9" t="s">
        <v>472</v>
      </c>
      <c r="G60" s="21">
        <v>-30</v>
      </c>
      <c r="H60" s="21">
        <v>-112</v>
      </c>
      <c r="I60" s="13">
        <f t="shared" si="0"/>
        <v>12</v>
      </c>
      <c r="J60" s="13">
        <f t="shared" si="3"/>
        <v>1998</v>
      </c>
      <c r="K60" s="5" t="s">
        <v>5546</v>
      </c>
      <c r="L60" s="123">
        <v>35867.8125</v>
      </c>
      <c r="M60" s="123">
        <v>35867.962500000001</v>
      </c>
      <c r="N60" s="123">
        <v>35869.777777777781</v>
      </c>
      <c r="O60" s="123">
        <v>35869.909722222219</v>
      </c>
      <c r="P60" s="5" t="s">
        <v>5547</v>
      </c>
      <c r="Q60" s="19">
        <f t="shared" si="1"/>
        <v>1.8152777777795563</v>
      </c>
      <c r="R60" s="19">
        <f t="shared" si="2"/>
        <v>2.0972222222189885</v>
      </c>
      <c r="S60" s="6">
        <f t="shared" si="4"/>
        <v>54.45833333338669</v>
      </c>
      <c r="T60" s="50">
        <v>2700</v>
      </c>
      <c r="U60" s="2" t="s">
        <v>5548</v>
      </c>
      <c r="Y60" s="17">
        <v>36595</v>
      </c>
      <c r="Z60" s="17">
        <v>36595</v>
      </c>
      <c r="AA60" s="17">
        <v>36595</v>
      </c>
    </row>
    <row r="61" spans="1:27">
      <c r="A61" s="2" t="s">
        <v>500</v>
      </c>
      <c r="B61" s="9" t="s">
        <v>231</v>
      </c>
      <c r="C61" s="2" t="s">
        <v>5528</v>
      </c>
      <c r="D61" s="10" t="s">
        <v>502</v>
      </c>
      <c r="E61" s="9" t="s">
        <v>472</v>
      </c>
      <c r="F61" s="9" t="s">
        <v>472</v>
      </c>
      <c r="G61" s="21">
        <v>-30</v>
      </c>
      <c r="H61" s="21">
        <v>-112</v>
      </c>
      <c r="I61" s="13">
        <f t="shared" si="0"/>
        <v>12</v>
      </c>
      <c r="J61" s="13">
        <f t="shared" si="3"/>
        <v>1998</v>
      </c>
      <c r="K61" s="5" t="s">
        <v>5542</v>
      </c>
      <c r="L61" s="123">
        <v>35870.914583333331</v>
      </c>
      <c r="M61" s="123">
        <v>35871.048611111109</v>
      </c>
      <c r="N61" s="123">
        <v>35873.378472222219</v>
      </c>
      <c r="O61" s="123">
        <v>35873.520833333336</v>
      </c>
      <c r="P61" s="5" t="s">
        <v>5543</v>
      </c>
      <c r="Q61" s="19">
        <f t="shared" si="1"/>
        <v>2.3298611111094942</v>
      </c>
      <c r="R61" s="19">
        <f t="shared" si="2"/>
        <v>2.6062500000043656</v>
      </c>
      <c r="S61" s="6">
        <f t="shared" si="4"/>
        <v>69.895833333284827</v>
      </c>
      <c r="T61" s="50">
        <v>2700</v>
      </c>
      <c r="U61" s="2" t="s">
        <v>5544</v>
      </c>
      <c r="Y61" s="17">
        <v>36595</v>
      </c>
      <c r="Z61" s="17">
        <v>36595</v>
      </c>
      <c r="AA61" s="17">
        <v>36595</v>
      </c>
    </row>
    <row r="62" spans="1:27">
      <c r="A62" s="2" t="s">
        <v>500</v>
      </c>
      <c r="B62" s="9" t="s">
        <v>231</v>
      </c>
      <c r="C62" s="2" t="s">
        <v>5528</v>
      </c>
      <c r="D62" s="10" t="s">
        <v>502</v>
      </c>
      <c r="E62" s="9" t="s">
        <v>472</v>
      </c>
      <c r="F62" s="9" t="s">
        <v>472</v>
      </c>
      <c r="G62" s="21">
        <v>-30</v>
      </c>
      <c r="H62" s="21">
        <v>-112</v>
      </c>
      <c r="I62" s="13">
        <f t="shared" si="0"/>
        <v>12</v>
      </c>
      <c r="J62" s="13">
        <f t="shared" si="3"/>
        <v>1998</v>
      </c>
      <c r="K62" s="5" t="s">
        <v>5538</v>
      </c>
      <c r="L62" s="123">
        <v>35880.458333333336</v>
      </c>
      <c r="M62" s="123">
        <v>35880.607638888891</v>
      </c>
      <c r="N62" s="123">
        <v>35881.547222222223</v>
      </c>
      <c r="O62" s="123">
        <v>35881.666666666664</v>
      </c>
      <c r="P62" s="5" t="s">
        <v>5539</v>
      </c>
      <c r="Q62" s="19">
        <f t="shared" si="1"/>
        <v>0.93958333333284827</v>
      </c>
      <c r="R62" s="19">
        <f t="shared" si="2"/>
        <v>1.2083333333284827</v>
      </c>
      <c r="S62" s="6">
        <f t="shared" si="4"/>
        <v>28.187499999985448</v>
      </c>
      <c r="T62" s="50">
        <v>2700</v>
      </c>
      <c r="U62" s="2" t="s">
        <v>5540</v>
      </c>
      <c r="Y62" s="17">
        <v>36595</v>
      </c>
      <c r="Z62" s="17">
        <v>36595</v>
      </c>
      <c r="AA62" s="17">
        <v>36595</v>
      </c>
    </row>
    <row r="63" spans="1:27">
      <c r="A63" s="2" t="s">
        <v>500</v>
      </c>
      <c r="B63" s="9" t="s">
        <v>231</v>
      </c>
      <c r="C63" s="2" t="s">
        <v>5528</v>
      </c>
      <c r="D63" s="10" t="s">
        <v>502</v>
      </c>
      <c r="E63" s="9" t="s">
        <v>472</v>
      </c>
      <c r="F63" s="9" t="s">
        <v>472</v>
      </c>
      <c r="G63" s="21">
        <v>-30</v>
      </c>
      <c r="H63" s="21">
        <v>-112</v>
      </c>
      <c r="I63" s="13">
        <f t="shared" si="0"/>
        <v>12</v>
      </c>
      <c r="J63" s="13">
        <f t="shared" si="3"/>
        <v>1998</v>
      </c>
      <c r="K63" s="5" t="s">
        <v>5534</v>
      </c>
      <c r="L63" s="123">
        <v>35882.805555555555</v>
      </c>
      <c r="M63" s="123">
        <v>35882.90625</v>
      </c>
      <c r="N63" s="123">
        <v>35884.063194444447</v>
      </c>
      <c r="O63" s="123">
        <v>35884.173611111109</v>
      </c>
      <c r="P63" s="5" t="s">
        <v>5535</v>
      </c>
      <c r="Q63" s="19">
        <f t="shared" si="1"/>
        <v>1.1569444444467081</v>
      </c>
      <c r="R63" s="19">
        <f t="shared" si="2"/>
        <v>1.3680555555547471</v>
      </c>
      <c r="S63" s="6">
        <f t="shared" si="4"/>
        <v>34.708333333401242</v>
      </c>
      <c r="T63" s="50">
        <v>2700</v>
      </c>
      <c r="U63" s="2" t="s">
        <v>5536</v>
      </c>
      <c r="Y63" s="17">
        <v>36595</v>
      </c>
      <c r="Z63" s="17">
        <v>36595</v>
      </c>
      <c r="AA63" s="17">
        <v>36595</v>
      </c>
    </row>
    <row r="64" spans="1:27">
      <c r="A64" s="2" t="s">
        <v>500</v>
      </c>
      <c r="B64" s="9" t="s">
        <v>231</v>
      </c>
      <c r="C64" s="2" t="s">
        <v>5528</v>
      </c>
      <c r="D64" s="10" t="s">
        <v>502</v>
      </c>
      <c r="E64" s="9" t="s">
        <v>472</v>
      </c>
      <c r="F64" s="9" t="s">
        <v>472</v>
      </c>
      <c r="G64" s="21">
        <v>-30</v>
      </c>
      <c r="H64" s="21">
        <v>-112</v>
      </c>
      <c r="I64" s="13">
        <f t="shared" si="0"/>
        <v>12</v>
      </c>
      <c r="J64" s="13">
        <f t="shared" si="3"/>
        <v>1998</v>
      </c>
      <c r="K64" s="5" t="s">
        <v>5530</v>
      </c>
      <c r="L64" s="123">
        <v>35887.490277777775</v>
      </c>
      <c r="M64" s="123">
        <v>35887.621527777781</v>
      </c>
      <c r="N64" s="123">
        <v>35889.114583333336</v>
      </c>
      <c r="O64" s="123">
        <v>35889.261111111111</v>
      </c>
      <c r="P64" s="5" t="s">
        <v>5531</v>
      </c>
      <c r="Q64" s="19">
        <f t="shared" si="1"/>
        <v>1.4930555555547471</v>
      </c>
      <c r="R64" s="19">
        <f t="shared" si="2"/>
        <v>1.7708333333357587</v>
      </c>
      <c r="S64" s="6">
        <f t="shared" si="4"/>
        <v>44.791666666642413</v>
      </c>
      <c r="T64" s="50">
        <v>2700</v>
      </c>
      <c r="U64" s="2" t="s">
        <v>5532</v>
      </c>
      <c r="Y64" s="17">
        <v>36595</v>
      </c>
      <c r="Z64" s="17">
        <v>36595</v>
      </c>
      <c r="AA64" s="17">
        <v>36595</v>
      </c>
    </row>
    <row r="65" spans="1:27">
      <c r="A65" s="2" t="s">
        <v>510</v>
      </c>
      <c r="B65" s="9" t="s">
        <v>466</v>
      </c>
      <c r="C65" s="2" t="s">
        <v>511</v>
      </c>
      <c r="D65" s="10" t="s">
        <v>512</v>
      </c>
      <c r="E65" s="9" t="s">
        <v>5014</v>
      </c>
      <c r="F65" s="9" t="s">
        <v>5014</v>
      </c>
      <c r="G65" s="21">
        <v>44.66</v>
      </c>
      <c r="H65" s="21">
        <v>-132.36000000000001</v>
      </c>
      <c r="I65" s="13">
        <f t="shared" si="0"/>
        <v>8</v>
      </c>
      <c r="J65" s="13">
        <f t="shared" si="3"/>
        <v>1998</v>
      </c>
      <c r="K65" s="5" t="s">
        <v>5526</v>
      </c>
      <c r="L65" s="123">
        <v>36022.736111111109</v>
      </c>
      <c r="M65" s="123">
        <v>36022.847222222219</v>
      </c>
      <c r="N65" s="123">
        <v>36024.180555555555</v>
      </c>
      <c r="O65" s="123">
        <v>36024.290277777778</v>
      </c>
      <c r="P65" s="5" t="s">
        <v>5014</v>
      </c>
      <c r="Q65" s="19">
        <f t="shared" si="1"/>
        <v>1.3333333333357587</v>
      </c>
      <c r="R65" s="19">
        <f t="shared" si="2"/>
        <v>1.5541666666686069</v>
      </c>
      <c r="S65" s="6">
        <f t="shared" si="4"/>
        <v>40.00000000007276</v>
      </c>
      <c r="T65" s="50">
        <v>2200</v>
      </c>
      <c r="U65" s="2" t="s">
        <v>5015</v>
      </c>
      <c r="Y65" s="17">
        <v>36595</v>
      </c>
      <c r="Z65" s="17">
        <v>36595</v>
      </c>
      <c r="AA65" s="17">
        <v>36595</v>
      </c>
    </row>
    <row r="66" spans="1:27">
      <c r="A66" s="2" t="s">
        <v>517</v>
      </c>
      <c r="B66" s="9" t="s">
        <v>466</v>
      </c>
      <c r="C66" s="2" t="s">
        <v>518</v>
      </c>
      <c r="D66" s="10" t="s">
        <v>519</v>
      </c>
      <c r="E66" s="9" t="s">
        <v>520</v>
      </c>
      <c r="F66" s="9" t="s">
        <v>520</v>
      </c>
      <c r="G66" s="21">
        <v>19</v>
      </c>
      <c r="H66" s="21">
        <v>-154</v>
      </c>
      <c r="I66" s="13">
        <f t="shared" si="0"/>
        <v>5</v>
      </c>
      <c r="J66" s="13">
        <f t="shared" si="3"/>
        <v>1998</v>
      </c>
      <c r="K66" s="5" t="s">
        <v>5522</v>
      </c>
      <c r="L66" s="123">
        <v>36067.12222222222</v>
      </c>
      <c r="M66" s="123">
        <v>36067.157638888886</v>
      </c>
      <c r="N66" s="123">
        <v>36071.457638888889</v>
      </c>
      <c r="O66" s="123">
        <v>36071.482638888891</v>
      </c>
      <c r="P66" s="5" t="s">
        <v>5523</v>
      </c>
      <c r="Q66" s="19">
        <f t="shared" si="1"/>
        <v>4.3000000000029104</v>
      </c>
      <c r="R66" s="19">
        <f t="shared" si="2"/>
        <v>4.3604166666700621</v>
      </c>
      <c r="S66" s="6">
        <f t="shared" si="4"/>
        <v>129.00000000008731</v>
      </c>
      <c r="T66" s="50">
        <v>4800</v>
      </c>
      <c r="U66" s="2" t="s">
        <v>5524</v>
      </c>
      <c r="Y66" s="17">
        <v>36595</v>
      </c>
      <c r="Z66" s="17">
        <v>36595</v>
      </c>
      <c r="AA66" s="2" t="s">
        <v>6945</v>
      </c>
    </row>
    <row r="67" spans="1:27">
      <c r="A67" s="2" t="s">
        <v>517</v>
      </c>
      <c r="B67" s="9" t="s">
        <v>466</v>
      </c>
      <c r="C67" s="2" t="s">
        <v>518</v>
      </c>
      <c r="D67" s="10" t="s">
        <v>519</v>
      </c>
      <c r="E67" s="9" t="s">
        <v>520</v>
      </c>
      <c r="F67" s="9" t="s">
        <v>520</v>
      </c>
      <c r="G67" s="21">
        <v>19</v>
      </c>
      <c r="H67" s="21">
        <v>-154</v>
      </c>
      <c r="I67" s="13">
        <f t="shared" si="0"/>
        <v>5</v>
      </c>
      <c r="J67" s="13">
        <f t="shared" si="3"/>
        <v>1998</v>
      </c>
      <c r="K67" s="5" t="s">
        <v>5518</v>
      </c>
      <c r="L67" s="123">
        <v>36072.001388888886</v>
      </c>
      <c r="M67" s="123">
        <v>36072.290277777778</v>
      </c>
      <c r="N67" s="123">
        <v>36073.283333333333</v>
      </c>
      <c r="O67" s="123">
        <v>36073.395833333336</v>
      </c>
      <c r="P67" s="5" t="s">
        <v>5519</v>
      </c>
      <c r="Q67" s="19">
        <f t="shared" si="1"/>
        <v>0.99305555555474712</v>
      </c>
      <c r="R67" s="19">
        <f t="shared" si="2"/>
        <v>1.3944444444496185</v>
      </c>
      <c r="S67" s="6">
        <f t="shared" si="4"/>
        <v>29.791666666642413</v>
      </c>
      <c r="T67" s="50">
        <v>4800</v>
      </c>
      <c r="U67" s="2" t="s">
        <v>5520</v>
      </c>
      <c r="Y67" s="17">
        <v>36595</v>
      </c>
      <c r="Z67" s="17">
        <v>36595</v>
      </c>
      <c r="AA67" s="2" t="s">
        <v>6945</v>
      </c>
    </row>
    <row r="68" spans="1:27">
      <c r="A68" s="2" t="s">
        <v>517</v>
      </c>
      <c r="B68" s="9" t="s">
        <v>466</v>
      </c>
      <c r="C68" s="2" t="s">
        <v>518</v>
      </c>
      <c r="D68" s="10" t="s">
        <v>519</v>
      </c>
      <c r="E68" s="9" t="s">
        <v>520</v>
      </c>
      <c r="F68" s="9" t="s">
        <v>520</v>
      </c>
      <c r="G68" s="21">
        <v>19</v>
      </c>
      <c r="H68" s="21">
        <v>-154</v>
      </c>
      <c r="I68" s="13">
        <f t="shared" si="0"/>
        <v>5</v>
      </c>
      <c r="J68" s="13">
        <f t="shared" si="3"/>
        <v>1998</v>
      </c>
      <c r="K68" s="5" t="s">
        <v>5514</v>
      </c>
      <c r="L68" s="123">
        <v>36073.715277777781</v>
      </c>
      <c r="M68" s="123">
        <v>36073.75</v>
      </c>
      <c r="N68" s="123">
        <v>36075.035416666666</v>
      </c>
      <c r="O68" s="123">
        <v>36075.247916666667</v>
      </c>
      <c r="P68" s="5" t="s">
        <v>5515</v>
      </c>
      <c r="Q68" s="19">
        <f t="shared" si="1"/>
        <v>1.2854166666656965</v>
      </c>
      <c r="R68" s="19">
        <f t="shared" si="2"/>
        <v>1.5326388888861402</v>
      </c>
      <c r="S68" s="6">
        <f t="shared" si="4"/>
        <v>38.562499999970896</v>
      </c>
      <c r="T68" s="50">
        <v>4800</v>
      </c>
      <c r="U68" s="2" t="s">
        <v>5516</v>
      </c>
      <c r="Y68" s="17">
        <v>36595</v>
      </c>
      <c r="Z68" s="17">
        <v>36595</v>
      </c>
      <c r="AA68" s="2" t="s">
        <v>6945</v>
      </c>
    </row>
    <row r="69" spans="1:27">
      <c r="A69" s="2" t="s">
        <v>517</v>
      </c>
      <c r="B69" s="9" t="s">
        <v>466</v>
      </c>
      <c r="C69" s="2" t="s">
        <v>518</v>
      </c>
      <c r="D69" s="10" t="s">
        <v>519</v>
      </c>
      <c r="E69" s="9" t="s">
        <v>520</v>
      </c>
      <c r="F69" s="9" t="s">
        <v>520</v>
      </c>
      <c r="G69" s="21">
        <v>19</v>
      </c>
      <c r="H69" s="21">
        <v>-154</v>
      </c>
      <c r="I69" s="13">
        <f t="shared" si="0"/>
        <v>5</v>
      </c>
      <c r="J69" s="13">
        <f t="shared" si="3"/>
        <v>1998</v>
      </c>
      <c r="K69" s="5" t="s">
        <v>5511</v>
      </c>
      <c r="L69" s="123">
        <v>36075.444444444445</v>
      </c>
      <c r="M69" s="123">
        <v>36075.488194444442</v>
      </c>
      <c r="N69" s="123">
        <v>36076.315972222219</v>
      </c>
      <c r="O69" s="123">
        <v>36076.413194444445</v>
      </c>
      <c r="P69" s="5" t="s">
        <v>5512</v>
      </c>
      <c r="Q69" s="19">
        <f t="shared" si="1"/>
        <v>0.82777777777664596</v>
      </c>
      <c r="R69" s="19">
        <f t="shared" si="2"/>
        <v>0.96875</v>
      </c>
      <c r="S69" s="6">
        <f t="shared" si="4"/>
        <v>24.833333333299379</v>
      </c>
      <c r="T69" s="50">
        <v>4800</v>
      </c>
      <c r="Y69" s="17">
        <v>36595</v>
      </c>
      <c r="Z69" s="17">
        <v>36595</v>
      </c>
      <c r="AA69" s="2" t="s">
        <v>6945</v>
      </c>
    </row>
    <row r="70" spans="1:27">
      <c r="A70" s="2" t="s">
        <v>517</v>
      </c>
      <c r="B70" s="9" t="s">
        <v>466</v>
      </c>
      <c r="C70" s="2" t="s">
        <v>518</v>
      </c>
      <c r="D70" s="10" t="s">
        <v>519</v>
      </c>
      <c r="E70" s="9" t="s">
        <v>520</v>
      </c>
      <c r="F70" s="9" t="s">
        <v>520</v>
      </c>
      <c r="G70" s="21">
        <v>19</v>
      </c>
      <c r="H70" s="21">
        <v>-154</v>
      </c>
      <c r="I70" s="13">
        <f t="shared" si="0"/>
        <v>5</v>
      </c>
      <c r="J70" s="13">
        <f t="shared" si="3"/>
        <v>1998</v>
      </c>
      <c r="K70" s="5" t="s">
        <v>5507</v>
      </c>
      <c r="L70" s="123">
        <v>36076.540972222225</v>
      </c>
      <c r="M70" s="123">
        <v>36076.55972222222</v>
      </c>
      <c r="N70" s="123">
        <v>36077.729861111111</v>
      </c>
      <c r="O70" s="123">
        <v>36077.9</v>
      </c>
      <c r="P70" s="5" t="s">
        <v>5508</v>
      </c>
      <c r="Q70" s="19">
        <f t="shared" si="1"/>
        <v>1.1701388888905058</v>
      </c>
      <c r="R70" s="19">
        <f t="shared" si="2"/>
        <v>1.359027777776646</v>
      </c>
      <c r="S70" s="6">
        <f t="shared" si="4"/>
        <v>35.104166666715173</v>
      </c>
      <c r="T70" s="50">
        <v>4800</v>
      </c>
      <c r="U70" s="2" t="s">
        <v>5509</v>
      </c>
      <c r="Y70" s="17">
        <v>36595</v>
      </c>
      <c r="Z70" s="17">
        <v>36595</v>
      </c>
      <c r="AA70" s="2" t="s">
        <v>6945</v>
      </c>
    </row>
    <row r="71" spans="1:27">
      <c r="A71" s="2" t="s">
        <v>517</v>
      </c>
      <c r="B71" s="9" t="s">
        <v>466</v>
      </c>
      <c r="C71" s="2" t="s">
        <v>518</v>
      </c>
      <c r="D71" s="10" t="s">
        <v>519</v>
      </c>
      <c r="E71" s="9" t="s">
        <v>520</v>
      </c>
      <c r="F71" s="9" t="s">
        <v>520</v>
      </c>
      <c r="G71" s="21">
        <v>19</v>
      </c>
      <c r="H71" s="21">
        <v>-154</v>
      </c>
      <c r="I71" s="13">
        <f t="shared" si="0"/>
        <v>5</v>
      </c>
      <c r="J71" s="13">
        <f t="shared" si="3"/>
        <v>1998</v>
      </c>
      <c r="K71" s="5" t="s">
        <v>5503</v>
      </c>
      <c r="L71" s="123">
        <v>36078.284722222219</v>
      </c>
      <c r="M71" s="123">
        <v>36078.37222222222</v>
      </c>
      <c r="N71" s="123">
        <v>36080.5625</v>
      </c>
      <c r="O71" s="123">
        <v>36080.685416666667</v>
      </c>
      <c r="P71" s="5" t="s">
        <v>5504</v>
      </c>
      <c r="Q71" s="19">
        <f t="shared" si="1"/>
        <v>2.1902777777795563</v>
      </c>
      <c r="R71" s="19">
        <f t="shared" si="2"/>
        <v>2.4006944444481633</v>
      </c>
      <c r="S71" s="6">
        <f t="shared" si="4"/>
        <v>65.70833333338669</v>
      </c>
      <c r="T71" s="50">
        <v>4800</v>
      </c>
      <c r="U71" s="2" t="s">
        <v>5505</v>
      </c>
      <c r="Y71" s="17">
        <v>36595</v>
      </c>
      <c r="Z71" s="17">
        <v>36595</v>
      </c>
      <c r="AA71" s="2" t="s">
        <v>6945</v>
      </c>
    </row>
    <row r="72" spans="1:27">
      <c r="A72" s="2" t="s">
        <v>517</v>
      </c>
      <c r="B72" s="9" t="s">
        <v>466</v>
      </c>
      <c r="C72" s="2" t="s">
        <v>518</v>
      </c>
      <c r="D72" s="10" t="s">
        <v>519</v>
      </c>
      <c r="E72" s="9" t="s">
        <v>520</v>
      </c>
      <c r="F72" s="9" t="s">
        <v>520</v>
      </c>
      <c r="G72" s="21">
        <v>19</v>
      </c>
      <c r="H72" s="21">
        <v>-154</v>
      </c>
      <c r="I72" s="13">
        <f t="shared" si="0"/>
        <v>5</v>
      </c>
      <c r="J72" s="13">
        <f t="shared" si="3"/>
        <v>1998</v>
      </c>
      <c r="K72" s="5" t="s">
        <v>5499</v>
      </c>
      <c r="L72" s="123">
        <v>36080.770833333336</v>
      </c>
      <c r="M72" s="123">
        <v>36080.9375</v>
      </c>
      <c r="N72" s="123">
        <v>36083.263888888891</v>
      </c>
      <c r="O72" s="123">
        <v>36083.288888888892</v>
      </c>
      <c r="P72" s="5" t="s">
        <v>5500</v>
      </c>
      <c r="Q72" s="19">
        <f t="shared" si="1"/>
        <v>2.3263888888905058</v>
      </c>
      <c r="R72" s="19">
        <f t="shared" si="2"/>
        <v>2.5180555555562023</v>
      </c>
      <c r="S72" s="6">
        <f t="shared" si="4"/>
        <v>69.791666666715173</v>
      </c>
      <c r="T72" s="50">
        <v>4800</v>
      </c>
      <c r="U72" s="2" t="s">
        <v>5501</v>
      </c>
      <c r="Y72" s="17">
        <v>36595</v>
      </c>
      <c r="Z72" s="17">
        <v>36595</v>
      </c>
      <c r="AA72" s="2" t="s">
        <v>6945</v>
      </c>
    </row>
    <row r="73" spans="1:27">
      <c r="A73" s="2" t="s">
        <v>517</v>
      </c>
      <c r="B73" s="9" t="s">
        <v>466</v>
      </c>
      <c r="C73" s="2" t="s">
        <v>518</v>
      </c>
      <c r="D73" s="10" t="s">
        <v>519</v>
      </c>
      <c r="E73" s="9" t="s">
        <v>520</v>
      </c>
      <c r="F73" s="9" t="s">
        <v>520</v>
      </c>
      <c r="G73" s="21">
        <v>19</v>
      </c>
      <c r="H73" s="21">
        <v>-154</v>
      </c>
      <c r="I73" s="13">
        <f t="shared" si="0"/>
        <v>5</v>
      </c>
      <c r="J73" s="13">
        <f t="shared" si="3"/>
        <v>1998</v>
      </c>
      <c r="K73" s="5" t="s">
        <v>5495</v>
      </c>
      <c r="L73" s="123">
        <v>36083.368055555555</v>
      </c>
      <c r="M73" s="123">
        <v>36083.447916666664</v>
      </c>
      <c r="N73" s="123">
        <v>36083.84375</v>
      </c>
      <c r="O73" s="123">
        <v>36083.862500000003</v>
      </c>
      <c r="P73" s="5" t="s">
        <v>5496</v>
      </c>
      <c r="Q73" s="19">
        <f t="shared" si="1"/>
        <v>0.39583333333575865</v>
      </c>
      <c r="R73" s="19">
        <f t="shared" si="2"/>
        <v>0.49444444444816327</v>
      </c>
      <c r="S73" s="6">
        <f t="shared" si="4"/>
        <v>11.87500000007276</v>
      </c>
      <c r="T73" s="50">
        <v>4800</v>
      </c>
      <c r="U73" s="2" t="s">
        <v>5497</v>
      </c>
      <c r="Y73" s="17">
        <v>36595</v>
      </c>
      <c r="Z73" s="17">
        <v>36595</v>
      </c>
      <c r="AA73" s="2" t="s">
        <v>6945</v>
      </c>
    </row>
    <row r="74" spans="1:27">
      <c r="A74" s="2" t="s">
        <v>524</v>
      </c>
      <c r="B74" s="9" t="s">
        <v>488</v>
      </c>
      <c r="C74" s="2" t="s">
        <v>525</v>
      </c>
      <c r="D74" s="2" t="s">
        <v>6946</v>
      </c>
      <c r="E74" s="9" t="s">
        <v>472</v>
      </c>
      <c r="F74" s="9" t="s">
        <v>472</v>
      </c>
      <c r="G74" s="21">
        <v>-18</v>
      </c>
      <c r="H74" s="21">
        <v>-113</v>
      </c>
      <c r="I74" s="13">
        <f t="shared" si="0"/>
        <v>12</v>
      </c>
      <c r="J74" s="13">
        <f t="shared" si="3"/>
        <v>1999</v>
      </c>
      <c r="K74" s="5" t="s">
        <v>5491</v>
      </c>
      <c r="L74" s="123">
        <v>36189.681250000001</v>
      </c>
      <c r="M74" s="123">
        <v>36189.71875</v>
      </c>
      <c r="N74" s="123">
        <v>36193.188194444447</v>
      </c>
      <c r="O74" s="123">
        <v>36193.270833333336</v>
      </c>
      <c r="P74" s="2" t="s">
        <v>5492</v>
      </c>
      <c r="Q74" s="19">
        <f t="shared" si="1"/>
        <v>3.4694444444467081</v>
      </c>
      <c r="R74" s="19">
        <f t="shared" si="2"/>
        <v>3.5895833333343035</v>
      </c>
      <c r="S74" s="6">
        <f t="shared" si="4"/>
        <v>104.08333333340124</v>
      </c>
      <c r="T74" s="50">
        <v>2700</v>
      </c>
      <c r="U74" s="6" t="s">
        <v>5493</v>
      </c>
      <c r="V74" s="6"/>
      <c r="W74" s="6"/>
      <c r="X74" s="6"/>
      <c r="Y74" s="17">
        <v>36291</v>
      </c>
      <c r="Z74" s="17">
        <v>36291</v>
      </c>
      <c r="AA74" s="17">
        <v>36595</v>
      </c>
    </row>
    <row r="75" spans="1:27">
      <c r="A75" s="2" t="s">
        <v>529</v>
      </c>
      <c r="B75" s="9" t="s">
        <v>488</v>
      </c>
      <c r="C75" s="2" t="s">
        <v>530</v>
      </c>
      <c r="D75" s="2" t="s">
        <v>4712</v>
      </c>
      <c r="E75" s="2" t="s">
        <v>531</v>
      </c>
      <c r="F75" s="2" t="s">
        <v>531</v>
      </c>
      <c r="G75" s="21">
        <v>2</v>
      </c>
      <c r="H75" s="21">
        <v>-101</v>
      </c>
      <c r="I75" s="13">
        <f t="shared" si="0"/>
        <v>14</v>
      </c>
      <c r="J75" s="13">
        <f t="shared" si="3"/>
        <v>1999</v>
      </c>
      <c r="K75" s="5" t="s">
        <v>5487</v>
      </c>
      <c r="L75" s="123">
        <v>36235.833333333336</v>
      </c>
      <c r="M75" s="123">
        <v>36236</v>
      </c>
      <c r="N75" s="123">
        <v>36238.34375</v>
      </c>
      <c r="O75" s="123">
        <v>36238.5</v>
      </c>
      <c r="P75" s="5" t="s">
        <v>5488</v>
      </c>
      <c r="Q75" s="19">
        <f t="shared" si="1"/>
        <v>2.34375</v>
      </c>
      <c r="R75" s="19">
        <f t="shared" si="2"/>
        <v>2.6666666666642413</v>
      </c>
      <c r="S75" s="6">
        <f t="shared" si="4"/>
        <v>70.3125</v>
      </c>
      <c r="T75" s="50">
        <v>3200</v>
      </c>
      <c r="U75" s="2" t="s">
        <v>5489</v>
      </c>
      <c r="Y75" s="17">
        <v>36291</v>
      </c>
      <c r="Z75" s="17">
        <v>36291</v>
      </c>
      <c r="AA75" s="17">
        <v>36595</v>
      </c>
    </row>
    <row r="76" spans="1:27">
      <c r="A76" s="2" t="s">
        <v>535</v>
      </c>
      <c r="B76" s="2" t="s">
        <v>446</v>
      </c>
      <c r="C76" s="2" t="s">
        <v>536</v>
      </c>
      <c r="D76" s="2" t="s">
        <v>485</v>
      </c>
      <c r="E76" s="2" t="s">
        <v>6904</v>
      </c>
      <c r="F76" s="2" t="s">
        <v>6904</v>
      </c>
      <c r="G76" s="21">
        <v>32</v>
      </c>
      <c r="H76" s="21">
        <v>34</v>
      </c>
      <c r="I76" s="13">
        <f t="shared" si="0"/>
        <v>36</v>
      </c>
      <c r="J76" s="13">
        <f t="shared" si="3"/>
        <v>1999</v>
      </c>
      <c r="K76" s="5" t="s">
        <v>5484</v>
      </c>
      <c r="L76" s="123">
        <v>36320.819444444445</v>
      </c>
      <c r="M76" s="123">
        <v>36320.828472222223</v>
      </c>
      <c r="N76" s="123">
        <v>36321.015277777777</v>
      </c>
      <c r="O76" s="123">
        <v>36321.044444444444</v>
      </c>
      <c r="P76" s="5" t="s">
        <v>4994</v>
      </c>
      <c r="Q76" s="19">
        <f t="shared" si="1"/>
        <v>0.18680555555329192</v>
      </c>
      <c r="R76" s="19">
        <f t="shared" si="2"/>
        <v>0.22499999999854481</v>
      </c>
      <c r="S76" s="6">
        <f t="shared" si="4"/>
        <v>5.6041666665987577</v>
      </c>
      <c r="T76" s="50">
        <v>420</v>
      </c>
      <c r="U76" s="2" t="s">
        <v>5485</v>
      </c>
      <c r="Y76" s="17">
        <v>36595</v>
      </c>
      <c r="Z76" s="17">
        <v>36595</v>
      </c>
      <c r="AA76" s="17">
        <v>36595</v>
      </c>
    </row>
    <row r="77" spans="1:27">
      <c r="A77" s="2" t="s">
        <v>535</v>
      </c>
      <c r="B77" s="2" t="s">
        <v>446</v>
      </c>
      <c r="C77" s="2" t="s">
        <v>536</v>
      </c>
      <c r="D77" s="2" t="s">
        <v>485</v>
      </c>
      <c r="E77" s="2" t="s">
        <v>6904</v>
      </c>
      <c r="F77" s="2" t="s">
        <v>6904</v>
      </c>
      <c r="G77" s="21">
        <v>32</v>
      </c>
      <c r="H77" s="21">
        <v>34</v>
      </c>
      <c r="I77" s="13">
        <f t="shared" si="0"/>
        <v>36</v>
      </c>
      <c r="J77" s="13">
        <f t="shared" si="3"/>
        <v>1999</v>
      </c>
      <c r="K77" s="5" t="s">
        <v>5481</v>
      </c>
      <c r="L77" s="123">
        <v>36321.090277777781</v>
      </c>
      <c r="M77" s="123">
        <v>36321.104166666664</v>
      </c>
      <c r="N77" s="123">
        <v>36321.560416666667</v>
      </c>
      <c r="O77" s="123">
        <v>36321.588888888888</v>
      </c>
      <c r="P77" s="5" t="s">
        <v>4994</v>
      </c>
      <c r="Q77" s="19">
        <f t="shared" si="1"/>
        <v>0.45625000000291038</v>
      </c>
      <c r="R77" s="19">
        <f t="shared" si="2"/>
        <v>0.49861111110658385</v>
      </c>
      <c r="S77" s="6">
        <f t="shared" si="4"/>
        <v>13.687500000087311</v>
      </c>
      <c r="T77" s="50">
        <v>420</v>
      </c>
      <c r="U77" s="2" t="s">
        <v>5482</v>
      </c>
      <c r="Y77" s="17">
        <v>36595</v>
      </c>
      <c r="Z77" s="17">
        <v>36595</v>
      </c>
      <c r="AA77" s="17">
        <v>36595</v>
      </c>
    </row>
    <row r="78" spans="1:27">
      <c r="A78" s="2" t="s">
        <v>535</v>
      </c>
      <c r="B78" s="2" t="s">
        <v>446</v>
      </c>
      <c r="C78" s="2" t="s">
        <v>536</v>
      </c>
      <c r="D78" s="2" t="s">
        <v>485</v>
      </c>
      <c r="E78" s="2" t="s">
        <v>6904</v>
      </c>
      <c r="F78" s="2" t="s">
        <v>6904</v>
      </c>
      <c r="G78" s="21">
        <v>32</v>
      </c>
      <c r="H78" s="21">
        <v>34</v>
      </c>
      <c r="I78" s="13">
        <f>INT(((180 + H78) / 6) + 1)</f>
        <v>36</v>
      </c>
      <c r="J78" s="13">
        <f t="shared" si="3"/>
        <v>1999</v>
      </c>
      <c r="K78" s="5" t="s">
        <v>5478</v>
      </c>
      <c r="L78" s="123">
        <v>36325.396134259259</v>
      </c>
      <c r="M78" s="123">
        <v>36325.437349537038</v>
      </c>
      <c r="N78" s="123">
        <v>36326.230555555558</v>
      </c>
      <c r="O78" s="123">
        <v>36326.275694444441</v>
      </c>
      <c r="P78" s="5" t="s">
        <v>4984</v>
      </c>
      <c r="Q78" s="19">
        <f>(N78 - M78)</f>
        <v>0.79320601851941319</v>
      </c>
      <c r="R78" s="19">
        <f>(O78 - L78)</f>
        <v>0.87956018518161727</v>
      </c>
      <c r="S78" s="6">
        <f>((VALUE(Q78)) * 24) * 1.25</f>
        <v>23.796180555582396</v>
      </c>
      <c r="T78" s="50">
        <v>420</v>
      </c>
      <c r="U78" s="2" t="s">
        <v>5479</v>
      </c>
      <c r="Y78" s="17">
        <v>36595</v>
      </c>
      <c r="Z78" s="17">
        <v>36595</v>
      </c>
      <c r="AA78" s="17">
        <v>36595</v>
      </c>
    </row>
    <row r="79" spans="1:27">
      <c r="A79" s="2" t="s">
        <v>535</v>
      </c>
      <c r="B79" s="2" t="s">
        <v>446</v>
      </c>
      <c r="C79" s="2" t="s">
        <v>536</v>
      </c>
      <c r="D79" s="2" t="s">
        <v>485</v>
      </c>
      <c r="E79" s="2" t="s">
        <v>6904</v>
      </c>
      <c r="F79" s="2" t="s">
        <v>6904</v>
      </c>
      <c r="G79" s="21">
        <v>32</v>
      </c>
      <c r="H79" s="21">
        <v>34</v>
      </c>
      <c r="I79" s="13">
        <f>INT(((180 + H79) / 6) + 1)</f>
        <v>36</v>
      </c>
      <c r="J79" s="13">
        <f t="shared" si="3"/>
        <v>1999</v>
      </c>
      <c r="K79" s="5" t="s">
        <v>5474</v>
      </c>
      <c r="L79" s="123">
        <v>36330.504259259258</v>
      </c>
      <c r="M79" s="123">
        <v>36330.517361111109</v>
      </c>
      <c r="N79" s="123">
        <v>36331.443749999999</v>
      </c>
      <c r="O79" s="123">
        <v>36331.477430555555</v>
      </c>
      <c r="P79" s="5" t="s">
        <v>5475</v>
      </c>
      <c r="Q79" s="19">
        <f>(N79 - M79)</f>
        <v>0.92638888888905058</v>
      </c>
      <c r="R79" s="19">
        <f>(O79 - L79)</f>
        <v>0.97317129629664123</v>
      </c>
      <c r="S79" s="6">
        <f t="shared" si="4"/>
        <v>27.791666666671517</v>
      </c>
      <c r="T79" s="50">
        <v>420</v>
      </c>
      <c r="U79" s="2" t="s">
        <v>5476</v>
      </c>
      <c r="Y79" s="17">
        <v>36595</v>
      </c>
      <c r="Z79" s="17">
        <v>36595</v>
      </c>
      <c r="AA79" s="17">
        <v>36595</v>
      </c>
    </row>
    <row r="80" spans="1:27">
      <c r="A80" s="6" t="s">
        <v>550</v>
      </c>
      <c r="B80" s="9" t="s">
        <v>231</v>
      </c>
      <c r="C80" s="2" t="s">
        <v>551</v>
      </c>
      <c r="D80" s="10" t="s">
        <v>548</v>
      </c>
      <c r="E80" s="28" t="s">
        <v>6947</v>
      </c>
      <c r="F80" s="2" t="s">
        <v>6947</v>
      </c>
      <c r="G80" s="21">
        <v>9.75</v>
      </c>
      <c r="H80" s="21">
        <v>-104.3</v>
      </c>
      <c r="I80" s="13">
        <f t="shared" si="0"/>
        <v>13</v>
      </c>
      <c r="J80" s="13">
        <f t="shared" si="3"/>
        <v>2000</v>
      </c>
      <c r="K80" s="5" t="s">
        <v>5471</v>
      </c>
      <c r="L80" s="123">
        <v>36611.90347222222</v>
      </c>
      <c r="M80" s="123">
        <v>36612.020833333336</v>
      </c>
      <c r="N80" s="123">
        <v>36612.092361111114</v>
      </c>
      <c r="O80" s="123">
        <v>36612.197222222225</v>
      </c>
      <c r="P80" s="5" t="s">
        <v>5469</v>
      </c>
      <c r="Q80" s="19">
        <f t="shared" si="1"/>
        <v>7.1527777778101154E-2</v>
      </c>
      <c r="R80" s="19">
        <f t="shared" si="2"/>
        <v>0.29375000000436557</v>
      </c>
      <c r="S80" s="6">
        <f t="shared" si="4"/>
        <v>2.1458333333430346</v>
      </c>
      <c r="T80" s="50">
        <v>2900</v>
      </c>
      <c r="U80" s="38" t="s">
        <v>5472</v>
      </c>
      <c r="V80" s="38"/>
      <c r="W80" s="38"/>
      <c r="X80" s="38"/>
      <c r="Y80" s="17">
        <v>36686</v>
      </c>
      <c r="Z80" s="17">
        <v>36686</v>
      </c>
      <c r="AA80" s="17">
        <v>36686</v>
      </c>
    </row>
    <row r="81" spans="1:27">
      <c r="A81" s="6" t="s">
        <v>550</v>
      </c>
      <c r="B81" s="9" t="s">
        <v>231</v>
      </c>
      <c r="C81" s="2" t="s">
        <v>551</v>
      </c>
      <c r="D81" s="10" t="s">
        <v>548</v>
      </c>
      <c r="E81" s="28" t="s">
        <v>6947</v>
      </c>
      <c r="F81" s="2" t="s">
        <v>6947</v>
      </c>
      <c r="G81" s="21">
        <v>9.75</v>
      </c>
      <c r="H81" s="21">
        <v>-104.3</v>
      </c>
      <c r="I81" s="13">
        <f t="shared" si="0"/>
        <v>13</v>
      </c>
      <c r="J81" s="13">
        <f t="shared" ref="J81:J92" si="11">YEAR(L81)</f>
        <v>2000</v>
      </c>
      <c r="K81" s="5" t="s">
        <v>5468</v>
      </c>
      <c r="L81" s="123">
        <v>36612.609027777777</v>
      </c>
      <c r="M81" s="123">
        <v>36612.727777777778</v>
      </c>
      <c r="N81" s="123">
        <v>36615.556944444441</v>
      </c>
      <c r="O81" s="123">
        <v>36615.668055555558</v>
      </c>
      <c r="P81" s="5" t="s">
        <v>5469</v>
      </c>
      <c r="Q81" s="19">
        <f t="shared" si="1"/>
        <v>2.8291666666627862</v>
      </c>
      <c r="R81" s="19">
        <f t="shared" si="2"/>
        <v>3.0590277777810115</v>
      </c>
      <c r="S81" s="6">
        <f t="shared" si="4"/>
        <v>84.874999999883585</v>
      </c>
      <c r="T81" s="50">
        <v>2900</v>
      </c>
      <c r="U81" s="38" t="s">
        <v>5466</v>
      </c>
      <c r="V81" s="38"/>
      <c r="W81" s="38"/>
      <c r="X81" s="38"/>
      <c r="Y81" s="17">
        <v>36686</v>
      </c>
      <c r="Z81" s="17">
        <v>36686</v>
      </c>
      <c r="AA81" s="17">
        <v>36686</v>
      </c>
    </row>
    <row r="82" spans="1:27">
      <c r="A82" s="6" t="s">
        <v>550</v>
      </c>
      <c r="B82" s="9" t="s">
        <v>231</v>
      </c>
      <c r="C82" s="2" t="s">
        <v>551</v>
      </c>
      <c r="D82" s="10" t="s">
        <v>548</v>
      </c>
      <c r="E82" s="28" t="s">
        <v>6947</v>
      </c>
      <c r="F82" s="2" t="s">
        <v>6947</v>
      </c>
      <c r="G82" s="21">
        <v>3.42</v>
      </c>
      <c r="H82" s="21">
        <v>-102.2</v>
      </c>
      <c r="I82" s="13">
        <f t="shared" si="0"/>
        <v>13</v>
      </c>
      <c r="J82" s="13">
        <f t="shared" si="11"/>
        <v>2000</v>
      </c>
      <c r="K82" s="5" t="s">
        <v>5465</v>
      </c>
      <c r="L82" s="123">
        <v>36617.89166666667</v>
      </c>
      <c r="M82" s="123">
        <v>36618.01458333333</v>
      </c>
      <c r="N82" s="123">
        <v>36619.9375</v>
      </c>
      <c r="O82" s="123">
        <v>36620.091666666667</v>
      </c>
      <c r="P82" s="5" t="s">
        <v>4707</v>
      </c>
      <c r="Q82" s="19">
        <f t="shared" si="1"/>
        <v>1.9229166666700621</v>
      </c>
      <c r="R82" s="19">
        <f t="shared" si="2"/>
        <v>2.1999999999970896</v>
      </c>
      <c r="S82" s="6">
        <f t="shared" si="4"/>
        <v>57.687500000101863</v>
      </c>
      <c r="T82" s="50">
        <v>2900</v>
      </c>
      <c r="U82" s="38" t="s">
        <v>5466</v>
      </c>
      <c r="V82" s="38"/>
      <c r="W82" s="38"/>
      <c r="X82" s="38"/>
      <c r="Y82" s="17">
        <v>36686</v>
      </c>
      <c r="Z82" s="17">
        <v>36686</v>
      </c>
      <c r="AA82" s="17">
        <v>36686</v>
      </c>
    </row>
    <row r="83" spans="1:27">
      <c r="A83" s="6" t="s">
        <v>550</v>
      </c>
      <c r="B83" s="9" t="s">
        <v>231</v>
      </c>
      <c r="C83" s="2" t="s">
        <v>551</v>
      </c>
      <c r="D83" s="10" t="s">
        <v>548</v>
      </c>
      <c r="E83" s="28" t="s">
        <v>6947</v>
      </c>
      <c r="F83" s="2" t="s">
        <v>6947</v>
      </c>
      <c r="G83" s="21">
        <v>1.67</v>
      </c>
      <c r="H83" s="21">
        <v>-102.29</v>
      </c>
      <c r="I83" s="13">
        <f t="shared" si="0"/>
        <v>13</v>
      </c>
      <c r="J83" s="13">
        <f t="shared" si="11"/>
        <v>2000</v>
      </c>
      <c r="K83" s="5" t="s">
        <v>5462</v>
      </c>
      <c r="L83" s="123">
        <v>36626.794444444444</v>
      </c>
      <c r="M83" s="123">
        <v>36626.884027777778</v>
      </c>
      <c r="N83" s="123">
        <v>36628.80972222222</v>
      </c>
      <c r="O83" s="123">
        <v>36628.940972222219</v>
      </c>
      <c r="P83" s="5" t="s">
        <v>4704</v>
      </c>
      <c r="Q83" s="19">
        <f t="shared" si="1"/>
        <v>1.9256944444423425</v>
      </c>
      <c r="R83" s="19">
        <f t="shared" si="2"/>
        <v>2.1465277777751908</v>
      </c>
      <c r="S83" s="6">
        <f t="shared" si="4"/>
        <v>57.770833333270275</v>
      </c>
      <c r="T83" s="50">
        <v>2900</v>
      </c>
      <c r="U83" s="38" t="s">
        <v>5463</v>
      </c>
      <c r="V83" s="38"/>
      <c r="W83" s="38"/>
      <c r="X83" s="38"/>
      <c r="Y83" s="17">
        <v>36686</v>
      </c>
      <c r="Z83" s="17">
        <v>36686</v>
      </c>
      <c r="AA83" s="17">
        <v>36686</v>
      </c>
    </row>
    <row r="84" spans="1:27">
      <c r="A84" s="6" t="s">
        <v>550</v>
      </c>
      <c r="B84" s="9" t="s">
        <v>231</v>
      </c>
      <c r="C84" s="2" t="s">
        <v>551</v>
      </c>
      <c r="D84" s="10" t="s">
        <v>548</v>
      </c>
      <c r="E84" s="28" t="s">
        <v>6947</v>
      </c>
      <c r="F84" s="2" t="s">
        <v>6947</v>
      </c>
      <c r="G84" s="21">
        <v>2.1</v>
      </c>
      <c r="H84" s="21">
        <v>-97.45</v>
      </c>
      <c r="I84" s="13">
        <f t="shared" si="0"/>
        <v>14</v>
      </c>
      <c r="J84" s="13">
        <f t="shared" si="11"/>
        <v>2000</v>
      </c>
      <c r="K84" s="5" t="s">
        <v>5459</v>
      </c>
      <c r="L84" s="123">
        <v>36642.590277777781</v>
      </c>
      <c r="M84" s="123">
        <v>36642.711111111108</v>
      </c>
      <c r="N84" s="123">
        <v>36645.056944444441</v>
      </c>
      <c r="O84" s="123">
        <v>36645.201388888891</v>
      </c>
      <c r="P84" s="5" t="s">
        <v>4700</v>
      </c>
      <c r="Q84" s="19">
        <f>(N84 - M84)</f>
        <v>2.3458333333328483</v>
      </c>
      <c r="R84" s="19">
        <f>(O84 - L84)</f>
        <v>2.6111111111094942</v>
      </c>
      <c r="S84" s="6">
        <f t="shared" si="4"/>
        <v>70.374999999985448</v>
      </c>
      <c r="T84" s="50">
        <v>2900</v>
      </c>
      <c r="U84" s="2" t="s">
        <v>5460</v>
      </c>
      <c r="Y84" s="17">
        <v>36686</v>
      </c>
      <c r="Z84" s="17">
        <v>36686</v>
      </c>
      <c r="AA84" s="17">
        <v>36686</v>
      </c>
    </row>
    <row r="85" spans="1:27">
      <c r="A85" s="2" t="s">
        <v>560</v>
      </c>
      <c r="B85" s="2" t="s">
        <v>446</v>
      </c>
      <c r="C85" s="2" t="s">
        <v>561</v>
      </c>
      <c r="D85" s="2" t="s">
        <v>485</v>
      </c>
      <c r="E85" s="2" t="s">
        <v>6948</v>
      </c>
      <c r="F85" s="2" t="s">
        <v>6948</v>
      </c>
      <c r="G85" s="21">
        <v>42.2</v>
      </c>
      <c r="H85" s="21">
        <v>33.799999999999997</v>
      </c>
      <c r="I85" s="13">
        <f t="shared" si="0"/>
        <v>36</v>
      </c>
      <c r="J85" s="13">
        <f t="shared" si="11"/>
        <v>2000</v>
      </c>
      <c r="K85" s="5" t="s">
        <v>5457</v>
      </c>
      <c r="L85" s="123">
        <v>36771.375694444447</v>
      </c>
      <c r="M85" s="123">
        <v>36771.375694444447</v>
      </c>
      <c r="N85" s="123">
        <v>36772.774305555555</v>
      </c>
      <c r="O85" s="123">
        <v>36772.774305555555</v>
      </c>
      <c r="P85" s="5" t="s">
        <v>5455</v>
      </c>
      <c r="Q85" s="39">
        <f t="shared" ref="Q85:Q91" si="12">N85 - M85</f>
        <v>1.398611111108039</v>
      </c>
      <c r="R85" s="39">
        <f t="shared" ref="R85:R91" si="13">O85 - L85</f>
        <v>1.398611111108039</v>
      </c>
      <c r="S85" s="6">
        <f t="shared" si="4"/>
        <v>41.958333333241171</v>
      </c>
      <c r="T85" s="50">
        <v>150</v>
      </c>
      <c r="U85" s="3"/>
      <c r="V85" s="3"/>
      <c r="W85" s="3"/>
      <c r="X85" s="3"/>
      <c r="Y85" s="17">
        <v>36837</v>
      </c>
      <c r="Z85" s="17">
        <v>36837</v>
      </c>
      <c r="AA85" s="17">
        <v>36837</v>
      </c>
    </row>
    <row r="86" spans="1:27">
      <c r="A86" s="2" t="s">
        <v>560</v>
      </c>
      <c r="B86" s="2" t="s">
        <v>446</v>
      </c>
      <c r="C86" s="2" t="s">
        <v>561</v>
      </c>
      <c r="D86" s="2" t="s">
        <v>485</v>
      </c>
      <c r="E86" s="2" t="s">
        <v>6948</v>
      </c>
      <c r="F86" s="2" t="s">
        <v>6948</v>
      </c>
      <c r="G86" s="21">
        <v>42.2</v>
      </c>
      <c r="H86" s="21">
        <v>33.799999999999997</v>
      </c>
      <c r="I86" s="13">
        <f t="shared" si="0"/>
        <v>36</v>
      </c>
      <c r="J86" s="13">
        <f t="shared" si="11"/>
        <v>2000</v>
      </c>
      <c r="K86" s="5" t="s">
        <v>5454</v>
      </c>
      <c r="L86" s="123">
        <v>36774.414583333331</v>
      </c>
      <c r="M86" s="123">
        <v>36774.414583333331</v>
      </c>
      <c r="N86" s="123">
        <v>36775.3125</v>
      </c>
      <c r="O86" s="123">
        <v>36775.3125</v>
      </c>
      <c r="P86" s="5" t="s">
        <v>5455</v>
      </c>
      <c r="Q86" s="39">
        <f t="shared" si="12"/>
        <v>0.89791666666860692</v>
      </c>
      <c r="R86" s="39">
        <f t="shared" si="13"/>
        <v>0.89791666666860692</v>
      </c>
      <c r="S86" s="6">
        <f t="shared" si="4"/>
        <v>26.937500000058208</v>
      </c>
      <c r="T86" s="50">
        <v>150</v>
      </c>
      <c r="U86" s="38"/>
      <c r="V86" s="38"/>
      <c r="W86" s="38"/>
      <c r="X86" s="38"/>
      <c r="Y86" s="17">
        <v>36837</v>
      </c>
      <c r="Z86" s="17">
        <v>36837</v>
      </c>
      <c r="AA86" s="17">
        <v>36837</v>
      </c>
    </row>
    <row r="87" spans="1:27">
      <c r="A87" s="2" t="s">
        <v>560</v>
      </c>
      <c r="B87" s="2" t="s">
        <v>446</v>
      </c>
      <c r="C87" s="2" t="s">
        <v>561</v>
      </c>
      <c r="D87" s="2" t="s">
        <v>485</v>
      </c>
      <c r="E87" s="2" t="s">
        <v>6948</v>
      </c>
      <c r="F87" s="2" t="s">
        <v>6948</v>
      </c>
      <c r="G87" s="21">
        <v>42.2</v>
      </c>
      <c r="H87" s="21">
        <v>33.799999999999997</v>
      </c>
      <c r="I87" s="13">
        <f t="shared" si="0"/>
        <v>36</v>
      </c>
      <c r="J87" s="13">
        <f t="shared" si="11"/>
        <v>2000</v>
      </c>
      <c r="K87" s="5" t="s">
        <v>5451</v>
      </c>
      <c r="L87" s="123">
        <v>36782.459027777775</v>
      </c>
      <c r="M87" s="123">
        <v>36782.459027777775</v>
      </c>
      <c r="N87" s="123">
        <v>36783.243055555555</v>
      </c>
      <c r="O87" s="123">
        <v>36783.243055555555</v>
      </c>
      <c r="P87" s="5" t="s">
        <v>5452</v>
      </c>
      <c r="Q87" s="39">
        <f t="shared" si="12"/>
        <v>0.78402777777955635</v>
      </c>
      <c r="R87" s="39">
        <f t="shared" si="13"/>
        <v>0.78402777777955635</v>
      </c>
      <c r="S87" s="6">
        <f t="shared" si="4"/>
        <v>23.52083333338669</v>
      </c>
      <c r="T87" s="50">
        <v>150</v>
      </c>
      <c r="U87" s="38"/>
      <c r="V87" s="38"/>
      <c r="W87" s="38"/>
      <c r="X87" s="38"/>
      <c r="Y87" s="17">
        <v>36837</v>
      </c>
      <c r="Z87" s="17">
        <v>36837</v>
      </c>
      <c r="AA87" s="17">
        <v>36837</v>
      </c>
    </row>
    <row r="88" spans="1:27">
      <c r="A88" s="2" t="s">
        <v>560</v>
      </c>
      <c r="B88" s="2" t="s">
        <v>446</v>
      </c>
      <c r="C88" s="2" t="s">
        <v>561</v>
      </c>
      <c r="D88" s="2" t="s">
        <v>485</v>
      </c>
      <c r="E88" s="2" t="s">
        <v>6948</v>
      </c>
      <c r="F88" s="2" t="s">
        <v>6948</v>
      </c>
      <c r="G88" s="21">
        <v>42.2</v>
      </c>
      <c r="H88" s="21">
        <v>33.799999999999997</v>
      </c>
      <c r="I88" s="13">
        <f t="shared" si="0"/>
        <v>36</v>
      </c>
      <c r="J88" s="13">
        <f t="shared" si="11"/>
        <v>2000</v>
      </c>
      <c r="K88" s="5" t="s">
        <v>5447</v>
      </c>
      <c r="L88" s="123">
        <v>36783.665277777778</v>
      </c>
      <c r="M88" s="123">
        <v>36783.729166666664</v>
      </c>
      <c r="N88" s="123">
        <v>36784.4375</v>
      </c>
      <c r="O88" s="123">
        <v>36784.495138888888</v>
      </c>
      <c r="P88" s="5" t="s">
        <v>5448</v>
      </c>
      <c r="Q88" s="39">
        <f t="shared" si="12"/>
        <v>0.70833333333575865</v>
      </c>
      <c r="R88" s="39">
        <f t="shared" si="13"/>
        <v>0.82986111110949423</v>
      </c>
      <c r="S88" s="6">
        <f t="shared" si="4"/>
        <v>21.25000000007276</v>
      </c>
      <c r="T88" s="50">
        <v>150</v>
      </c>
      <c r="U88" s="38" t="s">
        <v>5449</v>
      </c>
      <c r="V88" s="38"/>
      <c r="W88" s="38"/>
      <c r="X88" s="38"/>
      <c r="Y88" s="17">
        <v>36837</v>
      </c>
      <c r="Z88" s="17">
        <v>36837</v>
      </c>
      <c r="AA88" s="17">
        <v>36837</v>
      </c>
    </row>
    <row r="89" spans="1:27">
      <c r="A89" s="2" t="s">
        <v>560</v>
      </c>
      <c r="B89" s="2" t="s">
        <v>446</v>
      </c>
      <c r="C89" s="2" t="s">
        <v>561</v>
      </c>
      <c r="D89" s="2" t="s">
        <v>485</v>
      </c>
      <c r="E89" s="2" t="s">
        <v>6948</v>
      </c>
      <c r="F89" s="2" t="s">
        <v>6948</v>
      </c>
      <c r="G89" s="21">
        <v>42.2</v>
      </c>
      <c r="H89" s="21">
        <v>33.799999999999997</v>
      </c>
      <c r="I89" s="13">
        <f t="shared" si="0"/>
        <v>36</v>
      </c>
      <c r="J89" s="13">
        <f t="shared" si="11"/>
        <v>2000</v>
      </c>
      <c r="K89" s="5" t="s">
        <v>5444</v>
      </c>
      <c r="L89" s="123">
        <v>36784.732638888891</v>
      </c>
      <c r="M89" s="123">
        <v>36784.732638888891</v>
      </c>
      <c r="N89" s="123">
        <v>36784.869444444441</v>
      </c>
      <c r="O89" s="123">
        <v>36784.869444444441</v>
      </c>
      <c r="P89" s="5" t="s">
        <v>5445</v>
      </c>
      <c r="Q89" s="39">
        <f t="shared" si="12"/>
        <v>0.13680555555038154</v>
      </c>
      <c r="R89" s="39">
        <f t="shared" si="13"/>
        <v>0.13680555555038154</v>
      </c>
      <c r="S89" s="6">
        <f t="shared" si="4"/>
        <v>4.1041666665114462</v>
      </c>
      <c r="T89" s="50">
        <v>150</v>
      </c>
      <c r="U89" s="38"/>
      <c r="V89" s="38"/>
      <c r="W89" s="38"/>
      <c r="X89" s="38"/>
      <c r="Y89" s="17">
        <v>36837</v>
      </c>
      <c r="Z89" s="17">
        <v>36837</v>
      </c>
      <c r="AA89" s="17">
        <v>36837</v>
      </c>
    </row>
    <row r="90" spans="1:27">
      <c r="A90" s="2" t="s">
        <v>560</v>
      </c>
      <c r="B90" s="2" t="s">
        <v>446</v>
      </c>
      <c r="C90" s="2" t="s">
        <v>561</v>
      </c>
      <c r="D90" s="2" t="s">
        <v>485</v>
      </c>
      <c r="E90" s="2" t="s">
        <v>6948</v>
      </c>
      <c r="F90" s="2" t="s">
        <v>6948</v>
      </c>
      <c r="G90" s="21">
        <v>42.2</v>
      </c>
      <c r="H90" s="21">
        <v>33.799999999999997</v>
      </c>
      <c r="I90" s="13">
        <f t="shared" si="0"/>
        <v>36</v>
      </c>
      <c r="J90" s="13">
        <f t="shared" si="11"/>
        <v>2000</v>
      </c>
      <c r="K90" s="5" t="s">
        <v>5441</v>
      </c>
      <c r="L90" s="123">
        <v>36786.654166666667</v>
      </c>
      <c r="M90" s="123">
        <v>36786.654166666667</v>
      </c>
      <c r="N90" s="123">
        <v>36787.353472222225</v>
      </c>
      <c r="O90" s="123">
        <v>36787.353472222225</v>
      </c>
      <c r="P90" s="5" t="s">
        <v>5442</v>
      </c>
      <c r="Q90" s="39">
        <f t="shared" si="12"/>
        <v>0.6993055555576575</v>
      </c>
      <c r="R90" s="39">
        <f t="shared" si="13"/>
        <v>0.6993055555576575</v>
      </c>
      <c r="S90" s="6">
        <f t="shared" si="4"/>
        <v>20.979166666729725</v>
      </c>
      <c r="T90" s="50">
        <v>150</v>
      </c>
      <c r="U90" s="38"/>
      <c r="V90" s="38"/>
      <c r="W90" s="38"/>
      <c r="X90" s="38"/>
      <c r="Y90" s="17">
        <v>36837</v>
      </c>
      <c r="Z90" s="17">
        <v>36837</v>
      </c>
      <c r="AA90" s="17">
        <v>36837</v>
      </c>
    </row>
    <row r="91" spans="1:27">
      <c r="A91" s="2" t="s">
        <v>560</v>
      </c>
      <c r="B91" s="2" t="s">
        <v>446</v>
      </c>
      <c r="C91" s="2" t="s">
        <v>561</v>
      </c>
      <c r="D91" s="2" t="s">
        <v>485</v>
      </c>
      <c r="E91" s="2" t="s">
        <v>6948</v>
      </c>
      <c r="F91" s="2" t="s">
        <v>6948</v>
      </c>
      <c r="G91" s="21">
        <v>42.2</v>
      </c>
      <c r="H91" s="21">
        <v>33.799999999999997</v>
      </c>
      <c r="I91" s="13">
        <f t="shared" si="0"/>
        <v>36</v>
      </c>
      <c r="J91" s="13">
        <f t="shared" si="11"/>
        <v>2000</v>
      </c>
      <c r="K91" s="5" t="s">
        <v>5438</v>
      </c>
      <c r="L91" s="123">
        <v>36791.20416666667</v>
      </c>
      <c r="M91" s="123">
        <v>36791.20416666667</v>
      </c>
      <c r="N91" s="123">
        <v>36793.211805555555</v>
      </c>
      <c r="O91" s="123">
        <v>36793.211805555555</v>
      </c>
      <c r="P91" s="5" t="s">
        <v>5439</v>
      </c>
      <c r="Q91" s="39">
        <f t="shared" si="12"/>
        <v>2.007638888884685</v>
      </c>
      <c r="R91" s="39">
        <f t="shared" si="13"/>
        <v>2.007638888884685</v>
      </c>
      <c r="S91" s="6">
        <f t="shared" si="4"/>
        <v>60.22916666654055</v>
      </c>
      <c r="T91" s="50">
        <v>2500</v>
      </c>
      <c r="U91" s="38"/>
      <c r="V91" s="38"/>
      <c r="W91" s="38"/>
      <c r="X91" s="38"/>
      <c r="Y91" s="17">
        <v>36837</v>
      </c>
      <c r="Z91" s="17">
        <v>36837</v>
      </c>
      <c r="AA91" s="17">
        <v>36837</v>
      </c>
    </row>
    <row r="92" spans="1:27">
      <c r="A92" s="2" t="s">
        <v>571</v>
      </c>
      <c r="B92" s="9" t="s">
        <v>488</v>
      </c>
      <c r="C92" s="2" t="s">
        <v>572</v>
      </c>
      <c r="D92" s="10" t="s">
        <v>573</v>
      </c>
      <c r="E92" s="9" t="s">
        <v>849</v>
      </c>
      <c r="F92" s="9" t="s">
        <v>849</v>
      </c>
      <c r="G92" s="21">
        <v>30</v>
      </c>
      <c r="H92" s="21">
        <v>-42</v>
      </c>
      <c r="I92" s="13">
        <f t="shared" si="0"/>
        <v>24</v>
      </c>
      <c r="J92" s="13">
        <f t="shared" si="11"/>
        <v>2000</v>
      </c>
      <c r="K92" s="5" t="s">
        <v>5434</v>
      </c>
      <c r="L92" s="123">
        <v>36846.736111111109</v>
      </c>
      <c r="M92" s="123">
        <v>36846.956944444442</v>
      </c>
      <c r="N92" s="123">
        <v>36850.356249999997</v>
      </c>
      <c r="O92" s="123">
        <v>36850.425694444442</v>
      </c>
      <c r="P92" s="5" t="s">
        <v>4677</v>
      </c>
      <c r="Q92" s="19">
        <f>(N92 - M92)</f>
        <v>3.3993055555547471</v>
      </c>
      <c r="R92" s="19">
        <f>(O92 - L92)</f>
        <v>3.6895833333328483</v>
      </c>
      <c r="S92" s="6">
        <f t="shared" si="4"/>
        <v>101.97916666664241</v>
      </c>
      <c r="T92" s="50">
        <v>3200</v>
      </c>
      <c r="U92" s="2" t="s">
        <v>6949</v>
      </c>
      <c r="Y92" s="17">
        <v>36528</v>
      </c>
      <c r="Z92" s="17">
        <v>36528</v>
      </c>
      <c r="AA92" s="17">
        <v>36528</v>
      </c>
    </row>
    <row r="93" spans="1:27">
      <c r="A93" s="47"/>
      <c r="B93" s="9"/>
      <c r="D93" s="10"/>
      <c r="E93" s="10"/>
      <c r="F93" s="9"/>
      <c r="G93" s="21"/>
      <c r="H93" s="21"/>
      <c r="I93" s="13"/>
      <c r="J93" s="13"/>
      <c r="K93" s="4"/>
      <c r="T93" s="6"/>
      <c r="U93" s="47"/>
      <c r="V93" s="47"/>
      <c r="W93" s="47"/>
      <c r="X93" s="47"/>
    </row>
    <row r="94" spans="1:27">
      <c r="J94" s="13"/>
      <c r="T94" s="6"/>
    </row>
    <row r="95" spans="1:27">
      <c r="J95" s="13"/>
      <c r="T95" s="6"/>
    </row>
    <row r="96" spans="1:27">
      <c r="J96" s="13"/>
      <c r="T96" s="6"/>
    </row>
    <row r="97" spans="10:20">
      <c r="J97" s="13"/>
      <c r="K97" s="5"/>
      <c r="L97" s="123"/>
      <c r="M97" s="123"/>
      <c r="N97" s="123"/>
      <c r="O97" s="123"/>
      <c r="T97" s="6"/>
    </row>
    <row r="98" spans="10:20">
      <c r="J98" s="13"/>
      <c r="K98" s="5"/>
      <c r="L98" s="123"/>
      <c r="M98" s="123"/>
      <c r="N98" s="123"/>
      <c r="O98" s="123"/>
      <c r="T98" s="6"/>
    </row>
    <row r="99" spans="10:20">
      <c r="J99" s="13"/>
      <c r="K99" s="5"/>
      <c r="L99" s="123"/>
      <c r="M99" s="123"/>
      <c r="N99" s="123"/>
      <c r="O99" s="123"/>
      <c r="T99" s="6"/>
    </row>
    <row r="100" spans="10:20">
      <c r="J100" s="13"/>
      <c r="K100" s="5"/>
      <c r="L100" s="123"/>
      <c r="M100" s="123"/>
      <c r="N100" s="123"/>
      <c r="O100" s="123"/>
      <c r="T100" s="6"/>
    </row>
    <row r="101" spans="10:20">
      <c r="J101" s="13"/>
      <c r="K101" s="5"/>
      <c r="L101" s="123"/>
      <c r="M101" s="123"/>
      <c r="N101" s="123"/>
      <c r="O101" s="123"/>
      <c r="T101" s="6"/>
    </row>
    <row r="102" spans="10:20">
      <c r="J102" s="13"/>
      <c r="K102" s="5"/>
      <c r="L102" s="123"/>
      <c r="M102" s="123"/>
      <c r="N102" s="123"/>
      <c r="O102" s="123"/>
      <c r="T102" s="6"/>
    </row>
    <row r="103" spans="10:20">
      <c r="J103" s="13"/>
      <c r="K103" s="5"/>
      <c r="L103" s="123"/>
      <c r="M103" s="123"/>
      <c r="N103" s="123"/>
      <c r="O103" s="123"/>
      <c r="T103" s="6"/>
    </row>
    <row r="104" spans="10:20">
      <c r="J104" s="13"/>
      <c r="K104" s="5"/>
      <c r="L104" s="123"/>
      <c r="M104" s="123"/>
      <c r="N104" s="123"/>
      <c r="O104" s="123"/>
      <c r="T104" s="6"/>
    </row>
    <row r="105" spans="10:20">
      <c r="J105" s="13"/>
      <c r="K105" s="5"/>
      <c r="L105" s="123"/>
      <c r="M105" s="123"/>
      <c r="N105" s="123"/>
      <c r="O105" s="123"/>
      <c r="T105" s="6"/>
    </row>
    <row r="106" spans="10:20">
      <c r="J106" s="13"/>
      <c r="K106" s="5"/>
      <c r="L106" s="123"/>
      <c r="M106" s="123"/>
      <c r="N106" s="123"/>
      <c r="O106" s="123"/>
      <c r="T106" s="6"/>
    </row>
    <row r="107" spans="10:20">
      <c r="J107" s="13"/>
      <c r="T107" s="6"/>
    </row>
    <row r="108" spans="10:20">
      <c r="J108" s="13"/>
      <c r="T108" s="6"/>
    </row>
    <row r="109" spans="10:20">
      <c r="J109" s="13"/>
      <c r="T109" s="6"/>
    </row>
    <row r="110" spans="10:20">
      <c r="J110" s="13"/>
      <c r="T110" s="6"/>
    </row>
    <row r="111" spans="10:20">
      <c r="J111" s="13"/>
      <c r="T111" s="6"/>
    </row>
    <row r="112" spans="10:20">
      <c r="J112" s="13"/>
      <c r="T112" s="6"/>
    </row>
    <row r="113" spans="10:20">
      <c r="J113" s="13"/>
      <c r="T113" s="6"/>
    </row>
    <row r="114" spans="10:20">
      <c r="J114" s="13"/>
      <c r="T114" s="6"/>
    </row>
    <row r="115" spans="10:20">
      <c r="J115" s="13"/>
      <c r="T115" s="6"/>
    </row>
    <row r="116" spans="10:20">
      <c r="J116" s="13"/>
      <c r="T116" s="6"/>
    </row>
    <row r="117" spans="10:20">
      <c r="J117" s="13"/>
      <c r="T117" s="6"/>
    </row>
    <row r="118" spans="10:20">
      <c r="J118" s="13"/>
      <c r="T118" s="6"/>
    </row>
    <row r="119" spans="10:20">
      <c r="J119" s="13"/>
      <c r="T119" s="6"/>
    </row>
    <row r="120" spans="10:20">
      <c r="J120" s="13"/>
      <c r="T120" s="6"/>
    </row>
    <row r="121" spans="10:20">
      <c r="J121" s="13"/>
      <c r="T121" s="6"/>
    </row>
    <row r="122" spans="10:20">
      <c r="J122" s="13"/>
      <c r="T122" s="6"/>
    </row>
    <row r="123" spans="10:20">
      <c r="J123" s="13"/>
      <c r="T123" s="6"/>
    </row>
    <row r="124" spans="10:20">
      <c r="J124" s="13"/>
      <c r="T124" s="6"/>
    </row>
    <row r="125" spans="10:20">
      <c r="J125" s="13"/>
      <c r="T125" s="6"/>
    </row>
    <row r="126" spans="10:20">
      <c r="J126" s="13"/>
      <c r="T126" s="6"/>
    </row>
    <row r="127" spans="10:20">
      <c r="J127" s="13"/>
      <c r="T127" s="6"/>
    </row>
    <row r="128" spans="10:20">
      <c r="J128" s="13"/>
      <c r="T128" s="6"/>
    </row>
    <row r="129" spans="10:20">
      <c r="J129" s="13"/>
      <c r="T129" s="6"/>
    </row>
    <row r="130" spans="10:20">
      <c r="J130" s="13"/>
      <c r="T130" s="6"/>
    </row>
    <row r="131" spans="10:20">
      <c r="J131" s="13"/>
      <c r="T131" s="6"/>
    </row>
    <row r="132" spans="10:20">
      <c r="J132" s="13"/>
      <c r="T132" s="6"/>
    </row>
    <row r="133" spans="10:20">
      <c r="J133" s="13"/>
      <c r="T133" s="6"/>
    </row>
    <row r="134" spans="10:20">
      <c r="J134" s="13"/>
      <c r="T134" s="6"/>
    </row>
    <row r="135" spans="10:20">
      <c r="J135" s="13"/>
      <c r="T135" s="6"/>
    </row>
    <row r="136" spans="10:20">
      <c r="J136" s="13"/>
      <c r="T136" s="6"/>
    </row>
    <row r="137" spans="10:20">
      <c r="J137" s="13"/>
      <c r="T137" s="6"/>
    </row>
    <row r="138" spans="10:20">
      <c r="J138" s="13"/>
      <c r="T138" s="6"/>
    </row>
    <row r="139" spans="10:20">
      <c r="J139" s="13"/>
      <c r="T139" s="6"/>
    </row>
    <row r="140" spans="10:20">
      <c r="J140" s="13"/>
      <c r="T140" s="6"/>
    </row>
    <row r="141" spans="10:20">
      <c r="J141" s="13"/>
      <c r="T141" s="6"/>
    </row>
    <row r="142" spans="10:20">
      <c r="J142" s="13"/>
      <c r="T142" s="6"/>
    </row>
    <row r="143" spans="10:20">
      <c r="J143" s="13"/>
      <c r="T143" s="6"/>
    </row>
    <row r="144" spans="10:20">
      <c r="J144" s="13"/>
      <c r="T144" s="6"/>
    </row>
    <row r="145" spans="10:20">
      <c r="J145" s="13"/>
      <c r="T145" s="6"/>
    </row>
    <row r="146" spans="10:20">
      <c r="J146" s="13"/>
      <c r="T146" s="6"/>
    </row>
    <row r="147" spans="10:20">
      <c r="J147" s="13"/>
      <c r="T147" s="6"/>
    </row>
    <row r="148" spans="10:20">
      <c r="J148" s="13"/>
      <c r="T148" s="6"/>
    </row>
    <row r="149" spans="10:20">
      <c r="J149" s="13"/>
      <c r="T149" s="6"/>
    </row>
    <row r="150" spans="10:20">
      <c r="J150" s="13"/>
      <c r="T150" s="6"/>
    </row>
    <row r="151" spans="10:20">
      <c r="J151" s="13"/>
      <c r="T151" s="6"/>
    </row>
    <row r="152" spans="10:20">
      <c r="J152" s="13"/>
      <c r="T152" s="6"/>
    </row>
    <row r="153" spans="10:20">
      <c r="J153" s="13"/>
      <c r="T153" s="6"/>
    </row>
    <row r="154" spans="10:20">
      <c r="J154" s="13"/>
      <c r="T154" s="6"/>
    </row>
    <row r="155" spans="10:20">
      <c r="J155" s="13"/>
      <c r="T155" s="6"/>
    </row>
    <row r="156" spans="10:20">
      <c r="J156" s="13"/>
      <c r="T156" s="6"/>
    </row>
    <row r="157" spans="10:20">
      <c r="J157" s="13"/>
      <c r="T157" s="6"/>
    </row>
    <row r="158" spans="10:20">
      <c r="J158" s="13"/>
      <c r="T158" s="6"/>
    </row>
    <row r="159" spans="10:20">
      <c r="J159" s="13"/>
      <c r="T159" s="6"/>
    </row>
    <row r="160" spans="10:20">
      <c r="J160" s="13"/>
      <c r="T160" s="6"/>
    </row>
    <row r="161" spans="10:20">
      <c r="J161" s="13"/>
      <c r="T161" s="6"/>
    </row>
    <row r="162" spans="10:20">
      <c r="J162" s="13"/>
      <c r="T162" s="6"/>
    </row>
    <row r="163" spans="10:20">
      <c r="J163" s="13"/>
      <c r="T163" s="6"/>
    </row>
    <row r="164" spans="10:20">
      <c r="J164" s="13"/>
      <c r="T164" s="6"/>
    </row>
    <row r="165" spans="10:20">
      <c r="J165" s="13"/>
      <c r="T165" s="6"/>
    </row>
    <row r="166" spans="10:20">
      <c r="J166" s="13"/>
      <c r="T166" s="6"/>
    </row>
    <row r="167" spans="10:20">
      <c r="J167" s="13"/>
      <c r="T167" s="6"/>
    </row>
    <row r="168" spans="10:20">
      <c r="J168" s="13"/>
      <c r="T168" s="6"/>
    </row>
    <row r="169" spans="10:20">
      <c r="J169" s="13"/>
      <c r="T169" s="6"/>
    </row>
    <row r="170" spans="10:20">
      <c r="J170" s="13"/>
      <c r="T170" s="6"/>
    </row>
    <row r="171" spans="10:20">
      <c r="J171" s="13"/>
      <c r="T171" s="6"/>
    </row>
    <row r="172" spans="10:20">
      <c r="J172" s="13"/>
      <c r="T172" s="6"/>
    </row>
    <row r="173" spans="10:20">
      <c r="J173" s="13"/>
      <c r="T173" s="6"/>
    </row>
    <row r="174" spans="10:20">
      <c r="J174" s="13"/>
      <c r="T174" s="6"/>
    </row>
    <row r="175" spans="10:20">
      <c r="J175" s="13"/>
      <c r="T175" s="6"/>
    </row>
    <row r="176" spans="10:20">
      <c r="J176" s="13"/>
      <c r="T176" s="6"/>
    </row>
    <row r="177" spans="10:20">
      <c r="J177" s="13"/>
      <c r="T177" s="6"/>
    </row>
    <row r="178" spans="10:20">
      <c r="J178" s="13"/>
      <c r="T178" s="6"/>
    </row>
    <row r="179" spans="10:20">
      <c r="J179" s="13"/>
      <c r="T179" s="6"/>
    </row>
    <row r="180" spans="10:20">
      <c r="J180" s="13"/>
      <c r="T180" s="6"/>
    </row>
    <row r="181" spans="10:20">
      <c r="J181" s="13"/>
      <c r="T181" s="6"/>
    </row>
    <row r="182" spans="10:20">
      <c r="J182" s="13"/>
      <c r="T182" s="6"/>
    </row>
    <row r="183" spans="10:20">
      <c r="J183" s="13"/>
      <c r="T183" s="6"/>
    </row>
    <row r="184" spans="10:20">
      <c r="J184" s="13"/>
      <c r="T184" s="6"/>
    </row>
    <row r="185" spans="10:20">
      <c r="J185" s="13"/>
      <c r="T185" s="6"/>
    </row>
    <row r="186" spans="10:20">
      <c r="J186" s="13"/>
      <c r="T186" s="6"/>
    </row>
    <row r="187" spans="10:20">
      <c r="J187" s="13"/>
      <c r="T187" s="6"/>
    </row>
    <row r="188" spans="10:20">
      <c r="J188" s="13"/>
      <c r="T188" s="6"/>
    </row>
    <row r="189" spans="10:20">
      <c r="J189" s="13"/>
      <c r="T189" s="6"/>
    </row>
    <row r="190" spans="10:20">
      <c r="J190" s="13"/>
      <c r="T190" s="6"/>
    </row>
    <row r="191" spans="10:20">
      <c r="J191" s="13"/>
      <c r="T191" s="6"/>
    </row>
    <row r="192" spans="10:20">
      <c r="J192" s="13"/>
      <c r="T192" s="6"/>
    </row>
    <row r="193" spans="10:20">
      <c r="J193" s="13"/>
      <c r="T193" s="6"/>
    </row>
    <row r="194" spans="10:20">
      <c r="J194" s="13"/>
      <c r="T194" s="6"/>
    </row>
    <row r="195" spans="10:20">
      <c r="J195" s="13"/>
      <c r="T195" s="6"/>
    </row>
    <row r="196" spans="10:20">
      <c r="J196" s="13"/>
      <c r="T196" s="6"/>
    </row>
    <row r="197" spans="10:20">
      <c r="J197" s="13"/>
      <c r="T197" s="6"/>
    </row>
    <row r="198" spans="10:20">
      <c r="J198" s="13"/>
      <c r="T198" s="6"/>
    </row>
    <row r="199" spans="10:20">
      <c r="J199" s="13"/>
      <c r="T199" s="6"/>
    </row>
    <row r="200" spans="10:20">
      <c r="J200" s="13"/>
      <c r="T200" s="6"/>
    </row>
    <row r="201" spans="10:20">
      <c r="J201" s="13"/>
      <c r="T201" s="6"/>
    </row>
    <row r="202" spans="10:20">
      <c r="J202" s="13"/>
      <c r="T202" s="6"/>
    </row>
    <row r="203" spans="10:20">
      <c r="J203" s="13"/>
      <c r="T203" s="6"/>
    </row>
    <row r="204" spans="10:20">
      <c r="J204" s="13"/>
      <c r="T204" s="6"/>
    </row>
    <row r="205" spans="10:20">
      <c r="J205" s="13"/>
      <c r="T205" s="6"/>
    </row>
    <row r="206" spans="10:20">
      <c r="J206" s="13"/>
      <c r="T206" s="6"/>
    </row>
    <row r="207" spans="10:20">
      <c r="J207" s="13"/>
      <c r="T207" s="6"/>
    </row>
    <row r="208" spans="10:20">
      <c r="J208" s="13"/>
      <c r="T208" s="6"/>
    </row>
    <row r="209" spans="10:20">
      <c r="J209" s="13"/>
      <c r="T209" s="6"/>
    </row>
    <row r="210" spans="10:20">
      <c r="J210" s="13"/>
      <c r="T210" s="6"/>
    </row>
    <row r="211" spans="10:20">
      <c r="J211" s="13"/>
      <c r="T211" s="6"/>
    </row>
    <row r="212" spans="10:20">
      <c r="J212" s="13"/>
      <c r="T212" s="6"/>
    </row>
    <row r="213" spans="10:20">
      <c r="J213" s="13"/>
      <c r="T213" s="6"/>
    </row>
    <row r="214" spans="10:20">
      <c r="J214" s="13"/>
      <c r="T214" s="6"/>
    </row>
    <row r="215" spans="10:20">
      <c r="J215" s="13"/>
      <c r="T215" s="6"/>
    </row>
    <row r="216" spans="10:20">
      <c r="J216" s="13"/>
      <c r="T216" s="6"/>
    </row>
    <row r="217" spans="10:20">
      <c r="J217" s="13"/>
      <c r="T217" s="6"/>
    </row>
    <row r="218" spans="10:20">
      <c r="J218" s="13"/>
      <c r="T218" s="6"/>
    </row>
    <row r="219" spans="10:20">
      <c r="J219" s="13"/>
      <c r="T219" s="6"/>
    </row>
    <row r="220" spans="10:20">
      <c r="J220" s="13"/>
      <c r="T220" s="6"/>
    </row>
    <row r="221" spans="10:20">
      <c r="J221" s="13"/>
      <c r="T221" s="6"/>
    </row>
    <row r="222" spans="10:20">
      <c r="J222" s="13"/>
      <c r="T222" s="6"/>
    </row>
    <row r="223" spans="10:20">
      <c r="J223" s="13"/>
      <c r="T223" s="6"/>
    </row>
    <row r="224" spans="10:20">
      <c r="J224" s="13"/>
      <c r="T224" s="6"/>
    </row>
    <row r="225" spans="10:20">
      <c r="J225" s="13"/>
      <c r="T225" s="6"/>
    </row>
    <row r="226" spans="10:20">
      <c r="J226" s="13"/>
      <c r="T226" s="6"/>
    </row>
    <row r="227" spans="10:20">
      <c r="J227" s="13"/>
      <c r="T227" s="6"/>
    </row>
    <row r="228" spans="10:20">
      <c r="J228" s="13"/>
      <c r="T228" s="6"/>
    </row>
    <row r="229" spans="10:20">
      <c r="J229" s="13"/>
      <c r="T229" s="6"/>
    </row>
    <row r="230" spans="10:20">
      <c r="J230" s="13"/>
      <c r="T230" s="6"/>
    </row>
    <row r="231" spans="10:20">
      <c r="J231" s="13"/>
      <c r="T231" s="6"/>
    </row>
    <row r="232" spans="10:20">
      <c r="J232" s="13"/>
      <c r="T232" s="6"/>
    </row>
    <row r="233" spans="10:20">
      <c r="J233" s="13"/>
      <c r="T233" s="6"/>
    </row>
    <row r="234" spans="10:20">
      <c r="J234" s="13"/>
      <c r="T234" s="6"/>
    </row>
    <row r="235" spans="10:20">
      <c r="J235" s="13"/>
      <c r="T235" s="6"/>
    </row>
    <row r="236" spans="10:20">
      <c r="J236" s="13"/>
      <c r="T236" s="6"/>
    </row>
    <row r="237" spans="10:20">
      <c r="J237" s="13"/>
      <c r="T237" s="6"/>
    </row>
    <row r="238" spans="10:20">
      <c r="J238" s="13"/>
      <c r="T238" s="6"/>
    </row>
    <row r="239" spans="10:20">
      <c r="J239" s="13"/>
      <c r="T239" s="6"/>
    </row>
    <row r="240" spans="10:20">
      <c r="J240" s="13"/>
      <c r="T240" s="6"/>
    </row>
    <row r="241" spans="10:20">
      <c r="J241" s="13"/>
      <c r="T241" s="6"/>
    </row>
    <row r="242" spans="10:20">
      <c r="J242" s="13"/>
      <c r="T242" s="6"/>
    </row>
    <row r="243" spans="10:20">
      <c r="J243" s="13"/>
      <c r="T243" s="6"/>
    </row>
    <row r="244" spans="10:20">
      <c r="J244" s="13"/>
      <c r="T244" s="6"/>
    </row>
    <row r="245" spans="10:20">
      <c r="J245" s="13"/>
      <c r="T245" s="6"/>
    </row>
    <row r="246" spans="10:20">
      <c r="J246" s="13"/>
      <c r="T246" s="6"/>
    </row>
    <row r="247" spans="10:20">
      <c r="J247" s="13"/>
      <c r="T247" s="6"/>
    </row>
    <row r="248" spans="10:20">
      <c r="J248" s="13"/>
      <c r="T248" s="6"/>
    </row>
    <row r="249" spans="10:20">
      <c r="J249" s="13"/>
      <c r="T249" s="6"/>
    </row>
    <row r="250" spans="10:20">
      <c r="J250" s="13"/>
      <c r="T250" s="6"/>
    </row>
    <row r="251" spans="10:20">
      <c r="J251" s="13"/>
      <c r="T251" s="6"/>
    </row>
    <row r="252" spans="10:20">
      <c r="J252" s="13"/>
      <c r="T252" s="6"/>
    </row>
    <row r="253" spans="10:20">
      <c r="J253" s="13"/>
      <c r="T253" s="6"/>
    </row>
    <row r="254" spans="10:20">
      <c r="J254" s="13"/>
      <c r="T254" s="6"/>
    </row>
    <row r="255" spans="10:20">
      <c r="J255" s="13"/>
      <c r="T255" s="6"/>
    </row>
    <row r="256" spans="10:20">
      <c r="J256" s="13"/>
      <c r="T256" s="6"/>
    </row>
    <row r="257" spans="10:20">
      <c r="J257" s="13"/>
      <c r="T257" s="6"/>
    </row>
    <row r="258" spans="10:20">
      <c r="J258" s="13"/>
      <c r="T258" s="6"/>
    </row>
    <row r="259" spans="10:20">
      <c r="J259" s="13"/>
      <c r="T259" s="6"/>
    </row>
    <row r="260" spans="10:20">
      <c r="J260" s="13"/>
      <c r="T260" s="6"/>
    </row>
    <row r="261" spans="10:20">
      <c r="J261" s="13"/>
      <c r="T261" s="6"/>
    </row>
    <row r="262" spans="10:20">
      <c r="J262" s="13"/>
      <c r="T262" s="6"/>
    </row>
    <row r="263" spans="10:20">
      <c r="J263" s="13"/>
      <c r="T263" s="6"/>
    </row>
    <row r="264" spans="10:20">
      <c r="J264" s="13"/>
      <c r="T264" s="6"/>
    </row>
    <row r="265" spans="10:20">
      <c r="J265" s="13"/>
      <c r="T265" s="6"/>
    </row>
    <row r="266" spans="10:20">
      <c r="J266" s="13"/>
      <c r="T266" s="6"/>
    </row>
    <row r="267" spans="10:20">
      <c r="J267" s="13"/>
      <c r="T267" s="6"/>
    </row>
    <row r="268" spans="10:20">
      <c r="J268" s="13"/>
      <c r="T268" s="6"/>
    </row>
    <row r="269" spans="10:20">
      <c r="J269" s="13"/>
      <c r="T269" s="6"/>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50" fitToWidth="2" fitToHeight="5" orientation="landscape" verticalDpi="1200"/>
  <headerFooter alignWithMargins="0">
    <oddFooter>&amp;L&amp;"Arial,Italic"&amp;8&amp;F  &amp;A     &amp;D &amp;T&amp;R&amp;"Arial,Italic"&amp;8Page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AG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9" customWidth="1"/>
    <col min="2" max="2" width="28.6640625" style="29" customWidth="1"/>
    <col min="3" max="3" width="12.6640625" style="29" customWidth="1"/>
    <col min="4" max="4" width="28.6640625" style="29" customWidth="1"/>
    <col min="5" max="5" width="22.6640625" style="29" customWidth="1"/>
    <col min="6" max="6" width="32.6640625" style="29" customWidth="1"/>
    <col min="7" max="8" width="10.6640625" style="29" customWidth="1"/>
    <col min="9" max="10" width="8.6640625" style="29" customWidth="1"/>
    <col min="11" max="11" width="11.5" style="29" customWidth="1"/>
    <col min="12" max="15" width="20.6640625" style="29" customWidth="1"/>
    <col min="16" max="16" width="35.6640625" style="29" customWidth="1"/>
    <col min="17" max="18" width="16.6640625" style="29" customWidth="1"/>
    <col min="19" max="20" width="10.6640625" style="29" customWidth="1"/>
    <col min="21" max="21" width="84.33203125" style="29" customWidth="1"/>
    <col min="22" max="24" width="10.6640625" style="29" customWidth="1"/>
    <col min="25" max="16384" width="9.1640625" style="29"/>
  </cols>
  <sheetData>
    <row r="1" spans="1:33" s="28" customFormat="1">
      <c r="A1" s="61" t="s">
        <v>65</v>
      </c>
      <c r="B1" s="2"/>
      <c r="C1" s="2"/>
      <c r="G1" s="2"/>
      <c r="H1" s="2"/>
      <c r="I1" s="2"/>
      <c r="J1" s="2"/>
      <c r="K1" s="2"/>
      <c r="L1" s="2"/>
      <c r="M1" s="2"/>
      <c r="N1" s="2"/>
      <c r="O1" s="2"/>
      <c r="P1" s="2"/>
      <c r="Q1" s="5"/>
      <c r="R1" s="5"/>
      <c r="S1" s="2"/>
      <c r="T1" s="2"/>
      <c r="U1" s="2"/>
      <c r="V1" s="2"/>
      <c r="W1" s="2"/>
      <c r="X1" s="2"/>
      <c r="Y1" s="2"/>
    </row>
    <row r="2" spans="1:33" s="28" customFormat="1" ht="16">
      <c r="B2" s="2"/>
      <c r="C2" s="2"/>
      <c r="G2" s="2"/>
      <c r="H2" s="2"/>
      <c r="I2" s="2"/>
      <c r="J2" s="1"/>
      <c r="L2" s="1" t="s">
        <v>0</v>
      </c>
      <c r="M2" s="2"/>
      <c r="N2" s="2"/>
      <c r="O2" s="2"/>
      <c r="P2" s="2"/>
      <c r="Q2" s="5"/>
      <c r="R2" s="5"/>
      <c r="S2" s="2"/>
      <c r="T2" s="2"/>
      <c r="U2" s="2"/>
      <c r="V2" s="2"/>
      <c r="W2" s="2"/>
      <c r="X2" s="2"/>
      <c r="Y2" s="2"/>
    </row>
    <row r="3" spans="1:33" s="28" customFormat="1" ht="16">
      <c r="C3" s="3" t="s">
        <v>1224</v>
      </c>
      <c r="D3" s="3" t="s">
        <v>1225</v>
      </c>
      <c r="E3" s="3" t="s">
        <v>114</v>
      </c>
      <c r="F3" s="1"/>
      <c r="G3" s="1"/>
      <c r="H3" s="1"/>
      <c r="I3" s="14"/>
      <c r="L3" s="1" t="s">
        <v>6950</v>
      </c>
      <c r="M3" s="2"/>
      <c r="N3" s="2"/>
      <c r="O3" s="8"/>
      <c r="P3" s="8"/>
      <c r="Q3" s="5"/>
      <c r="R3" s="5"/>
      <c r="S3" s="2"/>
      <c r="T3" s="2"/>
      <c r="U3" s="2"/>
      <c r="V3" s="2"/>
      <c r="W3" s="2"/>
      <c r="X3" s="2"/>
      <c r="Y3" s="2"/>
    </row>
    <row r="4" spans="1:33" s="28" customFormat="1" ht="16">
      <c r="B4" s="3" t="s">
        <v>6734</v>
      </c>
      <c r="C4" s="3" t="s">
        <v>1229</v>
      </c>
      <c r="D4" s="3" t="s">
        <v>1229</v>
      </c>
      <c r="E4" s="3" t="s">
        <v>1230</v>
      </c>
      <c r="F4" s="3" t="s">
        <v>1232</v>
      </c>
      <c r="G4" s="3" t="s">
        <v>1233</v>
      </c>
      <c r="H4" s="14"/>
      <c r="I4" s="2"/>
      <c r="L4" s="14" t="s">
        <v>1248</v>
      </c>
      <c r="M4" s="2"/>
      <c r="N4" s="2"/>
      <c r="O4" s="8"/>
      <c r="P4" s="8"/>
      <c r="Q4" s="5"/>
      <c r="R4" s="5"/>
      <c r="S4" s="2"/>
      <c r="T4" s="5"/>
      <c r="U4" s="2"/>
      <c r="V4" s="2"/>
      <c r="W4" s="2"/>
      <c r="X4" s="2"/>
      <c r="Y4" s="2"/>
    </row>
    <row r="5" spans="1:33" s="28" customFormat="1" ht="16">
      <c r="A5" s="31" t="s">
        <v>1251</v>
      </c>
      <c r="B5" s="2">
        <f>COUNT(Q12:Q108)</f>
        <v>93</v>
      </c>
      <c r="C5" s="32">
        <f>SUM(Q12:Q108)</f>
        <v>75.968749999978172</v>
      </c>
      <c r="D5" s="32">
        <f>SUM(R12:R108)</f>
        <v>86.088888888883957</v>
      </c>
      <c r="E5" s="33">
        <f>SUM(S12:S108)</f>
        <v>911.62499999973807</v>
      </c>
      <c r="F5" s="19">
        <f>MAX(R12:R108)</f>
        <v>3.9729166666656965</v>
      </c>
      <c r="G5" s="19">
        <f>AVERAGE(R12:R108)</f>
        <v>0.92568697729982752</v>
      </c>
      <c r="H5" s="2"/>
      <c r="I5" s="2"/>
      <c r="K5" s="11"/>
      <c r="L5" s="9"/>
      <c r="M5" s="10"/>
      <c r="N5" s="1"/>
      <c r="O5" s="8"/>
      <c r="P5" s="8"/>
      <c r="Q5" s="5"/>
      <c r="R5" s="5"/>
      <c r="S5" s="2"/>
      <c r="T5" s="5"/>
      <c r="U5" s="2"/>
      <c r="V5" s="2"/>
      <c r="W5" s="2"/>
      <c r="X5" s="2"/>
      <c r="Y5" s="2"/>
    </row>
    <row r="6" spans="1:33" s="28" customFormat="1" ht="16">
      <c r="A6" s="31"/>
      <c r="B6" s="2"/>
      <c r="C6" s="32"/>
      <c r="D6" s="32"/>
      <c r="E6" s="33"/>
      <c r="F6" s="2" t="s">
        <v>6951</v>
      </c>
      <c r="G6" s="2"/>
      <c r="H6" s="2"/>
      <c r="I6" s="2"/>
      <c r="K6" s="11"/>
      <c r="L6" s="9"/>
      <c r="M6" s="10"/>
      <c r="N6" s="1"/>
      <c r="O6" s="8"/>
      <c r="P6" s="8"/>
      <c r="Q6" s="5"/>
      <c r="R6" s="5"/>
      <c r="S6" s="2"/>
      <c r="T6" s="5"/>
      <c r="U6" s="2"/>
      <c r="V6" s="2"/>
      <c r="W6" s="2"/>
      <c r="X6" s="2"/>
      <c r="Y6" s="2"/>
    </row>
    <row r="7" spans="1:33" s="28" customFormat="1" ht="16">
      <c r="A7" s="3" t="s">
        <v>131</v>
      </c>
      <c r="B7" s="41">
        <f ca="1" xml:space="preserve"> TODAY()</f>
        <v>46085</v>
      </c>
      <c r="C7" s="32"/>
      <c r="D7" s="32"/>
      <c r="E7" s="32"/>
      <c r="F7" s="33"/>
      <c r="G7" s="2"/>
      <c r="H7" s="2"/>
      <c r="I7" s="2"/>
      <c r="J7" s="2"/>
      <c r="K7" s="11"/>
      <c r="L7" s="9"/>
      <c r="M7" s="10"/>
      <c r="N7" s="1"/>
      <c r="O7" s="8"/>
      <c r="P7" s="8"/>
      <c r="Q7" s="5"/>
      <c r="R7" s="5"/>
      <c r="S7" s="2"/>
      <c r="T7" s="5"/>
      <c r="U7" s="2"/>
      <c r="V7" s="2"/>
      <c r="W7" s="2"/>
      <c r="X7" s="2"/>
      <c r="Y7" s="2"/>
    </row>
    <row r="8" spans="1:33" s="28" customFormat="1" ht="16">
      <c r="A8" s="3" t="s">
        <v>6952</v>
      </c>
      <c r="B8" s="40" t="s">
        <v>6953</v>
      </c>
      <c r="C8" s="2"/>
      <c r="G8" s="2"/>
      <c r="H8" s="2"/>
      <c r="I8" s="2"/>
      <c r="J8" s="2"/>
      <c r="K8" s="11"/>
      <c r="L8" s="9"/>
      <c r="M8" s="10"/>
      <c r="N8" s="1"/>
      <c r="O8" s="8"/>
      <c r="P8" s="8"/>
      <c r="Q8" s="5"/>
      <c r="R8" s="5"/>
      <c r="S8" s="2"/>
      <c r="T8" s="2"/>
      <c r="U8" s="2"/>
      <c r="V8" s="2"/>
      <c r="W8" s="2"/>
      <c r="X8" s="2"/>
      <c r="Y8" s="2"/>
    </row>
    <row r="9" spans="1:33" s="28" customFormat="1" ht="16">
      <c r="B9" s="2"/>
      <c r="C9" s="2"/>
      <c r="G9" s="2"/>
      <c r="H9" s="2"/>
      <c r="I9" s="2"/>
      <c r="J9" s="20"/>
      <c r="K9" s="11"/>
      <c r="L9" s="9"/>
      <c r="M9" s="10"/>
      <c r="N9" s="1"/>
      <c r="O9" s="8"/>
      <c r="P9" s="8"/>
      <c r="Q9" s="5"/>
      <c r="R9" s="5"/>
      <c r="S9" s="2"/>
      <c r="T9" s="2"/>
      <c r="U9" s="2"/>
      <c r="V9" s="2"/>
      <c r="W9" s="2"/>
      <c r="X9" s="2"/>
      <c r="Y9" s="2"/>
    </row>
    <row r="10" spans="1:33" s="28" customFormat="1">
      <c r="A10" s="2"/>
      <c r="G10" s="66" t="s">
        <v>135</v>
      </c>
      <c r="H10" s="66" t="s">
        <v>136</v>
      </c>
      <c r="I10" s="12"/>
      <c r="J10" s="12"/>
      <c r="K10" s="2"/>
      <c r="L10" s="2"/>
      <c r="M10" s="2"/>
      <c r="N10" s="2"/>
      <c r="O10" s="2"/>
      <c r="P10" s="10"/>
      <c r="Q10" s="68" t="s">
        <v>111</v>
      </c>
      <c r="R10" s="68" t="s">
        <v>71</v>
      </c>
      <c r="S10" s="61" t="s">
        <v>114</v>
      </c>
      <c r="T10" s="61" t="s">
        <v>1265</v>
      </c>
      <c r="U10" s="3"/>
      <c r="Y10" s="2"/>
      <c r="Z10" s="2"/>
      <c r="AA10" s="61" t="s">
        <v>122</v>
      </c>
      <c r="AB10" s="2"/>
      <c r="AC10" s="2"/>
      <c r="AD10" s="2"/>
      <c r="AE10" s="2"/>
    </row>
    <row r="11" spans="1:33" s="28" customFormat="1"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6954</v>
      </c>
      <c r="AA11" s="22" t="s">
        <v>6955</v>
      </c>
      <c r="AB11" s="22" t="s">
        <v>6956</v>
      </c>
      <c r="AC11" s="22" t="s">
        <v>6957</v>
      </c>
      <c r="AD11" s="22" t="s">
        <v>6748</v>
      </c>
      <c r="AE11" s="22" t="s">
        <v>6749</v>
      </c>
      <c r="AF11" s="22" t="s">
        <v>582</v>
      </c>
      <c r="AG11" s="22" t="s">
        <v>6958</v>
      </c>
    </row>
    <row r="12" spans="1:33">
      <c r="A12" s="26" t="s">
        <v>309</v>
      </c>
      <c r="B12" s="26" t="s">
        <v>182</v>
      </c>
      <c r="C12" s="26" t="s">
        <v>310</v>
      </c>
      <c r="D12" s="26" t="s">
        <v>195</v>
      </c>
      <c r="E12" s="26" t="s">
        <v>285</v>
      </c>
      <c r="F12" s="26" t="s">
        <v>285</v>
      </c>
      <c r="G12" s="25">
        <v>0</v>
      </c>
      <c r="H12" s="25">
        <v>0</v>
      </c>
      <c r="I12" s="26">
        <v>0</v>
      </c>
      <c r="J12" s="13">
        <f>YEAR(L12)</f>
        <v>1984</v>
      </c>
      <c r="K12" s="26" t="s">
        <v>5890</v>
      </c>
      <c r="L12" s="123">
        <v>30930.041666666668</v>
      </c>
      <c r="M12" s="123">
        <v>30930.041666666668</v>
      </c>
      <c r="N12" s="123">
        <v>30930.041666666668</v>
      </c>
      <c r="O12" s="123">
        <v>30930.041666666668</v>
      </c>
      <c r="P12" s="26" t="s">
        <v>309</v>
      </c>
      <c r="Q12" s="19">
        <f t="shared" ref="Q12:Q74" si="0">(N12 - M12)</f>
        <v>0</v>
      </c>
      <c r="R12" s="19">
        <f t="shared" ref="R12:R74" si="1">(O12 - L12)</f>
        <v>0</v>
      </c>
      <c r="S12" s="21">
        <f t="shared" ref="S12:S19" si="2">((VALUE(Q12)) * 24) * 0.5</f>
        <v>0</v>
      </c>
      <c r="T12" s="50" t="s">
        <v>395</v>
      </c>
      <c r="U12" s="37" t="s">
        <v>5891</v>
      </c>
    </row>
    <row r="13" spans="1:33">
      <c r="A13" s="26" t="s">
        <v>309</v>
      </c>
      <c r="B13" s="26" t="s">
        <v>182</v>
      </c>
      <c r="C13" s="26" t="s">
        <v>310</v>
      </c>
      <c r="D13" s="26" t="s">
        <v>195</v>
      </c>
      <c r="E13" s="26" t="s">
        <v>285</v>
      </c>
      <c r="F13" s="26" t="s">
        <v>285</v>
      </c>
      <c r="G13" s="25">
        <v>0</v>
      </c>
      <c r="H13" s="25">
        <v>0</v>
      </c>
      <c r="I13" s="26">
        <v>0</v>
      </c>
      <c r="J13" s="13">
        <f t="shared" ref="J13:J76" si="3">YEAR(L13)</f>
        <v>1984</v>
      </c>
      <c r="K13" s="26" t="s">
        <v>5887</v>
      </c>
      <c r="L13" s="123">
        <v>30930.041666666668</v>
      </c>
      <c r="M13" s="123">
        <v>30930.041666666668</v>
      </c>
      <c r="N13" s="123">
        <v>30930.041666666668</v>
      </c>
      <c r="O13" s="123">
        <v>30930.041666666668</v>
      </c>
      <c r="P13" s="26" t="s">
        <v>309</v>
      </c>
      <c r="Q13" s="19">
        <f t="shared" si="0"/>
        <v>0</v>
      </c>
      <c r="R13" s="19">
        <f t="shared" si="1"/>
        <v>0</v>
      </c>
      <c r="S13" s="21">
        <f t="shared" si="2"/>
        <v>0</v>
      </c>
      <c r="T13" s="50" t="s">
        <v>395</v>
      </c>
    </row>
    <row r="14" spans="1:33">
      <c r="A14" s="26" t="s">
        <v>311</v>
      </c>
      <c r="B14" s="26" t="s">
        <v>182</v>
      </c>
      <c r="C14" s="26" t="s">
        <v>312</v>
      </c>
      <c r="D14" s="26" t="s">
        <v>195</v>
      </c>
      <c r="E14" s="26" t="s">
        <v>285</v>
      </c>
      <c r="F14" s="26" t="s">
        <v>285</v>
      </c>
      <c r="G14" s="25">
        <v>0</v>
      </c>
      <c r="H14" s="25">
        <v>0</v>
      </c>
      <c r="I14" s="26">
        <v>0</v>
      </c>
      <c r="J14" s="13">
        <f t="shared" si="3"/>
        <v>1984</v>
      </c>
      <c r="K14" s="26" t="s">
        <v>5885</v>
      </c>
      <c r="L14" s="123">
        <v>30942.690972222223</v>
      </c>
      <c r="M14" s="123">
        <v>30942.763888888891</v>
      </c>
      <c r="N14" s="123">
        <v>30943.072916666668</v>
      </c>
      <c r="O14" s="123">
        <v>30943.125</v>
      </c>
      <c r="P14" s="26" t="s">
        <v>311</v>
      </c>
      <c r="Q14" s="19">
        <f t="shared" si="0"/>
        <v>0.30902777777737356</v>
      </c>
      <c r="R14" s="19">
        <f t="shared" si="1"/>
        <v>0.43402777777737356</v>
      </c>
      <c r="S14" s="21">
        <f t="shared" si="2"/>
        <v>3.7083333333284827</v>
      </c>
      <c r="T14" s="50" t="s">
        <v>395</v>
      </c>
    </row>
    <row r="15" spans="1:33">
      <c r="A15" s="26" t="s">
        <v>311</v>
      </c>
      <c r="B15" s="26" t="s">
        <v>182</v>
      </c>
      <c r="C15" s="26" t="s">
        <v>312</v>
      </c>
      <c r="D15" s="26" t="s">
        <v>195</v>
      </c>
      <c r="E15" s="26" t="s">
        <v>285</v>
      </c>
      <c r="F15" s="26" t="s">
        <v>285</v>
      </c>
      <c r="G15" s="25">
        <v>0</v>
      </c>
      <c r="H15" s="25">
        <v>0</v>
      </c>
      <c r="I15" s="26">
        <v>0</v>
      </c>
      <c r="J15" s="13">
        <f t="shared" si="3"/>
        <v>1984</v>
      </c>
      <c r="K15" s="26" t="s">
        <v>5882</v>
      </c>
      <c r="L15" s="123">
        <v>30944.604861111111</v>
      </c>
      <c r="M15" s="123">
        <v>30944.661805555555</v>
      </c>
      <c r="N15" s="123">
        <v>30945.176388888889</v>
      </c>
      <c r="O15" s="123">
        <v>30945.24722222222</v>
      </c>
      <c r="P15" s="26" t="s">
        <v>311</v>
      </c>
      <c r="Q15" s="19">
        <f t="shared" si="0"/>
        <v>0.51458333333357587</v>
      </c>
      <c r="R15" s="19">
        <f t="shared" si="1"/>
        <v>0.64236111110949423</v>
      </c>
      <c r="S15" s="21">
        <f t="shared" si="2"/>
        <v>6.1750000000029104</v>
      </c>
      <c r="T15" s="50" t="s">
        <v>395</v>
      </c>
      <c r="U15" s="26" t="s">
        <v>5883</v>
      </c>
    </row>
    <row r="16" spans="1:33">
      <c r="A16" s="26" t="s">
        <v>311</v>
      </c>
      <c r="B16" s="26" t="s">
        <v>182</v>
      </c>
      <c r="C16" s="26" t="s">
        <v>312</v>
      </c>
      <c r="D16" s="26" t="s">
        <v>195</v>
      </c>
      <c r="E16" s="26" t="s">
        <v>285</v>
      </c>
      <c r="F16" s="26" t="s">
        <v>285</v>
      </c>
      <c r="G16" s="25">
        <v>0</v>
      </c>
      <c r="H16" s="25">
        <v>0</v>
      </c>
      <c r="I16" s="26">
        <v>0</v>
      </c>
      <c r="J16" s="13">
        <f t="shared" si="3"/>
        <v>1984</v>
      </c>
      <c r="K16" s="26" t="s">
        <v>5879</v>
      </c>
      <c r="L16" s="123">
        <v>30944.791666666668</v>
      </c>
      <c r="M16" s="123">
        <v>30944.868055555555</v>
      </c>
      <c r="N16" s="123">
        <v>30945.172222222223</v>
      </c>
      <c r="O16" s="123">
        <v>30945.25</v>
      </c>
      <c r="P16" s="26" t="s">
        <v>311</v>
      </c>
      <c r="Q16" s="19">
        <f t="shared" si="0"/>
        <v>0.30416666666860692</v>
      </c>
      <c r="R16" s="19">
        <f t="shared" si="1"/>
        <v>0.45833333333212067</v>
      </c>
      <c r="S16" s="21">
        <f t="shared" si="2"/>
        <v>3.6500000000232831</v>
      </c>
      <c r="T16" s="50" t="s">
        <v>395</v>
      </c>
      <c r="U16" s="26" t="s">
        <v>5880</v>
      </c>
    </row>
    <row r="17" spans="1:21">
      <c r="A17" s="26" t="s">
        <v>311</v>
      </c>
      <c r="B17" s="26" t="s">
        <v>182</v>
      </c>
      <c r="C17" s="26" t="s">
        <v>312</v>
      </c>
      <c r="D17" s="26" t="s">
        <v>195</v>
      </c>
      <c r="E17" s="26" t="s">
        <v>285</v>
      </c>
      <c r="F17" s="26" t="s">
        <v>285</v>
      </c>
      <c r="G17" s="25">
        <v>0</v>
      </c>
      <c r="H17" s="25">
        <v>0</v>
      </c>
      <c r="I17" s="26">
        <v>0</v>
      </c>
      <c r="J17" s="13">
        <f t="shared" si="3"/>
        <v>1984</v>
      </c>
      <c r="K17" s="26" t="s">
        <v>5877</v>
      </c>
      <c r="L17" s="123">
        <v>30946.222222222223</v>
      </c>
      <c r="M17" s="123">
        <v>30946.263194444444</v>
      </c>
      <c r="N17" s="123">
        <v>30946.361111111109</v>
      </c>
      <c r="O17" s="123">
        <v>30946.458333333332</v>
      </c>
      <c r="P17" s="26" t="s">
        <v>311</v>
      </c>
      <c r="Q17" s="19">
        <f t="shared" si="0"/>
        <v>9.7916666665696539E-2</v>
      </c>
      <c r="R17" s="19">
        <f t="shared" si="1"/>
        <v>0.23611111110949423</v>
      </c>
      <c r="S17" s="21">
        <f t="shared" si="2"/>
        <v>1.1749999999883585</v>
      </c>
      <c r="T17" s="50" t="s">
        <v>395</v>
      </c>
    </row>
    <row r="18" spans="1:21">
      <c r="A18" s="26" t="s">
        <v>311</v>
      </c>
      <c r="B18" s="26" t="s">
        <v>182</v>
      </c>
      <c r="C18" s="26" t="s">
        <v>312</v>
      </c>
      <c r="D18" s="26" t="s">
        <v>195</v>
      </c>
      <c r="E18" s="26" t="s">
        <v>285</v>
      </c>
      <c r="F18" s="26" t="s">
        <v>285</v>
      </c>
      <c r="G18" s="25">
        <v>0</v>
      </c>
      <c r="H18" s="25">
        <v>0</v>
      </c>
      <c r="I18" s="26">
        <v>0</v>
      </c>
      <c r="J18" s="13">
        <f t="shared" si="3"/>
        <v>1984</v>
      </c>
      <c r="K18" s="26" t="s">
        <v>5875</v>
      </c>
      <c r="L18" s="123">
        <v>30946.041666666668</v>
      </c>
      <c r="M18" s="123">
        <v>30946.041666666668</v>
      </c>
      <c r="N18" s="123">
        <v>30946.041666666668</v>
      </c>
      <c r="O18" s="123">
        <v>30946.041666666668</v>
      </c>
      <c r="P18" s="26" t="s">
        <v>311</v>
      </c>
      <c r="Q18" s="19">
        <f t="shared" si="0"/>
        <v>0</v>
      </c>
      <c r="R18" s="19">
        <f t="shared" si="1"/>
        <v>0</v>
      </c>
      <c r="S18" s="21">
        <f t="shared" si="2"/>
        <v>0</v>
      </c>
      <c r="T18" s="50" t="s">
        <v>395</v>
      </c>
      <c r="U18" s="26" t="s">
        <v>5869</v>
      </c>
    </row>
    <row r="19" spans="1:21">
      <c r="A19" s="26" t="s">
        <v>311</v>
      </c>
      <c r="B19" s="26" t="s">
        <v>182</v>
      </c>
      <c r="C19" s="26" t="s">
        <v>312</v>
      </c>
      <c r="D19" s="26" t="s">
        <v>195</v>
      </c>
      <c r="E19" s="26" t="s">
        <v>285</v>
      </c>
      <c r="F19" s="26" t="s">
        <v>285</v>
      </c>
      <c r="G19" s="25">
        <v>0</v>
      </c>
      <c r="H19" s="25">
        <v>0</v>
      </c>
      <c r="I19" s="26">
        <v>0</v>
      </c>
      <c r="J19" s="13">
        <f t="shared" si="3"/>
        <v>1984</v>
      </c>
      <c r="K19" s="26" t="s">
        <v>5873</v>
      </c>
      <c r="L19" s="123">
        <v>30946.927083333332</v>
      </c>
      <c r="M19" s="123">
        <v>30946.979166666668</v>
      </c>
      <c r="N19" s="123">
        <v>30947.060416666667</v>
      </c>
      <c r="O19" s="123">
        <v>30947.104166666668</v>
      </c>
      <c r="P19" s="26" t="s">
        <v>311</v>
      </c>
      <c r="Q19" s="19">
        <f t="shared" si="0"/>
        <v>8.1249999999272404E-2</v>
      </c>
      <c r="R19" s="19">
        <f t="shared" si="1"/>
        <v>0.17708333333575865</v>
      </c>
      <c r="S19" s="21">
        <f t="shared" si="2"/>
        <v>0.97499999999126885</v>
      </c>
      <c r="T19" s="50" t="s">
        <v>395</v>
      </c>
    </row>
    <row r="20" spans="1:21">
      <c r="A20" s="26" t="s">
        <v>311</v>
      </c>
      <c r="B20" s="26" t="s">
        <v>182</v>
      </c>
      <c r="C20" s="26" t="s">
        <v>312</v>
      </c>
      <c r="D20" s="26" t="s">
        <v>195</v>
      </c>
      <c r="E20" s="26" t="s">
        <v>285</v>
      </c>
      <c r="F20" s="26" t="s">
        <v>285</v>
      </c>
      <c r="G20" s="25">
        <v>0</v>
      </c>
      <c r="H20" s="25">
        <v>0</v>
      </c>
      <c r="I20" s="26">
        <v>0</v>
      </c>
      <c r="J20" s="13">
        <f t="shared" si="3"/>
        <v>1984</v>
      </c>
      <c r="K20" s="26" t="s">
        <v>5871</v>
      </c>
      <c r="L20" s="123">
        <v>30947.041666666668</v>
      </c>
      <c r="M20" s="123">
        <v>30947.041666666668</v>
      </c>
      <c r="N20" s="123">
        <v>30947.041666666668</v>
      </c>
      <c r="O20" s="123">
        <v>30947.041666666668</v>
      </c>
      <c r="P20" s="26" t="s">
        <v>311</v>
      </c>
      <c r="Q20" s="19">
        <f t="shared" si="0"/>
        <v>0</v>
      </c>
      <c r="R20" s="19">
        <f t="shared" si="1"/>
        <v>0</v>
      </c>
      <c r="S20" s="21">
        <f t="shared" ref="S20:S26" si="4">((VALUE(Q20)) * 24) * 0.5</f>
        <v>0</v>
      </c>
      <c r="T20" s="50" t="s">
        <v>395</v>
      </c>
      <c r="U20" s="26" t="s">
        <v>5869</v>
      </c>
    </row>
    <row r="21" spans="1:21">
      <c r="A21" s="26" t="s">
        <v>311</v>
      </c>
      <c r="B21" s="26" t="s">
        <v>182</v>
      </c>
      <c r="C21" s="26" t="s">
        <v>312</v>
      </c>
      <c r="D21" s="26" t="s">
        <v>195</v>
      </c>
      <c r="E21" s="26" t="s">
        <v>285</v>
      </c>
      <c r="F21" s="26" t="s">
        <v>285</v>
      </c>
      <c r="G21" s="25">
        <v>0</v>
      </c>
      <c r="H21" s="25">
        <v>0</v>
      </c>
      <c r="I21" s="26">
        <v>0</v>
      </c>
      <c r="J21" s="13">
        <f t="shared" si="3"/>
        <v>1984</v>
      </c>
      <c r="K21" s="26" t="s">
        <v>5868</v>
      </c>
      <c r="L21" s="123">
        <v>30947.041666666668</v>
      </c>
      <c r="M21" s="123">
        <v>30947.041666666668</v>
      </c>
      <c r="N21" s="123">
        <v>30947.041666666668</v>
      </c>
      <c r="O21" s="123">
        <v>30947.041666666668</v>
      </c>
      <c r="P21" s="26" t="s">
        <v>311</v>
      </c>
      <c r="Q21" s="19">
        <f t="shared" si="0"/>
        <v>0</v>
      </c>
      <c r="R21" s="19">
        <f t="shared" si="1"/>
        <v>0</v>
      </c>
      <c r="S21" s="21">
        <f t="shared" si="4"/>
        <v>0</v>
      </c>
      <c r="T21" s="50" t="s">
        <v>395</v>
      </c>
      <c r="U21" s="26" t="s">
        <v>5869</v>
      </c>
    </row>
    <row r="22" spans="1:21">
      <c r="A22" s="26" t="s">
        <v>317</v>
      </c>
      <c r="B22" s="26" t="s">
        <v>182</v>
      </c>
      <c r="C22" s="26" t="s">
        <v>318</v>
      </c>
      <c r="D22" s="26" t="s">
        <v>195</v>
      </c>
      <c r="E22" s="26" t="s">
        <v>319</v>
      </c>
      <c r="F22" s="26" t="s">
        <v>319</v>
      </c>
      <c r="G22" s="25">
        <v>45</v>
      </c>
      <c r="H22" s="25">
        <v>-45</v>
      </c>
      <c r="I22" s="26">
        <f>INT(((180 + H22)/6) + 1)</f>
        <v>23</v>
      </c>
      <c r="J22" s="13">
        <f t="shared" si="3"/>
        <v>1985</v>
      </c>
      <c r="K22" s="26" t="s">
        <v>5866</v>
      </c>
      <c r="L22" s="123">
        <v>31277.208333333332</v>
      </c>
      <c r="M22" s="123">
        <v>31277.256944444445</v>
      </c>
      <c r="N22" s="123">
        <v>31277.274305555555</v>
      </c>
      <c r="O22" s="123">
        <v>31277.315972222223</v>
      </c>
      <c r="Q22" s="19">
        <f t="shared" si="0"/>
        <v>1.7361111109494232E-2</v>
      </c>
      <c r="R22" s="19">
        <f t="shared" si="1"/>
        <v>0.10763888889050577</v>
      </c>
      <c r="S22" s="21">
        <f t="shared" si="4"/>
        <v>0.20833333331393078</v>
      </c>
      <c r="T22" s="50" t="s">
        <v>395</v>
      </c>
      <c r="U22" s="26" t="s">
        <v>5862</v>
      </c>
    </row>
    <row r="23" spans="1:21">
      <c r="A23" s="26" t="s">
        <v>317</v>
      </c>
      <c r="B23" s="26" t="s">
        <v>182</v>
      </c>
      <c r="C23" s="26" t="s">
        <v>318</v>
      </c>
      <c r="D23" s="26" t="s">
        <v>195</v>
      </c>
      <c r="E23" s="26" t="s">
        <v>319</v>
      </c>
      <c r="F23" s="26" t="s">
        <v>319</v>
      </c>
      <c r="G23" s="25">
        <v>45</v>
      </c>
      <c r="H23" s="25">
        <v>-45</v>
      </c>
      <c r="I23" s="26">
        <f t="shared" ref="I23:I29" si="5">INT(((180 + H23)/6) + 1)</f>
        <v>23</v>
      </c>
      <c r="J23" s="13">
        <f t="shared" si="3"/>
        <v>1985</v>
      </c>
      <c r="K23" s="26" t="s">
        <v>5864</v>
      </c>
      <c r="L23" s="123">
        <v>31278.149305555555</v>
      </c>
      <c r="M23" s="123">
        <v>31278.190972222223</v>
      </c>
      <c r="N23" s="123">
        <v>31278.253472222223</v>
      </c>
      <c r="O23" s="123">
        <v>31278.295138888891</v>
      </c>
      <c r="Q23" s="19">
        <f t="shared" si="0"/>
        <v>6.25E-2</v>
      </c>
      <c r="R23" s="19">
        <f t="shared" si="1"/>
        <v>0.14583333333575865</v>
      </c>
      <c r="S23" s="21">
        <f t="shared" si="4"/>
        <v>0.75</v>
      </c>
      <c r="T23" s="50" t="s">
        <v>395</v>
      </c>
      <c r="U23" s="26" t="s">
        <v>5862</v>
      </c>
    </row>
    <row r="24" spans="1:21">
      <c r="A24" s="26" t="s">
        <v>317</v>
      </c>
      <c r="B24" s="26" t="s">
        <v>182</v>
      </c>
      <c r="C24" s="26" t="s">
        <v>318</v>
      </c>
      <c r="D24" s="26" t="s">
        <v>195</v>
      </c>
      <c r="E24" s="26" t="s">
        <v>319</v>
      </c>
      <c r="F24" s="26" t="s">
        <v>319</v>
      </c>
      <c r="G24" s="25">
        <v>45</v>
      </c>
      <c r="H24" s="25">
        <v>-45</v>
      </c>
      <c r="I24" s="26">
        <f t="shared" si="5"/>
        <v>23</v>
      </c>
      <c r="J24" s="13">
        <f t="shared" si="3"/>
        <v>1985</v>
      </c>
      <c r="K24" s="26" t="s">
        <v>5861</v>
      </c>
      <c r="L24" s="123">
        <v>31279.326388888891</v>
      </c>
      <c r="M24" s="123">
        <v>31279.284722222223</v>
      </c>
      <c r="N24" s="123">
        <v>31279.680555555555</v>
      </c>
      <c r="O24" s="123">
        <v>31279.722222222223</v>
      </c>
      <c r="Q24" s="19">
        <f t="shared" si="0"/>
        <v>0.39583333333212067</v>
      </c>
      <c r="R24" s="19">
        <f t="shared" si="1"/>
        <v>0.39583333333212067</v>
      </c>
      <c r="S24" s="21">
        <f t="shared" si="4"/>
        <v>4.7499999999854481</v>
      </c>
      <c r="T24" s="50" t="s">
        <v>395</v>
      </c>
      <c r="U24" s="26" t="s">
        <v>5862</v>
      </c>
    </row>
    <row r="25" spans="1:21">
      <c r="A25" s="26" t="s">
        <v>320</v>
      </c>
      <c r="B25" s="26" t="s">
        <v>182</v>
      </c>
      <c r="C25" s="26" t="s">
        <v>318</v>
      </c>
      <c r="D25" s="26" t="s">
        <v>195</v>
      </c>
      <c r="E25" s="26" t="s">
        <v>321</v>
      </c>
      <c r="F25" s="26" t="s">
        <v>321</v>
      </c>
      <c r="G25" s="25">
        <v>41.7</v>
      </c>
      <c r="H25" s="25">
        <v>-50.085000000000001</v>
      </c>
      <c r="I25" s="26">
        <f t="shared" si="5"/>
        <v>22</v>
      </c>
      <c r="J25" s="13">
        <f t="shared" si="3"/>
        <v>1985</v>
      </c>
      <c r="K25" s="26" t="s">
        <v>5858</v>
      </c>
      <c r="L25" s="123">
        <v>31284.669444444444</v>
      </c>
      <c r="M25" s="123">
        <v>31284.770833333332</v>
      </c>
      <c r="N25" s="123">
        <v>31286.458333333332</v>
      </c>
      <c r="O25" s="123">
        <v>31286.602083333335</v>
      </c>
      <c r="P25" s="26" t="s">
        <v>6959</v>
      </c>
      <c r="Q25" s="19">
        <f t="shared" si="0"/>
        <v>1.6875</v>
      </c>
      <c r="R25" s="19">
        <f t="shared" si="1"/>
        <v>1.9326388888912334</v>
      </c>
      <c r="S25" s="21">
        <f t="shared" si="4"/>
        <v>20.25</v>
      </c>
      <c r="T25" s="50">
        <v>3900</v>
      </c>
      <c r="U25" s="26" t="s">
        <v>5854</v>
      </c>
    </row>
    <row r="26" spans="1:21">
      <c r="A26" s="26" t="s">
        <v>320</v>
      </c>
      <c r="B26" s="26" t="s">
        <v>182</v>
      </c>
      <c r="C26" s="26" t="s">
        <v>318</v>
      </c>
      <c r="D26" s="26" t="s">
        <v>195</v>
      </c>
      <c r="E26" s="26" t="s">
        <v>321</v>
      </c>
      <c r="F26" s="26" t="s">
        <v>321</v>
      </c>
      <c r="G26" s="25">
        <v>41.766666666666666</v>
      </c>
      <c r="H26" s="25">
        <v>-50.233333333333334</v>
      </c>
      <c r="I26" s="26">
        <f t="shared" si="5"/>
        <v>22</v>
      </c>
      <c r="J26" s="13">
        <f t="shared" si="3"/>
        <v>1985</v>
      </c>
      <c r="K26" s="26" t="s">
        <v>5856</v>
      </c>
      <c r="L26" s="123">
        <v>31287.197222222221</v>
      </c>
      <c r="M26" s="123">
        <v>31287.277777777777</v>
      </c>
      <c r="N26" s="123">
        <v>31290.326388888891</v>
      </c>
      <c r="O26" s="123">
        <v>31290.427083333332</v>
      </c>
      <c r="P26" s="26" t="s">
        <v>6960</v>
      </c>
      <c r="Q26" s="19">
        <f t="shared" si="0"/>
        <v>3.0486111111131322</v>
      </c>
      <c r="R26" s="19">
        <f t="shared" si="1"/>
        <v>3.2298611111109494</v>
      </c>
      <c r="S26" s="21">
        <f t="shared" si="4"/>
        <v>36.583333333357587</v>
      </c>
      <c r="T26" s="50">
        <v>3900</v>
      </c>
      <c r="U26" s="26" t="s">
        <v>5854</v>
      </c>
    </row>
    <row r="27" spans="1:21">
      <c r="A27" s="26" t="s">
        <v>320</v>
      </c>
      <c r="B27" s="26" t="s">
        <v>182</v>
      </c>
      <c r="C27" s="26" t="s">
        <v>318</v>
      </c>
      <c r="D27" s="26" t="s">
        <v>195</v>
      </c>
      <c r="E27" s="26" t="s">
        <v>321</v>
      </c>
      <c r="F27" s="26" t="s">
        <v>321</v>
      </c>
      <c r="G27" s="25">
        <v>41.766666666666666</v>
      </c>
      <c r="H27" s="25">
        <v>-50.233333333333334</v>
      </c>
      <c r="I27" s="26">
        <f t="shared" si="5"/>
        <v>22</v>
      </c>
      <c r="J27" s="13">
        <f t="shared" si="3"/>
        <v>1985</v>
      </c>
      <c r="K27" s="26" t="s">
        <v>5852</v>
      </c>
      <c r="L27" s="123">
        <v>31290.554166666665</v>
      </c>
      <c r="M27" s="123">
        <v>31290.583333333332</v>
      </c>
      <c r="N27" s="123">
        <v>31291.1875</v>
      </c>
      <c r="O27" s="123">
        <v>31291.291666666668</v>
      </c>
      <c r="P27" s="26" t="s">
        <v>6960</v>
      </c>
      <c r="Q27" s="19">
        <f t="shared" si="0"/>
        <v>0.60416666666787933</v>
      </c>
      <c r="R27" s="19">
        <f t="shared" si="1"/>
        <v>0.73750000000291038</v>
      </c>
      <c r="S27" s="21">
        <f t="shared" ref="S27:S88" si="6">((VALUE(Q27)) * 24) * 0.5</f>
        <v>7.2500000000145519</v>
      </c>
      <c r="T27" s="50">
        <v>3900</v>
      </c>
      <c r="U27" s="26" t="s">
        <v>5854</v>
      </c>
    </row>
    <row r="28" spans="1:21">
      <c r="A28" s="26" t="s">
        <v>320</v>
      </c>
      <c r="B28" s="26" t="s">
        <v>182</v>
      </c>
      <c r="C28" s="26" t="s">
        <v>318</v>
      </c>
      <c r="D28" s="26" t="s">
        <v>195</v>
      </c>
      <c r="E28" s="26" t="s">
        <v>332</v>
      </c>
      <c r="F28" s="26" t="s">
        <v>332</v>
      </c>
      <c r="G28" s="25">
        <v>41.766666666666666</v>
      </c>
      <c r="H28" s="25">
        <v>-50.233333333333334</v>
      </c>
      <c r="I28" s="26">
        <f t="shared" si="5"/>
        <v>22</v>
      </c>
      <c r="J28" s="13">
        <f t="shared" si="3"/>
        <v>1985</v>
      </c>
      <c r="K28" s="26" t="s">
        <v>5850</v>
      </c>
      <c r="L28" s="123">
        <v>31292.03125</v>
      </c>
      <c r="M28" s="123">
        <v>31292.111111111109</v>
      </c>
      <c r="N28" s="123">
        <v>31293.020833333332</v>
      </c>
      <c r="O28" s="123">
        <v>31293.109027777777</v>
      </c>
      <c r="P28" s="26" t="s">
        <v>6961</v>
      </c>
      <c r="Q28" s="19">
        <f t="shared" si="0"/>
        <v>0.90972222222262644</v>
      </c>
      <c r="R28" s="19">
        <f t="shared" si="1"/>
        <v>1.077777777776646</v>
      </c>
      <c r="S28" s="21">
        <f t="shared" si="6"/>
        <v>10.916666666671517</v>
      </c>
      <c r="T28" s="50">
        <v>3900</v>
      </c>
      <c r="U28" s="26" t="s">
        <v>5848</v>
      </c>
    </row>
    <row r="29" spans="1:21">
      <c r="A29" s="26" t="s">
        <v>320</v>
      </c>
      <c r="B29" s="26" t="s">
        <v>182</v>
      </c>
      <c r="C29" s="26" t="s">
        <v>318</v>
      </c>
      <c r="D29" s="26" t="s">
        <v>195</v>
      </c>
      <c r="E29" s="26" t="s">
        <v>332</v>
      </c>
      <c r="F29" s="26" t="s">
        <v>332</v>
      </c>
      <c r="G29" s="25">
        <v>41.766666666666666</v>
      </c>
      <c r="H29" s="25">
        <v>-50.233333333333334</v>
      </c>
      <c r="I29" s="26">
        <f t="shared" si="5"/>
        <v>22</v>
      </c>
      <c r="J29" s="13">
        <f t="shared" si="3"/>
        <v>1985</v>
      </c>
      <c r="K29" s="26" t="s">
        <v>5847</v>
      </c>
      <c r="L29" s="123">
        <v>31294.138888888891</v>
      </c>
      <c r="M29" s="123">
        <v>31294.208333333332</v>
      </c>
      <c r="N29" s="123">
        <v>31294.591666666667</v>
      </c>
      <c r="O29" s="123">
        <v>31294.645833333332</v>
      </c>
      <c r="P29" s="26" t="s">
        <v>6961</v>
      </c>
      <c r="Q29" s="19">
        <f t="shared" si="0"/>
        <v>0.38333333333503106</v>
      </c>
      <c r="R29" s="19">
        <f t="shared" si="1"/>
        <v>0.50694444444161491</v>
      </c>
      <c r="S29" s="21">
        <f t="shared" si="6"/>
        <v>4.6000000000203727</v>
      </c>
      <c r="T29" s="50">
        <v>3900</v>
      </c>
      <c r="U29" s="26" t="s">
        <v>5848</v>
      </c>
    </row>
    <row r="30" spans="1:21">
      <c r="A30" s="26" t="s">
        <v>323</v>
      </c>
      <c r="B30" s="26" t="s">
        <v>231</v>
      </c>
      <c r="C30" s="26" t="s">
        <v>324</v>
      </c>
      <c r="D30" s="26" t="s">
        <v>195</v>
      </c>
      <c r="E30" s="26" t="s">
        <v>1033</v>
      </c>
      <c r="F30" s="26" t="s">
        <v>1033</v>
      </c>
      <c r="G30" s="25">
        <v>0</v>
      </c>
      <c r="H30" s="25">
        <v>0</v>
      </c>
      <c r="I30" s="26">
        <v>0</v>
      </c>
      <c r="J30" s="13">
        <f t="shared" si="3"/>
        <v>1985</v>
      </c>
      <c r="K30" s="26" t="s">
        <v>5844</v>
      </c>
      <c r="L30" s="123">
        <v>31390.875</v>
      </c>
      <c r="M30" s="123">
        <v>31390.875</v>
      </c>
      <c r="N30" s="123">
        <v>31391.050694444446</v>
      </c>
      <c r="O30" s="123">
        <v>31391.050694444446</v>
      </c>
      <c r="P30" s="26" t="s">
        <v>6962</v>
      </c>
      <c r="Q30" s="19">
        <f t="shared" si="0"/>
        <v>0.17569444444598048</v>
      </c>
      <c r="R30" s="19">
        <f t="shared" si="1"/>
        <v>0.17569444444598048</v>
      </c>
      <c r="S30" s="21">
        <f t="shared" si="6"/>
        <v>2.1083333333517658</v>
      </c>
      <c r="T30" s="50" t="s">
        <v>395</v>
      </c>
      <c r="U30" s="26" t="s">
        <v>5845</v>
      </c>
    </row>
    <row r="31" spans="1:21">
      <c r="A31" s="26" t="s">
        <v>323</v>
      </c>
      <c r="B31" s="26" t="s">
        <v>231</v>
      </c>
      <c r="C31" s="26" t="s">
        <v>324</v>
      </c>
      <c r="D31" s="26" t="s">
        <v>195</v>
      </c>
      <c r="E31" s="26" t="s">
        <v>1033</v>
      </c>
      <c r="F31" s="26" t="s">
        <v>1033</v>
      </c>
      <c r="G31" s="25">
        <v>11.824333333333334</v>
      </c>
      <c r="H31" s="25">
        <v>-103.8155</v>
      </c>
      <c r="I31" s="26">
        <f>INT(((180 + H31)/6) + 1)</f>
        <v>13</v>
      </c>
      <c r="J31" s="13">
        <f t="shared" si="3"/>
        <v>1985</v>
      </c>
      <c r="K31" s="26" t="s">
        <v>5842</v>
      </c>
      <c r="L31" s="123">
        <v>31394.397916666665</v>
      </c>
      <c r="M31" s="123">
        <v>31394.450694444444</v>
      </c>
      <c r="N31" s="123">
        <v>31397.09375</v>
      </c>
      <c r="O31" s="123">
        <v>31397.166666666668</v>
      </c>
      <c r="P31" s="26" t="s">
        <v>6962</v>
      </c>
      <c r="Q31" s="19">
        <f t="shared" si="0"/>
        <v>2.6430555555562023</v>
      </c>
      <c r="R31" s="19">
        <f t="shared" si="1"/>
        <v>2.7687500000029104</v>
      </c>
      <c r="S31" s="21">
        <f t="shared" si="6"/>
        <v>31.716666666674428</v>
      </c>
      <c r="T31" s="50">
        <v>2700</v>
      </c>
    </row>
    <row r="32" spans="1:21">
      <c r="A32" s="26" t="s">
        <v>323</v>
      </c>
      <c r="B32" s="26" t="s">
        <v>231</v>
      </c>
      <c r="C32" s="26" t="s">
        <v>324</v>
      </c>
      <c r="D32" s="26" t="s">
        <v>195</v>
      </c>
      <c r="E32" s="26" t="s">
        <v>1033</v>
      </c>
      <c r="F32" s="26" t="s">
        <v>1033</v>
      </c>
      <c r="G32" s="25">
        <v>11.824333333333334</v>
      </c>
      <c r="H32" s="25">
        <v>-103.8155</v>
      </c>
      <c r="I32" s="26">
        <f t="shared" ref="I32:I43" si="7">INT(((180 + H32)/6) + 1)</f>
        <v>13</v>
      </c>
      <c r="J32" s="13">
        <f t="shared" si="3"/>
        <v>1985</v>
      </c>
      <c r="K32" s="26" t="s">
        <v>5839</v>
      </c>
      <c r="L32" s="123">
        <v>31397.420138888891</v>
      </c>
      <c r="M32" s="123">
        <v>31397.420138888891</v>
      </c>
      <c r="N32" s="123">
        <v>31397.746527777777</v>
      </c>
      <c r="O32" s="123">
        <v>31397.746527777777</v>
      </c>
      <c r="P32" s="26" t="s">
        <v>6962</v>
      </c>
      <c r="Q32" s="19">
        <f t="shared" si="0"/>
        <v>0.32638888888686779</v>
      </c>
      <c r="R32" s="19">
        <f t="shared" si="1"/>
        <v>0.32638888888686779</v>
      </c>
      <c r="S32" s="21">
        <f t="shared" si="6"/>
        <v>3.9166666666424135</v>
      </c>
      <c r="T32" s="50">
        <v>2700</v>
      </c>
      <c r="U32" s="26" t="s">
        <v>5840</v>
      </c>
    </row>
    <row r="33" spans="1:21">
      <c r="A33" s="26" t="s">
        <v>323</v>
      </c>
      <c r="B33" s="26" t="s">
        <v>231</v>
      </c>
      <c r="C33" s="26" t="s">
        <v>324</v>
      </c>
      <c r="D33" s="26" t="s">
        <v>195</v>
      </c>
      <c r="E33" s="26" t="s">
        <v>1033</v>
      </c>
      <c r="F33" s="26" t="s">
        <v>1033</v>
      </c>
      <c r="G33" s="25">
        <v>10.916499999999999</v>
      </c>
      <c r="H33" s="25">
        <v>-103.70916666666666</v>
      </c>
      <c r="I33" s="26">
        <f t="shared" si="7"/>
        <v>13</v>
      </c>
      <c r="J33" s="13">
        <f t="shared" si="3"/>
        <v>1985</v>
      </c>
      <c r="K33" s="26" t="s">
        <v>5837</v>
      </c>
      <c r="L33" s="123">
        <v>31399.003472222223</v>
      </c>
      <c r="M33" s="123">
        <v>31399.134027777778</v>
      </c>
      <c r="N33" s="123">
        <v>31400.208333333332</v>
      </c>
      <c r="O33" s="123">
        <v>31400.25</v>
      </c>
      <c r="P33" s="26" t="s">
        <v>6962</v>
      </c>
      <c r="Q33" s="19">
        <f t="shared" si="0"/>
        <v>1.0743055555540195</v>
      </c>
      <c r="R33" s="19">
        <f t="shared" si="1"/>
        <v>1.2465277777773736</v>
      </c>
      <c r="S33" s="21">
        <f t="shared" si="6"/>
        <v>12.891666666648234</v>
      </c>
      <c r="T33" s="50">
        <v>2700</v>
      </c>
    </row>
    <row r="34" spans="1:21">
      <c r="A34" s="26" t="s">
        <v>323</v>
      </c>
      <c r="B34" s="26" t="s">
        <v>231</v>
      </c>
      <c r="C34" s="26" t="s">
        <v>324</v>
      </c>
      <c r="D34" s="26" t="s">
        <v>195</v>
      </c>
      <c r="E34" s="26" t="s">
        <v>1033</v>
      </c>
      <c r="F34" s="26" t="s">
        <v>1033</v>
      </c>
      <c r="G34" s="25">
        <v>10.916499999999999</v>
      </c>
      <c r="H34" s="25">
        <v>-103.70916666666666</v>
      </c>
      <c r="I34" s="26">
        <f t="shared" si="7"/>
        <v>13</v>
      </c>
      <c r="J34" s="13">
        <f t="shared" si="3"/>
        <v>1985</v>
      </c>
      <c r="K34" s="26" t="s">
        <v>5835</v>
      </c>
      <c r="L34" s="123">
        <v>31400.37361111111</v>
      </c>
      <c r="M34" s="123">
        <v>31400.534722222223</v>
      </c>
      <c r="N34" s="123">
        <v>31401.760416666668</v>
      </c>
      <c r="O34" s="123">
        <v>31401.834722222222</v>
      </c>
      <c r="P34" s="26" t="s">
        <v>6962</v>
      </c>
      <c r="Q34" s="19">
        <f t="shared" si="0"/>
        <v>1.2256944444452529</v>
      </c>
      <c r="R34" s="19">
        <f t="shared" si="1"/>
        <v>1.461111111111677</v>
      </c>
      <c r="S34" s="21">
        <f t="shared" si="6"/>
        <v>14.708333333343035</v>
      </c>
      <c r="T34" s="50">
        <v>2700</v>
      </c>
    </row>
    <row r="35" spans="1:21">
      <c r="A35" s="26" t="s">
        <v>323</v>
      </c>
      <c r="B35" s="26" t="s">
        <v>231</v>
      </c>
      <c r="C35" s="26" t="s">
        <v>324</v>
      </c>
      <c r="D35" s="26" t="s">
        <v>195</v>
      </c>
      <c r="E35" s="26" t="s">
        <v>1033</v>
      </c>
      <c r="F35" s="26" t="s">
        <v>1033</v>
      </c>
      <c r="G35" s="25">
        <v>10.765666666666666</v>
      </c>
      <c r="H35" s="25">
        <v>-103.67583333333333</v>
      </c>
      <c r="I35" s="26">
        <f t="shared" si="7"/>
        <v>13</v>
      </c>
      <c r="J35" s="13">
        <f t="shared" si="3"/>
        <v>1985</v>
      </c>
      <c r="K35" s="26" t="s">
        <v>5833</v>
      </c>
      <c r="L35" s="123">
        <v>31402.28125</v>
      </c>
      <c r="M35" s="123">
        <v>31402.327083333334</v>
      </c>
      <c r="N35" s="123">
        <v>31403.21736111111</v>
      </c>
      <c r="O35" s="123">
        <v>31403.28125</v>
      </c>
      <c r="P35" s="26" t="s">
        <v>6962</v>
      </c>
      <c r="Q35" s="19">
        <f t="shared" si="0"/>
        <v>0.89027777777664596</v>
      </c>
      <c r="R35" s="19">
        <f t="shared" si="1"/>
        <v>1</v>
      </c>
      <c r="S35" s="21">
        <f t="shared" si="6"/>
        <v>10.683333333319752</v>
      </c>
      <c r="T35" s="50">
        <v>2700</v>
      </c>
    </row>
    <row r="36" spans="1:21">
      <c r="A36" s="26" t="s">
        <v>323</v>
      </c>
      <c r="B36" s="26" t="s">
        <v>231</v>
      </c>
      <c r="C36" s="26" t="s">
        <v>324</v>
      </c>
      <c r="D36" s="26" t="s">
        <v>195</v>
      </c>
      <c r="E36" s="26" t="s">
        <v>1033</v>
      </c>
      <c r="F36" s="26" t="s">
        <v>1033</v>
      </c>
      <c r="G36" s="25">
        <v>11.824333333333334</v>
      </c>
      <c r="H36" s="25">
        <v>-103.8155</v>
      </c>
      <c r="I36" s="26">
        <f t="shared" si="7"/>
        <v>13</v>
      </c>
      <c r="J36" s="13">
        <f t="shared" si="3"/>
        <v>1985</v>
      </c>
      <c r="K36" s="26" t="s">
        <v>5829</v>
      </c>
      <c r="L36" s="123">
        <v>31403.883333333335</v>
      </c>
      <c r="M36" s="123">
        <v>31403.950694444444</v>
      </c>
      <c r="N36" s="123">
        <v>31407.756944444445</v>
      </c>
      <c r="O36" s="123">
        <v>31407.805555555555</v>
      </c>
      <c r="P36" s="26" t="s">
        <v>6962</v>
      </c>
      <c r="Q36" s="19">
        <f t="shared" si="0"/>
        <v>3.8062500000014552</v>
      </c>
      <c r="R36" s="19">
        <f t="shared" si="1"/>
        <v>3.9222222222197161</v>
      </c>
      <c r="S36" s="21">
        <f t="shared" si="6"/>
        <v>45.675000000017462</v>
      </c>
      <c r="T36" s="50">
        <v>2700</v>
      </c>
      <c r="U36" s="26" t="s">
        <v>5831</v>
      </c>
    </row>
    <row r="37" spans="1:21">
      <c r="A37" s="26" t="s">
        <v>343</v>
      </c>
      <c r="B37" s="26" t="s">
        <v>344</v>
      </c>
      <c r="C37" s="26" t="s">
        <v>345</v>
      </c>
      <c r="D37" s="26" t="s">
        <v>346</v>
      </c>
      <c r="E37" s="26" t="s">
        <v>298</v>
      </c>
      <c r="F37" s="26" t="s">
        <v>298</v>
      </c>
      <c r="G37" s="25">
        <v>24.416666666666668</v>
      </c>
      <c r="H37" s="25">
        <v>-77.55</v>
      </c>
      <c r="I37" s="26">
        <f t="shared" si="7"/>
        <v>18</v>
      </c>
      <c r="J37" s="13">
        <f t="shared" si="3"/>
        <v>1987</v>
      </c>
      <c r="K37" s="26" t="s">
        <v>5827</v>
      </c>
      <c r="L37" s="123">
        <v>31885.041666666668</v>
      </c>
      <c r="M37" s="123">
        <v>31885.041666666668</v>
      </c>
      <c r="N37" s="123">
        <v>31885.041666666668</v>
      </c>
      <c r="O37" s="123">
        <v>31885.4375</v>
      </c>
      <c r="P37" s="26" t="s">
        <v>6963</v>
      </c>
      <c r="Q37" s="19">
        <f t="shared" si="0"/>
        <v>0</v>
      </c>
      <c r="R37" s="19">
        <f t="shared" si="1"/>
        <v>0.39583333333212067</v>
      </c>
      <c r="S37" s="21">
        <f t="shared" si="6"/>
        <v>0</v>
      </c>
      <c r="T37" s="50">
        <v>2700</v>
      </c>
      <c r="U37" s="26" t="s">
        <v>5825</v>
      </c>
    </row>
    <row r="38" spans="1:21">
      <c r="A38" s="26" t="s">
        <v>343</v>
      </c>
      <c r="B38" s="26" t="s">
        <v>344</v>
      </c>
      <c r="C38" s="26" t="s">
        <v>345</v>
      </c>
      <c r="D38" s="26" t="s">
        <v>346</v>
      </c>
      <c r="E38" s="26" t="s">
        <v>298</v>
      </c>
      <c r="F38" s="26" t="s">
        <v>298</v>
      </c>
      <c r="G38" s="25">
        <v>24.416666666666668</v>
      </c>
      <c r="H38" s="25">
        <v>-77.55</v>
      </c>
      <c r="I38" s="26">
        <f t="shared" si="7"/>
        <v>18</v>
      </c>
      <c r="J38" s="13">
        <f t="shared" si="3"/>
        <v>1987</v>
      </c>
      <c r="K38" s="26" t="s">
        <v>5824</v>
      </c>
      <c r="L38" s="123">
        <v>31885.791666666668</v>
      </c>
      <c r="M38" s="123">
        <v>31885.791666666668</v>
      </c>
      <c r="N38" s="123">
        <v>31886.791666666668</v>
      </c>
      <c r="O38" s="123">
        <v>31886.083333333332</v>
      </c>
      <c r="P38" s="26" t="s">
        <v>6963</v>
      </c>
      <c r="Q38" s="19">
        <f t="shared" si="0"/>
        <v>1</v>
      </c>
      <c r="R38" s="19">
        <f t="shared" si="1"/>
        <v>0.29166666666424135</v>
      </c>
      <c r="S38" s="21">
        <f t="shared" si="6"/>
        <v>12</v>
      </c>
      <c r="T38" s="50">
        <v>2700</v>
      </c>
      <c r="U38" s="26" t="s">
        <v>5825</v>
      </c>
    </row>
    <row r="39" spans="1:21">
      <c r="A39" s="26" t="s">
        <v>343</v>
      </c>
      <c r="B39" s="26" t="s">
        <v>344</v>
      </c>
      <c r="C39" s="26" t="s">
        <v>345</v>
      </c>
      <c r="D39" s="26" t="s">
        <v>346</v>
      </c>
      <c r="E39" s="26" t="s">
        <v>298</v>
      </c>
      <c r="F39" s="26" t="s">
        <v>298</v>
      </c>
      <c r="G39" s="25">
        <v>24.416666666666668</v>
      </c>
      <c r="H39" s="25">
        <v>-77.55</v>
      </c>
      <c r="I39" s="26">
        <f t="shared" si="7"/>
        <v>18</v>
      </c>
      <c r="J39" s="13">
        <f t="shared" si="3"/>
        <v>1987</v>
      </c>
      <c r="K39" s="26" t="s">
        <v>5821</v>
      </c>
      <c r="L39" s="123">
        <v>31889.370833333334</v>
      </c>
      <c r="M39" s="123">
        <v>31889.370833333334</v>
      </c>
      <c r="N39" s="123">
        <v>31889.746527777777</v>
      </c>
      <c r="O39" s="123">
        <v>31889.791666666668</v>
      </c>
      <c r="P39" s="26" t="s">
        <v>6963</v>
      </c>
      <c r="Q39" s="19">
        <f t="shared" si="0"/>
        <v>0.3756944444430701</v>
      </c>
      <c r="R39" s="19">
        <f t="shared" si="1"/>
        <v>0.42083333333357587</v>
      </c>
      <c r="S39" s="21">
        <f t="shared" si="6"/>
        <v>4.5083333333168412</v>
      </c>
      <c r="T39" s="50">
        <v>2700</v>
      </c>
      <c r="U39" s="26" t="s">
        <v>5822</v>
      </c>
    </row>
    <row r="40" spans="1:21">
      <c r="A40" s="26" t="s">
        <v>343</v>
      </c>
      <c r="B40" s="26" t="s">
        <v>344</v>
      </c>
      <c r="C40" s="26" t="s">
        <v>345</v>
      </c>
      <c r="D40" s="26" t="s">
        <v>346</v>
      </c>
      <c r="E40" s="26" t="s">
        <v>298</v>
      </c>
      <c r="F40" s="26" t="s">
        <v>298</v>
      </c>
      <c r="G40" s="25">
        <v>24.416666666666668</v>
      </c>
      <c r="H40" s="25">
        <v>-77.55</v>
      </c>
      <c r="I40" s="26">
        <f t="shared" si="7"/>
        <v>18</v>
      </c>
      <c r="J40" s="13">
        <f t="shared" si="3"/>
        <v>1987</v>
      </c>
      <c r="K40" s="26" t="s">
        <v>5818</v>
      </c>
      <c r="L40" s="123">
        <v>31889.927083333332</v>
      </c>
      <c r="M40" s="123">
        <v>31890.243055555555</v>
      </c>
      <c r="N40" s="123">
        <v>31890.34513888889</v>
      </c>
      <c r="O40" s="123">
        <v>31890.385416666668</v>
      </c>
      <c r="P40" s="26" t="s">
        <v>6963</v>
      </c>
      <c r="Q40" s="19">
        <f t="shared" si="0"/>
        <v>0.10208333333503106</v>
      </c>
      <c r="R40" s="19">
        <f t="shared" si="1"/>
        <v>0.45833333333575865</v>
      </c>
      <c r="S40" s="21">
        <f t="shared" si="6"/>
        <v>1.2250000000203727</v>
      </c>
      <c r="T40" s="50">
        <v>2700</v>
      </c>
      <c r="U40" s="26" t="s">
        <v>5819</v>
      </c>
    </row>
    <row r="41" spans="1:21">
      <c r="A41" s="26" t="s">
        <v>343</v>
      </c>
      <c r="B41" s="26" t="s">
        <v>344</v>
      </c>
      <c r="C41" s="26" t="s">
        <v>345</v>
      </c>
      <c r="D41" s="26" t="s">
        <v>346</v>
      </c>
      <c r="E41" s="26" t="s">
        <v>298</v>
      </c>
      <c r="F41" s="26" t="s">
        <v>298</v>
      </c>
      <c r="G41" s="25">
        <v>24.416666666666668</v>
      </c>
      <c r="H41" s="25">
        <v>-77.55</v>
      </c>
      <c r="I41" s="26">
        <f t="shared" si="7"/>
        <v>18</v>
      </c>
      <c r="J41" s="13">
        <f t="shared" si="3"/>
        <v>1987</v>
      </c>
      <c r="K41" s="26" t="s">
        <v>5815</v>
      </c>
      <c r="L41" s="123">
        <v>31890.459027777779</v>
      </c>
      <c r="M41" s="123">
        <v>31890.459027777779</v>
      </c>
      <c r="N41" s="123">
        <v>31891.590277777777</v>
      </c>
      <c r="O41" s="123">
        <v>31890.590277777777</v>
      </c>
      <c r="P41" s="26" t="s">
        <v>6963</v>
      </c>
      <c r="Q41" s="19">
        <f t="shared" si="0"/>
        <v>1.1312499999985448</v>
      </c>
      <c r="R41" s="19">
        <f t="shared" si="1"/>
        <v>0.13124999999854481</v>
      </c>
      <c r="S41" s="21">
        <f t="shared" si="6"/>
        <v>13.574999999982538</v>
      </c>
      <c r="T41" s="50">
        <v>2700</v>
      </c>
      <c r="U41" s="26" t="s">
        <v>5816</v>
      </c>
    </row>
    <row r="42" spans="1:21">
      <c r="A42" s="26" t="s">
        <v>343</v>
      </c>
      <c r="B42" s="26" t="s">
        <v>344</v>
      </c>
      <c r="C42" s="26" t="s">
        <v>345</v>
      </c>
      <c r="D42" s="26" t="s">
        <v>346</v>
      </c>
      <c r="E42" s="26" t="s">
        <v>298</v>
      </c>
      <c r="F42" s="26" t="s">
        <v>298</v>
      </c>
      <c r="G42" s="25">
        <v>24.416666666666668</v>
      </c>
      <c r="H42" s="25">
        <v>-77.55</v>
      </c>
      <c r="I42" s="26">
        <f t="shared" si="7"/>
        <v>18</v>
      </c>
      <c r="J42" s="13">
        <f t="shared" si="3"/>
        <v>1987</v>
      </c>
      <c r="K42" s="26" t="s">
        <v>5812</v>
      </c>
      <c r="L42" s="123">
        <v>31892.583333333332</v>
      </c>
      <c r="M42" s="123">
        <v>31892.614583333332</v>
      </c>
      <c r="N42" s="123">
        <v>31892.659722222223</v>
      </c>
      <c r="O42" s="123">
        <v>31892.708333333332</v>
      </c>
      <c r="P42" s="26" t="s">
        <v>6963</v>
      </c>
      <c r="Q42" s="19">
        <f t="shared" si="0"/>
        <v>4.5138888890505768E-2</v>
      </c>
      <c r="R42" s="19">
        <f t="shared" si="1"/>
        <v>0.125</v>
      </c>
      <c r="S42" s="21">
        <f t="shared" si="6"/>
        <v>0.54166666668606922</v>
      </c>
      <c r="T42" s="50">
        <v>2700</v>
      </c>
      <c r="U42" s="26" t="s">
        <v>5813</v>
      </c>
    </row>
    <row r="43" spans="1:21">
      <c r="A43" s="26" t="s">
        <v>343</v>
      </c>
      <c r="B43" s="26" t="s">
        <v>344</v>
      </c>
      <c r="C43" s="26" t="s">
        <v>345</v>
      </c>
      <c r="D43" s="26" t="s">
        <v>346</v>
      </c>
      <c r="E43" s="26" t="s">
        <v>298</v>
      </c>
      <c r="F43" s="26" t="s">
        <v>298</v>
      </c>
      <c r="G43" s="25">
        <v>24.416666666666668</v>
      </c>
      <c r="H43" s="25">
        <v>-77.55</v>
      </c>
      <c r="I43" s="26">
        <f t="shared" si="7"/>
        <v>18</v>
      </c>
      <c r="J43" s="13">
        <f t="shared" si="3"/>
        <v>1987</v>
      </c>
      <c r="K43" s="26" t="s">
        <v>5809</v>
      </c>
      <c r="L43" s="123">
        <v>31894.693055555555</v>
      </c>
      <c r="M43" s="123">
        <v>31894.801388888889</v>
      </c>
      <c r="N43" s="123">
        <v>31897.375</v>
      </c>
      <c r="O43" s="123">
        <v>31897.416666666668</v>
      </c>
      <c r="P43" s="26" t="s">
        <v>6963</v>
      </c>
      <c r="Q43" s="19">
        <f t="shared" si="0"/>
        <v>2.5736111111109494</v>
      </c>
      <c r="R43" s="19">
        <f t="shared" si="1"/>
        <v>2.7236111111124046</v>
      </c>
      <c r="S43" s="21">
        <f t="shared" si="6"/>
        <v>30.883333333331393</v>
      </c>
      <c r="T43" s="50">
        <v>2700</v>
      </c>
    </row>
    <row r="44" spans="1:21">
      <c r="A44" s="26" t="s">
        <v>311</v>
      </c>
      <c r="B44" s="26" t="s">
        <v>182</v>
      </c>
      <c r="C44" s="26" t="s">
        <v>349</v>
      </c>
      <c r="D44" s="26" t="s">
        <v>195</v>
      </c>
      <c r="E44" s="26" t="s">
        <v>266</v>
      </c>
      <c r="F44" s="26" t="s">
        <v>266</v>
      </c>
      <c r="G44" s="25">
        <v>0</v>
      </c>
      <c r="H44" s="25">
        <v>0</v>
      </c>
      <c r="I44" s="26">
        <v>0</v>
      </c>
      <c r="J44" s="13">
        <f t="shared" si="3"/>
        <v>1987</v>
      </c>
      <c r="K44" s="26" t="s">
        <v>5807</v>
      </c>
      <c r="L44" s="123">
        <v>31979.824305555554</v>
      </c>
      <c r="M44" s="123">
        <v>31979.893749999999</v>
      </c>
      <c r="N44" s="123">
        <v>31981.418750000001</v>
      </c>
      <c r="O44" s="123">
        <v>31981.458333333332</v>
      </c>
      <c r="Q44" s="19">
        <f t="shared" si="0"/>
        <v>1.5250000000014552</v>
      </c>
      <c r="R44" s="19">
        <f t="shared" si="1"/>
        <v>1.6340277777781012</v>
      </c>
      <c r="S44" s="21">
        <f t="shared" si="6"/>
        <v>18.300000000017462</v>
      </c>
      <c r="T44" s="50" t="s">
        <v>395</v>
      </c>
      <c r="U44" s="26" t="s">
        <v>5799</v>
      </c>
    </row>
    <row r="45" spans="1:21">
      <c r="A45" s="26" t="s">
        <v>311</v>
      </c>
      <c r="B45" s="26" t="s">
        <v>182</v>
      </c>
      <c r="C45" s="26" t="s">
        <v>349</v>
      </c>
      <c r="D45" s="26" t="s">
        <v>195</v>
      </c>
      <c r="E45" s="26" t="s">
        <v>266</v>
      </c>
      <c r="F45" s="26" t="s">
        <v>266</v>
      </c>
      <c r="G45" s="25">
        <v>0</v>
      </c>
      <c r="H45" s="25">
        <v>0</v>
      </c>
      <c r="I45" s="26">
        <v>0</v>
      </c>
      <c r="J45" s="13">
        <f t="shared" si="3"/>
        <v>1987</v>
      </c>
      <c r="K45" s="26" t="s">
        <v>5805</v>
      </c>
      <c r="L45" s="123">
        <v>31982.753472222223</v>
      </c>
      <c r="M45" s="123">
        <v>31982.814583333333</v>
      </c>
      <c r="N45" s="123">
        <v>31983.115972222222</v>
      </c>
      <c r="O45" s="123">
        <v>31983.145833333332</v>
      </c>
      <c r="Q45" s="19">
        <f t="shared" si="0"/>
        <v>0.30138888888905058</v>
      </c>
      <c r="R45" s="19">
        <f t="shared" si="1"/>
        <v>0.39236111110949423</v>
      </c>
      <c r="S45" s="21">
        <f t="shared" si="6"/>
        <v>3.6166666666686069</v>
      </c>
      <c r="T45" s="50" t="s">
        <v>395</v>
      </c>
      <c r="U45" s="26" t="s">
        <v>5799</v>
      </c>
    </row>
    <row r="46" spans="1:21">
      <c r="A46" s="26" t="s">
        <v>311</v>
      </c>
      <c r="B46" s="26" t="s">
        <v>182</v>
      </c>
      <c r="C46" s="26" t="s">
        <v>349</v>
      </c>
      <c r="D46" s="26" t="s">
        <v>195</v>
      </c>
      <c r="E46" s="26" t="s">
        <v>266</v>
      </c>
      <c r="F46" s="26" t="s">
        <v>266</v>
      </c>
      <c r="G46" s="25">
        <v>0</v>
      </c>
      <c r="H46" s="25">
        <v>0</v>
      </c>
      <c r="I46" s="26">
        <v>0</v>
      </c>
      <c r="J46" s="13">
        <f t="shared" si="3"/>
        <v>1987</v>
      </c>
      <c r="K46" s="26" t="s">
        <v>5803</v>
      </c>
      <c r="L46" s="123">
        <v>31985.177083333332</v>
      </c>
      <c r="M46" s="123">
        <v>31985.240277777779</v>
      </c>
      <c r="N46" s="123">
        <v>31985.84375</v>
      </c>
      <c r="O46" s="123">
        <v>31985.875</v>
      </c>
      <c r="Q46" s="19">
        <f>(N46 - M46)</f>
        <v>0.60347222222117125</v>
      </c>
      <c r="R46" s="19">
        <f t="shared" si="1"/>
        <v>0.69791666666787933</v>
      </c>
      <c r="S46" s="21">
        <f t="shared" si="6"/>
        <v>7.241666666654055</v>
      </c>
      <c r="T46" s="50" t="s">
        <v>395</v>
      </c>
      <c r="U46" s="26" t="s">
        <v>311</v>
      </c>
    </row>
    <row r="47" spans="1:21">
      <c r="A47" s="26" t="s">
        <v>311</v>
      </c>
      <c r="B47" s="26" t="s">
        <v>182</v>
      </c>
      <c r="C47" s="26" t="s">
        <v>349</v>
      </c>
      <c r="D47" s="26" t="s">
        <v>195</v>
      </c>
      <c r="E47" s="26" t="s">
        <v>266</v>
      </c>
      <c r="F47" s="26" t="s">
        <v>266</v>
      </c>
      <c r="G47" s="25">
        <v>0</v>
      </c>
      <c r="H47" s="25">
        <v>0</v>
      </c>
      <c r="I47" s="26">
        <v>0</v>
      </c>
      <c r="J47" s="13">
        <f t="shared" si="3"/>
        <v>1987</v>
      </c>
      <c r="K47" s="26" t="s">
        <v>5801</v>
      </c>
      <c r="L47" s="123">
        <v>31986.053472222222</v>
      </c>
      <c r="M47" s="123">
        <v>31986.119444444445</v>
      </c>
      <c r="N47" s="123">
        <v>31988.631944444445</v>
      </c>
      <c r="O47" s="123">
        <v>31988.708333333332</v>
      </c>
      <c r="Q47" s="19">
        <f t="shared" si="0"/>
        <v>2.5125000000007276</v>
      </c>
      <c r="R47" s="19">
        <f t="shared" si="1"/>
        <v>2.6548611111102218</v>
      </c>
      <c r="S47" s="21">
        <f t="shared" si="6"/>
        <v>30.150000000008731</v>
      </c>
      <c r="T47" s="50" t="s">
        <v>395</v>
      </c>
      <c r="U47" s="26" t="s">
        <v>311</v>
      </c>
    </row>
    <row r="48" spans="1:21">
      <c r="A48" s="26" t="s">
        <v>311</v>
      </c>
      <c r="B48" s="26" t="s">
        <v>182</v>
      </c>
      <c r="C48" s="26" t="s">
        <v>349</v>
      </c>
      <c r="D48" s="26" t="s">
        <v>195</v>
      </c>
      <c r="E48" s="26" t="s">
        <v>266</v>
      </c>
      <c r="F48" s="26" t="s">
        <v>266</v>
      </c>
      <c r="G48" s="25">
        <v>0</v>
      </c>
      <c r="H48" s="25">
        <v>0</v>
      </c>
      <c r="I48" s="26">
        <v>0</v>
      </c>
      <c r="J48" s="13">
        <f t="shared" si="3"/>
        <v>1987</v>
      </c>
      <c r="K48" s="26" t="s">
        <v>5798</v>
      </c>
      <c r="L48" s="123">
        <v>31988.882638888888</v>
      </c>
      <c r="M48" s="123">
        <v>31989.121527777777</v>
      </c>
      <c r="N48" s="123">
        <v>31989.545138888891</v>
      </c>
      <c r="O48" s="123">
        <v>31989.583333333332</v>
      </c>
      <c r="Q48" s="19">
        <f t="shared" si="0"/>
        <v>0.42361111111313221</v>
      </c>
      <c r="R48" s="19">
        <f t="shared" si="1"/>
        <v>0.70069444444379769</v>
      </c>
      <c r="S48" s="21">
        <f t="shared" si="6"/>
        <v>5.0833333333575865</v>
      </c>
      <c r="T48" s="50" t="s">
        <v>395</v>
      </c>
      <c r="U48" s="26" t="s">
        <v>5799</v>
      </c>
    </row>
    <row r="49" spans="1:21">
      <c r="A49" s="26" t="s">
        <v>350</v>
      </c>
      <c r="B49" s="26" t="s">
        <v>182</v>
      </c>
      <c r="C49" s="26" t="s">
        <v>351</v>
      </c>
      <c r="D49" s="26" t="s">
        <v>346</v>
      </c>
      <c r="E49" s="26" t="s">
        <v>6964</v>
      </c>
      <c r="F49" s="26" t="s">
        <v>6964</v>
      </c>
      <c r="G49" s="25">
        <v>72</v>
      </c>
      <c r="H49" s="25">
        <v>-1</v>
      </c>
      <c r="I49" s="26">
        <f t="shared" ref="I49:I54" si="8">INT(((180 + H49)/6) + 1)</f>
        <v>30</v>
      </c>
      <c r="J49" s="13">
        <f t="shared" si="3"/>
        <v>1987</v>
      </c>
      <c r="K49" s="26" t="s">
        <v>5796</v>
      </c>
      <c r="L49" s="123">
        <v>31993.864583333332</v>
      </c>
      <c r="M49" s="123">
        <v>31993.976388888888</v>
      </c>
      <c r="N49" s="123">
        <v>31994.378472222223</v>
      </c>
      <c r="O49" s="123">
        <v>31994.451388888891</v>
      </c>
      <c r="P49" s="26" t="s">
        <v>6574</v>
      </c>
      <c r="Q49" s="19">
        <f t="shared" si="0"/>
        <v>0.40208333333430346</v>
      </c>
      <c r="R49" s="19">
        <f t="shared" si="1"/>
        <v>0.58680555555838509</v>
      </c>
      <c r="S49" s="21">
        <f t="shared" si="6"/>
        <v>4.8250000000116415</v>
      </c>
      <c r="T49" s="50">
        <v>3500</v>
      </c>
      <c r="U49" s="26" t="s">
        <v>5767</v>
      </c>
    </row>
    <row r="50" spans="1:21">
      <c r="A50" s="26" t="s">
        <v>350</v>
      </c>
      <c r="B50" s="26" t="s">
        <v>182</v>
      </c>
      <c r="C50" s="26" t="s">
        <v>351</v>
      </c>
      <c r="D50" s="26" t="s">
        <v>346</v>
      </c>
      <c r="E50" s="26" t="s">
        <v>6964</v>
      </c>
      <c r="F50" s="26" t="s">
        <v>6964</v>
      </c>
      <c r="G50" s="25">
        <v>71.92</v>
      </c>
      <c r="H50" s="25">
        <v>-0.83</v>
      </c>
      <c r="I50" s="26">
        <f t="shared" si="8"/>
        <v>30</v>
      </c>
      <c r="J50" s="13">
        <f t="shared" si="3"/>
        <v>1987</v>
      </c>
      <c r="K50" s="26" t="s">
        <v>5794</v>
      </c>
      <c r="L50" s="123">
        <v>31996.587500000001</v>
      </c>
      <c r="M50" s="123">
        <v>31996.663194444445</v>
      </c>
      <c r="N50" s="123">
        <v>31996.999305555557</v>
      </c>
      <c r="O50" s="123">
        <v>31997.079861111109</v>
      </c>
      <c r="P50" s="26" t="s">
        <v>6574</v>
      </c>
      <c r="Q50" s="19">
        <f t="shared" si="0"/>
        <v>0.33611111111167702</v>
      </c>
      <c r="R50" s="19">
        <f t="shared" si="1"/>
        <v>0.49236111110803904</v>
      </c>
      <c r="S50" s="21">
        <f t="shared" si="6"/>
        <v>4.0333333333401242</v>
      </c>
      <c r="T50" s="50">
        <v>3500</v>
      </c>
      <c r="U50" s="26" t="s">
        <v>5767</v>
      </c>
    </row>
    <row r="51" spans="1:21">
      <c r="A51" s="26" t="s">
        <v>350</v>
      </c>
      <c r="B51" s="26" t="s">
        <v>182</v>
      </c>
      <c r="C51" s="26" t="s">
        <v>351</v>
      </c>
      <c r="D51" s="26" t="s">
        <v>346</v>
      </c>
      <c r="E51" s="26" t="s">
        <v>6964</v>
      </c>
      <c r="F51" s="26" t="s">
        <v>6964</v>
      </c>
      <c r="G51" s="25">
        <v>71.92</v>
      </c>
      <c r="H51" s="25">
        <v>-0.83</v>
      </c>
      <c r="I51" s="26">
        <f t="shared" si="8"/>
        <v>30</v>
      </c>
      <c r="J51" s="13">
        <f t="shared" si="3"/>
        <v>1987</v>
      </c>
      <c r="K51" s="26" t="s">
        <v>5792</v>
      </c>
      <c r="L51" s="123">
        <v>31999.136805555554</v>
      </c>
      <c r="M51" s="123">
        <v>31999.198611111111</v>
      </c>
      <c r="N51" s="123">
        <v>31999.906944444443</v>
      </c>
      <c r="O51" s="123">
        <v>31999.958333333332</v>
      </c>
      <c r="P51" s="26" t="s">
        <v>6574</v>
      </c>
      <c r="Q51" s="19">
        <f t="shared" si="0"/>
        <v>0.70833333333212067</v>
      </c>
      <c r="R51" s="19">
        <f t="shared" si="1"/>
        <v>0.82152777777810115</v>
      </c>
      <c r="S51" s="21">
        <f t="shared" si="6"/>
        <v>8.4999999999854481</v>
      </c>
      <c r="T51" s="50">
        <v>3500</v>
      </c>
    </row>
    <row r="52" spans="1:21">
      <c r="A52" s="26" t="s">
        <v>350</v>
      </c>
      <c r="B52" s="26" t="s">
        <v>182</v>
      </c>
      <c r="C52" s="26" t="s">
        <v>351</v>
      </c>
      <c r="D52" s="26" t="s">
        <v>346</v>
      </c>
      <c r="E52" s="26" t="s">
        <v>6964</v>
      </c>
      <c r="F52" s="26" t="s">
        <v>6964</v>
      </c>
      <c r="G52" s="25">
        <v>71.2</v>
      </c>
      <c r="H52" s="25">
        <v>-5.42</v>
      </c>
      <c r="I52" s="26">
        <f t="shared" si="8"/>
        <v>30</v>
      </c>
      <c r="J52" s="13">
        <f t="shared" si="3"/>
        <v>1987</v>
      </c>
      <c r="K52" s="26" t="s">
        <v>5790</v>
      </c>
      <c r="L52" s="123">
        <v>32000.486111111109</v>
      </c>
      <c r="M52" s="123">
        <v>32000.530555555557</v>
      </c>
      <c r="N52" s="123">
        <v>32000.752083333333</v>
      </c>
      <c r="O52" s="123">
        <v>32000.833333333332</v>
      </c>
      <c r="P52" s="26" t="s">
        <v>6574</v>
      </c>
      <c r="Q52" s="19">
        <f t="shared" si="0"/>
        <v>0.22152777777591837</v>
      </c>
      <c r="R52" s="19">
        <f t="shared" si="1"/>
        <v>0.34722222222262644</v>
      </c>
      <c r="S52" s="21">
        <f t="shared" si="6"/>
        <v>2.6583333333110204</v>
      </c>
      <c r="T52" s="50">
        <v>3500</v>
      </c>
      <c r="U52" s="26" t="s">
        <v>5767</v>
      </c>
    </row>
    <row r="53" spans="1:21">
      <c r="A53" s="26" t="s">
        <v>350</v>
      </c>
      <c r="B53" s="26" t="s">
        <v>182</v>
      </c>
      <c r="C53" s="26" t="s">
        <v>351</v>
      </c>
      <c r="D53" s="26" t="s">
        <v>346</v>
      </c>
      <c r="E53" s="26" t="s">
        <v>6964</v>
      </c>
      <c r="F53" s="26" t="s">
        <v>6964</v>
      </c>
      <c r="G53" s="25">
        <v>71.56</v>
      </c>
      <c r="H53" s="25">
        <v>-3.33</v>
      </c>
      <c r="I53" s="26">
        <f t="shared" si="8"/>
        <v>30</v>
      </c>
      <c r="J53" s="13">
        <f t="shared" si="3"/>
        <v>1987</v>
      </c>
      <c r="K53" s="26" t="s">
        <v>5788</v>
      </c>
      <c r="L53" s="123">
        <v>32002.388888888891</v>
      </c>
      <c r="M53" s="123">
        <v>32002.445833333335</v>
      </c>
      <c r="N53" s="123">
        <v>32003.765972222223</v>
      </c>
      <c r="O53" s="123">
        <v>32003.833333333332</v>
      </c>
      <c r="P53" s="26" t="s">
        <v>6574</v>
      </c>
      <c r="Q53" s="19">
        <f t="shared" si="0"/>
        <v>1.320138888888323</v>
      </c>
      <c r="R53" s="19">
        <f t="shared" si="1"/>
        <v>1.4444444444416149</v>
      </c>
      <c r="S53" s="21">
        <f t="shared" si="6"/>
        <v>15.841666666659876</v>
      </c>
      <c r="T53" s="50">
        <v>3500</v>
      </c>
      <c r="U53" s="26" t="s">
        <v>5767</v>
      </c>
    </row>
    <row r="54" spans="1:21">
      <c r="A54" s="26" t="s">
        <v>350</v>
      </c>
      <c r="B54" s="26" t="s">
        <v>182</v>
      </c>
      <c r="C54" s="26" t="s">
        <v>351</v>
      </c>
      <c r="D54" s="26" t="s">
        <v>346</v>
      </c>
      <c r="E54" s="26" t="s">
        <v>6964</v>
      </c>
      <c r="F54" s="26" t="s">
        <v>6964</v>
      </c>
      <c r="G54" s="25">
        <v>71.56</v>
      </c>
      <c r="H54" s="25">
        <v>-3.33</v>
      </c>
      <c r="I54" s="26">
        <f t="shared" si="8"/>
        <v>30</v>
      </c>
      <c r="J54" s="13">
        <f t="shared" si="3"/>
        <v>1987</v>
      </c>
      <c r="K54" s="26" t="s">
        <v>5785</v>
      </c>
      <c r="L54" s="123">
        <v>32005.005555555555</v>
      </c>
      <c r="M54" s="123">
        <v>32005.053472222222</v>
      </c>
      <c r="N54" s="123">
        <v>32006.504861111112</v>
      </c>
      <c r="O54" s="123">
        <v>32006.5625</v>
      </c>
      <c r="P54" s="26" t="s">
        <v>6574</v>
      </c>
      <c r="Q54" s="19">
        <f t="shared" si="0"/>
        <v>1.4513888888905058</v>
      </c>
      <c r="R54" s="19">
        <f t="shared" si="1"/>
        <v>1.5569444444445253</v>
      </c>
      <c r="S54" s="21">
        <f t="shared" si="6"/>
        <v>17.416666666686069</v>
      </c>
      <c r="T54" s="50">
        <v>3500</v>
      </c>
      <c r="U54" s="26" t="s">
        <v>5767</v>
      </c>
    </row>
    <row r="55" spans="1:21">
      <c r="A55" s="26" t="s">
        <v>311</v>
      </c>
      <c r="B55" s="26" t="s">
        <v>263</v>
      </c>
      <c r="C55" s="26" t="s">
        <v>354</v>
      </c>
      <c r="D55" s="26" t="s">
        <v>195</v>
      </c>
      <c r="E55" s="26" t="s">
        <v>355</v>
      </c>
      <c r="F55" s="26" t="s">
        <v>355</v>
      </c>
      <c r="G55" s="25">
        <v>0</v>
      </c>
      <c r="H55" s="25">
        <v>0</v>
      </c>
      <c r="I55" s="26">
        <v>0</v>
      </c>
      <c r="J55" s="13">
        <f t="shared" si="3"/>
        <v>1988</v>
      </c>
      <c r="K55" s="26" t="s">
        <v>5782</v>
      </c>
      <c r="L55" s="123">
        <v>32143.041666666668</v>
      </c>
      <c r="M55" s="123">
        <v>32143.041666666668</v>
      </c>
      <c r="N55" s="123">
        <v>32143.041666666668</v>
      </c>
      <c r="O55" s="123">
        <v>32143.041666666668</v>
      </c>
      <c r="Q55" s="19">
        <f t="shared" si="0"/>
        <v>0</v>
      </c>
      <c r="R55" s="19">
        <f t="shared" si="1"/>
        <v>0</v>
      </c>
      <c r="S55" s="21">
        <f t="shared" si="6"/>
        <v>0</v>
      </c>
      <c r="T55" s="50" t="s">
        <v>395</v>
      </c>
      <c r="U55" s="26" t="s">
        <v>5770</v>
      </c>
    </row>
    <row r="56" spans="1:21">
      <c r="A56" s="26" t="s">
        <v>311</v>
      </c>
      <c r="B56" s="26" t="s">
        <v>263</v>
      </c>
      <c r="C56" s="26" t="s">
        <v>354</v>
      </c>
      <c r="D56" s="26" t="s">
        <v>195</v>
      </c>
      <c r="E56" s="26" t="s">
        <v>355</v>
      </c>
      <c r="F56" s="26" t="s">
        <v>355</v>
      </c>
      <c r="G56" s="25">
        <v>0</v>
      </c>
      <c r="H56" s="25">
        <v>0</v>
      </c>
      <c r="I56" s="26">
        <v>0</v>
      </c>
      <c r="J56" s="13">
        <f t="shared" si="3"/>
        <v>1988</v>
      </c>
      <c r="K56" s="26" t="s">
        <v>5780</v>
      </c>
      <c r="L56" s="123">
        <v>32143.041666666668</v>
      </c>
      <c r="M56" s="123">
        <v>32143.041666666668</v>
      </c>
      <c r="N56" s="123">
        <v>32143.041666666668</v>
      </c>
      <c r="O56" s="123">
        <v>32143.041666666668</v>
      </c>
      <c r="Q56" s="19">
        <f t="shared" si="0"/>
        <v>0</v>
      </c>
      <c r="R56" s="19">
        <f t="shared" si="1"/>
        <v>0</v>
      </c>
      <c r="S56" s="21">
        <f t="shared" si="6"/>
        <v>0</v>
      </c>
      <c r="T56" s="50" t="s">
        <v>395</v>
      </c>
      <c r="U56" s="26" t="s">
        <v>5770</v>
      </c>
    </row>
    <row r="57" spans="1:21">
      <c r="A57" s="26" t="s">
        <v>311</v>
      </c>
      <c r="B57" s="26" t="s">
        <v>263</v>
      </c>
      <c r="C57" s="26" t="s">
        <v>354</v>
      </c>
      <c r="D57" s="26" t="s">
        <v>195</v>
      </c>
      <c r="E57" s="26" t="s">
        <v>355</v>
      </c>
      <c r="F57" s="26" t="s">
        <v>355</v>
      </c>
      <c r="G57" s="25">
        <v>0</v>
      </c>
      <c r="H57" s="25">
        <v>0</v>
      </c>
      <c r="I57" s="26">
        <v>0</v>
      </c>
      <c r="J57" s="13">
        <f t="shared" si="3"/>
        <v>1988</v>
      </c>
      <c r="K57" s="26" t="s">
        <v>5778</v>
      </c>
      <c r="L57" s="123">
        <v>32143.041666666668</v>
      </c>
      <c r="M57" s="123">
        <v>32143.041666666668</v>
      </c>
      <c r="N57" s="123">
        <v>32143.041666666668</v>
      </c>
      <c r="O57" s="123">
        <v>32143.041666666668</v>
      </c>
      <c r="Q57" s="19">
        <f t="shared" si="0"/>
        <v>0</v>
      </c>
      <c r="R57" s="19">
        <f t="shared" si="1"/>
        <v>0</v>
      </c>
      <c r="S57" s="21">
        <f t="shared" si="6"/>
        <v>0</v>
      </c>
      <c r="T57" s="50" t="s">
        <v>395</v>
      </c>
      <c r="U57" s="26" t="s">
        <v>5770</v>
      </c>
    </row>
    <row r="58" spans="1:21">
      <c r="A58" s="26" t="s">
        <v>311</v>
      </c>
      <c r="B58" s="26" t="s">
        <v>263</v>
      </c>
      <c r="C58" s="26" t="s">
        <v>354</v>
      </c>
      <c r="D58" s="26" t="s">
        <v>195</v>
      </c>
      <c r="E58" s="26" t="s">
        <v>355</v>
      </c>
      <c r="F58" s="26" t="s">
        <v>355</v>
      </c>
      <c r="G58" s="25">
        <v>0</v>
      </c>
      <c r="H58" s="25">
        <v>0</v>
      </c>
      <c r="I58" s="26">
        <v>0</v>
      </c>
      <c r="J58" s="13">
        <f t="shared" si="3"/>
        <v>1988</v>
      </c>
      <c r="K58" s="26" t="s">
        <v>5776</v>
      </c>
      <c r="L58" s="123">
        <v>32143.041666666668</v>
      </c>
      <c r="M58" s="123">
        <v>32143.041666666668</v>
      </c>
      <c r="N58" s="123">
        <v>32143.041666666668</v>
      </c>
      <c r="O58" s="123">
        <v>32143.041666666668</v>
      </c>
      <c r="Q58" s="19">
        <f t="shared" si="0"/>
        <v>0</v>
      </c>
      <c r="R58" s="19">
        <f t="shared" si="1"/>
        <v>0</v>
      </c>
      <c r="S58" s="21">
        <f t="shared" si="6"/>
        <v>0</v>
      </c>
      <c r="T58" s="50" t="s">
        <v>395</v>
      </c>
      <c r="U58" s="26" t="s">
        <v>5770</v>
      </c>
    </row>
    <row r="59" spans="1:21">
      <c r="A59" s="26" t="s">
        <v>311</v>
      </c>
      <c r="B59" s="26" t="s">
        <v>263</v>
      </c>
      <c r="C59" s="26" t="s">
        <v>354</v>
      </c>
      <c r="D59" s="26" t="s">
        <v>195</v>
      </c>
      <c r="E59" s="26" t="s">
        <v>355</v>
      </c>
      <c r="F59" s="26" t="s">
        <v>355</v>
      </c>
      <c r="G59" s="25">
        <v>0</v>
      </c>
      <c r="H59" s="25">
        <v>0</v>
      </c>
      <c r="I59" s="26">
        <v>0</v>
      </c>
      <c r="J59" s="13">
        <f t="shared" si="3"/>
        <v>1988</v>
      </c>
      <c r="K59" s="26" t="s">
        <v>5774</v>
      </c>
      <c r="L59" s="123">
        <v>32143.041666666668</v>
      </c>
      <c r="M59" s="123">
        <v>32143.041666666668</v>
      </c>
      <c r="N59" s="123">
        <v>32143.041666666668</v>
      </c>
      <c r="O59" s="123">
        <v>32143.041666666668</v>
      </c>
      <c r="Q59" s="19">
        <f t="shared" si="0"/>
        <v>0</v>
      </c>
      <c r="R59" s="19">
        <f t="shared" si="1"/>
        <v>0</v>
      </c>
      <c r="S59" s="21">
        <f t="shared" si="6"/>
        <v>0</v>
      </c>
      <c r="T59" s="50" t="s">
        <v>395</v>
      </c>
      <c r="U59" s="26" t="s">
        <v>5770</v>
      </c>
    </row>
    <row r="60" spans="1:21">
      <c r="A60" s="26" t="s">
        <v>311</v>
      </c>
      <c r="B60" s="26" t="s">
        <v>263</v>
      </c>
      <c r="C60" s="26" t="s">
        <v>354</v>
      </c>
      <c r="D60" s="26" t="s">
        <v>195</v>
      </c>
      <c r="E60" s="26" t="s">
        <v>355</v>
      </c>
      <c r="F60" s="26" t="s">
        <v>355</v>
      </c>
      <c r="G60" s="25">
        <v>0</v>
      </c>
      <c r="H60" s="25">
        <v>0</v>
      </c>
      <c r="I60" s="26">
        <v>0</v>
      </c>
      <c r="J60" s="13">
        <f t="shared" si="3"/>
        <v>1988</v>
      </c>
      <c r="K60" s="26" t="s">
        <v>5772</v>
      </c>
      <c r="L60" s="123">
        <v>32143.041666666668</v>
      </c>
      <c r="M60" s="123">
        <v>32143.041666666668</v>
      </c>
      <c r="N60" s="123">
        <v>32143.041666666668</v>
      </c>
      <c r="O60" s="123">
        <v>32143.041666666668</v>
      </c>
      <c r="Q60" s="19">
        <f t="shared" si="0"/>
        <v>0</v>
      </c>
      <c r="R60" s="19">
        <f t="shared" si="1"/>
        <v>0</v>
      </c>
      <c r="S60" s="21">
        <f t="shared" si="6"/>
        <v>0</v>
      </c>
      <c r="T60" s="50" t="s">
        <v>395</v>
      </c>
      <c r="U60" s="26" t="s">
        <v>5770</v>
      </c>
    </row>
    <row r="61" spans="1:21">
      <c r="A61" s="26" t="s">
        <v>311</v>
      </c>
      <c r="B61" s="26" t="s">
        <v>263</v>
      </c>
      <c r="C61" s="26" t="s">
        <v>354</v>
      </c>
      <c r="D61" s="26" t="s">
        <v>195</v>
      </c>
      <c r="E61" s="26" t="s">
        <v>355</v>
      </c>
      <c r="F61" s="26" t="s">
        <v>355</v>
      </c>
      <c r="G61" s="25">
        <v>0</v>
      </c>
      <c r="H61" s="25">
        <v>0</v>
      </c>
      <c r="I61" s="26">
        <v>0</v>
      </c>
      <c r="J61" s="13">
        <f t="shared" si="3"/>
        <v>1988</v>
      </c>
      <c r="K61" s="26" t="s">
        <v>5769</v>
      </c>
      <c r="L61" s="123">
        <v>32143.041666666668</v>
      </c>
      <c r="M61" s="123">
        <v>32143.041666666668</v>
      </c>
      <c r="N61" s="123">
        <v>32143.041666666668</v>
      </c>
      <c r="O61" s="123">
        <v>32143.041666666668</v>
      </c>
      <c r="Q61" s="19">
        <f t="shared" si="0"/>
        <v>0</v>
      </c>
      <c r="R61" s="19">
        <f t="shared" si="1"/>
        <v>0</v>
      </c>
      <c r="S61" s="21">
        <f t="shared" si="6"/>
        <v>0</v>
      </c>
      <c r="T61" s="50" t="s">
        <v>395</v>
      </c>
      <c r="U61" s="26" t="s">
        <v>5770</v>
      </c>
    </row>
    <row r="62" spans="1:21">
      <c r="A62" s="26" t="s">
        <v>368</v>
      </c>
      <c r="B62" s="26" t="s">
        <v>358</v>
      </c>
      <c r="C62" s="26" t="s">
        <v>362</v>
      </c>
      <c r="D62" s="26" t="s">
        <v>195</v>
      </c>
      <c r="E62" s="26" t="s">
        <v>6965</v>
      </c>
      <c r="F62" s="26" t="s">
        <v>6965</v>
      </c>
      <c r="G62" s="25">
        <v>36</v>
      </c>
      <c r="H62" s="25">
        <v>-5.5</v>
      </c>
      <c r="I62" s="26">
        <f t="shared" ref="I62:I88" si="9">INT(((180 + H62)/6) + 1)</f>
        <v>30</v>
      </c>
      <c r="J62" s="13">
        <f t="shared" si="3"/>
        <v>1988</v>
      </c>
      <c r="K62" s="26" t="s">
        <v>5765</v>
      </c>
      <c r="L62" s="123">
        <v>32281.31527777778</v>
      </c>
      <c r="M62" s="123">
        <v>32281.350694444445</v>
      </c>
      <c r="N62" s="123">
        <v>32282.331249999999</v>
      </c>
      <c r="O62" s="123">
        <v>32282.375</v>
      </c>
      <c r="P62" s="26" t="s">
        <v>6966</v>
      </c>
      <c r="Q62" s="19">
        <f t="shared" si="0"/>
        <v>0.98055555555401952</v>
      </c>
      <c r="R62" s="19">
        <f t="shared" si="1"/>
        <v>1.0597222222204437</v>
      </c>
      <c r="S62" s="21">
        <f t="shared" si="6"/>
        <v>11.766666666648234</v>
      </c>
      <c r="T62" s="50">
        <v>1000</v>
      </c>
      <c r="U62" s="26" t="s">
        <v>5767</v>
      </c>
    </row>
    <row r="63" spans="1:21">
      <c r="A63" s="26" t="s">
        <v>361</v>
      </c>
      <c r="B63" s="26" t="s">
        <v>358</v>
      </c>
      <c r="C63" s="26" t="s">
        <v>362</v>
      </c>
      <c r="D63" s="26" t="s">
        <v>195</v>
      </c>
      <c r="E63" s="26" t="s">
        <v>363</v>
      </c>
      <c r="F63" s="26" t="s">
        <v>363</v>
      </c>
      <c r="G63" s="25">
        <v>36.462666666666664</v>
      </c>
      <c r="H63" s="25">
        <v>-2.0576666666666665</v>
      </c>
      <c r="I63" s="26">
        <f t="shared" si="9"/>
        <v>30</v>
      </c>
      <c r="J63" s="13">
        <f t="shared" si="3"/>
        <v>1988</v>
      </c>
      <c r="K63" s="26" t="s">
        <v>5760</v>
      </c>
      <c r="L63" s="123">
        <v>32283.334722222222</v>
      </c>
      <c r="M63" s="123">
        <v>32283.37638888889</v>
      </c>
      <c r="N63" s="123">
        <v>32283.422916666666</v>
      </c>
      <c r="O63" s="123">
        <v>32283.474999999999</v>
      </c>
      <c r="P63" s="26" t="s">
        <v>6967</v>
      </c>
      <c r="Q63" s="19">
        <f t="shared" si="0"/>
        <v>4.6527777776645962E-2</v>
      </c>
      <c r="R63" s="19">
        <f t="shared" si="1"/>
        <v>0.14027777777664596</v>
      </c>
      <c r="S63" s="21">
        <f t="shared" si="6"/>
        <v>0.55833333331975155</v>
      </c>
      <c r="T63" s="50">
        <v>750</v>
      </c>
      <c r="U63" s="26" t="s">
        <v>5762</v>
      </c>
    </row>
    <row r="64" spans="1:21">
      <c r="A64" s="26" t="s">
        <v>361</v>
      </c>
      <c r="B64" s="26" t="s">
        <v>358</v>
      </c>
      <c r="C64" s="26" t="s">
        <v>362</v>
      </c>
      <c r="D64" s="26" t="s">
        <v>195</v>
      </c>
      <c r="E64" s="26" t="s">
        <v>363</v>
      </c>
      <c r="F64" s="26" t="s">
        <v>363</v>
      </c>
      <c r="G64" s="25">
        <v>36.462666666666664</v>
      </c>
      <c r="H64" s="25">
        <v>-2.0576666666666665</v>
      </c>
      <c r="I64" s="26">
        <f t="shared" si="9"/>
        <v>30</v>
      </c>
      <c r="J64" s="13">
        <f t="shared" si="3"/>
        <v>1988</v>
      </c>
      <c r="K64" s="26" t="s">
        <v>5757</v>
      </c>
      <c r="L64" s="123">
        <v>32283.645833333332</v>
      </c>
      <c r="M64" s="123">
        <v>32283.689583333333</v>
      </c>
      <c r="N64" s="123">
        <v>32283.808333333334</v>
      </c>
      <c r="O64" s="123">
        <v>32283.995833333334</v>
      </c>
      <c r="P64" s="26" t="s">
        <v>6968</v>
      </c>
      <c r="Q64" s="19">
        <f t="shared" si="0"/>
        <v>0.11875000000145519</v>
      </c>
      <c r="R64" s="19">
        <f t="shared" si="1"/>
        <v>0.35000000000218279</v>
      </c>
      <c r="S64" s="21">
        <f t="shared" si="6"/>
        <v>1.4250000000174623</v>
      </c>
      <c r="T64" s="50">
        <v>750</v>
      </c>
      <c r="U64" s="26" t="s">
        <v>5758</v>
      </c>
    </row>
    <row r="65" spans="1:21">
      <c r="A65" s="26" t="s">
        <v>361</v>
      </c>
      <c r="B65" s="26" t="s">
        <v>358</v>
      </c>
      <c r="C65" s="26" t="s">
        <v>362</v>
      </c>
      <c r="D65" s="26" t="s">
        <v>195</v>
      </c>
      <c r="E65" s="26" t="s">
        <v>363</v>
      </c>
      <c r="F65" s="26" t="s">
        <v>363</v>
      </c>
      <c r="G65" s="25">
        <v>36.462666666666664</v>
      </c>
      <c r="H65" s="25">
        <v>-2.0576666666666665</v>
      </c>
      <c r="I65" s="26">
        <f t="shared" si="9"/>
        <v>30</v>
      </c>
      <c r="J65" s="13">
        <f t="shared" si="3"/>
        <v>1988</v>
      </c>
      <c r="K65" s="26" t="s">
        <v>5753</v>
      </c>
      <c r="L65" s="123">
        <v>32284.734722222223</v>
      </c>
      <c r="M65" s="123">
        <v>32284.791666666668</v>
      </c>
      <c r="N65" s="123">
        <v>32284.961805555555</v>
      </c>
      <c r="O65" s="123">
        <v>32285.025694444445</v>
      </c>
      <c r="P65" s="26" t="s">
        <v>6968</v>
      </c>
      <c r="Q65" s="19">
        <f t="shared" si="0"/>
        <v>0.17013888888686779</v>
      </c>
      <c r="R65" s="19">
        <f t="shared" si="1"/>
        <v>0.29097222222117125</v>
      </c>
      <c r="S65" s="21">
        <f t="shared" si="6"/>
        <v>2.0416666666424135</v>
      </c>
      <c r="T65" s="50">
        <v>750</v>
      </c>
      <c r="U65" s="26" t="s">
        <v>5755</v>
      </c>
    </row>
    <row r="66" spans="1:21">
      <c r="A66" s="26" t="s">
        <v>364</v>
      </c>
      <c r="B66" s="26" t="s">
        <v>358</v>
      </c>
      <c r="C66" s="26" t="s">
        <v>362</v>
      </c>
      <c r="D66" s="26" t="s">
        <v>195</v>
      </c>
      <c r="E66" s="26" t="s">
        <v>367</v>
      </c>
      <c r="F66" s="26" t="s">
        <v>367</v>
      </c>
      <c r="G66" s="25">
        <v>39</v>
      </c>
      <c r="H66" s="25">
        <v>9.25</v>
      </c>
      <c r="I66" s="26">
        <f t="shared" si="9"/>
        <v>32</v>
      </c>
      <c r="J66" s="13">
        <f t="shared" si="3"/>
        <v>1988</v>
      </c>
      <c r="K66" s="26" t="s">
        <v>5750</v>
      </c>
      <c r="L66" s="123">
        <v>32288.538194444445</v>
      </c>
      <c r="M66" s="123">
        <v>32288.573611111111</v>
      </c>
      <c r="N66" s="123">
        <v>32288.800694444446</v>
      </c>
      <c r="O66" s="123">
        <v>32288.833333333332</v>
      </c>
      <c r="P66" s="26" t="s">
        <v>6969</v>
      </c>
      <c r="Q66" s="19">
        <f t="shared" si="0"/>
        <v>0.22708333333503106</v>
      </c>
      <c r="R66" s="19">
        <f t="shared" si="1"/>
        <v>0.29513888888686779</v>
      </c>
      <c r="S66" s="21">
        <f t="shared" si="6"/>
        <v>2.7250000000203727</v>
      </c>
      <c r="T66" s="50">
        <v>1800</v>
      </c>
      <c r="U66" s="26" t="s">
        <v>5717</v>
      </c>
    </row>
    <row r="67" spans="1:21">
      <c r="A67" s="26" t="s">
        <v>364</v>
      </c>
      <c r="B67" s="26" t="s">
        <v>358</v>
      </c>
      <c r="C67" s="26" t="s">
        <v>362</v>
      </c>
      <c r="D67" s="26" t="s">
        <v>195</v>
      </c>
      <c r="E67" s="2" t="s">
        <v>6870</v>
      </c>
      <c r="F67" s="2" t="s">
        <v>6870</v>
      </c>
      <c r="G67" s="25">
        <v>37.5</v>
      </c>
      <c r="H67" s="25">
        <v>11.5</v>
      </c>
      <c r="I67" s="26">
        <f t="shared" si="9"/>
        <v>32</v>
      </c>
      <c r="J67" s="13">
        <f t="shared" si="3"/>
        <v>1988</v>
      </c>
      <c r="K67" s="26" t="s">
        <v>5748</v>
      </c>
      <c r="L67" s="123">
        <v>32289.263194444444</v>
      </c>
      <c r="M67" s="123">
        <v>32289.28125</v>
      </c>
      <c r="N67" s="123">
        <v>32289.439583333333</v>
      </c>
      <c r="O67" s="123">
        <v>32289.479166666668</v>
      </c>
      <c r="Q67" s="19">
        <f t="shared" si="0"/>
        <v>0.15833333333284827</v>
      </c>
      <c r="R67" s="19">
        <f t="shared" si="1"/>
        <v>0.21597222222408163</v>
      </c>
      <c r="S67" s="21">
        <f t="shared" si="6"/>
        <v>1.8999999999941792</v>
      </c>
      <c r="T67" s="50">
        <v>1800</v>
      </c>
      <c r="U67" s="26" t="s">
        <v>5706</v>
      </c>
    </row>
    <row r="68" spans="1:21">
      <c r="A68" s="26" t="s">
        <v>364</v>
      </c>
      <c r="B68" s="26" t="s">
        <v>358</v>
      </c>
      <c r="C68" s="26" t="s">
        <v>362</v>
      </c>
      <c r="D68" s="26" t="s">
        <v>195</v>
      </c>
      <c r="E68" s="2" t="s">
        <v>6870</v>
      </c>
      <c r="F68" s="2" t="s">
        <v>6870</v>
      </c>
      <c r="G68" s="25">
        <v>37.5</v>
      </c>
      <c r="H68" s="25">
        <v>11.5</v>
      </c>
      <c r="I68" s="26">
        <f t="shared" si="9"/>
        <v>32</v>
      </c>
      <c r="J68" s="13">
        <f t="shared" si="3"/>
        <v>1988</v>
      </c>
      <c r="K68" s="26" t="s">
        <v>5746</v>
      </c>
      <c r="L68" s="123">
        <v>32289.589583333334</v>
      </c>
      <c r="M68" s="123">
        <v>32289.59652777778</v>
      </c>
      <c r="N68" s="123">
        <v>32289.704861111109</v>
      </c>
      <c r="O68" s="123">
        <v>32289.71875</v>
      </c>
      <c r="Q68" s="19">
        <f t="shared" si="0"/>
        <v>0.10833333332993789</v>
      </c>
      <c r="R68" s="19">
        <f t="shared" si="1"/>
        <v>0.12916666666569654</v>
      </c>
      <c r="S68" s="21">
        <f t="shared" si="6"/>
        <v>1.2999999999592546</v>
      </c>
      <c r="T68" s="50">
        <v>1800</v>
      </c>
      <c r="U68" s="26" t="s">
        <v>5706</v>
      </c>
    </row>
    <row r="69" spans="1:21">
      <c r="A69" s="26" t="s">
        <v>364</v>
      </c>
      <c r="B69" s="26" t="s">
        <v>358</v>
      </c>
      <c r="C69" s="26" t="s">
        <v>362</v>
      </c>
      <c r="D69" s="26" t="s">
        <v>195</v>
      </c>
      <c r="E69" s="2" t="s">
        <v>6870</v>
      </c>
      <c r="F69" s="2" t="s">
        <v>6870</v>
      </c>
      <c r="G69" s="25">
        <v>37.5</v>
      </c>
      <c r="H69" s="25">
        <v>11.5</v>
      </c>
      <c r="I69" s="26">
        <f t="shared" si="9"/>
        <v>32</v>
      </c>
      <c r="J69" s="13">
        <f t="shared" si="3"/>
        <v>1988</v>
      </c>
      <c r="K69" s="26" t="s">
        <v>5744</v>
      </c>
      <c r="L69" s="123">
        <v>32289.752083333333</v>
      </c>
      <c r="M69" s="123">
        <v>32289.759027777778</v>
      </c>
      <c r="N69" s="123">
        <v>32289.799305555556</v>
      </c>
      <c r="O69" s="123">
        <v>32289.8125</v>
      </c>
      <c r="Q69" s="19">
        <f t="shared" si="0"/>
        <v>4.0277777778101154E-2</v>
      </c>
      <c r="R69" s="19">
        <f t="shared" si="1"/>
        <v>6.0416666667151731E-2</v>
      </c>
      <c r="S69" s="21">
        <f t="shared" si="6"/>
        <v>0.48333333333721384</v>
      </c>
      <c r="T69" s="50">
        <v>1800</v>
      </c>
      <c r="U69" s="26" t="s">
        <v>5706</v>
      </c>
    </row>
    <row r="70" spans="1:21">
      <c r="A70" s="26" t="s">
        <v>364</v>
      </c>
      <c r="B70" s="26" t="s">
        <v>358</v>
      </c>
      <c r="C70" s="26" t="s">
        <v>362</v>
      </c>
      <c r="D70" s="26" t="s">
        <v>195</v>
      </c>
      <c r="E70" s="2" t="s">
        <v>6870</v>
      </c>
      <c r="F70" s="2" t="s">
        <v>6870</v>
      </c>
      <c r="G70" s="25">
        <v>37.5</v>
      </c>
      <c r="H70" s="25">
        <v>11.5</v>
      </c>
      <c r="I70" s="26">
        <f t="shared" si="9"/>
        <v>32</v>
      </c>
      <c r="J70" s="13">
        <f t="shared" si="3"/>
        <v>1988</v>
      </c>
      <c r="K70" s="26" t="s">
        <v>5742</v>
      </c>
      <c r="L70" s="123">
        <v>32289.944444444445</v>
      </c>
      <c r="M70" s="123">
        <v>32289.953472222223</v>
      </c>
      <c r="N70" s="123">
        <v>32290.270833333332</v>
      </c>
      <c r="O70" s="123">
        <v>32290.28263888889</v>
      </c>
      <c r="Q70" s="19">
        <f t="shared" si="0"/>
        <v>0.31736111110876664</v>
      </c>
      <c r="R70" s="19">
        <f t="shared" si="1"/>
        <v>0.33819444444452529</v>
      </c>
      <c r="S70" s="21">
        <f t="shared" si="6"/>
        <v>3.8083333333051996</v>
      </c>
      <c r="T70" s="50">
        <v>1800</v>
      </c>
      <c r="U70" s="26" t="s">
        <v>5706</v>
      </c>
    </row>
    <row r="71" spans="1:21">
      <c r="A71" s="26" t="s">
        <v>364</v>
      </c>
      <c r="B71" s="26" t="s">
        <v>358</v>
      </c>
      <c r="C71" s="26" t="s">
        <v>362</v>
      </c>
      <c r="D71" s="26" t="s">
        <v>195</v>
      </c>
      <c r="E71" s="2" t="s">
        <v>6870</v>
      </c>
      <c r="F71" s="2" t="s">
        <v>6870</v>
      </c>
      <c r="G71" s="25">
        <v>37.5</v>
      </c>
      <c r="H71" s="25">
        <v>11.5</v>
      </c>
      <c r="I71" s="26">
        <f t="shared" si="9"/>
        <v>32</v>
      </c>
      <c r="J71" s="13">
        <f t="shared" si="3"/>
        <v>1988</v>
      </c>
      <c r="K71" s="26" t="s">
        <v>5739</v>
      </c>
      <c r="L71" s="123">
        <v>32290.43888888889</v>
      </c>
      <c r="M71" s="123">
        <v>32290.447916666668</v>
      </c>
      <c r="N71" s="123">
        <v>32290.580555555556</v>
      </c>
      <c r="O71" s="123">
        <v>32290.59375</v>
      </c>
      <c r="P71" s="26" t="s">
        <v>6970</v>
      </c>
      <c r="Q71" s="19">
        <f t="shared" si="0"/>
        <v>0.13263888888832298</v>
      </c>
      <c r="R71" s="19">
        <f t="shared" si="1"/>
        <v>0.15486111111022183</v>
      </c>
      <c r="S71" s="21">
        <f t="shared" si="6"/>
        <v>1.5916666666598758</v>
      </c>
      <c r="T71" s="50">
        <v>350</v>
      </c>
      <c r="U71" s="26" t="s">
        <v>5706</v>
      </c>
    </row>
    <row r="72" spans="1:21">
      <c r="A72" s="26" t="s">
        <v>364</v>
      </c>
      <c r="B72" s="26" t="s">
        <v>358</v>
      </c>
      <c r="C72" s="26" t="s">
        <v>362</v>
      </c>
      <c r="D72" s="26" t="s">
        <v>195</v>
      </c>
      <c r="E72" s="2" t="s">
        <v>6870</v>
      </c>
      <c r="F72" s="2" t="s">
        <v>6870</v>
      </c>
      <c r="G72" s="25">
        <v>37.5</v>
      </c>
      <c r="H72" s="25">
        <v>11.5</v>
      </c>
      <c r="I72" s="26">
        <f t="shared" si="9"/>
        <v>32</v>
      </c>
      <c r="J72" s="13">
        <f t="shared" si="3"/>
        <v>1988</v>
      </c>
      <c r="K72" s="26" t="s">
        <v>5737</v>
      </c>
      <c r="L72" s="123">
        <v>32290.831249999999</v>
      </c>
      <c r="M72" s="123">
        <v>32290.854166666668</v>
      </c>
      <c r="N72" s="123">
        <v>32291.269444444446</v>
      </c>
      <c r="O72" s="123">
        <v>32291.292361111111</v>
      </c>
      <c r="Q72" s="19">
        <f t="shared" si="0"/>
        <v>0.41527777777810115</v>
      </c>
      <c r="R72" s="19">
        <f t="shared" si="1"/>
        <v>0.46111111111167702</v>
      </c>
      <c r="S72" s="21">
        <f t="shared" si="6"/>
        <v>4.9833333333372138</v>
      </c>
      <c r="T72" s="50">
        <v>1800</v>
      </c>
      <c r="U72" s="26" t="s">
        <v>5717</v>
      </c>
    </row>
    <row r="73" spans="1:21">
      <c r="A73" s="26" t="s">
        <v>364</v>
      </c>
      <c r="B73" s="26" t="s">
        <v>358</v>
      </c>
      <c r="C73" s="26" t="s">
        <v>362</v>
      </c>
      <c r="D73" s="26" t="s">
        <v>195</v>
      </c>
      <c r="E73" s="2" t="s">
        <v>6870</v>
      </c>
      <c r="F73" s="2" t="s">
        <v>6870</v>
      </c>
      <c r="G73" s="25">
        <v>37.5</v>
      </c>
      <c r="H73" s="25">
        <v>11.5</v>
      </c>
      <c r="I73" s="26">
        <f t="shared" si="9"/>
        <v>32</v>
      </c>
      <c r="J73" s="13">
        <f t="shared" si="3"/>
        <v>1988</v>
      </c>
      <c r="K73" s="26" t="s">
        <v>5735</v>
      </c>
      <c r="L73" s="123">
        <v>32291.670138888891</v>
      </c>
      <c r="M73" s="123">
        <v>32291.68472222222</v>
      </c>
      <c r="N73" s="123">
        <v>32292.219444444443</v>
      </c>
      <c r="O73" s="123">
        <v>32292.253472222223</v>
      </c>
      <c r="Q73" s="19">
        <f t="shared" si="0"/>
        <v>0.53472222222262644</v>
      </c>
      <c r="R73" s="19">
        <f t="shared" si="1"/>
        <v>0.58333333333212067</v>
      </c>
      <c r="S73" s="21">
        <f t="shared" si="6"/>
        <v>6.4166666666715173</v>
      </c>
      <c r="T73" s="50">
        <v>1800</v>
      </c>
      <c r="U73" s="26" t="s">
        <v>5717</v>
      </c>
    </row>
    <row r="74" spans="1:21">
      <c r="A74" s="26" t="s">
        <v>364</v>
      </c>
      <c r="B74" s="26" t="s">
        <v>358</v>
      </c>
      <c r="C74" s="26" t="s">
        <v>365</v>
      </c>
      <c r="D74" s="26" t="s">
        <v>195</v>
      </c>
      <c r="E74" s="2" t="s">
        <v>6870</v>
      </c>
      <c r="F74" s="2" t="s">
        <v>6870</v>
      </c>
      <c r="G74" s="25">
        <v>38.5</v>
      </c>
      <c r="H74" s="25">
        <v>9.5</v>
      </c>
      <c r="I74" s="26">
        <f t="shared" si="9"/>
        <v>32</v>
      </c>
      <c r="J74" s="13">
        <f t="shared" si="3"/>
        <v>1988</v>
      </c>
      <c r="K74" s="26" t="s">
        <v>5733</v>
      </c>
      <c r="L74" s="123">
        <v>32294.764583333334</v>
      </c>
      <c r="M74" s="123">
        <v>32294.786111111112</v>
      </c>
      <c r="N74" s="123">
        <v>32295.130555555555</v>
      </c>
      <c r="O74" s="123">
        <v>32295.152777777777</v>
      </c>
      <c r="P74" s="26" t="s">
        <v>6971</v>
      </c>
      <c r="Q74" s="19">
        <f t="shared" si="0"/>
        <v>0.3444444444430701</v>
      </c>
      <c r="R74" s="19">
        <f t="shared" si="1"/>
        <v>0.38819444444379769</v>
      </c>
      <c r="S74" s="21">
        <f t="shared" si="6"/>
        <v>4.1333333333168412</v>
      </c>
      <c r="T74" s="50">
        <v>1800</v>
      </c>
      <c r="U74" s="26" t="s">
        <v>5706</v>
      </c>
    </row>
    <row r="75" spans="1:21">
      <c r="A75" s="26" t="s">
        <v>364</v>
      </c>
      <c r="B75" s="26" t="s">
        <v>358</v>
      </c>
      <c r="C75" s="26" t="s">
        <v>365</v>
      </c>
      <c r="D75" s="26" t="s">
        <v>195</v>
      </c>
      <c r="E75" s="2" t="s">
        <v>6870</v>
      </c>
      <c r="F75" s="2" t="s">
        <v>6870</v>
      </c>
      <c r="G75" s="25">
        <v>38.5</v>
      </c>
      <c r="H75" s="25">
        <v>9.5</v>
      </c>
      <c r="I75" s="26">
        <f t="shared" si="9"/>
        <v>32</v>
      </c>
      <c r="J75" s="13">
        <f t="shared" si="3"/>
        <v>1988</v>
      </c>
      <c r="K75" s="26" t="s">
        <v>5730</v>
      </c>
      <c r="L75" s="123">
        <v>32295.295138888891</v>
      </c>
      <c r="M75" s="123">
        <v>32295.318055555555</v>
      </c>
      <c r="N75" s="123">
        <v>32295.479166666668</v>
      </c>
      <c r="O75" s="123">
        <v>32295.5</v>
      </c>
      <c r="P75" s="26" t="s">
        <v>6971</v>
      </c>
      <c r="Q75" s="19">
        <f>(N75 - M75)</f>
        <v>0.16111111111240461</v>
      </c>
      <c r="R75" s="19">
        <f>(O75 - L75)</f>
        <v>0.20486111110949423</v>
      </c>
      <c r="S75" s="21">
        <f t="shared" si="6"/>
        <v>1.9333333333488554</v>
      </c>
      <c r="T75" s="50">
        <v>1800</v>
      </c>
      <c r="U75" s="26" t="s">
        <v>5706</v>
      </c>
    </row>
    <row r="76" spans="1:21">
      <c r="A76" s="26" t="s">
        <v>364</v>
      </c>
      <c r="B76" s="26" t="s">
        <v>358</v>
      </c>
      <c r="C76" s="26" t="s">
        <v>365</v>
      </c>
      <c r="D76" s="26" t="s">
        <v>195</v>
      </c>
      <c r="E76" s="2" t="s">
        <v>6870</v>
      </c>
      <c r="F76" s="2" t="s">
        <v>6870</v>
      </c>
      <c r="G76" s="25">
        <v>38.299999999999997</v>
      </c>
      <c r="H76" s="25">
        <v>11.133333333333333</v>
      </c>
      <c r="I76" s="26">
        <f t="shared" si="9"/>
        <v>32</v>
      </c>
      <c r="J76" s="13">
        <f t="shared" si="3"/>
        <v>1988</v>
      </c>
      <c r="K76" s="26" t="s">
        <v>5728</v>
      </c>
      <c r="L76" s="123">
        <v>32296.206249999999</v>
      </c>
      <c r="M76" s="123">
        <v>32296.222916666666</v>
      </c>
      <c r="N76" s="123">
        <v>32297.051388888889</v>
      </c>
      <c r="O76" s="123">
        <v>32297.083333333332</v>
      </c>
      <c r="P76" s="26" t="s">
        <v>6871</v>
      </c>
      <c r="Q76" s="19">
        <f t="shared" ref="Q76:Q97" si="10">(N76 - M76)</f>
        <v>0.82847222222335404</v>
      </c>
      <c r="R76" s="19">
        <f t="shared" ref="R76:R97" si="11">(O76 - L76)</f>
        <v>0.87708333333284827</v>
      </c>
      <c r="S76" s="21">
        <f t="shared" si="6"/>
        <v>9.9416666666802485</v>
      </c>
      <c r="T76" s="50">
        <v>1800</v>
      </c>
      <c r="U76" s="26" t="s">
        <v>5706</v>
      </c>
    </row>
    <row r="77" spans="1:21">
      <c r="A77" s="26" t="s">
        <v>364</v>
      </c>
      <c r="B77" s="26" t="s">
        <v>358</v>
      </c>
      <c r="C77" s="26" t="s">
        <v>365</v>
      </c>
      <c r="D77" s="26" t="s">
        <v>195</v>
      </c>
      <c r="E77" s="2" t="s">
        <v>6870</v>
      </c>
      <c r="F77" s="2" t="s">
        <v>6870</v>
      </c>
      <c r="G77" s="25">
        <v>38.299999999999997</v>
      </c>
      <c r="H77" s="25">
        <v>11.133333333333333</v>
      </c>
      <c r="I77" s="26">
        <f t="shared" si="9"/>
        <v>32</v>
      </c>
      <c r="J77" s="13">
        <f t="shared" ref="J77:J108" si="12">YEAR(L77)</f>
        <v>1988</v>
      </c>
      <c r="K77" s="26" t="s">
        <v>5726</v>
      </c>
      <c r="L77" s="123">
        <v>32297.378472222223</v>
      </c>
      <c r="M77" s="123">
        <v>32297.418055555554</v>
      </c>
      <c r="N77" s="123">
        <v>32297.608333333334</v>
      </c>
      <c r="O77" s="123">
        <v>32297.625</v>
      </c>
      <c r="P77" s="26" t="s">
        <v>6871</v>
      </c>
      <c r="Q77" s="19">
        <f t="shared" si="10"/>
        <v>0.19027777777955635</v>
      </c>
      <c r="R77" s="19">
        <f t="shared" si="11"/>
        <v>0.24652777777737356</v>
      </c>
      <c r="S77" s="21">
        <f t="shared" si="6"/>
        <v>2.2833333333546761</v>
      </c>
      <c r="T77" s="50">
        <v>1800</v>
      </c>
      <c r="U77" s="26" t="s">
        <v>5717</v>
      </c>
    </row>
    <row r="78" spans="1:21">
      <c r="A78" s="26" t="s">
        <v>364</v>
      </c>
      <c r="B78" s="26" t="s">
        <v>358</v>
      </c>
      <c r="C78" s="26" t="s">
        <v>365</v>
      </c>
      <c r="D78" s="26" t="s">
        <v>195</v>
      </c>
      <c r="E78" s="2" t="s">
        <v>6870</v>
      </c>
      <c r="F78" s="2" t="s">
        <v>6870</v>
      </c>
      <c r="G78" s="25">
        <v>38.299999999999997</v>
      </c>
      <c r="H78" s="25">
        <v>11.133333333333333</v>
      </c>
      <c r="I78" s="26">
        <f t="shared" si="9"/>
        <v>32</v>
      </c>
      <c r="J78" s="13">
        <f t="shared" si="12"/>
        <v>1988</v>
      </c>
      <c r="K78" s="26" t="s">
        <v>5724</v>
      </c>
      <c r="L78" s="123">
        <v>32297.984027777777</v>
      </c>
      <c r="M78" s="123">
        <v>32298.006944444445</v>
      </c>
      <c r="N78" s="123">
        <v>32298.9375</v>
      </c>
      <c r="O78" s="123">
        <v>32298.958333333332</v>
      </c>
      <c r="P78" s="26" t="s">
        <v>6871</v>
      </c>
      <c r="Q78" s="19">
        <f t="shared" si="10"/>
        <v>0.93055555555474712</v>
      </c>
      <c r="R78" s="19">
        <f t="shared" si="11"/>
        <v>0.97430555555547471</v>
      </c>
      <c r="S78" s="21">
        <f t="shared" si="6"/>
        <v>11.166666666656965</v>
      </c>
      <c r="T78" s="50">
        <v>1800</v>
      </c>
      <c r="U78" s="26" t="s">
        <v>5717</v>
      </c>
    </row>
    <row r="79" spans="1:21">
      <c r="A79" s="26" t="s">
        <v>364</v>
      </c>
      <c r="B79" s="26" t="s">
        <v>358</v>
      </c>
      <c r="C79" s="26" t="s">
        <v>365</v>
      </c>
      <c r="D79" s="26" t="s">
        <v>195</v>
      </c>
      <c r="E79" s="2" t="s">
        <v>6870</v>
      </c>
      <c r="F79" s="2" t="s">
        <v>6870</v>
      </c>
      <c r="G79" s="25">
        <v>38.5</v>
      </c>
      <c r="H79" s="25">
        <v>11.5</v>
      </c>
      <c r="I79" s="26">
        <f t="shared" si="9"/>
        <v>32</v>
      </c>
      <c r="J79" s="13">
        <f t="shared" si="12"/>
        <v>1988</v>
      </c>
      <c r="K79" s="26" t="s">
        <v>5721</v>
      </c>
      <c r="L79" s="123">
        <v>32299.091666666667</v>
      </c>
      <c r="M79" s="123">
        <v>32299.135416666668</v>
      </c>
      <c r="N79" s="123">
        <v>32299.75</v>
      </c>
      <c r="O79" s="123">
        <v>32299.768055555556</v>
      </c>
      <c r="P79" s="26" t="s">
        <v>6972</v>
      </c>
      <c r="Q79" s="19">
        <f t="shared" si="10"/>
        <v>0.61458333333212067</v>
      </c>
      <c r="R79" s="19">
        <f t="shared" si="11"/>
        <v>0.67638888888905058</v>
      </c>
      <c r="S79" s="21">
        <f t="shared" si="6"/>
        <v>7.3749999999854481</v>
      </c>
      <c r="T79" s="50">
        <v>1800</v>
      </c>
      <c r="U79" s="26" t="s">
        <v>5717</v>
      </c>
    </row>
    <row r="80" spans="1:21">
      <c r="A80" s="26" t="s">
        <v>364</v>
      </c>
      <c r="B80" s="26" t="s">
        <v>358</v>
      </c>
      <c r="C80" s="26" t="s">
        <v>365</v>
      </c>
      <c r="D80" s="26" t="s">
        <v>195</v>
      </c>
      <c r="E80" s="2" t="s">
        <v>6872</v>
      </c>
      <c r="F80" s="2" t="s">
        <v>6872</v>
      </c>
      <c r="G80" s="25">
        <v>39.284999999999997</v>
      </c>
      <c r="H80" s="25">
        <v>14.4</v>
      </c>
      <c r="I80" s="26">
        <f t="shared" si="9"/>
        <v>33</v>
      </c>
      <c r="J80" s="13">
        <f t="shared" si="12"/>
        <v>1988</v>
      </c>
      <c r="K80" s="26" t="s">
        <v>5719</v>
      </c>
      <c r="L80" s="123">
        <v>32300.654166666667</v>
      </c>
      <c r="M80" s="123">
        <v>32300.71736111111</v>
      </c>
      <c r="N80" s="123">
        <v>32300.827777777777</v>
      </c>
      <c r="O80" s="123">
        <v>32300.840277777777</v>
      </c>
      <c r="P80" s="26" t="s">
        <v>6873</v>
      </c>
      <c r="Q80" s="19">
        <f t="shared" si="10"/>
        <v>0.11041666666642413</v>
      </c>
      <c r="R80" s="19">
        <f t="shared" si="11"/>
        <v>0.18611111111022183</v>
      </c>
      <c r="S80" s="21">
        <f t="shared" si="6"/>
        <v>1.3249999999970896</v>
      </c>
      <c r="T80" s="50">
        <v>800</v>
      </c>
      <c r="U80" s="26" t="s">
        <v>5717</v>
      </c>
    </row>
    <row r="81" spans="1:21">
      <c r="A81" s="26" t="s">
        <v>364</v>
      </c>
      <c r="B81" s="26" t="s">
        <v>358</v>
      </c>
      <c r="C81" s="26" t="s">
        <v>365</v>
      </c>
      <c r="D81" s="26" t="s">
        <v>195</v>
      </c>
      <c r="E81" s="2" t="s">
        <v>6872</v>
      </c>
      <c r="F81" s="2" t="s">
        <v>6872</v>
      </c>
      <c r="G81" s="25">
        <v>38.799999999999997</v>
      </c>
      <c r="H81" s="25">
        <v>15.5</v>
      </c>
      <c r="I81" s="26">
        <f t="shared" si="9"/>
        <v>33</v>
      </c>
      <c r="J81" s="13">
        <f t="shared" si="12"/>
        <v>1988</v>
      </c>
      <c r="K81" s="26" t="s">
        <v>5715</v>
      </c>
      <c r="L81" s="123">
        <v>32301.184027777777</v>
      </c>
      <c r="M81" s="123">
        <v>32301.218055555557</v>
      </c>
      <c r="N81" s="123">
        <v>32302.458333333332</v>
      </c>
      <c r="O81" s="123">
        <v>32302.520833333332</v>
      </c>
      <c r="P81" s="26" t="s">
        <v>6973</v>
      </c>
      <c r="Q81" s="19">
        <f t="shared" si="10"/>
        <v>1.2402777777751908</v>
      </c>
      <c r="R81" s="19">
        <f t="shared" si="11"/>
        <v>1.3368055555547471</v>
      </c>
      <c r="S81" s="21">
        <f t="shared" si="6"/>
        <v>14.883333333302289</v>
      </c>
      <c r="T81" s="50">
        <v>1500</v>
      </c>
      <c r="U81" s="26" t="s">
        <v>5717</v>
      </c>
    </row>
    <row r="82" spans="1:21">
      <c r="A82" s="26" t="s">
        <v>364</v>
      </c>
      <c r="B82" s="26" t="s">
        <v>358</v>
      </c>
      <c r="C82" s="26" t="s">
        <v>365</v>
      </c>
      <c r="D82" s="26" t="s">
        <v>195</v>
      </c>
      <c r="E82" s="2" t="s">
        <v>6872</v>
      </c>
      <c r="F82" s="2" t="s">
        <v>6872</v>
      </c>
      <c r="G82" s="25">
        <v>39.5</v>
      </c>
      <c r="H82" s="25">
        <v>14.333333333333334</v>
      </c>
      <c r="I82" s="26">
        <f t="shared" si="9"/>
        <v>33</v>
      </c>
      <c r="J82" s="13">
        <f t="shared" si="12"/>
        <v>1988</v>
      </c>
      <c r="K82" s="26" t="s">
        <v>5712</v>
      </c>
      <c r="L82" s="123">
        <v>32303.072916666668</v>
      </c>
      <c r="M82" s="123">
        <v>32303.117361111112</v>
      </c>
      <c r="N82" s="123">
        <v>32303.68888888889</v>
      </c>
      <c r="O82" s="123">
        <v>32303.745138888888</v>
      </c>
      <c r="P82" s="26" t="s">
        <v>6974</v>
      </c>
      <c r="Q82" s="19">
        <f t="shared" si="10"/>
        <v>0.57152777777810115</v>
      </c>
      <c r="R82" s="19">
        <f t="shared" si="11"/>
        <v>0.67222222221971606</v>
      </c>
      <c r="S82" s="21">
        <f t="shared" si="6"/>
        <v>6.8583333333372138</v>
      </c>
      <c r="T82" s="50">
        <v>1500</v>
      </c>
      <c r="U82" s="26" t="s">
        <v>5706</v>
      </c>
    </row>
    <row r="83" spans="1:21">
      <c r="A83" s="26" t="s">
        <v>364</v>
      </c>
      <c r="B83" s="26" t="s">
        <v>358</v>
      </c>
      <c r="C83" s="26" t="s">
        <v>365</v>
      </c>
      <c r="D83" s="26" t="s">
        <v>195</v>
      </c>
      <c r="E83" s="2" t="s">
        <v>6870</v>
      </c>
      <c r="F83" s="2" t="s">
        <v>6870</v>
      </c>
      <c r="G83" s="25">
        <v>38.29</v>
      </c>
      <c r="H83" s="25">
        <v>11.133333333333333</v>
      </c>
      <c r="I83" s="26">
        <f t="shared" si="9"/>
        <v>32</v>
      </c>
      <c r="J83" s="13">
        <f t="shared" si="12"/>
        <v>1988</v>
      </c>
      <c r="K83" s="26" t="s">
        <v>5710</v>
      </c>
      <c r="L83" s="123">
        <v>32304.424305555556</v>
      </c>
      <c r="M83" s="123">
        <v>32304.442361111112</v>
      </c>
      <c r="N83" s="123">
        <v>32305.584722222222</v>
      </c>
      <c r="O83" s="123">
        <v>32305.604166666668</v>
      </c>
      <c r="P83" s="26" t="s">
        <v>6871</v>
      </c>
      <c r="Q83" s="19">
        <f t="shared" si="10"/>
        <v>1.1423611111094942</v>
      </c>
      <c r="R83" s="19">
        <f t="shared" si="11"/>
        <v>1.179861111111677</v>
      </c>
      <c r="S83" s="21">
        <f t="shared" si="6"/>
        <v>13.708333333313931</v>
      </c>
      <c r="T83" s="50">
        <v>1800</v>
      </c>
      <c r="U83" s="26" t="s">
        <v>5706</v>
      </c>
    </row>
    <row r="84" spans="1:21">
      <c r="A84" s="26" t="s">
        <v>364</v>
      </c>
      <c r="B84" s="26" t="s">
        <v>358</v>
      </c>
      <c r="C84" s="26" t="s">
        <v>365</v>
      </c>
      <c r="D84" s="26" t="s">
        <v>195</v>
      </c>
      <c r="E84" s="2" t="s">
        <v>6870</v>
      </c>
      <c r="F84" s="2" t="s">
        <v>6870</v>
      </c>
      <c r="G84" s="25">
        <v>38.29</v>
      </c>
      <c r="H84" s="25">
        <v>11.133333333333333</v>
      </c>
      <c r="I84" s="26">
        <f t="shared" si="9"/>
        <v>32</v>
      </c>
      <c r="J84" s="13">
        <f t="shared" si="12"/>
        <v>1988</v>
      </c>
      <c r="K84" s="26" t="s">
        <v>5708</v>
      </c>
      <c r="L84" s="123">
        <v>32305.893055555556</v>
      </c>
      <c r="M84" s="123">
        <v>32305.941666666666</v>
      </c>
      <c r="N84" s="123">
        <v>32308.565972222223</v>
      </c>
      <c r="O84" s="123">
        <v>32308.583333333332</v>
      </c>
      <c r="P84" s="26" t="s">
        <v>6871</v>
      </c>
      <c r="Q84" s="19">
        <f t="shared" si="10"/>
        <v>2.6243055555569299</v>
      </c>
      <c r="R84" s="19">
        <f t="shared" si="11"/>
        <v>2.6902777777759184</v>
      </c>
      <c r="S84" s="21">
        <f t="shared" si="6"/>
        <v>31.491666666683159</v>
      </c>
      <c r="T84" s="50">
        <v>1800</v>
      </c>
      <c r="U84" s="26" t="s">
        <v>5706</v>
      </c>
    </row>
    <row r="85" spans="1:21">
      <c r="A85" s="26" t="s">
        <v>364</v>
      </c>
      <c r="B85" s="26" t="s">
        <v>358</v>
      </c>
      <c r="C85" s="26" t="s">
        <v>365</v>
      </c>
      <c r="D85" s="26" t="s">
        <v>195</v>
      </c>
      <c r="E85" s="2" t="s">
        <v>6870</v>
      </c>
      <c r="F85" s="2" t="s">
        <v>6870</v>
      </c>
      <c r="G85" s="25">
        <v>38.29</v>
      </c>
      <c r="H85" s="25">
        <v>11.133333333333333</v>
      </c>
      <c r="I85" s="26">
        <f t="shared" si="9"/>
        <v>32</v>
      </c>
      <c r="J85" s="13">
        <f t="shared" si="12"/>
        <v>1988</v>
      </c>
      <c r="K85" s="26" t="s">
        <v>5705</v>
      </c>
      <c r="L85" s="123">
        <v>32308.618055555555</v>
      </c>
      <c r="M85" s="123">
        <v>32308.643055555556</v>
      </c>
      <c r="N85" s="123">
        <v>32308.775694444445</v>
      </c>
      <c r="O85" s="123">
        <v>32308.795138888891</v>
      </c>
      <c r="P85" s="26" t="s">
        <v>6871</v>
      </c>
      <c r="Q85" s="19">
        <f t="shared" si="10"/>
        <v>0.13263888888832298</v>
      </c>
      <c r="R85" s="19">
        <f t="shared" si="11"/>
        <v>0.17708333333575865</v>
      </c>
      <c r="S85" s="21">
        <f t="shared" si="6"/>
        <v>1.5916666666598758</v>
      </c>
      <c r="T85" s="50">
        <v>1800</v>
      </c>
      <c r="U85" s="26" t="s">
        <v>5706</v>
      </c>
    </row>
    <row r="86" spans="1:21">
      <c r="A86" s="26" t="s">
        <v>368</v>
      </c>
      <c r="B86" s="26" t="s">
        <v>358</v>
      </c>
      <c r="C86" s="26" t="s">
        <v>369</v>
      </c>
      <c r="D86" s="26" t="s">
        <v>195</v>
      </c>
      <c r="E86" s="26" t="s">
        <v>370</v>
      </c>
      <c r="F86" s="26" t="s">
        <v>370</v>
      </c>
      <c r="G86" s="25">
        <v>48.166666666666664</v>
      </c>
      <c r="H86" s="25">
        <v>-16.166666666666668</v>
      </c>
      <c r="I86" s="26">
        <f t="shared" si="9"/>
        <v>28</v>
      </c>
      <c r="J86" s="13">
        <f t="shared" si="12"/>
        <v>1988</v>
      </c>
      <c r="K86" s="26" t="s">
        <v>5703</v>
      </c>
      <c r="L86" s="123">
        <v>32335.986805555556</v>
      </c>
      <c r="M86" s="123">
        <v>32336.129861111112</v>
      </c>
      <c r="N86" s="123">
        <v>32339.795138888891</v>
      </c>
      <c r="O86" s="123">
        <v>32339.959722222222</v>
      </c>
      <c r="P86" s="26" t="s">
        <v>6975</v>
      </c>
      <c r="Q86" s="19">
        <f t="shared" si="10"/>
        <v>3.6652777777781012</v>
      </c>
      <c r="R86" s="19">
        <f t="shared" si="11"/>
        <v>3.9729166666656965</v>
      </c>
      <c r="S86" s="21">
        <f t="shared" si="6"/>
        <v>43.983333333337214</v>
      </c>
      <c r="T86" s="50">
        <v>4900</v>
      </c>
      <c r="U86" s="26" t="s">
        <v>5699</v>
      </c>
    </row>
    <row r="87" spans="1:21">
      <c r="A87" s="26" t="s">
        <v>368</v>
      </c>
      <c r="B87" s="26" t="s">
        <v>358</v>
      </c>
      <c r="C87" s="26" t="s">
        <v>369</v>
      </c>
      <c r="D87" s="26" t="s">
        <v>195</v>
      </c>
      <c r="E87" s="26" t="s">
        <v>370</v>
      </c>
      <c r="F87" s="26" t="s">
        <v>370</v>
      </c>
      <c r="G87" s="25">
        <v>48.166666666666664</v>
      </c>
      <c r="H87" s="25">
        <v>-16.166666666666668</v>
      </c>
      <c r="I87" s="26">
        <f t="shared" si="9"/>
        <v>28</v>
      </c>
      <c r="J87" s="13">
        <f t="shared" si="12"/>
        <v>1988</v>
      </c>
      <c r="K87" s="26" t="s">
        <v>5701</v>
      </c>
      <c r="L87" s="123">
        <v>32340.472222222223</v>
      </c>
      <c r="M87" s="123">
        <v>32340.559027777777</v>
      </c>
      <c r="N87" s="123">
        <v>32343.442361111112</v>
      </c>
      <c r="O87" s="123">
        <v>32343.5625</v>
      </c>
      <c r="P87" s="26" t="s">
        <v>6975</v>
      </c>
      <c r="Q87" s="19">
        <f t="shared" si="10"/>
        <v>2.8833333333350311</v>
      </c>
      <c r="R87" s="19">
        <f t="shared" si="11"/>
        <v>3.0902777777773736</v>
      </c>
      <c r="S87" s="21">
        <f t="shared" si="6"/>
        <v>34.600000000020373</v>
      </c>
      <c r="T87" s="50">
        <v>4900</v>
      </c>
      <c r="U87" s="26" t="s">
        <v>5699</v>
      </c>
    </row>
    <row r="88" spans="1:21">
      <c r="A88" s="26" t="s">
        <v>368</v>
      </c>
      <c r="B88" s="26" t="s">
        <v>358</v>
      </c>
      <c r="C88" s="26" t="s">
        <v>369</v>
      </c>
      <c r="D88" s="26" t="s">
        <v>195</v>
      </c>
      <c r="E88" s="26" t="s">
        <v>370</v>
      </c>
      <c r="F88" s="26" t="s">
        <v>370</v>
      </c>
      <c r="G88" s="25">
        <v>48.166666666666664</v>
      </c>
      <c r="H88" s="25">
        <v>-16.166666666666668</v>
      </c>
      <c r="I88" s="26">
        <f t="shared" si="9"/>
        <v>28</v>
      </c>
      <c r="J88" s="13">
        <f t="shared" si="12"/>
        <v>1988</v>
      </c>
      <c r="K88" s="26" t="s">
        <v>5697</v>
      </c>
      <c r="L88" s="123">
        <v>32343.784722222223</v>
      </c>
      <c r="M88" s="123">
        <v>32343.879861111112</v>
      </c>
      <c r="N88" s="123">
        <v>32345.125694444443</v>
      </c>
      <c r="O88" s="123">
        <v>32345.208333333332</v>
      </c>
      <c r="P88" s="26" t="s">
        <v>6975</v>
      </c>
      <c r="Q88" s="19">
        <f t="shared" si="10"/>
        <v>1.2458333333306655</v>
      </c>
      <c r="R88" s="19">
        <f t="shared" si="11"/>
        <v>1.4236111111094942</v>
      </c>
      <c r="S88" s="21">
        <f t="shared" si="6"/>
        <v>14.949999999967986</v>
      </c>
      <c r="T88" s="50">
        <v>4900</v>
      </c>
      <c r="U88" s="26" t="s">
        <v>5699</v>
      </c>
    </row>
    <row r="89" spans="1:21">
      <c r="D89" s="16" t="s">
        <v>6976</v>
      </c>
      <c r="G89" s="21">
        <v>-99.99</v>
      </c>
      <c r="H89" s="21">
        <v>-999.99</v>
      </c>
      <c r="J89" s="13">
        <f t="shared" si="12"/>
        <v>1900</v>
      </c>
      <c r="K89" s="26" t="s">
        <v>6977</v>
      </c>
      <c r="L89" s="123"/>
      <c r="M89" s="123"/>
      <c r="N89" s="123" t="s">
        <v>6976</v>
      </c>
      <c r="O89" s="123"/>
      <c r="Q89" s="19"/>
      <c r="R89" s="19"/>
      <c r="S89" s="6" t="s">
        <v>395</v>
      </c>
      <c r="T89" s="50" t="s">
        <v>395</v>
      </c>
    </row>
    <row r="90" spans="1:21">
      <c r="A90" s="26" t="s">
        <v>387</v>
      </c>
      <c r="B90" s="26" t="s">
        <v>382</v>
      </c>
      <c r="C90" s="26" t="s">
        <v>388</v>
      </c>
      <c r="D90" s="26" t="s">
        <v>195</v>
      </c>
      <c r="E90" s="26" t="s">
        <v>370</v>
      </c>
      <c r="F90" s="26" t="s">
        <v>370</v>
      </c>
      <c r="G90" s="25">
        <v>48.166666666666664</v>
      </c>
      <c r="H90" s="25">
        <v>-16.166666666666668</v>
      </c>
      <c r="I90" s="26">
        <f t="shared" ref="I90:I97" si="13">INT(((180 + H90)/6) + 1)</f>
        <v>28</v>
      </c>
      <c r="J90" s="13">
        <f t="shared" si="12"/>
        <v>1989</v>
      </c>
      <c r="K90" s="26" t="s">
        <v>5695</v>
      </c>
      <c r="L90" s="123">
        <v>32657.742361111112</v>
      </c>
      <c r="M90" s="123">
        <v>32657.742361111112</v>
      </c>
      <c r="N90" s="123">
        <v>32657.742361111112</v>
      </c>
      <c r="O90" s="123">
        <v>32658</v>
      </c>
      <c r="P90" s="26" t="s">
        <v>6978</v>
      </c>
      <c r="Q90" s="19">
        <f t="shared" si="10"/>
        <v>0</v>
      </c>
      <c r="R90" s="19">
        <f t="shared" si="11"/>
        <v>0.25763888888832298</v>
      </c>
      <c r="S90" s="21">
        <f t="shared" ref="S90:S97" si="14">((VALUE(Q90)) * 24) * 0.5</f>
        <v>0</v>
      </c>
      <c r="T90" s="50">
        <v>4800</v>
      </c>
      <c r="U90" s="26" t="s">
        <v>5689</v>
      </c>
    </row>
    <row r="91" spans="1:21">
      <c r="A91" s="26" t="s">
        <v>387</v>
      </c>
      <c r="B91" s="26" t="s">
        <v>382</v>
      </c>
      <c r="C91" s="26" t="s">
        <v>388</v>
      </c>
      <c r="D91" s="26" t="s">
        <v>195</v>
      </c>
      <c r="E91" s="26" t="s">
        <v>370</v>
      </c>
      <c r="F91" s="26" t="s">
        <v>370</v>
      </c>
      <c r="G91" s="25">
        <v>48.166666666666664</v>
      </c>
      <c r="H91" s="25">
        <v>-16.166666666666668</v>
      </c>
      <c r="I91" s="26">
        <f t="shared" si="13"/>
        <v>28</v>
      </c>
      <c r="J91" s="13">
        <f t="shared" si="12"/>
        <v>1989</v>
      </c>
      <c r="K91" s="26" t="s">
        <v>5693</v>
      </c>
      <c r="L91" s="123">
        <v>32658.208333333332</v>
      </c>
      <c r="M91" s="123">
        <v>32658.302083333332</v>
      </c>
      <c r="N91" s="123">
        <v>32659.555555555555</v>
      </c>
      <c r="O91" s="123">
        <v>32659.659722222223</v>
      </c>
      <c r="P91" s="26" t="s">
        <v>6978</v>
      </c>
      <c r="Q91" s="19">
        <f t="shared" si="10"/>
        <v>1.2534722222226264</v>
      </c>
      <c r="R91" s="19">
        <f t="shared" si="11"/>
        <v>1.4513888888905058</v>
      </c>
      <c r="S91" s="21">
        <f t="shared" si="14"/>
        <v>15.041666666671517</v>
      </c>
      <c r="T91" s="50">
        <v>4800</v>
      </c>
      <c r="U91" s="26" t="s">
        <v>5689</v>
      </c>
    </row>
    <row r="92" spans="1:21">
      <c r="A92" s="26" t="s">
        <v>387</v>
      </c>
      <c r="B92" s="26" t="s">
        <v>382</v>
      </c>
      <c r="C92" s="26" t="s">
        <v>388</v>
      </c>
      <c r="D92" s="26" t="s">
        <v>195</v>
      </c>
      <c r="E92" s="26" t="s">
        <v>370</v>
      </c>
      <c r="F92" s="26" t="s">
        <v>370</v>
      </c>
      <c r="G92" s="25">
        <v>48.166666666666664</v>
      </c>
      <c r="H92" s="25">
        <v>-16.166666666666668</v>
      </c>
      <c r="I92" s="26">
        <f t="shared" si="13"/>
        <v>28</v>
      </c>
      <c r="J92" s="13">
        <f t="shared" si="12"/>
        <v>1989</v>
      </c>
      <c r="K92" s="26" t="s">
        <v>5691</v>
      </c>
      <c r="L92" s="123">
        <v>32660.209027777779</v>
      </c>
      <c r="M92" s="123">
        <v>32660.284722222223</v>
      </c>
      <c r="N92" s="123">
        <v>32661.625</v>
      </c>
      <c r="O92" s="123">
        <v>32661.702777777777</v>
      </c>
      <c r="P92" s="26" t="s">
        <v>6978</v>
      </c>
      <c r="Q92" s="19">
        <f t="shared" si="10"/>
        <v>1.3402777777773736</v>
      </c>
      <c r="R92" s="19">
        <f t="shared" si="11"/>
        <v>1.4937499999978172</v>
      </c>
      <c r="S92" s="21">
        <f t="shared" si="14"/>
        <v>16.083333333328483</v>
      </c>
      <c r="T92" s="50">
        <v>4800</v>
      </c>
      <c r="U92" s="26" t="s">
        <v>5689</v>
      </c>
    </row>
    <row r="93" spans="1:21">
      <c r="A93" s="26" t="s">
        <v>387</v>
      </c>
      <c r="B93" s="26" t="s">
        <v>382</v>
      </c>
      <c r="C93" s="26" t="s">
        <v>388</v>
      </c>
      <c r="D93" s="26" t="s">
        <v>195</v>
      </c>
      <c r="E93" s="26" t="s">
        <v>370</v>
      </c>
      <c r="F93" s="26" t="s">
        <v>370</v>
      </c>
      <c r="G93" s="25">
        <v>48.166666666666664</v>
      </c>
      <c r="H93" s="25">
        <v>-16.166666666666668</v>
      </c>
      <c r="I93" s="26">
        <f t="shared" si="13"/>
        <v>28</v>
      </c>
      <c r="J93" s="13">
        <f t="shared" si="12"/>
        <v>1989</v>
      </c>
      <c r="K93" s="26" t="s">
        <v>5688</v>
      </c>
      <c r="L93" s="123">
        <v>32662.229166666668</v>
      </c>
      <c r="M93" s="123">
        <v>32662.319444444445</v>
      </c>
      <c r="N93" s="123">
        <v>32663.895833333332</v>
      </c>
      <c r="O93" s="123">
        <v>32664.007638888888</v>
      </c>
      <c r="P93" s="26" t="s">
        <v>6978</v>
      </c>
      <c r="Q93" s="19">
        <f t="shared" si="10"/>
        <v>1.5763888888868678</v>
      </c>
      <c r="R93" s="19">
        <f t="shared" si="11"/>
        <v>1.7784722222204437</v>
      </c>
      <c r="S93" s="21">
        <f t="shared" si="14"/>
        <v>18.916666666642413</v>
      </c>
      <c r="T93" s="50">
        <v>4800</v>
      </c>
      <c r="U93" s="26" t="s">
        <v>5689</v>
      </c>
    </row>
    <row r="94" spans="1:21">
      <c r="A94" s="26" t="s">
        <v>387</v>
      </c>
      <c r="B94" s="26" t="s">
        <v>382</v>
      </c>
      <c r="C94" s="26" t="s">
        <v>388</v>
      </c>
      <c r="D94" s="26" t="s">
        <v>195</v>
      </c>
      <c r="E94" s="26" t="s">
        <v>370</v>
      </c>
      <c r="F94" s="26" t="s">
        <v>370</v>
      </c>
      <c r="G94" s="25">
        <v>48.166666666666664</v>
      </c>
      <c r="H94" s="25">
        <v>-16.166666666666668</v>
      </c>
      <c r="I94" s="26">
        <f t="shared" si="13"/>
        <v>28</v>
      </c>
      <c r="J94" s="13">
        <f t="shared" si="12"/>
        <v>1989</v>
      </c>
      <c r="K94" s="26" t="s">
        <v>5685</v>
      </c>
      <c r="L94" s="123">
        <v>32664.572916666668</v>
      </c>
      <c r="M94" s="123">
        <v>32664.659722222223</v>
      </c>
      <c r="N94" s="123">
        <v>32667.729166666668</v>
      </c>
      <c r="O94" s="123">
        <v>32667.822916666668</v>
      </c>
      <c r="P94" s="26" t="s">
        <v>6978</v>
      </c>
      <c r="Q94" s="19">
        <f t="shared" si="10"/>
        <v>3.0694444444452529</v>
      </c>
      <c r="R94" s="19">
        <f t="shared" si="11"/>
        <v>3.25</v>
      </c>
      <c r="S94" s="21">
        <f t="shared" si="14"/>
        <v>36.833333333343035</v>
      </c>
      <c r="T94" s="50">
        <v>4800</v>
      </c>
      <c r="U94" s="26" t="s">
        <v>5686</v>
      </c>
    </row>
    <row r="95" spans="1:21">
      <c r="A95" s="26" t="s">
        <v>387</v>
      </c>
      <c r="B95" s="26" t="s">
        <v>382</v>
      </c>
      <c r="C95" s="26" t="s">
        <v>388</v>
      </c>
      <c r="D95" s="26" t="s">
        <v>195</v>
      </c>
      <c r="E95" s="26" t="s">
        <v>370</v>
      </c>
      <c r="F95" s="26" t="s">
        <v>370</v>
      </c>
      <c r="G95" s="25">
        <v>48.166666666666664</v>
      </c>
      <c r="H95" s="25">
        <v>-16.166666666666668</v>
      </c>
      <c r="I95" s="26">
        <f t="shared" si="13"/>
        <v>28</v>
      </c>
      <c r="J95" s="13">
        <f t="shared" si="12"/>
        <v>1989</v>
      </c>
      <c r="K95" s="26" t="s">
        <v>5682</v>
      </c>
      <c r="L95" s="123">
        <v>32668.400000000001</v>
      </c>
      <c r="M95" s="123">
        <v>32668.400000000001</v>
      </c>
      <c r="N95" s="123">
        <v>32668.400000000001</v>
      </c>
      <c r="O95" s="123">
        <v>32668.574305555554</v>
      </c>
      <c r="P95" s="26" t="s">
        <v>6978</v>
      </c>
      <c r="Q95" s="19">
        <f t="shared" si="10"/>
        <v>0</v>
      </c>
      <c r="R95" s="19">
        <f t="shared" si="11"/>
        <v>0.17430555555256433</v>
      </c>
      <c r="S95" s="21">
        <f t="shared" si="14"/>
        <v>0</v>
      </c>
      <c r="T95" s="50">
        <v>4800</v>
      </c>
      <c r="U95" s="26" t="s">
        <v>5683</v>
      </c>
    </row>
    <row r="96" spans="1:21">
      <c r="A96" s="26" t="s">
        <v>387</v>
      </c>
      <c r="B96" s="26" t="s">
        <v>382</v>
      </c>
      <c r="C96" s="26" t="s">
        <v>388</v>
      </c>
      <c r="D96" s="26" t="s">
        <v>195</v>
      </c>
      <c r="E96" s="26" t="s">
        <v>370</v>
      </c>
      <c r="F96" s="26" t="s">
        <v>370</v>
      </c>
      <c r="G96" s="25">
        <v>48.166666666666664</v>
      </c>
      <c r="H96" s="25">
        <v>-16.166666666666668</v>
      </c>
      <c r="I96" s="26">
        <f t="shared" si="13"/>
        <v>28</v>
      </c>
      <c r="J96" s="13">
        <f t="shared" si="12"/>
        <v>1989</v>
      </c>
      <c r="K96" s="26" t="s">
        <v>5680</v>
      </c>
      <c r="L96" s="123">
        <v>32668.642361111109</v>
      </c>
      <c r="M96" s="123">
        <v>32668.729166666668</v>
      </c>
      <c r="N96" s="123">
        <v>32668.986111111109</v>
      </c>
      <c r="O96" s="123">
        <v>32669.076388888891</v>
      </c>
      <c r="P96" s="26" t="s">
        <v>6978</v>
      </c>
      <c r="Q96" s="19">
        <f t="shared" si="10"/>
        <v>0.25694444444161491</v>
      </c>
      <c r="R96" s="19">
        <f t="shared" si="11"/>
        <v>0.43402777778101154</v>
      </c>
      <c r="S96" s="21">
        <f t="shared" si="14"/>
        <v>3.0833333332993789</v>
      </c>
      <c r="T96" s="50">
        <v>4800</v>
      </c>
      <c r="U96" s="26" t="s">
        <v>5678</v>
      </c>
    </row>
    <row r="97" spans="1:21">
      <c r="A97" s="26" t="s">
        <v>387</v>
      </c>
      <c r="B97" s="26" t="s">
        <v>382</v>
      </c>
      <c r="C97" s="26" t="s">
        <v>388</v>
      </c>
      <c r="D97" s="26" t="s">
        <v>195</v>
      </c>
      <c r="E97" s="26" t="s">
        <v>370</v>
      </c>
      <c r="F97" s="26" t="s">
        <v>370</v>
      </c>
      <c r="G97" s="25">
        <v>48.166666666666664</v>
      </c>
      <c r="H97" s="25">
        <v>-16.166666666666668</v>
      </c>
      <c r="I97" s="26">
        <f t="shared" si="13"/>
        <v>28</v>
      </c>
      <c r="J97" s="13">
        <f t="shared" si="12"/>
        <v>1989</v>
      </c>
      <c r="K97" s="26" t="s">
        <v>5676</v>
      </c>
      <c r="L97" s="123">
        <v>32670.590277777777</v>
      </c>
      <c r="M97" s="123">
        <v>32670.6875</v>
      </c>
      <c r="N97" s="123">
        <v>32670.820138888888</v>
      </c>
      <c r="O97" s="123">
        <v>32670.920138888891</v>
      </c>
      <c r="P97" s="26" t="s">
        <v>6978</v>
      </c>
      <c r="Q97" s="19">
        <f t="shared" si="10"/>
        <v>0.13263888888832298</v>
      </c>
      <c r="R97" s="19">
        <f t="shared" si="11"/>
        <v>0.32986111111313221</v>
      </c>
      <c r="S97" s="21">
        <f t="shared" si="14"/>
        <v>1.5916666666598758</v>
      </c>
      <c r="T97" s="50">
        <v>4800</v>
      </c>
      <c r="U97" s="26" t="s">
        <v>5678</v>
      </c>
    </row>
    <row r="98" spans="1:21">
      <c r="D98" s="16" t="s">
        <v>6979</v>
      </c>
      <c r="G98" s="21">
        <v>-99.99</v>
      </c>
      <c r="H98" s="21">
        <v>-999.99</v>
      </c>
      <c r="J98" s="13">
        <f t="shared" si="12"/>
        <v>1900</v>
      </c>
      <c r="K98" s="26" t="s">
        <v>6980</v>
      </c>
      <c r="L98" s="123"/>
      <c r="M98" s="123"/>
      <c r="N98" s="123" t="s">
        <v>6979</v>
      </c>
      <c r="O98" s="123"/>
      <c r="T98" s="50" t="s">
        <v>395</v>
      </c>
    </row>
    <row r="99" spans="1:21">
      <c r="D99" s="16" t="s">
        <v>6981</v>
      </c>
      <c r="G99" s="21">
        <v>-99.99</v>
      </c>
      <c r="H99" s="21">
        <v>-999.99</v>
      </c>
      <c r="J99" s="13">
        <f t="shared" si="12"/>
        <v>1900</v>
      </c>
      <c r="K99" s="26" t="s">
        <v>6982</v>
      </c>
      <c r="L99" s="123"/>
      <c r="M99" s="123"/>
      <c r="N99" s="123" t="s">
        <v>6981</v>
      </c>
      <c r="O99" s="123"/>
      <c r="T99" s="50" t="s">
        <v>395</v>
      </c>
    </row>
    <row r="100" spans="1:21">
      <c r="D100" s="16" t="s">
        <v>6983</v>
      </c>
      <c r="G100" s="21">
        <v>-99.99</v>
      </c>
      <c r="H100" s="21">
        <v>-999.99</v>
      </c>
      <c r="J100" s="13">
        <f t="shared" si="12"/>
        <v>1900</v>
      </c>
      <c r="K100" s="26" t="s">
        <v>6984</v>
      </c>
      <c r="L100" s="123"/>
      <c r="M100" s="123"/>
      <c r="N100" s="123" t="s">
        <v>6983</v>
      </c>
      <c r="O100" s="123"/>
      <c r="T100" s="50" t="s">
        <v>395</v>
      </c>
    </row>
    <row r="101" spans="1:21">
      <c r="A101" s="26" t="s">
        <v>398</v>
      </c>
      <c r="B101" s="26" t="s">
        <v>399</v>
      </c>
      <c r="C101" s="26" t="s">
        <v>400</v>
      </c>
      <c r="D101" s="26" t="s">
        <v>401</v>
      </c>
      <c r="E101" s="26" t="s">
        <v>1033</v>
      </c>
      <c r="F101" s="26" t="s">
        <v>1033</v>
      </c>
      <c r="G101" s="25">
        <v>9.5</v>
      </c>
      <c r="H101" s="25">
        <v>-104.25</v>
      </c>
      <c r="I101" s="26">
        <f t="shared" ref="I101:I108" si="15">INT(((180 + H101)/6) + 1)</f>
        <v>13</v>
      </c>
      <c r="J101" s="13">
        <f t="shared" si="12"/>
        <v>1989</v>
      </c>
      <c r="K101" s="26" t="s">
        <v>5673</v>
      </c>
      <c r="L101" s="123">
        <v>32828.010416666664</v>
      </c>
      <c r="M101" s="123">
        <v>32828.072916666664</v>
      </c>
      <c r="N101" s="123">
        <v>32828.252083333333</v>
      </c>
      <c r="O101" s="123">
        <v>32828.333333333336</v>
      </c>
      <c r="P101" s="26" t="s">
        <v>6985</v>
      </c>
      <c r="Q101" s="19">
        <f t="shared" ref="Q101:Q108" si="16">(N101 - M101)</f>
        <v>0.17916666666860692</v>
      </c>
      <c r="R101" s="19">
        <f t="shared" ref="R101:R108" si="17">(O101 - L101)</f>
        <v>0.32291666667151731</v>
      </c>
      <c r="S101" s="21">
        <f t="shared" ref="S101:S108" si="18">((VALUE(Q101)) * 24) * 0.5</f>
        <v>2.1500000000232831</v>
      </c>
      <c r="T101" s="50">
        <v>2500</v>
      </c>
      <c r="U101" s="26" t="s">
        <v>5674</v>
      </c>
    </row>
    <row r="102" spans="1:21">
      <c r="A102" s="26" t="s">
        <v>398</v>
      </c>
      <c r="B102" s="26" t="s">
        <v>399</v>
      </c>
      <c r="C102" s="26" t="s">
        <v>400</v>
      </c>
      <c r="D102" s="26" t="s">
        <v>401</v>
      </c>
      <c r="E102" s="26" t="s">
        <v>1033</v>
      </c>
      <c r="F102" s="26" t="s">
        <v>1033</v>
      </c>
      <c r="G102" s="25">
        <v>9.5</v>
      </c>
      <c r="H102" s="25">
        <v>-104.25</v>
      </c>
      <c r="I102" s="26">
        <f t="shared" si="15"/>
        <v>13</v>
      </c>
      <c r="J102" s="13">
        <f t="shared" si="12"/>
        <v>1989</v>
      </c>
      <c r="K102" s="26" t="s">
        <v>5671</v>
      </c>
      <c r="L102" s="123">
        <v>32829.041666666664</v>
      </c>
      <c r="M102" s="123">
        <v>32829.098611111112</v>
      </c>
      <c r="N102" s="123">
        <v>32831.956944444442</v>
      </c>
      <c r="O102" s="123">
        <v>32832</v>
      </c>
      <c r="P102" s="26" t="s">
        <v>6985</v>
      </c>
      <c r="Q102" s="19">
        <f t="shared" si="16"/>
        <v>2.8583333333299379</v>
      </c>
      <c r="R102" s="19">
        <f t="shared" si="17"/>
        <v>2.9583333333357587</v>
      </c>
      <c r="S102" s="21">
        <f t="shared" si="18"/>
        <v>34.299999999959255</v>
      </c>
      <c r="T102" s="50">
        <v>2500</v>
      </c>
      <c r="U102" s="26" t="s">
        <v>5661</v>
      </c>
    </row>
    <row r="103" spans="1:21">
      <c r="A103" s="26" t="s">
        <v>398</v>
      </c>
      <c r="B103" s="26" t="s">
        <v>399</v>
      </c>
      <c r="C103" s="26" t="s">
        <v>400</v>
      </c>
      <c r="D103" s="26" t="s">
        <v>401</v>
      </c>
      <c r="E103" s="26" t="s">
        <v>1033</v>
      </c>
      <c r="F103" s="26" t="s">
        <v>1033</v>
      </c>
      <c r="G103" s="25">
        <v>9.5</v>
      </c>
      <c r="H103" s="25">
        <v>-104.25</v>
      </c>
      <c r="I103" s="26">
        <f t="shared" si="15"/>
        <v>13</v>
      </c>
      <c r="J103" s="13">
        <f t="shared" si="12"/>
        <v>1989</v>
      </c>
      <c r="K103" s="26" t="s">
        <v>5669</v>
      </c>
      <c r="L103" s="123">
        <v>32832.5625</v>
      </c>
      <c r="M103" s="123">
        <v>32832.620833333334</v>
      </c>
      <c r="N103" s="123">
        <v>32832.822916666664</v>
      </c>
      <c r="O103" s="123">
        <v>32834.875</v>
      </c>
      <c r="P103" s="26" t="s">
        <v>6985</v>
      </c>
      <c r="Q103" s="19">
        <f t="shared" si="16"/>
        <v>0.20208333332993789</v>
      </c>
      <c r="R103" s="19">
        <f t="shared" si="17"/>
        <v>2.3125</v>
      </c>
      <c r="S103" s="21">
        <f t="shared" si="18"/>
        <v>2.4249999999592546</v>
      </c>
      <c r="T103" s="50">
        <v>2500</v>
      </c>
      <c r="U103" s="26" t="s">
        <v>5661</v>
      </c>
    </row>
    <row r="104" spans="1:21">
      <c r="A104" s="26" t="s">
        <v>398</v>
      </c>
      <c r="B104" s="26" t="s">
        <v>399</v>
      </c>
      <c r="C104" s="26" t="s">
        <v>400</v>
      </c>
      <c r="D104" s="26" t="s">
        <v>401</v>
      </c>
      <c r="E104" s="26" t="s">
        <v>1033</v>
      </c>
      <c r="F104" s="26" t="s">
        <v>1033</v>
      </c>
      <c r="G104" s="25">
        <v>9.5</v>
      </c>
      <c r="H104" s="25">
        <v>-104.25</v>
      </c>
      <c r="I104" s="26">
        <f t="shared" si="15"/>
        <v>13</v>
      </c>
      <c r="J104" s="13">
        <f t="shared" si="12"/>
        <v>1989</v>
      </c>
      <c r="K104" s="26" t="s">
        <v>5667</v>
      </c>
      <c r="L104" s="123">
        <v>32835.770833333336</v>
      </c>
      <c r="M104" s="123">
        <v>32835.822916666664</v>
      </c>
      <c r="N104" s="123">
        <v>32837.37222222222</v>
      </c>
      <c r="O104" s="123">
        <v>32837.4375</v>
      </c>
      <c r="P104" s="26" t="s">
        <v>6985</v>
      </c>
      <c r="Q104" s="19">
        <f t="shared" si="16"/>
        <v>1.5493055555562023</v>
      </c>
      <c r="R104" s="19">
        <f t="shared" si="17"/>
        <v>1.6666666666642413</v>
      </c>
      <c r="S104" s="21">
        <f t="shared" si="18"/>
        <v>18.591666666674428</v>
      </c>
      <c r="T104" s="50">
        <v>2500</v>
      </c>
      <c r="U104" s="26" t="s">
        <v>5661</v>
      </c>
    </row>
    <row r="105" spans="1:21">
      <c r="A105" s="26" t="s">
        <v>398</v>
      </c>
      <c r="B105" s="26" t="s">
        <v>399</v>
      </c>
      <c r="C105" s="26" t="s">
        <v>400</v>
      </c>
      <c r="D105" s="26" t="s">
        <v>401</v>
      </c>
      <c r="E105" s="26" t="s">
        <v>1033</v>
      </c>
      <c r="F105" s="26" t="s">
        <v>1033</v>
      </c>
      <c r="G105" s="25">
        <v>9.5</v>
      </c>
      <c r="H105" s="25">
        <v>-104.25</v>
      </c>
      <c r="I105" s="26">
        <f t="shared" si="15"/>
        <v>13</v>
      </c>
      <c r="J105" s="13">
        <f t="shared" si="12"/>
        <v>1989</v>
      </c>
      <c r="K105" s="26" t="s">
        <v>5665</v>
      </c>
      <c r="L105" s="123">
        <v>32837.875</v>
      </c>
      <c r="M105" s="123">
        <v>32837.984722222223</v>
      </c>
      <c r="N105" s="123">
        <v>32839.224999999999</v>
      </c>
      <c r="O105" s="123">
        <v>32839.291666666664</v>
      </c>
      <c r="P105" s="26" t="s">
        <v>6985</v>
      </c>
      <c r="Q105" s="19">
        <f t="shared" si="16"/>
        <v>1.2402777777751908</v>
      </c>
      <c r="R105" s="19">
        <f t="shared" si="17"/>
        <v>1.4166666666642413</v>
      </c>
      <c r="S105" s="21">
        <f t="shared" si="18"/>
        <v>14.883333333302289</v>
      </c>
      <c r="T105" s="50">
        <v>2500</v>
      </c>
      <c r="U105" s="26" t="s">
        <v>5661</v>
      </c>
    </row>
    <row r="106" spans="1:21">
      <c r="A106" s="26" t="s">
        <v>398</v>
      </c>
      <c r="B106" s="26" t="s">
        <v>399</v>
      </c>
      <c r="C106" s="26" t="s">
        <v>400</v>
      </c>
      <c r="D106" s="26" t="s">
        <v>401</v>
      </c>
      <c r="E106" s="26" t="s">
        <v>1033</v>
      </c>
      <c r="F106" s="26" t="s">
        <v>1033</v>
      </c>
      <c r="G106" s="25">
        <v>9.5</v>
      </c>
      <c r="H106" s="25">
        <v>-104.25</v>
      </c>
      <c r="I106" s="26">
        <f t="shared" si="15"/>
        <v>13</v>
      </c>
      <c r="J106" s="13">
        <f t="shared" si="12"/>
        <v>1989</v>
      </c>
      <c r="K106" s="26" t="s">
        <v>5663</v>
      </c>
      <c r="L106" s="123">
        <v>32839.666666666664</v>
      </c>
      <c r="M106" s="123">
        <v>32839.74722222222</v>
      </c>
      <c r="N106" s="123">
        <v>32843.142361111109</v>
      </c>
      <c r="O106" s="123">
        <v>32843.208333333336</v>
      </c>
      <c r="P106" s="26" t="s">
        <v>6985</v>
      </c>
      <c r="Q106" s="19">
        <f t="shared" si="16"/>
        <v>3.3951388888890506</v>
      </c>
      <c r="R106" s="19">
        <f t="shared" si="17"/>
        <v>3.5416666666715173</v>
      </c>
      <c r="S106" s="21">
        <f t="shared" si="18"/>
        <v>40.741666666668607</v>
      </c>
      <c r="T106" s="50">
        <v>2500</v>
      </c>
      <c r="U106" s="26" t="s">
        <v>5661</v>
      </c>
    </row>
    <row r="107" spans="1:21">
      <c r="A107" s="26" t="s">
        <v>398</v>
      </c>
      <c r="B107" s="26" t="s">
        <v>399</v>
      </c>
      <c r="C107" s="26" t="s">
        <v>400</v>
      </c>
      <c r="D107" s="26" t="s">
        <v>401</v>
      </c>
      <c r="E107" s="26" t="s">
        <v>1033</v>
      </c>
      <c r="F107" s="26" t="s">
        <v>1033</v>
      </c>
      <c r="G107" s="25">
        <v>9.5</v>
      </c>
      <c r="H107" s="25">
        <v>-104.25</v>
      </c>
      <c r="I107" s="26">
        <f t="shared" si="15"/>
        <v>13</v>
      </c>
      <c r="J107" s="13">
        <f t="shared" si="12"/>
        <v>1989</v>
      </c>
      <c r="K107" s="26" t="s">
        <v>5660</v>
      </c>
      <c r="L107" s="123">
        <v>32843.375</v>
      </c>
      <c r="M107" s="123">
        <v>32843.44027777778</v>
      </c>
      <c r="N107" s="123">
        <v>32846.321527777778</v>
      </c>
      <c r="O107" s="123">
        <v>32846.375</v>
      </c>
      <c r="P107" s="26" t="s">
        <v>6985</v>
      </c>
      <c r="Q107" s="19">
        <f t="shared" si="16"/>
        <v>2.8812499999985448</v>
      </c>
      <c r="R107" s="19">
        <f t="shared" si="17"/>
        <v>3</v>
      </c>
      <c r="S107" s="21">
        <f t="shared" si="18"/>
        <v>34.574999999982538</v>
      </c>
      <c r="T107" s="50">
        <v>2500</v>
      </c>
      <c r="U107" s="26" t="s">
        <v>5661</v>
      </c>
    </row>
    <row r="108" spans="1:21">
      <c r="A108" s="26" t="s">
        <v>398</v>
      </c>
      <c r="B108" s="26" t="s">
        <v>399</v>
      </c>
      <c r="C108" s="26" t="s">
        <v>400</v>
      </c>
      <c r="D108" s="26" t="s">
        <v>401</v>
      </c>
      <c r="E108" s="26" t="s">
        <v>1033</v>
      </c>
      <c r="F108" s="26" t="s">
        <v>1033</v>
      </c>
      <c r="G108" s="25">
        <v>9.5</v>
      </c>
      <c r="H108" s="25">
        <v>-104.25</v>
      </c>
      <c r="I108" s="26">
        <f t="shared" si="15"/>
        <v>13</v>
      </c>
      <c r="J108" s="13">
        <f t="shared" si="12"/>
        <v>1989</v>
      </c>
      <c r="K108" s="26" t="s">
        <v>5656</v>
      </c>
      <c r="L108" s="123">
        <v>32846.666666666664</v>
      </c>
      <c r="M108" s="123">
        <v>32846.756944444445</v>
      </c>
      <c r="N108" s="123">
        <v>32849.26458333333</v>
      </c>
      <c r="O108" s="123">
        <v>32849.333333333336</v>
      </c>
      <c r="P108" s="26" t="s">
        <v>6985</v>
      </c>
      <c r="Q108" s="19">
        <f t="shared" si="16"/>
        <v>2.507638888884685</v>
      </c>
      <c r="R108" s="19">
        <f t="shared" si="17"/>
        <v>2.6666666666715173</v>
      </c>
      <c r="S108" s="21">
        <f t="shared" si="18"/>
        <v>30.09166666661622</v>
      </c>
      <c r="T108" s="50">
        <v>2500</v>
      </c>
      <c r="U108" s="26" t="s">
        <v>6986</v>
      </c>
    </row>
    <row r="109" spans="1:21">
      <c r="J109" s="13"/>
      <c r="T109" s="50"/>
    </row>
    <row r="110" spans="1:21">
      <c r="J110" s="13"/>
      <c r="T110" s="50"/>
    </row>
    <row r="111" spans="1:21">
      <c r="J111" s="13"/>
      <c r="T111" s="50"/>
    </row>
    <row r="112" spans="1:21">
      <c r="J112" s="13"/>
      <c r="T112" s="50"/>
    </row>
    <row r="113" spans="10:20">
      <c r="J113" s="13"/>
      <c r="T113" s="50"/>
    </row>
    <row r="114" spans="10:20">
      <c r="J114" s="13"/>
      <c r="T114" s="50"/>
    </row>
    <row r="115" spans="10:20">
      <c r="J115" s="13"/>
      <c r="T115" s="50"/>
    </row>
    <row r="116" spans="10:20">
      <c r="J116" s="13"/>
      <c r="T116" s="50"/>
    </row>
    <row r="117" spans="10:20">
      <c r="J117" s="13"/>
      <c r="T117" s="50"/>
    </row>
    <row r="118" spans="10:20">
      <c r="J118" s="13"/>
      <c r="T118" s="50"/>
    </row>
    <row r="119" spans="10:20">
      <c r="J119" s="13"/>
      <c r="T119" s="50"/>
    </row>
    <row r="120" spans="10:20">
      <c r="J120" s="13"/>
      <c r="T120" s="50"/>
    </row>
    <row r="121" spans="10:20">
      <c r="J121" s="13"/>
      <c r="T121" s="50"/>
    </row>
    <row r="122" spans="10:20">
      <c r="J122" s="13"/>
      <c r="T122" s="50"/>
    </row>
    <row r="123" spans="10:20">
      <c r="J123" s="13"/>
      <c r="T123" s="50"/>
    </row>
    <row r="124" spans="10:20">
      <c r="J124" s="13"/>
      <c r="T124" s="50"/>
    </row>
    <row r="125" spans="10:20">
      <c r="J125" s="13"/>
      <c r="T125" s="50"/>
    </row>
    <row r="126" spans="10:20">
      <c r="J126" s="13"/>
      <c r="T126" s="50"/>
    </row>
    <row r="127" spans="10:20">
      <c r="J127" s="13"/>
      <c r="T127" s="50"/>
    </row>
    <row r="128" spans="10:20">
      <c r="J128" s="13"/>
      <c r="T128" s="50"/>
    </row>
    <row r="129" spans="10:20">
      <c r="J129" s="13"/>
      <c r="T129" s="50"/>
    </row>
    <row r="130" spans="10:20">
      <c r="J130" s="13"/>
      <c r="T130" s="50"/>
    </row>
    <row r="131" spans="10:20">
      <c r="J131" s="13"/>
      <c r="T131" s="50"/>
    </row>
    <row r="132" spans="10:20">
      <c r="J132" s="13"/>
      <c r="T132" s="50"/>
    </row>
    <row r="133" spans="10:20">
      <c r="J133" s="13"/>
      <c r="T133" s="50"/>
    </row>
    <row r="134" spans="10:20">
      <c r="J134" s="13"/>
      <c r="T134" s="50"/>
    </row>
    <row r="135" spans="10:20">
      <c r="J135" s="13"/>
      <c r="T135" s="50"/>
    </row>
    <row r="136" spans="10:20">
      <c r="J136" s="13"/>
      <c r="T136" s="50"/>
    </row>
    <row r="137" spans="10:20">
      <c r="J137" s="13"/>
      <c r="T137" s="50"/>
    </row>
    <row r="138" spans="10:20">
      <c r="J138" s="13"/>
      <c r="T138" s="50"/>
    </row>
    <row r="139" spans="10:20">
      <c r="J139" s="13"/>
      <c r="T139" s="50"/>
    </row>
    <row r="140" spans="10:20">
      <c r="J140" s="13"/>
      <c r="T140" s="50"/>
    </row>
    <row r="141" spans="10:20">
      <c r="J141" s="13"/>
      <c r="T141" s="50"/>
    </row>
    <row r="142" spans="10:20">
      <c r="J142" s="13"/>
      <c r="T142" s="50"/>
    </row>
    <row r="143" spans="10:20">
      <c r="J143" s="13"/>
      <c r="T143" s="50"/>
    </row>
    <row r="144" spans="10:20">
      <c r="J144" s="13"/>
      <c r="T144" s="50"/>
    </row>
    <row r="145" spans="10:20">
      <c r="J145" s="13"/>
      <c r="T145" s="50"/>
    </row>
    <row r="146" spans="10:20">
      <c r="J146" s="13"/>
      <c r="T146" s="50"/>
    </row>
    <row r="147" spans="10:20">
      <c r="J147" s="13"/>
      <c r="T147" s="50"/>
    </row>
    <row r="148" spans="10:20">
      <c r="J148" s="13"/>
      <c r="T148" s="50"/>
    </row>
    <row r="149" spans="10:20">
      <c r="J149" s="13"/>
      <c r="T149" s="50"/>
    </row>
    <row r="150" spans="10:20">
      <c r="J150" s="13"/>
      <c r="T150" s="50"/>
    </row>
    <row r="151" spans="10:20">
      <c r="J151" s="13"/>
      <c r="T151" s="50"/>
    </row>
    <row r="152" spans="10:20">
      <c r="J152" s="13"/>
      <c r="T152" s="50"/>
    </row>
    <row r="153" spans="10:20">
      <c r="J153" s="13"/>
      <c r="T153" s="50"/>
    </row>
    <row r="154" spans="10:20">
      <c r="J154" s="13"/>
      <c r="T154" s="50"/>
    </row>
    <row r="155" spans="10:20">
      <c r="J155" s="13"/>
      <c r="T155" s="50"/>
    </row>
    <row r="156" spans="10:20">
      <c r="J156" s="13"/>
      <c r="T156" s="50"/>
    </row>
    <row r="157" spans="10:20">
      <c r="J157" s="13"/>
      <c r="T157" s="50"/>
    </row>
    <row r="158" spans="10:20">
      <c r="J158" s="13"/>
      <c r="T158" s="50"/>
    </row>
    <row r="159" spans="10:20">
      <c r="J159" s="13"/>
      <c r="T159" s="50"/>
    </row>
    <row r="160" spans="10:20">
      <c r="J160" s="13"/>
      <c r="T160" s="50"/>
    </row>
    <row r="161" spans="4:20">
      <c r="J161" s="13"/>
      <c r="T161" s="50"/>
    </row>
    <row r="162" spans="4:20">
      <c r="J162" s="13"/>
      <c r="T162" s="50"/>
    </row>
    <row r="163" spans="4:20">
      <c r="J163" s="13"/>
      <c r="T163" s="50"/>
    </row>
    <row r="164" spans="4:20">
      <c r="J164" s="13"/>
      <c r="T164" s="50"/>
    </row>
    <row r="165" spans="4:20">
      <c r="J165" s="13"/>
      <c r="T165" s="50"/>
    </row>
    <row r="166" spans="4:20">
      <c r="J166" s="13"/>
      <c r="T166" s="50"/>
    </row>
    <row r="167" spans="4:20">
      <c r="J167" s="13"/>
      <c r="T167" s="50"/>
    </row>
    <row r="168" spans="4:20">
      <c r="J168" s="13"/>
      <c r="T168" s="50"/>
    </row>
    <row r="169" spans="4:20">
      <c r="J169" s="13"/>
      <c r="T169" s="50"/>
    </row>
    <row r="170" spans="4:20">
      <c r="J170" s="13"/>
      <c r="T170" s="50"/>
    </row>
    <row r="171" spans="4:20">
      <c r="J171" s="13"/>
      <c r="T171" s="50"/>
    </row>
    <row r="172" spans="4:20">
      <c r="J172" s="13"/>
      <c r="T172" s="50"/>
    </row>
    <row r="173" spans="4:20">
      <c r="J173" s="13"/>
      <c r="T173" s="50"/>
    </row>
    <row r="174" spans="4:20">
      <c r="J174" s="13"/>
      <c r="T174" s="50"/>
    </row>
    <row r="175" spans="4:20">
      <c r="J175" s="13"/>
      <c r="T175" s="50"/>
    </row>
    <row r="176" spans="4:20">
      <c r="D176" s="24"/>
      <c r="E176" s="24"/>
      <c r="J176" s="13"/>
      <c r="T176" s="50"/>
    </row>
    <row r="177" spans="4:20">
      <c r="D177" s="24"/>
      <c r="E177" s="24"/>
      <c r="J177" s="13"/>
      <c r="T177" s="50"/>
    </row>
    <row r="178" spans="4:20">
      <c r="D178" s="24"/>
      <c r="E178" s="24"/>
      <c r="J178" s="13"/>
      <c r="T178" s="50"/>
    </row>
    <row r="179" spans="4:20">
      <c r="D179" s="24"/>
      <c r="E179" s="24"/>
      <c r="J179" s="13"/>
      <c r="T179" s="50"/>
    </row>
    <row r="180" spans="4:20">
      <c r="D180" s="24"/>
      <c r="E180" s="24"/>
      <c r="J180" s="13"/>
      <c r="T180" s="50"/>
    </row>
    <row r="181" spans="4:20">
      <c r="D181" s="24"/>
      <c r="E181" s="24"/>
      <c r="J181" s="13"/>
      <c r="T181" s="50"/>
    </row>
    <row r="182" spans="4:20">
      <c r="J182" s="13"/>
      <c r="T182" s="50"/>
    </row>
    <row r="183" spans="4:20">
      <c r="J183" s="13"/>
      <c r="T183" s="50"/>
    </row>
    <row r="184" spans="4:20">
      <c r="J184" s="13"/>
      <c r="T184" s="50"/>
    </row>
    <row r="185" spans="4:20">
      <c r="J185" s="13"/>
      <c r="T185" s="50"/>
    </row>
    <row r="186" spans="4:20">
      <c r="J186" s="13"/>
      <c r="T186" s="50"/>
    </row>
    <row r="187" spans="4:20">
      <c r="J187" s="13"/>
      <c r="T187" s="50"/>
    </row>
    <row r="188" spans="4:20">
      <c r="J188" s="13"/>
      <c r="T188" s="50"/>
    </row>
    <row r="189" spans="4:20">
      <c r="J189" s="13"/>
      <c r="T189" s="50"/>
    </row>
    <row r="190" spans="4:20">
      <c r="J190" s="13"/>
      <c r="T190" s="50"/>
    </row>
    <row r="191" spans="4:20">
      <c r="J191" s="13"/>
      <c r="T191" s="50"/>
    </row>
    <row r="192" spans="4:20">
      <c r="J192" s="13"/>
      <c r="T192" s="50"/>
    </row>
    <row r="193" spans="10:20">
      <c r="J193" s="13"/>
      <c r="T193" s="50"/>
    </row>
    <row r="194" spans="10:20">
      <c r="J194" s="13"/>
      <c r="T194" s="50"/>
    </row>
    <row r="195" spans="10:20">
      <c r="J195" s="13"/>
      <c r="T195" s="50"/>
    </row>
    <row r="196" spans="10:20">
      <c r="J196" s="13"/>
      <c r="T196" s="50"/>
    </row>
    <row r="197" spans="10:20">
      <c r="J197" s="13"/>
      <c r="T197" s="50"/>
    </row>
    <row r="198" spans="10:20">
      <c r="J198" s="13"/>
      <c r="T198" s="50"/>
    </row>
    <row r="199" spans="10:20">
      <c r="J199" s="13"/>
      <c r="T199" s="50"/>
    </row>
    <row r="200" spans="10:20">
      <c r="J200" s="13"/>
      <c r="T200" s="50"/>
    </row>
    <row r="201" spans="10:20">
      <c r="J201" s="13"/>
      <c r="T201" s="50"/>
    </row>
    <row r="202" spans="10:20">
      <c r="J202" s="13"/>
      <c r="T202" s="50"/>
    </row>
    <row r="203" spans="10:20">
      <c r="J203" s="13"/>
      <c r="T203" s="50"/>
    </row>
    <row r="204" spans="10:20">
      <c r="J204" s="13"/>
      <c r="T204" s="50"/>
    </row>
    <row r="205" spans="10:20">
      <c r="J205" s="13"/>
      <c r="T205" s="50"/>
    </row>
    <row r="206" spans="10:20">
      <c r="J206" s="13"/>
      <c r="T206" s="50"/>
    </row>
    <row r="207" spans="10:20">
      <c r="J207" s="13"/>
      <c r="T207" s="50"/>
    </row>
    <row r="208" spans="10:20">
      <c r="J208" s="13"/>
      <c r="T208" s="50"/>
    </row>
    <row r="209" spans="10:20">
      <c r="J209" s="13"/>
      <c r="T209" s="50"/>
    </row>
    <row r="210" spans="10:20">
      <c r="J210" s="13"/>
      <c r="T210" s="50"/>
    </row>
    <row r="211" spans="10:20">
      <c r="J211" s="13"/>
      <c r="T211" s="50"/>
    </row>
    <row r="212" spans="10:20">
      <c r="J212" s="13"/>
      <c r="T212" s="50"/>
    </row>
    <row r="213" spans="10:20">
      <c r="J213" s="13"/>
      <c r="T213" s="50"/>
    </row>
    <row r="214" spans="10:20">
      <c r="J214" s="13"/>
      <c r="T214" s="50"/>
    </row>
    <row r="215" spans="10:20">
      <c r="J215" s="13"/>
      <c r="T215" s="50"/>
    </row>
    <row r="216" spans="10:20">
      <c r="J216" s="13"/>
      <c r="T216" s="50"/>
    </row>
    <row r="217" spans="10:20">
      <c r="J217" s="13"/>
      <c r="T217" s="50"/>
    </row>
    <row r="218" spans="10:20">
      <c r="J218" s="13"/>
      <c r="T218" s="50"/>
    </row>
    <row r="219" spans="10:20">
      <c r="J219" s="13"/>
      <c r="T219" s="50"/>
    </row>
    <row r="220" spans="10:20">
      <c r="J220" s="13"/>
      <c r="T220" s="50"/>
    </row>
    <row r="221" spans="10:20">
      <c r="J221" s="13"/>
      <c r="T221" s="50"/>
    </row>
    <row r="222" spans="10:20">
      <c r="J222" s="13"/>
      <c r="T222" s="50"/>
    </row>
    <row r="223" spans="10:20">
      <c r="J223" s="13"/>
      <c r="T223" s="50"/>
    </row>
    <row r="224" spans="10:20">
      <c r="J224" s="13"/>
      <c r="T224" s="50"/>
    </row>
    <row r="225" spans="10:20">
      <c r="J225" s="13"/>
      <c r="T225" s="50"/>
    </row>
    <row r="226" spans="10:20">
      <c r="J226" s="13"/>
      <c r="T226" s="50"/>
    </row>
    <row r="227" spans="10:20">
      <c r="J227" s="13"/>
      <c r="T227" s="50"/>
    </row>
    <row r="228" spans="10:20">
      <c r="J228" s="13"/>
      <c r="T228" s="50"/>
    </row>
    <row r="229" spans="10:20">
      <c r="J229" s="13"/>
      <c r="T229" s="50"/>
    </row>
    <row r="230" spans="10:20">
      <c r="J230" s="13"/>
      <c r="T230" s="50"/>
    </row>
    <row r="231" spans="10:20">
      <c r="J231" s="13"/>
      <c r="T231" s="50"/>
    </row>
    <row r="232" spans="10:20">
      <c r="J232" s="13"/>
      <c r="T232" s="50"/>
    </row>
    <row r="233" spans="10:20">
      <c r="J233" s="13"/>
      <c r="T233" s="50"/>
    </row>
    <row r="234" spans="10:20">
      <c r="J234" s="13"/>
      <c r="T234" s="50"/>
    </row>
    <row r="235" spans="10:20">
      <c r="J235" s="13"/>
      <c r="T235" s="50"/>
    </row>
    <row r="236" spans="10:20">
      <c r="J236" s="13"/>
      <c r="T236" s="50"/>
    </row>
    <row r="237" spans="10:20">
      <c r="J237" s="13"/>
      <c r="T237" s="50"/>
    </row>
    <row r="238" spans="10:20">
      <c r="J238" s="13"/>
      <c r="T238" s="50"/>
    </row>
    <row r="239" spans="10:20">
      <c r="J239" s="13"/>
      <c r="T239" s="50"/>
    </row>
    <row r="240" spans="10:20">
      <c r="J240" s="13"/>
      <c r="T240" s="50"/>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43" fitToHeight="2" orientation="landscape" horizontalDpi="300"/>
  <headerFooter alignWithMargins="0">
    <oddFooter>&amp;L&amp;"Arial,Italic"&amp;8&amp;F &amp;A    &amp;D&amp;T&amp;R&amp;"Arial,Italic"&amp;8Page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AG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33" width="10.6640625" style="28" customWidth="1"/>
    <col min="34" max="16384" width="9.1640625" style="28"/>
  </cols>
  <sheetData>
    <row r="1" spans="1:33">
      <c r="A1" s="61" t="s">
        <v>65</v>
      </c>
    </row>
    <row r="2" spans="1:33" ht="16">
      <c r="A2" s="50"/>
      <c r="J2" s="1"/>
      <c r="L2" s="1" t="s">
        <v>0</v>
      </c>
      <c r="O2" s="8"/>
      <c r="P2" s="8"/>
    </row>
    <row r="3" spans="1:33" ht="16">
      <c r="C3" s="3" t="s">
        <v>1224</v>
      </c>
      <c r="D3" s="3" t="s">
        <v>1225</v>
      </c>
      <c r="E3" s="3" t="s">
        <v>114</v>
      </c>
      <c r="J3" s="14"/>
      <c r="L3" s="1" t="s">
        <v>29</v>
      </c>
      <c r="O3" s="8"/>
      <c r="P3" s="8"/>
    </row>
    <row r="4" spans="1:33" ht="16">
      <c r="B4" s="3" t="s">
        <v>6734</v>
      </c>
      <c r="C4" s="3" t="s">
        <v>1229</v>
      </c>
      <c r="D4" s="3" t="s">
        <v>1229</v>
      </c>
      <c r="E4" s="3" t="s">
        <v>1230</v>
      </c>
      <c r="F4" s="3" t="s">
        <v>1232</v>
      </c>
      <c r="G4" s="3" t="s">
        <v>1233</v>
      </c>
      <c r="L4" s="14" t="s">
        <v>6987</v>
      </c>
      <c r="O4" s="8"/>
      <c r="P4" s="8"/>
      <c r="T4" s="5"/>
    </row>
    <row r="5" spans="1:33" ht="16">
      <c r="A5" s="3" t="s">
        <v>1251</v>
      </c>
      <c r="B5" s="2">
        <f>COUNT(Q12:Q100)</f>
        <v>50</v>
      </c>
      <c r="C5" s="19">
        <f>SUM(Q12:Q100)</f>
        <v>73.306562500009022</v>
      </c>
      <c r="D5" s="19">
        <f>SUM(R12:R100)</f>
        <v>81.594166666676756</v>
      </c>
      <c r="E5" s="6">
        <f>SUM(S12:S100)</f>
        <v>705.11249999999984</v>
      </c>
      <c r="F5" s="19">
        <f>MAX(R12:R100)</f>
        <v>7.7868055555518367</v>
      </c>
      <c r="G5" s="19">
        <f>AVERAGE(R12:R100)</f>
        <v>1.6318833333335352</v>
      </c>
      <c r="L5" s="11" t="s">
        <v>6735</v>
      </c>
      <c r="Q5" s="6"/>
      <c r="R5" s="6"/>
      <c r="S5" s="6"/>
      <c r="T5" s="5"/>
      <c r="U5" s="6"/>
      <c r="V5" s="6"/>
      <c r="W5" s="6"/>
      <c r="X5" s="6"/>
    </row>
    <row r="6" spans="1:33" ht="16">
      <c r="A6" s="3"/>
      <c r="B6" s="2"/>
      <c r="C6" s="19"/>
      <c r="D6" s="19"/>
      <c r="E6" s="6"/>
      <c r="F6" s="2" t="s">
        <v>6988</v>
      </c>
      <c r="K6" s="11"/>
      <c r="Q6" s="6"/>
      <c r="R6" s="6"/>
      <c r="S6" s="6"/>
      <c r="T6" s="5"/>
      <c r="U6" s="6"/>
      <c r="V6" s="6"/>
      <c r="W6" s="6"/>
      <c r="X6" s="6"/>
    </row>
    <row r="7" spans="1:33" ht="16">
      <c r="A7" s="3" t="s">
        <v>131</v>
      </c>
      <c r="B7" s="41">
        <f ca="1" xml:space="preserve"> TODAY()</f>
        <v>46085</v>
      </c>
      <c r="C7" s="19"/>
      <c r="D7" s="19"/>
      <c r="E7" s="19"/>
      <c r="F7" s="6"/>
      <c r="K7" s="11"/>
      <c r="Q7" s="6"/>
      <c r="R7" s="6"/>
      <c r="S7" s="6"/>
      <c r="T7" s="5"/>
      <c r="U7" s="6"/>
      <c r="V7" s="6"/>
      <c r="W7" s="6"/>
      <c r="X7" s="6"/>
    </row>
    <row r="8" spans="1:33">
      <c r="A8" s="3" t="s">
        <v>6989</v>
      </c>
      <c r="B8" s="40" t="s">
        <v>6990</v>
      </c>
      <c r="K8" s="5"/>
      <c r="L8" s="5"/>
      <c r="M8" s="5"/>
      <c r="N8" s="5"/>
      <c r="O8" s="5"/>
      <c r="P8" s="5"/>
      <c r="Q8" s="6"/>
      <c r="R8" s="6"/>
      <c r="S8" s="6"/>
      <c r="U8" s="6"/>
      <c r="V8" s="6"/>
      <c r="W8" s="6"/>
      <c r="X8" s="6"/>
    </row>
    <row r="9" spans="1:33" ht="16">
      <c r="J9" s="20"/>
      <c r="K9" s="5"/>
      <c r="L9" s="5"/>
      <c r="M9" s="5"/>
      <c r="N9" s="5"/>
      <c r="O9" s="5"/>
      <c r="P9" s="5"/>
      <c r="Q9" s="6"/>
      <c r="R9" s="6"/>
      <c r="S9" s="6"/>
      <c r="U9" s="6"/>
      <c r="V9" s="6"/>
      <c r="W9" s="6"/>
      <c r="X9" s="6"/>
    </row>
    <row r="10" spans="1:33">
      <c r="A10" s="2"/>
      <c r="G10" s="66" t="s">
        <v>135</v>
      </c>
      <c r="H10" s="66" t="s">
        <v>136</v>
      </c>
      <c r="I10" s="12"/>
      <c r="J10" s="12"/>
      <c r="P10" s="10"/>
      <c r="Q10" s="68" t="s">
        <v>111</v>
      </c>
      <c r="R10" s="68" t="s">
        <v>71</v>
      </c>
      <c r="S10" s="61" t="s">
        <v>114</v>
      </c>
      <c r="T10" s="61" t="s">
        <v>1265</v>
      </c>
      <c r="U10" s="3"/>
      <c r="V10" s="3"/>
      <c r="W10" s="3"/>
      <c r="X10" s="3"/>
      <c r="AB10" s="61" t="s">
        <v>122</v>
      </c>
      <c r="AE10" s="2"/>
      <c r="AF10" s="2"/>
      <c r="AG10" s="2"/>
    </row>
    <row r="11" spans="1:33"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6954</v>
      </c>
      <c r="AA11" s="22" t="s">
        <v>6955</v>
      </c>
      <c r="AB11" s="22" t="s">
        <v>6956</v>
      </c>
      <c r="AC11" s="22" t="s">
        <v>6957</v>
      </c>
      <c r="AD11" s="22" t="s">
        <v>6748</v>
      </c>
      <c r="AE11" s="22" t="s">
        <v>6749</v>
      </c>
      <c r="AF11" s="22" t="s">
        <v>582</v>
      </c>
      <c r="AG11" s="22" t="s">
        <v>6958</v>
      </c>
    </row>
    <row r="12" spans="1:33">
      <c r="A12" s="2" t="s">
        <v>450</v>
      </c>
      <c r="B12" s="9" t="s">
        <v>182</v>
      </c>
      <c r="C12" s="2" t="s">
        <v>451</v>
      </c>
      <c r="D12" s="10" t="s">
        <v>6941</v>
      </c>
      <c r="E12" s="9" t="s">
        <v>6942</v>
      </c>
      <c r="F12" s="9" t="s">
        <v>6942</v>
      </c>
      <c r="G12" s="21">
        <v>26</v>
      </c>
      <c r="H12" s="21">
        <v>-45</v>
      </c>
      <c r="I12" s="13">
        <f t="shared" ref="I12:I23" si="0">INT(((180 + H12) / 6) + 1)</f>
        <v>23</v>
      </c>
      <c r="J12" s="13">
        <f>YEAR(L12)</f>
        <v>1994</v>
      </c>
      <c r="K12" s="2" t="s">
        <v>4772</v>
      </c>
      <c r="L12" s="123">
        <v>34524.104166666664</v>
      </c>
      <c r="M12" s="123">
        <v>34524.1875</v>
      </c>
      <c r="N12" s="123">
        <v>34524.541666666664</v>
      </c>
      <c r="O12" s="123">
        <v>34524.625</v>
      </c>
      <c r="P12" s="18"/>
      <c r="Q12" s="19">
        <f>(N12 - M12)</f>
        <v>0.35416666666424135</v>
      </c>
      <c r="R12" s="19">
        <f>(O12 - L12)</f>
        <v>0.52083333333575865</v>
      </c>
      <c r="S12" s="6">
        <v>4.2</v>
      </c>
      <c r="T12" s="50">
        <v>3200</v>
      </c>
      <c r="U12" s="6"/>
      <c r="V12" s="6"/>
      <c r="W12" s="2" t="s">
        <v>8</v>
      </c>
      <c r="X12" s="6"/>
      <c r="Y12" s="2" t="s">
        <v>6756</v>
      </c>
      <c r="Z12" s="2" t="s">
        <v>6756</v>
      </c>
      <c r="AA12" s="2" t="s">
        <v>6756</v>
      </c>
      <c r="AB12" s="2" t="s">
        <v>6756</v>
      </c>
      <c r="AC12" s="2" t="s">
        <v>6756</v>
      </c>
      <c r="AD12" s="2" t="s">
        <v>6756</v>
      </c>
      <c r="AE12" s="2" t="s">
        <v>6756</v>
      </c>
      <c r="AG12" s="45"/>
    </row>
    <row r="13" spans="1:33">
      <c r="A13" s="2" t="s">
        <v>450</v>
      </c>
      <c r="B13" s="9" t="s">
        <v>182</v>
      </c>
      <c r="C13" s="2" t="s">
        <v>451</v>
      </c>
      <c r="D13" s="10" t="s">
        <v>6941</v>
      </c>
      <c r="E13" s="9" t="s">
        <v>6942</v>
      </c>
      <c r="F13" s="9" t="s">
        <v>6942</v>
      </c>
      <c r="G13" s="21">
        <v>26</v>
      </c>
      <c r="H13" s="21">
        <v>-45</v>
      </c>
      <c r="I13" s="13">
        <f t="shared" si="0"/>
        <v>23</v>
      </c>
      <c r="J13" s="13">
        <f t="shared" ref="J13:J62" si="1">YEAR(L13)</f>
        <v>1994</v>
      </c>
      <c r="K13" s="2" t="s">
        <v>4771</v>
      </c>
      <c r="L13" s="123">
        <v>34525.111111111109</v>
      </c>
      <c r="M13" s="123">
        <v>34525.194444444445</v>
      </c>
      <c r="N13" s="123">
        <v>34531.208333333336</v>
      </c>
      <c r="O13" s="123">
        <v>34531.333333333336</v>
      </c>
      <c r="P13" s="18"/>
      <c r="Q13" s="19">
        <f t="shared" ref="Q13:Q21" si="2">(N13 - M13)</f>
        <v>6.0138888888905058</v>
      </c>
      <c r="R13" s="19">
        <f t="shared" ref="R13:R21" si="3">(O13 - L13)</f>
        <v>6.2222222222262644</v>
      </c>
      <c r="S13" s="6">
        <v>36.200000000000003</v>
      </c>
      <c r="T13" s="50">
        <v>3200</v>
      </c>
      <c r="U13" s="6"/>
      <c r="V13" s="6"/>
      <c r="W13" s="2" t="s">
        <v>8</v>
      </c>
      <c r="X13" s="6"/>
      <c r="Y13" s="2" t="s">
        <v>6756</v>
      </c>
      <c r="Z13" s="2" t="s">
        <v>6756</v>
      </c>
      <c r="AA13" s="2" t="s">
        <v>6756</v>
      </c>
      <c r="AB13" s="2" t="s">
        <v>6756</v>
      </c>
      <c r="AC13" s="2" t="s">
        <v>6756</v>
      </c>
      <c r="AD13" s="2" t="s">
        <v>6756</v>
      </c>
      <c r="AE13" s="2" t="s">
        <v>6756</v>
      </c>
      <c r="AG13" s="45"/>
    </row>
    <row r="14" spans="1:33">
      <c r="A14" s="2" t="s">
        <v>460</v>
      </c>
      <c r="B14" s="9" t="s">
        <v>182</v>
      </c>
      <c r="C14" s="2" t="s">
        <v>461</v>
      </c>
      <c r="D14" s="10" t="s">
        <v>6896</v>
      </c>
      <c r="E14" s="9" t="s">
        <v>849</v>
      </c>
      <c r="F14" s="9" t="s">
        <v>849</v>
      </c>
      <c r="G14" s="21">
        <v>37</v>
      </c>
      <c r="H14" s="21">
        <v>-32</v>
      </c>
      <c r="I14" s="13">
        <f t="shared" si="0"/>
        <v>25</v>
      </c>
      <c r="J14" s="13">
        <f t="shared" si="1"/>
        <v>1996</v>
      </c>
      <c r="K14" s="2" t="s">
        <v>4768</v>
      </c>
      <c r="L14" s="123">
        <v>35267.125</v>
      </c>
      <c r="M14" s="123">
        <v>35267.195833333331</v>
      </c>
      <c r="N14" s="123">
        <v>35272.056944444441</v>
      </c>
      <c r="O14" s="123">
        <v>35272.122916666667</v>
      </c>
      <c r="P14" s="5" t="s">
        <v>4769</v>
      </c>
      <c r="Q14" s="19">
        <f>(N14 - M14)</f>
        <v>4.8611111111094942</v>
      </c>
      <c r="R14" s="19">
        <f>(O14 - L14)</f>
        <v>4.9979166666671517</v>
      </c>
      <c r="S14" s="6">
        <v>35</v>
      </c>
      <c r="T14" s="50">
        <v>1700</v>
      </c>
      <c r="U14" s="6"/>
      <c r="V14" s="6"/>
      <c r="W14" s="2" t="s">
        <v>8</v>
      </c>
      <c r="X14" s="6"/>
      <c r="Y14" s="2" t="s">
        <v>6756</v>
      </c>
      <c r="Z14" s="2" t="s">
        <v>6756</v>
      </c>
      <c r="AA14" s="2" t="s">
        <v>6756</v>
      </c>
      <c r="AB14" s="2" t="s">
        <v>6756</v>
      </c>
      <c r="AC14" s="2" t="s">
        <v>6756</v>
      </c>
      <c r="AD14" s="2" t="s">
        <v>6756</v>
      </c>
      <c r="AE14" s="2" t="s">
        <v>6756</v>
      </c>
      <c r="AG14" s="45"/>
    </row>
    <row r="15" spans="1:33">
      <c r="A15" s="2" t="s">
        <v>4754</v>
      </c>
      <c r="B15" s="9" t="s">
        <v>231</v>
      </c>
      <c r="C15" s="2" t="s">
        <v>470</v>
      </c>
      <c r="D15" s="2" t="s">
        <v>471</v>
      </c>
      <c r="E15" s="9" t="s">
        <v>472</v>
      </c>
      <c r="F15" s="9" t="s">
        <v>472</v>
      </c>
      <c r="G15" s="21">
        <v>-17</v>
      </c>
      <c r="H15" s="21">
        <v>-113</v>
      </c>
      <c r="I15" s="13">
        <f t="shared" si="0"/>
        <v>12</v>
      </c>
      <c r="J15" s="13">
        <f t="shared" si="1"/>
        <v>1996</v>
      </c>
      <c r="K15" s="2" t="s">
        <v>4766</v>
      </c>
      <c r="L15" s="123">
        <v>35371.831250000003</v>
      </c>
      <c r="M15" s="123">
        <v>35371.831250000003</v>
      </c>
      <c r="N15" s="123">
        <v>35371.831250000003</v>
      </c>
      <c r="O15" s="123">
        <v>35371.999305555553</v>
      </c>
      <c r="P15" s="5" t="s">
        <v>8</v>
      </c>
      <c r="Q15" s="19">
        <f t="shared" si="2"/>
        <v>0</v>
      </c>
      <c r="R15" s="19">
        <f t="shared" si="3"/>
        <v>0.16805555555038154</v>
      </c>
      <c r="S15" s="6">
        <v>0</v>
      </c>
      <c r="T15" s="50" t="s">
        <v>395</v>
      </c>
      <c r="U15" s="2" t="s">
        <v>4767</v>
      </c>
      <c r="W15" s="2" t="s">
        <v>8</v>
      </c>
      <c r="Y15" s="2" t="s">
        <v>6756</v>
      </c>
      <c r="Z15" s="2" t="s">
        <v>6756</v>
      </c>
      <c r="AA15" s="2" t="s">
        <v>6756</v>
      </c>
      <c r="AB15" s="2" t="s">
        <v>6756</v>
      </c>
      <c r="AC15" s="2" t="s">
        <v>6756</v>
      </c>
      <c r="AD15" s="2" t="s">
        <v>6756</v>
      </c>
      <c r="AE15" s="2" t="s">
        <v>6756</v>
      </c>
      <c r="AG15" s="45"/>
    </row>
    <row r="16" spans="1:33">
      <c r="A16" s="2" t="s">
        <v>4754</v>
      </c>
      <c r="B16" s="9" t="s">
        <v>231</v>
      </c>
      <c r="C16" s="2" t="s">
        <v>470</v>
      </c>
      <c r="D16" s="2" t="s">
        <v>471</v>
      </c>
      <c r="E16" s="9" t="s">
        <v>472</v>
      </c>
      <c r="F16" s="9" t="s">
        <v>472</v>
      </c>
      <c r="G16" s="21">
        <v>-17</v>
      </c>
      <c r="H16" s="21">
        <v>-113</v>
      </c>
      <c r="I16" s="13">
        <f t="shared" si="0"/>
        <v>12</v>
      </c>
      <c r="J16" s="13">
        <f t="shared" si="1"/>
        <v>1996</v>
      </c>
      <c r="K16" s="2" t="s">
        <v>4764</v>
      </c>
      <c r="L16" s="123">
        <v>35377.0625</v>
      </c>
      <c r="M16" s="123">
        <v>35377.0625</v>
      </c>
      <c r="N16" s="123">
        <v>35377.0625</v>
      </c>
      <c r="O16" s="123">
        <v>35377.333333333336</v>
      </c>
      <c r="P16" s="5" t="s">
        <v>4759</v>
      </c>
      <c r="Q16" s="19">
        <f t="shared" si="2"/>
        <v>0</v>
      </c>
      <c r="R16" s="19">
        <f t="shared" si="3"/>
        <v>0.27083333333575865</v>
      </c>
      <c r="S16" s="6">
        <v>0</v>
      </c>
      <c r="T16" s="50" t="s">
        <v>395</v>
      </c>
      <c r="U16" s="2" t="s">
        <v>4765</v>
      </c>
      <c r="W16" s="2" t="s">
        <v>8</v>
      </c>
      <c r="Y16" s="2" t="s">
        <v>6756</v>
      </c>
      <c r="Z16" s="2" t="s">
        <v>6756</v>
      </c>
      <c r="AA16" s="2" t="s">
        <v>6756</v>
      </c>
      <c r="AB16" s="2" t="s">
        <v>6756</v>
      </c>
      <c r="AC16" s="2" t="s">
        <v>6756</v>
      </c>
      <c r="AD16" s="2" t="s">
        <v>6756</v>
      </c>
      <c r="AE16" s="2" t="s">
        <v>6756</v>
      </c>
      <c r="AG16" s="45"/>
    </row>
    <row r="17" spans="1:33">
      <c r="A17" s="2" t="s">
        <v>4754</v>
      </c>
      <c r="B17" s="9" t="s">
        <v>231</v>
      </c>
      <c r="C17" s="2" t="s">
        <v>470</v>
      </c>
      <c r="D17" s="2" t="s">
        <v>471</v>
      </c>
      <c r="E17" s="9" t="s">
        <v>472</v>
      </c>
      <c r="F17" s="9" t="s">
        <v>472</v>
      </c>
      <c r="G17" s="21">
        <v>-17</v>
      </c>
      <c r="H17" s="21">
        <v>-113</v>
      </c>
      <c r="I17" s="13">
        <f t="shared" si="0"/>
        <v>12</v>
      </c>
      <c r="J17" s="13">
        <f t="shared" si="1"/>
        <v>1996</v>
      </c>
      <c r="K17" s="2" t="s">
        <v>4762</v>
      </c>
      <c r="L17" s="123">
        <v>35378.680555555555</v>
      </c>
      <c r="M17" s="123">
        <v>35378.680555555555</v>
      </c>
      <c r="N17" s="123">
        <v>35378.680555555555</v>
      </c>
      <c r="O17" s="123">
        <v>35378.739583333336</v>
      </c>
      <c r="P17" s="5" t="s">
        <v>4759</v>
      </c>
      <c r="Q17" s="19">
        <f t="shared" si="2"/>
        <v>0</v>
      </c>
      <c r="R17" s="19">
        <f t="shared" si="3"/>
        <v>5.9027777781011537E-2</v>
      </c>
      <c r="S17" s="6">
        <v>0</v>
      </c>
      <c r="T17" s="50" t="s">
        <v>395</v>
      </c>
      <c r="U17" s="2" t="s">
        <v>4763</v>
      </c>
      <c r="W17" s="2" t="s">
        <v>8</v>
      </c>
      <c r="Y17" s="2" t="s">
        <v>6756</v>
      </c>
      <c r="Z17" s="2" t="s">
        <v>6756</v>
      </c>
      <c r="AA17" s="2" t="s">
        <v>6756</v>
      </c>
      <c r="AB17" s="2" t="s">
        <v>6756</v>
      </c>
      <c r="AC17" s="2" t="s">
        <v>6756</v>
      </c>
      <c r="AD17" s="2" t="s">
        <v>6756</v>
      </c>
      <c r="AE17" s="2" t="s">
        <v>6756</v>
      </c>
      <c r="AG17" s="45"/>
    </row>
    <row r="18" spans="1:33">
      <c r="A18" s="2" t="s">
        <v>4754</v>
      </c>
      <c r="B18" s="9" t="s">
        <v>231</v>
      </c>
      <c r="C18" s="2" t="s">
        <v>470</v>
      </c>
      <c r="D18" s="2" t="s">
        <v>471</v>
      </c>
      <c r="E18" s="9" t="s">
        <v>472</v>
      </c>
      <c r="F18" s="9" t="s">
        <v>472</v>
      </c>
      <c r="G18" s="21">
        <v>-17</v>
      </c>
      <c r="H18" s="21">
        <v>-113</v>
      </c>
      <c r="I18" s="13">
        <f t="shared" si="0"/>
        <v>12</v>
      </c>
      <c r="J18" s="13">
        <f t="shared" si="1"/>
        <v>1996</v>
      </c>
      <c r="K18" s="2" t="s">
        <v>4760</v>
      </c>
      <c r="L18" s="123">
        <v>35379.180555555555</v>
      </c>
      <c r="M18" s="123">
        <v>35379.315972222219</v>
      </c>
      <c r="N18" s="123">
        <v>35381.996527777781</v>
      </c>
      <c r="O18" s="123">
        <v>35382.090277777781</v>
      </c>
      <c r="P18" s="5" t="s">
        <v>4759</v>
      </c>
      <c r="Q18" s="19">
        <f t="shared" si="2"/>
        <v>2.6805555555620231</v>
      </c>
      <c r="R18" s="19">
        <f t="shared" si="3"/>
        <v>2.9097222222262644</v>
      </c>
      <c r="S18" s="6">
        <v>32</v>
      </c>
      <c r="T18" s="50">
        <v>2500</v>
      </c>
      <c r="W18" s="2" t="s">
        <v>8</v>
      </c>
      <c r="Y18" s="2" t="s">
        <v>6756</v>
      </c>
      <c r="Z18" s="2" t="s">
        <v>6756</v>
      </c>
      <c r="AA18" s="2" t="s">
        <v>6756</v>
      </c>
      <c r="AB18" s="2" t="s">
        <v>6756</v>
      </c>
      <c r="AC18" s="2" t="s">
        <v>6756</v>
      </c>
      <c r="AD18" s="2" t="s">
        <v>6756</v>
      </c>
      <c r="AE18" s="2" t="s">
        <v>6756</v>
      </c>
      <c r="AG18" s="45"/>
    </row>
    <row r="19" spans="1:33">
      <c r="A19" s="2" t="s">
        <v>4754</v>
      </c>
      <c r="B19" s="9" t="s">
        <v>231</v>
      </c>
      <c r="C19" s="2" t="s">
        <v>470</v>
      </c>
      <c r="D19" s="2" t="s">
        <v>471</v>
      </c>
      <c r="E19" s="9" t="s">
        <v>472</v>
      </c>
      <c r="F19" s="9" t="s">
        <v>472</v>
      </c>
      <c r="G19" s="21">
        <v>-17</v>
      </c>
      <c r="H19" s="21">
        <v>-113</v>
      </c>
      <c r="I19" s="13">
        <f t="shared" si="0"/>
        <v>12</v>
      </c>
      <c r="J19" s="13">
        <f t="shared" si="1"/>
        <v>1996</v>
      </c>
      <c r="K19" s="2" t="s">
        <v>4758</v>
      </c>
      <c r="L19" s="123">
        <v>35382.738888888889</v>
      </c>
      <c r="M19" s="123">
        <v>35382.833333333336</v>
      </c>
      <c r="N19" s="123">
        <v>35388.597222222219</v>
      </c>
      <c r="O19" s="123">
        <v>35388.689583333333</v>
      </c>
      <c r="P19" s="5" t="s">
        <v>4759</v>
      </c>
      <c r="Q19" s="19">
        <f t="shared" si="2"/>
        <v>5.7638888888832298</v>
      </c>
      <c r="R19" s="19">
        <f t="shared" si="3"/>
        <v>5.9506944444437977</v>
      </c>
      <c r="S19" s="6">
        <v>69</v>
      </c>
      <c r="T19" s="50">
        <v>2500</v>
      </c>
      <c r="W19" s="2" t="s">
        <v>8</v>
      </c>
      <c r="Y19" s="2" t="s">
        <v>6756</v>
      </c>
      <c r="Z19" s="2" t="s">
        <v>6756</v>
      </c>
      <c r="AA19" s="2" t="s">
        <v>6756</v>
      </c>
      <c r="AB19" s="2" t="s">
        <v>6756</v>
      </c>
      <c r="AC19" s="2" t="s">
        <v>6756</v>
      </c>
      <c r="AD19" s="2" t="s">
        <v>6756</v>
      </c>
      <c r="AE19" s="2" t="s">
        <v>6756</v>
      </c>
      <c r="AG19" s="45"/>
    </row>
    <row r="20" spans="1:33">
      <c r="A20" s="2" t="s">
        <v>4754</v>
      </c>
      <c r="B20" s="9" t="s">
        <v>231</v>
      </c>
      <c r="C20" s="2" t="s">
        <v>470</v>
      </c>
      <c r="D20" s="2" t="s">
        <v>471</v>
      </c>
      <c r="E20" s="9" t="s">
        <v>472</v>
      </c>
      <c r="F20" s="9" t="s">
        <v>472</v>
      </c>
      <c r="G20" s="21">
        <v>-17</v>
      </c>
      <c r="H20" s="21">
        <v>-113</v>
      </c>
      <c r="I20" s="13">
        <f t="shared" si="0"/>
        <v>12</v>
      </c>
      <c r="J20" s="13">
        <f t="shared" si="1"/>
        <v>1996</v>
      </c>
      <c r="K20" s="2" t="s">
        <v>4756</v>
      </c>
      <c r="L20" s="123">
        <v>35390.4375</v>
      </c>
      <c r="M20" s="123">
        <v>35390.53125</v>
      </c>
      <c r="N20" s="123">
        <v>35396.459027777775</v>
      </c>
      <c r="O20" s="123">
        <v>35396.541666666664</v>
      </c>
      <c r="P20" s="5" t="s">
        <v>4757</v>
      </c>
      <c r="Q20" s="19">
        <f t="shared" si="2"/>
        <v>5.9277777777751908</v>
      </c>
      <c r="R20" s="19">
        <f t="shared" si="3"/>
        <v>6.1041666666642413</v>
      </c>
      <c r="S20" s="6">
        <v>71</v>
      </c>
      <c r="T20" s="50">
        <v>2500</v>
      </c>
      <c r="W20" s="2" t="s">
        <v>8</v>
      </c>
      <c r="Y20" s="2" t="s">
        <v>6756</v>
      </c>
      <c r="Z20" s="2" t="s">
        <v>6756</v>
      </c>
      <c r="AA20" s="2" t="s">
        <v>6756</v>
      </c>
      <c r="AB20" s="2" t="s">
        <v>6756</v>
      </c>
      <c r="AC20" s="2" t="s">
        <v>6756</v>
      </c>
      <c r="AD20" s="2" t="s">
        <v>6756</v>
      </c>
      <c r="AE20" s="2" t="s">
        <v>6756</v>
      </c>
      <c r="AG20" s="45"/>
    </row>
    <row r="21" spans="1:33">
      <c r="A21" s="2" t="s">
        <v>4754</v>
      </c>
      <c r="B21" s="9" t="s">
        <v>231</v>
      </c>
      <c r="C21" s="2" t="s">
        <v>470</v>
      </c>
      <c r="D21" s="2" t="s">
        <v>471</v>
      </c>
      <c r="E21" s="9" t="s">
        <v>472</v>
      </c>
      <c r="F21" s="9" t="s">
        <v>472</v>
      </c>
      <c r="G21" s="21">
        <v>-17</v>
      </c>
      <c r="H21" s="21">
        <v>-113</v>
      </c>
      <c r="I21" s="13">
        <f t="shared" si="0"/>
        <v>12</v>
      </c>
      <c r="J21" s="13">
        <f t="shared" si="1"/>
        <v>1996</v>
      </c>
      <c r="K21" s="2" t="s">
        <v>4753</v>
      </c>
      <c r="L21" s="123">
        <v>35398.708333333336</v>
      </c>
      <c r="M21" s="123">
        <v>35398.816666666666</v>
      </c>
      <c r="N21" s="123">
        <v>35399.8125</v>
      </c>
      <c r="O21" s="123">
        <v>35399.902083333334</v>
      </c>
      <c r="P21" s="5" t="s">
        <v>4755</v>
      </c>
      <c r="Q21" s="19">
        <f t="shared" si="2"/>
        <v>0.99583333333430346</v>
      </c>
      <c r="R21" s="19">
        <f t="shared" si="3"/>
        <v>1.1937499999985448</v>
      </c>
      <c r="S21" s="6">
        <v>12</v>
      </c>
      <c r="T21" s="50">
        <v>2500</v>
      </c>
      <c r="W21" s="2" t="s">
        <v>8</v>
      </c>
      <c r="Y21" s="2" t="s">
        <v>6756</v>
      </c>
      <c r="Z21" s="2" t="s">
        <v>6756</v>
      </c>
      <c r="AA21" s="2" t="s">
        <v>6756</v>
      </c>
      <c r="AB21" s="2" t="s">
        <v>6756</v>
      </c>
      <c r="AC21" s="2" t="s">
        <v>6756</v>
      </c>
      <c r="AD21" s="2" t="s">
        <v>6756</v>
      </c>
      <c r="AE21" s="2" t="s">
        <v>6756</v>
      </c>
      <c r="AG21" s="45"/>
    </row>
    <row r="22" spans="1:33">
      <c r="A22" s="2" t="s">
        <v>478</v>
      </c>
      <c r="B22" s="9" t="s">
        <v>466</v>
      </c>
      <c r="C22" s="2" t="s">
        <v>479</v>
      </c>
      <c r="D22" s="10" t="s">
        <v>6899</v>
      </c>
      <c r="E22" s="9" t="s">
        <v>4746</v>
      </c>
      <c r="F22" s="9" t="s">
        <v>4746</v>
      </c>
      <c r="G22" s="21">
        <v>25.8</v>
      </c>
      <c r="H22" s="21">
        <v>133.5</v>
      </c>
      <c r="I22" s="13">
        <f t="shared" si="0"/>
        <v>53</v>
      </c>
      <c r="J22" s="13">
        <f t="shared" si="1"/>
        <v>1997</v>
      </c>
      <c r="K22" s="2" t="s">
        <v>4752</v>
      </c>
      <c r="L22" s="123">
        <v>35504.459722222222</v>
      </c>
      <c r="M22" s="123">
        <v>35504.586111111108</v>
      </c>
      <c r="N22" s="123">
        <v>35508.222222222219</v>
      </c>
      <c r="O22" s="123">
        <v>35508.324999999997</v>
      </c>
      <c r="P22" s="9" t="s">
        <v>4746</v>
      </c>
      <c r="Q22" s="19">
        <f>(N22 - M22)</f>
        <v>3.6361111111109494</v>
      </c>
      <c r="R22" s="19">
        <f>(O22 - L22)</f>
        <v>3.8652777777751908</v>
      </c>
      <c r="S22" s="6">
        <v>34.9</v>
      </c>
      <c r="T22" s="50">
        <v>4200</v>
      </c>
      <c r="U22" s="6"/>
      <c r="V22" s="6"/>
      <c r="W22" s="2" t="s">
        <v>8</v>
      </c>
      <c r="X22" s="6"/>
      <c r="Y22" s="17">
        <v>36291</v>
      </c>
      <c r="Z22" s="17">
        <v>36291</v>
      </c>
      <c r="AA22" s="17">
        <v>36291</v>
      </c>
      <c r="AB22" s="2" t="s">
        <v>8</v>
      </c>
      <c r="AC22" s="2" t="s">
        <v>8</v>
      </c>
      <c r="AD22" s="17">
        <v>36291</v>
      </c>
      <c r="AE22" s="17">
        <v>36291</v>
      </c>
      <c r="AF22" s="2" t="s">
        <v>8</v>
      </c>
      <c r="AG22" s="46">
        <v>36291</v>
      </c>
    </row>
    <row r="23" spans="1:33">
      <c r="A23" s="2" t="s">
        <v>478</v>
      </c>
      <c r="B23" s="9" t="s">
        <v>466</v>
      </c>
      <c r="C23" s="2" t="s">
        <v>479</v>
      </c>
      <c r="D23" s="10" t="s">
        <v>6899</v>
      </c>
      <c r="E23" s="9" t="s">
        <v>4746</v>
      </c>
      <c r="F23" s="9" t="s">
        <v>4746</v>
      </c>
      <c r="G23" s="21">
        <v>25.8</v>
      </c>
      <c r="H23" s="21">
        <v>133.5</v>
      </c>
      <c r="I23" s="13">
        <f t="shared" si="0"/>
        <v>53</v>
      </c>
      <c r="J23" s="13">
        <f t="shared" si="1"/>
        <v>1997</v>
      </c>
      <c r="K23" s="2" t="s">
        <v>4751</v>
      </c>
      <c r="L23" s="123">
        <v>35508.65625</v>
      </c>
      <c r="M23" s="123">
        <v>35508.699999999997</v>
      </c>
      <c r="N23" s="123">
        <v>35512.002083333333</v>
      </c>
      <c r="O23" s="123">
        <v>35512.109722222223</v>
      </c>
      <c r="P23" s="9" t="s">
        <v>4746</v>
      </c>
      <c r="Q23" s="19">
        <f>(N23 - M23)</f>
        <v>3.3020833333357587</v>
      </c>
      <c r="R23" s="19">
        <f>(O23 - L23)</f>
        <v>3.453472222223354</v>
      </c>
      <c r="S23" s="6">
        <v>31.7</v>
      </c>
      <c r="T23" s="50">
        <v>4200</v>
      </c>
      <c r="U23" s="6"/>
      <c r="V23" s="6"/>
      <c r="W23" s="2" t="s">
        <v>8</v>
      </c>
      <c r="X23" s="6"/>
      <c r="Y23" s="17">
        <v>36291</v>
      </c>
      <c r="Z23" s="17">
        <v>36291</v>
      </c>
      <c r="AA23" s="17">
        <v>36291</v>
      </c>
      <c r="AB23" s="2" t="s">
        <v>8</v>
      </c>
      <c r="AC23" s="2" t="s">
        <v>8</v>
      </c>
      <c r="AD23" s="17">
        <v>36291</v>
      </c>
      <c r="AE23" s="17">
        <v>36291</v>
      </c>
      <c r="AF23" s="2" t="s">
        <v>8</v>
      </c>
      <c r="AG23" s="46">
        <v>36291</v>
      </c>
    </row>
    <row r="24" spans="1:33">
      <c r="A24" s="2"/>
      <c r="B24" s="9"/>
      <c r="C24" s="2"/>
      <c r="D24" s="16" t="s">
        <v>6991</v>
      </c>
      <c r="E24" s="9"/>
      <c r="F24" s="9"/>
      <c r="G24" s="21">
        <v>-99.99</v>
      </c>
      <c r="H24" s="21">
        <v>-999.99</v>
      </c>
      <c r="I24" s="13"/>
      <c r="J24" s="13">
        <f t="shared" si="1"/>
        <v>1900</v>
      </c>
      <c r="K24" s="2" t="s">
        <v>6992</v>
      </c>
      <c r="L24" s="123"/>
      <c r="M24" s="123"/>
      <c r="N24" s="123" t="s">
        <v>6991</v>
      </c>
      <c r="O24" s="123"/>
      <c r="P24" s="9"/>
      <c r="Q24" s="19"/>
      <c r="R24" s="19"/>
      <c r="S24" s="6"/>
      <c r="T24" s="50" t="s">
        <v>395</v>
      </c>
      <c r="U24" s="6"/>
      <c r="V24" s="6"/>
      <c r="W24" s="2" t="s">
        <v>8</v>
      </c>
      <c r="X24" s="6"/>
      <c r="AE24" s="2"/>
      <c r="AF24" s="2"/>
      <c r="AG24" s="46"/>
    </row>
    <row r="25" spans="1:33">
      <c r="A25" s="2" t="s">
        <v>478</v>
      </c>
      <c r="B25" s="9" t="s">
        <v>466</v>
      </c>
      <c r="C25" s="2" t="s">
        <v>479</v>
      </c>
      <c r="D25" s="10" t="s">
        <v>6899</v>
      </c>
      <c r="E25" s="9" t="s">
        <v>4746</v>
      </c>
      <c r="F25" s="9" t="s">
        <v>4746</v>
      </c>
      <c r="G25" s="21">
        <v>25.8</v>
      </c>
      <c r="H25" s="21">
        <v>133.5</v>
      </c>
      <c r="I25" s="13">
        <f t="shared" ref="I25:I62" si="4">INT(((180 + H25) / 6) + 1)</f>
        <v>53</v>
      </c>
      <c r="J25" s="13">
        <f t="shared" si="1"/>
        <v>1997</v>
      </c>
      <c r="K25" s="2" t="s">
        <v>4750</v>
      </c>
      <c r="L25" s="123">
        <v>35512.388888888891</v>
      </c>
      <c r="M25" s="123">
        <v>35512.648611111108</v>
      </c>
      <c r="N25" s="123">
        <v>35515.142361111109</v>
      </c>
      <c r="O25" s="123">
        <v>35515.240277777775</v>
      </c>
      <c r="P25" s="9" t="s">
        <v>4746</v>
      </c>
      <c r="Q25" s="19">
        <f>(N25 - M25)</f>
        <v>2.4937500000014552</v>
      </c>
      <c r="R25" s="19">
        <f>(O25 - L25)</f>
        <v>2.851388888884685</v>
      </c>
      <c r="S25" s="6">
        <v>23.9</v>
      </c>
      <c r="T25" s="50">
        <v>4200</v>
      </c>
      <c r="U25" s="6"/>
      <c r="V25" s="6"/>
      <c r="W25" s="2" t="s">
        <v>8</v>
      </c>
      <c r="X25" s="6"/>
      <c r="Y25" s="17">
        <v>36291</v>
      </c>
      <c r="Z25" s="17">
        <v>36291</v>
      </c>
      <c r="AA25" s="17">
        <v>36291</v>
      </c>
      <c r="AB25" s="2" t="s">
        <v>8</v>
      </c>
      <c r="AC25" s="2" t="s">
        <v>8</v>
      </c>
      <c r="AD25" s="17">
        <v>36291</v>
      </c>
      <c r="AE25" s="17">
        <v>36291</v>
      </c>
      <c r="AF25" s="2" t="s">
        <v>8</v>
      </c>
      <c r="AG25" s="46">
        <v>36291</v>
      </c>
    </row>
    <row r="26" spans="1:33">
      <c r="A26" s="2" t="s">
        <v>478</v>
      </c>
      <c r="B26" s="9" t="s">
        <v>466</v>
      </c>
      <c r="C26" s="2" t="s">
        <v>479</v>
      </c>
      <c r="D26" s="10" t="s">
        <v>6899</v>
      </c>
      <c r="E26" s="9" t="s">
        <v>4746</v>
      </c>
      <c r="F26" s="9" t="s">
        <v>4746</v>
      </c>
      <c r="G26" s="21">
        <v>25.8</v>
      </c>
      <c r="H26" s="21">
        <v>133.5</v>
      </c>
      <c r="I26" s="13">
        <f t="shared" si="4"/>
        <v>53</v>
      </c>
      <c r="J26" s="13">
        <f t="shared" si="1"/>
        <v>1997</v>
      </c>
      <c r="K26" s="2" t="s">
        <v>4749</v>
      </c>
      <c r="L26" s="123">
        <v>35515.426388888889</v>
      </c>
      <c r="M26" s="123">
        <v>35515.53125</v>
      </c>
      <c r="N26" s="123">
        <v>35519.247916666667</v>
      </c>
      <c r="O26" s="123">
        <v>35519.345833333333</v>
      </c>
      <c r="P26" s="9" t="s">
        <v>4746</v>
      </c>
      <c r="Q26" s="19">
        <f>(N26 - M26)</f>
        <v>3.7166666666671517</v>
      </c>
      <c r="R26" s="19">
        <f>(O26 - L26)</f>
        <v>3.9194444444437977</v>
      </c>
      <c r="S26" s="6">
        <v>35.700000000000003</v>
      </c>
      <c r="T26" s="50">
        <v>4200</v>
      </c>
      <c r="U26" s="6"/>
      <c r="V26" s="6"/>
      <c r="W26" s="2" t="s">
        <v>8</v>
      </c>
      <c r="X26" s="6"/>
      <c r="Y26" s="17">
        <v>36291</v>
      </c>
      <c r="Z26" s="17">
        <v>36291</v>
      </c>
      <c r="AA26" s="17">
        <v>36291</v>
      </c>
      <c r="AB26" s="2" t="s">
        <v>8</v>
      </c>
      <c r="AC26" s="2" t="s">
        <v>8</v>
      </c>
      <c r="AD26" s="17">
        <v>36291</v>
      </c>
      <c r="AE26" s="17">
        <v>36291</v>
      </c>
      <c r="AF26" s="2" t="s">
        <v>8</v>
      </c>
      <c r="AG26" s="46">
        <v>36291</v>
      </c>
    </row>
    <row r="27" spans="1:33">
      <c r="A27" s="2" t="s">
        <v>478</v>
      </c>
      <c r="B27" s="9" t="s">
        <v>466</v>
      </c>
      <c r="C27" s="2" t="s">
        <v>479</v>
      </c>
      <c r="D27" s="10" t="s">
        <v>6899</v>
      </c>
      <c r="E27" s="9" t="s">
        <v>4746</v>
      </c>
      <c r="F27" s="9" t="s">
        <v>4746</v>
      </c>
      <c r="G27" s="21">
        <v>25.8</v>
      </c>
      <c r="H27" s="21">
        <v>133.5</v>
      </c>
      <c r="I27" s="13">
        <f t="shared" si="4"/>
        <v>53</v>
      </c>
      <c r="J27" s="13">
        <f t="shared" si="1"/>
        <v>1997</v>
      </c>
      <c r="K27" s="2" t="s">
        <v>4748</v>
      </c>
      <c r="L27" s="123">
        <v>35519.50277777778</v>
      </c>
      <c r="M27" s="123">
        <v>35519.6875</v>
      </c>
      <c r="N27" s="123">
        <v>35527.200694444444</v>
      </c>
      <c r="O27" s="123">
        <v>35527.289583333331</v>
      </c>
      <c r="P27" s="9" t="s">
        <v>4746</v>
      </c>
      <c r="Q27" s="19">
        <f>(N27 - M27)</f>
        <v>7.5131944444437977</v>
      </c>
      <c r="R27" s="19">
        <f>(O27 - L27)</f>
        <v>7.7868055555518367</v>
      </c>
      <c r="S27" s="6">
        <v>72.099999999999994</v>
      </c>
      <c r="T27" s="50">
        <v>4200</v>
      </c>
      <c r="U27" s="6"/>
      <c r="V27" s="6"/>
      <c r="W27" s="2" t="s">
        <v>8</v>
      </c>
      <c r="X27" s="6"/>
      <c r="Y27" s="17">
        <v>36291</v>
      </c>
      <c r="Z27" s="17">
        <v>36291</v>
      </c>
      <c r="AA27" s="17">
        <v>36291</v>
      </c>
      <c r="AB27" s="2" t="s">
        <v>8</v>
      </c>
      <c r="AC27" s="2" t="s">
        <v>8</v>
      </c>
      <c r="AD27" s="17">
        <v>36291</v>
      </c>
      <c r="AE27" s="17">
        <v>36291</v>
      </c>
      <c r="AF27" s="2" t="s">
        <v>8</v>
      </c>
      <c r="AG27" s="46">
        <v>36291</v>
      </c>
    </row>
    <row r="28" spans="1:33">
      <c r="A28" s="2" t="s">
        <v>478</v>
      </c>
      <c r="B28" s="9" t="s">
        <v>466</v>
      </c>
      <c r="C28" s="2" t="s">
        <v>479</v>
      </c>
      <c r="D28" s="10" t="s">
        <v>6899</v>
      </c>
      <c r="E28" s="9" t="s">
        <v>4746</v>
      </c>
      <c r="F28" s="9" t="s">
        <v>4746</v>
      </c>
      <c r="G28" s="21">
        <v>25.8</v>
      </c>
      <c r="H28" s="21">
        <v>133.5</v>
      </c>
      <c r="I28" s="13">
        <f t="shared" si="4"/>
        <v>53</v>
      </c>
      <c r="J28" s="13">
        <f t="shared" si="1"/>
        <v>1997</v>
      </c>
      <c r="K28" s="2" t="s">
        <v>4747</v>
      </c>
      <c r="L28" s="123">
        <v>35527.479166666664</v>
      </c>
      <c r="M28" s="123">
        <v>35527.595833333333</v>
      </c>
      <c r="N28" s="123">
        <v>35528.801388888889</v>
      </c>
      <c r="O28" s="123">
        <v>35528.890277777777</v>
      </c>
      <c r="P28" s="9" t="s">
        <v>4746</v>
      </c>
      <c r="Q28" s="19">
        <f>(N28 - M28)</f>
        <v>1.2055555555562023</v>
      </c>
      <c r="R28" s="19">
        <f>(O28 - L28)</f>
        <v>1.4111111111124046</v>
      </c>
      <c r="S28" s="6">
        <v>11.6</v>
      </c>
      <c r="T28" s="50">
        <v>4200</v>
      </c>
      <c r="U28" s="6"/>
      <c r="V28" s="6"/>
      <c r="W28" s="2" t="s">
        <v>8</v>
      </c>
      <c r="X28" s="6"/>
      <c r="Y28" s="17">
        <v>36291</v>
      </c>
      <c r="Z28" s="17">
        <v>36291</v>
      </c>
      <c r="AA28" s="17">
        <v>36291</v>
      </c>
      <c r="AB28" s="2" t="s">
        <v>8</v>
      </c>
      <c r="AC28" s="2" t="s">
        <v>8</v>
      </c>
      <c r="AD28" s="17">
        <v>36291</v>
      </c>
      <c r="AE28" s="17">
        <v>36291</v>
      </c>
      <c r="AF28" s="2" t="s">
        <v>8</v>
      </c>
      <c r="AG28" s="46">
        <v>36291</v>
      </c>
    </row>
    <row r="29" spans="1:33">
      <c r="A29" s="2" t="s">
        <v>478</v>
      </c>
      <c r="B29" s="9" t="s">
        <v>466</v>
      </c>
      <c r="C29" s="2" t="s">
        <v>479</v>
      </c>
      <c r="D29" s="10" t="s">
        <v>6899</v>
      </c>
      <c r="E29" s="9" t="s">
        <v>4746</v>
      </c>
      <c r="F29" s="9" t="s">
        <v>4746</v>
      </c>
      <c r="G29" s="21">
        <v>25.8</v>
      </c>
      <c r="H29" s="21">
        <v>133.5</v>
      </c>
      <c r="I29" s="13">
        <f t="shared" si="4"/>
        <v>53</v>
      </c>
      <c r="J29" s="13">
        <f t="shared" si="1"/>
        <v>1997</v>
      </c>
      <c r="K29" s="2" t="s">
        <v>4745</v>
      </c>
      <c r="L29" s="123">
        <v>35529.128472222219</v>
      </c>
      <c r="M29" s="123">
        <v>35529.205555555556</v>
      </c>
      <c r="N29" s="123">
        <v>35529.943055555559</v>
      </c>
      <c r="O29" s="123">
        <v>35530.093055555553</v>
      </c>
      <c r="P29" s="9" t="s">
        <v>4746</v>
      </c>
      <c r="Q29" s="19">
        <f>(N29 - M29)</f>
        <v>0.73750000000291038</v>
      </c>
      <c r="R29" s="19">
        <f>(O29 - L29)</f>
        <v>0.96458333333430346</v>
      </c>
      <c r="S29" s="6">
        <v>7.1</v>
      </c>
      <c r="T29" s="50">
        <v>4200</v>
      </c>
      <c r="U29" s="6"/>
      <c r="V29" s="6"/>
      <c r="W29" s="2" t="s">
        <v>8</v>
      </c>
      <c r="X29" s="6"/>
      <c r="Y29" s="17">
        <v>36291</v>
      </c>
      <c r="Z29" s="17">
        <v>36291</v>
      </c>
      <c r="AA29" s="17">
        <v>36291</v>
      </c>
      <c r="AB29" s="2" t="s">
        <v>8</v>
      </c>
      <c r="AC29" s="2" t="s">
        <v>8</v>
      </c>
      <c r="AD29" s="17">
        <v>36291</v>
      </c>
      <c r="AE29" s="17">
        <v>36291</v>
      </c>
      <c r="AF29" s="2" t="s">
        <v>8</v>
      </c>
      <c r="AG29" s="46">
        <v>36291</v>
      </c>
    </row>
    <row r="30" spans="1:33">
      <c r="A30" s="2" t="s">
        <v>517</v>
      </c>
      <c r="B30" s="9" t="s">
        <v>466</v>
      </c>
      <c r="C30" s="2" t="s">
        <v>518</v>
      </c>
      <c r="D30" s="10" t="s">
        <v>519</v>
      </c>
      <c r="E30" s="9" t="s">
        <v>520</v>
      </c>
      <c r="F30" s="9" t="s">
        <v>520</v>
      </c>
      <c r="G30" s="21">
        <v>19</v>
      </c>
      <c r="H30" s="21">
        <v>-154</v>
      </c>
      <c r="I30" s="13">
        <f t="shared" si="4"/>
        <v>5</v>
      </c>
      <c r="J30" s="13">
        <f t="shared" si="1"/>
        <v>1998</v>
      </c>
      <c r="K30" s="2" t="s">
        <v>4743</v>
      </c>
      <c r="L30" s="123">
        <v>36084.974999999999</v>
      </c>
      <c r="M30" s="123">
        <v>36085.029166666667</v>
      </c>
      <c r="N30" s="123">
        <v>36085.387499999997</v>
      </c>
      <c r="O30" s="123">
        <v>36085.434027777781</v>
      </c>
      <c r="P30" s="5" t="s">
        <v>4744</v>
      </c>
      <c r="Q30" s="19">
        <f t="shared" ref="Q30:Q40" si="5">(N30 - M30)</f>
        <v>0.35833333332993789</v>
      </c>
      <c r="R30" s="19">
        <f t="shared" ref="R30:R40" si="6">(O30 - L30)</f>
        <v>0.45902777778246673</v>
      </c>
      <c r="S30" s="6">
        <v>2.2000000000000002</v>
      </c>
      <c r="T30" s="50">
        <v>3200</v>
      </c>
      <c r="U30" s="2" t="s">
        <v>4714</v>
      </c>
      <c r="W30" s="2" t="s">
        <v>8</v>
      </c>
      <c r="Y30" s="17">
        <v>36291</v>
      </c>
      <c r="Z30" s="17">
        <v>36291</v>
      </c>
      <c r="AA30" s="17">
        <v>36595</v>
      </c>
      <c r="AB30" s="17">
        <v>36291</v>
      </c>
      <c r="AC30" s="17">
        <v>36291</v>
      </c>
      <c r="AD30" s="17">
        <v>36595</v>
      </c>
      <c r="AE30" s="17">
        <v>36595</v>
      </c>
      <c r="AF30" s="2" t="s">
        <v>8</v>
      </c>
      <c r="AG30" s="46" t="s">
        <v>6756</v>
      </c>
    </row>
    <row r="31" spans="1:33">
      <c r="A31" s="2" t="s">
        <v>517</v>
      </c>
      <c r="B31" s="9" t="s">
        <v>466</v>
      </c>
      <c r="C31" s="2" t="s">
        <v>518</v>
      </c>
      <c r="D31" s="10" t="s">
        <v>519</v>
      </c>
      <c r="E31" s="9" t="s">
        <v>520</v>
      </c>
      <c r="F31" s="9" t="s">
        <v>520</v>
      </c>
      <c r="G31" s="21">
        <v>19</v>
      </c>
      <c r="H31" s="21">
        <v>-154</v>
      </c>
      <c r="I31" s="13">
        <f t="shared" si="4"/>
        <v>5</v>
      </c>
      <c r="J31" s="13">
        <f t="shared" si="1"/>
        <v>1998</v>
      </c>
      <c r="K31" s="2" t="s">
        <v>4741</v>
      </c>
      <c r="L31" s="123">
        <v>36085.550694444442</v>
      </c>
      <c r="M31" s="123">
        <v>36085.582638888889</v>
      </c>
      <c r="N31" s="123">
        <v>36086.25277777778</v>
      </c>
      <c r="O31" s="123">
        <v>36086.28125</v>
      </c>
      <c r="P31" s="5" t="s">
        <v>4742</v>
      </c>
      <c r="Q31" s="19">
        <f t="shared" si="5"/>
        <v>0.67013888889050577</v>
      </c>
      <c r="R31" s="19">
        <f t="shared" si="6"/>
        <v>0.7305555555576575</v>
      </c>
      <c r="S31" s="6">
        <v>4</v>
      </c>
      <c r="T31" s="50">
        <v>3200</v>
      </c>
      <c r="U31" s="2" t="s">
        <v>4714</v>
      </c>
      <c r="W31" s="2" t="s">
        <v>8</v>
      </c>
      <c r="Y31" s="17">
        <v>36291</v>
      </c>
      <c r="Z31" s="17">
        <v>36291</v>
      </c>
      <c r="AA31" s="17">
        <v>36595</v>
      </c>
      <c r="AB31" s="17">
        <v>36291</v>
      </c>
      <c r="AC31" s="17">
        <v>36291</v>
      </c>
      <c r="AD31" s="17">
        <v>36595</v>
      </c>
      <c r="AE31" s="17">
        <v>36595</v>
      </c>
      <c r="AF31" s="2" t="s">
        <v>8</v>
      </c>
      <c r="AG31" s="46" t="s">
        <v>6756</v>
      </c>
    </row>
    <row r="32" spans="1:33">
      <c r="A32" s="2" t="s">
        <v>517</v>
      </c>
      <c r="B32" s="9" t="s">
        <v>466</v>
      </c>
      <c r="C32" s="2" t="s">
        <v>518</v>
      </c>
      <c r="D32" s="10" t="s">
        <v>519</v>
      </c>
      <c r="E32" s="9" t="s">
        <v>520</v>
      </c>
      <c r="F32" s="9" t="s">
        <v>520</v>
      </c>
      <c r="G32" s="21">
        <v>19</v>
      </c>
      <c r="H32" s="21">
        <v>-154</v>
      </c>
      <c r="I32" s="13">
        <f t="shared" si="4"/>
        <v>5</v>
      </c>
      <c r="J32" s="13">
        <f t="shared" si="1"/>
        <v>1998</v>
      </c>
      <c r="K32" s="2" t="s">
        <v>4739</v>
      </c>
      <c r="L32" s="123">
        <v>36086.429861111108</v>
      </c>
      <c r="M32" s="123">
        <v>36086.511805555558</v>
      </c>
      <c r="N32" s="123">
        <v>36087.864583333336</v>
      </c>
      <c r="O32" s="123">
        <v>36087.954861111109</v>
      </c>
      <c r="P32" s="5" t="s">
        <v>4740</v>
      </c>
      <c r="Q32" s="19">
        <f t="shared" si="5"/>
        <v>1.3527777777781012</v>
      </c>
      <c r="R32" s="19">
        <f t="shared" si="6"/>
        <v>1.5250000000014552</v>
      </c>
      <c r="S32" s="6">
        <v>8.1</v>
      </c>
      <c r="T32" s="50">
        <v>3200</v>
      </c>
      <c r="U32" s="2" t="s">
        <v>4714</v>
      </c>
      <c r="W32" s="2" t="s">
        <v>8</v>
      </c>
      <c r="Y32" s="17">
        <v>36291</v>
      </c>
      <c r="Z32" s="17">
        <v>36291</v>
      </c>
      <c r="AA32" s="17">
        <v>36595</v>
      </c>
      <c r="AB32" s="17">
        <v>36291</v>
      </c>
      <c r="AC32" s="17">
        <v>36291</v>
      </c>
      <c r="AD32" s="17">
        <v>36595</v>
      </c>
      <c r="AE32" s="17">
        <v>36595</v>
      </c>
      <c r="AF32" s="2" t="s">
        <v>8</v>
      </c>
      <c r="AG32" s="46" t="s">
        <v>6756</v>
      </c>
    </row>
    <row r="33" spans="1:33">
      <c r="A33" s="2" t="s">
        <v>517</v>
      </c>
      <c r="B33" s="9" t="s">
        <v>466</v>
      </c>
      <c r="C33" s="2" t="s">
        <v>518</v>
      </c>
      <c r="D33" s="10" t="s">
        <v>519</v>
      </c>
      <c r="E33" s="9" t="s">
        <v>520</v>
      </c>
      <c r="F33" s="9" t="s">
        <v>520</v>
      </c>
      <c r="G33" s="21">
        <v>19</v>
      </c>
      <c r="H33" s="21">
        <v>-154</v>
      </c>
      <c r="I33" s="13">
        <f t="shared" si="4"/>
        <v>5</v>
      </c>
      <c r="J33" s="13">
        <f t="shared" si="1"/>
        <v>1998</v>
      </c>
      <c r="K33" s="2" t="s">
        <v>4737</v>
      </c>
      <c r="L33" s="123">
        <v>36088.188194444447</v>
      </c>
      <c r="M33" s="123">
        <v>36088.268750000003</v>
      </c>
      <c r="N33" s="123">
        <v>36091.104861111111</v>
      </c>
      <c r="O33" s="123">
        <v>36091.132638888892</v>
      </c>
      <c r="P33" s="5" t="s">
        <v>4738</v>
      </c>
      <c r="Q33" s="19">
        <f t="shared" si="5"/>
        <v>2.836111111108039</v>
      </c>
      <c r="R33" s="19">
        <f t="shared" si="6"/>
        <v>2.9444444444452529</v>
      </c>
      <c r="S33" s="6">
        <v>17</v>
      </c>
      <c r="T33" s="50">
        <v>3200</v>
      </c>
      <c r="U33" s="2" t="s">
        <v>4714</v>
      </c>
      <c r="W33" s="2" t="s">
        <v>8</v>
      </c>
      <c r="Y33" s="17">
        <v>36291</v>
      </c>
      <c r="Z33" s="17">
        <v>36291</v>
      </c>
      <c r="AA33" s="17">
        <v>36595</v>
      </c>
      <c r="AB33" s="17">
        <v>36291</v>
      </c>
      <c r="AC33" s="17">
        <v>36291</v>
      </c>
      <c r="AD33" s="17">
        <v>36595</v>
      </c>
      <c r="AE33" s="17">
        <v>36595</v>
      </c>
      <c r="AF33" s="2" t="s">
        <v>8</v>
      </c>
      <c r="AG33" s="46" t="s">
        <v>6756</v>
      </c>
    </row>
    <row r="34" spans="1:33">
      <c r="A34" s="2" t="s">
        <v>529</v>
      </c>
      <c r="B34" s="9" t="s">
        <v>488</v>
      </c>
      <c r="C34" s="2" t="s">
        <v>530</v>
      </c>
      <c r="D34" s="2" t="s">
        <v>4712</v>
      </c>
      <c r="E34" s="2" t="s">
        <v>531</v>
      </c>
      <c r="F34" s="2" t="s">
        <v>531</v>
      </c>
      <c r="G34" s="21">
        <v>2</v>
      </c>
      <c r="H34" s="21">
        <v>-101</v>
      </c>
      <c r="I34" s="13">
        <f t="shared" si="4"/>
        <v>14</v>
      </c>
      <c r="J34" s="13">
        <f t="shared" si="1"/>
        <v>1999</v>
      </c>
      <c r="K34" s="2" t="s">
        <v>4734</v>
      </c>
      <c r="L34" s="123">
        <v>36239.847916666666</v>
      </c>
      <c r="M34" s="123">
        <v>36239.923611111109</v>
      </c>
      <c r="N34" s="123">
        <v>36243.364583333336</v>
      </c>
      <c r="O34" s="123">
        <v>36243.5</v>
      </c>
      <c r="P34" s="5" t="s">
        <v>4735</v>
      </c>
      <c r="Q34" s="19">
        <f t="shared" si="5"/>
        <v>3.4409722222262644</v>
      </c>
      <c r="R34" s="19">
        <f t="shared" si="6"/>
        <v>3.6520833333343035</v>
      </c>
      <c r="S34" s="6">
        <v>20.625</v>
      </c>
      <c r="T34" s="50">
        <v>3200</v>
      </c>
      <c r="U34" s="2" t="s">
        <v>4736</v>
      </c>
      <c r="W34" s="2" t="s">
        <v>8</v>
      </c>
      <c r="Y34" s="17">
        <v>36291</v>
      </c>
      <c r="Z34" s="17">
        <v>36291</v>
      </c>
      <c r="AA34" s="17">
        <v>36595</v>
      </c>
      <c r="AB34" s="17">
        <v>36291</v>
      </c>
      <c r="AC34" s="17">
        <v>36291</v>
      </c>
      <c r="AD34" s="17">
        <v>36595</v>
      </c>
      <c r="AE34" s="17">
        <v>36595</v>
      </c>
      <c r="AF34" s="2" t="s">
        <v>8</v>
      </c>
      <c r="AG34" s="46" t="s">
        <v>6756</v>
      </c>
    </row>
    <row r="35" spans="1:33">
      <c r="A35" s="2" t="s">
        <v>529</v>
      </c>
      <c r="B35" s="9" t="s">
        <v>488</v>
      </c>
      <c r="C35" s="2" t="s">
        <v>530</v>
      </c>
      <c r="D35" s="2" t="s">
        <v>4712</v>
      </c>
      <c r="E35" s="2" t="s">
        <v>531</v>
      </c>
      <c r="F35" s="2" t="s">
        <v>531</v>
      </c>
      <c r="G35" s="21">
        <v>2</v>
      </c>
      <c r="H35" s="21">
        <v>-101</v>
      </c>
      <c r="I35" s="13">
        <f t="shared" si="4"/>
        <v>14</v>
      </c>
      <c r="J35" s="13">
        <f t="shared" si="1"/>
        <v>1999</v>
      </c>
      <c r="K35" s="2" t="s">
        <v>4732</v>
      </c>
      <c r="L35" s="123">
        <v>36245.013194444444</v>
      </c>
      <c r="M35" s="123">
        <v>36245.090277777781</v>
      </c>
      <c r="N35" s="123">
        <v>36245.392361111109</v>
      </c>
      <c r="O35" s="123">
        <v>36245.465277777781</v>
      </c>
      <c r="P35" s="5" t="s">
        <v>4733</v>
      </c>
      <c r="Q35" s="19">
        <f t="shared" si="5"/>
        <v>0.30208333332848269</v>
      </c>
      <c r="R35" s="19">
        <f t="shared" si="6"/>
        <v>0.45208333333721384</v>
      </c>
      <c r="S35" s="6">
        <v>1.8125</v>
      </c>
      <c r="T35" s="50">
        <v>3200</v>
      </c>
      <c r="U35" s="2" t="s">
        <v>4714</v>
      </c>
      <c r="W35" s="2" t="s">
        <v>8</v>
      </c>
      <c r="Y35" s="17">
        <v>36291</v>
      </c>
      <c r="Z35" s="17">
        <v>36291</v>
      </c>
      <c r="AA35" s="17">
        <v>36595</v>
      </c>
      <c r="AB35" s="17">
        <v>36291</v>
      </c>
      <c r="AC35" s="17">
        <v>36291</v>
      </c>
      <c r="AD35" s="17">
        <v>36595</v>
      </c>
      <c r="AE35" s="17">
        <v>36595</v>
      </c>
      <c r="AF35" s="2" t="s">
        <v>8</v>
      </c>
      <c r="AG35" s="46" t="s">
        <v>6756</v>
      </c>
    </row>
    <row r="36" spans="1:33">
      <c r="A36" s="2" t="s">
        <v>529</v>
      </c>
      <c r="B36" s="9" t="s">
        <v>488</v>
      </c>
      <c r="C36" s="2" t="s">
        <v>530</v>
      </c>
      <c r="D36" s="2" t="s">
        <v>4712</v>
      </c>
      <c r="E36" s="2" t="s">
        <v>531</v>
      </c>
      <c r="F36" s="2" t="s">
        <v>531</v>
      </c>
      <c r="G36" s="21">
        <v>2</v>
      </c>
      <c r="H36" s="21">
        <v>-101</v>
      </c>
      <c r="I36" s="13">
        <f t="shared" si="4"/>
        <v>14</v>
      </c>
      <c r="J36" s="13">
        <f t="shared" si="1"/>
        <v>1999</v>
      </c>
      <c r="K36" s="2" t="s">
        <v>4730</v>
      </c>
      <c r="L36" s="123">
        <v>36246.015972222223</v>
      </c>
      <c r="M36" s="123">
        <v>36246.086111111108</v>
      </c>
      <c r="N36" s="123">
        <v>36246.465277777781</v>
      </c>
      <c r="O36" s="123">
        <v>36246.541666666664</v>
      </c>
      <c r="P36" s="5" t="s">
        <v>4731</v>
      </c>
      <c r="Q36" s="19">
        <f t="shared" si="5"/>
        <v>0.3791666666729725</v>
      </c>
      <c r="R36" s="19">
        <f t="shared" si="6"/>
        <v>0.52569444444088731</v>
      </c>
      <c r="S36" s="6">
        <v>2.2749999999999999</v>
      </c>
      <c r="T36" s="50">
        <v>3200</v>
      </c>
      <c r="U36" s="2" t="s">
        <v>4714</v>
      </c>
      <c r="W36" s="2" t="s">
        <v>8</v>
      </c>
      <c r="Y36" s="17">
        <v>36291</v>
      </c>
      <c r="Z36" s="17">
        <v>36291</v>
      </c>
      <c r="AA36" s="17">
        <v>36595</v>
      </c>
      <c r="AB36" s="17">
        <v>36291</v>
      </c>
      <c r="AC36" s="17">
        <v>36291</v>
      </c>
      <c r="AD36" s="17">
        <v>36595</v>
      </c>
      <c r="AE36" s="17">
        <v>36595</v>
      </c>
      <c r="AF36" s="2" t="s">
        <v>8</v>
      </c>
      <c r="AG36" s="46" t="s">
        <v>6756</v>
      </c>
    </row>
    <row r="37" spans="1:33">
      <c r="A37" s="2" t="s">
        <v>529</v>
      </c>
      <c r="B37" s="9" t="s">
        <v>488</v>
      </c>
      <c r="C37" s="2" t="s">
        <v>530</v>
      </c>
      <c r="D37" s="2" t="s">
        <v>4712</v>
      </c>
      <c r="E37" s="2" t="s">
        <v>531</v>
      </c>
      <c r="F37" s="2" t="s">
        <v>531</v>
      </c>
      <c r="G37" s="21">
        <v>2</v>
      </c>
      <c r="H37" s="21">
        <v>-101</v>
      </c>
      <c r="I37" s="13">
        <f t="shared" si="4"/>
        <v>14</v>
      </c>
      <c r="J37" s="13">
        <f t="shared" si="1"/>
        <v>1999</v>
      </c>
      <c r="K37" s="2" t="s">
        <v>4728</v>
      </c>
      <c r="L37" s="123">
        <v>36247.045138888891</v>
      </c>
      <c r="M37" s="123">
        <v>36247.15</v>
      </c>
      <c r="N37" s="123">
        <v>36247.395833333336</v>
      </c>
      <c r="O37" s="123">
        <v>36247.510416666664</v>
      </c>
      <c r="P37" s="5" t="s">
        <v>4729</v>
      </c>
      <c r="Q37" s="19">
        <f t="shared" si="5"/>
        <v>0.24583333333430346</v>
      </c>
      <c r="R37" s="19">
        <f t="shared" si="6"/>
        <v>0.46527777777373558</v>
      </c>
      <c r="S37" s="6">
        <v>1.4750000000000001</v>
      </c>
      <c r="T37" s="50">
        <v>3200</v>
      </c>
      <c r="U37" s="2" t="s">
        <v>4714</v>
      </c>
      <c r="W37" s="2" t="s">
        <v>8</v>
      </c>
      <c r="Y37" s="17">
        <v>36291</v>
      </c>
      <c r="Z37" s="17">
        <v>36291</v>
      </c>
      <c r="AA37" s="17">
        <v>36595</v>
      </c>
      <c r="AB37" s="17">
        <v>36291</v>
      </c>
      <c r="AC37" s="17">
        <v>36291</v>
      </c>
      <c r="AD37" s="17">
        <v>36595</v>
      </c>
      <c r="AE37" s="17">
        <v>36595</v>
      </c>
      <c r="AF37" s="2" t="s">
        <v>8</v>
      </c>
      <c r="AG37" s="46" t="s">
        <v>6756</v>
      </c>
    </row>
    <row r="38" spans="1:33">
      <c r="A38" s="2" t="s">
        <v>529</v>
      </c>
      <c r="B38" s="9" t="s">
        <v>488</v>
      </c>
      <c r="C38" s="2" t="s">
        <v>530</v>
      </c>
      <c r="D38" s="2" t="s">
        <v>4712</v>
      </c>
      <c r="E38" s="2" t="s">
        <v>531</v>
      </c>
      <c r="F38" s="2" t="s">
        <v>531</v>
      </c>
      <c r="G38" s="21">
        <v>2</v>
      </c>
      <c r="H38" s="21">
        <v>-101</v>
      </c>
      <c r="I38" s="13">
        <f t="shared" si="4"/>
        <v>14</v>
      </c>
      <c r="J38" s="13">
        <f t="shared" si="1"/>
        <v>1999</v>
      </c>
      <c r="K38" s="2" t="s">
        <v>4726</v>
      </c>
      <c r="L38" s="123">
        <v>36248.037499999999</v>
      </c>
      <c r="M38" s="123">
        <v>36248.125694444447</v>
      </c>
      <c r="N38" s="123">
        <v>36248.406944444447</v>
      </c>
      <c r="O38" s="123">
        <v>36248.496527777781</v>
      </c>
      <c r="P38" s="5" t="s">
        <v>4727</v>
      </c>
      <c r="Q38" s="19">
        <f t="shared" si="5"/>
        <v>0.28125</v>
      </c>
      <c r="R38" s="19">
        <f t="shared" si="6"/>
        <v>0.45902777778246673</v>
      </c>
      <c r="S38" s="6">
        <v>1.7</v>
      </c>
      <c r="T38" s="50">
        <v>3200</v>
      </c>
      <c r="U38" s="2" t="s">
        <v>4714</v>
      </c>
      <c r="W38" s="2" t="s">
        <v>8</v>
      </c>
      <c r="Y38" s="17">
        <v>36291</v>
      </c>
      <c r="Z38" s="17">
        <v>36291</v>
      </c>
      <c r="AA38" s="17">
        <v>36595</v>
      </c>
      <c r="AB38" s="17">
        <v>36291</v>
      </c>
      <c r="AC38" s="17">
        <v>36291</v>
      </c>
      <c r="AD38" s="17">
        <v>36595</v>
      </c>
      <c r="AE38" s="17">
        <v>36595</v>
      </c>
      <c r="AF38" s="2" t="s">
        <v>8</v>
      </c>
      <c r="AG38" s="46" t="s">
        <v>6756</v>
      </c>
    </row>
    <row r="39" spans="1:33">
      <c r="A39" s="2" t="s">
        <v>529</v>
      </c>
      <c r="B39" s="9" t="s">
        <v>488</v>
      </c>
      <c r="C39" s="2" t="s">
        <v>530</v>
      </c>
      <c r="D39" s="2" t="s">
        <v>4712</v>
      </c>
      <c r="E39" s="2" t="s">
        <v>531</v>
      </c>
      <c r="F39" s="2" t="s">
        <v>531</v>
      </c>
      <c r="G39" s="21">
        <v>2</v>
      </c>
      <c r="H39" s="21">
        <v>-101</v>
      </c>
      <c r="I39" s="13">
        <f t="shared" si="4"/>
        <v>14</v>
      </c>
      <c r="J39" s="13">
        <f t="shared" si="1"/>
        <v>1999</v>
      </c>
      <c r="K39" s="2" t="s">
        <v>4724</v>
      </c>
      <c r="L39" s="123">
        <v>36250.084027777775</v>
      </c>
      <c r="M39" s="123">
        <v>36250.166666666664</v>
      </c>
      <c r="N39" s="123">
        <v>36250.445833333331</v>
      </c>
      <c r="O39" s="123">
        <v>36250.542361111111</v>
      </c>
      <c r="P39" s="5" t="s">
        <v>4725</v>
      </c>
      <c r="Q39" s="19">
        <f t="shared" si="5"/>
        <v>0.27916666666715173</v>
      </c>
      <c r="R39" s="19">
        <f t="shared" si="6"/>
        <v>0.45833333333575865</v>
      </c>
      <c r="S39" s="6">
        <v>1.675</v>
      </c>
      <c r="T39" s="50">
        <v>3200</v>
      </c>
      <c r="U39" s="2" t="s">
        <v>4714</v>
      </c>
      <c r="W39" s="2" t="s">
        <v>8</v>
      </c>
      <c r="Y39" s="17">
        <v>36291</v>
      </c>
      <c r="Z39" s="17">
        <v>36291</v>
      </c>
      <c r="AA39" s="17">
        <v>36595</v>
      </c>
      <c r="AB39" s="17">
        <v>36291</v>
      </c>
      <c r="AC39" s="17">
        <v>36291</v>
      </c>
      <c r="AD39" s="17">
        <v>36595</v>
      </c>
      <c r="AE39" s="17">
        <v>36595</v>
      </c>
      <c r="AF39" s="2" t="s">
        <v>8</v>
      </c>
      <c r="AG39" s="46" t="s">
        <v>6756</v>
      </c>
    </row>
    <row r="40" spans="1:33">
      <c r="A40" s="2" t="s">
        <v>529</v>
      </c>
      <c r="B40" s="9" t="s">
        <v>488</v>
      </c>
      <c r="C40" s="2" t="s">
        <v>530</v>
      </c>
      <c r="D40" s="2" t="s">
        <v>4712</v>
      </c>
      <c r="E40" s="2" t="s">
        <v>531</v>
      </c>
      <c r="F40" s="2" t="s">
        <v>531</v>
      </c>
      <c r="G40" s="21">
        <v>2</v>
      </c>
      <c r="H40" s="21">
        <v>-101</v>
      </c>
      <c r="I40" s="13">
        <f t="shared" si="4"/>
        <v>14</v>
      </c>
      <c r="J40" s="13">
        <f t="shared" si="1"/>
        <v>1999</v>
      </c>
      <c r="K40" s="2" t="s">
        <v>4721</v>
      </c>
      <c r="L40" s="123">
        <v>36250.949999999997</v>
      </c>
      <c r="M40" s="123">
        <v>36251.03125</v>
      </c>
      <c r="N40" s="123">
        <v>36251.444444444445</v>
      </c>
      <c r="O40" s="123">
        <v>36251.533333333333</v>
      </c>
      <c r="P40" s="5" t="s">
        <v>4722</v>
      </c>
      <c r="Q40" s="19">
        <f t="shared" si="5"/>
        <v>0.41319444444525288</v>
      </c>
      <c r="R40" s="19">
        <f t="shared" si="6"/>
        <v>0.58333333333575865</v>
      </c>
      <c r="S40" s="6">
        <v>2.7250000000000001</v>
      </c>
      <c r="T40" s="50">
        <v>3200</v>
      </c>
      <c r="U40" s="2" t="s">
        <v>4723</v>
      </c>
      <c r="W40" s="2" t="s">
        <v>8</v>
      </c>
      <c r="Y40" s="17">
        <v>36291</v>
      </c>
      <c r="Z40" s="17">
        <v>36291</v>
      </c>
      <c r="AA40" s="17">
        <v>36595</v>
      </c>
      <c r="AB40" s="17">
        <v>36291</v>
      </c>
      <c r="AC40" s="17">
        <v>36291</v>
      </c>
      <c r="AD40" s="17">
        <v>36595</v>
      </c>
      <c r="AE40" s="17">
        <v>36595</v>
      </c>
      <c r="AF40" s="2" t="s">
        <v>8</v>
      </c>
      <c r="AG40" s="46" t="s">
        <v>6756</v>
      </c>
    </row>
    <row r="41" spans="1:33">
      <c r="A41" s="2" t="s">
        <v>529</v>
      </c>
      <c r="B41" s="9" t="s">
        <v>488</v>
      </c>
      <c r="C41" s="2" t="s">
        <v>530</v>
      </c>
      <c r="D41" s="2" t="s">
        <v>4712</v>
      </c>
      <c r="E41" s="2" t="s">
        <v>531</v>
      </c>
      <c r="F41" s="2" t="s">
        <v>531</v>
      </c>
      <c r="G41" s="21">
        <v>2</v>
      </c>
      <c r="H41" s="21">
        <v>-101</v>
      </c>
      <c r="I41" s="13">
        <f t="shared" si="4"/>
        <v>14</v>
      </c>
      <c r="J41" s="13">
        <f t="shared" si="1"/>
        <v>1999</v>
      </c>
      <c r="K41" s="2" t="s">
        <v>4719</v>
      </c>
      <c r="L41" s="123">
        <v>36251.979166666664</v>
      </c>
      <c r="M41" s="123">
        <v>36252.088888888888</v>
      </c>
      <c r="N41" s="123">
        <v>36252.426388888889</v>
      </c>
      <c r="O41" s="123">
        <v>36252.53125</v>
      </c>
      <c r="P41" s="5" t="s">
        <v>4720</v>
      </c>
      <c r="Q41" s="19">
        <f t="shared" ref="Q41:Q49" si="7">(N41 - M41)</f>
        <v>0.33750000000145519</v>
      </c>
      <c r="R41" s="19">
        <f t="shared" ref="R41:R49" si="8">(O41 - L41)</f>
        <v>0.55208333333575865</v>
      </c>
      <c r="S41" s="6">
        <v>2.0249999999999999</v>
      </c>
      <c r="T41" s="50">
        <v>3200</v>
      </c>
      <c r="U41" s="2" t="s">
        <v>4714</v>
      </c>
      <c r="W41" s="2" t="s">
        <v>8</v>
      </c>
      <c r="Y41" s="17">
        <v>36291</v>
      </c>
      <c r="Z41" s="17">
        <v>36291</v>
      </c>
      <c r="AA41" s="17">
        <v>36595</v>
      </c>
      <c r="AB41" s="17">
        <v>36291</v>
      </c>
      <c r="AC41" s="17">
        <v>36291</v>
      </c>
      <c r="AD41" s="17">
        <v>36595</v>
      </c>
      <c r="AE41" s="17">
        <v>36595</v>
      </c>
      <c r="AF41" s="2" t="s">
        <v>8</v>
      </c>
      <c r="AG41" s="46" t="s">
        <v>6756</v>
      </c>
    </row>
    <row r="42" spans="1:33">
      <c r="A42" s="2" t="s">
        <v>529</v>
      </c>
      <c r="B42" s="9" t="s">
        <v>488</v>
      </c>
      <c r="C42" s="2" t="s">
        <v>530</v>
      </c>
      <c r="D42" s="2" t="s">
        <v>4712</v>
      </c>
      <c r="E42" s="2" t="s">
        <v>531</v>
      </c>
      <c r="F42" s="2" t="s">
        <v>531</v>
      </c>
      <c r="G42" s="21">
        <v>2</v>
      </c>
      <c r="H42" s="21">
        <v>-101</v>
      </c>
      <c r="I42" s="13">
        <f t="shared" si="4"/>
        <v>14</v>
      </c>
      <c r="J42" s="13">
        <f t="shared" si="1"/>
        <v>1999</v>
      </c>
      <c r="K42" s="2" t="s">
        <v>4717</v>
      </c>
      <c r="L42" s="123">
        <v>36253.003472222219</v>
      </c>
      <c r="M42" s="123">
        <v>36253.076388888891</v>
      </c>
      <c r="N42" s="123">
        <v>36253.458333333336</v>
      </c>
      <c r="O42" s="123">
        <v>36253.534722222219</v>
      </c>
      <c r="P42" s="5" t="s">
        <v>4718</v>
      </c>
      <c r="Q42" s="19">
        <f t="shared" si="7"/>
        <v>0.38194444444525288</v>
      </c>
      <c r="R42" s="19">
        <f t="shared" si="8"/>
        <v>0.53125</v>
      </c>
      <c r="S42" s="6">
        <v>2.2999999999999998</v>
      </c>
      <c r="T42" s="50">
        <v>3200</v>
      </c>
      <c r="U42" s="2" t="s">
        <v>4714</v>
      </c>
      <c r="W42" s="2" t="s">
        <v>8</v>
      </c>
      <c r="Y42" s="17">
        <v>36291</v>
      </c>
      <c r="Z42" s="17">
        <v>36291</v>
      </c>
      <c r="AA42" s="17">
        <v>36595</v>
      </c>
      <c r="AB42" s="17">
        <v>36291</v>
      </c>
      <c r="AC42" s="17">
        <v>36291</v>
      </c>
      <c r="AD42" s="17">
        <v>36595</v>
      </c>
      <c r="AE42" s="17">
        <v>36595</v>
      </c>
      <c r="AF42" s="2" t="s">
        <v>8</v>
      </c>
      <c r="AG42" s="46" t="s">
        <v>6756</v>
      </c>
    </row>
    <row r="43" spans="1:33">
      <c r="A43" s="2" t="s">
        <v>529</v>
      </c>
      <c r="B43" s="9" t="s">
        <v>488</v>
      </c>
      <c r="C43" s="2" t="s">
        <v>530</v>
      </c>
      <c r="D43" s="2" t="s">
        <v>4712</v>
      </c>
      <c r="E43" s="2" t="s">
        <v>531</v>
      </c>
      <c r="F43" s="2" t="s">
        <v>531</v>
      </c>
      <c r="G43" s="21">
        <v>2</v>
      </c>
      <c r="H43" s="21">
        <v>-101</v>
      </c>
      <c r="I43" s="13">
        <f t="shared" si="4"/>
        <v>14</v>
      </c>
      <c r="J43" s="13">
        <f t="shared" si="1"/>
        <v>1999</v>
      </c>
      <c r="K43" s="2" t="s">
        <v>4715</v>
      </c>
      <c r="L43" s="123">
        <v>36255.01458333333</v>
      </c>
      <c r="M43" s="123">
        <v>36255.084722222222</v>
      </c>
      <c r="N43" s="123">
        <v>36255.456250000003</v>
      </c>
      <c r="O43" s="123">
        <v>36255.533333333333</v>
      </c>
      <c r="P43" s="5" t="s">
        <v>4716</v>
      </c>
      <c r="Q43" s="19">
        <f t="shared" si="7"/>
        <v>0.37152777778101154</v>
      </c>
      <c r="R43" s="19">
        <f t="shared" si="8"/>
        <v>0.51875000000291038</v>
      </c>
      <c r="S43" s="6">
        <v>2.65</v>
      </c>
      <c r="T43" s="50">
        <v>3200</v>
      </c>
      <c r="U43" s="2" t="s">
        <v>4714</v>
      </c>
      <c r="W43" s="2" t="s">
        <v>8</v>
      </c>
      <c r="Y43" s="17">
        <v>36291</v>
      </c>
      <c r="Z43" s="17">
        <v>36291</v>
      </c>
      <c r="AA43" s="17">
        <v>36595</v>
      </c>
      <c r="AB43" s="17">
        <v>36291</v>
      </c>
      <c r="AC43" s="17">
        <v>36291</v>
      </c>
      <c r="AD43" s="17">
        <v>36595</v>
      </c>
      <c r="AE43" s="17">
        <v>36595</v>
      </c>
      <c r="AF43" s="2" t="s">
        <v>8</v>
      </c>
      <c r="AG43" s="46" t="s">
        <v>6756</v>
      </c>
    </row>
    <row r="44" spans="1:33">
      <c r="A44" s="2" t="s">
        <v>529</v>
      </c>
      <c r="B44" s="9" t="s">
        <v>488</v>
      </c>
      <c r="C44" s="2" t="s">
        <v>530</v>
      </c>
      <c r="D44" s="2" t="s">
        <v>4712</v>
      </c>
      <c r="E44" s="2" t="s">
        <v>531</v>
      </c>
      <c r="F44" s="2" t="s">
        <v>531</v>
      </c>
      <c r="G44" s="21">
        <v>2</v>
      </c>
      <c r="H44" s="21">
        <v>-101</v>
      </c>
      <c r="I44" s="13">
        <f t="shared" si="4"/>
        <v>14</v>
      </c>
      <c r="J44" s="13">
        <f t="shared" si="1"/>
        <v>1999</v>
      </c>
      <c r="K44" s="2" t="s">
        <v>4711</v>
      </c>
      <c r="L44" s="123">
        <v>36256.007638888892</v>
      </c>
      <c r="M44" s="123">
        <v>36256.081944444442</v>
      </c>
      <c r="N44" s="123">
        <v>36256.416666666664</v>
      </c>
      <c r="O44" s="123">
        <v>36256.520833333336</v>
      </c>
      <c r="P44" s="5" t="s">
        <v>4713</v>
      </c>
      <c r="Q44" s="19">
        <f t="shared" si="7"/>
        <v>0.33472222222189885</v>
      </c>
      <c r="R44" s="19">
        <f t="shared" si="8"/>
        <v>0.51319444444379769</v>
      </c>
      <c r="S44" s="6">
        <v>2</v>
      </c>
      <c r="T44" s="50">
        <v>3200</v>
      </c>
      <c r="U44" s="2" t="s">
        <v>4714</v>
      </c>
      <c r="W44" s="2" t="s">
        <v>8</v>
      </c>
      <c r="Y44" s="17">
        <v>36291</v>
      </c>
      <c r="Z44" s="17">
        <v>36291</v>
      </c>
      <c r="AA44" s="17">
        <v>36595</v>
      </c>
      <c r="AB44" s="17">
        <v>36291</v>
      </c>
      <c r="AC44" s="17">
        <v>36291</v>
      </c>
      <c r="AD44" s="17">
        <v>36595</v>
      </c>
      <c r="AE44" s="17">
        <v>36595</v>
      </c>
      <c r="AF44" s="2" t="s">
        <v>8</v>
      </c>
      <c r="AG44" s="46" t="s">
        <v>6756</v>
      </c>
    </row>
    <row r="45" spans="1:33">
      <c r="A45" s="6" t="s">
        <v>550</v>
      </c>
      <c r="B45" s="9" t="s">
        <v>231</v>
      </c>
      <c r="C45" s="2" t="s">
        <v>551</v>
      </c>
      <c r="D45" s="10" t="s">
        <v>548</v>
      </c>
      <c r="E45" s="28" t="s">
        <v>6947</v>
      </c>
      <c r="F45" s="2" t="s">
        <v>6947</v>
      </c>
      <c r="G45" s="21">
        <v>3.42</v>
      </c>
      <c r="H45" s="21">
        <v>-102.2</v>
      </c>
      <c r="I45" s="13">
        <f t="shared" si="4"/>
        <v>13</v>
      </c>
      <c r="J45" s="13">
        <f t="shared" si="1"/>
        <v>2000</v>
      </c>
      <c r="K45" s="2" t="s">
        <v>4709</v>
      </c>
      <c r="L45" s="123">
        <v>36620.709722222222</v>
      </c>
      <c r="M45" s="123">
        <v>36620.828472222223</v>
      </c>
      <c r="N45" s="123">
        <v>36622.789583333331</v>
      </c>
      <c r="O45" s="123">
        <v>36622.893055555556</v>
      </c>
      <c r="P45" s="5" t="s">
        <v>4707</v>
      </c>
      <c r="Q45" s="19">
        <f t="shared" si="7"/>
        <v>1.961111111108039</v>
      </c>
      <c r="R45" s="19">
        <f t="shared" si="8"/>
        <v>2.1833333333343035</v>
      </c>
      <c r="S45" s="6">
        <v>32.9</v>
      </c>
      <c r="T45" s="50">
        <v>2900</v>
      </c>
      <c r="U45" s="38" t="s">
        <v>4710</v>
      </c>
      <c r="V45" s="38"/>
      <c r="W45" s="2" t="s">
        <v>8</v>
      </c>
      <c r="X45" s="38"/>
      <c r="Y45" s="17">
        <v>36686</v>
      </c>
      <c r="Z45" s="17">
        <v>36686</v>
      </c>
      <c r="AA45" s="17">
        <v>36686</v>
      </c>
      <c r="AB45" s="17">
        <v>36686</v>
      </c>
      <c r="AC45" s="2" t="s">
        <v>8</v>
      </c>
      <c r="AD45" s="17">
        <v>36686</v>
      </c>
      <c r="AE45" s="17">
        <v>36686</v>
      </c>
      <c r="AF45" s="2" t="s">
        <v>8</v>
      </c>
      <c r="AG45" s="2" t="s">
        <v>6913</v>
      </c>
    </row>
    <row r="46" spans="1:33">
      <c r="A46" s="6" t="s">
        <v>550</v>
      </c>
      <c r="B46" s="9" t="s">
        <v>231</v>
      </c>
      <c r="C46" s="2" t="s">
        <v>551</v>
      </c>
      <c r="D46" s="10" t="s">
        <v>548</v>
      </c>
      <c r="E46" s="28" t="s">
        <v>6947</v>
      </c>
      <c r="F46" s="2" t="s">
        <v>6947</v>
      </c>
      <c r="G46" s="21">
        <v>3.42</v>
      </c>
      <c r="H46" s="21">
        <v>-102.2</v>
      </c>
      <c r="I46" s="13">
        <f t="shared" si="4"/>
        <v>13</v>
      </c>
      <c r="J46" s="13">
        <f t="shared" si="1"/>
        <v>2000</v>
      </c>
      <c r="K46" s="2" t="s">
        <v>4706</v>
      </c>
      <c r="L46" s="123">
        <v>36624.997916666667</v>
      </c>
      <c r="M46" s="123">
        <v>36625.083333333336</v>
      </c>
      <c r="N46" s="123">
        <v>36625.520833333336</v>
      </c>
      <c r="O46" s="123">
        <v>36625.625</v>
      </c>
      <c r="P46" s="5" t="s">
        <v>4707</v>
      </c>
      <c r="Q46" s="19">
        <f t="shared" si="7"/>
        <v>0.4375</v>
      </c>
      <c r="R46" s="19">
        <f t="shared" si="8"/>
        <v>0.62708333333284827</v>
      </c>
      <c r="S46" s="6">
        <v>7.5</v>
      </c>
      <c r="T46" s="50">
        <v>2900</v>
      </c>
      <c r="U46" s="38" t="s">
        <v>4708</v>
      </c>
      <c r="V46" s="38"/>
      <c r="W46" s="2" t="s">
        <v>8</v>
      </c>
      <c r="X46" s="38"/>
      <c r="Y46" s="17">
        <v>36686</v>
      </c>
      <c r="Z46" s="17">
        <v>36686</v>
      </c>
      <c r="AA46" s="17">
        <v>36686</v>
      </c>
      <c r="AB46" s="17">
        <v>36686</v>
      </c>
      <c r="AC46" s="2" t="s">
        <v>8</v>
      </c>
      <c r="AD46" s="17">
        <v>36686</v>
      </c>
      <c r="AE46" s="17">
        <v>36686</v>
      </c>
      <c r="AF46" s="2" t="s">
        <v>8</v>
      </c>
      <c r="AG46" s="2" t="s">
        <v>6913</v>
      </c>
    </row>
    <row r="47" spans="1:33">
      <c r="A47" s="6" t="s">
        <v>550</v>
      </c>
      <c r="B47" s="9" t="s">
        <v>231</v>
      </c>
      <c r="C47" s="2" t="s">
        <v>551</v>
      </c>
      <c r="D47" s="10" t="s">
        <v>548</v>
      </c>
      <c r="E47" s="28" t="s">
        <v>6947</v>
      </c>
      <c r="F47" s="2" t="s">
        <v>6947</v>
      </c>
      <c r="G47" s="21">
        <v>1.67</v>
      </c>
      <c r="H47" s="21">
        <v>-102.29</v>
      </c>
      <c r="I47" s="13">
        <f t="shared" si="4"/>
        <v>13</v>
      </c>
      <c r="J47" s="13">
        <f t="shared" si="1"/>
        <v>2000</v>
      </c>
      <c r="K47" s="2" t="s">
        <v>4703</v>
      </c>
      <c r="L47" s="123">
        <v>36629.527777777781</v>
      </c>
      <c r="M47" s="123">
        <v>36629.619444444441</v>
      </c>
      <c r="N47" s="123">
        <v>36631.01666666667</v>
      </c>
      <c r="O47" s="123">
        <v>36631.102083333331</v>
      </c>
      <c r="P47" s="5" t="s">
        <v>4704</v>
      </c>
      <c r="Q47" s="19">
        <f t="shared" si="7"/>
        <v>1.3972222222291748</v>
      </c>
      <c r="R47" s="19">
        <f t="shared" si="8"/>
        <v>1.5743055555503815</v>
      </c>
      <c r="S47" s="6">
        <v>26.55</v>
      </c>
      <c r="T47" s="50">
        <v>2900</v>
      </c>
      <c r="U47" s="38" t="s">
        <v>4705</v>
      </c>
      <c r="V47" s="38"/>
      <c r="W47" s="2" t="s">
        <v>8</v>
      </c>
      <c r="X47" s="38"/>
      <c r="Y47" s="17">
        <v>36686</v>
      </c>
      <c r="Z47" s="17">
        <v>36686</v>
      </c>
      <c r="AA47" s="17">
        <v>36686</v>
      </c>
      <c r="AB47" s="17">
        <v>36686</v>
      </c>
      <c r="AC47" s="2" t="s">
        <v>8</v>
      </c>
      <c r="AD47" s="17">
        <v>36686</v>
      </c>
      <c r="AE47" s="17">
        <v>36686</v>
      </c>
      <c r="AF47" s="2" t="s">
        <v>8</v>
      </c>
      <c r="AG47" s="2" t="s">
        <v>6913</v>
      </c>
    </row>
    <row r="48" spans="1:33">
      <c r="A48" s="6" t="s">
        <v>550</v>
      </c>
      <c r="B48" s="9" t="s">
        <v>231</v>
      </c>
      <c r="C48" s="2" t="s">
        <v>551</v>
      </c>
      <c r="D48" s="10" t="s">
        <v>548</v>
      </c>
      <c r="E48" s="28" t="s">
        <v>6947</v>
      </c>
      <c r="F48" s="2" t="s">
        <v>6947</v>
      </c>
      <c r="G48" s="21">
        <v>2.1</v>
      </c>
      <c r="H48" s="21">
        <v>-97.45</v>
      </c>
      <c r="I48" s="13">
        <f t="shared" si="4"/>
        <v>14</v>
      </c>
      <c r="J48" s="13">
        <f t="shared" si="1"/>
        <v>2000</v>
      </c>
      <c r="K48" s="2" t="s">
        <v>4702</v>
      </c>
      <c r="L48" s="123">
        <v>36645.841666666667</v>
      </c>
      <c r="M48" s="123">
        <v>36645.943055555559</v>
      </c>
      <c r="N48" s="123">
        <v>36647.782638888886</v>
      </c>
      <c r="O48" s="123">
        <v>36647.870833333334</v>
      </c>
      <c r="P48" s="5" t="s">
        <v>4700</v>
      </c>
      <c r="Q48" s="19">
        <f t="shared" si="7"/>
        <v>1.8395833333270275</v>
      </c>
      <c r="R48" s="19">
        <f t="shared" si="8"/>
        <v>2.0291666666671517</v>
      </c>
      <c r="S48" s="6">
        <v>30.9</v>
      </c>
      <c r="T48" s="50">
        <v>2900</v>
      </c>
      <c r="U48" s="38" t="s">
        <v>4701</v>
      </c>
      <c r="V48" s="38"/>
      <c r="W48" s="2" t="s">
        <v>8</v>
      </c>
      <c r="X48" s="38"/>
      <c r="Y48" s="17">
        <v>36686</v>
      </c>
      <c r="Z48" s="17">
        <v>36686</v>
      </c>
      <c r="AA48" s="17">
        <v>36686</v>
      </c>
      <c r="AB48" s="17">
        <v>36686</v>
      </c>
      <c r="AC48" s="2" t="s">
        <v>8</v>
      </c>
      <c r="AD48" s="17">
        <v>36686</v>
      </c>
      <c r="AE48" s="17">
        <v>36686</v>
      </c>
      <c r="AF48" s="2" t="s">
        <v>8</v>
      </c>
      <c r="AG48" s="2" t="s">
        <v>6913</v>
      </c>
    </row>
    <row r="49" spans="1:33">
      <c r="A49" s="6" t="s">
        <v>550</v>
      </c>
      <c r="B49" s="9" t="s">
        <v>231</v>
      </c>
      <c r="C49" s="2" t="s">
        <v>551</v>
      </c>
      <c r="D49" s="10" t="s">
        <v>548</v>
      </c>
      <c r="E49" s="28" t="s">
        <v>6947</v>
      </c>
      <c r="F49" s="2" t="s">
        <v>6947</v>
      </c>
      <c r="G49" s="21">
        <v>2.1</v>
      </c>
      <c r="H49" s="21">
        <v>-97.45</v>
      </c>
      <c r="I49" s="13">
        <f t="shared" si="4"/>
        <v>14</v>
      </c>
      <c r="J49" s="13">
        <f t="shared" si="1"/>
        <v>2000</v>
      </c>
      <c r="K49" s="2" t="s">
        <v>4699</v>
      </c>
      <c r="L49" s="123">
        <v>36648.838888888888</v>
      </c>
      <c r="M49" s="123">
        <v>36648.945138888892</v>
      </c>
      <c r="N49" s="123">
        <v>36650.761805555558</v>
      </c>
      <c r="O49" s="123">
        <v>36650.90625</v>
      </c>
      <c r="P49" s="5" t="s">
        <v>4700</v>
      </c>
      <c r="Q49" s="19">
        <f t="shared" si="7"/>
        <v>1.8166666666656965</v>
      </c>
      <c r="R49" s="19">
        <f t="shared" si="8"/>
        <v>2.0673611111124046</v>
      </c>
      <c r="S49" s="6">
        <v>30.5</v>
      </c>
      <c r="T49" s="50">
        <v>2900</v>
      </c>
      <c r="U49" s="38" t="s">
        <v>4701</v>
      </c>
      <c r="V49" s="38"/>
      <c r="W49" s="2" t="s">
        <v>8</v>
      </c>
      <c r="X49" s="38"/>
      <c r="Y49" s="17">
        <v>36686</v>
      </c>
      <c r="Z49" s="17">
        <v>36686</v>
      </c>
      <c r="AA49" s="17">
        <v>36686</v>
      </c>
      <c r="AB49" s="17">
        <v>36686</v>
      </c>
      <c r="AC49" s="2" t="s">
        <v>8</v>
      </c>
      <c r="AD49" s="17">
        <v>36686</v>
      </c>
      <c r="AE49" s="17">
        <v>36686</v>
      </c>
      <c r="AF49" s="2" t="s">
        <v>8</v>
      </c>
      <c r="AG49" s="2" t="s">
        <v>6913</v>
      </c>
    </row>
    <row r="50" spans="1:33">
      <c r="A50" s="2" t="s">
        <v>571</v>
      </c>
      <c r="B50" s="9" t="s">
        <v>488</v>
      </c>
      <c r="C50" s="2" t="s">
        <v>572</v>
      </c>
      <c r="D50" s="10" t="s">
        <v>573</v>
      </c>
      <c r="E50" s="9" t="s">
        <v>849</v>
      </c>
      <c r="F50" s="9" t="s">
        <v>849</v>
      </c>
      <c r="G50" s="21">
        <v>30</v>
      </c>
      <c r="H50" s="21">
        <v>-42</v>
      </c>
      <c r="I50" s="13">
        <f t="shared" si="4"/>
        <v>24</v>
      </c>
      <c r="J50" s="13">
        <f t="shared" si="1"/>
        <v>2000</v>
      </c>
      <c r="K50" s="2" t="s">
        <v>4697</v>
      </c>
      <c r="L50" s="123">
        <v>36851.851388888892</v>
      </c>
      <c r="M50" s="123">
        <v>36851.902488425927</v>
      </c>
      <c r="N50" s="123">
        <v>36852.291666666664</v>
      </c>
      <c r="O50" s="123">
        <v>36852.350694444445</v>
      </c>
      <c r="P50" s="5" t="s">
        <v>4677</v>
      </c>
      <c r="Q50" s="19">
        <f t="shared" ref="Q50:Q62" si="9">(N50 - M50)</f>
        <v>0.3891782407372375</v>
      </c>
      <c r="R50" s="19">
        <f t="shared" ref="R50:R62" si="10">(O50 - L50)</f>
        <v>0.49930555555329192</v>
      </c>
      <c r="S50" s="2">
        <v>2.2999999999999998</v>
      </c>
      <c r="T50" s="50">
        <v>3200</v>
      </c>
      <c r="U50" s="2" t="s">
        <v>4698</v>
      </c>
      <c r="W50" s="2" t="s">
        <v>8</v>
      </c>
      <c r="Y50" s="17">
        <v>36528</v>
      </c>
      <c r="Z50" s="17">
        <v>36528</v>
      </c>
      <c r="AA50" s="17">
        <v>36528</v>
      </c>
      <c r="AB50" s="2" t="s">
        <v>8</v>
      </c>
      <c r="AC50" s="2" t="s">
        <v>8</v>
      </c>
      <c r="AD50" s="17">
        <v>36528</v>
      </c>
      <c r="AE50" s="17">
        <v>36528</v>
      </c>
      <c r="AF50" s="2" t="s">
        <v>8</v>
      </c>
      <c r="AG50" s="17">
        <v>36931</v>
      </c>
    </row>
    <row r="51" spans="1:33">
      <c r="A51" s="2" t="s">
        <v>571</v>
      </c>
      <c r="B51" s="9" t="s">
        <v>488</v>
      </c>
      <c r="C51" s="2" t="s">
        <v>572</v>
      </c>
      <c r="D51" s="10" t="s">
        <v>573</v>
      </c>
      <c r="E51" s="9" t="s">
        <v>849</v>
      </c>
      <c r="F51" s="9" t="s">
        <v>849</v>
      </c>
      <c r="G51" s="21">
        <v>30</v>
      </c>
      <c r="H51" s="21">
        <v>-42</v>
      </c>
      <c r="I51" s="13">
        <f t="shared" si="4"/>
        <v>24</v>
      </c>
      <c r="J51" s="13">
        <f t="shared" si="1"/>
        <v>2000</v>
      </c>
      <c r="K51" s="2" t="s">
        <v>4695</v>
      </c>
      <c r="L51" s="123">
        <v>36852.853472222225</v>
      </c>
      <c r="M51" s="123">
        <v>36852.894212962965</v>
      </c>
      <c r="N51" s="123">
        <v>36853.295138888891</v>
      </c>
      <c r="O51" s="123">
        <v>36853.336805555555</v>
      </c>
      <c r="P51" s="5" t="s">
        <v>4677</v>
      </c>
      <c r="Q51" s="19">
        <f t="shared" si="9"/>
        <v>0.40092592592554865</v>
      </c>
      <c r="R51" s="19">
        <f t="shared" si="10"/>
        <v>0.48333333332993789</v>
      </c>
      <c r="S51" s="2">
        <v>2.4</v>
      </c>
      <c r="T51" s="50">
        <v>3200</v>
      </c>
      <c r="U51" s="38" t="s">
        <v>4696</v>
      </c>
      <c r="V51" s="38"/>
      <c r="W51" s="2" t="s">
        <v>8</v>
      </c>
      <c r="X51" s="38"/>
      <c r="Y51" s="17">
        <v>36528</v>
      </c>
      <c r="Z51" s="17">
        <v>36528</v>
      </c>
      <c r="AA51" s="17">
        <v>36528</v>
      </c>
      <c r="AB51" s="2" t="s">
        <v>8</v>
      </c>
      <c r="AC51" s="2" t="s">
        <v>8</v>
      </c>
      <c r="AD51" s="17">
        <v>36528</v>
      </c>
      <c r="AE51" s="17">
        <v>36528</v>
      </c>
      <c r="AF51" s="2" t="s">
        <v>8</v>
      </c>
      <c r="AG51" s="17">
        <v>36931</v>
      </c>
    </row>
    <row r="52" spans="1:33">
      <c r="A52" s="2" t="s">
        <v>571</v>
      </c>
      <c r="B52" s="9" t="s">
        <v>488</v>
      </c>
      <c r="C52" s="2" t="s">
        <v>572</v>
      </c>
      <c r="D52" s="10" t="s">
        <v>573</v>
      </c>
      <c r="E52" s="9" t="s">
        <v>849</v>
      </c>
      <c r="F52" s="9" t="s">
        <v>849</v>
      </c>
      <c r="G52" s="21">
        <v>30</v>
      </c>
      <c r="H52" s="21">
        <v>-42</v>
      </c>
      <c r="I52" s="13">
        <f t="shared" si="4"/>
        <v>24</v>
      </c>
      <c r="J52" s="13">
        <f t="shared" si="1"/>
        <v>2000</v>
      </c>
      <c r="K52" s="2" t="s">
        <v>4693</v>
      </c>
      <c r="L52" s="123">
        <v>36853.856458333335</v>
      </c>
      <c r="M52" s="123">
        <v>36853.902060185188</v>
      </c>
      <c r="N52" s="123">
        <v>36854.294444444444</v>
      </c>
      <c r="O52" s="123">
        <v>36854.334722222222</v>
      </c>
      <c r="P52" s="5" t="s">
        <v>4677</v>
      </c>
      <c r="Q52" s="19">
        <f t="shared" si="9"/>
        <v>0.39238425925577758</v>
      </c>
      <c r="R52" s="19">
        <f t="shared" si="10"/>
        <v>0.47826388888643123</v>
      </c>
      <c r="S52" s="2">
        <v>2.2999999999999998</v>
      </c>
      <c r="T52" s="50">
        <v>3200</v>
      </c>
      <c r="U52" s="38" t="s">
        <v>4694</v>
      </c>
      <c r="V52" s="38"/>
      <c r="W52" s="2" t="s">
        <v>8</v>
      </c>
      <c r="X52" s="38"/>
      <c r="Y52" s="17">
        <v>36528</v>
      </c>
      <c r="Z52" s="17">
        <v>36528</v>
      </c>
      <c r="AA52" s="17">
        <v>36528</v>
      </c>
      <c r="AB52" s="2" t="s">
        <v>8</v>
      </c>
      <c r="AC52" s="2" t="s">
        <v>8</v>
      </c>
      <c r="AD52" s="17">
        <v>36528</v>
      </c>
      <c r="AE52" s="17">
        <v>36528</v>
      </c>
      <c r="AF52" s="2" t="s">
        <v>8</v>
      </c>
      <c r="AG52" s="17">
        <v>36931</v>
      </c>
    </row>
    <row r="53" spans="1:33">
      <c r="A53" s="2" t="s">
        <v>571</v>
      </c>
      <c r="B53" s="9" t="s">
        <v>488</v>
      </c>
      <c r="C53" s="2" t="s">
        <v>572</v>
      </c>
      <c r="D53" s="10" t="s">
        <v>573</v>
      </c>
      <c r="E53" s="9" t="s">
        <v>849</v>
      </c>
      <c r="F53" s="9" t="s">
        <v>849</v>
      </c>
      <c r="G53" s="21">
        <v>30</v>
      </c>
      <c r="H53" s="21">
        <v>-42</v>
      </c>
      <c r="I53" s="13">
        <f t="shared" si="4"/>
        <v>24</v>
      </c>
      <c r="J53" s="13">
        <f t="shared" si="1"/>
        <v>2000</v>
      </c>
      <c r="K53" s="2" t="s">
        <v>4692</v>
      </c>
      <c r="L53" s="123">
        <v>36855.974756944444</v>
      </c>
      <c r="M53" s="123">
        <v>36856.020833333336</v>
      </c>
      <c r="N53" s="123">
        <v>36856.299305555556</v>
      </c>
      <c r="O53" s="123">
        <v>36856.334027777775</v>
      </c>
      <c r="P53" s="5" t="s">
        <v>4677</v>
      </c>
      <c r="Q53" s="19">
        <f t="shared" si="9"/>
        <v>0.27847222222044365</v>
      </c>
      <c r="R53" s="19">
        <f t="shared" si="10"/>
        <v>0.359270833330811</v>
      </c>
      <c r="S53" s="6">
        <v>1.6</v>
      </c>
      <c r="T53" s="50">
        <v>3200</v>
      </c>
      <c r="U53" s="2" t="s">
        <v>4680</v>
      </c>
      <c r="W53" s="2" t="s">
        <v>8</v>
      </c>
      <c r="Y53" s="17">
        <v>36528</v>
      </c>
      <c r="Z53" s="17">
        <v>36528</v>
      </c>
      <c r="AA53" s="17">
        <v>36528</v>
      </c>
      <c r="AB53" s="2" t="s">
        <v>8</v>
      </c>
      <c r="AC53" s="2" t="s">
        <v>8</v>
      </c>
      <c r="AD53" s="17">
        <v>36528</v>
      </c>
      <c r="AE53" s="17">
        <v>36528</v>
      </c>
      <c r="AF53" s="2" t="s">
        <v>8</v>
      </c>
      <c r="AG53" s="17">
        <v>36931</v>
      </c>
    </row>
    <row r="54" spans="1:33">
      <c r="A54" s="2" t="s">
        <v>571</v>
      </c>
      <c r="B54" s="9" t="s">
        <v>488</v>
      </c>
      <c r="C54" s="2" t="s">
        <v>572</v>
      </c>
      <c r="D54" s="10" t="s">
        <v>573</v>
      </c>
      <c r="E54" s="9" t="s">
        <v>849</v>
      </c>
      <c r="F54" s="9" t="s">
        <v>849</v>
      </c>
      <c r="G54" s="21">
        <v>30</v>
      </c>
      <c r="H54" s="21">
        <v>-42</v>
      </c>
      <c r="I54" s="13">
        <f t="shared" si="4"/>
        <v>24</v>
      </c>
      <c r="J54" s="13">
        <f t="shared" si="1"/>
        <v>2000</v>
      </c>
      <c r="K54" s="2" t="s">
        <v>4690</v>
      </c>
      <c r="L54" s="123">
        <v>36858.85355324074</v>
      </c>
      <c r="M54" s="123">
        <v>36858.968784722223</v>
      </c>
      <c r="N54" s="123">
        <v>36859.274247685185</v>
      </c>
      <c r="O54" s="123">
        <v>36859.335416666669</v>
      </c>
      <c r="P54" s="5" t="s">
        <v>4677</v>
      </c>
      <c r="Q54" s="19">
        <f t="shared" si="9"/>
        <v>0.30546296296233777</v>
      </c>
      <c r="R54" s="19">
        <f t="shared" si="10"/>
        <v>0.481863425928168</v>
      </c>
      <c r="S54" s="6">
        <v>1.8</v>
      </c>
      <c r="T54" s="50">
        <v>3200</v>
      </c>
      <c r="U54" s="2" t="s">
        <v>4691</v>
      </c>
      <c r="W54" s="2" t="s">
        <v>8</v>
      </c>
      <c r="Y54" s="17">
        <v>36528</v>
      </c>
      <c r="Z54" s="17">
        <v>36528</v>
      </c>
      <c r="AA54" s="17">
        <v>36528</v>
      </c>
      <c r="AB54" s="2" t="s">
        <v>8</v>
      </c>
      <c r="AC54" s="2" t="s">
        <v>8</v>
      </c>
      <c r="AD54" s="17">
        <v>36528</v>
      </c>
      <c r="AE54" s="17">
        <v>36528</v>
      </c>
      <c r="AF54" s="2" t="s">
        <v>8</v>
      </c>
      <c r="AG54" s="17">
        <v>36931</v>
      </c>
    </row>
    <row r="55" spans="1:33">
      <c r="A55" s="2" t="s">
        <v>571</v>
      </c>
      <c r="B55" s="9" t="s">
        <v>488</v>
      </c>
      <c r="C55" s="2" t="s">
        <v>572</v>
      </c>
      <c r="D55" s="10" t="s">
        <v>573</v>
      </c>
      <c r="E55" s="9" t="s">
        <v>849</v>
      </c>
      <c r="F55" s="9" t="s">
        <v>849</v>
      </c>
      <c r="G55" s="21">
        <v>30</v>
      </c>
      <c r="H55" s="21">
        <v>-42</v>
      </c>
      <c r="I55" s="13">
        <f t="shared" si="4"/>
        <v>24</v>
      </c>
      <c r="J55" s="13">
        <f t="shared" si="1"/>
        <v>2000</v>
      </c>
      <c r="K55" s="2" t="s">
        <v>4688</v>
      </c>
      <c r="L55" s="123">
        <v>36859.953460648147</v>
      </c>
      <c r="M55" s="123">
        <v>36859.989166666666</v>
      </c>
      <c r="N55" s="123">
        <v>36860.302893518521</v>
      </c>
      <c r="O55" s="123">
        <v>36860.333333333336</v>
      </c>
      <c r="P55" s="5" t="s">
        <v>4677</v>
      </c>
      <c r="Q55" s="19">
        <f t="shared" si="9"/>
        <v>0.31372685185488081</v>
      </c>
      <c r="R55" s="19">
        <f t="shared" si="10"/>
        <v>0.37987268518918427</v>
      </c>
      <c r="S55" s="6">
        <v>1.9</v>
      </c>
      <c r="T55" s="50">
        <v>3200</v>
      </c>
      <c r="U55" s="2" t="s">
        <v>4689</v>
      </c>
      <c r="W55" s="2" t="s">
        <v>8</v>
      </c>
      <c r="Y55" s="17">
        <v>36528</v>
      </c>
      <c r="Z55" s="17">
        <v>36528</v>
      </c>
      <c r="AA55" s="17">
        <v>36528</v>
      </c>
      <c r="AB55" s="2" t="s">
        <v>8</v>
      </c>
      <c r="AC55" s="2" t="s">
        <v>8</v>
      </c>
      <c r="AD55" s="17">
        <v>36528</v>
      </c>
      <c r="AE55" s="17">
        <v>36528</v>
      </c>
      <c r="AF55" s="2" t="s">
        <v>8</v>
      </c>
      <c r="AG55" s="17">
        <v>36931</v>
      </c>
    </row>
    <row r="56" spans="1:33">
      <c r="A56" s="2" t="s">
        <v>571</v>
      </c>
      <c r="B56" s="9" t="s">
        <v>488</v>
      </c>
      <c r="C56" s="2" t="s">
        <v>572</v>
      </c>
      <c r="D56" s="10" t="s">
        <v>573</v>
      </c>
      <c r="E56" s="9" t="s">
        <v>849</v>
      </c>
      <c r="F56" s="9" t="s">
        <v>849</v>
      </c>
      <c r="G56" s="21">
        <v>30</v>
      </c>
      <c r="H56" s="21">
        <v>-42</v>
      </c>
      <c r="I56" s="13">
        <f t="shared" si="4"/>
        <v>24</v>
      </c>
      <c r="J56" s="13">
        <f t="shared" si="1"/>
        <v>2000</v>
      </c>
      <c r="K56" s="2" t="s">
        <v>4687</v>
      </c>
      <c r="L56" s="123">
        <v>36860.857222222221</v>
      </c>
      <c r="M56" s="123">
        <v>36860.912499999999</v>
      </c>
      <c r="N56" s="123">
        <v>36861.284722222219</v>
      </c>
      <c r="O56" s="123">
        <v>36861.336111111108</v>
      </c>
      <c r="P56" s="5" t="s">
        <v>4677</v>
      </c>
      <c r="Q56" s="19">
        <f t="shared" si="9"/>
        <v>0.37222222222044365</v>
      </c>
      <c r="R56" s="19">
        <f t="shared" si="10"/>
        <v>0.47888888888701331</v>
      </c>
      <c r="S56" s="6">
        <v>2.2000000000000002</v>
      </c>
      <c r="T56" s="50">
        <v>3200</v>
      </c>
      <c r="U56" s="2" t="s">
        <v>4680</v>
      </c>
      <c r="W56" s="2" t="s">
        <v>8</v>
      </c>
      <c r="Y56" s="17">
        <v>36528</v>
      </c>
      <c r="Z56" s="17">
        <v>36528</v>
      </c>
      <c r="AA56" s="17">
        <v>36528</v>
      </c>
      <c r="AB56" s="2" t="s">
        <v>8</v>
      </c>
      <c r="AC56" s="2" t="s">
        <v>8</v>
      </c>
      <c r="AD56" s="17">
        <v>36528</v>
      </c>
      <c r="AE56" s="17">
        <v>36528</v>
      </c>
      <c r="AF56" s="2" t="s">
        <v>8</v>
      </c>
      <c r="AG56" s="17">
        <v>36931</v>
      </c>
    </row>
    <row r="57" spans="1:33">
      <c r="A57" s="2" t="s">
        <v>571</v>
      </c>
      <c r="B57" s="9" t="s">
        <v>488</v>
      </c>
      <c r="C57" s="2" t="s">
        <v>572</v>
      </c>
      <c r="D57" s="10" t="s">
        <v>573</v>
      </c>
      <c r="E57" s="9" t="s">
        <v>849</v>
      </c>
      <c r="F57" s="9" t="s">
        <v>849</v>
      </c>
      <c r="G57" s="21">
        <v>30</v>
      </c>
      <c r="H57" s="21">
        <v>-42</v>
      </c>
      <c r="I57" s="13">
        <f t="shared" si="4"/>
        <v>24</v>
      </c>
      <c r="J57" s="13">
        <f t="shared" si="1"/>
        <v>2000</v>
      </c>
      <c r="K57" s="2" t="s">
        <v>4686</v>
      </c>
      <c r="L57" s="123">
        <v>36861.851331018515</v>
      </c>
      <c r="M57" s="123">
        <v>36861.887499999997</v>
      </c>
      <c r="N57" s="123">
        <v>36862.315740740742</v>
      </c>
      <c r="O57" s="123">
        <v>36862.34375</v>
      </c>
      <c r="P57" s="5" t="s">
        <v>4677</v>
      </c>
      <c r="Q57" s="19">
        <f t="shared" si="9"/>
        <v>0.42824074074451346</v>
      </c>
      <c r="R57" s="19">
        <f t="shared" si="10"/>
        <v>0.49241898148466134</v>
      </c>
      <c r="S57" s="6">
        <v>2.6</v>
      </c>
      <c r="T57" s="50">
        <v>3200</v>
      </c>
      <c r="U57" s="2" t="s">
        <v>4680</v>
      </c>
      <c r="W57" s="2" t="s">
        <v>8</v>
      </c>
      <c r="Y57" s="17">
        <v>36528</v>
      </c>
      <c r="Z57" s="17">
        <v>36528</v>
      </c>
      <c r="AA57" s="17">
        <v>36528</v>
      </c>
      <c r="AB57" s="2" t="s">
        <v>8</v>
      </c>
      <c r="AC57" s="2" t="s">
        <v>8</v>
      </c>
      <c r="AD57" s="17">
        <v>36528</v>
      </c>
      <c r="AE57" s="17">
        <v>36528</v>
      </c>
      <c r="AF57" s="2" t="s">
        <v>8</v>
      </c>
      <c r="AG57" s="17">
        <v>36931</v>
      </c>
    </row>
    <row r="58" spans="1:33">
      <c r="A58" s="2" t="s">
        <v>571</v>
      </c>
      <c r="B58" s="9" t="s">
        <v>488</v>
      </c>
      <c r="C58" s="2" t="s">
        <v>572</v>
      </c>
      <c r="D58" s="10" t="s">
        <v>573</v>
      </c>
      <c r="E58" s="9" t="s">
        <v>849</v>
      </c>
      <c r="F58" s="9" t="s">
        <v>849</v>
      </c>
      <c r="G58" s="21">
        <v>30</v>
      </c>
      <c r="H58" s="21">
        <v>-42</v>
      </c>
      <c r="I58" s="13">
        <f t="shared" si="4"/>
        <v>24</v>
      </c>
      <c r="J58" s="13">
        <f t="shared" si="1"/>
        <v>2000</v>
      </c>
      <c r="K58" s="2" t="s">
        <v>4685</v>
      </c>
      <c r="L58" s="123">
        <v>36862.847615740742</v>
      </c>
      <c r="M58" s="123">
        <v>36862.912499999999</v>
      </c>
      <c r="N58" s="123">
        <v>36863.286111111112</v>
      </c>
      <c r="O58" s="123">
        <v>36863.334722222222</v>
      </c>
      <c r="P58" s="5" t="s">
        <v>4677</v>
      </c>
      <c r="Q58" s="19">
        <f t="shared" si="9"/>
        <v>0.37361111111385981</v>
      </c>
      <c r="R58" s="19">
        <f t="shared" si="10"/>
        <v>0.48710648147971369</v>
      </c>
      <c r="S58" s="6">
        <v>2.2999999999999998</v>
      </c>
      <c r="T58" s="50">
        <v>3200</v>
      </c>
      <c r="U58" s="2" t="s">
        <v>4680</v>
      </c>
      <c r="W58" s="2" t="s">
        <v>8</v>
      </c>
      <c r="Y58" s="17">
        <v>36528</v>
      </c>
      <c r="Z58" s="17">
        <v>36528</v>
      </c>
      <c r="AA58" s="17">
        <v>36528</v>
      </c>
      <c r="AB58" s="2" t="s">
        <v>8</v>
      </c>
      <c r="AC58" s="2" t="s">
        <v>8</v>
      </c>
      <c r="AD58" s="17">
        <v>36528</v>
      </c>
      <c r="AE58" s="17">
        <v>36528</v>
      </c>
      <c r="AF58" s="2" t="s">
        <v>8</v>
      </c>
      <c r="AG58" s="17">
        <v>36931</v>
      </c>
    </row>
    <row r="59" spans="1:33">
      <c r="A59" s="2" t="s">
        <v>571</v>
      </c>
      <c r="B59" s="9" t="s">
        <v>488</v>
      </c>
      <c r="C59" s="2" t="s">
        <v>572</v>
      </c>
      <c r="D59" s="10" t="s">
        <v>573</v>
      </c>
      <c r="E59" s="9" t="s">
        <v>849</v>
      </c>
      <c r="F59" s="9" t="s">
        <v>849</v>
      </c>
      <c r="G59" s="21">
        <v>30</v>
      </c>
      <c r="H59" s="21">
        <v>-42</v>
      </c>
      <c r="I59" s="13">
        <f t="shared" si="4"/>
        <v>24</v>
      </c>
      <c r="J59" s="13">
        <f t="shared" si="1"/>
        <v>2000</v>
      </c>
      <c r="K59" s="2" t="s">
        <v>4683</v>
      </c>
      <c r="L59" s="123">
        <v>36863.851400462961</v>
      </c>
      <c r="M59" s="123">
        <v>36863.930555555555</v>
      </c>
      <c r="N59" s="123">
        <v>36864.305659722224</v>
      </c>
      <c r="O59" s="123">
        <v>36864.336111111108</v>
      </c>
      <c r="P59" s="5" t="s">
        <v>4677</v>
      </c>
      <c r="Q59" s="19">
        <f t="shared" si="9"/>
        <v>0.375104166669189</v>
      </c>
      <c r="R59" s="19">
        <f t="shared" si="10"/>
        <v>0.48471064814657439</v>
      </c>
      <c r="S59" s="6">
        <v>2.2000000000000002</v>
      </c>
      <c r="T59" s="50">
        <v>3200</v>
      </c>
      <c r="U59" s="2" t="s">
        <v>6993</v>
      </c>
      <c r="W59" s="2" t="s">
        <v>8</v>
      </c>
      <c r="Y59" s="17">
        <v>36528</v>
      </c>
      <c r="Z59" s="17">
        <v>36528</v>
      </c>
      <c r="AA59" s="17">
        <v>36528</v>
      </c>
      <c r="AB59" s="2" t="s">
        <v>8</v>
      </c>
      <c r="AC59" s="2" t="s">
        <v>8</v>
      </c>
      <c r="AD59" s="17">
        <v>36528</v>
      </c>
      <c r="AE59" s="17">
        <v>36528</v>
      </c>
      <c r="AF59" s="2" t="s">
        <v>8</v>
      </c>
      <c r="AG59" s="17">
        <v>36931</v>
      </c>
    </row>
    <row r="60" spans="1:33">
      <c r="A60" s="2" t="s">
        <v>571</v>
      </c>
      <c r="B60" s="9" t="s">
        <v>488</v>
      </c>
      <c r="C60" s="2" t="s">
        <v>572</v>
      </c>
      <c r="D60" s="10" t="s">
        <v>573</v>
      </c>
      <c r="E60" s="9" t="s">
        <v>849</v>
      </c>
      <c r="F60" s="9" t="s">
        <v>849</v>
      </c>
      <c r="G60" s="21">
        <v>30</v>
      </c>
      <c r="H60" s="21">
        <v>-42</v>
      </c>
      <c r="I60" s="13">
        <f t="shared" si="4"/>
        <v>24</v>
      </c>
      <c r="J60" s="13">
        <f t="shared" si="1"/>
        <v>2000</v>
      </c>
      <c r="K60" s="2" t="s">
        <v>4681</v>
      </c>
      <c r="L60" s="123">
        <v>36864.851458333331</v>
      </c>
      <c r="M60" s="123">
        <v>36864.926712962966</v>
      </c>
      <c r="N60" s="123">
        <v>36865.303472222222</v>
      </c>
      <c r="O60" s="123">
        <v>36865.34097222222</v>
      </c>
      <c r="P60" s="5" t="s">
        <v>4677</v>
      </c>
      <c r="Q60" s="19">
        <f t="shared" si="9"/>
        <v>0.37675925925577758</v>
      </c>
      <c r="R60" s="19">
        <f t="shared" si="10"/>
        <v>0.48951388888963265</v>
      </c>
      <c r="S60" s="6">
        <v>2.2000000000000002</v>
      </c>
      <c r="T60" s="50">
        <v>3200</v>
      </c>
      <c r="U60" s="2" t="s">
        <v>4682</v>
      </c>
      <c r="W60" s="2" t="s">
        <v>8</v>
      </c>
      <c r="Y60" s="17">
        <v>36528</v>
      </c>
      <c r="Z60" s="17">
        <v>36528</v>
      </c>
      <c r="AA60" s="17">
        <v>36528</v>
      </c>
      <c r="AB60" s="2" t="s">
        <v>8</v>
      </c>
      <c r="AC60" s="2" t="s">
        <v>8</v>
      </c>
      <c r="AD60" s="17">
        <v>36528</v>
      </c>
      <c r="AE60" s="17">
        <v>36528</v>
      </c>
      <c r="AF60" s="2" t="s">
        <v>8</v>
      </c>
      <c r="AG60" s="17">
        <v>36931</v>
      </c>
    </row>
    <row r="61" spans="1:33">
      <c r="A61" s="2" t="s">
        <v>571</v>
      </c>
      <c r="B61" s="9" t="s">
        <v>488</v>
      </c>
      <c r="C61" s="2" t="s">
        <v>572</v>
      </c>
      <c r="D61" s="10" t="s">
        <v>573</v>
      </c>
      <c r="E61" s="9" t="s">
        <v>849</v>
      </c>
      <c r="F61" s="9" t="s">
        <v>849</v>
      </c>
      <c r="G61" s="21">
        <v>30</v>
      </c>
      <c r="H61" s="21">
        <v>-42</v>
      </c>
      <c r="I61" s="13">
        <f t="shared" si="4"/>
        <v>24</v>
      </c>
      <c r="J61" s="13">
        <f t="shared" si="1"/>
        <v>2000</v>
      </c>
      <c r="K61" s="2" t="s">
        <v>4679</v>
      </c>
      <c r="L61" s="123">
        <v>36866.851076388892</v>
      </c>
      <c r="M61" s="123">
        <v>36866.929861111108</v>
      </c>
      <c r="N61" s="123">
        <v>36867.258333333331</v>
      </c>
      <c r="O61" s="123">
        <v>36867.330555555556</v>
      </c>
      <c r="P61" s="5" t="s">
        <v>4677</v>
      </c>
      <c r="Q61" s="19">
        <f t="shared" si="9"/>
        <v>0.32847222222335404</v>
      </c>
      <c r="R61" s="19">
        <f t="shared" si="10"/>
        <v>0.47947916666453239</v>
      </c>
      <c r="S61" s="6">
        <v>2</v>
      </c>
      <c r="T61" s="50">
        <v>3200</v>
      </c>
      <c r="U61" s="2" t="s">
        <v>4680</v>
      </c>
      <c r="W61" s="2" t="s">
        <v>8</v>
      </c>
      <c r="Y61" s="17">
        <v>36528</v>
      </c>
      <c r="Z61" s="17">
        <v>36528</v>
      </c>
      <c r="AA61" s="17">
        <v>36528</v>
      </c>
      <c r="AB61" s="2" t="s">
        <v>8</v>
      </c>
      <c r="AC61" s="2" t="s">
        <v>8</v>
      </c>
      <c r="AD61" s="17">
        <v>36528</v>
      </c>
      <c r="AE61" s="17">
        <v>36528</v>
      </c>
      <c r="AF61" s="2" t="s">
        <v>8</v>
      </c>
      <c r="AG61" s="17">
        <v>36931</v>
      </c>
    </row>
    <row r="62" spans="1:33">
      <c r="A62" s="2" t="s">
        <v>571</v>
      </c>
      <c r="B62" s="9" t="s">
        <v>488</v>
      </c>
      <c r="C62" s="2" t="s">
        <v>572</v>
      </c>
      <c r="D62" s="10" t="s">
        <v>573</v>
      </c>
      <c r="E62" s="9" t="s">
        <v>849</v>
      </c>
      <c r="F62" s="9" t="s">
        <v>849</v>
      </c>
      <c r="G62" s="21">
        <v>30</v>
      </c>
      <c r="H62" s="21">
        <v>-42</v>
      </c>
      <c r="I62" s="13">
        <f t="shared" si="4"/>
        <v>24</v>
      </c>
      <c r="J62" s="13">
        <f t="shared" si="1"/>
        <v>2000</v>
      </c>
      <c r="K62" s="2" t="s">
        <v>4676</v>
      </c>
      <c r="L62" s="123">
        <v>36867.85125</v>
      </c>
      <c r="M62" s="123">
        <v>36867.909942129627</v>
      </c>
      <c r="N62" s="123">
        <v>36868.243055555555</v>
      </c>
      <c r="O62" s="123">
        <v>36868.350694444445</v>
      </c>
      <c r="P62" s="5" t="s">
        <v>4677</v>
      </c>
      <c r="Q62" s="19">
        <f t="shared" si="9"/>
        <v>0.33311342592787696</v>
      </c>
      <c r="R62" s="19">
        <f t="shared" si="10"/>
        <v>0.49944444444554392</v>
      </c>
      <c r="S62" s="6">
        <v>2</v>
      </c>
      <c r="T62" s="50">
        <v>3200</v>
      </c>
      <c r="U62" s="2" t="s">
        <v>4678</v>
      </c>
      <c r="W62" s="2" t="s">
        <v>8</v>
      </c>
      <c r="Y62" s="17">
        <v>36528</v>
      </c>
      <c r="Z62" s="17">
        <v>36528</v>
      </c>
      <c r="AA62" s="17">
        <v>36528</v>
      </c>
      <c r="AB62" s="2" t="s">
        <v>8</v>
      </c>
      <c r="AC62" s="2" t="s">
        <v>8</v>
      </c>
      <c r="AD62" s="17">
        <v>36528</v>
      </c>
      <c r="AE62" s="17">
        <v>36528</v>
      </c>
      <c r="AF62" s="2" t="s">
        <v>8</v>
      </c>
      <c r="AG62" s="17">
        <v>36931</v>
      </c>
    </row>
    <row r="63" spans="1:33">
      <c r="A63" s="47" t="s">
        <v>6994</v>
      </c>
      <c r="B63" s="9"/>
      <c r="C63" s="2"/>
      <c r="D63" s="10"/>
      <c r="E63" s="10"/>
      <c r="F63" s="9"/>
      <c r="G63" s="21"/>
      <c r="H63" s="21"/>
      <c r="I63" s="13"/>
      <c r="J63" s="13"/>
      <c r="K63" s="3" t="s">
        <v>6995</v>
      </c>
      <c r="Q63" s="19"/>
      <c r="R63" s="19"/>
      <c r="T63" s="50">
        <v>0</v>
      </c>
      <c r="U63" s="47" t="s">
        <v>6994</v>
      </c>
      <c r="V63" s="47"/>
      <c r="W63" s="47"/>
      <c r="X63" s="47"/>
    </row>
    <row r="64" spans="1:33">
      <c r="J64" s="13"/>
      <c r="Q64" s="19"/>
      <c r="R64" s="19"/>
      <c r="T64" s="50"/>
    </row>
    <row r="65" spans="10:20">
      <c r="J65" s="13"/>
      <c r="T65" s="50"/>
    </row>
    <row r="66" spans="10:20">
      <c r="J66" s="13"/>
      <c r="T66" s="50"/>
    </row>
    <row r="67" spans="10:20">
      <c r="J67" s="13"/>
      <c r="T67" s="50"/>
    </row>
    <row r="68" spans="10:20">
      <c r="J68" s="13"/>
      <c r="T68" s="50"/>
    </row>
    <row r="69" spans="10:20">
      <c r="J69" s="13"/>
      <c r="T69" s="50"/>
    </row>
    <row r="70" spans="10:20">
      <c r="J70" s="13"/>
      <c r="T70" s="50"/>
    </row>
    <row r="71" spans="10:20">
      <c r="J71" s="13"/>
      <c r="T71" s="50"/>
    </row>
    <row r="72" spans="10:20">
      <c r="J72" s="13"/>
      <c r="T72" s="50"/>
    </row>
    <row r="73" spans="10:20">
      <c r="J73" s="13"/>
      <c r="T73" s="50"/>
    </row>
    <row r="74" spans="10:20">
      <c r="J74" s="13"/>
      <c r="T74" s="50"/>
    </row>
    <row r="75" spans="10:20">
      <c r="J75" s="13"/>
      <c r="T75" s="50"/>
    </row>
    <row r="76" spans="10:20">
      <c r="J76" s="13"/>
      <c r="T76" s="50"/>
    </row>
    <row r="77" spans="10:20">
      <c r="J77" s="13"/>
      <c r="T77" s="50"/>
    </row>
    <row r="78" spans="10:20">
      <c r="J78" s="13"/>
      <c r="T78" s="50"/>
    </row>
    <row r="79" spans="10:20">
      <c r="J79" s="13"/>
      <c r="T79" s="50"/>
    </row>
    <row r="80" spans="10:20">
      <c r="J80" s="13"/>
      <c r="T80" s="50"/>
    </row>
    <row r="81" spans="10:20">
      <c r="J81" s="13"/>
      <c r="T81" s="50"/>
    </row>
    <row r="82" spans="10:20">
      <c r="J82" s="13"/>
      <c r="T82" s="50"/>
    </row>
    <row r="83" spans="10:20">
      <c r="J83" s="13"/>
      <c r="T83" s="50"/>
    </row>
    <row r="84" spans="10:20">
      <c r="J84" s="13"/>
      <c r="T84" s="50"/>
    </row>
    <row r="85" spans="10:20">
      <c r="J85" s="13"/>
      <c r="T85" s="50"/>
    </row>
    <row r="86" spans="10:20">
      <c r="J86" s="13"/>
      <c r="T86" s="50"/>
    </row>
    <row r="87" spans="10:20">
      <c r="J87" s="13"/>
      <c r="T87" s="50"/>
    </row>
    <row r="88" spans="10:20">
      <c r="J88" s="13"/>
      <c r="T88" s="50"/>
    </row>
    <row r="89" spans="10:20">
      <c r="J89" s="13"/>
      <c r="T89" s="50"/>
    </row>
    <row r="90" spans="10:20">
      <c r="J90" s="13"/>
      <c r="T90" s="50"/>
    </row>
    <row r="91" spans="10:20">
      <c r="J91" s="13"/>
      <c r="T91" s="50"/>
    </row>
    <row r="92" spans="10:20">
      <c r="J92" s="13"/>
      <c r="T92" s="50"/>
    </row>
    <row r="93" spans="10:20">
      <c r="J93" s="13"/>
      <c r="T93" s="50"/>
    </row>
    <row r="94" spans="10:20">
      <c r="J94" s="13"/>
      <c r="T94" s="50"/>
    </row>
    <row r="95" spans="10:20">
      <c r="J95" s="13"/>
      <c r="T95" s="50"/>
    </row>
    <row r="96" spans="10:20">
      <c r="J96" s="13"/>
      <c r="T96" s="50"/>
    </row>
    <row r="97" spans="10:20">
      <c r="J97" s="13"/>
      <c r="T97" s="50"/>
    </row>
    <row r="98" spans="10:20">
      <c r="J98" s="13"/>
      <c r="T98" s="50"/>
    </row>
    <row r="99" spans="10:20">
      <c r="J99" s="13"/>
      <c r="T99" s="50"/>
    </row>
    <row r="100" spans="10:20">
      <c r="J100" s="13"/>
      <c r="T100" s="50"/>
    </row>
    <row r="101" spans="10:20">
      <c r="J101" s="13"/>
      <c r="T101" s="50"/>
    </row>
    <row r="102" spans="10:20">
      <c r="J102" s="13"/>
      <c r="T102" s="50"/>
    </row>
    <row r="103" spans="10:20">
      <c r="J103" s="13"/>
      <c r="T103" s="50"/>
    </row>
    <row r="104" spans="10:20">
      <c r="J104" s="13"/>
      <c r="T104" s="50"/>
    </row>
    <row r="105" spans="10:20">
      <c r="J105" s="13"/>
      <c r="T105" s="50"/>
    </row>
    <row r="106" spans="10:20">
      <c r="J106" s="13"/>
      <c r="T106" s="50"/>
    </row>
    <row r="107" spans="10:20">
      <c r="J107" s="13"/>
      <c r="T107" s="50"/>
    </row>
    <row r="108" spans="10:20">
      <c r="J108" s="13"/>
      <c r="T108" s="50"/>
    </row>
    <row r="109" spans="10:20">
      <c r="J109" s="13"/>
      <c r="T109" s="50"/>
    </row>
    <row r="110" spans="10:20">
      <c r="J110" s="13"/>
      <c r="T110" s="50"/>
    </row>
    <row r="111" spans="10:20">
      <c r="J111" s="13"/>
      <c r="T111" s="50"/>
    </row>
    <row r="112" spans="10:20">
      <c r="J112" s="13"/>
      <c r="T112" s="50"/>
    </row>
    <row r="113" spans="10:20">
      <c r="J113" s="13"/>
      <c r="T113" s="50"/>
    </row>
    <row r="114" spans="10:20">
      <c r="J114" s="13"/>
      <c r="T114" s="50"/>
    </row>
    <row r="115" spans="10:20">
      <c r="J115" s="13"/>
      <c r="T115" s="50"/>
    </row>
    <row r="116" spans="10:20">
      <c r="J116" s="13"/>
      <c r="T116" s="50"/>
    </row>
    <row r="117" spans="10:20">
      <c r="J117" s="13"/>
      <c r="T117" s="50"/>
    </row>
    <row r="118" spans="10:20">
      <c r="J118" s="13"/>
      <c r="T118" s="50"/>
    </row>
    <row r="119" spans="10:20">
      <c r="J119" s="13"/>
      <c r="T119" s="50"/>
    </row>
    <row r="120" spans="10:20">
      <c r="J120" s="13"/>
      <c r="T120" s="50"/>
    </row>
    <row r="121" spans="10:20">
      <c r="J121" s="13"/>
      <c r="T121" s="50"/>
    </row>
    <row r="122" spans="10:20">
      <c r="J122" s="13"/>
      <c r="T122" s="50"/>
    </row>
    <row r="123" spans="10:20">
      <c r="J123" s="13"/>
      <c r="T123" s="50"/>
    </row>
    <row r="124" spans="10:20">
      <c r="J124" s="13"/>
      <c r="T124" s="50"/>
    </row>
    <row r="125" spans="10:20">
      <c r="J125" s="13"/>
      <c r="T125" s="50"/>
    </row>
    <row r="126" spans="10:20">
      <c r="J126" s="13"/>
      <c r="T126" s="50"/>
    </row>
    <row r="127" spans="10:20">
      <c r="J127" s="13"/>
      <c r="T127" s="50"/>
    </row>
    <row r="128" spans="10:20">
      <c r="J128" s="13"/>
      <c r="T128" s="50"/>
    </row>
    <row r="129" spans="10:20">
      <c r="J129" s="13"/>
      <c r="T129" s="50"/>
    </row>
    <row r="130" spans="10:20">
      <c r="J130" s="13"/>
      <c r="T130" s="50"/>
    </row>
    <row r="131" spans="10:20">
      <c r="J131" s="13"/>
      <c r="T131" s="50"/>
    </row>
    <row r="132" spans="10:20">
      <c r="J132" s="13"/>
      <c r="T132" s="50"/>
    </row>
    <row r="133" spans="10:20">
      <c r="J133" s="13"/>
      <c r="T133" s="50"/>
    </row>
    <row r="134" spans="10:20">
      <c r="J134" s="13"/>
      <c r="T134" s="50"/>
    </row>
    <row r="135" spans="10:20">
      <c r="J135" s="13"/>
      <c r="T135" s="50"/>
    </row>
    <row r="136" spans="10:20">
      <c r="J136" s="13"/>
      <c r="T136" s="50"/>
    </row>
    <row r="137" spans="10:20">
      <c r="J137" s="13"/>
      <c r="T137" s="50"/>
    </row>
    <row r="138" spans="10:20">
      <c r="J138" s="13"/>
      <c r="T138" s="50"/>
    </row>
    <row r="139" spans="10:20">
      <c r="J139" s="13"/>
      <c r="T139" s="50"/>
    </row>
    <row r="140" spans="10:20">
      <c r="J140" s="13"/>
      <c r="T140" s="50"/>
    </row>
    <row r="141" spans="10:20">
      <c r="J141" s="13"/>
      <c r="T141" s="50"/>
    </row>
    <row r="142" spans="10:20">
      <c r="J142" s="13"/>
      <c r="T142" s="50"/>
    </row>
    <row r="143" spans="10:20">
      <c r="J143" s="13"/>
      <c r="T143" s="50"/>
    </row>
    <row r="144" spans="10:20">
      <c r="J144" s="13"/>
      <c r="T144" s="50"/>
    </row>
    <row r="145" spans="10:20">
      <c r="J145" s="13"/>
      <c r="T145" s="50"/>
    </row>
    <row r="146" spans="10:20">
      <c r="J146" s="13"/>
      <c r="T146" s="50"/>
    </row>
    <row r="147" spans="10:20">
      <c r="J147" s="13"/>
      <c r="T147" s="50"/>
    </row>
    <row r="148" spans="10:20">
      <c r="J148" s="13"/>
      <c r="T148" s="50"/>
    </row>
    <row r="149" spans="10:20">
      <c r="J149" s="13"/>
      <c r="T149" s="50"/>
    </row>
    <row r="150" spans="10:20">
      <c r="J150" s="13"/>
      <c r="T150" s="50"/>
    </row>
    <row r="151" spans="10:20">
      <c r="J151" s="13"/>
      <c r="T151" s="50"/>
    </row>
    <row r="152" spans="10:20">
      <c r="J152" s="13"/>
      <c r="T152" s="50"/>
    </row>
    <row r="153" spans="10:20">
      <c r="J153" s="13"/>
      <c r="T153" s="50"/>
    </row>
    <row r="154" spans="10:20">
      <c r="J154" s="13"/>
      <c r="T154" s="50"/>
    </row>
    <row r="155" spans="10:20">
      <c r="J155" s="13"/>
      <c r="T155" s="50"/>
    </row>
    <row r="156" spans="10:20">
      <c r="J156" s="13"/>
      <c r="T156" s="50"/>
    </row>
    <row r="157" spans="10:20">
      <c r="J157" s="13"/>
      <c r="T157" s="50"/>
    </row>
    <row r="158" spans="10:20">
      <c r="J158" s="13"/>
      <c r="T158" s="50"/>
    </row>
    <row r="159" spans="10:20">
      <c r="J159" s="13"/>
      <c r="T159" s="50"/>
    </row>
    <row r="160" spans="10:20">
      <c r="J160" s="13"/>
      <c r="T160" s="50"/>
    </row>
    <row r="161" spans="10:20">
      <c r="J161" s="13"/>
      <c r="T161" s="50"/>
    </row>
    <row r="162" spans="10:20">
      <c r="J162" s="13"/>
      <c r="T162" s="50"/>
    </row>
    <row r="163" spans="10:20">
      <c r="J163" s="13"/>
      <c r="T163" s="50"/>
    </row>
    <row r="164" spans="10:20">
      <c r="J164" s="13"/>
      <c r="T164" s="50"/>
    </row>
    <row r="165" spans="10:20">
      <c r="J165" s="13"/>
      <c r="T165" s="50"/>
    </row>
    <row r="166" spans="10:20">
      <c r="J166" s="13"/>
      <c r="T166" s="50"/>
    </row>
    <row r="167" spans="10:20">
      <c r="J167" s="13"/>
      <c r="T167" s="50"/>
    </row>
    <row r="168" spans="10:20">
      <c r="J168" s="13"/>
      <c r="T168" s="50"/>
    </row>
    <row r="169" spans="10:20">
      <c r="J169" s="13"/>
      <c r="T169" s="50"/>
    </row>
    <row r="170" spans="10:20">
      <c r="J170" s="13"/>
      <c r="T170" s="50"/>
    </row>
    <row r="171" spans="10:20">
      <c r="J171" s="13"/>
      <c r="T171" s="50"/>
    </row>
    <row r="172" spans="10:20">
      <c r="J172" s="13"/>
      <c r="T172" s="50"/>
    </row>
    <row r="173" spans="10:20">
      <c r="J173" s="13"/>
      <c r="T173" s="50"/>
    </row>
    <row r="174" spans="10:20">
      <c r="J174" s="13"/>
      <c r="T174" s="50"/>
    </row>
    <row r="175" spans="10:20">
      <c r="J175" s="13"/>
      <c r="T175" s="50"/>
    </row>
    <row r="176" spans="10:20">
      <c r="J176" s="13"/>
      <c r="T176" s="50"/>
    </row>
    <row r="177" spans="10:20">
      <c r="J177" s="13"/>
      <c r="T177" s="50"/>
    </row>
    <row r="178" spans="10:20">
      <c r="J178" s="13"/>
      <c r="T178" s="50"/>
    </row>
    <row r="179" spans="10:20">
      <c r="J179" s="13"/>
      <c r="T179" s="50"/>
    </row>
    <row r="180" spans="10:20">
      <c r="J180" s="13"/>
      <c r="T180" s="50"/>
    </row>
    <row r="181" spans="10:20">
      <c r="J181" s="13"/>
      <c r="T181" s="50"/>
    </row>
    <row r="182" spans="10:20">
      <c r="J182" s="13"/>
      <c r="T182" s="50"/>
    </row>
    <row r="183" spans="10:20">
      <c r="J183" s="13"/>
      <c r="T183" s="50"/>
    </row>
    <row r="184" spans="10:20">
      <c r="J184" s="13"/>
      <c r="T184" s="50"/>
    </row>
    <row r="185" spans="10:20">
      <c r="J185" s="13"/>
      <c r="T185" s="50"/>
    </row>
    <row r="186" spans="10:20">
      <c r="J186" s="13"/>
      <c r="T186" s="50"/>
    </row>
    <row r="187" spans="10:20">
      <c r="J187" s="13"/>
      <c r="T187" s="50"/>
    </row>
    <row r="188" spans="10:20">
      <c r="J188" s="13"/>
      <c r="T188" s="50"/>
    </row>
    <row r="189" spans="10:20">
      <c r="J189" s="13"/>
      <c r="T189" s="50"/>
    </row>
    <row r="190" spans="10:20">
      <c r="J190" s="13"/>
      <c r="T190" s="50"/>
    </row>
    <row r="191" spans="10:20">
      <c r="J191" s="13"/>
      <c r="T191" s="50"/>
    </row>
    <row r="192" spans="10:20">
      <c r="J192" s="13"/>
      <c r="T192" s="50"/>
    </row>
    <row r="193" spans="10:20">
      <c r="J193" s="13"/>
      <c r="T193" s="50"/>
    </row>
    <row r="194" spans="10:20">
      <c r="J194" s="13"/>
      <c r="T194" s="50"/>
    </row>
    <row r="195" spans="10:20">
      <c r="J195" s="13"/>
      <c r="T195" s="50"/>
    </row>
    <row r="196" spans="10:20">
      <c r="J196" s="13"/>
      <c r="T196" s="50"/>
    </row>
    <row r="197" spans="10:20">
      <c r="J197" s="13"/>
      <c r="T197" s="50"/>
    </row>
    <row r="198" spans="10:20">
      <c r="J198" s="13"/>
      <c r="T198" s="50"/>
    </row>
    <row r="199" spans="10:20">
      <c r="J199" s="13"/>
      <c r="T199" s="50"/>
    </row>
    <row r="200" spans="10:20">
      <c r="J200" s="13"/>
      <c r="T200" s="50"/>
    </row>
    <row r="201" spans="10:20">
      <c r="J201" s="13"/>
      <c r="T201" s="50"/>
    </row>
    <row r="202" spans="10:20">
      <c r="J202" s="13"/>
      <c r="T202" s="50"/>
    </row>
    <row r="203" spans="10:20">
      <c r="J203" s="13"/>
      <c r="T203" s="50"/>
    </row>
    <row r="204" spans="10:20">
      <c r="J204" s="13"/>
      <c r="T204" s="50"/>
    </row>
    <row r="205" spans="10:20">
      <c r="J205" s="13"/>
      <c r="T205" s="50"/>
    </row>
    <row r="206" spans="10:20">
      <c r="J206" s="13"/>
      <c r="T206" s="50"/>
    </row>
    <row r="207" spans="10:20">
      <c r="J207" s="13"/>
      <c r="T207" s="50"/>
    </row>
    <row r="208" spans="10:20">
      <c r="J208" s="13"/>
      <c r="T208" s="50"/>
    </row>
    <row r="209" spans="10:20">
      <c r="J209" s="13"/>
      <c r="T209" s="50"/>
    </row>
    <row r="210" spans="10:20">
      <c r="J210" s="13"/>
      <c r="T210" s="50"/>
    </row>
    <row r="211" spans="10:20">
      <c r="J211" s="13"/>
      <c r="T211" s="50"/>
    </row>
    <row r="212" spans="10:20">
      <c r="J212" s="13"/>
      <c r="T212" s="50"/>
    </row>
    <row r="213" spans="10:20">
      <c r="J213" s="13"/>
      <c r="T213" s="50"/>
    </row>
    <row r="214" spans="10:20">
      <c r="J214" s="13"/>
      <c r="T214" s="50"/>
    </row>
    <row r="215" spans="10:20">
      <c r="J215" s="13"/>
      <c r="T215" s="50"/>
    </row>
    <row r="216" spans="10:20">
      <c r="J216" s="13"/>
      <c r="T216" s="50"/>
    </row>
    <row r="217" spans="10:20">
      <c r="J217" s="13"/>
      <c r="T217" s="50"/>
    </row>
    <row r="218" spans="10:20">
      <c r="J218" s="13"/>
      <c r="T218" s="50"/>
    </row>
    <row r="219" spans="10:20">
      <c r="J219" s="13"/>
      <c r="T219" s="50"/>
    </row>
    <row r="220" spans="10:20">
      <c r="J220" s="13"/>
      <c r="T220" s="50"/>
    </row>
    <row r="221" spans="10:20">
      <c r="J221" s="13"/>
      <c r="T221" s="50"/>
    </row>
    <row r="222" spans="10:20">
      <c r="J222" s="13"/>
      <c r="T222" s="50"/>
    </row>
    <row r="223" spans="10:20">
      <c r="J223" s="13"/>
      <c r="T223" s="50"/>
    </row>
    <row r="224" spans="10:20">
      <c r="J224" s="13"/>
      <c r="T224" s="50"/>
    </row>
    <row r="225" spans="10:20">
      <c r="J225" s="13"/>
      <c r="T225" s="50"/>
    </row>
    <row r="226" spans="10:20">
      <c r="J226" s="13"/>
      <c r="T226" s="50"/>
    </row>
    <row r="227" spans="10:20">
      <c r="J227" s="13"/>
      <c r="T227" s="50"/>
    </row>
    <row r="228" spans="10:20">
      <c r="J228" s="13"/>
      <c r="T228" s="50"/>
    </row>
    <row r="229" spans="10:20">
      <c r="J229" s="13"/>
      <c r="T229" s="50"/>
    </row>
    <row r="230" spans="10:20">
      <c r="J230" s="13"/>
      <c r="T230" s="50"/>
    </row>
    <row r="231" spans="10:20">
      <c r="J231" s="13"/>
      <c r="T231" s="50"/>
    </row>
    <row r="232" spans="10:20">
      <c r="J232" s="13"/>
      <c r="T232" s="50"/>
    </row>
    <row r="233" spans="10:20">
      <c r="J233" s="13"/>
      <c r="T233" s="50"/>
    </row>
    <row r="234" spans="10:20">
      <c r="J234" s="13"/>
      <c r="T234" s="50"/>
    </row>
    <row r="235" spans="10:20">
      <c r="J235" s="13"/>
      <c r="T235" s="50"/>
    </row>
    <row r="236" spans="10:20">
      <c r="J236" s="13"/>
      <c r="T236" s="50"/>
    </row>
    <row r="237" spans="10:20">
      <c r="J237" s="13"/>
      <c r="T237" s="50"/>
    </row>
    <row r="238" spans="10:20">
      <c r="J238" s="13"/>
      <c r="T238" s="50"/>
    </row>
    <row r="239" spans="10:20">
      <c r="J239" s="13"/>
      <c r="T239" s="50"/>
    </row>
    <row r="240" spans="10:20">
      <c r="J240" s="13"/>
      <c r="T240" s="50"/>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43" fitToWidth="2" fitToHeight="5" orientation="landscape"/>
  <headerFooter alignWithMargins="0">
    <oddFooter>&amp;L&amp;"Arial,Italic"&amp;8&amp;F  &amp;A     &amp;D &amp;T&amp;R&amp;"Arial,Italic"&amp;8Page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AI272"/>
  <sheetViews>
    <sheetView workbookViewId="0">
      <pane xSplit="1" ySplit="11" topLeftCell="B12" activePane="bottomRight" state="frozen"/>
      <selection pane="topRight"/>
      <selection pane="bottomLeft"/>
      <selection pane="bottomRight" activeCell="B6" sqref="B6"/>
    </sheetView>
  </sheetViews>
  <sheetFormatPr baseColWidth="10" defaultColWidth="9.1640625" defaultRowHeight="13"/>
  <cols>
    <col min="1" max="1" width="22.6640625" style="28" customWidth="1"/>
    <col min="2" max="2" width="28.6640625" style="28" customWidth="1"/>
    <col min="3" max="3" width="14.6640625" style="28" customWidth="1"/>
    <col min="4" max="4" width="34.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128.6640625" style="28" customWidth="1"/>
    <col min="22" max="33" width="10.6640625" style="28" customWidth="1"/>
    <col min="34" max="34" width="10.5" style="28" customWidth="1"/>
    <col min="35" max="16384" width="9.1640625" style="28"/>
  </cols>
  <sheetData>
    <row r="1" spans="1:35">
      <c r="A1" s="61" t="s">
        <v>65</v>
      </c>
    </row>
    <row r="2" spans="1:35" ht="16">
      <c r="F2" s="1"/>
      <c r="G2" s="1"/>
      <c r="H2" s="1"/>
      <c r="I2" s="1"/>
      <c r="J2" s="1"/>
      <c r="L2" s="1" t="s">
        <v>0</v>
      </c>
      <c r="O2" s="8"/>
      <c r="P2" s="8"/>
    </row>
    <row r="3" spans="1:35" ht="16">
      <c r="C3" s="3" t="s">
        <v>1224</v>
      </c>
      <c r="D3" s="3" t="s">
        <v>1225</v>
      </c>
      <c r="E3" s="3" t="s">
        <v>114</v>
      </c>
      <c r="F3" s="14"/>
      <c r="G3" s="14"/>
      <c r="H3" s="14"/>
      <c r="J3" s="14"/>
      <c r="L3" s="1" t="s">
        <v>6996</v>
      </c>
      <c r="O3" s="8"/>
      <c r="P3" s="8"/>
    </row>
    <row r="4" spans="1:35" ht="16">
      <c r="B4" s="3" t="s">
        <v>6734</v>
      </c>
      <c r="C4" s="3" t="s">
        <v>1229</v>
      </c>
      <c r="D4" s="3" t="s">
        <v>1229</v>
      </c>
      <c r="E4" s="3" t="s">
        <v>1230</v>
      </c>
      <c r="F4" s="3" t="s">
        <v>1232</v>
      </c>
      <c r="G4" s="3" t="s">
        <v>1233</v>
      </c>
      <c r="H4" s="2"/>
      <c r="L4" s="14" t="s">
        <v>6997</v>
      </c>
      <c r="Q4" s="6"/>
      <c r="R4" s="6"/>
      <c r="S4" s="5"/>
      <c r="T4" s="5"/>
      <c r="U4" s="5"/>
    </row>
    <row r="5" spans="1:35" ht="16">
      <c r="A5" s="3" t="s">
        <v>1251</v>
      </c>
      <c r="B5" s="2">
        <v>15</v>
      </c>
      <c r="C5" s="19">
        <f>SUM(Q12:Q300)</f>
        <v>7.2854166666729725</v>
      </c>
      <c r="D5" s="19">
        <f>SUM(R12:R300)</f>
        <v>9.304166666661331</v>
      </c>
      <c r="E5" s="21">
        <f>SUM(S12:S300)</f>
        <v>43.712500000037835</v>
      </c>
      <c r="F5" s="19">
        <f>MAX(R12:R300)</f>
        <v>2.0347222222262644</v>
      </c>
      <c r="G5" s="19">
        <f>AVERAGE(R12:R300)</f>
        <v>0.6202777777774221</v>
      </c>
      <c r="H5" s="2"/>
      <c r="L5" s="11" t="s">
        <v>6735</v>
      </c>
      <c r="Q5" s="6"/>
      <c r="R5" s="6"/>
      <c r="S5" s="5"/>
      <c r="T5" s="5"/>
      <c r="U5" s="5"/>
    </row>
    <row r="6" spans="1:35" ht="16">
      <c r="A6" s="3"/>
      <c r="B6" s="2"/>
      <c r="C6" s="19"/>
      <c r="D6" s="19"/>
      <c r="E6" s="120" t="s">
        <v>6736</v>
      </c>
      <c r="F6" s="119"/>
      <c r="H6" s="2"/>
      <c r="K6" s="11"/>
      <c r="Q6" s="6"/>
      <c r="R6" s="6"/>
      <c r="S6" s="5"/>
      <c r="T6" s="5"/>
      <c r="U6" s="5"/>
    </row>
    <row r="7" spans="1:35" ht="16">
      <c r="A7" s="3" t="s">
        <v>131</v>
      </c>
      <c r="B7" s="41">
        <f ca="1" xml:space="preserve"> TODAY()</f>
        <v>46085</v>
      </c>
      <c r="E7" s="118" t="s">
        <v>6738</v>
      </c>
      <c r="F7" s="117"/>
      <c r="K7" s="11"/>
      <c r="Q7" s="6"/>
      <c r="R7" s="6"/>
      <c r="S7" s="5"/>
      <c r="T7" s="5"/>
      <c r="U7" s="50"/>
    </row>
    <row r="8" spans="1:35" ht="16">
      <c r="A8" s="3" t="s">
        <v>132</v>
      </c>
      <c r="B8" s="40" t="s">
        <v>6998</v>
      </c>
      <c r="K8" s="11"/>
    </row>
    <row r="9" spans="1:35" ht="16">
      <c r="B9" s="40" t="s">
        <v>6999</v>
      </c>
      <c r="G9" s="20"/>
      <c r="H9" s="20"/>
      <c r="I9" s="20"/>
      <c r="J9" s="20"/>
      <c r="K9" s="11"/>
    </row>
    <row r="10" spans="1:35">
      <c r="G10" s="66" t="s">
        <v>135</v>
      </c>
      <c r="H10" s="66" t="s">
        <v>136</v>
      </c>
      <c r="I10" s="12"/>
      <c r="J10" s="12"/>
      <c r="P10" s="10"/>
      <c r="Q10" s="68" t="s">
        <v>111</v>
      </c>
      <c r="R10" s="68" t="s">
        <v>71</v>
      </c>
      <c r="S10" s="61" t="s">
        <v>114</v>
      </c>
      <c r="T10" s="61" t="s">
        <v>1265</v>
      </c>
      <c r="U10" s="3"/>
      <c r="AB10" s="61" t="s">
        <v>122</v>
      </c>
    </row>
    <row r="11" spans="1:35"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6746</v>
      </c>
      <c r="AA11" s="22" t="s">
        <v>6747</v>
      </c>
      <c r="AB11" s="22" t="s">
        <v>6748</v>
      </c>
      <c r="AC11" s="22" t="s">
        <v>6749</v>
      </c>
      <c r="AD11" s="22" t="s">
        <v>6750</v>
      </c>
      <c r="AE11" s="22" t="s">
        <v>6751</v>
      </c>
      <c r="AF11" s="22" t="s">
        <v>902</v>
      </c>
      <c r="AG11" s="22" t="s">
        <v>582</v>
      </c>
      <c r="AH11" s="22" t="s">
        <v>616</v>
      </c>
      <c r="AI11" s="22" t="s">
        <v>6753</v>
      </c>
    </row>
    <row r="12" spans="1:35">
      <c r="A12" s="2" t="s">
        <v>740</v>
      </c>
      <c r="B12" s="9" t="s">
        <v>466</v>
      </c>
      <c r="C12" s="2" t="s">
        <v>741</v>
      </c>
      <c r="D12" s="10" t="s">
        <v>471</v>
      </c>
      <c r="E12" s="95" t="s">
        <v>206</v>
      </c>
      <c r="F12" s="82" t="s">
        <v>552</v>
      </c>
      <c r="G12" s="97">
        <v>2</v>
      </c>
      <c r="H12" s="97">
        <v>-92</v>
      </c>
      <c r="I12" s="96">
        <f>INT(((180 + H12) / 6) + 1)</f>
        <v>15</v>
      </c>
      <c r="J12" s="13">
        <f>YEAR(L12)</f>
        <v>2005</v>
      </c>
      <c r="K12" s="2" t="s">
        <v>4674</v>
      </c>
      <c r="L12" s="123">
        <v>38700.042361111111</v>
      </c>
      <c r="M12" s="123">
        <v>38700.133333333331</v>
      </c>
      <c r="N12" s="123">
        <v>38700.190972222219</v>
      </c>
      <c r="O12" s="123">
        <v>38700.229166666664</v>
      </c>
      <c r="P12" s="44" t="s">
        <v>4665</v>
      </c>
      <c r="Q12" s="19">
        <f t="shared" ref="Q12:Q18" si="0">N12 - M12</f>
        <v>5.7638888887595385E-2</v>
      </c>
      <c r="R12" s="19">
        <f t="shared" ref="R12:R18" si="1">O12 - L12</f>
        <v>0.18680555555329192</v>
      </c>
      <c r="S12" s="21">
        <f>((VALUE(Q12)) * 24) * 0.25</f>
        <v>0.34583333332557231</v>
      </c>
      <c r="T12" s="50">
        <v>1679</v>
      </c>
      <c r="U12" s="47" t="s">
        <v>4675</v>
      </c>
      <c r="V12" s="112">
        <v>38790</v>
      </c>
      <c r="W12" s="112">
        <v>38790</v>
      </c>
      <c r="X12" s="112">
        <v>38790</v>
      </c>
      <c r="Y12" s="2" t="s">
        <v>8</v>
      </c>
      <c r="Z12" s="2" t="s">
        <v>8</v>
      </c>
      <c r="AA12" s="112">
        <v>38790</v>
      </c>
      <c r="AB12" s="112">
        <v>38790</v>
      </c>
      <c r="AC12" s="112">
        <v>38790</v>
      </c>
      <c r="AD12" s="112">
        <v>38790</v>
      </c>
      <c r="AE12" s="112">
        <v>38790</v>
      </c>
      <c r="AF12" s="2" t="s">
        <v>8</v>
      </c>
      <c r="AG12" s="2" t="s">
        <v>8</v>
      </c>
      <c r="AH12" s="112">
        <v>38790</v>
      </c>
    </row>
    <row r="13" spans="1:35">
      <c r="A13" s="2" t="s">
        <v>740</v>
      </c>
      <c r="B13" s="9" t="s">
        <v>466</v>
      </c>
      <c r="C13" s="2" t="s">
        <v>741</v>
      </c>
      <c r="D13" s="10" t="s">
        <v>471</v>
      </c>
      <c r="E13" s="95" t="s">
        <v>206</v>
      </c>
      <c r="F13" s="82" t="s">
        <v>552</v>
      </c>
      <c r="G13" s="97">
        <v>2</v>
      </c>
      <c r="H13" s="97">
        <v>-92</v>
      </c>
      <c r="I13" s="96">
        <f>INT(((180 + H13) / 6) + 1)</f>
        <v>15</v>
      </c>
      <c r="J13" s="13">
        <f>YEAR(L13)</f>
        <v>2005</v>
      </c>
      <c r="K13" s="2" t="s">
        <v>4673</v>
      </c>
      <c r="L13" s="123">
        <v>38700.245138888888</v>
      </c>
      <c r="M13" s="123">
        <v>38700.279861111114</v>
      </c>
      <c r="N13" s="123">
        <v>38700.640277777777</v>
      </c>
      <c r="O13" s="123">
        <v>38700.673611111109</v>
      </c>
      <c r="P13" s="44" t="s">
        <v>4665</v>
      </c>
      <c r="Q13" s="19">
        <f t="shared" si="0"/>
        <v>0.36041666666278616</v>
      </c>
      <c r="R13" s="19">
        <f t="shared" si="1"/>
        <v>0.42847222222189885</v>
      </c>
      <c r="S13" s="21">
        <f>((VALUE(Q13)) * 24) * 0.25</f>
        <v>2.1624999999767169</v>
      </c>
      <c r="T13" s="50">
        <v>1668</v>
      </c>
      <c r="U13" s="47"/>
      <c r="V13" s="112">
        <v>38790</v>
      </c>
      <c r="W13" s="112">
        <v>38790</v>
      </c>
      <c r="X13" s="112">
        <v>38790</v>
      </c>
      <c r="Y13" s="2" t="s">
        <v>8</v>
      </c>
      <c r="Z13" s="2" t="s">
        <v>8</v>
      </c>
      <c r="AA13" s="112">
        <v>38790</v>
      </c>
      <c r="AB13" s="112">
        <v>38790</v>
      </c>
      <c r="AC13" s="112">
        <v>38790</v>
      </c>
      <c r="AD13" s="112">
        <v>38790</v>
      </c>
      <c r="AE13" s="112">
        <v>38790</v>
      </c>
      <c r="AF13" s="2" t="s">
        <v>8</v>
      </c>
      <c r="AG13" s="2" t="s">
        <v>8</v>
      </c>
      <c r="AH13" s="112">
        <v>38790</v>
      </c>
    </row>
    <row r="14" spans="1:35">
      <c r="A14" s="2" t="s">
        <v>740</v>
      </c>
      <c r="B14" s="9" t="s">
        <v>466</v>
      </c>
      <c r="C14" s="2" t="s">
        <v>741</v>
      </c>
      <c r="D14" s="10" t="s">
        <v>471</v>
      </c>
      <c r="E14" s="95" t="s">
        <v>206</v>
      </c>
      <c r="F14" s="82" t="s">
        <v>552</v>
      </c>
      <c r="G14" s="97">
        <v>2</v>
      </c>
      <c r="H14" s="97">
        <v>-92</v>
      </c>
      <c r="I14" s="96">
        <f>INT(((180 + H14) / 6) + 1)</f>
        <v>15</v>
      </c>
      <c r="J14" s="13">
        <f t="shared" ref="J14:J21" si="2">YEAR(L14)</f>
        <v>2005</v>
      </c>
      <c r="K14" s="2" t="s">
        <v>4672</v>
      </c>
      <c r="L14" s="123">
        <v>38714.752083333333</v>
      </c>
      <c r="M14" s="123">
        <v>38714.806944444441</v>
      </c>
      <c r="N14" s="123">
        <v>38715.354166666664</v>
      </c>
      <c r="O14" s="123">
        <v>38715.408333333333</v>
      </c>
      <c r="P14" s="44" t="s">
        <v>4665</v>
      </c>
      <c r="Q14" s="19">
        <f t="shared" si="0"/>
        <v>0.54722222222335404</v>
      </c>
      <c r="R14" s="19">
        <f t="shared" si="1"/>
        <v>0.65625</v>
      </c>
      <c r="S14" s="21">
        <f t="shared" ref="S14:S21" si="3">((VALUE(Q14)) * 24) * 0.25</f>
        <v>3.2833333333401242</v>
      </c>
      <c r="T14" s="50">
        <v>2462</v>
      </c>
      <c r="V14" s="112">
        <v>38790</v>
      </c>
      <c r="W14" s="112">
        <v>38790</v>
      </c>
      <c r="X14" s="112">
        <v>38790</v>
      </c>
      <c r="Y14" s="2" t="s">
        <v>8</v>
      </c>
      <c r="Z14" s="2" t="s">
        <v>8</v>
      </c>
      <c r="AA14" s="112">
        <v>38790</v>
      </c>
      <c r="AB14" s="112">
        <v>38790</v>
      </c>
      <c r="AC14" s="112">
        <v>38790</v>
      </c>
      <c r="AD14" s="112">
        <v>38790</v>
      </c>
      <c r="AE14" s="112">
        <v>38790</v>
      </c>
      <c r="AF14" s="2" t="s">
        <v>8</v>
      </c>
      <c r="AG14" s="2" t="s">
        <v>8</v>
      </c>
      <c r="AH14" s="112">
        <v>38790</v>
      </c>
    </row>
    <row r="15" spans="1:35">
      <c r="A15" s="2" t="s">
        <v>740</v>
      </c>
      <c r="B15" s="9" t="s">
        <v>466</v>
      </c>
      <c r="C15" s="2" t="s">
        <v>741</v>
      </c>
      <c r="D15" s="10" t="s">
        <v>471</v>
      </c>
      <c r="E15" s="95" t="s">
        <v>206</v>
      </c>
      <c r="F15" s="82" t="s">
        <v>552</v>
      </c>
      <c r="G15" s="97">
        <v>2</v>
      </c>
      <c r="H15" s="97">
        <v>-92</v>
      </c>
      <c r="I15" s="96">
        <f t="shared" ref="I15:I21" si="4">INT(((180 + H15) / 6) + 1)</f>
        <v>15</v>
      </c>
      <c r="J15" s="13">
        <f t="shared" si="2"/>
        <v>2005</v>
      </c>
      <c r="K15" s="2" t="s">
        <v>4671</v>
      </c>
      <c r="L15" s="123">
        <v>38715.878472222219</v>
      </c>
      <c r="M15" s="123">
        <v>38715.931250000001</v>
      </c>
      <c r="N15" s="123">
        <v>38716.165972222225</v>
      </c>
      <c r="O15" s="123">
        <v>38716.215277777781</v>
      </c>
      <c r="P15" s="44" t="s">
        <v>4665</v>
      </c>
      <c r="Q15" s="19">
        <f t="shared" si="0"/>
        <v>0.23472222222335404</v>
      </c>
      <c r="R15" s="19">
        <f t="shared" si="1"/>
        <v>0.33680555556202307</v>
      </c>
      <c r="S15" s="21">
        <f t="shared" si="3"/>
        <v>1.4083333333401242</v>
      </c>
      <c r="T15" s="50">
        <v>2409</v>
      </c>
      <c r="V15" s="112">
        <v>38790</v>
      </c>
      <c r="W15" s="112">
        <v>38790</v>
      </c>
      <c r="X15" s="112">
        <v>38790</v>
      </c>
      <c r="Y15" s="2" t="s">
        <v>8</v>
      </c>
      <c r="Z15" s="2" t="s">
        <v>8</v>
      </c>
      <c r="AA15" s="112">
        <v>38790</v>
      </c>
      <c r="AB15" s="112">
        <v>38790</v>
      </c>
      <c r="AC15" s="112">
        <v>38790</v>
      </c>
      <c r="AD15" s="112">
        <v>38790</v>
      </c>
      <c r="AE15" s="112">
        <v>38790</v>
      </c>
      <c r="AF15" s="2" t="s">
        <v>8</v>
      </c>
      <c r="AG15" s="2" t="s">
        <v>8</v>
      </c>
      <c r="AH15" s="112">
        <v>38790</v>
      </c>
    </row>
    <row r="16" spans="1:35">
      <c r="A16" s="2" t="s">
        <v>740</v>
      </c>
      <c r="B16" s="9" t="s">
        <v>466</v>
      </c>
      <c r="C16" s="2" t="s">
        <v>741</v>
      </c>
      <c r="D16" s="10" t="s">
        <v>471</v>
      </c>
      <c r="E16" s="95" t="s">
        <v>206</v>
      </c>
      <c r="F16" s="82" t="s">
        <v>552</v>
      </c>
      <c r="G16" s="97">
        <v>2</v>
      </c>
      <c r="H16" s="97">
        <v>-92</v>
      </c>
      <c r="I16" s="96">
        <f t="shared" si="4"/>
        <v>15</v>
      </c>
      <c r="J16" s="13">
        <f t="shared" si="2"/>
        <v>2005</v>
      </c>
      <c r="K16" s="2" t="s">
        <v>4670</v>
      </c>
      <c r="L16" s="123">
        <v>38716.275000000001</v>
      </c>
      <c r="M16" s="123">
        <v>38716.322916666664</v>
      </c>
      <c r="N16" s="123">
        <v>38716.606249999997</v>
      </c>
      <c r="O16" s="123">
        <v>38716.649305555555</v>
      </c>
      <c r="P16" s="44" t="s">
        <v>4665</v>
      </c>
      <c r="Q16" s="19">
        <f t="shared" si="0"/>
        <v>0.28333333333284827</v>
      </c>
      <c r="R16" s="19">
        <f t="shared" si="1"/>
        <v>0.37430555555329192</v>
      </c>
      <c r="S16" s="21">
        <f t="shared" si="3"/>
        <v>1.6999999999970896</v>
      </c>
      <c r="T16" s="50">
        <v>2408</v>
      </c>
      <c r="V16" s="112">
        <v>38790</v>
      </c>
      <c r="W16" s="112">
        <v>38790</v>
      </c>
      <c r="X16" s="112">
        <v>38790</v>
      </c>
      <c r="Y16" s="2" t="s">
        <v>8</v>
      </c>
      <c r="Z16" s="2" t="s">
        <v>8</v>
      </c>
      <c r="AA16" s="112">
        <v>38790</v>
      </c>
      <c r="AB16" s="112">
        <v>38790</v>
      </c>
      <c r="AC16" s="112">
        <v>38790</v>
      </c>
      <c r="AD16" s="112">
        <v>38790</v>
      </c>
      <c r="AE16" s="112">
        <v>38790</v>
      </c>
      <c r="AF16" s="2" t="s">
        <v>8</v>
      </c>
      <c r="AG16" s="2" t="s">
        <v>8</v>
      </c>
      <c r="AH16" s="112">
        <v>38790</v>
      </c>
    </row>
    <row r="17" spans="1:34">
      <c r="A17" s="2" t="s">
        <v>740</v>
      </c>
      <c r="B17" s="9" t="s">
        <v>466</v>
      </c>
      <c r="C17" s="2" t="s">
        <v>741</v>
      </c>
      <c r="D17" s="10" t="s">
        <v>471</v>
      </c>
      <c r="E17" s="95" t="s">
        <v>206</v>
      </c>
      <c r="F17" s="82" t="s">
        <v>552</v>
      </c>
      <c r="G17" s="97">
        <v>2</v>
      </c>
      <c r="H17" s="97">
        <v>-92</v>
      </c>
      <c r="I17" s="96">
        <f t="shared" si="4"/>
        <v>15</v>
      </c>
      <c r="J17" s="13">
        <f t="shared" si="2"/>
        <v>2005</v>
      </c>
      <c r="K17" s="2" t="s">
        <v>4669</v>
      </c>
      <c r="L17" s="123">
        <v>38717.201388888891</v>
      </c>
      <c r="M17" s="123">
        <v>38717.258333333331</v>
      </c>
      <c r="N17" s="123">
        <v>38717.864583333336</v>
      </c>
      <c r="O17" s="123">
        <v>38717.910416666666</v>
      </c>
      <c r="P17" s="44" t="s">
        <v>4665</v>
      </c>
      <c r="Q17" s="19">
        <f t="shared" si="0"/>
        <v>0.60625000000436557</v>
      </c>
      <c r="R17" s="19">
        <f t="shared" si="1"/>
        <v>0.70902777777519077</v>
      </c>
      <c r="S17" s="21">
        <f t="shared" si="3"/>
        <v>3.6375000000261934</v>
      </c>
      <c r="T17" s="50">
        <v>2377</v>
      </c>
      <c r="V17" s="112">
        <v>38790</v>
      </c>
      <c r="W17" s="112">
        <v>38790</v>
      </c>
      <c r="X17" s="112">
        <v>38790</v>
      </c>
      <c r="Y17" s="2" t="s">
        <v>8</v>
      </c>
      <c r="Z17" s="2" t="s">
        <v>8</v>
      </c>
      <c r="AA17" s="112">
        <v>38790</v>
      </c>
      <c r="AB17" s="112">
        <v>38790</v>
      </c>
      <c r="AC17" s="112">
        <v>38790</v>
      </c>
      <c r="AD17" s="112">
        <v>38790</v>
      </c>
      <c r="AE17" s="112">
        <v>38790</v>
      </c>
      <c r="AF17" s="2" t="s">
        <v>8</v>
      </c>
      <c r="AG17" s="2" t="s">
        <v>8</v>
      </c>
      <c r="AH17" s="112">
        <v>38790</v>
      </c>
    </row>
    <row r="18" spans="1:34">
      <c r="A18" s="2" t="s">
        <v>740</v>
      </c>
      <c r="B18" s="9" t="s">
        <v>466</v>
      </c>
      <c r="C18" s="2" t="s">
        <v>741</v>
      </c>
      <c r="D18" s="10" t="s">
        <v>471</v>
      </c>
      <c r="E18" s="95" t="s">
        <v>206</v>
      </c>
      <c r="F18" s="82" t="s">
        <v>552</v>
      </c>
      <c r="G18" s="97">
        <v>2</v>
      </c>
      <c r="H18" s="97">
        <v>-92</v>
      </c>
      <c r="I18" s="96">
        <f t="shared" si="4"/>
        <v>15</v>
      </c>
      <c r="J18" s="13">
        <f t="shared" si="2"/>
        <v>2006</v>
      </c>
      <c r="K18" s="2" t="s">
        <v>4668</v>
      </c>
      <c r="L18" s="123">
        <v>38718.697916666664</v>
      </c>
      <c r="M18" s="123">
        <v>38718.742361111108</v>
      </c>
      <c r="N18" s="123">
        <v>38719.138888888891</v>
      </c>
      <c r="O18" s="123">
        <v>38719.1875</v>
      </c>
      <c r="P18" s="44" t="s">
        <v>4665</v>
      </c>
      <c r="Q18" s="19">
        <f t="shared" si="0"/>
        <v>0.39652777778246673</v>
      </c>
      <c r="R18" s="19">
        <f t="shared" si="1"/>
        <v>0.48958333333575865</v>
      </c>
      <c r="S18" s="21">
        <f t="shared" si="3"/>
        <v>2.3791666666948004</v>
      </c>
      <c r="T18" s="50">
        <v>1793</v>
      </c>
      <c r="V18" s="112">
        <v>38790</v>
      </c>
      <c r="W18" s="112">
        <v>38790</v>
      </c>
      <c r="X18" s="112">
        <v>38790</v>
      </c>
      <c r="Y18" s="2" t="s">
        <v>8</v>
      </c>
      <c r="Z18" s="2" t="s">
        <v>8</v>
      </c>
      <c r="AA18" s="112">
        <v>38790</v>
      </c>
      <c r="AB18" s="112">
        <v>38790</v>
      </c>
      <c r="AC18" s="112">
        <v>38790</v>
      </c>
      <c r="AD18" s="112">
        <v>38790</v>
      </c>
      <c r="AE18" s="112">
        <v>38790</v>
      </c>
      <c r="AF18" s="2" t="s">
        <v>8</v>
      </c>
      <c r="AG18" s="2" t="s">
        <v>8</v>
      </c>
      <c r="AH18" s="112">
        <v>38790</v>
      </c>
    </row>
    <row r="19" spans="1:34">
      <c r="A19" s="2" t="s">
        <v>740</v>
      </c>
      <c r="B19" s="9" t="s">
        <v>466</v>
      </c>
      <c r="C19" s="2" t="s">
        <v>741</v>
      </c>
      <c r="D19" s="10" t="s">
        <v>471</v>
      </c>
      <c r="E19" s="95" t="s">
        <v>206</v>
      </c>
      <c r="F19" s="82" t="s">
        <v>552</v>
      </c>
      <c r="G19" s="97">
        <v>2</v>
      </c>
      <c r="H19" s="97">
        <v>-92</v>
      </c>
      <c r="I19" s="96">
        <f t="shared" si="4"/>
        <v>15</v>
      </c>
      <c r="J19" s="13">
        <f t="shared" si="2"/>
        <v>2006</v>
      </c>
      <c r="K19" s="2" t="s">
        <v>4667</v>
      </c>
      <c r="L19" s="123">
        <v>38719.658333333333</v>
      </c>
      <c r="M19" s="123">
        <v>38719.698611111111</v>
      </c>
      <c r="N19" s="123">
        <v>38721.21597222222</v>
      </c>
      <c r="O19" s="123">
        <v>38721.25277777778</v>
      </c>
      <c r="P19" s="44" t="s">
        <v>4665</v>
      </c>
      <c r="Q19" s="19">
        <f>N19 - M19</f>
        <v>1.5173611111094942</v>
      </c>
      <c r="R19" s="19">
        <f t="shared" ref="R19:R24" si="5">O19 - L19</f>
        <v>1.5944444444467081</v>
      </c>
      <c r="S19" s="21">
        <f t="shared" si="3"/>
        <v>9.1041666666569654</v>
      </c>
      <c r="T19" s="50">
        <v>1680</v>
      </c>
      <c r="V19" s="112">
        <v>38790</v>
      </c>
      <c r="W19" s="112">
        <v>38790</v>
      </c>
      <c r="X19" s="112">
        <v>38790</v>
      </c>
      <c r="Y19" s="2" t="s">
        <v>8</v>
      </c>
      <c r="Z19" s="2" t="s">
        <v>8</v>
      </c>
      <c r="AA19" s="112">
        <v>38790</v>
      </c>
      <c r="AB19" s="112">
        <v>38790</v>
      </c>
      <c r="AC19" s="112">
        <v>38790</v>
      </c>
      <c r="AD19" s="112">
        <v>38790</v>
      </c>
      <c r="AE19" s="112">
        <v>38790</v>
      </c>
      <c r="AF19" s="2" t="s">
        <v>8</v>
      </c>
      <c r="AG19" s="2" t="s">
        <v>8</v>
      </c>
      <c r="AH19" s="112">
        <v>38790</v>
      </c>
    </row>
    <row r="20" spans="1:34">
      <c r="A20" s="2" t="s">
        <v>740</v>
      </c>
      <c r="B20" s="9" t="s">
        <v>466</v>
      </c>
      <c r="C20" s="2" t="s">
        <v>741</v>
      </c>
      <c r="D20" s="10" t="s">
        <v>471</v>
      </c>
      <c r="E20" s="95" t="s">
        <v>206</v>
      </c>
      <c r="F20" s="82" t="s">
        <v>552</v>
      </c>
      <c r="G20" s="97">
        <v>2</v>
      </c>
      <c r="H20" s="97">
        <v>-92</v>
      </c>
      <c r="I20" s="96">
        <f t="shared" si="4"/>
        <v>15</v>
      </c>
      <c r="J20" s="13">
        <f t="shared" si="2"/>
        <v>2006</v>
      </c>
      <c r="K20" s="2" t="s">
        <v>4666</v>
      </c>
      <c r="L20" s="123">
        <v>38721.848611111112</v>
      </c>
      <c r="M20" s="123">
        <v>38721.887499999997</v>
      </c>
      <c r="N20" s="123">
        <v>38723.211805555555</v>
      </c>
      <c r="O20" s="123">
        <v>38723.24722222222</v>
      </c>
      <c r="P20" s="44" t="s">
        <v>4665</v>
      </c>
      <c r="Q20" s="19">
        <f>N20 - M20</f>
        <v>1.3243055555576575</v>
      </c>
      <c r="R20" s="19">
        <f t="shared" si="5"/>
        <v>1.398611111108039</v>
      </c>
      <c r="S20" s="21">
        <f t="shared" si="3"/>
        <v>7.945833333345945</v>
      </c>
      <c r="T20" s="50">
        <v>1702</v>
      </c>
      <c r="V20" s="112">
        <v>38790</v>
      </c>
      <c r="W20" s="112">
        <v>38790</v>
      </c>
      <c r="X20" s="112">
        <v>38790</v>
      </c>
      <c r="Y20" s="2" t="s">
        <v>8</v>
      </c>
      <c r="Z20" s="2" t="s">
        <v>8</v>
      </c>
      <c r="AA20" s="112">
        <v>38790</v>
      </c>
      <c r="AB20" s="112">
        <v>38790</v>
      </c>
      <c r="AC20" s="112">
        <v>38790</v>
      </c>
      <c r="AD20" s="112">
        <v>38790</v>
      </c>
      <c r="AE20" s="112">
        <v>38790</v>
      </c>
      <c r="AF20" s="2" t="s">
        <v>8</v>
      </c>
      <c r="AG20" s="2" t="s">
        <v>8</v>
      </c>
      <c r="AH20" s="112">
        <v>38790</v>
      </c>
    </row>
    <row r="21" spans="1:34">
      <c r="A21" s="2" t="s">
        <v>740</v>
      </c>
      <c r="B21" s="9" t="s">
        <v>466</v>
      </c>
      <c r="C21" s="2" t="s">
        <v>741</v>
      </c>
      <c r="D21" s="10" t="s">
        <v>471</v>
      </c>
      <c r="E21" s="95" t="s">
        <v>206</v>
      </c>
      <c r="F21" s="82" t="s">
        <v>552</v>
      </c>
      <c r="G21" s="97">
        <v>2</v>
      </c>
      <c r="H21" s="97">
        <v>-92</v>
      </c>
      <c r="I21" s="96">
        <f t="shared" si="4"/>
        <v>15</v>
      </c>
      <c r="J21" s="13">
        <f t="shared" si="2"/>
        <v>2006</v>
      </c>
      <c r="K21" s="2" t="s">
        <v>4664</v>
      </c>
      <c r="L21" s="123">
        <v>38723.791666666664</v>
      </c>
      <c r="M21" s="123">
        <v>38723.830555555556</v>
      </c>
      <c r="N21" s="123">
        <v>38725.788194444445</v>
      </c>
      <c r="O21" s="123">
        <v>38725.826388888891</v>
      </c>
      <c r="P21" s="44" t="s">
        <v>4665</v>
      </c>
      <c r="Q21" s="19">
        <f>N21 - M21</f>
        <v>1.9576388888890506</v>
      </c>
      <c r="R21" s="19">
        <f t="shared" si="5"/>
        <v>2.0347222222262644</v>
      </c>
      <c r="S21" s="21">
        <f t="shared" si="3"/>
        <v>11.745833333334303</v>
      </c>
      <c r="T21" s="50">
        <v>1622</v>
      </c>
      <c r="V21" s="112">
        <v>38790</v>
      </c>
      <c r="W21" s="112">
        <v>38790</v>
      </c>
      <c r="X21" s="112">
        <v>38790</v>
      </c>
      <c r="Y21" s="2" t="s">
        <v>8</v>
      </c>
      <c r="Z21" s="2" t="s">
        <v>8</v>
      </c>
      <c r="AA21" s="112">
        <v>38790</v>
      </c>
      <c r="AB21" s="112">
        <v>38790</v>
      </c>
      <c r="AC21" s="112">
        <v>38790</v>
      </c>
      <c r="AD21" s="112">
        <v>38790</v>
      </c>
      <c r="AE21" s="112">
        <v>38790</v>
      </c>
      <c r="AF21" s="2" t="s">
        <v>8</v>
      </c>
      <c r="AG21" s="2" t="s">
        <v>8</v>
      </c>
      <c r="AH21" s="112">
        <v>38790</v>
      </c>
    </row>
    <row r="22" spans="1:34">
      <c r="A22" s="38" t="s">
        <v>1116</v>
      </c>
      <c r="B22" s="38" t="s">
        <v>922</v>
      </c>
      <c r="C22" s="38" t="s">
        <v>1117</v>
      </c>
      <c r="D22" s="38" t="s">
        <v>7000</v>
      </c>
      <c r="E22" s="44" t="s">
        <v>258</v>
      </c>
      <c r="F22" s="44" t="s">
        <v>710</v>
      </c>
      <c r="G22" s="21">
        <v>-23</v>
      </c>
      <c r="H22" s="21">
        <v>-111</v>
      </c>
      <c r="I22" s="13">
        <v>12</v>
      </c>
      <c r="J22" s="13">
        <v>2017</v>
      </c>
      <c r="K22" s="38" t="s">
        <v>7001</v>
      </c>
      <c r="L22" s="157">
        <v>42752.589583333334</v>
      </c>
      <c r="M22" s="18"/>
      <c r="N22" s="18"/>
      <c r="O22" s="157">
        <v>42752.927083333336</v>
      </c>
      <c r="P22" s="44"/>
      <c r="Q22" s="19"/>
      <c r="R22" s="19">
        <f t="shared" si="5"/>
        <v>0.33750000000145519</v>
      </c>
      <c r="S22" s="21"/>
      <c r="T22" s="50" t="s">
        <v>7002</v>
      </c>
      <c r="V22" s="51"/>
      <c r="W22" s="51"/>
      <c r="X22" s="51"/>
      <c r="Y22" s="51"/>
      <c r="AB22" s="51"/>
      <c r="AC22" s="51"/>
      <c r="AD22" s="51"/>
      <c r="AE22" s="51"/>
      <c r="AH22" s="51"/>
    </row>
    <row r="23" spans="1:34">
      <c r="A23" s="38" t="s">
        <v>1116</v>
      </c>
      <c r="B23" s="38" t="s">
        <v>922</v>
      </c>
      <c r="C23" s="38" t="s">
        <v>1117</v>
      </c>
      <c r="D23" s="38" t="s">
        <v>7000</v>
      </c>
      <c r="E23" s="44" t="s">
        <v>258</v>
      </c>
      <c r="F23" s="44" t="s">
        <v>710</v>
      </c>
      <c r="G23" s="21">
        <v>-23</v>
      </c>
      <c r="H23" s="21">
        <v>-111</v>
      </c>
      <c r="I23" s="13">
        <v>12</v>
      </c>
      <c r="J23" s="13">
        <v>2017</v>
      </c>
      <c r="K23" s="38" t="s">
        <v>7003</v>
      </c>
      <c r="L23" s="157">
        <v>42753.568055555559</v>
      </c>
      <c r="M23" s="18"/>
      <c r="N23" s="18"/>
      <c r="O23" s="157">
        <v>42753.71597222222</v>
      </c>
      <c r="P23" s="44"/>
      <c r="Q23" s="19"/>
      <c r="R23" s="19">
        <f t="shared" si="5"/>
        <v>0.14791666666133096</v>
      </c>
      <c r="S23" s="21"/>
      <c r="T23" s="50" t="s">
        <v>7002</v>
      </c>
      <c r="V23" s="51"/>
      <c r="W23" s="51"/>
      <c r="X23" s="51"/>
      <c r="Y23" s="51"/>
      <c r="AB23" s="51"/>
      <c r="AC23" s="51"/>
      <c r="AD23" s="51"/>
      <c r="AE23" s="51"/>
      <c r="AH23" s="51"/>
    </row>
    <row r="24" spans="1:34">
      <c r="A24" s="38" t="s">
        <v>8112</v>
      </c>
      <c r="B24" s="333" t="s">
        <v>883</v>
      </c>
      <c r="C24" s="159" t="s">
        <v>7661</v>
      </c>
      <c r="D24" s="159" t="s">
        <v>831</v>
      </c>
      <c r="E24" s="9"/>
      <c r="F24" s="9"/>
      <c r="G24" s="21"/>
      <c r="H24" s="21"/>
      <c r="I24" s="13"/>
      <c r="J24" s="13">
        <v>2022</v>
      </c>
      <c r="K24" s="38" t="s">
        <v>8113</v>
      </c>
      <c r="L24" s="157">
        <v>44817.197222222225</v>
      </c>
      <c r="M24" s="18"/>
      <c r="N24" s="18"/>
      <c r="O24" s="157">
        <v>44817.272222222222</v>
      </c>
      <c r="P24" s="38" t="s">
        <v>8114</v>
      </c>
      <c r="Q24" s="19"/>
      <c r="R24" s="19">
        <f t="shared" si="5"/>
        <v>7.4999999997089617E-2</v>
      </c>
      <c r="S24" s="21"/>
      <c r="T24" s="50"/>
      <c r="V24" s="51"/>
      <c r="W24" s="52"/>
      <c r="X24" s="51"/>
      <c r="Y24" s="51"/>
      <c r="Z24" s="51"/>
      <c r="AB24" s="51"/>
      <c r="AC24" s="51"/>
      <c r="AD24" s="51"/>
      <c r="AE24" s="51"/>
      <c r="AH24" s="51"/>
    </row>
    <row r="25" spans="1:34">
      <c r="A25" s="38" t="s">
        <v>8115</v>
      </c>
      <c r="B25" s="9" t="s">
        <v>466</v>
      </c>
      <c r="C25" s="159" t="s">
        <v>8116</v>
      </c>
      <c r="D25" s="159" t="s">
        <v>8407</v>
      </c>
      <c r="E25" s="9"/>
      <c r="F25" s="9"/>
      <c r="G25" s="21"/>
      <c r="H25" s="21"/>
      <c r="I25" s="13"/>
      <c r="J25" s="13">
        <v>2024</v>
      </c>
      <c r="K25" s="38" t="s">
        <v>8220</v>
      </c>
      <c r="L25" s="157">
        <v>45615.87777777778</v>
      </c>
      <c r="M25" s="157"/>
      <c r="N25" s="157"/>
      <c r="O25" s="157">
        <v>45616.104166666664</v>
      </c>
      <c r="P25" s="333" t="s">
        <v>8222</v>
      </c>
      <c r="Q25" s="19">
        <f t="shared" ref="Q25:Q26" si="6">N25 - M25</f>
        <v>0</v>
      </c>
      <c r="R25" s="19">
        <f t="shared" ref="R25:R26" si="7">O25 - L25</f>
        <v>0.226388888884685</v>
      </c>
      <c r="S25" s="21"/>
      <c r="T25" s="50" t="s">
        <v>8223</v>
      </c>
      <c r="V25" s="51"/>
      <c r="W25" s="52"/>
      <c r="X25" s="51"/>
      <c r="Y25" s="51"/>
      <c r="Z25" s="51"/>
      <c r="AB25" s="51"/>
      <c r="AC25" s="51"/>
      <c r="AD25" s="51"/>
      <c r="AE25" s="51"/>
      <c r="AH25" s="51"/>
    </row>
    <row r="26" spans="1:34">
      <c r="A26" s="38" t="s">
        <v>8115</v>
      </c>
      <c r="B26" s="9" t="s">
        <v>466</v>
      </c>
      <c r="C26" s="159" t="s">
        <v>8116</v>
      </c>
      <c r="D26" s="159" t="s">
        <v>8407</v>
      </c>
      <c r="E26" s="9"/>
      <c r="F26" s="9"/>
      <c r="G26" s="21"/>
      <c r="H26" s="21"/>
      <c r="I26" s="13"/>
      <c r="J26" s="13">
        <v>2024</v>
      </c>
      <c r="K26" s="38" t="s">
        <v>8221</v>
      </c>
      <c r="L26" s="157">
        <v>45616.256249999999</v>
      </c>
      <c r="M26" s="157"/>
      <c r="N26" s="157"/>
      <c r="O26" s="157">
        <v>45616.564583333333</v>
      </c>
      <c r="P26" s="333" t="s">
        <v>8222</v>
      </c>
      <c r="Q26" s="19">
        <f t="shared" si="6"/>
        <v>0</v>
      </c>
      <c r="R26" s="19">
        <f t="shared" si="7"/>
        <v>0.30833333333430346</v>
      </c>
      <c r="S26" s="21"/>
      <c r="T26" s="50" t="s">
        <v>8223</v>
      </c>
      <c r="V26" s="51"/>
      <c r="W26" s="52"/>
      <c r="X26" s="51"/>
      <c r="Y26" s="51"/>
      <c r="Z26" s="51"/>
      <c r="AB26" s="51"/>
      <c r="AC26" s="51"/>
      <c r="AD26" s="51"/>
      <c r="AE26" s="51"/>
      <c r="AH26" s="51"/>
    </row>
    <row r="27" spans="1:34">
      <c r="B27" s="9"/>
      <c r="C27" s="2"/>
      <c r="D27" s="2"/>
      <c r="E27" s="9"/>
      <c r="F27" s="9"/>
      <c r="G27" s="21"/>
      <c r="H27" s="21"/>
      <c r="I27" s="13"/>
      <c r="J27" s="13"/>
      <c r="L27" s="51"/>
      <c r="M27" s="52"/>
      <c r="N27" s="51"/>
      <c r="O27" s="51"/>
      <c r="P27" s="51"/>
      <c r="Q27" s="2"/>
      <c r="R27" s="51"/>
      <c r="S27" s="51"/>
      <c r="T27" s="51"/>
      <c r="U27" s="51"/>
      <c r="V27" s="2"/>
      <c r="W27" s="2"/>
      <c r="X27" s="51"/>
    </row>
    <row r="28" spans="1:34">
      <c r="B28" s="9"/>
      <c r="C28" s="2"/>
      <c r="D28" s="2"/>
      <c r="E28" s="9"/>
      <c r="F28" s="9"/>
      <c r="G28" s="21"/>
      <c r="H28" s="21"/>
      <c r="I28" s="13"/>
      <c r="J28" s="13"/>
      <c r="L28" s="51"/>
      <c r="M28" s="52"/>
      <c r="N28" s="51"/>
      <c r="O28" s="51"/>
      <c r="P28" s="51"/>
      <c r="Q28" s="2"/>
      <c r="R28" s="51"/>
      <c r="S28" s="51"/>
      <c r="T28" s="51"/>
      <c r="U28" s="51"/>
      <c r="V28" s="2"/>
      <c r="W28" s="2"/>
      <c r="X28" s="51"/>
    </row>
    <row r="29" spans="1:34">
      <c r="B29" s="9"/>
      <c r="C29" s="2"/>
      <c r="D29" s="2"/>
      <c r="E29" s="9"/>
      <c r="F29" s="9"/>
      <c r="G29" s="21"/>
      <c r="H29" s="21"/>
      <c r="I29" s="13"/>
      <c r="J29" s="13"/>
      <c r="L29" s="51"/>
      <c r="M29" s="52"/>
      <c r="N29" s="51"/>
      <c r="O29" s="51"/>
      <c r="P29" s="51"/>
      <c r="Q29" s="2"/>
      <c r="R29" s="51"/>
      <c r="S29" s="51"/>
      <c r="T29" s="51"/>
      <c r="U29" s="51"/>
      <c r="V29" s="2"/>
      <c r="W29" s="2"/>
      <c r="X29" s="51"/>
    </row>
    <row r="30" spans="1:34">
      <c r="B30" s="9"/>
      <c r="C30" s="2"/>
      <c r="D30" s="2"/>
      <c r="E30" s="9"/>
      <c r="F30" s="9"/>
      <c r="G30" s="21"/>
      <c r="H30" s="21"/>
      <c r="I30" s="13"/>
      <c r="J30" s="13"/>
      <c r="L30" s="51"/>
      <c r="M30" s="52"/>
      <c r="N30" s="51"/>
      <c r="O30" s="51"/>
      <c r="P30" s="51"/>
      <c r="Q30" s="2"/>
      <c r="R30" s="51"/>
      <c r="S30" s="51"/>
      <c r="T30" s="51"/>
      <c r="U30" s="51"/>
      <c r="V30" s="2"/>
      <c r="W30" s="2"/>
      <c r="X30" s="51"/>
    </row>
    <row r="31" spans="1:34">
      <c r="B31" s="9"/>
      <c r="C31" s="2"/>
      <c r="D31" s="2"/>
      <c r="E31" s="9"/>
      <c r="F31" s="9"/>
      <c r="G31" s="21"/>
      <c r="H31" s="21"/>
      <c r="I31" s="13"/>
      <c r="J31" s="13"/>
      <c r="L31" s="51"/>
      <c r="M31" s="52"/>
      <c r="N31" s="51"/>
      <c r="O31" s="51"/>
      <c r="P31" s="51"/>
      <c r="Q31" s="2"/>
      <c r="R31" s="51"/>
      <c r="S31" s="51"/>
      <c r="T31" s="51"/>
      <c r="U31" s="51"/>
      <c r="V31" s="2"/>
      <c r="W31" s="2"/>
      <c r="X31" s="51"/>
    </row>
    <row r="32" spans="1:34">
      <c r="B32" s="9"/>
      <c r="C32" s="2"/>
      <c r="D32" s="2"/>
      <c r="E32" s="9"/>
      <c r="F32" s="9"/>
      <c r="G32" s="21"/>
      <c r="H32" s="21"/>
      <c r="I32" s="13"/>
      <c r="J32" s="13"/>
      <c r="L32" s="51"/>
      <c r="M32" s="52"/>
      <c r="N32" s="51"/>
      <c r="O32" s="51"/>
      <c r="P32" s="51"/>
      <c r="Q32" s="2"/>
      <c r="R32" s="51"/>
      <c r="S32" s="51"/>
      <c r="T32" s="51"/>
      <c r="U32" s="51"/>
      <c r="V32" s="2"/>
      <c r="W32" s="2"/>
      <c r="X32" s="51"/>
    </row>
    <row r="33" spans="2:34">
      <c r="B33" s="9"/>
      <c r="C33" s="2"/>
      <c r="D33" s="2"/>
      <c r="E33" s="9"/>
      <c r="F33" s="9"/>
      <c r="G33" s="21"/>
      <c r="H33" s="21"/>
      <c r="I33" s="13"/>
      <c r="J33" s="13"/>
      <c r="L33" s="51"/>
      <c r="M33" s="52"/>
      <c r="N33" s="51"/>
      <c r="O33" s="51"/>
      <c r="P33" s="51"/>
      <c r="Q33" s="2"/>
      <c r="R33" s="51"/>
      <c r="S33" s="51"/>
      <c r="T33" s="51"/>
      <c r="U33" s="51"/>
      <c r="V33" s="2"/>
      <c r="W33" s="2"/>
      <c r="X33" s="51"/>
    </row>
    <row r="34" spans="2:34">
      <c r="B34" s="9"/>
      <c r="C34" s="2"/>
      <c r="D34" s="2"/>
      <c r="E34" s="9"/>
      <c r="F34" s="9"/>
      <c r="G34" s="21"/>
      <c r="H34" s="21"/>
      <c r="I34" s="13"/>
      <c r="J34" s="13"/>
      <c r="L34" s="51"/>
      <c r="M34" s="52"/>
      <c r="N34" s="51"/>
      <c r="O34" s="51"/>
      <c r="P34" s="51"/>
      <c r="Q34" s="2"/>
      <c r="R34" s="51"/>
      <c r="S34" s="51"/>
      <c r="T34" s="51"/>
      <c r="U34" s="51"/>
      <c r="V34" s="2"/>
      <c r="W34" s="2"/>
      <c r="X34" s="51"/>
    </row>
    <row r="35" spans="2:34">
      <c r="B35" s="9"/>
      <c r="C35" s="2"/>
      <c r="D35" s="2"/>
      <c r="E35" s="9"/>
      <c r="F35" s="9"/>
      <c r="G35" s="21"/>
      <c r="H35" s="21"/>
      <c r="I35" s="13"/>
      <c r="J35" s="13"/>
      <c r="L35" s="51"/>
      <c r="M35" s="52"/>
      <c r="N35" s="51"/>
      <c r="O35" s="51"/>
      <c r="P35" s="51"/>
      <c r="Q35" s="2"/>
      <c r="R35" s="51"/>
      <c r="S35" s="51"/>
      <c r="T35" s="51"/>
      <c r="U35" s="51"/>
      <c r="V35" s="2"/>
      <c r="W35" s="2"/>
      <c r="X35" s="51"/>
    </row>
    <row r="36" spans="2:34">
      <c r="B36" s="9"/>
      <c r="C36" s="2"/>
      <c r="D36" s="2"/>
      <c r="E36" s="9"/>
      <c r="F36" s="9"/>
      <c r="G36" s="21"/>
      <c r="H36" s="21"/>
      <c r="I36" s="13"/>
      <c r="J36" s="13"/>
      <c r="L36" s="51"/>
      <c r="M36" s="52"/>
      <c r="N36" s="51"/>
      <c r="O36" s="51"/>
      <c r="P36" s="51"/>
      <c r="Q36" s="2"/>
      <c r="R36" s="51"/>
      <c r="S36" s="51"/>
      <c r="T36" s="51"/>
      <c r="U36" s="51"/>
      <c r="V36" s="2"/>
      <c r="W36" s="2"/>
      <c r="X36" s="51"/>
    </row>
    <row r="37" spans="2:34">
      <c r="B37" s="9"/>
      <c r="C37" s="2"/>
      <c r="D37" s="2"/>
      <c r="E37" s="9"/>
      <c r="F37" s="9"/>
      <c r="G37" s="21"/>
      <c r="H37" s="21"/>
      <c r="I37" s="13"/>
      <c r="J37" s="13"/>
      <c r="L37" s="18"/>
      <c r="M37" s="18"/>
      <c r="N37" s="18"/>
      <c r="O37" s="18"/>
      <c r="P37" s="9"/>
      <c r="Q37" s="19"/>
      <c r="R37" s="19"/>
      <c r="S37" s="21"/>
      <c r="T37" s="50"/>
      <c r="V37" s="51"/>
      <c r="W37" s="52"/>
      <c r="X37" s="51"/>
      <c r="Y37" s="51"/>
      <c r="Z37" s="51"/>
      <c r="AB37" s="51"/>
      <c r="AC37" s="51"/>
      <c r="AD37" s="51"/>
      <c r="AE37" s="51"/>
      <c r="AH37" s="51"/>
    </row>
    <row r="38" spans="2:34">
      <c r="B38" s="9"/>
      <c r="C38" s="2"/>
      <c r="D38" s="10"/>
      <c r="E38" s="44"/>
      <c r="F38" s="44"/>
      <c r="G38" s="21"/>
      <c r="H38" s="21"/>
      <c r="I38" s="13"/>
      <c r="J38" s="13"/>
      <c r="L38" s="18"/>
      <c r="M38" s="18"/>
      <c r="N38" s="18"/>
      <c r="O38" s="18"/>
      <c r="P38" s="9"/>
      <c r="Q38" s="19"/>
      <c r="R38" s="19"/>
      <c r="S38" s="21"/>
      <c r="T38" s="50"/>
      <c r="V38" s="51"/>
      <c r="W38" s="51"/>
      <c r="X38" s="51"/>
      <c r="AA38" s="51"/>
      <c r="AB38" s="51"/>
      <c r="AC38" s="51"/>
      <c r="AE38" s="51"/>
      <c r="AH38" s="51"/>
    </row>
    <row r="39" spans="2:34">
      <c r="B39" s="9"/>
      <c r="C39" s="2"/>
      <c r="D39" s="10"/>
      <c r="E39" s="44"/>
      <c r="F39" s="44"/>
      <c r="G39" s="21"/>
      <c r="H39" s="21"/>
      <c r="I39" s="13"/>
      <c r="J39" s="13"/>
      <c r="L39" s="18"/>
      <c r="M39" s="18"/>
      <c r="N39" s="18"/>
      <c r="O39" s="18"/>
      <c r="P39" s="9"/>
      <c r="Q39" s="19"/>
      <c r="R39" s="19"/>
      <c r="S39" s="21"/>
      <c r="T39" s="50"/>
      <c r="V39" s="51"/>
      <c r="W39" s="51"/>
      <c r="X39" s="51"/>
      <c r="AA39" s="51"/>
      <c r="AB39" s="51"/>
      <c r="AC39" s="51"/>
      <c r="AE39" s="51"/>
      <c r="AH39" s="51"/>
    </row>
    <row r="40" spans="2:34">
      <c r="B40" s="9"/>
      <c r="C40" s="2"/>
      <c r="D40" s="10"/>
      <c r="E40" s="44"/>
      <c r="F40" s="44"/>
      <c r="G40" s="21"/>
      <c r="H40" s="21"/>
      <c r="I40" s="13"/>
      <c r="J40" s="13"/>
      <c r="L40" s="18"/>
      <c r="M40" s="18"/>
      <c r="N40" s="18"/>
      <c r="O40" s="18"/>
      <c r="P40" s="9"/>
      <c r="Q40" s="19"/>
      <c r="R40" s="19"/>
      <c r="S40" s="21"/>
      <c r="T40" s="50"/>
      <c r="V40" s="51"/>
      <c r="W40" s="51"/>
      <c r="X40" s="51"/>
      <c r="AA40" s="51"/>
      <c r="AB40" s="51"/>
      <c r="AC40" s="51"/>
      <c r="AE40" s="51"/>
      <c r="AH40" s="51"/>
    </row>
    <row r="41" spans="2:34">
      <c r="B41" s="9"/>
      <c r="C41" s="2"/>
      <c r="D41" s="10"/>
      <c r="E41" s="44"/>
      <c r="F41" s="44"/>
      <c r="G41" s="21"/>
      <c r="H41" s="21"/>
      <c r="I41" s="13"/>
      <c r="J41" s="13"/>
      <c r="L41" s="18"/>
      <c r="M41" s="18"/>
      <c r="N41" s="18"/>
      <c r="O41" s="18"/>
      <c r="P41" s="44"/>
      <c r="Q41" s="19"/>
      <c r="R41" s="19"/>
      <c r="S41" s="21"/>
      <c r="T41" s="50"/>
      <c r="U41" s="38"/>
      <c r="V41" s="51"/>
      <c r="W41" s="51"/>
      <c r="X41" s="51"/>
      <c r="AA41" s="51"/>
      <c r="AB41" s="51"/>
      <c r="AC41" s="51"/>
      <c r="AE41" s="51"/>
      <c r="AH41" s="51"/>
    </row>
    <row r="42" spans="2:34">
      <c r="B42" s="9"/>
      <c r="C42" s="2"/>
      <c r="D42" s="10"/>
      <c r="E42" s="44"/>
      <c r="F42" s="44"/>
      <c r="G42" s="21"/>
      <c r="H42" s="21"/>
      <c r="I42" s="13"/>
      <c r="J42" s="13"/>
      <c r="L42" s="18"/>
      <c r="M42" s="18"/>
      <c r="N42" s="18"/>
      <c r="O42" s="18"/>
      <c r="P42" s="44"/>
      <c r="Q42" s="19"/>
      <c r="R42" s="19"/>
      <c r="S42" s="21"/>
      <c r="T42" s="50"/>
      <c r="V42" s="51"/>
      <c r="W42" s="51"/>
      <c r="X42" s="51"/>
      <c r="AA42" s="51"/>
      <c r="AB42" s="51"/>
      <c r="AC42" s="51"/>
      <c r="AE42" s="51"/>
      <c r="AH42" s="51"/>
    </row>
    <row r="43" spans="2:34">
      <c r="B43" s="9"/>
      <c r="C43" s="2"/>
      <c r="D43" s="10"/>
      <c r="E43" s="44"/>
      <c r="F43" s="44"/>
      <c r="G43" s="21"/>
      <c r="H43" s="21"/>
      <c r="I43" s="13"/>
      <c r="J43" s="13"/>
      <c r="L43" s="18"/>
      <c r="M43" s="18"/>
      <c r="N43" s="18"/>
      <c r="O43" s="18"/>
      <c r="P43" s="9"/>
      <c r="Q43" s="19"/>
      <c r="R43" s="19"/>
      <c r="S43" s="21"/>
      <c r="T43" s="50"/>
      <c r="V43" s="51"/>
      <c r="W43" s="51"/>
      <c r="X43" s="51"/>
      <c r="AA43" s="51"/>
      <c r="AB43" s="51"/>
      <c r="AC43" s="51"/>
      <c r="AE43" s="51"/>
      <c r="AH43" s="51"/>
    </row>
    <row r="44" spans="2:34">
      <c r="B44" s="9"/>
      <c r="C44" s="2"/>
      <c r="D44" s="10"/>
      <c r="E44" s="44"/>
      <c r="F44" s="44"/>
      <c r="G44" s="21"/>
      <c r="H44" s="21"/>
      <c r="I44" s="13"/>
      <c r="J44" s="13"/>
      <c r="L44" s="18"/>
      <c r="M44" s="18"/>
      <c r="N44" s="18"/>
      <c r="O44" s="18"/>
      <c r="P44" s="44"/>
      <c r="Q44" s="19"/>
      <c r="R44" s="19"/>
      <c r="S44" s="21"/>
      <c r="T44" s="50"/>
      <c r="U44" s="38"/>
      <c r="V44" s="51"/>
      <c r="W44" s="51"/>
      <c r="X44" s="51"/>
      <c r="AA44" s="51"/>
      <c r="AB44" s="51"/>
      <c r="AC44" s="51"/>
      <c r="AE44" s="51"/>
      <c r="AH44" s="51"/>
    </row>
    <row r="45" spans="2:34">
      <c r="B45" s="9"/>
      <c r="C45" s="2"/>
      <c r="D45" s="10"/>
      <c r="E45" s="44"/>
      <c r="F45" s="44"/>
      <c r="G45" s="21"/>
      <c r="H45" s="21"/>
      <c r="I45" s="13"/>
      <c r="J45" s="13"/>
      <c r="L45" s="18"/>
      <c r="M45" s="18"/>
      <c r="N45" s="18"/>
      <c r="O45" s="18"/>
      <c r="P45" s="44"/>
      <c r="Q45" s="19"/>
      <c r="R45" s="19"/>
      <c r="S45" s="21"/>
      <c r="T45" s="50"/>
      <c r="V45" s="51"/>
      <c r="W45" s="51"/>
      <c r="X45" s="51"/>
      <c r="AA45" s="51"/>
      <c r="AB45" s="51"/>
      <c r="AC45" s="51"/>
      <c r="AE45" s="51"/>
      <c r="AH45" s="51"/>
    </row>
    <row r="46" spans="2:34">
      <c r="B46" s="9"/>
      <c r="C46" s="2"/>
      <c r="D46" s="10"/>
      <c r="E46" s="44"/>
      <c r="F46" s="44"/>
      <c r="G46" s="21"/>
      <c r="H46" s="21"/>
      <c r="I46" s="13"/>
      <c r="J46" s="13"/>
      <c r="L46" s="18"/>
      <c r="M46" s="18"/>
      <c r="N46" s="18"/>
      <c r="O46" s="18"/>
      <c r="P46" s="44"/>
      <c r="Q46" s="19"/>
      <c r="R46" s="19"/>
      <c r="S46" s="21"/>
      <c r="T46" s="50"/>
      <c r="U46" s="38"/>
      <c r="V46" s="51"/>
      <c r="W46" s="51"/>
      <c r="X46" s="51"/>
      <c r="AA46" s="51"/>
      <c r="AB46" s="51"/>
      <c r="AC46" s="51"/>
      <c r="AE46" s="51"/>
      <c r="AH46" s="51"/>
    </row>
    <row r="47" spans="2:34">
      <c r="B47" s="9"/>
      <c r="C47" s="2"/>
      <c r="D47" s="10"/>
      <c r="E47" s="44"/>
      <c r="F47" s="44"/>
      <c r="G47" s="21"/>
      <c r="H47" s="21"/>
      <c r="I47" s="13"/>
      <c r="J47" s="13"/>
      <c r="L47" s="18"/>
      <c r="M47" s="18"/>
      <c r="N47" s="18"/>
      <c r="O47" s="18"/>
      <c r="P47" s="44"/>
      <c r="Q47" s="19"/>
      <c r="R47" s="19"/>
      <c r="S47" s="21"/>
      <c r="T47" s="50"/>
      <c r="U47" s="38"/>
      <c r="V47" s="51"/>
      <c r="W47" s="51"/>
      <c r="X47" s="51"/>
      <c r="AA47" s="51"/>
      <c r="AB47" s="51"/>
      <c r="AC47" s="51"/>
      <c r="AE47" s="51"/>
      <c r="AH47" s="51"/>
    </row>
    <row r="48" spans="2:34">
      <c r="B48" s="9"/>
      <c r="C48" s="2"/>
      <c r="D48" s="10"/>
      <c r="E48" s="44"/>
      <c r="F48" s="44"/>
      <c r="G48" s="21"/>
      <c r="H48" s="21"/>
      <c r="I48" s="13"/>
      <c r="J48" s="13"/>
      <c r="L48" s="18"/>
      <c r="M48" s="18"/>
      <c r="N48" s="18"/>
      <c r="O48" s="18"/>
      <c r="P48" s="44"/>
      <c r="Q48" s="19"/>
      <c r="R48" s="19"/>
      <c r="S48" s="21"/>
      <c r="T48" s="50"/>
      <c r="V48" s="51"/>
      <c r="W48" s="51"/>
      <c r="X48" s="51"/>
      <c r="AA48" s="51"/>
      <c r="AB48" s="51"/>
      <c r="AC48" s="51"/>
      <c r="AE48" s="51"/>
      <c r="AH48" s="51"/>
    </row>
    <row r="49" spans="2:34">
      <c r="B49" s="9"/>
      <c r="C49" s="2"/>
      <c r="D49" s="10"/>
      <c r="E49" s="44"/>
      <c r="F49" s="44"/>
      <c r="G49" s="21"/>
      <c r="H49" s="21"/>
      <c r="I49" s="13"/>
      <c r="J49" s="13"/>
      <c r="L49" s="18"/>
      <c r="M49" s="18"/>
      <c r="N49" s="18"/>
      <c r="O49" s="18"/>
      <c r="P49" s="44"/>
      <c r="Q49" s="19"/>
      <c r="R49" s="19"/>
      <c r="S49" s="21"/>
      <c r="T49" s="50"/>
      <c r="V49" s="51"/>
      <c r="W49" s="51"/>
      <c r="X49" s="51"/>
      <c r="AA49" s="51"/>
      <c r="AB49" s="51"/>
      <c r="AC49" s="51"/>
      <c r="AE49" s="51"/>
      <c r="AH49" s="51"/>
    </row>
    <row r="50" spans="2:34">
      <c r="B50" s="9"/>
      <c r="C50" s="2"/>
      <c r="D50" s="10"/>
      <c r="E50" s="44"/>
      <c r="F50" s="44"/>
      <c r="G50" s="21"/>
      <c r="H50" s="21"/>
      <c r="I50" s="13"/>
      <c r="J50" s="13"/>
      <c r="L50" s="18"/>
      <c r="M50" s="18"/>
      <c r="N50" s="18"/>
      <c r="O50" s="18"/>
      <c r="P50" s="44"/>
      <c r="Q50" s="19"/>
      <c r="R50" s="19"/>
      <c r="S50" s="21"/>
      <c r="T50" s="50"/>
      <c r="U50" s="38"/>
      <c r="V50" s="51"/>
      <c r="W50" s="51"/>
      <c r="X50" s="51"/>
      <c r="AA50" s="51"/>
      <c r="AB50" s="51"/>
      <c r="AC50" s="51"/>
      <c r="AE50" s="51"/>
      <c r="AH50" s="51"/>
    </row>
    <row r="51" spans="2:34">
      <c r="B51" s="9"/>
      <c r="C51" s="2"/>
      <c r="D51" s="10"/>
      <c r="E51" s="44"/>
      <c r="F51" s="44"/>
      <c r="G51" s="21"/>
      <c r="H51" s="21"/>
      <c r="I51" s="13"/>
      <c r="J51" s="13"/>
      <c r="L51" s="18"/>
      <c r="M51" s="18"/>
      <c r="N51" s="18"/>
      <c r="O51" s="18"/>
      <c r="P51" s="44"/>
      <c r="Q51" s="19"/>
      <c r="R51" s="19"/>
      <c r="S51" s="21"/>
      <c r="T51" s="50"/>
      <c r="U51" s="38"/>
      <c r="V51" s="51"/>
      <c r="W51" s="51"/>
      <c r="X51" s="51"/>
      <c r="AA51" s="51"/>
      <c r="AB51" s="51"/>
      <c r="AC51" s="51"/>
      <c r="AE51" s="51"/>
      <c r="AH51" s="51"/>
    </row>
    <row r="52" spans="2:34">
      <c r="B52" s="9"/>
      <c r="C52" s="2"/>
      <c r="D52" s="10"/>
      <c r="E52" s="44"/>
      <c r="F52" s="44"/>
      <c r="G52" s="21"/>
      <c r="H52" s="21"/>
      <c r="I52" s="13"/>
      <c r="J52" s="13"/>
      <c r="L52" s="18"/>
      <c r="M52" s="18"/>
      <c r="N52" s="18"/>
      <c r="O52" s="18"/>
      <c r="P52" s="9"/>
      <c r="Q52" s="19"/>
      <c r="R52" s="19"/>
      <c r="S52" s="21"/>
      <c r="T52" s="50"/>
      <c r="U52" s="47"/>
      <c r="V52" s="51"/>
      <c r="W52" s="51"/>
      <c r="X52" s="51"/>
      <c r="AA52" s="51"/>
      <c r="AB52" s="51"/>
      <c r="AC52" s="51"/>
      <c r="AE52" s="51"/>
      <c r="AH52" s="51"/>
    </row>
    <row r="53" spans="2:34">
      <c r="B53" s="9"/>
      <c r="C53" s="2"/>
      <c r="D53" s="10"/>
      <c r="E53" s="44"/>
      <c r="F53" s="44"/>
      <c r="G53" s="21"/>
      <c r="H53" s="21"/>
      <c r="I53" s="13"/>
      <c r="J53" s="13"/>
      <c r="L53" s="18"/>
      <c r="M53" s="18"/>
      <c r="N53" s="18"/>
      <c r="O53" s="18"/>
      <c r="P53" s="9"/>
      <c r="Q53" s="19"/>
      <c r="R53" s="19"/>
      <c r="S53" s="21"/>
      <c r="T53" s="50"/>
      <c r="U53" s="47"/>
      <c r="V53" s="51"/>
      <c r="W53" s="51"/>
      <c r="X53" s="51"/>
      <c r="AA53" s="51"/>
      <c r="AB53" s="51"/>
      <c r="AC53" s="51"/>
      <c r="AE53" s="51"/>
      <c r="AH53" s="51"/>
    </row>
    <row r="54" spans="2:34">
      <c r="B54" s="9"/>
      <c r="C54" s="2"/>
      <c r="D54" s="10"/>
      <c r="E54" s="44"/>
      <c r="F54" s="44"/>
      <c r="G54" s="21"/>
      <c r="H54" s="21"/>
      <c r="I54" s="13"/>
      <c r="J54" s="13"/>
      <c r="L54" s="18"/>
      <c r="M54" s="18"/>
      <c r="N54" s="18"/>
      <c r="O54" s="18"/>
      <c r="P54" s="9"/>
      <c r="Q54" s="19"/>
      <c r="R54" s="19"/>
      <c r="S54" s="21"/>
      <c r="T54" s="50"/>
      <c r="U54" s="47"/>
      <c r="V54" s="51"/>
      <c r="W54" s="51"/>
      <c r="X54" s="51"/>
      <c r="AA54" s="51"/>
      <c r="AB54" s="51"/>
      <c r="AC54" s="51"/>
      <c r="AE54" s="51"/>
      <c r="AH54" s="51"/>
    </row>
    <row r="55" spans="2:34">
      <c r="B55" s="9"/>
      <c r="C55" s="2"/>
      <c r="D55" s="10"/>
      <c r="E55" s="44"/>
      <c r="F55" s="44"/>
      <c r="G55" s="21"/>
      <c r="H55" s="21"/>
      <c r="I55" s="13"/>
      <c r="J55" s="13"/>
      <c r="L55" s="18"/>
      <c r="M55" s="18"/>
      <c r="N55" s="18"/>
      <c r="O55" s="18"/>
      <c r="P55" s="9"/>
      <c r="Q55" s="19"/>
      <c r="R55" s="19"/>
      <c r="S55" s="21"/>
      <c r="T55" s="71"/>
      <c r="U55" s="47"/>
      <c r="V55" s="51"/>
      <c r="W55" s="51"/>
      <c r="X55" s="51"/>
      <c r="AA55" s="51"/>
      <c r="AB55" s="51"/>
      <c r="AC55" s="51"/>
      <c r="AE55" s="51"/>
      <c r="AH55" s="51"/>
    </row>
    <row r="56" spans="2:34">
      <c r="B56" s="9"/>
      <c r="C56" s="2"/>
      <c r="D56" s="10"/>
      <c r="E56" s="2"/>
      <c r="F56" s="2"/>
      <c r="G56" s="21"/>
      <c r="H56" s="21"/>
      <c r="I56" s="13"/>
      <c r="J56" s="13"/>
      <c r="L56" s="18"/>
      <c r="M56" s="18"/>
      <c r="N56" s="18"/>
      <c r="O56" s="18"/>
      <c r="P56" s="9"/>
      <c r="Q56" s="19"/>
      <c r="R56" s="19"/>
      <c r="S56" s="21"/>
      <c r="T56" s="21"/>
      <c r="V56" s="51"/>
      <c r="W56" s="51"/>
      <c r="X56" s="51"/>
      <c r="AA56" s="51"/>
      <c r="AB56" s="51"/>
      <c r="AC56" s="51"/>
      <c r="AH56" s="51"/>
    </row>
    <row r="57" spans="2:34">
      <c r="B57" s="9"/>
      <c r="C57" s="2"/>
      <c r="D57" s="10"/>
      <c r="E57" s="2"/>
      <c r="F57" s="2"/>
      <c r="G57" s="21"/>
      <c r="H57" s="21"/>
      <c r="I57" s="13"/>
      <c r="J57" s="13"/>
      <c r="L57" s="18"/>
      <c r="M57" s="18"/>
      <c r="N57" s="18"/>
      <c r="O57" s="18"/>
      <c r="P57" s="9"/>
      <c r="Q57" s="19"/>
      <c r="R57" s="19"/>
      <c r="S57" s="21"/>
      <c r="T57" s="21"/>
      <c r="V57" s="51"/>
      <c r="W57" s="51"/>
      <c r="X57" s="51"/>
      <c r="AA57" s="51"/>
      <c r="AB57" s="51"/>
      <c r="AC57" s="51"/>
      <c r="AH57" s="51"/>
    </row>
    <row r="58" spans="2:34">
      <c r="B58" s="9"/>
      <c r="C58" s="2"/>
      <c r="D58" s="10"/>
      <c r="E58" s="2"/>
      <c r="F58" s="2"/>
      <c r="G58" s="21"/>
      <c r="H58" s="21"/>
      <c r="I58" s="13"/>
      <c r="J58" s="13"/>
      <c r="L58" s="18"/>
      <c r="M58" s="18"/>
      <c r="N58" s="18"/>
      <c r="O58" s="18"/>
      <c r="P58" s="9"/>
      <c r="Q58" s="19"/>
      <c r="R58" s="19"/>
      <c r="S58" s="21"/>
      <c r="T58" s="21"/>
      <c r="V58" s="51"/>
      <c r="W58" s="51"/>
      <c r="X58" s="51"/>
      <c r="AA58" s="51"/>
      <c r="AB58" s="51"/>
      <c r="AC58" s="51"/>
      <c r="AH58" s="51"/>
    </row>
    <row r="59" spans="2:34">
      <c r="B59" s="9"/>
      <c r="C59" s="2"/>
      <c r="D59" s="10"/>
      <c r="E59" s="2"/>
      <c r="F59" s="2"/>
      <c r="G59" s="21"/>
      <c r="H59" s="21"/>
      <c r="I59" s="13"/>
      <c r="J59" s="13"/>
      <c r="L59" s="18"/>
      <c r="M59" s="18"/>
      <c r="N59" s="18"/>
      <c r="O59" s="18"/>
      <c r="P59" s="9"/>
      <c r="Q59" s="19"/>
      <c r="R59" s="19"/>
      <c r="S59" s="21"/>
      <c r="T59" s="21"/>
      <c r="V59" s="51"/>
      <c r="W59" s="51"/>
      <c r="X59" s="51"/>
      <c r="AA59" s="51"/>
      <c r="AB59" s="51"/>
      <c r="AC59" s="51"/>
      <c r="AH59" s="51"/>
    </row>
    <row r="60" spans="2:34">
      <c r="B60" s="9"/>
      <c r="C60" s="2"/>
      <c r="D60" s="10"/>
      <c r="E60" s="2"/>
      <c r="F60" s="2"/>
      <c r="G60" s="21"/>
      <c r="H60" s="21"/>
      <c r="I60" s="13"/>
      <c r="J60" s="13"/>
      <c r="L60" s="18"/>
      <c r="M60" s="18"/>
      <c r="N60" s="18"/>
      <c r="O60" s="18"/>
      <c r="P60" s="9"/>
      <c r="Q60" s="19"/>
      <c r="R60" s="19"/>
      <c r="S60" s="21"/>
      <c r="T60" s="21"/>
      <c r="V60" s="51"/>
      <c r="W60" s="51"/>
      <c r="X60" s="51"/>
      <c r="AA60" s="51"/>
      <c r="AB60" s="51"/>
      <c r="AC60" s="51"/>
      <c r="AH60" s="51"/>
    </row>
    <row r="61" spans="2:34">
      <c r="B61" s="9"/>
      <c r="C61" s="2"/>
      <c r="D61" s="10"/>
      <c r="E61" s="2"/>
      <c r="F61" s="2"/>
      <c r="G61" s="21"/>
      <c r="H61" s="21"/>
      <c r="I61" s="13"/>
      <c r="J61" s="13"/>
      <c r="L61" s="18"/>
      <c r="M61" s="18"/>
      <c r="N61" s="18"/>
      <c r="O61" s="18"/>
      <c r="P61" s="9"/>
      <c r="Q61" s="19"/>
      <c r="R61" s="19"/>
      <c r="S61" s="21"/>
      <c r="T61" s="21"/>
      <c r="V61" s="51"/>
      <c r="W61" s="51"/>
      <c r="X61" s="51"/>
      <c r="AA61" s="51"/>
      <c r="AB61" s="51"/>
      <c r="AC61" s="51"/>
      <c r="AH61" s="51"/>
    </row>
    <row r="62" spans="2:34">
      <c r="B62" s="9"/>
      <c r="C62" s="2"/>
      <c r="D62" s="2"/>
      <c r="E62" s="9"/>
      <c r="F62" s="9"/>
      <c r="G62" s="21"/>
      <c r="H62" s="21"/>
      <c r="I62" s="13"/>
      <c r="J62" s="13"/>
      <c r="L62" s="18"/>
      <c r="M62" s="18"/>
      <c r="N62" s="18"/>
      <c r="O62" s="18"/>
      <c r="P62" s="44"/>
      <c r="Q62" s="19"/>
      <c r="R62" s="19"/>
      <c r="S62" s="21"/>
      <c r="T62" s="21"/>
      <c r="V62" s="51"/>
      <c r="W62" s="51"/>
      <c r="X62" s="51"/>
      <c r="AA62" s="51"/>
      <c r="AB62" s="51"/>
      <c r="AC62" s="51"/>
      <c r="AD62" s="51"/>
      <c r="AE62" s="51"/>
      <c r="AH62" s="51"/>
    </row>
    <row r="63" spans="2:34">
      <c r="B63" s="9"/>
      <c r="C63" s="2"/>
      <c r="D63" s="2"/>
      <c r="E63" s="9"/>
      <c r="F63" s="9"/>
      <c r="G63" s="21"/>
      <c r="H63" s="21"/>
      <c r="I63" s="13"/>
      <c r="J63" s="13"/>
      <c r="L63" s="18"/>
      <c r="M63" s="18"/>
      <c r="N63" s="18"/>
      <c r="O63" s="18"/>
      <c r="P63" s="44"/>
      <c r="Q63" s="19"/>
      <c r="R63" s="19"/>
      <c r="S63" s="21"/>
      <c r="T63" s="21"/>
      <c r="V63" s="51"/>
      <c r="W63" s="51"/>
      <c r="X63" s="51"/>
      <c r="AA63" s="51"/>
      <c r="AB63" s="51"/>
      <c r="AC63" s="51"/>
      <c r="AD63" s="51"/>
      <c r="AE63" s="51"/>
      <c r="AH63" s="51"/>
    </row>
    <row r="64" spans="2:34">
      <c r="B64" s="9"/>
      <c r="C64" s="2"/>
      <c r="D64" s="2"/>
      <c r="E64" s="9"/>
      <c r="F64" s="9"/>
      <c r="G64" s="21"/>
      <c r="H64" s="21"/>
      <c r="I64" s="13"/>
      <c r="J64" s="13"/>
      <c r="L64" s="18"/>
      <c r="M64" s="18"/>
      <c r="N64" s="18"/>
      <c r="O64" s="18"/>
      <c r="P64" s="44"/>
      <c r="Q64" s="19"/>
      <c r="R64" s="19"/>
      <c r="S64" s="21"/>
      <c r="T64" s="21"/>
      <c r="V64" s="51"/>
      <c r="W64" s="51"/>
      <c r="X64" s="51"/>
      <c r="AA64" s="51"/>
      <c r="AB64" s="51"/>
      <c r="AC64" s="51"/>
      <c r="AD64" s="51"/>
      <c r="AE64" s="51"/>
      <c r="AH64" s="51"/>
    </row>
    <row r="65" spans="2:34">
      <c r="B65" s="9"/>
      <c r="C65" s="2"/>
      <c r="D65" s="2"/>
      <c r="E65" s="9"/>
      <c r="F65" s="9"/>
      <c r="G65" s="21"/>
      <c r="H65" s="21"/>
      <c r="I65" s="13"/>
      <c r="J65" s="13"/>
      <c r="L65" s="18"/>
      <c r="M65" s="18"/>
      <c r="N65" s="18"/>
      <c r="O65" s="18"/>
      <c r="P65" s="44"/>
      <c r="Q65" s="19"/>
      <c r="R65" s="19"/>
      <c r="S65" s="21"/>
      <c r="T65" s="21"/>
      <c r="V65" s="51"/>
      <c r="W65" s="51"/>
      <c r="X65" s="51"/>
      <c r="AA65" s="51"/>
      <c r="AB65" s="51"/>
      <c r="AC65" s="51"/>
      <c r="AD65" s="51"/>
      <c r="AE65" s="51"/>
      <c r="AH65" s="51"/>
    </row>
    <row r="66" spans="2:34">
      <c r="B66" s="9"/>
      <c r="C66" s="2"/>
      <c r="D66" s="2"/>
      <c r="E66" s="9"/>
      <c r="F66" s="9"/>
      <c r="G66" s="21"/>
      <c r="H66" s="21"/>
      <c r="I66" s="13"/>
      <c r="J66" s="13"/>
      <c r="L66" s="18"/>
      <c r="M66" s="18"/>
      <c r="N66" s="18"/>
      <c r="O66" s="18"/>
      <c r="P66" s="44"/>
      <c r="Q66" s="19"/>
      <c r="R66" s="19"/>
      <c r="S66" s="21"/>
      <c r="T66" s="21"/>
      <c r="U66" s="47"/>
      <c r="V66" s="51"/>
      <c r="W66" s="51"/>
      <c r="X66" s="51"/>
      <c r="AA66" s="47"/>
      <c r="AB66" s="51"/>
      <c r="AC66" s="51"/>
      <c r="AD66" s="51"/>
      <c r="AE66" s="51"/>
      <c r="AH66" s="51"/>
    </row>
    <row r="67" spans="2:34">
      <c r="B67" s="9"/>
      <c r="C67" s="2"/>
      <c r="D67" s="2"/>
      <c r="E67" s="9"/>
      <c r="F67" s="9"/>
      <c r="G67" s="21"/>
      <c r="H67" s="21"/>
      <c r="I67" s="13"/>
      <c r="J67" s="13"/>
      <c r="L67" s="18"/>
      <c r="M67" s="18"/>
      <c r="N67" s="18"/>
      <c r="O67" s="18"/>
      <c r="P67" s="44"/>
      <c r="Q67" s="19"/>
      <c r="R67" s="19"/>
      <c r="S67" s="21"/>
      <c r="T67" s="21"/>
      <c r="U67" s="47"/>
      <c r="V67" s="51"/>
      <c r="W67" s="51"/>
      <c r="X67" s="51"/>
      <c r="AA67" s="47"/>
      <c r="AB67" s="51"/>
      <c r="AC67" s="51"/>
      <c r="AD67" s="51"/>
      <c r="AE67" s="51"/>
      <c r="AH67" s="51"/>
    </row>
    <row r="68" spans="2:34">
      <c r="B68" s="9"/>
      <c r="C68" s="2"/>
      <c r="D68" s="2"/>
      <c r="E68" s="9"/>
      <c r="F68" s="9"/>
      <c r="G68" s="21"/>
      <c r="H68" s="21"/>
      <c r="I68" s="13"/>
      <c r="J68" s="13"/>
      <c r="L68" s="18"/>
      <c r="M68" s="18"/>
      <c r="N68" s="18"/>
      <c r="O68" s="18"/>
      <c r="P68" s="44"/>
      <c r="Q68" s="19"/>
      <c r="R68" s="19"/>
      <c r="S68" s="21"/>
      <c r="T68" s="21"/>
      <c r="U68" s="47"/>
      <c r="V68" s="51"/>
      <c r="W68" s="51"/>
      <c r="X68" s="51"/>
      <c r="AA68" s="47"/>
      <c r="AB68" s="51"/>
      <c r="AC68" s="51"/>
      <c r="AD68" s="51"/>
      <c r="AE68" s="51"/>
      <c r="AH68" s="51"/>
    </row>
    <row r="69" spans="2:34">
      <c r="B69" s="9"/>
      <c r="C69" s="2"/>
      <c r="D69" s="2"/>
      <c r="E69" s="9"/>
      <c r="F69" s="9"/>
      <c r="G69" s="21"/>
      <c r="H69" s="21"/>
      <c r="I69" s="13"/>
      <c r="J69" s="13"/>
      <c r="L69" s="18"/>
      <c r="M69" s="18"/>
      <c r="N69" s="18"/>
      <c r="O69" s="18"/>
      <c r="P69" s="44"/>
      <c r="Q69" s="19"/>
      <c r="R69" s="19"/>
      <c r="S69" s="21"/>
      <c r="T69" s="21"/>
      <c r="U69" s="47"/>
      <c r="V69" s="51"/>
      <c r="W69" s="51"/>
      <c r="X69" s="51"/>
      <c r="AA69" s="51"/>
      <c r="AB69" s="51"/>
      <c r="AC69" s="51"/>
      <c r="AD69" s="51"/>
      <c r="AE69" s="51"/>
      <c r="AH69" s="51"/>
    </row>
    <row r="70" spans="2:34">
      <c r="B70" s="9"/>
      <c r="C70" s="2"/>
      <c r="D70" s="2"/>
      <c r="E70" s="9"/>
      <c r="F70" s="9"/>
      <c r="G70" s="21"/>
      <c r="H70" s="21"/>
      <c r="I70" s="13"/>
      <c r="J70" s="13"/>
      <c r="L70" s="18"/>
      <c r="M70" s="18"/>
      <c r="N70" s="18"/>
      <c r="O70" s="18"/>
      <c r="P70" s="44"/>
      <c r="Q70" s="19"/>
      <c r="R70" s="19"/>
      <c r="S70" s="21"/>
      <c r="T70" s="21"/>
      <c r="U70" s="47"/>
      <c r="V70" s="51"/>
      <c r="W70" s="51"/>
      <c r="X70" s="51"/>
      <c r="AA70" s="51"/>
      <c r="AB70" s="51"/>
      <c r="AC70" s="51"/>
      <c r="AD70" s="51"/>
      <c r="AE70" s="51"/>
      <c r="AH70" s="51"/>
    </row>
    <row r="71" spans="2:34">
      <c r="B71" s="9"/>
      <c r="C71" s="2"/>
      <c r="D71" s="2"/>
      <c r="E71" s="9"/>
      <c r="F71" s="9"/>
      <c r="G71" s="21"/>
      <c r="H71" s="21"/>
      <c r="I71" s="13"/>
      <c r="J71" s="13"/>
      <c r="L71" s="18"/>
      <c r="M71" s="18"/>
      <c r="N71" s="18"/>
      <c r="O71" s="18"/>
      <c r="P71" s="44"/>
      <c r="Q71" s="19"/>
      <c r="R71" s="19"/>
      <c r="S71" s="21"/>
      <c r="T71" s="21"/>
      <c r="V71" s="51"/>
      <c r="W71" s="51"/>
      <c r="X71" s="51"/>
      <c r="AA71" s="51"/>
      <c r="AB71" s="51"/>
      <c r="AC71" s="51"/>
      <c r="AD71" s="51"/>
      <c r="AE71" s="51"/>
      <c r="AG71" s="72"/>
      <c r="AH71" s="51"/>
    </row>
    <row r="72" spans="2:34">
      <c r="B72" s="9"/>
      <c r="C72" s="2"/>
      <c r="D72" s="2"/>
      <c r="E72" s="9"/>
      <c r="F72" s="9"/>
      <c r="G72" s="21"/>
      <c r="H72" s="21"/>
      <c r="I72" s="13"/>
      <c r="J72" s="13"/>
      <c r="L72" s="18"/>
      <c r="M72" s="18"/>
      <c r="N72" s="18"/>
      <c r="O72" s="18"/>
      <c r="P72" s="44"/>
      <c r="Q72" s="19"/>
      <c r="R72" s="19"/>
      <c r="S72" s="21"/>
      <c r="T72" s="21"/>
      <c r="U72" s="47"/>
      <c r="V72" s="51"/>
      <c r="W72" s="51"/>
      <c r="X72" s="51"/>
      <c r="AA72" s="51"/>
      <c r="AB72" s="51"/>
      <c r="AC72" s="51"/>
      <c r="AD72" s="51"/>
      <c r="AE72" s="51"/>
      <c r="AH72" s="51"/>
    </row>
    <row r="73" spans="2:34">
      <c r="B73" s="9"/>
      <c r="C73" s="2"/>
      <c r="D73" s="2"/>
      <c r="E73" s="9"/>
      <c r="F73" s="9"/>
      <c r="G73" s="21"/>
      <c r="H73" s="21"/>
      <c r="I73" s="13"/>
      <c r="J73" s="13"/>
      <c r="L73" s="18"/>
      <c r="M73" s="18"/>
      <c r="N73" s="18"/>
      <c r="O73" s="18"/>
      <c r="P73" s="44"/>
      <c r="Q73" s="19"/>
      <c r="R73" s="19"/>
      <c r="S73" s="21"/>
      <c r="T73" s="21"/>
      <c r="U73" s="47"/>
      <c r="V73" s="51"/>
      <c r="W73" s="51"/>
      <c r="X73" s="51"/>
      <c r="AA73" s="51"/>
      <c r="AB73" s="51"/>
      <c r="AC73" s="51"/>
      <c r="AD73" s="51"/>
      <c r="AE73" s="51"/>
      <c r="AH73" s="51"/>
    </row>
    <row r="74" spans="2:34">
      <c r="B74" s="9"/>
      <c r="C74" s="2"/>
      <c r="D74" s="2"/>
      <c r="E74" s="9"/>
      <c r="F74" s="9"/>
      <c r="G74" s="21"/>
      <c r="H74" s="21"/>
      <c r="I74" s="13"/>
      <c r="J74" s="13"/>
      <c r="L74" s="18"/>
      <c r="M74" s="18"/>
      <c r="N74" s="18"/>
      <c r="O74" s="18"/>
      <c r="P74" s="44"/>
      <c r="Q74" s="19"/>
      <c r="R74" s="19"/>
      <c r="S74" s="21"/>
      <c r="T74" s="21"/>
      <c r="V74" s="51"/>
      <c r="W74" s="51"/>
      <c r="X74" s="51"/>
      <c r="AA74" s="51"/>
      <c r="AB74" s="51"/>
      <c r="AC74" s="51"/>
      <c r="AD74" s="51"/>
      <c r="AE74" s="51"/>
      <c r="AH74" s="51"/>
    </row>
    <row r="75" spans="2:34">
      <c r="B75" s="9"/>
      <c r="C75" s="2"/>
      <c r="D75" s="2"/>
      <c r="E75" s="9"/>
      <c r="F75" s="9"/>
      <c r="G75" s="21"/>
      <c r="H75" s="21"/>
      <c r="I75" s="13"/>
      <c r="J75" s="13"/>
      <c r="L75" s="18"/>
      <c r="M75" s="18"/>
      <c r="N75" s="18"/>
      <c r="O75" s="18"/>
      <c r="P75" s="44"/>
      <c r="Q75" s="19"/>
      <c r="R75" s="19"/>
      <c r="S75" s="21"/>
      <c r="T75" s="21"/>
      <c r="V75" s="51"/>
      <c r="W75" s="51"/>
      <c r="X75" s="51"/>
      <c r="AA75" s="51"/>
      <c r="AB75" s="51"/>
      <c r="AC75" s="51"/>
      <c r="AD75" s="51"/>
      <c r="AE75" s="51"/>
      <c r="AH75" s="51"/>
    </row>
    <row r="76" spans="2:34">
      <c r="B76" s="9"/>
      <c r="C76" s="2"/>
      <c r="D76" s="2"/>
      <c r="E76" s="9"/>
      <c r="F76" s="9"/>
      <c r="G76" s="21"/>
      <c r="H76" s="21"/>
      <c r="I76" s="13"/>
      <c r="J76" s="13"/>
      <c r="L76" s="18"/>
      <c r="M76" s="18"/>
      <c r="N76" s="18"/>
      <c r="O76" s="18"/>
      <c r="P76" s="44"/>
      <c r="Q76" s="19"/>
      <c r="R76" s="19"/>
      <c r="S76" s="21"/>
      <c r="T76" s="21"/>
      <c r="V76" s="51"/>
      <c r="W76" s="51"/>
      <c r="X76" s="51"/>
      <c r="AA76" s="51"/>
      <c r="AB76" s="51"/>
      <c r="AC76" s="51"/>
      <c r="AD76" s="51"/>
      <c r="AE76" s="51"/>
      <c r="AH76" s="51"/>
    </row>
    <row r="77" spans="2:34">
      <c r="B77" s="9"/>
      <c r="C77" s="2"/>
      <c r="D77" s="2"/>
      <c r="E77" s="9"/>
      <c r="F77" s="9"/>
      <c r="G77" s="21"/>
      <c r="H77" s="21"/>
      <c r="I77" s="13"/>
      <c r="J77" s="13"/>
      <c r="L77" s="18"/>
      <c r="M77" s="18"/>
      <c r="N77" s="18"/>
      <c r="O77" s="18"/>
      <c r="P77" s="44"/>
      <c r="Q77" s="19"/>
      <c r="R77" s="19"/>
      <c r="S77" s="21"/>
      <c r="T77" s="21"/>
      <c r="V77" s="51"/>
      <c r="W77" s="51"/>
      <c r="X77" s="51"/>
      <c r="AA77" s="51"/>
      <c r="AB77" s="51"/>
      <c r="AC77" s="51"/>
      <c r="AD77" s="51"/>
      <c r="AE77" s="51"/>
      <c r="AH77" s="51"/>
    </row>
    <row r="78" spans="2:34">
      <c r="B78" s="9"/>
      <c r="C78" s="2"/>
      <c r="D78" s="2"/>
      <c r="E78" s="9"/>
      <c r="F78" s="9"/>
      <c r="G78" s="21"/>
      <c r="H78" s="21"/>
      <c r="I78" s="13"/>
      <c r="J78" s="13"/>
      <c r="L78" s="18"/>
      <c r="M78" s="18"/>
      <c r="N78" s="18"/>
      <c r="O78" s="18"/>
      <c r="P78" s="44"/>
      <c r="Q78" s="19"/>
      <c r="R78" s="19"/>
      <c r="S78" s="21"/>
      <c r="T78" s="21"/>
      <c r="V78" s="51"/>
      <c r="W78" s="51"/>
      <c r="X78" s="51"/>
      <c r="AA78" s="51"/>
      <c r="AB78" s="51"/>
      <c r="AC78" s="51"/>
      <c r="AD78" s="51"/>
      <c r="AE78" s="51"/>
      <c r="AH78" s="51"/>
    </row>
    <row r="79" spans="2:34">
      <c r="B79" s="9"/>
      <c r="C79" s="2"/>
      <c r="D79" s="2"/>
      <c r="E79" s="9"/>
      <c r="F79" s="9"/>
      <c r="G79" s="21"/>
      <c r="H79" s="21"/>
      <c r="I79" s="13"/>
      <c r="J79" s="13"/>
      <c r="L79" s="18"/>
      <c r="M79" s="18"/>
      <c r="N79" s="18"/>
      <c r="O79" s="18"/>
      <c r="P79" s="44"/>
      <c r="Q79" s="19"/>
      <c r="R79" s="19"/>
      <c r="S79" s="21"/>
      <c r="T79" s="21"/>
      <c r="V79" s="51"/>
      <c r="W79" s="51"/>
      <c r="X79" s="51"/>
      <c r="AA79" s="51"/>
      <c r="AB79" s="51"/>
      <c r="AC79" s="51"/>
      <c r="AD79" s="51"/>
      <c r="AE79" s="51"/>
      <c r="AH79" s="51"/>
    </row>
    <row r="80" spans="2:34">
      <c r="B80" s="9"/>
      <c r="C80" s="2"/>
      <c r="D80" s="2"/>
      <c r="E80" s="9"/>
      <c r="F80" s="9"/>
      <c r="G80" s="21"/>
      <c r="H80" s="21"/>
      <c r="I80" s="13"/>
      <c r="J80" s="13"/>
      <c r="L80" s="18"/>
      <c r="M80" s="18"/>
      <c r="N80" s="18"/>
      <c r="O80" s="18"/>
      <c r="P80" s="44"/>
      <c r="Q80" s="19"/>
      <c r="R80" s="19"/>
      <c r="S80" s="21"/>
      <c r="T80" s="21"/>
      <c r="V80" s="51"/>
      <c r="W80" s="51"/>
      <c r="X80" s="51"/>
      <c r="AA80" s="51"/>
      <c r="AB80" s="51"/>
      <c r="AC80" s="51"/>
      <c r="AD80" s="51"/>
      <c r="AE80" s="51"/>
      <c r="AH80" s="51"/>
    </row>
    <row r="81" spans="1:34">
      <c r="B81" s="9"/>
      <c r="C81" s="2"/>
      <c r="D81" s="10"/>
      <c r="E81" s="2"/>
      <c r="F81" s="2"/>
      <c r="G81" s="21"/>
      <c r="H81" s="21"/>
      <c r="I81" s="13"/>
      <c r="J81" s="13"/>
      <c r="L81" s="18"/>
      <c r="M81" s="18"/>
      <c r="N81" s="18"/>
      <c r="O81" s="18"/>
      <c r="P81" s="9"/>
      <c r="Q81" s="19"/>
      <c r="R81" s="19"/>
      <c r="S81" s="21"/>
      <c r="T81" s="21"/>
      <c r="V81" s="51"/>
      <c r="W81" s="51"/>
      <c r="X81" s="51"/>
      <c r="AA81" s="51"/>
      <c r="AB81" s="51"/>
      <c r="AC81" s="51"/>
      <c r="AD81" s="51"/>
      <c r="AE81" s="51"/>
      <c r="AH81" s="51"/>
    </row>
    <row r="82" spans="1:34">
      <c r="B82" s="9"/>
      <c r="C82" s="2"/>
      <c r="D82" s="10"/>
      <c r="E82" s="2"/>
      <c r="F82" s="2"/>
      <c r="G82" s="21"/>
      <c r="H82" s="21"/>
      <c r="I82" s="13"/>
      <c r="J82" s="13"/>
      <c r="L82" s="18"/>
      <c r="M82" s="18"/>
      <c r="N82" s="18"/>
      <c r="O82" s="18"/>
      <c r="P82" s="9"/>
      <c r="Q82" s="19"/>
      <c r="R82" s="19"/>
      <c r="S82" s="21"/>
      <c r="T82" s="21"/>
      <c r="V82" s="51"/>
      <c r="W82" s="51"/>
      <c r="X82" s="51"/>
      <c r="AA82" s="51"/>
      <c r="AB82" s="51"/>
      <c r="AC82" s="51"/>
      <c r="AD82" s="51"/>
      <c r="AE82" s="51"/>
      <c r="AH82" s="51"/>
    </row>
    <row r="83" spans="1:34">
      <c r="B83" s="9"/>
      <c r="C83" s="2"/>
      <c r="D83" s="10"/>
      <c r="E83" s="2"/>
      <c r="F83" s="2"/>
      <c r="G83" s="21"/>
      <c r="H83" s="21"/>
      <c r="I83" s="13"/>
      <c r="J83" s="13"/>
      <c r="L83" s="18"/>
      <c r="M83" s="18"/>
      <c r="N83" s="18"/>
      <c r="O83" s="18"/>
      <c r="P83" s="9"/>
      <c r="Q83" s="19"/>
      <c r="R83" s="19"/>
      <c r="S83" s="21"/>
      <c r="T83" s="21"/>
      <c r="V83" s="51"/>
      <c r="W83" s="51"/>
      <c r="X83" s="51"/>
      <c r="AA83" s="51"/>
      <c r="AB83" s="51"/>
      <c r="AC83" s="51"/>
      <c r="AD83" s="51"/>
      <c r="AE83" s="51"/>
      <c r="AH83" s="51"/>
    </row>
    <row r="84" spans="1:34">
      <c r="B84" s="9"/>
      <c r="C84" s="2"/>
      <c r="D84" s="10"/>
      <c r="E84" s="2"/>
      <c r="F84" s="2"/>
      <c r="G84" s="21"/>
      <c r="H84" s="21"/>
      <c r="I84" s="13"/>
      <c r="J84" s="13"/>
      <c r="L84" s="18"/>
      <c r="M84" s="18"/>
      <c r="N84" s="18"/>
      <c r="O84" s="18"/>
      <c r="P84" s="9"/>
      <c r="Q84" s="19"/>
      <c r="R84" s="19"/>
      <c r="S84" s="21"/>
      <c r="T84" s="21"/>
      <c r="V84" s="51"/>
      <c r="W84" s="51"/>
      <c r="X84" s="51"/>
      <c r="AA84" s="51"/>
      <c r="AB84" s="51"/>
      <c r="AC84" s="51"/>
      <c r="AD84" s="51"/>
      <c r="AE84" s="51"/>
      <c r="AH84" s="51"/>
    </row>
    <row r="85" spans="1:34">
      <c r="B85" s="9"/>
      <c r="C85" s="2"/>
      <c r="D85" s="2"/>
      <c r="E85" s="2"/>
      <c r="F85" s="2"/>
      <c r="G85" s="21"/>
      <c r="H85" s="21"/>
      <c r="I85" s="13"/>
      <c r="J85" s="13"/>
      <c r="L85" s="18"/>
      <c r="M85" s="18"/>
      <c r="N85" s="18"/>
      <c r="O85" s="18"/>
      <c r="P85" s="9"/>
      <c r="Q85" s="19"/>
      <c r="R85" s="19"/>
      <c r="S85" s="21"/>
      <c r="V85" s="51"/>
      <c r="W85" s="51"/>
      <c r="X85" s="51"/>
      <c r="AA85" s="51"/>
      <c r="AB85" s="51"/>
      <c r="AC85" s="51"/>
      <c r="AD85" s="51"/>
      <c r="AE85" s="51"/>
      <c r="AH85" s="51"/>
    </row>
    <row r="86" spans="1:34">
      <c r="B86" s="9"/>
      <c r="C86" s="2"/>
      <c r="D86" s="2"/>
      <c r="E86" s="2"/>
      <c r="F86" s="2"/>
      <c r="G86" s="21"/>
      <c r="H86" s="21"/>
      <c r="I86" s="13"/>
      <c r="J86" s="13"/>
      <c r="L86" s="18"/>
      <c r="M86" s="18"/>
      <c r="N86" s="18"/>
      <c r="O86" s="18"/>
      <c r="P86" s="9"/>
      <c r="Q86" s="19"/>
      <c r="R86" s="19"/>
      <c r="S86" s="21"/>
      <c r="T86" s="50"/>
      <c r="V86" s="51"/>
      <c r="W86" s="51"/>
      <c r="X86" s="51"/>
      <c r="AA86" s="51"/>
      <c r="AB86" s="51"/>
      <c r="AC86" s="51"/>
      <c r="AD86" s="51"/>
      <c r="AE86" s="51"/>
      <c r="AH86" s="51"/>
    </row>
    <row r="87" spans="1:34">
      <c r="B87" s="9"/>
      <c r="C87" s="2"/>
      <c r="D87" s="2"/>
      <c r="E87" s="2"/>
      <c r="F87" s="2"/>
      <c r="G87" s="21"/>
      <c r="H87" s="21"/>
      <c r="I87" s="13"/>
      <c r="J87" s="13"/>
      <c r="L87" s="18"/>
      <c r="M87" s="18"/>
      <c r="N87" s="18"/>
      <c r="O87" s="18"/>
      <c r="P87" s="9"/>
      <c r="Q87" s="19"/>
      <c r="R87" s="19"/>
      <c r="S87" s="21"/>
      <c r="T87" s="50"/>
      <c r="V87" s="51"/>
      <c r="W87" s="51"/>
      <c r="X87" s="51"/>
      <c r="AA87" s="51"/>
      <c r="AB87" s="51"/>
      <c r="AC87" s="51"/>
      <c r="AD87" s="51"/>
      <c r="AE87" s="51"/>
      <c r="AH87" s="51"/>
    </row>
    <row r="88" spans="1:34">
      <c r="B88" s="9"/>
      <c r="C88" s="2"/>
      <c r="D88" s="2"/>
      <c r="E88" s="2"/>
      <c r="F88" s="2"/>
      <c r="G88" s="21"/>
      <c r="H88" s="21"/>
      <c r="I88" s="13"/>
      <c r="J88" s="13"/>
      <c r="L88" s="18"/>
      <c r="M88" s="18"/>
      <c r="N88" s="18"/>
      <c r="O88" s="18"/>
      <c r="P88" s="9"/>
      <c r="Q88" s="19"/>
      <c r="R88" s="19"/>
      <c r="S88" s="21"/>
      <c r="T88" s="50"/>
      <c r="V88" s="51"/>
      <c r="W88" s="51"/>
      <c r="X88" s="51"/>
      <c r="AA88" s="51"/>
      <c r="AB88" s="51"/>
      <c r="AC88" s="51"/>
      <c r="AD88" s="51"/>
      <c r="AE88" s="51"/>
      <c r="AH88" s="51"/>
    </row>
    <row r="89" spans="1:34">
      <c r="B89" s="9"/>
      <c r="C89" s="2"/>
      <c r="D89" s="2"/>
      <c r="E89" s="2"/>
      <c r="F89" s="2"/>
      <c r="G89" s="21"/>
      <c r="H89" s="21"/>
      <c r="I89" s="13"/>
      <c r="J89" s="13"/>
      <c r="L89" s="18"/>
      <c r="M89" s="18"/>
      <c r="N89" s="18"/>
      <c r="O89" s="18"/>
      <c r="P89" s="9"/>
      <c r="Q89" s="19"/>
      <c r="R89" s="19"/>
      <c r="S89" s="21"/>
      <c r="T89" s="50"/>
      <c r="V89" s="51"/>
      <c r="W89" s="51"/>
      <c r="X89" s="51"/>
      <c r="AA89" s="51"/>
      <c r="AB89" s="51"/>
      <c r="AC89" s="51"/>
      <c r="AD89" s="51"/>
      <c r="AE89" s="51"/>
      <c r="AH89" s="51"/>
    </row>
    <row r="90" spans="1:34">
      <c r="B90" s="9"/>
      <c r="C90" s="2"/>
      <c r="D90" s="2"/>
      <c r="E90" s="2"/>
      <c r="F90" s="2"/>
      <c r="G90" s="21"/>
      <c r="H90" s="21"/>
      <c r="I90" s="13"/>
      <c r="J90" s="13"/>
      <c r="L90" s="18"/>
      <c r="M90" s="18"/>
      <c r="N90" s="18"/>
      <c r="O90" s="18"/>
      <c r="P90" s="9"/>
      <c r="Q90" s="19"/>
      <c r="R90" s="19"/>
      <c r="S90" s="21"/>
      <c r="T90" s="50"/>
      <c r="V90" s="51"/>
      <c r="W90" s="51"/>
      <c r="X90" s="51"/>
      <c r="AA90" s="51"/>
      <c r="AB90" s="51"/>
      <c r="AC90" s="51"/>
      <c r="AD90" s="51"/>
      <c r="AE90" s="51"/>
      <c r="AH90" s="51"/>
    </row>
    <row r="91" spans="1:34">
      <c r="B91" s="9"/>
      <c r="C91" s="2"/>
      <c r="D91" s="2"/>
      <c r="E91" s="2"/>
      <c r="F91" s="2"/>
      <c r="G91" s="21"/>
      <c r="H91" s="21"/>
      <c r="I91" s="13"/>
      <c r="J91" s="13"/>
      <c r="L91" s="18"/>
      <c r="M91" s="18"/>
      <c r="N91" s="18"/>
      <c r="O91" s="18"/>
      <c r="P91" s="9"/>
      <c r="Q91" s="19"/>
      <c r="R91" s="19"/>
      <c r="S91" s="21"/>
      <c r="T91" s="6"/>
      <c r="V91" s="51"/>
      <c r="W91" s="51"/>
      <c r="X91" s="51"/>
      <c r="AA91" s="51"/>
      <c r="AB91" s="51"/>
      <c r="AC91" s="51"/>
      <c r="AD91" s="51"/>
      <c r="AE91" s="51"/>
      <c r="AH91" s="51"/>
    </row>
    <row r="92" spans="1:34">
      <c r="B92" s="9"/>
      <c r="C92" s="2"/>
      <c r="D92" s="2"/>
      <c r="E92" s="2"/>
      <c r="F92" s="2"/>
      <c r="G92" s="21"/>
      <c r="H92" s="21"/>
      <c r="I92" s="13"/>
      <c r="J92" s="13"/>
      <c r="L92" s="18"/>
      <c r="M92" s="18"/>
      <c r="N92" s="18"/>
      <c r="O92" s="18"/>
      <c r="P92" s="9"/>
      <c r="Q92" s="19"/>
      <c r="R92" s="19"/>
      <c r="S92" s="21"/>
      <c r="T92" s="6"/>
      <c r="V92" s="51"/>
      <c r="W92" s="51"/>
      <c r="X92" s="51"/>
      <c r="AA92" s="51"/>
      <c r="AB92" s="51"/>
      <c r="AC92" s="51"/>
      <c r="AD92" s="51"/>
      <c r="AE92" s="51"/>
      <c r="AH92" s="51"/>
    </row>
    <row r="93" spans="1:34">
      <c r="B93" s="9"/>
      <c r="C93" s="2"/>
      <c r="D93" s="2"/>
      <c r="E93" s="2"/>
      <c r="F93" s="2"/>
      <c r="G93" s="21"/>
      <c r="H93" s="21"/>
      <c r="I93" s="13"/>
      <c r="J93" s="13"/>
      <c r="L93" s="18"/>
      <c r="M93" s="18"/>
      <c r="N93" s="18"/>
      <c r="O93" s="18"/>
      <c r="P93" s="9"/>
      <c r="Q93" s="19"/>
      <c r="R93" s="19"/>
      <c r="S93" s="21"/>
      <c r="T93" s="6"/>
      <c r="V93" s="51"/>
      <c r="W93" s="51"/>
      <c r="X93" s="51"/>
      <c r="AA93" s="51"/>
      <c r="AB93" s="51"/>
      <c r="AC93" s="51"/>
      <c r="AD93" s="51"/>
      <c r="AE93" s="51"/>
      <c r="AH93" s="51"/>
    </row>
    <row r="94" spans="1:34" s="76" customFormat="1">
      <c r="A94" s="2"/>
      <c r="B94" s="9"/>
      <c r="C94" s="2"/>
      <c r="D94" s="10"/>
      <c r="E94" s="2"/>
      <c r="F94" s="2"/>
      <c r="G94" s="21"/>
      <c r="H94" s="21"/>
      <c r="I94" s="13"/>
      <c r="J94" s="13"/>
      <c r="K94" s="2"/>
      <c r="L94" s="18"/>
      <c r="M94" s="18"/>
      <c r="N94" s="18"/>
      <c r="O94" s="18"/>
      <c r="P94" s="9"/>
      <c r="Q94" s="19"/>
      <c r="R94" s="19"/>
      <c r="S94" s="21"/>
      <c r="T94" s="6"/>
      <c r="U94" s="2"/>
      <c r="V94" s="51"/>
      <c r="W94" s="51"/>
      <c r="X94" s="51"/>
      <c r="Y94" s="2"/>
      <c r="Z94" s="2"/>
      <c r="AA94" s="51"/>
      <c r="AB94" s="51"/>
      <c r="AC94" s="51"/>
      <c r="AD94" s="2"/>
      <c r="AE94" s="2"/>
      <c r="AF94" s="2"/>
      <c r="AG94" s="2"/>
      <c r="AH94" s="51"/>
    </row>
    <row r="95" spans="1:34">
      <c r="B95" s="9"/>
      <c r="C95" s="2"/>
      <c r="D95" s="10"/>
      <c r="E95" s="2"/>
      <c r="F95" s="2"/>
      <c r="G95" s="21"/>
      <c r="H95" s="21"/>
      <c r="I95" s="13"/>
      <c r="J95" s="13"/>
      <c r="L95" s="18"/>
      <c r="M95" s="18"/>
      <c r="N95" s="18"/>
      <c r="O95" s="18"/>
      <c r="P95" s="9"/>
      <c r="Q95" s="19"/>
      <c r="R95" s="19"/>
      <c r="S95" s="21"/>
      <c r="T95" s="6"/>
      <c r="V95" s="51"/>
      <c r="W95" s="51"/>
      <c r="X95" s="51"/>
      <c r="AA95" s="51"/>
      <c r="AB95" s="51"/>
      <c r="AC95" s="51"/>
      <c r="AH95" s="51"/>
    </row>
    <row r="96" spans="1:34">
      <c r="B96" s="9"/>
      <c r="C96" s="2"/>
      <c r="D96" s="10"/>
      <c r="E96" s="2"/>
      <c r="F96" s="2"/>
      <c r="G96" s="21"/>
      <c r="H96" s="21"/>
      <c r="I96" s="13"/>
      <c r="J96" s="13"/>
      <c r="L96" s="18"/>
      <c r="M96" s="18"/>
      <c r="N96" s="18"/>
      <c r="O96" s="18"/>
      <c r="P96" s="9"/>
      <c r="Q96" s="19"/>
      <c r="R96" s="19"/>
      <c r="S96" s="21"/>
      <c r="T96" s="6"/>
      <c r="V96" s="51"/>
      <c r="W96" s="51"/>
      <c r="X96" s="51"/>
      <c r="AA96" s="51"/>
      <c r="AB96" s="51"/>
      <c r="AC96" s="51"/>
      <c r="AH96" s="51"/>
    </row>
    <row r="97" spans="1:34">
      <c r="B97" s="9"/>
      <c r="C97" s="2"/>
      <c r="D97" s="2"/>
      <c r="E97" s="2"/>
      <c r="F97" s="2"/>
      <c r="G97" s="21"/>
      <c r="H97" s="21"/>
      <c r="I97" s="13"/>
      <c r="J97" s="13"/>
      <c r="L97" s="18"/>
      <c r="M97" s="18"/>
      <c r="N97" s="18"/>
      <c r="O97" s="18"/>
      <c r="P97" s="9"/>
      <c r="Q97" s="19"/>
      <c r="R97" s="19"/>
      <c r="S97" s="21"/>
      <c r="T97" s="6"/>
      <c r="V97" s="51"/>
      <c r="W97" s="51"/>
      <c r="X97" s="51"/>
      <c r="AA97" s="51"/>
      <c r="AB97" s="51"/>
      <c r="AC97" s="51"/>
      <c r="AD97" s="51"/>
      <c r="AE97" s="51"/>
      <c r="AH97" s="51"/>
    </row>
    <row r="98" spans="1:34">
      <c r="B98" s="9"/>
      <c r="C98" s="2"/>
      <c r="D98" s="2"/>
      <c r="E98" s="2"/>
      <c r="F98" s="2"/>
      <c r="G98" s="21"/>
      <c r="H98" s="21"/>
      <c r="I98" s="13"/>
      <c r="J98" s="13"/>
      <c r="L98" s="18"/>
      <c r="M98" s="18"/>
      <c r="N98" s="18"/>
      <c r="O98" s="18"/>
      <c r="P98" s="9"/>
      <c r="Q98" s="19"/>
      <c r="R98" s="19"/>
      <c r="S98" s="21"/>
      <c r="T98" s="6"/>
      <c r="V98" s="51"/>
      <c r="W98" s="51"/>
      <c r="X98" s="51"/>
      <c r="AA98" s="51"/>
      <c r="AB98" s="51"/>
      <c r="AC98" s="51"/>
      <c r="AD98" s="51"/>
      <c r="AE98" s="51"/>
      <c r="AH98" s="51"/>
    </row>
    <row r="99" spans="1:34">
      <c r="B99" s="9"/>
      <c r="C99" s="2"/>
      <c r="D99" s="2"/>
      <c r="E99" s="2"/>
      <c r="F99" s="2"/>
      <c r="G99" s="21"/>
      <c r="H99" s="21"/>
      <c r="I99" s="13"/>
      <c r="J99" s="13"/>
      <c r="L99" s="18"/>
      <c r="M99" s="18"/>
      <c r="N99" s="18"/>
      <c r="O99" s="18"/>
      <c r="P99" s="9"/>
      <c r="Q99" s="19"/>
      <c r="R99" s="19"/>
      <c r="S99" s="21"/>
      <c r="T99" s="6"/>
      <c r="V99" s="51"/>
      <c r="W99" s="51"/>
      <c r="X99" s="51"/>
      <c r="AA99" s="51"/>
      <c r="AB99" s="51"/>
      <c r="AC99" s="51"/>
      <c r="AD99" s="51"/>
      <c r="AE99" s="51"/>
      <c r="AH99" s="51"/>
    </row>
    <row r="100" spans="1:34">
      <c r="B100" s="9"/>
      <c r="C100" s="2"/>
      <c r="D100" s="2"/>
      <c r="E100" s="2"/>
      <c r="F100" s="2"/>
      <c r="G100" s="21"/>
      <c r="H100" s="21"/>
      <c r="I100" s="13"/>
      <c r="J100" s="13"/>
      <c r="L100" s="18"/>
      <c r="M100" s="18"/>
      <c r="N100" s="18"/>
      <c r="O100" s="18"/>
      <c r="P100" s="9"/>
      <c r="Q100" s="19"/>
      <c r="R100" s="19"/>
      <c r="S100" s="21"/>
      <c r="T100" s="6"/>
      <c r="V100" s="51"/>
      <c r="W100" s="51"/>
      <c r="X100" s="51"/>
      <c r="AA100" s="51"/>
      <c r="AB100" s="51"/>
      <c r="AC100" s="51"/>
      <c r="AD100" s="51"/>
      <c r="AE100" s="51"/>
      <c r="AH100" s="51"/>
    </row>
    <row r="101" spans="1:34">
      <c r="B101" s="9"/>
      <c r="C101" s="2"/>
      <c r="D101" s="2"/>
      <c r="E101" s="2"/>
      <c r="F101" s="2"/>
      <c r="G101" s="21"/>
      <c r="H101" s="21"/>
      <c r="I101" s="13"/>
      <c r="J101" s="13"/>
      <c r="L101" s="18"/>
      <c r="M101" s="18"/>
      <c r="N101" s="18"/>
      <c r="O101" s="18"/>
      <c r="P101" s="9"/>
      <c r="Q101" s="19"/>
      <c r="R101" s="19"/>
      <c r="S101" s="21"/>
      <c r="T101" s="6"/>
      <c r="V101" s="51"/>
      <c r="W101" s="51"/>
      <c r="X101" s="51"/>
      <c r="AA101" s="51"/>
      <c r="AB101" s="51"/>
      <c r="AC101" s="51"/>
      <c r="AD101" s="51"/>
      <c r="AE101" s="51"/>
      <c r="AH101" s="51"/>
    </row>
    <row r="102" spans="1:34" s="76" customFormat="1">
      <c r="A102" s="2"/>
      <c r="B102" s="9"/>
      <c r="C102" s="2"/>
      <c r="D102" s="2"/>
      <c r="E102" s="2"/>
      <c r="F102" s="2"/>
      <c r="G102" s="21"/>
      <c r="H102" s="21"/>
      <c r="I102" s="13"/>
      <c r="J102" s="13"/>
      <c r="K102" s="2"/>
      <c r="L102" s="18"/>
      <c r="M102" s="18"/>
      <c r="N102" s="18"/>
      <c r="O102" s="18"/>
      <c r="P102" s="9"/>
      <c r="Q102" s="19"/>
      <c r="R102" s="19"/>
      <c r="S102" s="21"/>
      <c r="T102" s="6"/>
      <c r="U102" s="2"/>
      <c r="V102" s="51"/>
      <c r="W102" s="51"/>
      <c r="X102" s="51"/>
      <c r="Y102" s="2"/>
      <c r="Z102" s="2"/>
      <c r="AA102" s="51"/>
      <c r="AB102" s="51"/>
      <c r="AC102" s="51"/>
      <c r="AD102" s="51"/>
      <c r="AE102" s="51"/>
      <c r="AF102" s="2"/>
      <c r="AG102" s="2"/>
      <c r="AH102" s="51"/>
    </row>
    <row r="103" spans="1:34">
      <c r="B103" s="9"/>
      <c r="C103" s="2"/>
      <c r="D103" s="2"/>
      <c r="E103" s="2"/>
      <c r="F103" s="2"/>
      <c r="G103" s="21"/>
      <c r="H103" s="21"/>
      <c r="I103" s="13"/>
      <c r="J103" s="13"/>
      <c r="L103" s="18"/>
      <c r="M103" s="18"/>
      <c r="N103" s="18"/>
      <c r="O103" s="18"/>
      <c r="P103" s="9"/>
      <c r="Q103" s="19"/>
      <c r="R103" s="19"/>
      <c r="S103" s="21"/>
      <c r="T103" s="6"/>
      <c r="V103" s="51"/>
      <c r="W103" s="51"/>
      <c r="X103" s="51"/>
      <c r="AA103" s="51"/>
      <c r="AB103" s="51"/>
      <c r="AC103" s="51"/>
      <c r="AD103" s="51"/>
      <c r="AE103" s="51"/>
      <c r="AH103" s="51"/>
    </row>
    <row r="104" spans="1:34">
      <c r="B104" s="9"/>
      <c r="C104" s="2"/>
      <c r="D104" s="2"/>
      <c r="E104" s="2"/>
      <c r="F104" s="2"/>
      <c r="G104" s="21"/>
      <c r="H104" s="21"/>
      <c r="I104" s="13"/>
      <c r="J104" s="13"/>
      <c r="L104" s="18"/>
      <c r="M104" s="18"/>
      <c r="N104" s="18"/>
      <c r="O104" s="18"/>
      <c r="P104" s="9"/>
      <c r="Q104" s="19"/>
      <c r="R104" s="19"/>
      <c r="S104" s="21"/>
      <c r="T104" s="50"/>
      <c r="V104" s="51"/>
      <c r="W104" s="51"/>
      <c r="X104" s="51"/>
      <c r="AA104" s="51"/>
      <c r="AB104" s="51"/>
      <c r="AC104" s="51"/>
      <c r="AD104" s="51"/>
      <c r="AE104" s="51"/>
      <c r="AH104" s="51"/>
    </row>
    <row r="105" spans="1:34">
      <c r="B105" s="9"/>
      <c r="C105" s="2"/>
      <c r="D105" s="2"/>
      <c r="E105" s="2"/>
      <c r="F105" s="2"/>
      <c r="G105" s="21"/>
      <c r="H105" s="21"/>
      <c r="I105" s="13"/>
      <c r="J105" s="13"/>
      <c r="L105" s="18"/>
      <c r="M105" s="18"/>
      <c r="N105" s="18"/>
      <c r="O105" s="18"/>
      <c r="P105" s="9"/>
      <c r="Q105" s="19"/>
      <c r="R105" s="19"/>
      <c r="S105" s="21"/>
      <c r="T105" s="50"/>
      <c r="V105" s="51"/>
      <c r="W105" s="51"/>
      <c r="X105" s="51"/>
      <c r="AA105" s="51"/>
      <c r="AB105" s="51"/>
      <c r="AC105" s="51"/>
      <c r="AD105" s="51"/>
      <c r="AE105" s="51"/>
      <c r="AH105" s="51"/>
    </row>
    <row r="106" spans="1:34">
      <c r="B106" s="9"/>
      <c r="C106" s="2"/>
      <c r="D106" s="2"/>
      <c r="E106" s="2"/>
      <c r="F106" s="2"/>
      <c r="G106" s="21"/>
      <c r="H106" s="21"/>
      <c r="I106" s="13"/>
      <c r="J106" s="13"/>
      <c r="L106" s="18"/>
      <c r="M106" s="18"/>
      <c r="N106" s="18"/>
      <c r="O106" s="18"/>
      <c r="P106" s="9"/>
      <c r="Q106" s="19"/>
      <c r="R106" s="19"/>
      <c r="S106" s="21"/>
      <c r="T106" s="6"/>
      <c r="V106" s="51"/>
      <c r="W106" s="51"/>
      <c r="X106" s="51"/>
      <c r="AA106" s="51"/>
      <c r="AB106" s="51"/>
      <c r="AC106" s="51"/>
      <c r="AD106" s="51"/>
      <c r="AE106" s="51"/>
      <c r="AH106" s="51"/>
    </row>
    <row r="107" spans="1:34">
      <c r="B107" s="9"/>
      <c r="C107" s="2"/>
      <c r="D107" s="2"/>
      <c r="E107" s="2"/>
      <c r="F107" s="2"/>
      <c r="G107" s="21"/>
      <c r="H107" s="21"/>
      <c r="I107" s="13"/>
      <c r="J107" s="13"/>
      <c r="L107" s="18"/>
      <c r="M107" s="18"/>
      <c r="N107" s="18"/>
      <c r="O107" s="18"/>
      <c r="P107" s="9"/>
      <c r="Q107" s="19"/>
      <c r="R107" s="19"/>
      <c r="S107" s="21"/>
      <c r="T107" s="6"/>
      <c r="V107" s="51"/>
      <c r="W107" s="51"/>
      <c r="X107" s="51"/>
      <c r="AA107" s="51"/>
      <c r="AB107" s="51"/>
      <c r="AC107" s="51"/>
      <c r="AD107" s="51"/>
      <c r="AE107" s="51"/>
      <c r="AH107" s="51"/>
    </row>
    <row r="108" spans="1:34">
      <c r="B108" s="9"/>
      <c r="C108" s="2"/>
      <c r="D108" s="2"/>
      <c r="E108" s="2"/>
      <c r="F108" s="2"/>
      <c r="G108" s="21"/>
      <c r="H108" s="21"/>
      <c r="I108" s="13"/>
      <c r="J108" s="13"/>
      <c r="L108" s="18"/>
      <c r="M108" s="18"/>
      <c r="N108" s="18"/>
      <c r="O108" s="18"/>
      <c r="P108" s="9"/>
      <c r="Q108" s="19"/>
      <c r="R108" s="19"/>
      <c r="S108" s="21"/>
      <c r="T108" s="6"/>
      <c r="V108" s="51"/>
      <c r="W108" s="51"/>
      <c r="X108" s="51"/>
      <c r="AA108" s="51"/>
      <c r="AB108" s="51"/>
      <c r="AC108" s="51"/>
      <c r="AD108" s="51"/>
      <c r="AE108" s="51"/>
      <c r="AH108" s="51"/>
    </row>
    <row r="109" spans="1:34">
      <c r="B109" s="9"/>
      <c r="C109" s="2"/>
      <c r="D109" s="2"/>
      <c r="E109" s="2"/>
      <c r="F109" s="2"/>
      <c r="G109" s="21"/>
      <c r="H109" s="21"/>
      <c r="I109" s="13"/>
      <c r="J109" s="13"/>
      <c r="L109" s="18"/>
      <c r="M109" s="18"/>
      <c r="N109" s="18"/>
      <c r="O109" s="18"/>
      <c r="P109" s="9"/>
      <c r="Q109" s="19"/>
      <c r="R109" s="19"/>
      <c r="S109" s="21"/>
      <c r="T109" s="6"/>
      <c r="V109" s="51"/>
      <c r="W109" s="51"/>
      <c r="X109" s="51"/>
      <c r="AA109" s="51"/>
      <c r="AB109" s="51"/>
      <c r="AC109" s="51"/>
      <c r="AD109" s="51"/>
      <c r="AE109" s="51"/>
      <c r="AH109" s="51"/>
    </row>
    <row r="110" spans="1:34">
      <c r="B110" s="9"/>
      <c r="C110" s="2"/>
      <c r="D110" s="2"/>
      <c r="E110" s="2"/>
      <c r="F110" s="2"/>
      <c r="G110" s="21"/>
      <c r="H110" s="21"/>
      <c r="I110" s="13"/>
      <c r="J110" s="13"/>
      <c r="L110" s="18"/>
      <c r="M110" s="18"/>
      <c r="N110" s="18"/>
      <c r="O110" s="18"/>
      <c r="P110" s="9"/>
      <c r="Q110" s="19"/>
      <c r="R110" s="19"/>
      <c r="S110" s="21"/>
      <c r="T110" s="6"/>
      <c r="V110" s="51"/>
      <c r="W110" s="51"/>
      <c r="X110" s="51"/>
      <c r="AA110" s="51"/>
      <c r="AB110" s="51"/>
      <c r="AC110" s="51"/>
      <c r="AD110" s="51"/>
      <c r="AE110" s="51"/>
      <c r="AH110" s="51"/>
    </row>
    <row r="111" spans="1:34">
      <c r="B111" s="9"/>
      <c r="C111" s="2"/>
      <c r="D111" s="2"/>
      <c r="E111" s="2"/>
      <c r="F111" s="2"/>
      <c r="G111" s="21"/>
      <c r="H111" s="21"/>
      <c r="I111" s="13"/>
      <c r="J111" s="13"/>
      <c r="L111" s="18"/>
      <c r="M111" s="18"/>
      <c r="N111" s="18"/>
      <c r="O111" s="18"/>
      <c r="P111" s="9"/>
      <c r="Q111" s="19"/>
      <c r="R111" s="19"/>
      <c r="S111" s="21"/>
      <c r="T111" s="6"/>
      <c r="V111" s="51"/>
      <c r="W111" s="51"/>
      <c r="X111" s="51"/>
      <c r="AA111" s="51"/>
      <c r="AB111" s="51"/>
      <c r="AC111" s="51"/>
      <c r="AD111" s="51"/>
      <c r="AE111" s="51"/>
      <c r="AH111" s="51"/>
    </row>
    <row r="112" spans="1:34">
      <c r="B112" s="9"/>
      <c r="C112" s="2"/>
      <c r="D112" s="2"/>
      <c r="E112" s="2"/>
      <c r="F112" s="2"/>
      <c r="G112" s="21"/>
      <c r="H112" s="21"/>
      <c r="I112" s="13"/>
      <c r="J112" s="13"/>
      <c r="L112" s="18"/>
      <c r="M112" s="18"/>
      <c r="N112" s="18"/>
      <c r="O112" s="18"/>
      <c r="P112" s="9"/>
      <c r="Q112" s="19"/>
      <c r="R112" s="19"/>
      <c r="S112" s="21"/>
      <c r="T112" s="6"/>
      <c r="V112" s="51"/>
      <c r="W112" s="51"/>
      <c r="X112" s="51"/>
      <c r="AA112" s="51"/>
      <c r="AB112" s="51"/>
      <c r="AC112" s="51"/>
      <c r="AD112" s="51"/>
      <c r="AE112" s="51"/>
      <c r="AH112" s="51"/>
    </row>
    <row r="113" spans="1:35">
      <c r="B113" s="9"/>
      <c r="C113" s="2"/>
      <c r="D113" s="2"/>
      <c r="E113" s="2"/>
      <c r="F113" s="2"/>
      <c r="G113" s="21"/>
      <c r="H113" s="21"/>
      <c r="I113" s="13"/>
      <c r="J113" s="13"/>
      <c r="L113" s="18"/>
      <c r="M113" s="18"/>
      <c r="N113" s="18"/>
      <c r="O113" s="18"/>
      <c r="P113" s="9"/>
      <c r="Q113" s="19"/>
      <c r="R113" s="19"/>
      <c r="S113" s="21"/>
      <c r="T113" s="6"/>
      <c r="V113" s="51"/>
      <c r="W113" s="51"/>
      <c r="X113" s="51"/>
      <c r="AA113" s="51"/>
      <c r="AB113" s="51"/>
      <c r="AC113" s="51"/>
      <c r="AD113" s="51"/>
      <c r="AE113" s="51"/>
      <c r="AH113" s="51"/>
    </row>
    <row r="114" spans="1:35" s="76" customFormat="1">
      <c r="A114" s="2"/>
      <c r="B114" s="9"/>
      <c r="C114" s="2"/>
      <c r="D114" s="2"/>
      <c r="E114" s="2"/>
      <c r="F114" s="2"/>
      <c r="G114" s="21"/>
      <c r="H114" s="21"/>
      <c r="I114" s="13"/>
      <c r="J114" s="13"/>
      <c r="K114" s="2"/>
      <c r="L114" s="18"/>
      <c r="M114" s="18"/>
      <c r="N114" s="18"/>
      <c r="O114" s="18"/>
      <c r="P114" s="2"/>
      <c r="Q114" s="19"/>
      <c r="R114" s="19"/>
      <c r="S114" s="21"/>
      <c r="T114" s="6"/>
      <c r="U114" s="2"/>
      <c r="V114" s="51"/>
      <c r="W114" s="51"/>
      <c r="X114" s="51"/>
      <c r="Y114" s="2"/>
      <c r="Z114" s="2"/>
      <c r="AA114" s="51"/>
      <c r="AB114" s="51"/>
      <c r="AC114" s="51"/>
      <c r="AD114" s="51"/>
      <c r="AE114" s="51"/>
      <c r="AF114" s="2"/>
      <c r="AG114" s="2"/>
      <c r="AH114" s="51"/>
    </row>
    <row r="115" spans="1:35">
      <c r="B115" s="9"/>
      <c r="C115" s="2"/>
      <c r="D115" s="2"/>
      <c r="E115" s="2"/>
      <c r="F115" s="2"/>
      <c r="G115" s="21"/>
      <c r="H115" s="21"/>
      <c r="I115" s="13"/>
      <c r="J115" s="13"/>
      <c r="L115" s="18"/>
      <c r="M115" s="18"/>
      <c r="N115" s="18"/>
      <c r="O115" s="18"/>
      <c r="P115" s="79"/>
      <c r="Q115" s="19"/>
      <c r="R115" s="19"/>
      <c r="S115" s="21"/>
      <c r="T115" s="6"/>
      <c r="V115" s="51"/>
      <c r="W115" s="51"/>
      <c r="X115" s="51"/>
      <c r="AA115" s="51"/>
      <c r="AB115" s="51"/>
      <c r="AC115" s="51"/>
      <c r="AD115" s="51"/>
      <c r="AE115" s="51"/>
      <c r="AH115" s="51"/>
    </row>
    <row r="116" spans="1:35">
      <c r="B116" s="9"/>
      <c r="C116" s="2"/>
      <c r="D116" s="2"/>
      <c r="E116" s="2"/>
      <c r="F116" s="2"/>
      <c r="G116" s="21"/>
      <c r="H116" s="21"/>
      <c r="I116" s="13"/>
      <c r="J116" s="13"/>
      <c r="L116" s="18"/>
      <c r="M116" s="18"/>
      <c r="N116" s="18"/>
      <c r="O116" s="18"/>
      <c r="Q116" s="19"/>
      <c r="R116" s="19"/>
      <c r="S116" s="21"/>
      <c r="T116" s="6"/>
      <c r="V116" s="51"/>
      <c r="W116" s="51"/>
      <c r="X116" s="51"/>
      <c r="AA116" s="51"/>
      <c r="AB116" s="51"/>
      <c r="AC116" s="51"/>
      <c r="AD116" s="51"/>
      <c r="AE116" s="51"/>
      <c r="AH116" s="51"/>
    </row>
    <row r="117" spans="1:35">
      <c r="B117" s="9"/>
      <c r="C117" s="2"/>
      <c r="D117" s="2"/>
      <c r="E117" s="2"/>
      <c r="F117" s="2"/>
      <c r="G117" s="21"/>
      <c r="H117" s="21"/>
      <c r="I117" s="13"/>
      <c r="J117" s="13"/>
      <c r="L117" s="18"/>
      <c r="M117" s="18"/>
      <c r="N117" s="18"/>
      <c r="O117" s="18"/>
      <c r="Q117" s="19"/>
      <c r="R117" s="19"/>
      <c r="S117" s="21"/>
      <c r="T117" s="6"/>
      <c r="V117" s="51"/>
      <c r="W117" s="51"/>
      <c r="X117" s="51"/>
      <c r="AA117" s="51"/>
      <c r="AB117" s="51"/>
      <c r="AC117" s="51"/>
      <c r="AD117" s="51"/>
      <c r="AE117" s="51"/>
      <c r="AH117" s="51"/>
    </row>
    <row r="118" spans="1:35">
      <c r="B118" s="9"/>
      <c r="C118" s="2"/>
      <c r="D118" s="2"/>
      <c r="E118" s="2"/>
      <c r="F118" s="2"/>
      <c r="G118" s="21"/>
      <c r="H118" s="21"/>
      <c r="I118" s="13"/>
      <c r="J118" s="13"/>
      <c r="L118" s="18"/>
      <c r="M118" s="18"/>
      <c r="N118" s="18"/>
      <c r="O118" s="18"/>
      <c r="Q118" s="19"/>
      <c r="R118" s="19"/>
      <c r="S118" s="21"/>
      <c r="T118" s="6"/>
      <c r="V118" s="51"/>
      <c r="W118" s="51"/>
      <c r="X118" s="51"/>
      <c r="AA118" s="51"/>
      <c r="AB118" s="51"/>
      <c r="AC118" s="51"/>
      <c r="AD118" s="51"/>
      <c r="AE118" s="51"/>
      <c r="AH118" s="51"/>
    </row>
    <row r="119" spans="1:35" s="76" customFormat="1">
      <c r="A119" s="2"/>
      <c r="B119" s="9"/>
      <c r="C119" s="2"/>
      <c r="D119" s="2"/>
      <c r="E119" s="2"/>
      <c r="F119" s="2"/>
      <c r="G119" s="97"/>
      <c r="H119" s="97"/>
      <c r="I119" s="96"/>
      <c r="J119" s="13"/>
      <c r="K119" s="2"/>
      <c r="L119" s="18"/>
      <c r="M119" s="18"/>
      <c r="N119" s="18"/>
      <c r="O119" s="18"/>
      <c r="P119" s="9"/>
      <c r="Q119" s="19"/>
      <c r="R119" s="19"/>
      <c r="S119" s="21"/>
      <c r="T119" s="6"/>
      <c r="U119" s="2"/>
      <c r="V119" s="51"/>
      <c r="W119" s="51"/>
      <c r="X119" s="51"/>
      <c r="Y119" s="2"/>
      <c r="Z119" s="112"/>
      <c r="AA119" s="51"/>
      <c r="AB119" s="51"/>
      <c r="AC119" s="51"/>
      <c r="AD119" s="51"/>
      <c r="AE119" s="51"/>
      <c r="AF119" s="2"/>
      <c r="AG119" s="51"/>
      <c r="AH119" s="51"/>
      <c r="AI119" s="112"/>
    </row>
    <row r="120" spans="1:35">
      <c r="B120" s="9"/>
      <c r="C120" s="2"/>
      <c r="D120" s="2"/>
      <c r="E120" s="2"/>
      <c r="F120" s="2"/>
      <c r="G120" s="97"/>
      <c r="H120" s="97"/>
      <c r="I120" s="96"/>
      <c r="J120" s="13"/>
      <c r="L120" s="18"/>
      <c r="M120" s="18"/>
      <c r="N120" s="18"/>
      <c r="O120" s="18"/>
      <c r="P120" s="9"/>
      <c r="Q120" s="19"/>
      <c r="R120" s="19"/>
      <c r="S120" s="21"/>
      <c r="T120" s="6"/>
      <c r="V120" s="51"/>
      <c r="W120" s="51"/>
      <c r="X120" s="51"/>
      <c r="Z120" s="112"/>
      <c r="AA120" s="51"/>
      <c r="AB120" s="51"/>
      <c r="AC120" s="51"/>
      <c r="AD120" s="51"/>
      <c r="AE120" s="51"/>
      <c r="AG120" s="51"/>
      <c r="AH120" s="51"/>
      <c r="AI120" s="112"/>
    </row>
    <row r="121" spans="1:35">
      <c r="B121" s="9"/>
      <c r="C121" s="2"/>
      <c r="D121" s="2"/>
      <c r="E121" s="2"/>
      <c r="F121" s="2"/>
      <c r="G121" s="97"/>
      <c r="H121" s="97"/>
      <c r="I121" s="96"/>
      <c r="J121" s="13"/>
      <c r="L121" s="18"/>
      <c r="M121" s="18"/>
      <c r="N121" s="18"/>
      <c r="O121" s="18"/>
      <c r="P121" s="38"/>
      <c r="Q121" s="19"/>
      <c r="R121" s="19"/>
      <c r="S121" s="21"/>
      <c r="T121" s="50"/>
      <c r="V121" s="51"/>
      <c r="W121" s="51"/>
      <c r="X121" s="51"/>
      <c r="AA121" s="51"/>
      <c r="AB121" s="51"/>
      <c r="AC121" s="51"/>
      <c r="AD121" s="51"/>
      <c r="AE121" s="51"/>
      <c r="AG121" s="51"/>
      <c r="AH121" s="51"/>
    </row>
    <row r="122" spans="1:35">
      <c r="B122" s="9"/>
      <c r="C122" s="2"/>
      <c r="D122" s="2"/>
      <c r="E122" s="2"/>
      <c r="F122" s="2"/>
      <c r="G122" s="97"/>
      <c r="H122" s="97"/>
      <c r="I122" s="96"/>
      <c r="J122" s="13"/>
      <c r="L122" s="18"/>
      <c r="M122" s="18"/>
      <c r="N122" s="18"/>
      <c r="O122" s="18"/>
      <c r="P122" s="38"/>
      <c r="Q122" s="19"/>
      <c r="R122" s="19"/>
      <c r="S122" s="21"/>
      <c r="T122" s="50"/>
      <c r="V122" s="51"/>
      <c r="W122" s="51"/>
      <c r="X122" s="51"/>
      <c r="AA122" s="51"/>
      <c r="AB122" s="51"/>
      <c r="AC122" s="51"/>
      <c r="AD122" s="51"/>
      <c r="AE122" s="51"/>
      <c r="AG122" s="51"/>
      <c r="AH122" s="51"/>
    </row>
    <row r="123" spans="1:35">
      <c r="B123" s="9"/>
      <c r="C123" s="2"/>
      <c r="D123" s="2"/>
      <c r="E123" s="2"/>
      <c r="F123" s="2"/>
      <c r="G123" s="97"/>
      <c r="H123" s="97"/>
      <c r="I123" s="96"/>
      <c r="J123" s="13"/>
      <c r="L123" s="18"/>
      <c r="M123" s="18"/>
      <c r="N123" s="18"/>
      <c r="O123" s="18"/>
      <c r="P123" s="38"/>
      <c r="Q123" s="19"/>
      <c r="R123" s="19"/>
      <c r="S123" s="21"/>
      <c r="T123" s="50"/>
      <c r="V123" s="51"/>
      <c r="W123" s="51"/>
      <c r="X123" s="51"/>
      <c r="AA123" s="51"/>
      <c r="AB123" s="51"/>
      <c r="AC123" s="51"/>
      <c r="AD123" s="51"/>
      <c r="AE123" s="51"/>
      <c r="AG123" s="51"/>
      <c r="AH123" s="51"/>
    </row>
    <row r="124" spans="1:35">
      <c r="B124" s="9"/>
      <c r="C124" s="2"/>
      <c r="D124" s="2"/>
      <c r="E124" s="2"/>
      <c r="F124" s="2"/>
      <c r="G124" s="97"/>
      <c r="H124" s="97"/>
      <c r="I124" s="96"/>
      <c r="J124" s="13"/>
      <c r="K124" s="38"/>
      <c r="L124" s="18"/>
      <c r="M124" s="18"/>
      <c r="N124" s="18"/>
      <c r="O124" s="18"/>
      <c r="P124" s="38"/>
      <c r="Q124" s="19"/>
      <c r="R124" s="19"/>
      <c r="S124" s="21"/>
      <c r="T124" s="50"/>
      <c r="U124" s="47"/>
      <c r="V124" s="51"/>
      <c r="W124" s="51"/>
      <c r="X124" s="51"/>
      <c r="AA124" s="51"/>
      <c r="AB124" s="51"/>
      <c r="AC124" s="51"/>
      <c r="AD124" s="51"/>
      <c r="AE124" s="51"/>
      <c r="AG124" s="51"/>
      <c r="AH124" s="51"/>
    </row>
    <row r="125" spans="1:35">
      <c r="B125" s="9"/>
      <c r="C125" s="2"/>
      <c r="D125" s="2"/>
      <c r="E125" s="2"/>
      <c r="F125" s="2"/>
      <c r="G125" s="97"/>
      <c r="H125" s="97"/>
      <c r="I125" s="96"/>
      <c r="J125" s="13"/>
      <c r="K125" s="38"/>
      <c r="L125" s="18"/>
      <c r="M125" s="18"/>
      <c r="N125" s="18"/>
      <c r="O125" s="18"/>
      <c r="P125" s="38"/>
      <c r="Q125" s="19"/>
      <c r="R125" s="19"/>
      <c r="S125" s="21"/>
      <c r="T125" s="50"/>
      <c r="U125" s="38"/>
      <c r="V125" s="51"/>
      <c r="W125" s="51"/>
      <c r="X125" s="51"/>
      <c r="AA125" s="51"/>
      <c r="AB125" s="51"/>
      <c r="AC125" s="51"/>
      <c r="AD125" s="51"/>
      <c r="AE125" s="51"/>
      <c r="AG125" s="51"/>
      <c r="AH125" s="51"/>
    </row>
    <row r="126" spans="1:35">
      <c r="B126" s="9"/>
      <c r="C126" s="2"/>
      <c r="D126" s="2"/>
      <c r="E126" s="2"/>
      <c r="F126" s="2"/>
      <c r="G126" s="97"/>
      <c r="H126" s="97"/>
      <c r="I126" s="96"/>
      <c r="J126" s="13"/>
      <c r="K126" s="38"/>
      <c r="L126" s="18"/>
      <c r="M126" s="18"/>
      <c r="N126" s="18"/>
      <c r="O126" s="18"/>
      <c r="P126" s="38"/>
      <c r="Q126" s="19"/>
      <c r="R126" s="19"/>
      <c r="S126" s="21"/>
      <c r="T126" s="50"/>
      <c r="U126" s="38"/>
      <c r="V126" s="51"/>
      <c r="W126" s="51"/>
      <c r="X126" s="51"/>
      <c r="AA126" s="51"/>
      <c r="AB126" s="51"/>
      <c r="AC126" s="51"/>
      <c r="AD126" s="51"/>
      <c r="AE126" s="51"/>
      <c r="AG126" s="51"/>
      <c r="AH126" s="51"/>
    </row>
    <row r="127" spans="1:35">
      <c r="B127" s="9"/>
      <c r="C127" s="2"/>
      <c r="D127" s="2"/>
      <c r="E127" s="2"/>
      <c r="F127" s="2"/>
      <c r="G127" s="97"/>
      <c r="H127" s="97"/>
      <c r="I127" s="96"/>
      <c r="J127" s="13"/>
      <c r="K127" s="38"/>
      <c r="L127" s="18"/>
      <c r="M127" s="18"/>
      <c r="N127" s="18"/>
      <c r="O127" s="18"/>
      <c r="P127" s="38"/>
      <c r="Q127" s="19"/>
      <c r="R127" s="19"/>
      <c r="S127" s="21"/>
      <c r="T127" s="50"/>
      <c r="V127" s="51"/>
      <c r="W127" s="51"/>
      <c r="X127" s="51"/>
      <c r="AA127" s="51"/>
      <c r="AB127" s="51"/>
      <c r="AC127" s="51"/>
      <c r="AD127" s="51"/>
      <c r="AE127" s="51"/>
      <c r="AG127" s="51"/>
      <c r="AH127" s="51"/>
    </row>
    <row r="128" spans="1:35">
      <c r="B128" s="9"/>
      <c r="C128" s="2"/>
      <c r="D128" s="2"/>
      <c r="E128" s="2"/>
      <c r="F128" s="2"/>
      <c r="G128" s="97"/>
      <c r="H128" s="97"/>
      <c r="I128" s="96"/>
      <c r="J128" s="13"/>
      <c r="K128" s="2"/>
      <c r="L128" s="18"/>
      <c r="M128" s="18"/>
      <c r="N128" s="18"/>
      <c r="O128" s="18"/>
      <c r="P128" s="2"/>
      <c r="Q128" s="19"/>
      <c r="R128" s="19"/>
      <c r="S128" s="21"/>
      <c r="T128" s="6"/>
      <c r="V128" s="51"/>
      <c r="W128" s="51"/>
      <c r="X128" s="51"/>
      <c r="AA128" s="51"/>
      <c r="AB128" s="51"/>
      <c r="AC128" s="51"/>
      <c r="AD128" s="51"/>
      <c r="AE128" s="51"/>
      <c r="AG128" s="51"/>
      <c r="AH128" s="51"/>
    </row>
    <row r="129" spans="1:34">
      <c r="A129" s="59"/>
      <c r="B129" s="81"/>
      <c r="C129" s="59"/>
      <c r="D129" s="59"/>
      <c r="E129" s="59"/>
      <c r="F129" s="81"/>
      <c r="G129" s="97"/>
      <c r="H129" s="97"/>
      <c r="I129" s="96"/>
      <c r="J129" s="83"/>
      <c r="L129" s="18"/>
      <c r="M129" s="18"/>
      <c r="N129" s="18"/>
      <c r="O129" s="18"/>
      <c r="P129" s="2"/>
      <c r="Q129" s="19"/>
      <c r="R129" s="19"/>
      <c r="S129" s="21"/>
      <c r="T129" s="6"/>
      <c r="V129" s="51"/>
      <c r="W129" s="51"/>
      <c r="X129" s="51"/>
      <c r="AA129" s="51"/>
      <c r="AB129" s="51"/>
      <c r="AC129" s="51"/>
      <c r="AD129" s="51"/>
      <c r="AE129" s="51"/>
      <c r="AF129" s="51"/>
      <c r="AH129" s="51"/>
    </row>
    <row r="130" spans="1:34">
      <c r="A130" s="59"/>
      <c r="B130" s="81"/>
      <c r="C130" s="59"/>
      <c r="D130" s="59"/>
      <c r="E130" s="59"/>
      <c r="F130" s="81"/>
      <c r="G130" s="97"/>
      <c r="H130" s="97"/>
      <c r="I130" s="96"/>
      <c r="J130" s="83"/>
      <c r="L130" s="18"/>
      <c r="M130" s="18"/>
      <c r="N130" s="18"/>
      <c r="O130" s="18"/>
      <c r="P130" s="2"/>
      <c r="Q130" s="19"/>
      <c r="R130" s="19"/>
      <c r="S130" s="21"/>
      <c r="T130" s="6"/>
      <c r="V130" s="51"/>
      <c r="W130" s="51"/>
      <c r="X130" s="51"/>
      <c r="AA130" s="51"/>
      <c r="AB130" s="51"/>
      <c r="AC130" s="51"/>
      <c r="AD130" s="51"/>
      <c r="AE130" s="51"/>
      <c r="AF130" s="51"/>
      <c r="AH130" s="51"/>
    </row>
    <row r="131" spans="1:34">
      <c r="A131" s="59"/>
      <c r="B131" s="81"/>
      <c r="C131" s="59"/>
      <c r="D131" s="59"/>
      <c r="E131" s="59"/>
      <c r="F131" s="81"/>
      <c r="G131" s="97"/>
      <c r="H131" s="97"/>
      <c r="I131" s="96"/>
      <c r="J131" s="83"/>
      <c r="L131" s="18"/>
      <c r="M131" s="18"/>
      <c r="N131" s="18"/>
      <c r="O131" s="18"/>
      <c r="P131" s="2"/>
      <c r="Q131" s="19"/>
      <c r="R131" s="19"/>
      <c r="S131" s="21"/>
      <c r="T131" s="6"/>
      <c r="V131" s="51"/>
      <c r="W131" s="51"/>
      <c r="X131" s="51"/>
      <c r="AA131" s="51"/>
      <c r="AB131" s="51"/>
      <c r="AC131" s="51"/>
      <c r="AD131" s="51"/>
      <c r="AE131" s="51"/>
      <c r="AF131" s="51"/>
      <c r="AH131" s="51"/>
    </row>
    <row r="132" spans="1:34" s="76" customFormat="1">
      <c r="A132" s="59"/>
      <c r="B132" s="81"/>
      <c r="C132" s="59"/>
      <c r="D132" s="59"/>
      <c r="E132" s="59"/>
      <c r="F132" s="81"/>
      <c r="G132" s="97"/>
      <c r="H132" s="97"/>
      <c r="I132" s="96"/>
      <c r="J132" s="83"/>
      <c r="K132" s="2"/>
      <c r="L132" s="18"/>
      <c r="M132" s="18"/>
      <c r="N132" s="18"/>
      <c r="O132" s="18"/>
      <c r="P132" s="2"/>
      <c r="Q132" s="19"/>
      <c r="R132" s="19"/>
      <c r="S132" s="21"/>
      <c r="T132" s="6"/>
      <c r="U132" s="2"/>
      <c r="V132" s="51"/>
      <c r="W132" s="51"/>
      <c r="X132" s="51"/>
      <c r="Y132" s="2"/>
      <c r="Z132" s="2"/>
      <c r="AA132" s="51"/>
      <c r="AB132" s="51"/>
      <c r="AC132" s="51"/>
      <c r="AD132" s="51"/>
      <c r="AE132" s="51"/>
      <c r="AF132" s="51"/>
      <c r="AG132" s="2"/>
      <c r="AH132" s="51"/>
    </row>
    <row r="133" spans="1:34">
      <c r="A133" s="59"/>
      <c r="B133" s="81"/>
      <c r="C133" s="59"/>
      <c r="D133" s="59"/>
      <c r="E133" s="59"/>
      <c r="F133" s="81"/>
      <c r="G133" s="97"/>
      <c r="H133" s="97"/>
      <c r="I133" s="96"/>
      <c r="J133" s="83"/>
      <c r="L133" s="18"/>
      <c r="M133" s="18"/>
      <c r="N133" s="18"/>
      <c r="O133" s="18"/>
      <c r="P133" s="2"/>
      <c r="Q133" s="19"/>
      <c r="R133" s="19"/>
      <c r="S133" s="21"/>
      <c r="T133" s="6"/>
      <c r="V133" s="51"/>
      <c r="W133" s="51"/>
      <c r="X133" s="51"/>
      <c r="AA133" s="51"/>
      <c r="AB133" s="51"/>
      <c r="AC133" s="51"/>
      <c r="AD133" s="51"/>
      <c r="AE133" s="51"/>
      <c r="AF133" s="51"/>
      <c r="AH133" s="51"/>
    </row>
    <row r="134" spans="1:34">
      <c r="A134" s="59"/>
      <c r="B134" s="81"/>
      <c r="C134" s="59"/>
      <c r="D134" s="59"/>
      <c r="E134" s="59"/>
      <c r="F134" s="81"/>
      <c r="G134" s="97"/>
      <c r="H134" s="97"/>
      <c r="I134" s="96"/>
      <c r="J134" s="83"/>
      <c r="L134" s="18"/>
      <c r="M134" s="18"/>
      <c r="N134" s="18"/>
      <c r="O134" s="18"/>
      <c r="P134" s="2"/>
      <c r="Q134" s="19"/>
      <c r="R134" s="19"/>
      <c r="S134" s="21"/>
      <c r="T134" s="6"/>
      <c r="V134" s="51"/>
      <c r="W134" s="51"/>
      <c r="X134" s="51"/>
      <c r="AA134" s="51"/>
      <c r="AB134" s="51"/>
      <c r="AC134" s="51"/>
      <c r="AD134" s="51"/>
      <c r="AE134" s="51"/>
      <c r="AF134" s="51"/>
      <c r="AH134" s="51"/>
    </row>
    <row r="135" spans="1:34">
      <c r="A135" s="59"/>
      <c r="B135" s="81"/>
      <c r="C135" s="59"/>
      <c r="D135" s="59"/>
      <c r="E135" s="59"/>
      <c r="F135" s="81"/>
      <c r="G135" s="97"/>
      <c r="H135" s="97"/>
      <c r="I135" s="96"/>
      <c r="J135" s="83"/>
      <c r="L135" s="18"/>
      <c r="M135" s="18"/>
      <c r="N135" s="18"/>
      <c r="O135" s="18"/>
      <c r="P135" s="2"/>
      <c r="Q135" s="19"/>
      <c r="R135" s="19"/>
      <c r="S135" s="21"/>
      <c r="T135" s="6"/>
      <c r="V135" s="51"/>
      <c r="W135" s="51"/>
      <c r="X135" s="51"/>
      <c r="AA135" s="51"/>
      <c r="AB135" s="51"/>
      <c r="AC135" s="51"/>
      <c r="AD135" s="51"/>
      <c r="AE135" s="51"/>
      <c r="AF135" s="51"/>
      <c r="AG135" s="51"/>
      <c r="AH135" s="51"/>
    </row>
    <row r="136" spans="1:34">
      <c r="A136" s="59"/>
      <c r="B136" s="81"/>
      <c r="C136" s="59"/>
      <c r="D136" s="59"/>
      <c r="E136" s="59"/>
      <c r="F136" s="81"/>
      <c r="G136" s="97"/>
      <c r="H136" s="97"/>
      <c r="I136" s="96"/>
      <c r="J136" s="83"/>
      <c r="L136" s="18"/>
      <c r="M136" s="18"/>
      <c r="N136" s="18"/>
      <c r="O136" s="18"/>
      <c r="P136" s="2"/>
      <c r="Q136" s="19"/>
      <c r="R136" s="19"/>
      <c r="S136" s="21"/>
      <c r="T136" s="6"/>
      <c r="V136" s="51"/>
      <c r="W136" s="51"/>
      <c r="X136" s="51"/>
      <c r="AA136" s="51"/>
      <c r="AB136" s="51"/>
      <c r="AC136" s="51"/>
      <c r="AD136" s="51"/>
      <c r="AE136" s="51"/>
      <c r="AF136" s="51"/>
      <c r="AG136" s="51"/>
      <c r="AH136" s="51"/>
    </row>
    <row r="137" spans="1:34">
      <c r="A137" s="59"/>
      <c r="B137" s="81"/>
      <c r="C137" s="59"/>
      <c r="D137" s="59"/>
      <c r="E137" s="59"/>
      <c r="F137" s="81"/>
      <c r="G137" s="97"/>
      <c r="H137" s="97"/>
      <c r="I137" s="96"/>
      <c r="J137" s="83"/>
      <c r="L137" s="18"/>
      <c r="M137" s="18"/>
      <c r="N137" s="18"/>
      <c r="O137" s="18"/>
      <c r="P137" s="2"/>
      <c r="Q137" s="19"/>
      <c r="R137" s="19"/>
      <c r="S137" s="21"/>
      <c r="T137" s="6"/>
      <c r="V137" s="51"/>
      <c r="W137" s="51"/>
      <c r="X137" s="51"/>
      <c r="AA137" s="51"/>
      <c r="AB137" s="51"/>
      <c r="AC137" s="51"/>
      <c r="AD137" s="51"/>
      <c r="AE137" s="51"/>
      <c r="AF137" s="51"/>
      <c r="AG137" s="51"/>
      <c r="AH137" s="51"/>
    </row>
    <row r="138" spans="1:34">
      <c r="A138" s="59"/>
      <c r="B138" s="81"/>
      <c r="C138" s="59"/>
      <c r="D138" s="59"/>
      <c r="E138" s="59"/>
      <c r="F138" s="81"/>
      <c r="G138" s="97"/>
      <c r="H138" s="97"/>
      <c r="I138" s="96"/>
      <c r="J138" s="83"/>
      <c r="L138" s="18"/>
      <c r="M138" s="18"/>
      <c r="N138" s="18"/>
      <c r="O138" s="18"/>
      <c r="P138" s="2"/>
      <c r="Q138" s="19"/>
      <c r="R138" s="19"/>
      <c r="S138" s="21"/>
      <c r="T138" s="6"/>
      <c r="V138" s="51"/>
      <c r="W138" s="51"/>
      <c r="X138" s="51"/>
      <c r="AA138" s="51"/>
      <c r="AB138" s="51"/>
      <c r="AC138" s="51"/>
      <c r="AD138" s="51"/>
      <c r="AE138" s="51"/>
      <c r="AF138" s="51"/>
      <c r="AG138" s="51"/>
      <c r="AH138" s="51"/>
    </row>
    <row r="139" spans="1:34">
      <c r="A139" s="59"/>
      <c r="B139" s="81"/>
      <c r="C139" s="59"/>
      <c r="D139" s="59"/>
      <c r="E139" s="59"/>
      <c r="F139" s="81"/>
      <c r="G139" s="97"/>
      <c r="H139" s="97"/>
      <c r="I139" s="96"/>
      <c r="J139" s="83"/>
      <c r="L139" s="18"/>
      <c r="M139" s="18"/>
      <c r="N139" s="18"/>
      <c r="O139" s="18"/>
      <c r="P139" s="2"/>
      <c r="Q139" s="19"/>
      <c r="R139" s="19"/>
      <c r="S139" s="21"/>
      <c r="T139" s="6"/>
      <c r="V139" s="51"/>
      <c r="W139" s="51"/>
      <c r="X139" s="51"/>
      <c r="AA139" s="51"/>
      <c r="AB139" s="51"/>
      <c r="AC139" s="51"/>
      <c r="AD139" s="51"/>
      <c r="AE139" s="51"/>
      <c r="AF139" s="51"/>
      <c r="AG139" s="51"/>
      <c r="AH139" s="51"/>
    </row>
    <row r="140" spans="1:34">
      <c r="A140" s="59"/>
      <c r="B140" s="81"/>
      <c r="C140" s="59"/>
      <c r="D140" s="59"/>
      <c r="E140" s="59"/>
      <c r="F140" s="81"/>
      <c r="G140" s="97"/>
      <c r="H140" s="97"/>
      <c r="I140" s="96"/>
      <c r="J140" s="83"/>
      <c r="L140" s="18"/>
      <c r="M140" s="18"/>
      <c r="N140" s="18"/>
      <c r="O140" s="18"/>
      <c r="P140" s="2"/>
      <c r="Q140" s="19"/>
      <c r="R140" s="19"/>
      <c r="S140" s="21"/>
      <c r="T140" s="6"/>
      <c r="V140" s="51"/>
      <c r="W140" s="51"/>
      <c r="X140" s="51"/>
      <c r="AA140" s="51"/>
      <c r="AB140" s="51"/>
      <c r="AC140" s="51"/>
      <c r="AD140" s="51"/>
      <c r="AE140" s="51"/>
      <c r="AF140" s="51"/>
      <c r="AG140" s="51"/>
      <c r="AH140" s="51"/>
    </row>
    <row r="141" spans="1:34">
      <c r="A141" s="59"/>
      <c r="B141" s="81"/>
      <c r="C141" s="59"/>
      <c r="D141" s="59"/>
      <c r="E141" s="59"/>
      <c r="F141" s="81"/>
      <c r="G141" s="97"/>
      <c r="H141" s="97"/>
      <c r="I141" s="96"/>
      <c r="J141" s="83"/>
      <c r="L141" s="18"/>
      <c r="M141" s="18"/>
      <c r="N141" s="18"/>
      <c r="O141" s="18"/>
      <c r="P141" s="2"/>
      <c r="Q141" s="19"/>
      <c r="R141" s="19"/>
      <c r="S141" s="21"/>
      <c r="T141" s="6"/>
      <c r="V141" s="51"/>
      <c r="W141" s="51"/>
      <c r="X141" s="51"/>
      <c r="AA141" s="51"/>
      <c r="AB141" s="51"/>
      <c r="AC141" s="51"/>
      <c r="AD141" s="51"/>
      <c r="AE141" s="51"/>
      <c r="AF141" s="51"/>
      <c r="AG141" s="51"/>
      <c r="AH141" s="51"/>
    </row>
    <row r="142" spans="1:34">
      <c r="A142" s="59"/>
      <c r="B142" s="81"/>
      <c r="C142" s="59"/>
      <c r="D142" s="59"/>
      <c r="E142" s="59"/>
      <c r="F142" s="81"/>
      <c r="G142" s="97"/>
      <c r="H142" s="97"/>
      <c r="I142" s="96"/>
      <c r="J142" s="83"/>
      <c r="L142" s="18"/>
      <c r="M142" s="18"/>
      <c r="N142" s="18"/>
      <c r="O142" s="18"/>
      <c r="P142" s="2"/>
      <c r="Q142" s="19"/>
      <c r="R142" s="19"/>
      <c r="S142" s="21"/>
      <c r="T142" s="6"/>
      <c r="V142" s="51"/>
      <c r="W142" s="51"/>
      <c r="X142" s="51"/>
      <c r="AA142" s="51"/>
      <c r="AB142" s="51"/>
      <c r="AC142" s="51"/>
      <c r="AD142" s="51"/>
      <c r="AE142" s="51"/>
      <c r="AF142" s="51"/>
      <c r="AG142" s="51"/>
      <c r="AH142" s="51"/>
    </row>
    <row r="143" spans="1:34">
      <c r="A143" s="59"/>
      <c r="B143" s="81"/>
      <c r="C143" s="59"/>
      <c r="D143" s="59"/>
      <c r="E143" s="59"/>
      <c r="F143" s="81"/>
      <c r="G143" s="97"/>
      <c r="H143" s="97"/>
      <c r="I143" s="96"/>
      <c r="J143" s="83"/>
      <c r="K143" s="59"/>
      <c r="L143" s="113"/>
      <c r="M143" s="113"/>
      <c r="N143" s="113"/>
      <c r="O143" s="113"/>
      <c r="P143" s="59"/>
      <c r="Q143" s="114"/>
      <c r="R143" s="114"/>
      <c r="S143" s="21"/>
      <c r="T143" s="82"/>
      <c r="U143" s="59"/>
      <c r="V143" s="51"/>
      <c r="W143" s="51"/>
      <c r="X143" s="51"/>
      <c r="AA143" s="51"/>
      <c r="AB143" s="51"/>
      <c r="AC143" s="51"/>
      <c r="AD143" s="51"/>
      <c r="AE143" s="51"/>
      <c r="AF143" s="51"/>
      <c r="AG143" s="51"/>
      <c r="AH143" s="51"/>
    </row>
    <row r="144" spans="1:34">
      <c r="A144" s="59"/>
      <c r="B144" s="81"/>
      <c r="C144" s="59"/>
      <c r="D144" s="59"/>
      <c r="E144" s="59"/>
      <c r="F144" s="81"/>
      <c r="G144" s="97"/>
      <c r="H144" s="97"/>
      <c r="I144" s="96"/>
      <c r="J144" s="83"/>
      <c r="K144" s="59"/>
      <c r="L144" s="113"/>
      <c r="M144" s="113"/>
      <c r="N144" s="113"/>
      <c r="O144" s="113"/>
      <c r="P144" s="59"/>
      <c r="Q144" s="114"/>
      <c r="R144" s="114"/>
      <c r="S144" s="21"/>
      <c r="T144" s="82"/>
      <c r="U144" s="59"/>
      <c r="V144" s="51"/>
      <c r="W144" s="51"/>
      <c r="X144" s="51"/>
      <c r="AA144" s="51"/>
      <c r="AB144" s="51"/>
      <c r="AC144" s="51"/>
      <c r="AD144" s="51"/>
      <c r="AE144" s="51"/>
      <c r="AF144" s="51"/>
      <c r="AG144" s="51"/>
      <c r="AH144" s="51"/>
    </row>
    <row r="145" spans="1:34">
      <c r="A145" s="59"/>
      <c r="B145" s="81"/>
      <c r="C145" s="59"/>
      <c r="D145" s="59"/>
      <c r="E145" s="59"/>
      <c r="F145" s="81"/>
      <c r="G145" s="97"/>
      <c r="H145" s="97"/>
      <c r="I145" s="96"/>
      <c r="J145" s="83"/>
      <c r="K145" s="59"/>
      <c r="L145" s="113"/>
      <c r="M145" s="113"/>
      <c r="N145" s="113"/>
      <c r="O145" s="113"/>
      <c r="P145" s="59"/>
      <c r="Q145" s="114"/>
      <c r="R145" s="114"/>
      <c r="S145" s="21"/>
      <c r="T145" s="82"/>
      <c r="U145" s="59"/>
      <c r="V145" s="51"/>
      <c r="W145" s="51"/>
      <c r="X145" s="51"/>
      <c r="AA145" s="51"/>
      <c r="AB145" s="51"/>
      <c r="AC145" s="51"/>
      <c r="AD145" s="51"/>
      <c r="AE145" s="51"/>
      <c r="AF145" s="51"/>
      <c r="AG145" s="51"/>
      <c r="AH145" s="51"/>
    </row>
    <row r="146" spans="1:34">
      <c r="A146" s="59"/>
      <c r="B146" s="81"/>
      <c r="C146" s="59"/>
      <c r="D146" s="59"/>
      <c r="E146" s="59"/>
      <c r="F146" s="81"/>
      <c r="G146" s="97"/>
      <c r="H146" s="97"/>
      <c r="I146" s="96"/>
      <c r="J146" s="83"/>
      <c r="K146" s="59"/>
      <c r="L146" s="113"/>
      <c r="M146" s="113"/>
      <c r="N146" s="113"/>
      <c r="O146" s="113"/>
      <c r="P146" s="59"/>
      <c r="Q146" s="114"/>
      <c r="R146" s="114"/>
      <c r="S146" s="21"/>
      <c r="T146" s="82"/>
      <c r="U146" s="59"/>
      <c r="V146" s="51"/>
      <c r="W146" s="51"/>
      <c r="X146" s="51"/>
      <c r="AA146" s="51"/>
      <c r="AB146" s="51"/>
      <c r="AC146" s="51"/>
      <c r="AD146" s="51"/>
      <c r="AE146" s="51"/>
      <c r="AF146" s="51"/>
      <c r="AG146" s="51"/>
      <c r="AH146" s="51"/>
    </row>
    <row r="147" spans="1:34">
      <c r="A147" s="59"/>
      <c r="B147" s="81"/>
      <c r="C147" s="59"/>
      <c r="D147" s="59"/>
      <c r="E147" s="59"/>
      <c r="F147" s="81"/>
      <c r="G147" s="97"/>
      <c r="H147" s="97"/>
      <c r="I147" s="96"/>
      <c r="J147" s="83"/>
      <c r="K147" s="59"/>
      <c r="L147" s="113"/>
      <c r="M147" s="113"/>
      <c r="N147" s="113"/>
      <c r="O147" s="113"/>
      <c r="P147" s="59"/>
      <c r="Q147" s="114"/>
      <c r="R147" s="114"/>
      <c r="S147" s="21"/>
      <c r="T147" s="82"/>
      <c r="U147" s="59"/>
      <c r="V147" s="51"/>
      <c r="W147" s="51"/>
      <c r="X147" s="51"/>
      <c r="AA147" s="51"/>
      <c r="AB147" s="51"/>
      <c r="AC147" s="51"/>
      <c r="AD147" s="51"/>
      <c r="AE147" s="51"/>
      <c r="AF147" s="51"/>
      <c r="AG147" s="51"/>
      <c r="AH147" s="51"/>
    </row>
    <row r="148" spans="1:34">
      <c r="A148" s="59"/>
      <c r="B148" s="81"/>
      <c r="C148" s="59"/>
      <c r="D148" s="59"/>
      <c r="E148" s="59"/>
      <c r="F148" s="81"/>
      <c r="G148" s="97"/>
      <c r="H148" s="97"/>
      <c r="I148" s="96"/>
      <c r="J148" s="83"/>
      <c r="K148" s="59"/>
      <c r="L148" s="113"/>
      <c r="M148" s="113"/>
      <c r="N148" s="113"/>
      <c r="O148" s="113"/>
      <c r="P148" s="59"/>
      <c r="Q148" s="114"/>
      <c r="R148" s="114"/>
      <c r="S148" s="21"/>
      <c r="T148" s="6"/>
      <c r="U148" s="59"/>
      <c r="V148" s="51"/>
      <c r="W148" s="51"/>
      <c r="X148" s="51"/>
      <c r="AA148" s="51"/>
      <c r="AB148" s="51"/>
      <c r="AC148" s="51"/>
      <c r="AD148" s="51"/>
      <c r="AE148" s="51"/>
      <c r="AF148" s="51"/>
      <c r="AG148" s="51"/>
      <c r="AH148" s="51"/>
    </row>
    <row r="149" spans="1:34">
      <c r="A149" s="59"/>
      <c r="B149" s="81"/>
      <c r="C149" s="59"/>
      <c r="D149" s="59"/>
      <c r="E149" s="59"/>
      <c r="F149" s="81"/>
      <c r="G149" s="97"/>
      <c r="H149" s="97"/>
      <c r="I149" s="96"/>
      <c r="J149" s="83"/>
      <c r="K149" s="59"/>
      <c r="L149" s="113"/>
      <c r="M149" s="113"/>
      <c r="N149" s="113"/>
      <c r="O149" s="113"/>
      <c r="P149" s="59"/>
      <c r="Q149" s="114"/>
      <c r="R149" s="114"/>
      <c r="S149" s="21"/>
      <c r="T149" s="82"/>
      <c r="U149" s="59"/>
      <c r="V149" s="51"/>
      <c r="W149" s="51"/>
      <c r="X149" s="51"/>
      <c r="AA149" s="51"/>
      <c r="AB149" s="51"/>
      <c r="AC149" s="51"/>
      <c r="AD149" s="51"/>
      <c r="AE149" s="51"/>
      <c r="AF149" s="51"/>
      <c r="AG149" s="51"/>
      <c r="AH149" s="51"/>
    </row>
    <row r="150" spans="1:34">
      <c r="A150" s="59"/>
      <c r="B150" s="81"/>
      <c r="C150" s="59"/>
      <c r="D150" s="59"/>
      <c r="E150" s="59"/>
      <c r="F150" s="81"/>
      <c r="G150" s="97"/>
      <c r="H150" s="97"/>
      <c r="I150" s="96"/>
      <c r="J150" s="83"/>
      <c r="K150" s="59"/>
      <c r="L150" s="113"/>
      <c r="M150" s="113"/>
      <c r="N150" s="113"/>
      <c r="O150" s="113"/>
      <c r="P150" s="2"/>
      <c r="Q150" s="114"/>
      <c r="R150" s="114"/>
      <c r="S150" s="21"/>
      <c r="T150" s="82"/>
      <c r="U150" s="59"/>
      <c r="V150" s="51"/>
      <c r="W150" s="51"/>
      <c r="X150" s="51"/>
      <c r="AA150" s="51"/>
      <c r="AB150" s="51"/>
      <c r="AC150" s="51"/>
      <c r="AD150" s="51"/>
      <c r="AE150" s="51"/>
      <c r="AF150" s="51"/>
      <c r="AG150" s="51"/>
      <c r="AH150" s="51"/>
    </row>
    <row r="151" spans="1:34">
      <c r="A151" s="59"/>
      <c r="B151" s="81"/>
      <c r="C151" s="59"/>
      <c r="D151" s="59"/>
      <c r="E151" s="59"/>
      <c r="F151" s="81"/>
      <c r="G151" s="97"/>
      <c r="H151" s="97"/>
      <c r="I151" s="96"/>
      <c r="J151" s="83"/>
      <c r="K151" s="2"/>
      <c r="L151" s="18"/>
      <c r="M151" s="18"/>
      <c r="N151" s="18"/>
      <c r="O151" s="18"/>
      <c r="P151" s="2"/>
      <c r="Q151" s="19"/>
      <c r="R151" s="19"/>
      <c r="S151" s="21"/>
      <c r="T151" s="6"/>
      <c r="V151" s="51"/>
      <c r="W151" s="51"/>
      <c r="X151" s="51"/>
      <c r="AA151" s="51"/>
      <c r="AB151" s="51"/>
      <c r="AC151" s="51"/>
      <c r="AD151" s="51"/>
      <c r="AE151" s="51"/>
      <c r="AH151" s="51"/>
    </row>
    <row r="152" spans="1:34">
      <c r="A152" s="59"/>
      <c r="B152" s="81"/>
      <c r="C152" s="59"/>
      <c r="D152" s="59"/>
      <c r="E152" s="59"/>
      <c r="F152" s="81"/>
      <c r="G152" s="97"/>
      <c r="H152" s="97"/>
      <c r="I152" s="96"/>
      <c r="J152" s="83"/>
      <c r="K152" s="2"/>
      <c r="L152" s="18"/>
      <c r="M152" s="18"/>
      <c r="N152" s="18"/>
      <c r="O152" s="18"/>
      <c r="P152" s="2"/>
      <c r="Q152" s="19"/>
      <c r="R152" s="19"/>
      <c r="S152" s="21"/>
      <c r="T152" s="6"/>
      <c r="V152" s="51"/>
      <c r="W152" s="51"/>
      <c r="X152" s="51"/>
      <c r="AA152" s="51"/>
      <c r="AB152" s="51"/>
      <c r="AC152" s="51"/>
      <c r="AD152" s="51"/>
      <c r="AE152" s="51"/>
      <c r="AH152" s="51"/>
    </row>
    <row r="153" spans="1:34">
      <c r="A153" s="59"/>
      <c r="B153" s="81"/>
      <c r="C153" s="59"/>
      <c r="D153" s="59"/>
      <c r="E153" s="59"/>
      <c r="F153" s="81"/>
      <c r="G153" s="97"/>
      <c r="H153" s="97"/>
      <c r="I153" s="96"/>
      <c r="J153" s="83"/>
      <c r="K153" s="2"/>
      <c r="L153" s="18"/>
      <c r="M153" s="18"/>
      <c r="N153" s="18"/>
      <c r="O153" s="18"/>
      <c r="P153" s="2"/>
      <c r="Q153" s="19"/>
      <c r="R153" s="19"/>
      <c r="S153" s="21"/>
      <c r="T153" s="6"/>
      <c r="V153" s="51"/>
      <c r="W153" s="51"/>
      <c r="X153" s="51"/>
      <c r="AA153" s="51"/>
      <c r="AB153" s="51"/>
      <c r="AC153" s="51"/>
      <c r="AD153" s="51"/>
      <c r="AE153" s="51"/>
      <c r="AH153" s="51"/>
    </row>
    <row r="154" spans="1:34">
      <c r="A154" s="59"/>
      <c r="B154" s="81"/>
      <c r="C154" s="59"/>
      <c r="D154" s="59"/>
      <c r="E154" s="59"/>
      <c r="F154" s="81"/>
      <c r="G154" s="97"/>
      <c r="H154" s="97"/>
      <c r="I154" s="96"/>
      <c r="J154" s="83"/>
      <c r="K154" s="2"/>
      <c r="L154" s="18"/>
      <c r="M154" s="18"/>
      <c r="N154" s="18"/>
      <c r="O154" s="18"/>
      <c r="P154" s="2"/>
      <c r="Q154" s="19"/>
      <c r="R154" s="19"/>
      <c r="S154" s="21"/>
      <c r="T154" s="6"/>
      <c r="V154" s="51"/>
      <c r="W154" s="51"/>
      <c r="X154" s="51"/>
      <c r="AA154" s="51"/>
      <c r="AB154" s="51"/>
      <c r="AC154" s="51"/>
      <c r="AD154" s="51"/>
      <c r="AE154" s="51"/>
      <c r="AH154" s="51"/>
    </row>
    <row r="155" spans="1:34">
      <c r="A155" s="59"/>
      <c r="B155" s="81"/>
      <c r="C155" s="59"/>
      <c r="D155" s="59"/>
      <c r="E155" s="59"/>
      <c r="F155" s="81"/>
      <c r="G155" s="97"/>
      <c r="H155" s="97"/>
      <c r="I155" s="96"/>
      <c r="J155" s="83"/>
      <c r="K155" s="2"/>
      <c r="L155" s="18"/>
      <c r="M155" s="18"/>
      <c r="N155" s="18"/>
      <c r="O155" s="18"/>
      <c r="P155" s="2"/>
      <c r="Q155" s="19"/>
      <c r="R155" s="19"/>
      <c r="S155" s="21"/>
      <c r="T155" s="6"/>
      <c r="V155" s="51"/>
      <c r="W155" s="51"/>
      <c r="X155" s="51"/>
      <c r="AA155" s="51"/>
      <c r="AB155" s="51"/>
      <c r="AC155" s="51"/>
      <c r="AD155" s="51"/>
      <c r="AE155" s="51"/>
      <c r="AH155" s="51"/>
    </row>
    <row r="156" spans="1:34">
      <c r="A156" s="59"/>
      <c r="B156" s="81"/>
      <c r="C156" s="59"/>
      <c r="D156" s="59"/>
      <c r="E156" s="59"/>
      <c r="F156" s="81"/>
      <c r="G156" s="97"/>
      <c r="H156" s="97"/>
      <c r="I156" s="96"/>
      <c r="J156" s="83"/>
      <c r="K156" s="2"/>
      <c r="L156" s="18"/>
      <c r="M156" s="18"/>
      <c r="N156" s="18"/>
      <c r="O156" s="18"/>
      <c r="P156" s="2"/>
      <c r="Q156" s="19"/>
      <c r="R156" s="19"/>
      <c r="S156" s="21"/>
      <c r="T156" s="6"/>
      <c r="V156" s="51"/>
      <c r="W156" s="51"/>
      <c r="X156" s="51"/>
      <c r="AA156" s="51"/>
      <c r="AB156" s="51"/>
      <c r="AC156" s="51"/>
      <c r="AD156" s="51"/>
      <c r="AE156" s="51"/>
      <c r="AH156" s="51"/>
    </row>
    <row r="157" spans="1:34">
      <c r="A157" s="59"/>
      <c r="B157" s="81"/>
      <c r="C157" s="59"/>
      <c r="D157" s="59"/>
      <c r="E157" s="59"/>
      <c r="F157" s="81"/>
      <c r="G157" s="97"/>
      <c r="H157" s="97"/>
      <c r="I157" s="96"/>
      <c r="J157" s="83"/>
      <c r="K157" s="2"/>
      <c r="L157" s="18"/>
      <c r="M157" s="18"/>
      <c r="N157" s="18"/>
      <c r="O157" s="18"/>
      <c r="P157" s="2"/>
      <c r="Q157" s="19"/>
      <c r="R157" s="19"/>
      <c r="S157" s="21"/>
      <c r="T157" s="6"/>
      <c r="V157" s="51"/>
      <c r="W157" s="51"/>
      <c r="X157" s="51"/>
      <c r="AA157" s="51"/>
      <c r="AB157" s="51"/>
      <c r="AC157" s="51"/>
      <c r="AD157" s="51"/>
      <c r="AE157" s="51"/>
      <c r="AH157" s="51"/>
    </row>
    <row r="158" spans="1:34">
      <c r="A158" s="59"/>
      <c r="B158" s="81"/>
      <c r="C158" s="59"/>
      <c r="D158" s="59"/>
      <c r="E158" s="59"/>
      <c r="F158" s="81"/>
      <c r="G158" s="97"/>
      <c r="H158" s="97"/>
      <c r="I158" s="96"/>
      <c r="J158" s="83"/>
      <c r="K158" s="2"/>
      <c r="L158" s="18"/>
      <c r="M158" s="18"/>
      <c r="N158" s="18"/>
      <c r="O158" s="18"/>
      <c r="P158" s="2"/>
      <c r="Q158" s="19"/>
      <c r="R158" s="19"/>
      <c r="S158" s="21"/>
      <c r="T158" s="6"/>
      <c r="V158" s="51"/>
      <c r="W158" s="51"/>
      <c r="X158" s="51"/>
      <c r="AA158" s="51"/>
      <c r="AB158" s="51"/>
      <c r="AC158" s="51"/>
      <c r="AD158" s="51"/>
      <c r="AE158" s="51"/>
      <c r="AH158" s="51"/>
    </row>
    <row r="159" spans="1:34">
      <c r="A159" s="59"/>
      <c r="B159" s="81"/>
      <c r="C159" s="59"/>
      <c r="D159" s="59"/>
      <c r="E159" s="59"/>
      <c r="F159" s="81"/>
      <c r="G159" s="97"/>
      <c r="H159" s="97"/>
      <c r="I159" s="96"/>
      <c r="J159" s="83"/>
      <c r="K159" s="2"/>
      <c r="L159" s="18"/>
      <c r="M159" s="18"/>
      <c r="N159" s="18"/>
      <c r="O159" s="18"/>
      <c r="P159" s="2"/>
      <c r="Q159" s="19"/>
      <c r="R159" s="19"/>
      <c r="S159" s="21"/>
      <c r="T159" s="6"/>
      <c r="V159" s="51"/>
      <c r="W159" s="51"/>
      <c r="X159" s="51"/>
      <c r="AA159" s="51"/>
      <c r="AB159" s="51"/>
      <c r="AC159" s="51"/>
      <c r="AD159" s="51"/>
      <c r="AE159" s="51"/>
      <c r="AH159" s="51"/>
    </row>
    <row r="160" spans="1:34">
      <c r="A160" s="59"/>
      <c r="B160" s="81"/>
      <c r="C160" s="59"/>
      <c r="D160" s="59"/>
      <c r="E160" s="59"/>
      <c r="F160" s="81"/>
      <c r="G160" s="97"/>
      <c r="H160" s="97"/>
      <c r="I160" s="96"/>
      <c r="J160" s="83"/>
      <c r="K160" s="2"/>
      <c r="L160" s="18"/>
      <c r="M160" s="18"/>
      <c r="N160" s="18"/>
      <c r="O160" s="18"/>
      <c r="P160" s="2"/>
      <c r="Q160" s="19"/>
      <c r="R160" s="19"/>
      <c r="S160" s="21"/>
      <c r="T160" s="6"/>
      <c r="V160" s="51"/>
      <c r="W160" s="51"/>
      <c r="X160" s="51"/>
      <c r="AA160" s="51"/>
      <c r="AB160" s="51"/>
      <c r="AC160" s="51"/>
      <c r="AD160" s="51"/>
      <c r="AE160" s="51"/>
      <c r="AH160" s="51"/>
    </row>
    <row r="161" spans="1:34">
      <c r="A161" s="59"/>
      <c r="B161" s="81"/>
      <c r="C161" s="59"/>
      <c r="D161" s="59"/>
      <c r="E161" s="59"/>
      <c r="F161" s="81"/>
      <c r="G161" s="97"/>
      <c r="H161" s="97"/>
      <c r="I161" s="96"/>
      <c r="J161" s="83"/>
      <c r="K161" s="2"/>
      <c r="L161" s="18"/>
      <c r="M161" s="18"/>
      <c r="N161" s="18"/>
      <c r="O161" s="18"/>
      <c r="P161" s="2"/>
      <c r="Q161" s="19"/>
      <c r="R161" s="19"/>
      <c r="S161" s="21"/>
      <c r="T161" s="6"/>
      <c r="V161" s="51"/>
      <c r="W161" s="51"/>
      <c r="X161" s="51"/>
      <c r="AA161" s="51"/>
      <c r="AB161" s="51"/>
      <c r="AC161" s="51"/>
      <c r="AD161" s="51"/>
      <c r="AE161" s="51"/>
      <c r="AH161" s="51"/>
    </row>
    <row r="162" spans="1:34">
      <c r="A162" s="59"/>
      <c r="B162" s="81"/>
      <c r="C162" s="59"/>
      <c r="D162" s="59"/>
      <c r="E162" s="59"/>
      <c r="F162" s="81"/>
      <c r="G162" s="97"/>
      <c r="H162" s="97"/>
      <c r="I162" s="96"/>
      <c r="J162" s="83"/>
      <c r="K162" s="2"/>
      <c r="L162" s="18"/>
      <c r="M162" s="18"/>
      <c r="N162" s="18"/>
      <c r="O162" s="18"/>
      <c r="P162" s="2"/>
      <c r="Q162" s="19"/>
      <c r="R162" s="19"/>
      <c r="S162" s="21"/>
      <c r="T162" s="6"/>
      <c r="V162" s="51"/>
      <c r="W162" s="51"/>
      <c r="X162" s="51"/>
      <c r="AA162" s="51"/>
      <c r="AB162" s="51"/>
      <c r="AC162" s="51"/>
      <c r="AD162" s="51"/>
      <c r="AE162" s="51"/>
      <c r="AH162" s="51"/>
    </row>
    <row r="163" spans="1:34">
      <c r="A163" s="59"/>
      <c r="B163" s="81"/>
      <c r="C163" s="59"/>
      <c r="D163" s="59"/>
      <c r="E163" s="59"/>
      <c r="F163" s="81"/>
      <c r="G163" s="97"/>
      <c r="H163" s="97"/>
      <c r="I163" s="96"/>
      <c r="J163" s="83"/>
      <c r="K163" s="2"/>
      <c r="L163" s="18"/>
      <c r="M163" s="18"/>
      <c r="N163" s="18"/>
      <c r="O163" s="18"/>
      <c r="P163" s="2"/>
      <c r="Q163" s="19"/>
      <c r="R163" s="19"/>
      <c r="S163" s="21"/>
      <c r="T163" s="6"/>
      <c r="U163" s="59"/>
      <c r="V163" s="51"/>
      <c r="W163" s="51"/>
      <c r="X163" s="51"/>
      <c r="AA163" s="51"/>
      <c r="AB163" s="51"/>
      <c r="AC163" s="51"/>
      <c r="AD163" s="51"/>
      <c r="AE163" s="51"/>
      <c r="AH163" s="51"/>
    </row>
    <row r="164" spans="1:34">
      <c r="A164" s="59"/>
      <c r="B164" s="81"/>
      <c r="C164" s="59"/>
      <c r="D164" s="59"/>
      <c r="E164" s="59"/>
      <c r="F164" s="81"/>
      <c r="G164" s="97"/>
      <c r="H164" s="97"/>
      <c r="I164" s="96"/>
      <c r="J164" s="83"/>
      <c r="K164" s="2"/>
      <c r="L164" s="18"/>
      <c r="M164" s="18"/>
      <c r="N164" s="18"/>
      <c r="O164" s="18"/>
      <c r="P164" s="2"/>
      <c r="Q164" s="19"/>
      <c r="R164" s="19"/>
      <c r="S164" s="21"/>
      <c r="T164" s="6"/>
      <c r="U164" s="59"/>
      <c r="V164" s="51"/>
      <c r="W164" s="51"/>
      <c r="X164" s="51"/>
      <c r="AA164" s="51"/>
      <c r="AB164" s="51"/>
      <c r="AC164" s="51"/>
      <c r="AD164" s="51"/>
      <c r="AE164" s="51"/>
      <c r="AH164" s="51"/>
    </row>
    <row r="165" spans="1:34">
      <c r="A165" s="59"/>
      <c r="B165" s="81"/>
      <c r="C165" s="59"/>
      <c r="D165" s="59"/>
      <c r="E165" s="59"/>
      <c r="F165" s="81"/>
      <c r="G165" s="97"/>
      <c r="H165" s="97"/>
      <c r="I165" s="96"/>
      <c r="J165" s="83"/>
      <c r="K165" s="2"/>
      <c r="L165" s="18"/>
      <c r="M165" s="18"/>
      <c r="N165" s="18"/>
      <c r="O165" s="18"/>
      <c r="P165" s="2"/>
      <c r="Q165" s="19"/>
      <c r="R165" s="19"/>
      <c r="S165" s="21"/>
      <c r="T165" s="115"/>
      <c r="V165" s="51"/>
      <c r="W165" s="51"/>
      <c r="X165" s="51"/>
      <c r="AA165" s="51"/>
      <c r="AB165" s="51"/>
      <c r="AC165" s="51"/>
      <c r="AD165" s="51"/>
      <c r="AE165" s="51"/>
      <c r="AF165" s="51"/>
      <c r="AH165" s="51"/>
    </row>
    <row r="166" spans="1:34">
      <c r="A166" s="59"/>
      <c r="B166" s="81"/>
      <c r="C166" s="59"/>
      <c r="D166" s="59"/>
      <c r="E166" s="59"/>
      <c r="F166" s="81"/>
      <c r="G166" s="97"/>
      <c r="H166" s="97"/>
      <c r="I166" s="96"/>
      <c r="J166" s="83"/>
      <c r="K166" s="2"/>
      <c r="L166" s="18"/>
      <c r="M166" s="18"/>
      <c r="N166" s="18"/>
      <c r="O166" s="18"/>
      <c r="P166" s="2"/>
      <c r="Q166" s="19"/>
      <c r="R166" s="19"/>
      <c r="S166" s="21"/>
      <c r="T166" s="115"/>
      <c r="V166" s="51"/>
      <c r="W166" s="51"/>
      <c r="X166" s="51"/>
      <c r="AA166" s="51"/>
      <c r="AB166" s="51"/>
      <c r="AC166" s="51"/>
      <c r="AD166" s="51"/>
      <c r="AE166" s="51"/>
      <c r="AF166" s="51"/>
      <c r="AH166" s="51"/>
    </row>
    <row r="167" spans="1:34">
      <c r="A167" s="59"/>
      <c r="B167" s="81"/>
      <c r="C167" s="59"/>
      <c r="D167" s="59"/>
      <c r="E167" s="59"/>
      <c r="F167" s="81"/>
      <c r="G167" s="97"/>
      <c r="H167" s="97"/>
      <c r="I167" s="96"/>
      <c r="J167" s="83"/>
      <c r="K167" s="2"/>
      <c r="L167" s="18"/>
      <c r="M167" s="18"/>
      <c r="N167" s="18"/>
      <c r="O167" s="18"/>
      <c r="P167" s="2"/>
      <c r="Q167" s="19"/>
      <c r="R167" s="19"/>
      <c r="S167" s="21"/>
      <c r="T167" s="115"/>
      <c r="V167" s="51"/>
      <c r="W167" s="51"/>
      <c r="X167" s="51"/>
      <c r="AA167" s="51"/>
      <c r="AB167" s="51"/>
      <c r="AC167" s="51"/>
      <c r="AD167" s="51"/>
      <c r="AE167" s="51"/>
      <c r="AF167" s="51"/>
      <c r="AH167" s="51"/>
    </row>
    <row r="168" spans="1:34">
      <c r="A168" s="59"/>
      <c r="B168" s="81"/>
      <c r="C168" s="59"/>
      <c r="D168" s="59"/>
      <c r="E168" s="59"/>
      <c r="F168" s="81"/>
      <c r="G168" s="97"/>
      <c r="H168" s="97"/>
      <c r="I168" s="96"/>
      <c r="J168" s="83"/>
      <c r="K168" s="2"/>
      <c r="L168" s="18"/>
      <c r="M168" s="18"/>
      <c r="N168" s="18"/>
      <c r="O168" s="18"/>
      <c r="P168" s="2"/>
      <c r="Q168" s="19"/>
      <c r="R168" s="19"/>
      <c r="S168" s="21"/>
      <c r="T168" s="115"/>
      <c r="V168" s="51"/>
      <c r="W168" s="51"/>
      <c r="X168" s="51"/>
      <c r="AA168" s="51"/>
      <c r="AB168" s="51"/>
      <c r="AC168" s="51"/>
      <c r="AD168" s="51"/>
      <c r="AE168" s="51"/>
      <c r="AF168" s="51"/>
      <c r="AH168" s="51"/>
    </row>
    <row r="169" spans="1:34">
      <c r="A169" s="59"/>
      <c r="B169" s="81"/>
      <c r="C169" s="59"/>
      <c r="D169" s="59"/>
      <c r="E169" s="59"/>
      <c r="F169" s="81"/>
      <c r="G169" s="97"/>
      <c r="H169" s="97"/>
      <c r="I169" s="96"/>
      <c r="J169" s="83"/>
      <c r="K169" s="2"/>
      <c r="L169" s="18"/>
      <c r="M169" s="18"/>
      <c r="N169" s="18"/>
      <c r="O169" s="18"/>
      <c r="P169" s="2"/>
      <c r="Q169" s="19"/>
      <c r="R169" s="19"/>
      <c r="S169" s="21"/>
      <c r="T169" s="115"/>
      <c r="V169" s="51"/>
      <c r="W169" s="51"/>
      <c r="X169" s="51"/>
      <c r="AA169" s="51"/>
      <c r="AB169" s="51"/>
      <c r="AC169" s="51"/>
      <c r="AD169" s="51"/>
      <c r="AE169" s="51"/>
      <c r="AF169" s="51"/>
      <c r="AH169" s="51"/>
    </row>
    <row r="170" spans="1:34">
      <c r="A170" s="59"/>
      <c r="B170" s="81"/>
      <c r="C170" s="59"/>
      <c r="D170" s="59"/>
      <c r="E170" s="59"/>
      <c r="F170" s="81"/>
      <c r="G170" s="97"/>
      <c r="H170" s="97"/>
      <c r="I170" s="96"/>
      <c r="J170" s="83"/>
      <c r="K170" s="2"/>
      <c r="L170" s="18"/>
      <c r="M170" s="18"/>
      <c r="N170" s="18"/>
      <c r="O170" s="18"/>
      <c r="P170" s="2"/>
      <c r="Q170" s="19"/>
      <c r="R170" s="19"/>
      <c r="S170" s="21"/>
      <c r="T170" s="115"/>
      <c r="V170" s="51"/>
      <c r="W170" s="51"/>
      <c r="X170" s="51"/>
      <c r="AA170" s="51"/>
      <c r="AB170" s="51"/>
      <c r="AC170" s="51"/>
      <c r="AD170" s="51"/>
      <c r="AE170" s="51"/>
      <c r="AF170" s="51"/>
      <c r="AH170" s="51"/>
    </row>
    <row r="171" spans="1:34">
      <c r="A171" s="59"/>
      <c r="B171" s="81"/>
      <c r="C171" s="59"/>
      <c r="D171" s="59"/>
      <c r="E171" s="59"/>
      <c r="F171" s="81"/>
      <c r="G171" s="97"/>
      <c r="H171" s="97"/>
      <c r="I171" s="96"/>
      <c r="J171" s="83"/>
      <c r="K171" s="2"/>
      <c r="L171" s="18"/>
      <c r="M171" s="18"/>
      <c r="N171" s="18"/>
      <c r="O171" s="18"/>
      <c r="P171" s="2"/>
      <c r="Q171" s="19"/>
      <c r="R171" s="19"/>
      <c r="S171" s="21"/>
      <c r="T171" s="115"/>
      <c r="V171" s="51"/>
      <c r="W171" s="51"/>
      <c r="X171" s="51"/>
      <c r="AA171" s="51"/>
      <c r="AB171" s="51"/>
      <c r="AC171" s="51"/>
      <c r="AD171" s="51"/>
      <c r="AE171" s="51"/>
      <c r="AF171" s="51"/>
      <c r="AH171" s="51"/>
    </row>
    <row r="172" spans="1:34">
      <c r="A172" s="59"/>
      <c r="B172" s="81"/>
      <c r="C172" s="59"/>
      <c r="D172" s="59"/>
      <c r="E172" s="59"/>
      <c r="F172" s="81"/>
      <c r="G172" s="97"/>
      <c r="H172" s="97"/>
      <c r="I172" s="96"/>
      <c r="J172" s="83"/>
      <c r="K172" s="2"/>
      <c r="L172" s="18"/>
      <c r="M172" s="18"/>
      <c r="N172" s="18"/>
      <c r="O172" s="18"/>
      <c r="P172" s="2"/>
      <c r="Q172" s="19"/>
      <c r="R172" s="19"/>
      <c r="S172" s="21"/>
      <c r="T172" s="115"/>
      <c r="V172" s="51"/>
      <c r="W172" s="51"/>
      <c r="X172" s="51"/>
      <c r="AA172" s="51"/>
      <c r="AB172" s="51"/>
      <c r="AC172" s="51"/>
      <c r="AD172" s="51"/>
      <c r="AE172" s="51"/>
      <c r="AF172" s="51"/>
      <c r="AH172" s="51"/>
    </row>
    <row r="173" spans="1:34">
      <c r="A173" s="59"/>
      <c r="B173" s="81"/>
      <c r="C173" s="59"/>
      <c r="D173" s="59"/>
      <c r="E173" s="59"/>
      <c r="F173" s="81"/>
      <c r="G173" s="97"/>
      <c r="H173" s="97"/>
      <c r="I173" s="96"/>
      <c r="J173" s="83"/>
      <c r="K173" s="2"/>
      <c r="L173" s="18"/>
      <c r="M173" s="18"/>
      <c r="N173" s="18"/>
      <c r="O173" s="18"/>
      <c r="P173" s="2"/>
      <c r="Q173" s="19"/>
      <c r="R173" s="19"/>
      <c r="S173" s="21"/>
      <c r="T173" s="115"/>
      <c r="V173" s="51"/>
      <c r="W173" s="51"/>
      <c r="X173" s="51"/>
      <c r="AA173" s="51"/>
      <c r="AB173" s="51"/>
      <c r="AC173" s="51"/>
      <c r="AD173" s="51"/>
      <c r="AE173" s="51"/>
      <c r="AF173" s="51"/>
      <c r="AH173" s="51"/>
    </row>
    <row r="174" spans="1:34">
      <c r="A174" s="59"/>
      <c r="B174" s="81"/>
      <c r="C174" s="59"/>
      <c r="D174" s="59"/>
      <c r="E174" s="59"/>
      <c r="F174" s="81"/>
      <c r="G174" s="97"/>
      <c r="H174" s="97"/>
      <c r="I174" s="96"/>
      <c r="J174" s="83"/>
      <c r="K174" s="2"/>
      <c r="L174" s="18"/>
      <c r="M174" s="18"/>
      <c r="N174" s="18"/>
      <c r="O174" s="18"/>
      <c r="P174" s="2"/>
      <c r="Q174" s="19"/>
      <c r="R174" s="19"/>
      <c r="S174" s="21"/>
      <c r="T174" s="115"/>
      <c r="V174" s="51"/>
      <c r="W174" s="51"/>
      <c r="X174" s="51"/>
      <c r="AA174" s="51"/>
      <c r="AB174" s="51"/>
      <c r="AC174" s="51"/>
      <c r="AD174" s="51"/>
      <c r="AE174" s="51"/>
      <c r="AF174" s="51"/>
      <c r="AH174" s="51"/>
    </row>
    <row r="175" spans="1:34">
      <c r="A175" s="59"/>
      <c r="B175" s="81"/>
      <c r="C175" s="59"/>
      <c r="D175" s="59"/>
      <c r="E175" s="59"/>
      <c r="F175" s="81"/>
      <c r="G175" s="97"/>
      <c r="H175" s="97"/>
      <c r="I175" s="96"/>
      <c r="J175" s="83"/>
      <c r="K175" s="2"/>
      <c r="L175" s="18"/>
      <c r="M175" s="18"/>
      <c r="N175" s="18"/>
      <c r="O175" s="18"/>
      <c r="P175" s="2"/>
      <c r="Q175" s="19"/>
      <c r="R175" s="19"/>
      <c r="S175" s="21"/>
      <c r="T175" s="115"/>
      <c r="V175" s="51"/>
      <c r="W175" s="51"/>
      <c r="X175" s="51"/>
      <c r="AA175" s="51"/>
      <c r="AB175" s="51"/>
      <c r="AC175" s="51"/>
      <c r="AD175" s="51"/>
      <c r="AE175" s="51"/>
      <c r="AF175" s="51"/>
      <c r="AH175" s="51"/>
    </row>
    <row r="176" spans="1:34">
      <c r="A176" s="59"/>
      <c r="B176" s="81"/>
      <c r="C176" s="59"/>
      <c r="D176" s="2"/>
      <c r="E176" s="59"/>
      <c r="F176" s="81"/>
      <c r="G176" s="97"/>
      <c r="H176" s="97"/>
      <c r="I176" s="96"/>
      <c r="J176" s="83"/>
      <c r="L176" s="18"/>
      <c r="M176" s="18"/>
      <c r="N176" s="18"/>
      <c r="O176" s="18"/>
      <c r="P176" s="2"/>
      <c r="Q176" s="19"/>
      <c r="R176" s="19"/>
      <c r="S176" s="21"/>
      <c r="T176" s="6"/>
      <c r="W176" s="51"/>
      <c r="X176" s="51"/>
      <c r="AA176" s="51"/>
      <c r="AB176" s="51"/>
      <c r="AC176" s="51"/>
      <c r="AD176" s="51"/>
      <c r="AE176" s="51"/>
      <c r="AH176" s="51"/>
    </row>
    <row r="177" spans="1:34">
      <c r="A177" s="59"/>
      <c r="B177" s="81"/>
      <c r="C177" s="59"/>
      <c r="D177" s="2"/>
      <c r="E177" s="59"/>
      <c r="F177" s="81"/>
      <c r="G177" s="97"/>
      <c r="H177" s="97"/>
      <c r="I177" s="96"/>
      <c r="J177" s="83"/>
      <c r="L177" s="18"/>
      <c r="M177" s="18"/>
      <c r="N177" s="18"/>
      <c r="O177" s="18"/>
      <c r="P177" s="2"/>
      <c r="Q177" s="19"/>
      <c r="R177" s="19"/>
      <c r="S177" s="21"/>
      <c r="T177" s="6"/>
      <c r="W177" s="51"/>
      <c r="X177" s="51"/>
      <c r="AA177" s="51"/>
      <c r="AB177" s="51"/>
      <c r="AC177" s="51"/>
      <c r="AD177" s="51"/>
      <c r="AE177" s="51"/>
      <c r="AH177" s="51"/>
    </row>
    <row r="178" spans="1:34">
      <c r="A178" s="59"/>
      <c r="B178" s="81"/>
      <c r="C178" s="59"/>
      <c r="D178" s="2"/>
      <c r="E178" s="59"/>
      <c r="F178" s="81"/>
      <c r="G178" s="97"/>
      <c r="H178" s="97"/>
      <c r="I178" s="96"/>
      <c r="J178" s="83"/>
      <c r="L178" s="18"/>
      <c r="M178" s="18"/>
      <c r="N178" s="18"/>
      <c r="O178" s="18"/>
      <c r="P178" s="2"/>
      <c r="Q178" s="19"/>
      <c r="R178" s="19"/>
      <c r="S178" s="21"/>
      <c r="T178" s="6"/>
      <c r="W178" s="51"/>
      <c r="X178" s="51"/>
      <c r="AA178" s="51"/>
      <c r="AB178" s="51"/>
      <c r="AC178" s="51"/>
      <c r="AD178" s="51"/>
      <c r="AE178" s="51"/>
      <c r="AH178" s="51"/>
    </row>
    <row r="179" spans="1:34">
      <c r="A179" s="59"/>
      <c r="B179" s="81"/>
      <c r="C179" s="59"/>
      <c r="D179" s="2"/>
      <c r="E179" s="59"/>
      <c r="F179" s="81"/>
      <c r="G179" s="97"/>
      <c r="H179" s="97"/>
      <c r="I179" s="96"/>
      <c r="J179" s="83"/>
      <c r="L179" s="18"/>
      <c r="M179" s="18"/>
      <c r="N179" s="18"/>
      <c r="O179" s="18"/>
      <c r="P179" s="2"/>
      <c r="Q179" s="19"/>
      <c r="R179" s="19"/>
      <c r="S179" s="21"/>
      <c r="T179" s="6"/>
      <c r="W179" s="51"/>
      <c r="X179" s="51"/>
      <c r="AA179" s="51"/>
      <c r="AB179" s="51"/>
      <c r="AC179" s="51"/>
      <c r="AD179" s="51"/>
      <c r="AE179" s="51"/>
      <c r="AH179" s="51"/>
    </row>
    <row r="180" spans="1:34">
      <c r="A180" s="59"/>
      <c r="B180" s="81"/>
      <c r="C180" s="59"/>
      <c r="D180" s="2"/>
      <c r="E180" s="59"/>
      <c r="F180" s="81"/>
      <c r="G180" s="97"/>
      <c r="H180" s="97"/>
      <c r="I180" s="96"/>
      <c r="J180" s="83"/>
      <c r="L180" s="18"/>
      <c r="M180" s="18"/>
      <c r="N180" s="18"/>
      <c r="O180" s="18"/>
      <c r="P180" s="2"/>
      <c r="Q180" s="19"/>
      <c r="R180" s="19"/>
      <c r="S180" s="21"/>
      <c r="T180" s="6"/>
      <c r="W180" s="51"/>
      <c r="X180" s="51"/>
      <c r="AA180" s="51"/>
      <c r="AB180" s="51"/>
      <c r="AC180" s="51"/>
      <c r="AD180" s="51"/>
      <c r="AE180" s="51"/>
      <c r="AH180" s="51"/>
    </row>
    <row r="181" spans="1:34">
      <c r="A181" s="59"/>
      <c r="B181" s="81"/>
      <c r="C181" s="59"/>
      <c r="D181" s="2"/>
      <c r="E181" s="59"/>
      <c r="F181" s="81"/>
      <c r="G181" s="97"/>
      <c r="H181" s="97"/>
      <c r="I181" s="96"/>
      <c r="J181" s="83"/>
      <c r="L181" s="18"/>
      <c r="M181" s="18"/>
      <c r="N181" s="18"/>
      <c r="O181" s="18"/>
      <c r="P181" s="2"/>
      <c r="Q181" s="19"/>
      <c r="R181" s="19"/>
      <c r="S181" s="21"/>
      <c r="T181" s="6"/>
      <c r="W181" s="51"/>
      <c r="X181" s="51"/>
      <c r="AA181" s="51"/>
      <c r="AB181" s="51"/>
      <c r="AC181" s="51"/>
      <c r="AD181" s="51"/>
      <c r="AE181" s="51"/>
      <c r="AH181" s="51"/>
    </row>
    <row r="182" spans="1:34">
      <c r="A182" s="59"/>
      <c r="B182" s="81"/>
      <c r="C182" s="59"/>
      <c r="D182" s="2"/>
      <c r="E182" s="59"/>
      <c r="F182" s="81"/>
      <c r="G182" s="97"/>
      <c r="H182" s="97"/>
      <c r="I182" s="96"/>
      <c r="J182" s="83"/>
      <c r="L182" s="18"/>
      <c r="M182" s="18"/>
      <c r="N182" s="18"/>
      <c r="O182" s="18"/>
      <c r="P182" s="2"/>
      <c r="Q182" s="19"/>
      <c r="R182" s="19"/>
      <c r="S182" s="21"/>
      <c r="T182" s="6"/>
      <c r="W182" s="51"/>
      <c r="X182" s="51"/>
      <c r="AA182" s="51"/>
      <c r="AB182" s="51"/>
      <c r="AC182" s="51"/>
      <c r="AD182" s="51"/>
      <c r="AE182" s="51"/>
      <c r="AH182" s="51"/>
    </row>
    <row r="183" spans="1:34">
      <c r="A183" s="59"/>
      <c r="B183" s="81"/>
      <c r="C183" s="59"/>
      <c r="D183" s="2"/>
      <c r="E183" s="59"/>
      <c r="F183" s="81"/>
      <c r="G183" s="97"/>
      <c r="H183" s="97"/>
      <c r="I183" s="96"/>
      <c r="J183" s="83"/>
      <c r="L183" s="18"/>
      <c r="M183" s="18"/>
      <c r="N183" s="18"/>
      <c r="O183" s="18"/>
      <c r="P183" s="2"/>
      <c r="Q183" s="19"/>
      <c r="R183" s="19"/>
      <c r="S183" s="21"/>
      <c r="T183" s="6"/>
      <c r="W183" s="51"/>
      <c r="X183" s="51"/>
      <c r="AA183" s="51"/>
      <c r="AB183" s="51"/>
      <c r="AC183" s="51"/>
      <c r="AD183" s="51"/>
      <c r="AE183" s="51"/>
      <c r="AH183" s="51"/>
    </row>
    <row r="184" spans="1:34">
      <c r="A184" s="59"/>
      <c r="B184" s="81"/>
      <c r="C184" s="59"/>
      <c r="D184" s="2"/>
      <c r="E184" s="59"/>
      <c r="F184" s="81"/>
      <c r="G184" s="97"/>
      <c r="H184" s="97"/>
      <c r="I184" s="96"/>
      <c r="J184" s="83"/>
      <c r="L184" s="18"/>
      <c r="M184" s="18"/>
      <c r="N184" s="18"/>
      <c r="O184" s="18"/>
      <c r="P184" s="2"/>
      <c r="Q184" s="19"/>
      <c r="R184" s="19"/>
      <c r="S184" s="21"/>
      <c r="T184" s="6"/>
      <c r="W184" s="51"/>
      <c r="X184" s="51"/>
      <c r="AA184" s="51"/>
      <c r="AB184" s="51"/>
      <c r="AC184" s="51"/>
      <c r="AD184" s="51"/>
      <c r="AE184" s="51"/>
      <c r="AH184" s="51"/>
    </row>
    <row r="185" spans="1:34">
      <c r="A185" s="59"/>
      <c r="B185" s="81"/>
      <c r="C185" s="59"/>
      <c r="D185" s="2"/>
      <c r="E185" s="59"/>
      <c r="F185" s="81"/>
      <c r="G185" s="97"/>
      <c r="H185" s="97"/>
      <c r="I185" s="96"/>
      <c r="J185" s="83"/>
      <c r="L185" s="18"/>
      <c r="M185" s="18"/>
      <c r="N185" s="18"/>
      <c r="O185" s="18"/>
      <c r="P185" s="2"/>
      <c r="Q185" s="19"/>
      <c r="R185" s="19"/>
      <c r="S185" s="21"/>
      <c r="T185" s="6"/>
      <c r="W185" s="51"/>
      <c r="X185" s="51"/>
      <c r="AA185" s="51"/>
      <c r="AB185" s="51"/>
      <c r="AC185" s="51"/>
      <c r="AD185" s="51"/>
      <c r="AE185" s="51"/>
      <c r="AH185" s="51"/>
    </row>
    <row r="186" spans="1:34">
      <c r="A186" s="59"/>
      <c r="B186" s="81"/>
      <c r="C186" s="59"/>
      <c r="D186" s="2"/>
      <c r="E186" s="59"/>
      <c r="F186" s="81"/>
      <c r="G186" s="97"/>
      <c r="H186" s="97"/>
      <c r="I186" s="96"/>
      <c r="J186" s="83"/>
      <c r="L186" s="18"/>
      <c r="M186" s="18"/>
      <c r="N186" s="18"/>
      <c r="O186" s="18"/>
      <c r="P186" s="2"/>
      <c r="Q186" s="19"/>
      <c r="R186" s="19"/>
      <c r="S186" s="21"/>
      <c r="T186" s="6"/>
      <c r="W186" s="51"/>
      <c r="X186" s="51"/>
      <c r="AA186" s="51"/>
      <c r="AB186" s="51"/>
      <c r="AC186" s="51"/>
      <c r="AD186" s="51"/>
      <c r="AE186" s="51"/>
      <c r="AH186" s="51"/>
    </row>
    <row r="187" spans="1:34">
      <c r="A187" s="59"/>
      <c r="B187" s="81"/>
      <c r="C187" s="59"/>
      <c r="D187" s="2"/>
      <c r="E187" s="59"/>
      <c r="F187" s="81"/>
      <c r="G187" s="97"/>
      <c r="H187" s="97"/>
      <c r="I187" s="96"/>
      <c r="J187" s="83"/>
      <c r="L187" s="18"/>
      <c r="M187" s="18"/>
      <c r="N187" s="18"/>
      <c r="O187" s="18"/>
      <c r="P187" s="2"/>
      <c r="Q187" s="19"/>
      <c r="R187" s="19"/>
      <c r="S187" s="21"/>
      <c r="T187" s="6"/>
      <c r="W187" s="51"/>
      <c r="X187" s="51"/>
      <c r="AA187" s="51"/>
      <c r="AB187" s="51"/>
      <c r="AC187" s="51"/>
      <c r="AD187" s="51"/>
      <c r="AE187" s="51"/>
      <c r="AH187" s="51"/>
    </row>
    <row r="188" spans="1:34">
      <c r="A188" s="59"/>
      <c r="B188" s="81"/>
      <c r="C188" s="59"/>
      <c r="D188" s="2"/>
      <c r="E188" s="59"/>
      <c r="F188" s="81"/>
      <c r="G188" s="97"/>
      <c r="H188" s="97"/>
      <c r="I188" s="96"/>
      <c r="J188" s="83"/>
      <c r="L188" s="18"/>
      <c r="M188" s="18"/>
      <c r="N188" s="18"/>
      <c r="O188" s="18"/>
      <c r="P188" s="2"/>
      <c r="Q188" s="19"/>
      <c r="R188" s="19"/>
      <c r="S188" s="21"/>
      <c r="T188" s="6"/>
      <c r="W188" s="51"/>
      <c r="X188" s="51"/>
      <c r="AA188" s="51"/>
      <c r="AB188" s="51"/>
      <c r="AC188" s="51"/>
      <c r="AD188" s="51"/>
      <c r="AE188" s="51"/>
      <c r="AH188" s="51"/>
    </row>
    <row r="189" spans="1:34">
      <c r="A189" s="59"/>
      <c r="B189" s="81"/>
      <c r="C189" s="59"/>
      <c r="D189" s="2"/>
      <c r="E189" s="59"/>
      <c r="F189" s="81"/>
      <c r="G189" s="97"/>
      <c r="H189" s="97"/>
      <c r="I189" s="96"/>
      <c r="J189" s="83"/>
      <c r="L189" s="18"/>
      <c r="M189" s="18"/>
      <c r="N189" s="18"/>
      <c r="O189" s="18"/>
      <c r="P189" s="2"/>
      <c r="Q189" s="19"/>
      <c r="R189" s="19"/>
      <c r="S189" s="21"/>
      <c r="T189" s="6"/>
      <c r="W189" s="51"/>
      <c r="X189" s="51"/>
      <c r="AA189" s="51"/>
      <c r="AB189" s="51"/>
      <c r="AC189" s="51"/>
      <c r="AD189" s="51"/>
      <c r="AE189" s="51"/>
      <c r="AH189" s="51"/>
    </row>
    <row r="190" spans="1:34">
      <c r="A190" s="59"/>
      <c r="B190" s="81"/>
      <c r="C190" s="59"/>
      <c r="D190" s="2"/>
      <c r="E190" s="59"/>
      <c r="F190" s="81"/>
      <c r="G190" s="97"/>
      <c r="H190" s="97"/>
      <c r="I190" s="96"/>
      <c r="J190" s="83"/>
      <c r="L190" s="18"/>
      <c r="M190" s="18"/>
      <c r="N190" s="18"/>
      <c r="O190" s="18"/>
      <c r="P190" s="2"/>
      <c r="Q190" s="19"/>
      <c r="R190" s="19"/>
      <c r="S190" s="21"/>
      <c r="T190" s="6"/>
      <c r="W190" s="51"/>
      <c r="X190" s="51"/>
      <c r="AA190" s="51"/>
      <c r="AB190" s="51"/>
      <c r="AC190" s="51"/>
      <c r="AD190" s="51"/>
      <c r="AE190" s="51"/>
      <c r="AH190" s="51"/>
    </row>
    <row r="191" spans="1:34">
      <c r="A191" s="59"/>
      <c r="B191" s="81"/>
      <c r="C191" s="59"/>
      <c r="D191" s="2"/>
      <c r="E191" s="59"/>
      <c r="F191" s="81"/>
      <c r="G191" s="97"/>
      <c r="H191" s="97"/>
      <c r="I191" s="96"/>
      <c r="J191" s="83"/>
      <c r="L191" s="18"/>
      <c r="M191" s="18"/>
      <c r="N191" s="18"/>
      <c r="O191" s="18"/>
      <c r="P191" s="2"/>
      <c r="Q191" s="19"/>
      <c r="R191" s="19"/>
      <c r="S191" s="21"/>
      <c r="T191" s="6"/>
      <c r="U191" s="121"/>
      <c r="W191" s="51"/>
      <c r="X191" s="51"/>
      <c r="AA191" s="51"/>
      <c r="AB191" s="51"/>
      <c r="AC191" s="51"/>
      <c r="AD191" s="51"/>
      <c r="AE191" s="51"/>
      <c r="AH191" s="51"/>
    </row>
    <row r="192" spans="1:34">
      <c r="A192" s="59"/>
      <c r="B192" s="81"/>
      <c r="C192" s="59"/>
      <c r="D192" s="2"/>
      <c r="E192" s="81"/>
      <c r="F192" s="81"/>
      <c r="G192" s="97"/>
      <c r="H192" s="97"/>
      <c r="I192" s="96"/>
      <c r="J192" s="83"/>
      <c r="L192" s="18"/>
      <c r="M192" s="18"/>
      <c r="N192" s="18"/>
      <c r="O192" s="18"/>
      <c r="P192" s="2"/>
      <c r="Q192" s="19"/>
      <c r="R192" s="19"/>
      <c r="S192" s="21"/>
      <c r="T192" s="6"/>
      <c r="U192" s="47"/>
    </row>
    <row r="193" spans="1:20">
      <c r="A193" s="59"/>
      <c r="B193" s="81"/>
      <c r="C193" s="59"/>
      <c r="D193" s="2"/>
      <c r="E193" s="81"/>
      <c r="F193" s="81"/>
      <c r="G193" s="97"/>
      <c r="H193" s="97"/>
      <c r="I193" s="96"/>
      <c r="J193" s="83"/>
      <c r="L193" s="18"/>
      <c r="M193" s="18"/>
      <c r="N193" s="18"/>
      <c r="O193" s="18"/>
      <c r="P193" s="2"/>
      <c r="Q193" s="19"/>
      <c r="R193" s="19"/>
      <c r="S193" s="21"/>
      <c r="T193" s="6"/>
    </row>
    <row r="194" spans="1:20">
      <c r="A194" s="59"/>
      <c r="B194" s="81"/>
      <c r="C194" s="59"/>
      <c r="D194" s="2"/>
      <c r="E194" s="81"/>
      <c r="F194" s="81"/>
      <c r="G194" s="97"/>
      <c r="H194" s="97"/>
      <c r="I194" s="96"/>
      <c r="J194" s="83"/>
      <c r="L194" s="18"/>
      <c r="M194" s="18"/>
      <c r="N194" s="18"/>
      <c r="O194" s="18"/>
      <c r="P194" s="2"/>
      <c r="Q194" s="19"/>
      <c r="R194" s="19"/>
      <c r="S194" s="21"/>
      <c r="T194" s="6"/>
    </row>
    <row r="195" spans="1:20">
      <c r="T195" s="6"/>
    </row>
    <row r="196" spans="1:20">
      <c r="T196" s="6"/>
    </row>
    <row r="197" spans="1:20">
      <c r="T197" s="6"/>
    </row>
    <row r="198" spans="1:20">
      <c r="T198" s="6"/>
    </row>
    <row r="199" spans="1:20">
      <c r="T199" s="6"/>
    </row>
    <row r="200" spans="1:20">
      <c r="T200" s="6"/>
    </row>
    <row r="201" spans="1:20">
      <c r="T201" s="6"/>
    </row>
    <row r="202" spans="1:20">
      <c r="T202" s="6"/>
    </row>
    <row r="203" spans="1:20">
      <c r="T203" s="6"/>
    </row>
    <row r="204" spans="1:20">
      <c r="T204" s="6"/>
    </row>
    <row r="205" spans="1:20">
      <c r="T205" s="6"/>
    </row>
    <row r="206" spans="1:20">
      <c r="T206" s="6"/>
    </row>
    <row r="207" spans="1:20">
      <c r="T207" s="6"/>
    </row>
    <row r="208" spans="1:20">
      <c r="T208" s="6"/>
    </row>
    <row r="209" spans="20:20">
      <c r="T209" s="6"/>
    </row>
    <row r="210" spans="20:20">
      <c r="T210" s="6"/>
    </row>
    <row r="211" spans="20:20">
      <c r="T211" s="6"/>
    </row>
    <row r="212" spans="20:20">
      <c r="T212" s="6"/>
    </row>
    <row r="213" spans="20:20">
      <c r="T213" s="6"/>
    </row>
    <row r="214" spans="20:20">
      <c r="T214" s="6"/>
    </row>
    <row r="215" spans="20:20">
      <c r="T215" s="6"/>
    </row>
    <row r="216" spans="20:20">
      <c r="T216" s="6"/>
    </row>
    <row r="217" spans="20:20">
      <c r="T217" s="6"/>
    </row>
    <row r="218" spans="20:20">
      <c r="T218" s="6"/>
    </row>
    <row r="219" spans="20:20">
      <c r="T219" s="6"/>
    </row>
    <row r="220" spans="20:20">
      <c r="T220" s="6"/>
    </row>
    <row r="221" spans="20:20">
      <c r="T221" s="6"/>
    </row>
    <row r="222" spans="20:20">
      <c r="T222" s="6"/>
    </row>
    <row r="223" spans="20:20">
      <c r="T223" s="6"/>
    </row>
    <row r="224" spans="20:20">
      <c r="T224" s="6"/>
    </row>
    <row r="225" spans="20:20">
      <c r="T225" s="6"/>
    </row>
    <row r="226" spans="20:20">
      <c r="T226" s="6"/>
    </row>
    <row r="227" spans="20:20">
      <c r="T227" s="6"/>
    </row>
    <row r="228" spans="20:20">
      <c r="T228" s="6"/>
    </row>
    <row r="229" spans="20:20">
      <c r="T229" s="6"/>
    </row>
    <row r="230" spans="20:20">
      <c r="T230" s="6"/>
    </row>
    <row r="231" spans="20:20">
      <c r="T231" s="6"/>
    </row>
    <row r="232" spans="20:20">
      <c r="T232" s="6"/>
    </row>
    <row r="233" spans="20:20">
      <c r="T233" s="6"/>
    </row>
    <row r="234" spans="20:20">
      <c r="T234" s="6"/>
    </row>
    <row r="235" spans="20:20">
      <c r="T235" s="6"/>
    </row>
    <row r="236" spans="20:20">
      <c r="T236" s="6"/>
    </row>
    <row r="237" spans="20:20">
      <c r="T237" s="6"/>
    </row>
    <row r="238" spans="20:20">
      <c r="T238" s="6"/>
    </row>
    <row r="239" spans="20:20">
      <c r="T239" s="6"/>
    </row>
    <row r="240" spans="20:20">
      <c r="T240" s="6"/>
    </row>
    <row r="241" spans="20:20">
      <c r="T241" s="6"/>
    </row>
    <row r="242" spans="20:20">
      <c r="T242" s="6"/>
    </row>
    <row r="243" spans="20:20">
      <c r="T243" s="6"/>
    </row>
    <row r="244" spans="20:20">
      <c r="T244" s="6"/>
    </row>
    <row r="245" spans="20:20">
      <c r="T245" s="6"/>
    </row>
    <row r="246" spans="20:20">
      <c r="T246" s="6"/>
    </row>
    <row r="247" spans="20:20">
      <c r="T247" s="6"/>
    </row>
    <row r="248" spans="20:20">
      <c r="T248" s="6"/>
    </row>
    <row r="249" spans="20:20">
      <c r="T249" s="6"/>
    </row>
    <row r="250" spans="20:20">
      <c r="T250" s="6"/>
    </row>
    <row r="251" spans="20:20">
      <c r="T251" s="6"/>
    </row>
    <row r="252" spans="20:20">
      <c r="T252" s="6"/>
    </row>
    <row r="253" spans="20:20">
      <c r="T253" s="6"/>
    </row>
    <row r="254" spans="20:20">
      <c r="T254" s="6"/>
    </row>
    <row r="255" spans="20:20">
      <c r="T255" s="6"/>
    </row>
    <row r="256" spans="20:20">
      <c r="T256" s="6"/>
    </row>
    <row r="257" spans="20:20">
      <c r="T257" s="6"/>
    </row>
    <row r="258" spans="20:20">
      <c r="T258" s="6"/>
    </row>
    <row r="259" spans="20:20">
      <c r="T259" s="6"/>
    </row>
    <row r="260" spans="20:20">
      <c r="T260" s="6"/>
    </row>
    <row r="261" spans="20:20">
      <c r="T261" s="6"/>
    </row>
    <row r="262" spans="20:20">
      <c r="T262" s="6"/>
    </row>
    <row r="263" spans="20:20">
      <c r="T263" s="6"/>
    </row>
    <row r="264" spans="20:20">
      <c r="T264" s="6"/>
    </row>
    <row r="265" spans="20:20">
      <c r="T265" s="6"/>
    </row>
    <row r="266" spans="20:20">
      <c r="T266" s="6"/>
    </row>
    <row r="267" spans="20:20">
      <c r="T267" s="6"/>
    </row>
    <row r="268" spans="20:20">
      <c r="T268" s="6"/>
    </row>
    <row r="269" spans="20:20">
      <c r="T269" s="6"/>
    </row>
    <row r="270" spans="20:20">
      <c r="T270" s="6"/>
    </row>
    <row r="271" spans="20:20">
      <c r="T271" s="6"/>
    </row>
    <row r="272" spans="20:20">
      <c r="T272" s="6"/>
    </row>
  </sheetData>
  <printOptions horizontalCentered="1"/>
  <pageMargins left="0.25" right="0.25" top="0.5" bottom="0.5" header="0.25" footer="0.25"/>
  <pageSetup scale="20" fitToHeight="5" orientation="landscape"/>
  <headerFooter alignWithMargins="0">
    <oddFooter>&amp;L&amp;"Arial,Italic"&amp;8&amp;F  &amp;A     &amp;D &amp;T&amp;R&amp;"Arial,Italic"&amp;8Page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AC355"/>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9" customWidth="1"/>
    <col min="2" max="2" width="28.6640625" style="29" customWidth="1"/>
    <col min="3" max="3" width="12.6640625" style="29" customWidth="1"/>
    <col min="4" max="4" width="28.6640625" style="29" customWidth="1"/>
    <col min="5" max="5" width="22.6640625" style="29" customWidth="1"/>
    <col min="6" max="6" width="32.6640625" style="29" customWidth="1"/>
    <col min="7" max="8" width="10.6640625" style="29" customWidth="1"/>
    <col min="9" max="10" width="8.6640625" style="29" customWidth="1"/>
    <col min="11" max="11" width="11.5" style="29" customWidth="1"/>
    <col min="12" max="12" width="24.6640625" style="29" customWidth="1"/>
    <col min="13" max="14" width="8.6640625" style="29" customWidth="1"/>
    <col min="15" max="18" width="20.6640625" style="29" customWidth="1"/>
    <col min="19" max="19" width="35.6640625" style="29" customWidth="1"/>
    <col min="20" max="21" width="16.6640625" style="29" customWidth="1"/>
    <col min="22" max="23" width="10.6640625" style="29" customWidth="1"/>
    <col min="24" max="24" width="84.33203125" style="29" customWidth="1"/>
    <col min="25" max="29" width="10.6640625" style="29" customWidth="1"/>
    <col min="30" max="16384" width="9.1640625" style="29"/>
  </cols>
  <sheetData>
    <row r="1" spans="1:29" s="28" customFormat="1">
      <c r="A1" s="61" t="s">
        <v>65</v>
      </c>
      <c r="B1" s="2"/>
      <c r="C1" s="2"/>
      <c r="G1" s="2"/>
      <c r="H1" s="2"/>
      <c r="I1" s="2"/>
      <c r="J1" s="2"/>
      <c r="K1" s="2"/>
      <c r="L1" s="2"/>
      <c r="M1" s="2"/>
      <c r="N1" s="2"/>
      <c r="O1" s="2"/>
      <c r="P1" s="2"/>
      <c r="Q1" s="2"/>
      <c r="R1" s="2"/>
      <c r="S1" s="2"/>
      <c r="T1" s="5"/>
      <c r="U1" s="5"/>
      <c r="V1" s="2"/>
      <c r="W1" s="2"/>
      <c r="X1" s="2"/>
      <c r="Y1" s="2"/>
      <c r="Z1" s="2"/>
    </row>
    <row r="2" spans="1:29" s="28" customFormat="1" ht="16">
      <c r="B2" s="2"/>
      <c r="C2" s="2"/>
      <c r="G2" s="2"/>
      <c r="H2" s="2"/>
      <c r="I2" s="2"/>
      <c r="J2" s="1"/>
      <c r="M2" s="1" t="s">
        <v>0</v>
      </c>
      <c r="P2" s="2"/>
      <c r="Q2" s="2"/>
      <c r="R2" s="2"/>
      <c r="S2" s="2"/>
      <c r="T2" s="5"/>
      <c r="U2" s="5"/>
      <c r="V2" s="2"/>
      <c r="W2" s="2"/>
      <c r="X2" s="2"/>
      <c r="Y2" s="2"/>
      <c r="Z2" s="2"/>
    </row>
    <row r="3" spans="1:29" s="28" customFormat="1" ht="16">
      <c r="C3" s="3" t="s">
        <v>1224</v>
      </c>
      <c r="D3" s="3" t="s">
        <v>1225</v>
      </c>
      <c r="E3" s="3"/>
      <c r="F3" s="3" t="s">
        <v>114</v>
      </c>
      <c r="G3" s="1"/>
      <c r="H3" s="1"/>
      <c r="I3" s="1"/>
      <c r="J3" s="14"/>
      <c r="M3" s="1" t="s">
        <v>38</v>
      </c>
      <c r="P3" s="2"/>
      <c r="Q3" s="2"/>
      <c r="R3" s="8"/>
      <c r="S3" s="8"/>
      <c r="T3" s="5"/>
      <c r="U3" s="5"/>
      <c r="V3" s="2"/>
      <c r="W3" s="2"/>
      <c r="X3" s="2"/>
      <c r="Y3" s="2"/>
      <c r="Z3" s="2"/>
    </row>
    <row r="4" spans="1:29" s="28" customFormat="1" ht="16">
      <c r="B4" s="3" t="s">
        <v>6734</v>
      </c>
      <c r="C4" s="3" t="s">
        <v>1229</v>
      </c>
      <c r="D4" s="3" t="s">
        <v>1229</v>
      </c>
      <c r="E4" s="3"/>
      <c r="F4" s="3" t="s">
        <v>1230</v>
      </c>
      <c r="G4" s="3" t="s">
        <v>1232</v>
      </c>
      <c r="H4" s="3" t="s">
        <v>1233</v>
      </c>
      <c r="I4" s="14"/>
      <c r="J4" s="2"/>
      <c r="M4" s="14" t="s">
        <v>7004</v>
      </c>
      <c r="P4" s="2"/>
      <c r="Q4" s="2"/>
      <c r="R4" s="8"/>
      <c r="S4" s="8"/>
      <c r="T4" s="5"/>
      <c r="U4" s="5"/>
      <c r="V4" s="2"/>
      <c r="W4" s="5"/>
      <c r="X4" s="2"/>
      <c r="Y4" s="2"/>
      <c r="Z4" s="2"/>
    </row>
    <row r="5" spans="1:29" s="28" customFormat="1" ht="16">
      <c r="A5" s="31" t="s">
        <v>1251</v>
      </c>
      <c r="B5" s="2">
        <f>COUNT(T12:T348)</f>
        <v>335</v>
      </c>
      <c r="C5" s="32">
        <f>SUM(T12:T348)</f>
        <v>103.28055555556421</v>
      </c>
      <c r="D5" s="32">
        <f>SUM(U12:U348)</f>
        <v>133.51458333336632</v>
      </c>
      <c r="E5" s="32"/>
      <c r="F5" s="33">
        <f>SUM(V12:V348)</f>
        <v>1239.3666666667705</v>
      </c>
      <c r="G5" s="19">
        <f>MAX(U12:U348)</f>
        <v>1.2923611111109494</v>
      </c>
      <c r="H5" s="19">
        <f>AVERAGE(U12:U348)</f>
        <v>0.3985509950249741</v>
      </c>
      <c r="I5" s="2"/>
      <c r="J5" s="2"/>
      <c r="K5" s="11"/>
      <c r="L5" s="11"/>
      <c r="M5" s="11"/>
      <c r="N5" s="11"/>
      <c r="O5" s="9"/>
      <c r="P5" s="10"/>
      <c r="Q5" s="1"/>
      <c r="R5" s="8"/>
      <c r="S5" s="10"/>
      <c r="T5" s="5"/>
      <c r="U5" s="5"/>
      <c r="V5" s="2"/>
      <c r="W5" s="5"/>
      <c r="X5" s="2"/>
      <c r="Y5" s="2"/>
      <c r="Z5" s="2"/>
    </row>
    <row r="6" spans="1:29" s="28" customFormat="1" ht="16">
      <c r="A6" s="31"/>
      <c r="B6" s="2"/>
      <c r="C6" s="32"/>
      <c r="D6" s="32"/>
      <c r="E6" s="32"/>
      <c r="F6" s="33"/>
      <c r="G6" s="2" t="s">
        <v>7005</v>
      </c>
      <c r="H6" s="2"/>
      <c r="I6" s="2"/>
      <c r="J6" s="2"/>
      <c r="K6" s="11"/>
      <c r="L6" s="11"/>
      <c r="M6" s="11"/>
      <c r="N6" s="11"/>
      <c r="O6" s="9"/>
      <c r="P6" s="10"/>
      <c r="Q6" s="1"/>
      <c r="R6" s="8"/>
      <c r="S6" s="10"/>
      <c r="T6" s="5"/>
      <c r="U6" s="5"/>
      <c r="V6" s="2"/>
      <c r="W6" s="5"/>
      <c r="X6" s="2"/>
      <c r="Y6" s="2"/>
      <c r="Z6" s="2"/>
    </row>
    <row r="7" spans="1:29" s="28" customFormat="1" ht="16">
      <c r="A7" s="3" t="s">
        <v>131</v>
      </c>
      <c r="B7" s="41">
        <f ca="1" xml:space="preserve"> TODAY()</f>
        <v>46085</v>
      </c>
      <c r="C7" s="32"/>
      <c r="D7" s="32"/>
      <c r="E7" s="32"/>
      <c r="F7" s="33"/>
      <c r="G7" s="2"/>
      <c r="H7" s="2"/>
      <c r="I7" s="2"/>
      <c r="J7" s="2"/>
      <c r="K7" s="11"/>
      <c r="L7" s="11"/>
      <c r="M7" s="11"/>
      <c r="N7" s="11"/>
      <c r="O7" s="9"/>
      <c r="P7" s="10"/>
      <c r="Q7" s="1"/>
      <c r="R7" s="8"/>
      <c r="S7" s="10"/>
      <c r="T7" s="5"/>
      <c r="U7" s="5"/>
      <c r="V7" s="2"/>
      <c r="W7" s="5"/>
      <c r="X7" s="2"/>
      <c r="Y7" s="2"/>
      <c r="Z7" s="2"/>
    </row>
    <row r="8" spans="1:29" s="28" customFormat="1" ht="16">
      <c r="A8" s="3" t="s">
        <v>6952</v>
      </c>
      <c r="B8" s="40" t="s">
        <v>7006</v>
      </c>
      <c r="C8" s="2"/>
      <c r="G8" s="2"/>
      <c r="H8" s="2"/>
      <c r="I8" s="2"/>
      <c r="J8" s="2"/>
      <c r="K8" s="11"/>
      <c r="L8" s="11"/>
      <c r="M8" s="11"/>
      <c r="N8" s="11"/>
      <c r="O8" s="9"/>
      <c r="P8" s="10"/>
      <c r="Q8" s="1"/>
      <c r="R8" s="8"/>
      <c r="S8" s="10"/>
      <c r="T8" s="5"/>
      <c r="U8" s="5"/>
      <c r="V8" s="2"/>
      <c r="W8" s="2"/>
      <c r="X8" s="2"/>
      <c r="Y8" s="2"/>
      <c r="Z8" s="2"/>
    </row>
    <row r="9" spans="1:29" s="28" customFormat="1" ht="16">
      <c r="A9" s="3" t="s">
        <v>6952</v>
      </c>
      <c r="B9" s="40" t="s">
        <v>7007</v>
      </c>
      <c r="C9" s="2"/>
      <c r="G9" s="2"/>
      <c r="H9" s="2"/>
      <c r="I9" s="2"/>
      <c r="J9" s="20"/>
      <c r="K9" s="11"/>
      <c r="L9" s="11"/>
      <c r="M9" s="11"/>
      <c r="N9" s="11"/>
      <c r="O9" s="9"/>
      <c r="P9" s="10"/>
      <c r="Q9" s="1"/>
      <c r="R9" s="8"/>
      <c r="S9" s="10"/>
      <c r="T9" s="5"/>
      <c r="U9" s="5"/>
      <c r="V9" s="2"/>
      <c r="W9" s="2"/>
      <c r="X9" s="2"/>
      <c r="Y9" s="2"/>
      <c r="Z9" s="2"/>
    </row>
    <row r="10" spans="1:29" s="28" customFormat="1">
      <c r="A10" s="2"/>
      <c r="G10" s="66" t="s">
        <v>135</v>
      </c>
      <c r="H10" s="66" t="s">
        <v>136</v>
      </c>
      <c r="I10" s="12"/>
      <c r="J10" s="12"/>
      <c r="K10" s="2"/>
      <c r="L10" s="2"/>
      <c r="M10" s="2"/>
      <c r="N10" s="2"/>
      <c r="O10" s="2"/>
      <c r="P10" s="2"/>
      <c r="Q10" s="2"/>
      <c r="R10" s="2"/>
      <c r="S10" s="10"/>
      <c r="T10" s="68" t="s">
        <v>111</v>
      </c>
      <c r="U10" s="68" t="s">
        <v>71</v>
      </c>
      <c r="V10" s="61" t="s">
        <v>114</v>
      </c>
      <c r="W10" s="61" t="s">
        <v>1265</v>
      </c>
      <c r="X10" s="3"/>
      <c r="AA10" s="61" t="s">
        <v>122</v>
      </c>
      <c r="AB10" s="2"/>
    </row>
    <row r="11" spans="1:29" s="28" customFormat="1" ht="14" thickBot="1">
      <c r="A11" s="63" t="s">
        <v>79</v>
      </c>
      <c r="B11" s="64" t="s">
        <v>81</v>
      </c>
      <c r="C11" s="63" t="s">
        <v>83</v>
      </c>
      <c r="D11" s="65" t="s">
        <v>85</v>
      </c>
      <c r="E11" s="90" t="s">
        <v>137</v>
      </c>
      <c r="F11" s="90" t="s">
        <v>89</v>
      </c>
      <c r="G11" s="23" t="s">
        <v>138</v>
      </c>
      <c r="H11" s="23" t="s">
        <v>139</v>
      </c>
      <c r="I11" s="67" t="s">
        <v>93</v>
      </c>
      <c r="J11" s="67" t="s">
        <v>99</v>
      </c>
      <c r="K11" s="63" t="s">
        <v>75</v>
      </c>
      <c r="L11" s="63" t="s">
        <v>1263</v>
      </c>
      <c r="M11" s="67" t="s">
        <v>126</v>
      </c>
      <c r="N11" s="67" t="s">
        <v>128</v>
      </c>
      <c r="O11" s="67" t="s">
        <v>101</v>
      </c>
      <c r="P11" s="67" t="s">
        <v>103</v>
      </c>
      <c r="Q11" s="67" t="s">
        <v>105</v>
      </c>
      <c r="R11" s="67" t="s">
        <v>107</v>
      </c>
      <c r="S11" s="67" t="s">
        <v>109</v>
      </c>
      <c r="T11" s="23" t="s">
        <v>6740</v>
      </c>
      <c r="U11" s="23" t="s">
        <v>6740</v>
      </c>
      <c r="V11" s="22" t="s">
        <v>6741</v>
      </c>
      <c r="W11" s="22" t="s">
        <v>6742</v>
      </c>
      <c r="X11" s="63" t="s">
        <v>120</v>
      </c>
      <c r="Y11" s="22" t="s">
        <v>7008</v>
      </c>
      <c r="Z11" s="22" t="s">
        <v>6744</v>
      </c>
      <c r="AA11" s="22" t="s">
        <v>6748</v>
      </c>
      <c r="AB11" s="22" t="s">
        <v>6749</v>
      </c>
      <c r="AC11" s="22" t="s">
        <v>6958</v>
      </c>
    </row>
    <row r="12" spans="1:29">
      <c r="A12" s="26" t="s">
        <v>193</v>
      </c>
      <c r="B12" s="26" t="s">
        <v>182</v>
      </c>
      <c r="C12" s="26" t="s">
        <v>194</v>
      </c>
      <c r="D12" s="26" t="s">
        <v>195</v>
      </c>
      <c r="E12" s="26" t="s">
        <v>197</v>
      </c>
      <c r="F12" s="26" t="s">
        <v>197</v>
      </c>
      <c r="G12" s="25">
        <v>18.07</v>
      </c>
      <c r="H12" s="25">
        <v>-81.745000000000005</v>
      </c>
      <c r="I12" s="26">
        <f t="shared" ref="I12:I43" si="0">INT(((180 + H12)/6) + 1)</f>
        <v>17</v>
      </c>
      <c r="J12" s="13">
        <f>YEAR(O12)</f>
        <v>1976</v>
      </c>
      <c r="K12" s="26" t="s">
        <v>6566</v>
      </c>
      <c r="L12" s="38" t="s">
        <v>6567</v>
      </c>
      <c r="M12" s="38" t="s">
        <v>7009</v>
      </c>
      <c r="N12" s="38" t="s">
        <v>7010</v>
      </c>
      <c r="O12" s="123">
        <v>27774.328472222223</v>
      </c>
      <c r="P12" s="123">
        <v>27774.328472222223</v>
      </c>
      <c r="Q12" s="123">
        <v>27774.489583333332</v>
      </c>
      <c r="R12" s="123">
        <v>27774.489583333332</v>
      </c>
      <c r="S12" s="26" t="s">
        <v>7011</v>
      </c>
      <c r="T12" s="19">
        <f>(Q12 - P12)</f>
        <v>0.16111111110876664</v>
      </c>
      <c r="U12" s="19">
        <f>(R12 - O12)</f>
        <v>0.16111111110876664</v>
      </c>
      <c r="V12" s="21">
        <f t="shared" ref="V12:V75" si="1">((VALUE(T12)) * 24) * 0.5</f>
        <v>1.9333333333051996</v>
      </c>
      <c r="W12" s="50">
        <v>0</v>
      </c>
      <c r="X12" s="26" t="s">
        <v>6568</v>
      </c>
    </row>
    <row r="13" spans="1:29">
      <c r="A13" s="26" t="s">
        <v>193</v>
      </c>
      <c r="B13" s="26" t="s">
        <v>182</v>
      </c>
      <c r="C13" s="26" t="s">
        <v>194</v>
      </c>
      <c r="D13" s="26" t="s">
        <v>195</v>
      </c>
      <c r="E13" s="26" t="s">
        <v>197</v>
      </c>
      <c r="F13" s="26" t="s">
        <v>197</v>
      </c>
      <c r="G13" s="25">
        <v>18.043333333333333</v>
      </c>
      <c r="H13" s="25">
        <v>-81.718333333333334</v>
      </c>
      <c r="I13" s="26">
        <f t="shared" si="0"/>
        <v>17</v>
      </c>
      <c r="J13" s="13">
        <f t="shared" ref="J13:J76" si="2">YEAR(O13)</f>
        <v>1976</v>
      </c>
      <c r="K13" s="26" t="s">
        <v>6563</v>
      </c>
      <c r="L13" s="38" t="s">
        <v>6564</v>
      </c>
      <c r="M13" s="38" t="s">
        <v>7009</v>
      </c>
      <c r="N13" s="38" t="s">
        <v>7010</v>
      </c>
      <c r="O13" s="123">
        <v>27774.338888888888</v>
      </c>
      <c r="P13" s="123">
        <v>27774.338888888888</v>
      </c>
      <c r="Q13" s="123">
        <v>27774.855555555554</v>
      </c>
      <c r="R13" s="123">
        <v>27774.855555555554</v>
      </c>
      <c r="S13" s="26" t="s">
        <v>7011</v>
      </c>
      <c r="T13" s="19">
        <f t="shared" ref="T13:T76" si="3">(Q13 - P13)</f>
        <v>0.51666666666642413</v>
      </c>
      <c r="U13" s="19">
        <f t="shared" ref="U13:U76" si="4">(R13 - O13)</f>
        <v>0.51666666666642413</v>
      </c>
      <c r="V13" s="21">
        <f t="shared" si="1"/>
        <v>6.1999999999970896</v>
      </c>
      <c r="W13" s="50">
        <v>0</v>
      </c>
      <c r="X13" s="26" t="s">
        <v>6565</v>
      </c>
    </row>
    <row r="14" spans="1:29">
      <c r="A14" s="26" t="s">
        <v>193</v>
      </c>
      <c r="B14" s="26" t="s">
        <v>182</v>
      </c>
      <c r="C14" s="26" t="s">
        <v>194</v>
      </c>
      <c r="D14" s="26" t="s">
        <v>195</v>
      </c>
      <c r="E14" s="26" t="s">
        <v>197</v>
      </c>
      <c r="F14" s="26" t="s">
        <v>197</v>
      </c>
      <c r="G14" s="25">
        <v>17.965</v>
      </c>
      <c r="H14" s="25">
        <v>-81.63333333333334</v>
      </c>
      <c r="I14" s="26">
        <f t="shared" si="0"/>
        <v>17</v>
      </c>
      <c r="J14" s="13">
        <f t="shared" si="2"/>
        <v>1976</v>
      </c>
      <c r="K14" s="26" t="s">
        <v>6561</v>
      </c>
      <c r="L14" s="38" t="s">
        <v>6562</v>
      </c>
      <c r="M14" s="38" t="s">
        <v>7009</v>
      </c>
      <c r="N14" s="38" t="s">
        <v>7010</v>
      </c>
      <c r="O14" s="123">
        <v>27777.361111111109</v>
      </c>
      <c r="P14" s="123">
        <v>27777.361111111109</v>
      </c>
      <c r="Q14" s="123">
        <v>27777.923611111109</v>
      </c>
      <c r="R14" s="123">
        <v>27777.506944444445</v>
      </c>
      <c r="S14" s="26" t="s">
        <v>7011</v>
      </c>
      <c r="T14" s="19">
        <f t="shared" si="3"/>
        <v>0.5625</v>
      </c>
      <c r="U14" s="19">
        <f t="shared" si="4"/>
        <v>0.14583333333575865</v>
      </c>
      <c r="V14" s="21">
        <f t="shared" si="1"/>
        <v>6.75</v>
      </c>
      <c r="W14" s="50">
        <v>0</v>
      </c>
      <c r="X14" s="26" t="s">
        <v>6529</v>
      </c>
    </row>
    <row r="15" spans="1:29">
      <c r="A15" s="26" t="s">
        <v>193</v>
      </c>
      <c r="B15" s="26" t="s">
        <v>182</v>
      </c>
      <c r="C15" s="26" t="s">
        <v>194</v>
      </c>
      <c r="D15" s="26" t="s">
        <v>195</v>
      </c>
      <c r="E15" s="26" t="s">
        <v>197</v>
      </c>
      <c r="F15" s="26" t="s">
        <v>197</v>
      </c>
      <c r="G15" s="25">
        <v>18.0505</v>
      </c>
      <c r="H15" s="25">
        <v>-81.748500000000007</v>
      </c>
      <c r="I15" s="26">
        <f t="shared" si="0"/>
        <v>17</v>
      </c>
      <c r="J15" s="13">
        <f t="shared" si="2"/>
        <v>1976</v>
      </c>
      <c r="K15" s="26" t="s">
        <v>6558</v>
      </c>
      <c r="L15" s="38" t="s">
        <v>6559</v>
      </c>
      <c r="M15" s="38" t="s">
        <v>7009</v>
      </c>
      <c r="N15" s="38" t="s">
        <v>7010</v>
      </c>
      <c r="O15" s="123">
        <v>27779.280555555557</v>
      </c>
      <c r="P15" s="123">
        <v>27779.280555555557</v>
      </c>
      <c r="Q15" s="123">
        <v>27779.298611111109</v>
      </c>
      <c r="R15" s="123">
        <v>27779.298611111109</v>
      </c>
      <c r="S15" s="26" t="s">
        <v>7011</v>
      </c>
      <c r="T15" s="19">
        <f t="shared" si="3"/>
        <v>1.8055555552564329E-2</v>
      </c>
      <c r="U15" s="19">
        <f t="shared" si="4"/>
        <v>1.8055555552564329E-2</v>
      </c>
      <c r="V15" s="21">
        <f t="shared" si="1"/>
        <v>0.21666666663077194</v>
      </c>
      <c r="W15" s="50">
        <v>0</v>
      </c>
      <c r="X15" s="26" t="s">
        <v>6560</v>
      </c>
    </row>
    <row r="16" spans="1:29">
      <c r="A16" s="26" t="s">
        <v>193</v>
      </c>
      <c r="B16" s="26" t="s">
        <v>182</v>
      </c>
      <c r="C16" s="26" t="s">
        <v>194</v>
      </c>
      <c r="D16" s="26" t="s">
        <v>195</v>
      </c>
      <c r="E16" s="26" t="s">
        <v>197</v>
      </c>
      <c r="F16" s="26" t="s">
        <v>197</v>
      </c>
      <c r="G16" s="25">
        <v>18.013166666666667</v>
      </c>
      <c r="H16" s="25">
        <v>-81.791833333333329</v>
      </c>
      <c r="I16" s="26">
        <f t="shared" si="0"/>
        <v>17</v>
      </c>
      <c r="J16" s="13">
        <f t="shared" si="2"/>
        <v>1976</v>
      </c>
      <c r="K16" s="26" t="s">
        <v>6556</v>
      </c>
      <c r="L16" s="38" t="s">
        <v>6557</v>
      </c>
      <c r="M16" s="38" t="s">
        <v>7009</v>
      </c>
      <c r="N16" s="38" t="s">
        <v>7010</v>
      </c>
      <c r="O16" s="123">
        <v>27782.094444444443</v>
      </c>
      <c r="P16" s="123">
        <v>27782.094444444443</v>
      </c>
      <c r="Q16" s="123">
        <v>27782.215277777777</v>
      </c>
      <c r="R16" s="123">
        <v>27782.215277777777</v>
      </c>
      <c r="S16" s="26" t="s">
        <v>7011</v>
      </c>
      <c r="T16" s="19">
        <f t="shared" si="3"/>
        <v>0.12083333333430346</v>
      </c>
      <c r="U16" s="19">
        <f t="shared" si="4"/>
        <v>0.12083333333430346</v>
      </c>
      <c r="V16" s="21">
        <f t="shared" si="1"/>
        <v>1.4500000000116415</v>
      </c>
      <c r="W16" s="50">
        <v>0</v>
      </c>
      <c r="X16" s="26" t="s">
        <v>6529</v>
      </c>
    </row>
    <row r="17" spans="1:24">
      <c r="A17" s="26" t="s">
        <v>193</v>
      </c>
      <c r="B17" s="26" t="s">
        <v>182</v>
      </c>
      <c r="C17" s="26" t="s">
        <v>194</v>
      </c>
      <c r="D17" s="26" t="s">
        <v>195</v>
      </c>
      <c r="E17" s="26" t="s">
        <v>197</v>
      </c>
      <c r="F17" s="26" t="s">
        <v>197</v>
      </c>
      <c r="G17" s="25">
        <v>18.05</v>
      </c>
      <c r="H17" s="25">
        <v>-81.8</v>
      </c>
      <c r="I17" s="26">
        <f t="shared" si="0"/>
        <v>17</v>
      </c>
      <c r="J17" s="13">
        <f t="shared" si="2"/>
        <v>1976</v>
      </c>
      <c r="K17" s="26" t="s">
        <v>6554</v>
      </c>
      <c r="L17" s="38" t="s">
        <v>6555</v>
      </c>
      <c r="M17" s="38" t="s">
        <v>7009</v>
      </c>
      <c r="N17" s="38" t="s">
        <v>7010</v>
      </c>
      <c r="O17" s="123">
        <v>27783.017361111109</v>
      </c>
      <c r="P17" s="123">
        <v>27783.017361111109</v>
      </c>
      <c r="Q17" s="123">
        <v>27783.183333333334</v>
      </c>
      <c r="R17" s="123">
        <v>27783.183333333334</v>
      </c>
      <c r="S17" s="26" t="s">
        <v>7011</v>
      </c>
      <c r="T17" s="19">
        <f t="shared" si="3"/>
        <v>0.16597222222480923</v>
      </c>
      <c r="U17" s="19">
        <f t="shared" si="4"/>
        <v>0.16597222222480923</v>
      </c>
      <c r="V17" s="21">
        <f t="shared" si="1"/>
        <v>1.9916666666977108</v>
      </c>
      <c r="W17" s="50">
        <v>0</v>
      </c>
      <c r="X17" s="26" t="s">
        <v>6529</v>
      </c>
    </row>
    <row r="18" spans="1:24">
      <c r="A18" s="26" t="s">
        <v>193</v>
      </c>
      <c r="B18" s="26" t="s">
        <v>182</v>
      </c>
      <c r="C18" s="26" t="s">
        <v>194</v>
      </c>
      <c r="D18" s="26" t="s">
        <v>195</v>
      </c>
      <c r="E18" s="26" t="s">
        <v>197</v>
      </c>
      <c r="F18" s="26" t="s">
        <v>197</v>
      </c>
      <c r="G18" s="25">
        <v>18.066666666666666</v>
      </c>
      <c r="H18" s="25">
        <v>-81.766666666666666</v>
      </c>
      <c r="I18" s="26">
        <f t="shared" si="0"/>
        <v>17</v>
      </c>
      <c r="J18" s="13">
        <f t="shared" si="2"/>
        <v>1976</v>
      </c>
      <c r="K18" s="26" t="s">
        <v>6552</v>
      </c>
      <c r="L18" s="38" t="s">
        <v>6553</v>
      </c>
      <c r="M18" s="38" t="s">
        <v>7009</v>
      </c>
      <c r="N18" s="38" t="s">
        <v>7010</v>
      </c>
      <c r="O18" s="123">
        <v>27784.086111111112</v>
      </c>
      <c r="P18" s="123">
        <v>27784.086111111112</v>
      </c>
      <c r="Q18" s="123">
        <v>27784.222222222223</v>
      </c>
      <c r="R18" s="123">
        <v>27784.222222222223</v>
      </c>
      <c r="S18" s="26" t="s">
        <v>7011</v>
      </c>
      <c r="T18" s="19">
        <f t="shared" si="3"/>
        <v>0.13611111111094942</v>
      </c>
      <c r="U18" s="19">
        <f t="shared" si="4"/>
        <v>0.13611111111094942</v>
      </c>
      <c r="V18" s="21">
        <f t="shared" si="1"/>
        <v>1.6333333333313931</v>
      </c>
      <c r="W18" s="50">
        <v>0</v>
      </c>
      <c r="X18" s="26" t="s">
        <v>6529</v>
      </c>
    </row>
    <row r="19" spans="1:24">
      <c r="A19" s="26" t="s">
        <v>193</v>
      </c>
      <c r="B19" s="26" t="s">
        <v>182</v>
      </c>
      <c r="C19" s="26" t="s">
        <v>194</v>
      </c>
      <c r="D19" s="26" t="s">
        <v>195</v>
      </c>
      <c r="E19" s="26" t="s">
        <v>197</v>
      </c>
      <c r="F19" s="26" t="s">
        <v>197</v>
      </c>
      <c r="G19" s="25">
        <v>18.058666666666667</v>
      </c>
      <c r="H19" s="25">
        <v>-81.78</v>
      </c>
      <c r="I19" s="26">
        <f t="shared" si="0"/>
        <v>17</v>
      </c>
      <c r="J19" s="13">
        <f t="shared" si="2"/>
        <v>1976</v>
      </c>
      <c r="K19" s="26" t="s">
        <v>6550</v>
      </c>
      <c r="L19" s="38" t="s">
        <v>6551</v>
      </c>
      <c r="M19" s="38" t="s">
        <v>7009</v>
      </c>
      <c r="N19" s="38" t="s">
        <v>7010</v>
      </c>
      <c r="O19" s="123">
        <v>27784.961805555555</v>
      </c>
      <c r="P19" s="123">
        <v>27784.961805555555</v>
      </c>
      <c r="Q19" s="123">
        <v>27785.068055555555</v>
      </c>
      <c r="R19" s="123">
        <v>27785.068055555555</v>
      </c>
      <c r="S19" s="26" t="s">
        <v>7011</v>
      </c>
      <c r="T19" s="19">
        <f t="shared" si="3"/>
        <v>0.1062500000007276</v>
      </c>
      <c r="U19" s="19">
        <f t="shared" si="4"/>
        <v>0.1062500000007276</v>
      </c>
      <c r="V19" s="21">
        <f t="shared" si="1"/>
        <v>1.2750000000087311</v>
      </c>
      <c r="W19" s="50">
        <v>0</v>
      </c>
      <c r="X19" s="26" t="s">
        <v>6529</v>
      </c>
    </row>
    <row r="20" spans="1:24">
      <c r="A20" s="26" t="s">
        <v>193</v>
      </c>
      <c r="B20" s="26" t="s">
        <v>182</v>
      </c>
      <c r="C20" s="26" t="s">
        <v>194</v>
      </c>
      <c r="D20" s="26" t="s">
        <v>195</v>
      </c>
      <c r="E20" s="26" t="s">
        <v>197</v>
      </c>
      <c r="F20" s="26" t="s">
        <v>197</v>
      </c>
      <c r="G20" s="25">
        <v>17.973500000000001</v>
      </c>
      <c r="H20" s="25">
        <v>-81.385000000000005</v>
      </c>
      <c r="I20" s="26">
        <f t="shared" si="0"/>
        <v>17</v>
      </c>
      <c r="J20" s="13">
        <f t="shared" si="2"/>
        <v>1976</v>
      </c>
      <c r="K20" s="26" t="s">
        <v>6547</v>
      </c>
      <c r="L20" s="38" t="s">
        <v>6548</v>
      </c>
      <c r="M20" s="38" t="s">
        <v>7009</v>
      </c>
      <c r="N20" s="38" t="s">
        <v>7010</v>
      </c>
      <c r="O20" s="123">
        <v>27786.013194444444</v>
      </c>
      <c r="P20" s="123">
        <v>27786.013194444444</v>
      </c>
      <c r="Q20" s="123">
        <v>27786.051388888889</v>
      </c>
      <c r="R20" s="123">
        <v>27786.051388888889</v>
      </c>
      <c r="S20" s="26" t="s">
        <v>7011</v>
      </c>
      <c r="T20" s="19">
        <f t="shared" si="3"/>
        <v>3.8194444445252884E-2</v>
      </c>
      <c r="U20" s="19">
        <f t="shared" si="4"/>
        <v>3.8194444445252884E-2</v>
      </c>
      <c r="V20" s="21">
        <f t="shared" si="1"/>
        <v>0.45833333334303461</v>
      </c>
      <c r="W20" s="50">
        <v>0</v>
      </c>
      <c r="X20" s="26" t="s">
        <v>6549</v>
      </c>
    </row>
    <row r="21" spans="1:24">
      <c r="A21" s="26" t="s">
        <v>193</v>
      </c>
      <c r="B21" s="26" t="s">
        <v>182</v>
      </c>
      <c r="C21" s="26" t="s">
        <v>194</v>
      </c>
      <c r="D21" s="26" t="s">
        <v>195</v>
      </c>
      <c r="E21" s="26" t="s">
        <v>197</v>
      </c>
      <c r="F21" s="26" t="s">
        <v>197</v>
      </c>
      <c r="G21" s="25">
        <v>18.079999999999998</v>
      </c>
      <c r="H21" s="25">
        <v>-81.808333333333337</v>
      </c>
      <c r="I21" s="26">
        <f t="shared" si="0"/>
        <v>17</v>
      </c>
      <c r="J21" s="13">
        <f t="shared" si="2"/>
        <v>1976</v>
      </c>
      <c r="K21" s="26" t="s">
        <v>6545</v>
      </c>
      <c r="L21" s="38" t="s">
        <v>6546</v>
      </c>
      <c r="M21" s="38" t="s">
        <v>7009</v>
      </c>
      <c r="N21" s="38" t="s">
        <v>7010</v>
      </c>
      <c r="O21" s="123">
        <v>27787.979166666668</v>
      </c>
      <c r="P21" s="123">
        <v>27787.979166666668</v>
      </c>
      <c r="Q21" s="123">
        <v>27788.180555555555</v>
      </c>
      <c r="R21" s="123">
        <v>27788.180555555555</v>
      </c>
      <c r="S21" s="26" t="s">
        <v>7011</v>
      </c>
      <c r="T21" s="19">
        <f t="shared" si="3"/>
        <v>0.20138888888686779</v>
      </c>
      <c r="U21" s="19">
        <f t="shared" si="4"/>
        <v>0.20138888888686779</v>
      </c>
      <c r="V21" s="21">
        <f t="shared" si="1"/>
        <v>2.4166666666424135</v>
      </c>
      <c r="W21" s="50">
        <v>0</v>
      </c>
      <c r="X21" s="26" t="s">
        <v>6529</v>
      </c>
    </row>
    <row r="22" spans="1:24">
      <c r="A22" s="26" t="s">
        <v>193</v>
      </c>
      <c r="B22" s="26" t="s">
        <v>182</v>
      </c>
      <c r="C22" s="26" t="s">
        <v>194</v>
      </c>
      <c r="D22" s="26" t="s">
        <v>195</v>
      </c>
      <c r="E22" s="26" t="s">
        <v>197</v>
      </c>
      <c r="F22" s="26" t="s">
        <v>197</v>
      </c>
      <c r="G22" s="25">
        <v>18.028833333333335</v>
      </c>
      <c r="H22" s="25">
        <v>-81.755833333333328</v>
      </c>
      <c r="I22" s="26">
        <f t="shared" si="0"/>
        <v>17</v>
      </c>
      <c r="J22" s="13">
        <f t="shared" si="2"/>
        <v>1976</v>
      </c>
      <c r="K22" s="26" t="s">
        <v>6543</v>
      </c>
      <c r="L22" s="38" t="s">
        <v>6544</v>
      </c>
      <c r="M22" s="38" t="s">
        <v>7009</v>
      </c>
      <c r="N22" s="38" t="s">
        <v>7010</v>
      </c>
      <c r="O22" s="123">
        <v>27788.895833333332</v>
      </c>
      <c r="P22" s="123">
        <v>27788.895833333332</v>
      </c>
      <c r="Q22" s="123">
        <v>27789.097222222223</v>
      </c>
      <c r="R22" s="123">
        <v>27789.097222222223</v>
      </c>
      <c r="S22" s="26" t="s">
        <v>7011</v>
      </c>
      <c r="T22" s="19">
        <f t="shared" si="3"/>
        <v>0.20138888889050577</v>
      </c>
      <c r="U22" s="19">
        <f t="shared" si="4"/>
        <v>0.20138888889050577</v>
      </c>
      <c r="V22" s="21">
        <f t="shared" si="1"/>
        <v>2.4166666666860692</v>
      </c>
      <c r="W22" s="50">
        <v>0</v>
      </c>
      <c r="X22" s="26" t="s">
        <v>6529</v>
      </c>
    </row>
    <row r="23" spans="1:24">
      <c r="A23" s="26" t="s">
        <v>193</v>
      </c>
      <c r="B23" s="26" t="s">
        <v>182</v>
      </c>
      <c r="C23" s="26" t="s">
        <v>194</v>
      </c>
      <c r="D23" s="26" t="s">
        <v>195</v>
      </c>
      <c r="E23" s="26" t="s">
        <v>197</v>
      </c>
      <c r="F23" s="26" t="s">
        <v>197</v>
      </c>
      <c r="G23" s="25">
        <v>17.986666666666668</v>
      </c>
      <c r="H23" s="25">
        <v>-81.72</v>
      </c>
      <c r="I23" s="26">
        <f t="shared" si="0"/>
        <v>17</v>
      </c>
      <c r="J23" s="13">
        <f t="shared" si="2"/>
        <v>1976</v>
      </c>
      <c r="K23" s="26" t="s">
        <v>6541</v>
      </c>
      <c r="L23" s="38" t="s">
        <v>6542</v>
      </c>
      <c r="M23" s="38" t="s">
        <v>7009</v>
      </c>
      <c r="N23" s="38" t="s">
        <v>7010</v>
      </c>
      <c r="O23" s="123">
        <v>27789.991666666665</v>
      </c>
      <c r="P23" s="123">
        <v>27789.991666666665</v>
      </c>
      <c r="Q23" s="123">
        <v>27790.047222222223</v>
      </c>
      <c r="R23" s="123">
        <v>27790.047222222223</v>
      </c>
      <c r="S23" s="26" t="s">
        <v>7011</v>
      </c>
      <c r="T23" s="19">
        <f t="shared" si="3"/>
        <v>5.5555555558385095E-2</v>
      </c>
      <c r="U23" s="19">
        <f t="shared" si="4"/>
        <v>5.5555555558385095E-2</v>
      </c>
      <c r="V23" s="21">
        <f t="shared" si="1"/>
        <v>0.66666666670062114</v>
      </c>
      <c r="W23" s="50">
        <v>0</v>
      </c>
      <c r="X23" s="26" t="s">
        <v>6529</v>
      </c>
    </row>
    <row r="24" spans="1:24">
      <c r="A24" s="26" t="s">
        <v>193</v>
      </c>
      <c r="B24" s="26" t="s">
        <v>182</v>
      </c>
      <c r="C24" s="26" t="s">
        <v>194</v>
      </c>
      <c r="D24" s="26" t="s">
        <v>195</v>
      </c>
      <c r="E24" s="26" t="s">
        <v>197</v>
      </c>
      <c r="F24" s="26" t="s">
        <v>197</v>
      </c>
      <c r="G24" s="25">
        <v>18.1175</v>
      </c>
      <c r="H24" s="25">
        <v>-81.836333333333329</v>
      </c>
      <c r="I24" s="26">
        <f t="shared" si="0"/>
        <v>17</v>
      </c>
      <c r="J24" s="13">
        <f t="shared" si="2"/>
        <v>1976</v>
      </c>
      <c r="K24" s="26" t="s">
        <v>6539</v>
      </c>
      <c r="L24" s="38" t="s">
        <v>6540</v>
      </c>
      <c r="M24" s="38" t="s">
        <v>7009</v>
      </c>
      <c r="N24" s="38" t="s">
        <v>7010</v>
      </c>
      <c r="O24" s="123">
        <v>27791.205555555556</v>
      </c>
      <c r="P24" s="123">
        <v>27791.205555555556</v>
      </c>
      <c r="Q24" s="123">
        <v>27791.422222222223</v>
      </c>
      <c r="R24" s="123">
        <v>27791.422222222223</v>
      </c>
      <c r="S24" s="26" t="s">
        <v>7011</v>
      </c>
      <c r="T24" s="19">
        <f t="shared" si="3"/>
        <v>0.21666666666715173</v>
      </c>
      <c r="U24" s="19">
        <f t="shared" si="4"/>
        <v>0.21666666666715173</v>
      </c>
      <c r="V24" s="21">
        <f t="shared" si="1"/>
        <v>2.6000000000058208</v>
      </c>
      <c r="W24" s="50">
        <v>0</v>
      </c>
      <c r="X24" s="26" t="s">
        <v>6529</v>
      </c>
    </row>
    <row r="25" spans="1:24">
      <c r="A25" s="26" t="s">
        <v>193</v>
      </c>
      <c r="B25" s="26" t="s">
        <v>182</v>
      </c>
      <c r="C25" s="26" t="s">
        <v>194</v>
      </c>
      <c r="D25" s="26" t="s">
        <v>195</v>
      </c>
      <c r="E25" s="26" t="s">
        <v>197</v>
      </c>
      <c r="F25" s="26" t="s">
        <v>197</v>
      </c>
      <c r="G25" s="25">
        <v>18.136666666666667</v>
      </c>
      <c r="H25" s="25">
        <v>-81.816666666666663</v>
      </c>
      <c r="I25" s="26">
        <f t="shared" si="0"/>
        <v>17</v>
      </c>
      <c r="J25" s="13">
        <f t="shared" si="2"/>
        <v>1976</v>
      </c>
      <c r="K25" s="26" t="s">
        <v>6537</v>
      </c>
      <c r="L25" s="38" t="s">
        <v>6538</v>
      </c>
      <c r="M25" s="38" t="s">
        <v>7009</v>
      </c>
      <c r="N25" s="38" t="s">
        <v>7010</v>
      </c>
      <c r="O25" s="123">
        <v>27792.705555555556</v>
      </c>
      <c r="P25" s="123">
        <v>27792.705555555556</v>
      </c>
      <c r="Q25" s="123">
        <v>27792.723611111112</v>
      </c>
      <c r="R25" s="123">
        <v>27792.723611111112</v>
      </c>
      <c r="S25" s="26" t="s">
        <v>7011</v>
      </c>
      <c r="T25" s="19">
        <f t="shared" si="3"/>
        <v>1.8055555556202307E-2</v>
      </c>
      <c r="U25" s="19">
        <f t="shared" si="4"/>
        <v>1.8055555556202307E-2</v>
      </c>
      <c r="V25" s="21">
        <f t="shared" si="1"/>
        <v>0.21666666667442769</v>
      </c>
      <c r="W25" s="50">
        <v>0</v>
      </c>
      <c r="X25" s="26" t="s">
        <v>6536</v>
      </c>
    </row>
    <row r="26" spans="1:24">
      <c r="A26" s="26" t="s">
        <v>193</v>
      </c>
      <c r="B26" s="26" t="s">
        <v>182</v>
      </c>
      <c r="C26" s="26" t="s">
        <v>194</v>
      </c>
      <c r="D26" s="26" t="s">
        <v>195</v>
      </c>
      <c r="E26" s="26" t="s">
        <v>197</v>
      </c>
      <c r="F26" s="26" t="s">
        <v>197</v>
      </c>
      <c r="G26" s="25">
        <v>18.121666666666666</v>
      </c>
      <c r="H26" s="25">
        <v>-81.75</v>
      </c>
      <c r="I26" s="26">
        <f t="shared" si="0"/>
        <v>17</v>
      </c>
      <c r="J26" s="13">
        <f t="shared" si="2"/>
        <v>1976</v>
      </c>
      <c r="K26" s="26" t="s">
        <v>6534</v>
      </c>
      <c r="L26" s="38" t="s">
        <v>6535</v>
      </c>
      <c r="M26" s="38" t="s">
        <v>7009</v>
      </c>
      <c r="N26" s="38" t="s">
        <v>7010</v>
      </c>
      <c r="O26" s="123">
        <v>27793.769444444446</v>
      </c>
      <c r="P26" s="123">
        <v>27793.769444444446</v>
      </c>
      <c r="Q26" s="123">
        <v>27793.861805555556</v>
      </c>
      <c r="R26" s="123">
        <v>27793.861805555556</v>
      </c>
      <c r="S26" s="26" t="s">
        <v>7011</v>
      </c>
      <c r="T26" s="19">
        <f t="shared" si="3"/>
        <v>9.2361111110221827E-2</v>
      </c>
      <c r="U26" s="19">
        <f t="shared" si="4"/>
        <v>9.2361111110221827E-2</v>
      </c>
      <c r="V26" s="21">
        <f t="shared" si="1"/>
        <v>1.1083333333226619</v>
      </c>
      <c r="W26" s="50">
        <v>0</v>
      </c>
      <c r="X26" s="26" t="s">
        <v>6536</v>
      </c>
    </row>
    <row r="27" spans="1:24">
      <c r="A27" s="26" t="s">
        <v>200</v>
      </c>
      <c r="B27" s="26" t="s">
        <v>182</v>
      </c>
      <c r="C27" s="26" t="s">
        <v>201</v>
      </c>
      <c r="D27" s="26" t="s">
        <v>195</v>
      </c>
      <c r="E27" s="26" t="s">
        <v>197</v>
      </c>
      <c r="F27" s="26" t="s">
        <v>197</v>
      </c>
      <c r="G27" s="25">
        <v>18.740833333333335</v>
      </c>
      <c r="H27" s="25">
        <v>-81.728166666666667</v>
      </c>
      <c r="I27" s="26">
        <f t="shared" si="0"/>
        <v>17</v>
      </c>
      <c r="J27" s="13">
        <f t="shared" si="2"/>
        <v>1976</v>
      </c>
      <c r="K27" s="26" t="s">
        <v>6532</v>
      </c>
      <c r="L27" s="38" t="s">
        <v>6533</v>
      </c>
      <c r="M27" s="38" t="s">
        <v>7009</v>
      </c>
      <c r="N27" s="38" t="s">
        <v>7010</v>
      </c>
      <c r="O27" s="123">
        <v>27802.870138888888</v>
      </c>
      <c r="P27" s="123">
        <v>27802.870138888888</v>
      </c>
      <c r="Q27" s="123">
        <v>27803.03402777778</v>
      </c>
      <c r="R27" s="123">
        <v>27803.03402777778</v>
      </c>
      <c r="S27" s="26" t="s">
        <v>7011</v>
      </c>
      <c r="T27" s="19">
        <f t="shared" si="3"/>
        <v>0.16388888889196096</v>
      </c>
      <c r="U27" s="19">
        <f t="shared" si="4"/>
        <v>0.16388888889196096</v>
      </c>
      <c r="V27" s="21">
        <f t="shared" si="1"/>
        <v>1.9666666667035315</v>
      </c>
      <c r="W27" s="50">
        <v>0</v>
      </c>
      <c r="X27" s="26" t="s">
        <v>6529</v>
      </c>
    </row>
    <row r="28" spans="1:24">
      <c r="A28" s="26" t="s">
        <v>200</v>
      </c>
      <c r="B28" s="26" t="s">
        <v>182</v>
      </c>
      <c r="C28" s="26" t="s">
        <v>201</v>
      </c>
      <c r="D28" s="26" t="s">
        <v>195</v>
      </c>
      <c r="E28" s="26" t="s">
        <v>197</v>
      </c>
      <c r="F28" s="26" t="s">
        <v>197</v>
      </c>
      <c r="G28" s="25">
        <v>18.616666666666667</v>
      </c>
      <c r="H28" s="25">
        <v>-81.733333333333334</v>
      </c>
      <c r="I28" s="26">
        <f t="shared" si="0"/>
        <v>17</v>
      </c>
      <c r="J28" s="13">
        <f t="shared" si="2"/>
        <v>1976</v>
      </c>
      <c r="K28" s="26" t="s">
        <v>6530</v>
      </c>
      <c r="L28" s="38" t="s">
        <v>6531</v>
      </c>
      <c r="M28" s="38" t="s">
        <v>7009</v>
      </c>
      <c r="N28" s="38" t="s">
        <v>7010</v>
      </c>
      <c r="O28" s="123">
        <v>27806.489583333332</v>
      </c>
      <c r="P28" s="123">
        <v>27806.489583333332</v>
      </c>
      <c r="Q28" s="123">
        <v>27806.701388888891</v>
      </c>
      <c r="R28" s="123">
        <v>27806.701388888891</v>
      </c>
      <c r="S28" s="26" t="s">
        <v>7011</v>
      </c>
      <c r="T28" s="19">
        <f t="shared" si="3"/>
        <v>0.21180555555838509</v>
      </c>
      <c r="U28" s="19">
        <f t="shared" si="4"/>
        <v>0.21180555555838509</v>
      </c>
      <c r="V28" s="21">
        <f t="shared" si="1"/>
        <v>2.5416666667006211</v>
      </c>
      <c r="W28" s="50">
        <v>0</v>
      </c>
      <c r="X28" s="26" t="s">
        <v>6529</v>
      </c>
    </row>
    <row r="29" spans="1:24">
      <c r="A29" s="26" t="s">
        <v>200</v>
      </c>
      <c r="B29" s="26" t="s">
        <v>182</v>
      </c>
      <c r="C29" s="26" t="s">
        <v>201</v>
      </c>
      <c r="D29" s="26" t="s">
        <v>195</v>
      </c>
      <c r="E29" s="26" t="s">
        <v>197</v>
      </c>
      <c r="F29" s="26" t="s">
        <v>197</v>
      </c>
      <c r="G29" s="25">
        <v>18.621666666666666</v>
      </c>
      <c r="H29" s="25">
        <v>-81.742166666666662</v>
      </c>
      <c r="I29" s="26">
        <f t="shared" si="0"/>
        <v>17</v>
      </c>
      <c r="J29" s="13">
        <f t="shared" si="2"/>
        <v>1976</v>
      </c>
      <c r="K29" s="26" t="s">
        <v>6527</v>
      </c>
      <c r="L29" s="38" t="s">
        <v>6528</v>
      </c>
      <c r="M29" s="38" t="s">
        <v>7009</v>
      </c>
      <c r="N29" s="38" t="s">
        <v>7010</v>
      </c>
      <c r="O29" s="123">
        <v>27807.912499999999</v>
      </c>
      <c r="P29" s="123">
        <v>27807.912499999999</v>
      </c>
      <c r="Q29" s="123">
        <v>27808.101388888888</v>
      </c>
      <c r="R29" s="123">
        <v>27808.101388888888</v>
      </c>
      <c r="S29" s="26" t="s">
        <v>7011</v>
      </c>
      <c r="T29" s="19">
        <f t="shared" si="3"/>
        <v>0.18888888888977817</v>
      </c>
      <c r="U29" s="19">
        <f t="shared" si="4"/>
        <v>0.18888888888977817</v>
      </c>
      <c r="V29" s="21">
        <f t="shared" si="1"/>
        <v>2.2666666666773381</v>
      </c>
      <c r="W29" s="50">
        <v>0</v>
      </c>
      <c r="X29" s="26" t="s">
        <v>6529</v>
      </c>
    </row>
    <row r="30" spans="1:24">
      <c r="A30" s="26" t="s">
        <v>200</v>
      </c>
      <c r="B30" s="26" t="s">
        <v>182</v>
      </c>
      <c r="C30" s="26" t="s">
        <v>201</v>
      </c>
      <c r="D30" s="26" t="s">
        <v>195</v>
      </c>
      <c r="E30" s="26" t="s">
        <v>197</v>
      </c>
      <c r="F30" s="26" t="s">
        <v>197</v>
      </c>
      <c r="G30" s="25">
        <v>18.6355</v>
      </c>
      <c r="H30" s="25">
        <v>-81.763999999999996</v>
      </c>
      <c r="I30" s="26">
        <f t="shared" si="0"/>
        <v>17</v>
      </c>
      <c r="J30" s="13">
        <f t="shared" si="2"/>
        <v>1976</v>
      </c>
      <c r="K30" s="26" t="s">
        <v>6524</v>
      </c>
      <c r="L30" s="38" t="s">
        <v>6525</v>
      </c>
      <c r="M30" s="38" t="s">
        <v>7009</v>
      </c>
      <c r="N30" s="38" t="s">
        <v>7010</v>
      </c>
      <c r="O30" s="123">
        <v>27809.388888888891</v>
      </c>
      <c r="P30" s="123">
        <v>27809.388888888891</v>
      </c>
      <c r="Q30" s="123">
        <v>27809.489583333332</v>
      </c>
      <c r="R30" s="123">
        <v>27809.489583333332</v>
      </c>
      <c r="S30" s="26" t="s">
        <v>7011</v>
      </c>
      <c r="T30" s="19">
        <f t="shared" si="3"/>
        <v>0.10069444444161491</v>
      </c>
      <c r="U30" s="19">
        <f t="shared" si="4"/>
        <v>0.10069444444161491</v>
      </c>
      <c r="V30" s="21">
        <f t="shared" si="1"/>
        <v>1.2083333332993789</v>
      </c>
      <c r="W30" s="50">
        <v>0</v>
      </c>
      <c r="X30" s="26" t="s">
        <v>6526</v>
      </c>
    </row>
    <row r="31" spans="1:24">
      <c r="A31" s="26" t="s">
        <v>200</v>
      </c>
      <c r="B31" s="26" t="s">
        <v>182</v>
      </c>
      <c r="C31" s="26" t="s">
        <v>201</v>
      </c>
      <c r="D31" s="26" t="s">
        <v>195</v>
      </c>
      <c r="E31" s="26" t="s">
        <v>197</v>
      </c>
      <c r="F31" s="26" t="s">
        <v>197</v>
      </c>
      <c r="G31" s="25">
        <v>18.633333333333333</v>
      </c>
      <c r="H31" s="25">
        <v>-81.766666666666666</v>
      </c>
      <c r="I31" s="26">
        <f t="shared" si="0"/>
        <v>17</v>
      </c>
      <c r="J31" s="13">
        <f t="shared" si="2"/>
        <v>1976</v>
      </c>
      <c r="K31" s="26" t="s">
        <v>6521</v>
      </c>
      <c r="L31" s="38" t="s">
        <v>6522</v>
      </c>
      <c r="M31" s="38" t="s">
        <v>7009</v>
      </c>
      <c r="N31" s="38">
        <v>400</v>
      </c>
      <c r="O31" s="123">
        <v>27810.37777777778</v>
      </c>
      <c r="P31" s="123">
        <v>27810.429861111112</v>
      </c>
      <c r="Q31" s="123">
        <v>27810.53402777778</v>
      </c>
      <c r="R31" s="123">
        <v>27810.590277777777</v>
      </c>
      <c r="S31" s="26" t="s">
        <v>7011</v>
      </c>
      <c r="T31" s="19">
        <f t="shared" si="3"/>
        <v>0.10416666666787933</v>
      </c>
      <c r="U31" s="19">
        <f t="shared" si="4"/>
        <v>0.21249999999781721</v>
      </c>
      <c r="V31" s="21">
        <f t="shared" si="1"/>
        <v>1.2500000000145519</v>
      </c>
      <c r="W31" s="50">
        <v>0</v>
      </c>
      <c r="X31" s="26" t="s">
        <v>6523</v>
      </c>
    </row>
    <row r="32" spans="1:24">
      <c r="A32" s="26" t="s">
        <v>200</v>
      </c>
      <c r="B32" s="26" t="s">
        <v>182</v>
      </c>
      <c r="C32" s="26" t="s">
        <v>201</v>
      </c>
      <c r="D32" s="26" t="s">
        <v>195</v>
      </c>
      <c r="E32" s="26" t="s">
        <v>197</v>
      </c>
      <c r="F32" s="26" t="s">
        <v>197</v>
      </c>
      <c r="G32" s="25">
        <v>18.625833333333333</v>
      </c>
      <c r="H32" s="25">
        <v>-81.747166666666672</v>
      </c>
      <c r="I32" s="26">
        <f t="shared" si="0"/>
        <v>17</v>
      </c>
      <c r="J32" s="13">
        <f t="shared" si="2"/>
        <v>1976</v>
      </c>
      <c r="K32" s="26" t="s">
        <v>6519</v>
      </c>
      <c r="L32" s="38" t="s">
        <v>6520</v>
      </c>
      <c r="M32" s="38" t="s">
        <v>7009</v>
      </c>
      <c r="N32" s="38">
        <v>400</v>
      </c>
      <c r="O32" s="123">
        <v>27810.921527777777</v>
      </c>
      <c r="P32" s="123">
        <v>27810.962500000001</v>
      </c>
      <c r="Q32" s="123">
        <v>27811.067361111112</v>
      </c>
      <c r="R32" s="123">
        <v>27811.129861111112</v>
      </c>
      <c r="S32" s="26" t="s">
        <v>7011</v>
      </c>
      <c r="T32" s="19">
        <f t="shared" si="3"/>
        <v>0.10486111111094942</v>
      </c>
      <c r="U32" s="19">
        <f t="shared" si="4"/>
        <v>0.20833333333575865</v>
      </c>
      <c r="V32" s="21">
        <f t="shared" si="1"/>
        <v>1.2583333333313931</v>
      </c>
      <c r="W32" s="50">
        <v>0</v>
      </c>
      <c r="X32" s="26" t="s">
        <v>6518</v>
      </c>
    </row>
    <row r="33" spans="1:24">
      <c r="A33" s="26" t="s">
        <v>200</v>
      </c>
      <c r="B33" s="26" t="s">
        <v>182</v>
      </c>
      <c r="C33" s="26" t="s">
        <v>201</v>
      </c>
      <c r="D33" s="26" t="s">
        <v>195</v>
      </c>
      <c r="E33" s="26" t="s">
        <v>197</v>
      </c>
      <c r="F33" s="26" t="s">
        <v>197</v>
      </c>
      <c r="G33" s="25">
        <v>18.488333333333333</v>
      </c>
      <c r="H33" s="25">
        <v>-81.701166666666666</v>
      </c>
      <c r="I33" s="26">
        <f t="shared" si="0"/>
        <v>17</v>
      </c>
      <c r="J33" s="13">
        <f t="shared" si="2"/>
        <v>1976</v>
      </c>
      <c r="K33" s="26" t="s">
        <v>6515</v>
      </c>
      <c r="L33" s="38" t="s">
        <v>6516</v>
      </c>
      <c r="M33" s="38" t="s">
        <v>7009</v>
      </c>
      <c r="N33" s="38">
        <v>400</v>
      </c>
      <c r="O33" s="123">
        <v>27811.072916666668</v>
      </c>
      <c r="P33" s="123">
        <v>27811.125</v>
      </c>
      <c r="Q33" s="123">
        <v>27811.229166666668</v>
      </c>
      <c r="R33" s="123">
        <v>27811.269444444446</v>
      </c>
      <c r="S33" s="26" t="s">
        <v>7011</v>
      </c>
      <c r="T33" s="19">
        <f t="shared" si="3"/>
        <v>0.10416666666787933</v>
      </c>
      <c r="U33" s="19">
        <f t="shared" si="4"/>
        <v>0.19652777777810115</v>
      </c>
      <c r="V33" s="21">
        <f t="shared" si="1"/>
        <v>1.2500000000145519</v>
      </c>
      <c r="W33" s="50">
        <v>0</v>
      </c>
      <c r="X33" s="26" t="s">
        <v>6518</v>
      </c>
    </row>
    <row r="34" spans="1:24">
      <c r="A34" s="26" t="s">
        <v>203</v>
      </c>
      <c r="B34" s="26" t="s">
        <v>182</v>
      </c>
      <c r="C34" s="26" t="s">
        <v>204</v>
      </c>
      <c r="D34" s="26" t="s">
        <v>205</v>
      </c>
      <c r="E34" s="26" t="s">
        <v>7012</v>
      </c>
      <c r="F34" s="26" t="s">
        <v>7012</v>
      </c>
      <c r="G34" s="25">
        <v>0.78333333333333333</v>
      </c>
      <c r="H34" s="25">
        <v>-86.15</v>
      </c>
      <c r="I34" s="26">
        <f t="shared" si="0"/>
        <v>16</v>
      </c>
      <c r="J34" s="13">
        <f t="shared" si="2"/>
        <v>1977</v>
      </c>
      <c r="K34" s="26" t="s">
        <v>6513</v>
      </c>
      <c r="L34" s="38" t="s">
        <v>6514</v>
      </c>
      <c r="M34" s="38" t="s">
        <v>7009</v>
      </c>
      <c r="N34" s="38">
        <v>400</v>
      </c>
      <c r="O34" s="123">
        <v>28171.565972222223</v>
      </c>
      <c r="P34" s="123">
        <v>28171.604166666668</v>
      </c>
      <c r="Q34" s="123">
        <v>28172.139583333334</v>
      </c>
      <c r="R34" s="123">
        <v>28172.175694444446</v>
      </c>
      <c r="S34" s="26" t="s">
        <v>7013</v>
      </c>
      <c r="T34" s="19">
        <f t="shared" si="3"/>
        <v>0.53541666666569654</v>
      </c>
      <c r="U34" s="19">
        <f t="shared" si="4"/>
        <v>0.60972222222335404</v>
      </c>
      <c r="V34" s="21">
        <f t="shared" si="1"/>
        <v>6.4249999999883585</v>
      </c>
      <c r="W34" s="50">
        <v>0</v>
      </c>
      <c r="X34" s="26" t="s">
        <v>6476</v>
      </c>
    </row>
    <row r="35" spans="1:24">
      <c r="A35" s="26" t="s">
        <v>203</v>
      </c>
      <c r="B35" s="26" t="s">
        <v>182</v>
      </c>
      <c r="C35" s="26" t="s">
        <v>204</v>
      </c>
      <c r="D35" s="26" t="s">
        <v>205</v>
      </c>
      <c r="E35" s="26" t="s">
        <v>7012</v>
      </c>
      <c r="F35" s="26" t="s">
        <v>7012</v>
      </c>
      <c r="G35" s="25">
        <v>0.78333333333333333</v>
      </c>
      <c r="H35" s="25">
        <v>-86.15</v>
      </c>
      <c r="I35" s="26">
        <f t="shared" si="0"/>
        <v>16</v>
      </c>
      <c r="J35" s="13">
        <f t="shared" si="2"/>
        <v>1977</v>
      </c>
      <c r="K35" s="26" t="s">
        <v>6510</v>
      </c>
      <c r="L35" s="38" t="s">
        <v>6511</v>
      </c>
      <c r="M35" s="38" t="s">
        <v>7009</v>
      </c>
      <c r="N35" s="38">
        <v>300</v>
      </c>
      <c r="O35" s="123">
        <v>28174.983333333334</v>
      </c>
      <c r="P35" s="123">
        <v>28175.006249999999</v>
      </c>
      <c r="Q35" s="123">
        <v>28175.404166666667</v>
      </c>
      <c r="R35" s="123">
        <v>28175.4375</v>
      </c>
      <c r="S35" s="26" t="s">
        <v>7013</v>
      </c>
      <c r="T35" s="19">
        <f t="shared" si="3"/>
        <v>0.39791666666860692</v>
      </c>
      <c r="U35" s="19">
        <f t="shared" si="4"/>
        <v>0.45416666666642413</v>
      </c>
      <c r="V35" s="21">
        <f t="shared" si="1"/>
        <v>4.7750000000232831</v>
      </c>
      <c r="W35" s="50">
        <v>0</v>
      </c>
      <c r="X35" s="26" t="s">
        <v>6512</v>
      </c>
    </row>
    <row r="36" spans="1:24">
      <c r="A36" s="26" t="s">
        <v>203</v>
      </c>
      <c r="B36" s="26" t="s">
        <v>182</v>
      </c>
      <c r="C36" s="26" t="s">
        <v>204</v>
      </c>
      <c r="D36" s="26" t="s">
        <v>205</v>
      </c>
      <c r="E36" s="26" t="s">
        <v>7012</v>
      </c>
      <c r="F36" s="26" t="s">
        <v>7012</v>
      </c>
      <c r="G36" s="25">
        <v>0.78333333333333333</v>
      </c>
      <c r="H36" s="25">
        <v>-86.15</v>
      </c>
      <c r="I36" s="26">
        <f t="shared" si="0"/>
        <v>16</v>
      </c>
      <c r="J36" s="13">
        <f t="shared" si="2"/>
        <v>1977</v>
      </c>
      <c r="K36" s="26" t="s">
        <v>6508</v>
      </c>
      <c r="L36" s="38" t="s">
        <v>6509</v>
      </c>
      <c r="M36" s="38" t="s">
        <v>7009</v>
      </c>
      <c r="N36" s="38">
        <v>300</v>
      </c>
      <c r="O36" s="123">
        <v>28176.069444444445</v>
      </c>
      <c r="P36" s="123">
        <v>28176.102777777778</v>
      </c>
      <c r="Q36" s="123">
        <v>28176.378472222223</v>
      </c>
      <c r="R36" s="123">
        <v>28176.408333333333</v>
      </c>
      <c r="S36" s="26" t="s">
        <v>7013</v>
      </c>
      <c r="T36" s="19">
        <f t="shared" si="3"/>
        <v>0.27569444444452529</v>
      </c>
      <c r="U36" s="19">
        <f t="shared" si="4"/>
        <v>0.33888888888759539</v>
      </c>
      <c r="V36" s="21">
        <f t="shared" si="1"/>
        <v>3.3083333333343035</v>
      </c>
      <c r="W36" s="50">
        <v>0</v>
      </c>
      <c r="X36" s="26" t="s">
        <v>6476</v>
      </c>
    </row>
    <row r="37" spans="1:24">
      <c r="A37" s="26" t="s">
        <v>203</v>
      </c>
      <c r="B37" s="26" t="s">
        <v>182</v>
      </c>
      <c r="C37" s="26" t="s">
        <v>204</v>
      </c>
      <c r="D37" s="26" t="s">
        <v>205</v>
      </c>
      <c r="E37" s="26" t="s">
        <v>7012</v>
      </c>
      <c r="F37" s="26" t="s">
        <v>7012</v>
      </c>
      <c r="G37" s="25">
        <v>0.78333333333333333</v>
      </c>
      <c r="H37" s="25">
        <v>-86.15</v>
      </c>
      <c r="I37" s="26">
        <f t="shared" si="0"/>
        <v>16</v>
      </c>
      <c r="J37" s="13">
        <f t="shared" si="2"/>
        <v>1977</v>
      </c>
      <c r="K37" s="26" t="s">
        <v>6506</v>
      </c>
      <c r="L37" s="38" t="s">
        <v>6507</v>
      </c>
      <c r="M37" s="38" t="s">
        <v>7009</v>
      </c>
      <c r="N37" s="38">
        <v>300</v>
      </c>
      <c r="O37" s="123">
        <v>28177.237499999999</v>
      </c>
      <c r="P37" s="123">
        <v>28177.277083333334</v>
      </c>
      <c r="Q37" s="123">
        <v>28177.463194444445</v>
      </c>
      <c r="R37" s="123">
        <v>28177.496527777777</v>
      </c>
      <c r="S37" s="26" t="s">
        <v>7013</v>
      </c>
      <c r="T37" s="19">
        <f t="shared" si="3"/>
        <v>0.18611111111022183</v>
      </c>
      <c r="U37" s="19">
        <f t="shared" si="4"/>
        <v>0.25902777777810115</v>
      </c>
      <c r="V37" s="21">
        <f t="shared" si="1"/>
        <v>2.2333333333226619</v>
      </c>
      <c r="W37" s="50">
        <v>0</v>
      </c>
      <c r="X37" s="26" t="s">
        <v>6476</v>
      </c>
    </row>
    <row r="38" spans="1:24">
      <c r="A38" s="26" t="s">
        <v>203</v>
      </c>
      <c r="B38" s="26" t="s">
        <v>182</v>
      </c>
      <c r="C38" s="26" t="s">
        <v>204</v>
      </c>
      <c r="D38" s="26" t="s">
        <v>205</v>
      </c>
      <c r="E38" s="26" t="s">
        <v>7012</v>
      </c>
      <c r="F38" s="26" t="s">
        <v>7012</v>
      </c>
      <c r="G38" s="25">
        <v>0.78333333333333333</v>
      </c>
      <c r="H38" s="25">
        <v>-86.15</v>
      </c>
      <c r="I38" s="26">
        <f t="shared" si="0"/>
        <v>16</v>
      </c>
      <c r="J38" s="13">
        <f t="shared" si="2"/>
        <v>1977</v>
      </c>
      <c r="K38" s="26" t="s">
        <v>6504</v>
      </c>
      <c r="L38" s="38" t="s">
        <v>6505</v>
      </c>
      <c r="M38" s="38" t="s">
        <v>7009</v>
      </c>
      <c r="N38" s="38">
        <v>300</v>
      </c>
      <c r="O38" s="123">
        <v>28178.135416666668</v>
      </c>
      <c r="P38" s="123">
        <v>28178.15902777778</v>
      </c>
      <c r="Q38" s="123">
        <v>28178.487499999999</v>
      </c>
      <c r="R38" s="123">
        <v>28178.5</v>
      </c>
      <c r="S38" s="26" t="s">
        <v>7013</v>
      </c>
      <c r="T38" s="19">
        <f t="shared" si="3"/>
        <v>0.32847222221971606</v>
      </c>
      <c r="U38" s="19">
        <f t="shared" si="4"/>
        <v>0.36458333333212067</v>
      </c>
      <c r="V38" s="21">
        <f t="shared" si="1"/>
        <v>3.9416666666365927</v>
      </c>
      <c r="W38" s="50">
        <v>0</v>
      </c>
      <c r="X38" s="26" t="s">
        <v>6476</v>
      </c>
    </row>
    <row r="39" spans="1:24">
      <c r="A39" s="26" t="s">
        <v>203</v>
      </c>
      <c r="B39" s="26" t="s">
        <v>182</v>
      </c>
      <c r="C39" s="26" t="s">
        <v>204</v>
      </c>
      <c r="D39" s="26" t="s">
        <v>205</v>
      </c>
      <c r="E39" s="26" t="s">
        <v>7012</v>
      </c>
      <c r="F39" s="26" t="s">
        <v>7012</v>
      </c>
      <c r="G39" s="25">
        <v>0.6166666666666667</v>
      </c>
      <c r="H39" s="25">
        <v>-86.1</v>
      </c>
      <c r="I39" s="26">
        <f t="shared" si="0"/>
        <v>16</v>
      </c>
      <c r="J39" s="13">
        <f t="shared" si="2"/>
        <v>1977</v>
      </c>
      <c r="K39" s="26" t="s">
        <v>6501</v>
      </c>
      <c r="L39" s="38" t="s">
        <v>6502</v>
      </c>
      <c r="M39" s="38" t="s">
        <v>7009</v>
      </c>
      <c r="N39" s="38">
        <v>300</v>
      </c>
      <c r="O39" s="123">
        <v>28179.135416666668</v>
      </c>
      <c r="P39" s="123">
        <v>28179.168750000001</v>
      </c>
      <c r="Q39" s="123">
        <v>28179.544444444444</v>
      </c>
      <c r="R39" s="123">
        <v>28179.569444444445</v>
      </c>
      <c r="S39" s="26" t="s">
        <v>7014</v>
      </c>
      <c r="T39" s="19">
        <f t="shared" si="3"/>
        <v>0.3756944444430701</v>
      </c>
      <c r="U39" s="19">
        <f t="shared" si="4"/>
        <v>0.43402777777737356</v>
      </c>
      <c r="V39" s="21">
        <f t="shared" si="1"/>
        <v>4.5083333333168412</v>
      </c>
      <c r="W39" s="50">
        <v>0</v>
      </c>
      <c r="X39" s="26" t="s">
        <v>6476</v>
      </c>
    </row>
    <row r="40" spans="1:24">
      <c r="A40" s="26" t="s">
        <v>203</v>
      </c>
      <c r="B40" s="26" t="s">
        <v>182</v>
      </c>
      <c r="C40" s="26" t="s">
        <v>204</v>
      </c>
      <c r="D40" s="26" t="s">
        <v>205</v>
      </c>
      <c r="E40" s="26" t="s">
        <v>7012</v>
      </c>
      <c r="F40" s="26" t="s">
        <v>7012</v>
      </c>
      <c r="G40" s="25">
        <v>0.78333333333333333</v>
      </c>
      <c r="H40" s="25">
        <v>-86.15</v>
      </c>
      <c r="I40" s="26">
        <f t="shared" si="0"/>
        <v>16</v>
      </c>
      <c r="J40" s="13">
        <f t="shared" si="2"/>
        <v>1977</v>
      </c>
      <c r="K40" s="26" t="s">
        <v>6499</v>
      </c>
      <c r="L40" s="38" t="s">
        <v>6500</v>
      </c>
      <c r="M40" s="38" t="s">
        <v>7009</v>
      </c>
      <c r="N40" s="38">
        <v>400</v>
      </c>
      <c r="O40" s="123">
        <v>28180.223611111112</v>
      </c>
      <c r="P40" s="123">
        <v>28180.272222222222</v>
      </c>
      <c r="Q40" s="123">
        <v>28180.731250000001</v>
      </c>
      <c r="R40" s="123">
        <v>28180.772916666665</v>
      </c>
      <c r="S40" s="26" t="s">
        <v>7013</v>
      </c>
      <c r="T40" s="19">
        <f t="shared" si="3"/>
        <v>0.45902777777882875</v>
      </c>
      <c r="U40" s="19">
        <f t="shared" si="4"/>
        <v>0.54930555555256433</v>
      </c>
      <c r="V40" s="21">
        <f t="shared" si="1"/>
        <v>5.508333333345945</v>
      </c>
      <c r="W40" s="50">
        <v>0</v>
      </c>
      <c r="X40" s="26" t="s">
        <v>6476</v>
      </c>
    </row>
    <row r="41" spans="1:24">
      <c r="A41" s="26" t="s">
        <v>203</v>
      </c>
      <c r="B41" s="26" t="s">
        <v>182</v>
      </c>
      <c r="C41" s="26" t="s">
        <v>204</v>
      </c>
      <c r="D41" s="26" t="s">
        <v>205</v>
      </c>
      <c r="E41" s="26" t="s">
        <v>7012</v>
      </c>
      <c r="F41" s="26" t="s">
        <v>7012</v>
      </c>
      <c r="G41" s="25">
        <v>0.78333333333333333</v>
      </c>
      <c r="H41" s="25">
        <v>-86.15</v>
      </c>
      <c r="I41" s="26">
        <f t="shared" si="0"/>
        <v>16</v>
      </c>
      <c r="J41" s="13">
        <f t="shared" si="2"/>
        <v>1977</v>
      </c>
      <c r="K41" s="26" t="s">
        <v>6497</v>
      </c>
      <c r="L41" s="38" t="s">
        <v>6498</v>
      </c>
      <c r="M41" s="38" t="s">
        <v>7009</v>
      </c>
      <c r="N41" s="38">
        <v>300</v>
      </c>
      <c r="O41" s="123">
        <v>28182.12222222222</v>
      </c>
      <c r="P41" s="123">
        <v>28182.139583333334</v>
      </c>
      <c r="Q41" s="123">
        <v>28182.395833333332</v>
      </c>
      <c r="R41" s="123">
        <v>28182.430555555555</v>
      </c>
      <c r="S41" s="26" t="s">
        <v>7013</v>
      </c>
      <c r="T41" s="19">
        <f t="shared" si="3"/>
        <v>0.25624999999854481</v>
      </c>
      <c r="U41" s="19">
        <f t="shared" si="4"/>
        <v>0.30833333333430346</v>
      </c>
      <c r="V41" s="21">
        <f t="shared" si="1"/>
        <v>3.0749999999825377</v>
      </c>
      <c r="W41" s="50">
        <v>0</v>
      </c>
      <c r="X41" s="26" t="s">
        <v>6476</v>
      </c>
    </row>
    <row r="42" spans="1:24">
      <c r="A42" s="26" t="s">
        <v>203</v>
      </c>
      <c r="B42" s="26" t="s">
        <v>182</v>
      </c>
      <c r="C42" s="26" t="s">
        <v>204</v>
      </c>
      <c r="D42" s="26" t="s">
        <v>205</v>
      </c>
      <c r="E42" s="26" t="s">
        <v>7012</v>
      </c>
      <c r="F42" s="26" t="s">
        <v>7012</v>
      </c>
      <c r="G42" s="25">
        <v>0.78333333333333333</v>
      </c>
      <c r="H42" s="25">
        <v>-86.15</v>
      </c>
      <c r="I42" s="26">
        <f t="shared" si="0"/>
        <v>16</v>
      </c>
      <c r="J42" s="13">
        <f t="shared" si="2"/>
        <v>1977</v>
      </c>
      <c r="K42" s="26" t="s">
        <v>6495</v>
      </c>
      <c r="L42" s="38" t="s">
        <v>6496</v>
      </c>
      <c r="M42" s="38" t="s">
        <v>7009</v>
      </c>
      <c r="N42" s="38">
        <v>300</v>
      </c>
      <c r="O42" s="123">
        <v>28183.104166666668</v>
      </c>
      <c r="P42" s="123">
        <v>28183.164583333335</v>
      </c>
      <c r="Q42" s="123">
        <v>28183.463888888888</v>
      </c>
      <c r="R42" s="123">
        <v>28183.486111111109</v>
      </c>
      <c r="S42" s="26" t="s">
        <v>7013</v>
      </c>
      <c r="T42" s="19">
        <f t="shared" si="3"/>
        <v>0.29930555555256433</v>
      </c>
      <c r="U42" s="19">
        <f t="shared" si="4"/>
        <v>0.38194444444161491</v>
      </c>
      <c r="V42" s="21">
        <f t="shared" si="1"/>
        <v>3.5916666666307719</v>
      </c>
      <c r="W42" s="50">
        <v>0</v>
      </c>
      <c r="X42" s="26" t="s">
        <v>6476</v>
      </c>
    </row>
    <row r="43" spans="1:24">
      <c r="A43" s="26" t="s">
        <v>203</v>
      </c>
      <c r="B43" s="26" t="s">
        <v>182</v>
      </c>
      <c r="C43" s="26" t="s">
        <v>204</v>
      </c>
      <c r="D43" s="26" t="s">
        <v>205</v>
      </c>
      <c r="E43" s="26" t="s">
        <v>7012</v>
      </c>
      <c r="F43" s="26" t="s">
        <v>7012</v>
      </c>
      <c r="G43" s="25">
        <v>0.78333333333333333</v>
      </c>
      <c r="H43" s="25">
        <v>-86.15</v>
      </c>
      <c r="I43" s="26">
        <f t="shared" si="0"/>
        <v>16</v>
      </c>
      <c r="J43" s="13">
        <f t="shared" si="2"/>
        <v>1977</v>
      </c>
      <c r="K43" s="26" t="s">
        <v>6493</v>
      </c>
      <c r="L43" s="38" t="s">
        <v>6494</v>
      </c>
      <c r="M43" s="38" t="s">
        <v>7009</v>
      </c>
      <c r="N43" s="38">
        <v>300</v>
      </c>
      <c r="O43" s="123">
        <v>28184.106250000001</v>
      </c>
      <c r="P43" s="123">
        <v>28184.128472222223</v>
      </c>
      <c r="Q43" s="123">
        <v>28184.50277777778</v>
      </c>
      <c r="R43" s="123">
        <v>28184.53125</v>
      </c>
      <c r="S43" s="26" t="s">
        <v>7013</v>
      </c>
      <c r="T43" s="19">
        <f t="shared" si="3"/>
        <v>0.3743055555569299</v>
      </c>
      <c r="U43" s="19">
        <f t="shared" si="4"/>
        <v>0.4249999999992724</v>
      </c>
      <c r="V43" s="21">
        <f t="shared" si="1"/>
        <v>4.4916666666831588</v>
      </c>
      <c r="W43" s="50">
        <v>0</v>
      </c>
      <c r="X43" s="26" t="s">
        <v>6476</v>
      </c>
    </row>
    <row r="44" spans="1:24">
      <c r="A44" s="26" t="s">
        <v>210</v>
      </c>
      <c r="B44" s="26" t="s">
        <v>182</v>
      </c>
      <c r="C44" s="26" t="s">
        <v>211</v>
      </c>
      <c r="D44" s="26" t="s">
        <v>195</v>
      </c>
      <c r="E44" s="26" t="s">
        <v>7012</v>
      </c>
      <c r="F44" s="26" t="s">
        <v>7012</v>
      </c>
      <c r="G44" s="25">
        <v>0.78333333333333333</v>
      </c>
      <c r="H44" s="25">
        <v>-86.15</v>
      </c>
      <c r="I44" s="26">
        <f t="shared" ref="I44:I75" si="5">INT(((180 + H44)/6) + 1)</f>
        <v>16</v>
      </c>
      <c r="J44" s="13">
        <f t="shared" si="2"/>
        <v>1977</v>
      </c>
      <c r="K44" s="26" t="s">
        <v>6491</v>
      </c>
      <c r="L44" s="38" t="s">
        <v>6492</v>
      </c>
      <c r="M44" s="38" t="s">
        <v>7009</v>
      </c>
      <c r="N44" s="38">
        <v>300</v>
      </c>
      <c r="O44" s="123">
        <v>28192.436805555557</v>
      </c>
      <c r="P44" s="123">
        <v>28192.510416666668</v>
      </c>
      <c r="Q44" s="123">
        <v>28192.941666666666</v>
      </c>
      <c r="R44" s="123">
        <v>28192.96875</v>
      </c>
      <c r="S44" s="26" t="s">
        <v>7013</v>
      </c>
      <c r="T44" s="19">
        <f t="shared" si="3"/>
        <v>0.43124999999781721</v>
      </c>
      <c r="U44" s="19">
        <f t="shared" si="4"/>
        <v>0.5319444444430701</v>
      </c>
      <c r="V44" s="21">
        <f t="shared" si="1"/>
        <v>5.1749999999738066</v>
      </c>
      <c r="W44" s="50">
        <v>0</v>
      </c>
      <c r="X44" s="26" t="s">
        <v>6476</v>
      </c>
    </row>
    <row r="45" spans="1:24">
      <c r="A45" s="26" t="s">
        <v>210</v>
      </c>
      <c r="B45" s="26" t="s">
        <v>182</v>
      </c>
      <c r="C45" s="26" t="s">
        <v>211</v>
      </c>
      <c r="D45" s="26" t="s">
        <v>195</v>
      </c>
      <c r="E45" s="26" t="s">
        <v>7012</v>
      </c>
      <c r="F45" s="26" t="s">
        <v>7012</v>
      </c>
      <c r="G45" s="25">
        <v>0.78333333333333333</v>
      </c>
      <c r="H45" s="25">
        <v>-86.15</v>
      </c>
      <c r="I45" s="26">
        <f t="shared" si="5"/>
        <v>16</v>
      </c>
      <c r="J45" s="13">
        <f t="shared" si="2"/>
        <v>1977</v>
      </c>
      <c r="K45" s="26" t="s">
        <v>6488</v>
      </c>
      <c r="L45" s="38" t="s">
        <v>6489</v>
      </c>
      <c r="M45" s="38" t="s">
        <v>7009</v>
      </c>
      <c r="N45" s="38">
        <v>300</v>
      </c>
      <c r="O45" s="123">
        <v>28194.129166666666</v>
      </c>
      <c r="P45" s="123">
        <v>28194.148611111112</v>
      </c>
      <c r="Q45" s="123">
        <v>28194.34513888889</v>
      </c>
      <c r="R45" s="123">
        <v>28194.378472222223</v>
      </c>
      <c r="S45" s="26" t="s">
        <v>7015</v>
      </c>
      <c r="T45" s="19">
        <f t="shared" si="3"/>
        <v>0.19652777777810115</v>
      </c>
      <c r="U45" s="19">
        <f t="shared" si="4"/>
        <v>0.2493055555569299</v>
      </c>
      <c r="V45" s="21">
        <f t="shared" si="1"/>
        <v>2.3583333333372138</v>
      </c>
      <c r="W45" s="50"/>
      <c r="X45" s="26" t="s">
        <v>6469</v>
      </c>
    </row>
    <row r="46" spans="1:24">
      <c r="A46" s="26" t="s">
        <v>210</v>
      </c>
      <c r="B46" s="26" t="s">
        <v>182</v>
      </c>
      <c r="C46" s="26" t="s">
        <v>211</v>
      </c>
      <c r="D46" s="26" t="s">
        <v>195</v>
      </c>
      <c r="E46" s="26" t="s">
        <v>7012</v>
      </c>
      <c r="F46" s="26" t="s">
        <v>7012</v>
      </c>
      <c r="G46" s="25">
        <v>0.78333333333333333</v>
      </c>
      <c r="H46" s="25">
        <v>-86.15</v>
      </c>
      <c r="I46" s="26">
        <f t="shared" si="5"/>
        <v>16</v>
      </c>
      <c r="J46" s="13">
        <f t="shared" si="2"/>
        <v>1977</v>
      </c>
      <c r="K46" s="26" t="s">
        <v>6485</v>
      </c>
      <c r="L46" s="38" t="s">
        <v>6486</v>
      </c>
      <c r="M46" s="38" t="s">
        <v>7009</v>
      </c>
      <c r="N46" s="38">
        <v>300</v>
      </c>
      <c r="O46" s="123">
        <v>28195.286805555555</v>
      </c>
      <c r="P46" s="123">
        <v>28195.297222222223</v>
      </c>
      <c r="Q46" s="123">
        <v>28195.460416666665</v>
      </c>
      <c r="R46" s="123">
        <v>28195.520833333332</v>
      </c>
      <c r="S46" s="26" t="s">
        <v>7016</v>
      </c>
      <c r="T46" s="19">
        <f t="shared" si="3"/>
        <v>0.16319444444161491</v>
      </c>
      <c r="U46" s="19">
        <f t="shared" si="4"/>
        <v>0.23402777777664596</v>
      </c>
      <c r="V46" s="21">
        <f t="shared" si="1"/>
        <v>1.9583333332993789</v>
      </c>
      <c r="W46" s="50">
        <v>0</v>
      </c>
      <c r="X46" s="26" t="s">
        <v>6469</v>
      </c>
    </row>
    <row r="47" spans="1:24">
      <c r="A47" s="26" t="s">
        <v>210</v>
      </c>
      <c r="B47" s="26" t="s">
        <v>182</v>
      </c>
      <c r="C47" s="26" t="s">
        <v>211</v>
      </c>
      <c r="D47" s="26" t="s">
        <v>195</v>
      </c>
      <c r="E47" s="26" t="s">
        <v>7012</v>
      </c>
      <c r="F47" s="26" t="s">
        <v>7012</v>
      </c>
      <c r="G47" s="25">
        <v>0.78333333333333333</v>
      </c>
      <c r="H47" s="25">
        <v>-86.15</v>
      </c>
      <c r="I47" s="26">
        <f t="shared" si="5"/>
        <v>16</v>
      </c>
      <c r="J47" s="13">
        <f t="shared" si="2"/>
        <v>1977</v>
      </c>
      <c r="K47" s="26" t="s">
        <v>6481</v>
      </c>
      <c r="L47" s="38" t="s">
        <v>6482</v>
      </c>
      <c r="M47" s="38" t="s">
        <v>7009</v>
      </c>
      <c r="N47" s="38">
        <v>300</v>
      </c>
      <c r="O47" s="123">
        <v>28196.704861111109</v>
      </c>
      <c r="P47" s="123">
        <v>28196.704861111109</v>
      </c>
      <c r="Q47" s="123">
        <v>28197.107638888891</v>
      </c>
      <c r="R47" s="123">
        <v>28197.107638888891</v>
      </c>
      <c r="S47" s="26" t="s">
        <v>7017</v>
      </c>
      <c r="T47" s="19">
        <f t="shared" si="3"/>
        <v>0.40277777778101154</v>
      </c>
      <c r="U47" s="19">
        <f t="shared" si="4"/>
        <v>0.40277777778101154</v>
      </c>
      <c r="V47" s="21">
        <f t="shared" si="1"/>
        <v>4.8333333333721384</v>
      </c>
      <c r="W47" s="50">
        <v>0</v>
      </c>
      <c r="X47" s="26" t="s">
        <v>6484</v>
      </c>
    </row>
    <row r="48" spans="1:24">
      <c r="A48" s="26" t="s">
        <v>210</v>
      </c>
      <c r="B48" s="26" t="s">
        <v>182</v>
      </c>
      <c r="C48" s="26" t="s">
        <v>211</v>
      </c>
      <c r="D48" s="26" t="s">
        <v>195</v>
      </c>
      <c r="E48" s="26" t="s">
        <v>7012</v>
      </c>
      <c r="F48" s="26" t="s">
        <v>7012</v>
      </c>
      <c r="G48" s="25">
        <v>0.78333333333333333</v>
      </c>
      <c r="H48" s="25">
        <v>-86.15</v>
      </c>
      <c r="I48" s="26">
        <f t="shared" si="5"/>
        <v>16</v>
      </c>
      <c r="J48" s="13">
        <f t="shared" si="2"/>
        <v>1977</v>
      </c>
      <c r="K48" s="26" t="s">
        <v>6479</v>
      </c>
      <c r="L48" s="38" t="s">
        <v>6480</v>
      </c>
      <c r="M48" s="38" t="s">
        <v>7009</v>
      </c>
      <c r="N48" s="38">
        <v>300</v>
      </c>
      <c r="O48" s="123">
        <v>28198.173611111109</v>
      </c>
      <c r="P48" s="123">
        <v>28198.204861111109</v>
      </c>
      <c r="Q48" s="123">
        <v>28198.511805555554</v>
      </c>
      <c r="R48" s="123">
        <v>28198.567361111112</v>
      </c>
      <c r="S48" s="26" t="s">
        <v>7013</v>
      </c>
      <c r="T48" s="19">
        <f t="shared" si="3"/>
        <v>0.30694444444452529</v>
      </c>
      <c r="U48" s="19">
        <f t="shared" si="4"/>
        <v>0.39375000000291038</v>
      </c>
      <c r="V48" s="21">
        <f t="shared" si="1"/>
        <v>3.6833333333343035</v>
      </c>
      <c r="W48" s="50">
        <v>0</v>
      </c>
      <c r="X48" s="26" t="s">
        <v>6476</v>
      </c>
    </row>
    <row r="49" spans="1:24">
      <c r="A49" s="26" t="s">
        <v>210</v>
      </c>
      <c r="B49" s="26" t="s">
        <v>182</v>
      </c>
      <c r="C49" s="26" t="s">
        <v>211</v>
      </c>
      <c r="D49" s="26" t="s">
        <v>195</v>
      </c>
      <c r="E49" s="26" t="s">
        <v>7012</v>
      </c>
      <c r="F49" s="26" t="s">
        <v>7012</v>
      </c>
      <c r="G49" s="25">
        <v>0.78333333333333333</v>
      </c>
      <c r="H49" s="25">
        <v>-86.15</v>
      </c>
      <c r="I49" s="26">
        <f t="shared" si="5"/>
        <v>16</v>
      </c>
      <c r="J49" s="13">
        <f t="shared" si="2"/>
        <v>1977</v>
      </c>
      <c r="K49" s="26" t="s">
        <v>6477</v>
      </c>
      <c r="L49" s="38" t="s">
        <v>6478</v>
      </c>
      <c r="M49" s="38" t="s">
        <v>7009</v>
      </c>
      <c r="N49" s="38">
        <v>300</v>
      </c>
      <c r="O49" s="123">
        <v>28199.118750000001</v>
      </c>
      <c r="P49" s="123">
        <v>28199.160416666666</v>
      </c>
      <c r="Q49" s="123">
        <v>28199.649305555555</v>
      </c>
      <c r="R49" s="123">
        <v>28199.729166666668</v>
      </c>
      <c r="S49" s="26" t="s">
        <v>7013</v>
      </c>
      <c r="T49" s="19">
        <f t="shared" si="3"/>
        <v>0.48888888888905058</v>
      </c>
      <c r="U49" s="19">
        <f t="shared" si="4"/>
        <v>0.61041666666642413</v>
      </c>
      <c r="V49" s="21">
        <f t="shared" si="1"/>
        <v>5.8666666666686069</v>
      </c>
      <c r="W49" s="50">
        <v>0</v>
      </c>
      <c r="X49" s="26" t="s">
        <v>6476</v>
      </c>
    </row>
    <row r="50" spans="1:24">
      <c r="A50" s="26" t="s">
        <v>210</v>
      </c>
      <c r="B50" s="26" t="s">
        <v>182</v>
      </c>
      <c r="C50" s="26" t="s">
        <v>211</v>
      </c>
      <c r="D50" s="26" t="s">
        <v>195</v>
      </c>
      <c r="E50" s="26" t="s">
        <v>7012</v>
      </c>
      <c r="F50" s="26" t="s">
        <v>7012</v>
      </c>
      <c r="G50" s="25">
        <v>0.78333333333333333</v>
      </c>
      <c r="H50" s="25">
        <v>-86.15</v>
      </c>
      <c r="I50" s="26">
        <f t="shared" si="5"/>
        <v>16</v>
      </c>
      <c r="J50" s="13">
        <f t="shared" si="2"/>
        <v>1977</v>
      </c>
      <c r="K50" s="26" t="s">
        <v>6473</v>
      </c>
      <c r="L50" s="38" t="s">
        <v>6474</v>
      </c>
      <c r="M50" s="38" t="s">
        <v>7009</v>
      </c>
      <c r="N50" s="38">
        <v>300</v>
      </c>
      <c r="O50" s="123">
        <v>28203.15347222222</v>
      </c>
      <c r="P50" s="123">
        <v>28203.202083333334</v>
      </c>
      <c r="Q50" s="123">
        <v>28203.468055555557</v>
      </c>
      <c r="R50" s="123">
        <v>28203.493055555555</v>
      </c>
      <c r="S50" s="26" t="s">
        <v>7013</v>
      </c>
      <c r="T50" s="19">
        <f t="shared" si="3"/>
        <v>0.26597222222335404</v>
      </c>
      <c r="U50" s="19">
        <f t="shared" si="4"/>
        <v>0.33958333333430346</v>
      </c>
      <c r="V50" s="21">
        <f t="shared" si="1"/>
        <v>3.1916666666802485</v>
      </c>
      <c r="W50" s="50">
        <v>0</v>
      </c>
      <c r="X50" s="26" t="s">
        <v>6476</v>
      </c>
    </row>
    <row r="51" spans="1:24">
      <c r="A51" s="26" t="s">
        <v>210</v>
      </c>
      <c r="B51" s="26" t="s">
        <v>182</v>
      </c>
      <c r="C51" s="26" t="s">
        <v>211</v>
      </c>
      <c r="D51" s="26" t="s">
        <v>195</v>
      </c>
      <c r="E51" s="26" t="s">
        <v>7012</v>
      </c>
      <c r="F51" s="26" t="s">
        <v>7012</v>
      </c>
      <c r="G51" s="25">
        <v>0.78333333333333333</v>
      </c>
      <c r="H51" s="25">
        <v>-86.15</v>
      </c>
      <c r="I51" s="26">
        <f t="shared" si="5"/>
        <v>16</v>
      </c>
      <c r="J51" s="13">
        <f t="shared" si="2"/>
        <v>1977</v>
      </c>
      <c r="K51" s="26" t="s">
        <v>6470</v>
      </c>
      <c r="L51" s="38" t="s">
        <v>6471</v>
      </c>
      <c r="M51" s="38" t="s">
        <v>7009</v>
      </c>
      <c r="N51" s="38">
        <v>300</v>
      </c>
      <c r="O51" s="123">
        <v>28204.554166666665</v>
      </c>
      <c r="P51" s="123">
        <v>28204.578472222223</v>
      </c>
      <c r="Q51" s="123">
        <v>28204.578472222223</v>
      </c>
      <c r="R51" s="123">
        <v>28204.833333333332</v>
      </c>
      <c r="S51" s="26" t="s">
        <v>7018</v>
      </c>
      <c r="T51" s="19">
        <f t="shared" si="3"/>
        <v>0</v>
      </c>
      <c r="U51" s="19">
        <f t="shared" si="4"/>
        <v>0.27916666666715173</v>
      </c>
      <c r="V51" s="21">
        <f t="shared" si="1"/>
        <v>0</v>
      </c>
      <c r="W51" s="50">
        <v>0</v>
      </c>
      <c r="X51" s="26" t="s">
        <v>6469</v>
      </c>
    </row>
    <row r="52" spans="1:24">
      <c r="A52" s="26" t="s">
        <v>210</v>
      </c>
      <c r="B52" s="26" t="s">
        <v>182</v>
      </c>
      <c r="C52" s="26" t="s">
        <v>211</v>
      </c>
      <c r="D52" s="26" t="s">
        <v>195</v>
      </c>
      <c r="E52" s="26" t="s">
        <v>7012</v>
      </c>
      <c r="F52" s="26" t="s">
        <v>7012</v>
      </c>
      <c r="G52" s="25">
        <v>0.78333333333333333</v>
      </c>
      <c r="H52" s="25">
        <v>-86.15</v>
      </c>
      <c r="I52" s="26">
        <f t="shared" si="5"/>
        <v>16</v>
      </c>
      <c r="J52" s="13">
        <f t="shared" si="2"/>
        <v>1977</v>
      </c>
      <c r="K52" s="26" t="s">
        <v>6466</v>
      </c>
      <c r="L52" s="38" t="s">
        <v>6467</v>
      </c>
      <c r="M52" s="38" t="s">
        <v>7009</v>
      </c>
      <c r="N52" s="38">
        <v>300</v>
      </c>
      <c r="O52" s="123">
        <v>28205.347222222223</v>
      </c>
      <c r="P52" s="123">
        <v>28205.379166666666</v>
      </c>
      <c r="Q52" s="123">
        <v>28205.564583333333</v>
      </c>
      <c r="R52" s="123">
        <v>28205.586805555555</v>
      </c>
      <c r="S52" s="26" t="s">
        <v>7019</v>
      </c>
      <c r="T52" s="19">
        <f t="shared" si="3"/>
        <v>0.18541666666715173</v>
      </c>
      <c r="U52" s="19">
        <f t="shared" si="4"/>
        <v>0.23958333333212067</v>
      </c>
      <c r="V52" s="21">
        <f t="shared" si="1"/>
        <v>2.2250000000058208</v>
      </c>
      <c r="W52" s="50">
        <v>0</v>
      </c>
      <c r="X52" s="26" t="s">
        <v>6469</v>
      </c>
    </row>
    <row r="53" spans="1:24">
      <c r="A53" s="26" t="s">
        <v>213</v>
      </c>
      <c r="B53" s="26" t="s">
        <v>214</v>
      </c>
      <c r="C53" s="26" t="s">
        <v>215</v>
      </c>
      <c r="D53" s="26" t="s">
        <v>195</v>
      </c>
      <c r="E53" s="26" t="s">
        <v>849</v>
      </c>
      <c r="F53" s="26" t="s">
        <v>849</v>
      </c>
      <c r="G53" s="25">
        <v>36.43333333333333</v>
      </c>
      <c r="H53" s="25">
        <v>-33.666666666666664</v>
      </c>
      <c r="I53" s="26">
        <f t="shared" si="5"/>
        <v>25</v>
      </c>
      <c r="J53" s="13">
        <f t="shared" si="2"/>
        <v>1978</v>
      </c>
      <c r="K53" s="26" t="s">
        <v>6464</v>
      </c>
      <c r="L53" s="38" t="s">
        <v>6465</v>
      </c>
      <c r="M53" s="38" t="s">
        <v>7020</v>
      </c>
      <c r="N53" s="38">
        <v>0</v>
      </c>
      <c r="O53" s="123">
        <v>28703.541666666668</v>
      </c>
      <c r="P53" s="123">
        <v>28703.700694444444</v>
      </c>
      <c r="Q53" s="123">
        <v>28703.822916666668</v>
      </c>
      <c r="R53" s="123">
        <v>28703.868055555555</v>
      </c>
      <c r="S53" s="26" t="s">
        <v>7021</v>
      </c>
      <c r="T53" s="19">
        <f t="shared" si="3"/>
        <v>0.12222222222408163</v>
      </c>
      <c r="U53" s="19">
        <f t="shared" si="4"/>
        <v>0.32638888888686779</v>
      </c>
      <c r="V53" s="21">
        <f t="shared" si="1"/>
        <v>1.4666666666889796</v>
      </c>
      <c r="W53" s="50">
        <v>0</v>
      </c>
      <c r="X53" s="26" t="s">
        <v>6416</v>
      </c>
    </row>
    <row r="54" spans="1:24">
      <c r="A54" s="26" t="s">
        <v>213</v>
      </c>
      <c r="B54" s="26" t="s">
        <v>214</v>
      </c>
      <c r="C54" s="26" t="s">
        <v>215</v>
      </c>
      <c r="D54" s="26" t="s">
        <v>195</v>
      </c>
      <c r="E54" s="26" t="s">
        <v>849</v>
      </c>
      <c r="F54" s="26" t="s">
        <v>849</v>
      </c>
      <c r="G54" s="25">
        <v>36.43333333333333</v>
      </c>
      <c r="H54" s="25">
        <v>-33.666666666666664</v>
      </c>
      <c r="I54" s="26">
        <f t="shared" si="5"/>
        <v>25</v>
      </c>
      <c r="J54" s="13">
        <f t="shared" si="2"/>
        <v>1978</v>
      </c>
      <c r="K54" s="26" t="s">
        <v>6462</v>
      </c>
      <c r="L54" s="38" t="s">
        <v>6463</v>
      </c>
      <c r="M54" s="38" t="s">
        <v>7009</v>
      </c>
      <c r="N54" s="38">
        <v>300</v>
      </c>
      <c r="O54" s="123">
        <v>28705.1875</v>
      </c>
      <c r="P54" s="123">
        <v>28705.243750000001</v>
      </c>
      <c r="Q54" s="123">
        <v>28705.583333333332</v>
      </c>
      <c r="R54" s="123">
        <v>28705.643749999999</v>
      </c>
      <c r="S54" s="26" t="s">
        <v>7021</v>
      </c>
      <c r="T54" s="19">
        <f t="shared" si="3"/>
        <v>0.33958333333066548</v>
      </c>
      <c r="U54" s="19">
        <f t="shared" si="4"/>
        <v>0.4562499999992724</v>
      </c>
      <c r="V54" s="21">
        <f t="shared" si="1"/>
        <v>4.0749999999679858</v>
      </c>
      <c r="W54" s="50">
        <v>0</v>
      </c>
      <c r="X54" s="26" t="s">
        <v>6416</v>
      </c>
    </row>
    <row r="55" spans="1:24">
      <c r="A55" s="26" t="s">
        <v>213</v>
      </c>
      <c r="B55" s="26" t="s">
        <v>214</v>
      </c>
      <c r="C55" s="26" t="s">
        <v>215</v>
      </c>
      <c r="D55" s="26" t="s">
        <v>195</v>
      </c>
      <c r="E55" s="26" t="s">
        <v>849</v>
      </c>
      <c r="F55" s="26" t="s">
        <v>849</v>
      </c>
      <c r="G55" s="25">
        <v>36.43333333333333</v>
      </c>
      <c r="H55" s="25">
        <v>-33.666666666666664</v>
      </c>
      <c r="I55" s="26">
        <f t="shared" si="5"/>
        <v>25</v>
      </c>
      <c r="J55" s="13">
        <f t="shared" si="2"/>
        <v>1978</v>
      </c>
      <c r="K55" s="26" t="s">
        <v>6460</v>
      </c>
      <c r="L55" s="38" t="s">
        <v>6461</v>
      </c>
      <c r="M55" s="38" t="s">
        <v>7009</v>
      </c>
      <c r="N55" s="38">
        <v>300</v>
      </c>
      <c r="O55" s="123">
        <v>28706.181944444445</v>
      </c>
      <c r="P55" s="123">
        <v>28706.225694444445</v>
      </c>
      <c r="Q55" s="123">
        <v>28706.53125</v>
      </c>
      <c r="R55" s="123">
        <v>28706.583333333332</v>
      </c>
      <c r="S55" s="26" t="s">
        <v>7021</v>
      </c>
      <c r="T55" s="19">
        <f t="shared" si="3"/>
        <v>0.30555555555474712</v>
      </c>
      <c r="U55" s="19">
        <f t="shared" si="4"/>
        <v>0.40138888888759539</v>
      </c>
      <c r="V55" s="21">
        <f t="shared" si="1"/>
        <v>3.6666666666569654</v>
      </c>
      <c r="W55" s="50">
        <v>0</v>
      </c>
      <c r="X55" s="26" t="s">
        <v>6416</v>
      </c>
    </row>
    <row r="56" spans="1:24">
      <c r="A56" s="26" t="s">
        <v>213</v>
      </c>
      <c r="B56" s="26" t="s">
        <v>214</v>
      </c>
      <c r="C56" s="26" t="s">
        <v>215</v>
      </c>
      <c r="D56" s="26" t="s">
        <v>195</v>
      </c>
      <c r="E56" s="26" t="s">
        <v>849</v>
      </c>
      <c r="F56" s="26" t="s">
        <v>849</v>
      </c>
      <c r="G56" s="25">
        <v>36.43333333333333</v>
      </c>
      <c r="H56" s="25">
        <v>-33.666666666666664</v>
      </c>
      <c r="I56" s="26">
        <f t="shared" si="5"/>
        <v>25</v>
      </c>
      <c r="J56" s="13">
        <f t="shared" si="2"/>
        <v>1978</v>
      </c>
      <c r="K56" s="26" t="s">
        <v>6458</v>
      </c>
      <c r="L56" s="38" t="s">
        <v>6459</v>
      </c>
      <c r="M56" s="38" t="s">
        <v>7009</v>
      </c>
      <c r="N56" s="38">
        <v>300</v>
      </c>
      <c r="O56" s="123">
        <v>28706.739583333332</v>
      </c>
      <c r="P56" s="123">
        <v>28706.772222222222</v>
      </c>
      <c r="Q56" s="123">
        <v>28707.052777777779</v>
      </c>
      <c r="R56" s="123">
        <v>28707.1</v>
      </c>
      <c r="S56" s="26" t="s">
        <v>7021</v>
      </c>
      <c r="T56" s="19">
        <f t="shared" si="3"/>
        <v>0.2805555555569299</v>
      </c>
      <c r="U56" s="19">
        <f t="shared" si="4"/>
        <v>0.36041666666642413</v>
      </c>
      <c r="V56" s="21">
        <f t="shared" si="1"/>
        <v>3.3666666666831588</v>
      </c>
      <c r="W56" s="50">
        <v>0</v>
      </c>
      <c r="X56" s="26" t="s">
        <v>6416</v>
      </c>
    </row>
    <row r="57" spans="1:24">
      <c r="A57" s="26" t="s">
        <v>213</v>
      </c>
      <c r="B57" s="26" t="s">
        <v>214</v>
      </c>
      <c r="C57" s="26" t="s">
        <v>215</v>
      </c>
      <c r="D57" s="26" t="s">
        <v>195</v>
      </c>
      <c r="E57" s="26" t="s">
        <v>849</v>
      </c>
      <c r="F57" s="26" t="s">
        <v>849</v>
      </c>
      <c r="G57" s="25">
        <v>36.43333333333333</v>
      </c>
      <c r="H57" s="25">
        <v>-33.666666666666664</v>
      </c>
      <c r="I57" s="26">
        <f t="shared" si="5"/>
        <v>25</v>
      </c>
      <c r="J57" s="13">
        <f t="shared" si="2"/>
        <v>1978</v>
      </c>
      <c r="K57" s="26" t="s">
        <v>6456</v>
      </c>
      <c r="L57" s="38" t="s">
        <v>6457</v>
      </c>
      <c r="M57" s="38" t="s">
        <v>7009</v>
      </c>
      <c r="N57" s="38">
        <v>300</v>
      </c>
      <c r="O57" s="123">
        <v>28707.145833333332</v>
      </c>
      <c r="P57" s="123">
        <v>28707.172222222223</v>
      </c>
      <c r="Q57" s="123">
        <v>28707.479166666668</v>
      </c>
      <c r="R57" s="123">
        <v>28707.534722222223</v>
      </c>
      <c r="S57" s="26" t="s">
        <v>7021</v>
      </c>
      <c r="T57" s="19">
        <f t="shared" si="3"/>
        <v>0.30694444444452529</v>
      </c>
      <c r="U57" s="19">
        <f t="shared" si="4"/>
        <v>0.38888888889050577</v>
      </c>
      <c r="V57" s="21">
        <f t="shared" si="1"/>
        <v>3.6833333333343035</v>
      </c>
      <c r="W57" s="50">
        <v>0</v>
      </c>
      <c r="X57" s="26" t="s">
        <v>6416</v>
      </c>
    </row>
    <row r="58" spans="1:24">
      <c r="A58" s="26" t="s">
        <v>213</v>
      </c>
      <c r="B58" s="26" t="s">
        <v>214</v>
      </c>
      <c r="C58" s="26" t="s">
        <v>215</v>
      </c>
      <c r="D58" s="26" t="s">
        <v>195</v>
      </c>
      <c r="E58" s="26" t="s">
        <v>849</v>
      </c>
      <c r="F58" s="26" t="s">
        <v>849</v>
      </c>
      <c r="G58" s="25">
        <v>36.43333333333333</v>
      </c>
      <c r="H58" s="25">
        <v>-33.666666666666664</v>
      </c>
      <c r="I58" s="26">
        <f t="shared" si="5"/>
        <v>25</v>
      </c>
      <c r="J58" s="13">
        <f t="shared" si="2"/>
        <v>1978</v>
      </c>
      <c r="K58" s="26" t="s">
        <v>6453</v>
      </c>
      <c r="L58" s="38" t="s">
        <v>6454</v>
      </c>
      <c r="M58" s="38" t="s">
        <v>7009</v>
      </c>
      <c r="N58" s="38">
        <v>300</v>
      </c>
      <c r="O58" s="123">
        <v>28707.701388888891</v>
      </c>
      <c r="P58" s="123">
        <v>28707.723611111112</v>
      </c>
      <c r="Q58" s="123">
        <v>28708.03125</v>
      </c>
      <c r="R58" s="123">
        <v>28708.09236111111</v>
      </c>
      <c r="S58" s="26" t="s">
        <v>7021</v>
      </c>
      <c r="T58" s="19">
        <f t="shared" si="3"/>
        <v>0.30763888888759539</v>
      </c>
      <c r="U58" s="19">
        <f t="shared" si="4"/>
        <v>0.39097222221971606</v>
      </c>
      <c r="V58" s="21">
        <f t="shared" si="1"/>
        <v>3.6916666666511446</v>
      </c>
      <c r="W58" s="50">
        <v>0</v>
      </c>
      <c r="X58" s="26" t="s">
        <v>6455</v>
      </c>
    </row>
    <row r="59" spans="1:24">
      <c r="A59" s="26" t="s">
        <v>213</v>
      </c>
      <c r="B59" s="26" t="s">
        <v>214</v>
      </c>
      <c r="C59" s="26" t="s">
        <v>215</v>
      </c>
      <c r="D59" s="26" t="s">
        <v>195</v>
      </c>
      <c r="E59" s="26" t="s">
        <v>849</v>
      </c>
      <c r="F59" s="26" t="s">
        <v>849</v>
      </c>
      <c r="G59" s="25">
        <v>36.43333333333333</v>
      </c>
      <c r="H59" s="25">
        <v>-33.666666666666664</v>
      </c>
      <c r="I59" s="26">
        <f t="shared" si="5"/>
        <v>25</v>
      </c>
      <c r="J59" s="13">
        <f t="shared" si="2"/>
        <v>1978</v>
      </c>
      <c r="K59" s="26" t="s">
        <v>6450</v>
      </c>
      <c r="L59" s="38" t="s">
        <v>6451</v>
      </c>
      <c r="M59" s="38" t="s">
        <v>7009</v>
      </c>
      <c r="N59" s="38">
        <v>300</v>
      </c>
      <c r="O59" s="123">
        <v>28708.170833333334</v>
      </c>
      <c r="P59" s="123">
        <v>28708.207638888889</v>
      </c>
      <c r="Q59" s="123">
        <v>28708.451388888891</v>
      </c>
      <c r="R59" s="123">
        <v>28708.520833333332</v>
      </c>
      <c r="S59" s="26" t="s">
        <v>7021</v>
      </c>
      <c r="T59" s="19">
        <f t="shared" si="3"/>
        <v>0.24375000000145519</v>
      </c>
      <c r="U59" s="19">
        <f t="shared" si="4"/>
        <v>0.34999999999854481</v>
      </c>
      <c r="V59" s="21">
        <f t="shared" si="1"/>
        <v>2.9250000000174623</v>
      </c>
      <c r="W59" s="50">
        <v>0</v>
      </c>
      <c r="X59" s="26" t="s">
        <v>6452</v>
      </c>
    </row>
    <row r="60" spans="1:24">
      <c r="A60" s="26" t="s">
        <v>218</v>
      </c>
      <c r="B60" s="26" t="s">
        <v>214</v>
      </c>
      <c r="C60" s="26" t="s">
        <v>219</v>
      </c>
      <c r="D60" s="26" t="s">
        <v>195</v>
      </c>
      <c r="E60" s="26" t="s">
        <v>849</v>
      </c>
      <c r="F60" s="26" t="s">
        <v>849</v>
      </c>
      <c r="G60" s="25">
        <v>36.799999999999997</v>
      </c>
      <c r="H60" s="25">
        <v>-33.25</v>
      </c>
      <c r="I60" s="26">
        <f t="shared" si="5"/>
        <v>25</v>
      </c>
      <c r="J60" s="13">
        <f t="shared" si="2"/>
        <v>1978</v>
      </c>
      <c r="K60" s="26" t="s">
        <v>6448</v>
      </c>
      <c r="L60" s="38" t="s">
        <v>6449</v>
      </c>
      <c r="M60" s="38" t="s">
        <v>7009</v>
      </c>
      <c r="N60" s="38">
        <v>300</v>
      </c>
      <c r="O60" s="123">
        <v>28715.479166666668</v>
      </c>
      <c r="P60" s="123">
        <v>28715.514583333334</v>
      </c>
      <c r="Q60" s="123">
        <v>28715.813194444443</v>
      </c>
      <c r="R60" s="123">
        <v>28715.875694444443</v>
      </c>
      <c r="S60" s="26" t="s">
        <v>7022</v>
      </c>
      <c r="T60" s="19">
        <f t="shared" si="3"/>
        <v>0.29861111110949423</v>
      </c>
      <c r="U60" s="19">
        <f t="shared" si="4"/>
        <v>0.39652777777519077</v>
      </c>
      <c r="V60" s="21">
        <f t="shared" si="1"/>
        <v>3.5833333333139308</v>
      </c>
      <c r="W60" s="50">
        <v>0</v>
      </c>
      <c r="X60" s="26" t="s">
        <v>6416</v>
      </c>
    </row>
    <row r="61" spans="1:24">
      <c r="A61" s="26" t="s">
        <v>218</v>
      </c>
      <c r="B61" s="26" t="s">
        <v>214</v>
      </c>
      <c r="C61" s="26" t="s">
        <v>219</v>
      </c>
      <c r="D61" s="26" t="s">
        <v>195</v>
      </c>
      <c r="E61" s="26" t="s">
        <v>849</v>
      </c>
      <c r="F61" s="26" t="s">
        <v>849</v>
      </c>
      <c r="G61" s="25">
        <v>36.466666666666669</v>
      </c>
      <c r="H61" s="25">
        <v>-33.666666666666664</v>
      </c>
      <c r="I61" s="26">
        <f t="shared" si="5"/>
        <v>25</v>
      </c>
      <c r="J61" s="13">
        <f t="shared" si="2"/>
        <v>1978</v>
      </c>
      <c r="K61" s="26" t="s">
        <v>6446</v>
      </c>
      <c r="L61" s="38" t="s">
        <v>6447</v>
      </c>
      <c r="M61" s="38" t="s">
        <v>7009</v>
      </c>
      <c r="N61" s="38">
        <v>300</v>
      </c>
      <c r="O61" s="123">
        <v>28716.461111111112</v>
      </c>
      <c r="P61" s="123">
        <v>28716.530555555557</v>
      </c>
      <c r="Q61" s="123">
        <v>28716.791666666668</v>
      </c>
      <c r="R61" s="123">
        <v>28716.847222222223</v>
      </c>
      <c r="S61" s="26" t="s">
        <v>7021</v>
      </c>
      <c r="T61" s="19">
        <f t="shared" si="3"/>
        <v>0.26111111111094942</v>
      </c>
      <c r="U61" s="19">
        <f t="shared" si="4"/>
        <v>0.38611111111094942</v>
      </c>
      <c r="V61" s="21">
        <f t="shared" si="1"/>
        <v>3.1333333333313931</v>
      </c>
      <c r="W61" s="50">
        <v>0</v>
      </c>
      <c r="X61" s="26" t="s">
        <v>6416</v>
      </c>
    </row>
    <row r="62" spans="1:24">
      <c r="A62" s="26" t="s">
        <v>218</v>
      </c>
      <c r="B62" s="26" t="s">
        <v>214</v>
      </c>
      <c r="C62" s="26" t="s">
        <v>219</v>
      </c>
      <c r="D62" s="26" t="s">
        <v>195</v>
      </c>
      <c r="E62" s="26" t="s">
        <v>849</v>
      </c>
      <c r="F62" s="26" t="s">
        <v>849</v>
      </c>
      <c r="G62" s="25">
        <v>36.466666666666669</v>
      </c>
      <c r="H62" s="25">
        <v>-33.666666666666664</v>
      </c>
      <c r="I62" s="26">
        <f t="shared" si="5"/>
        <v>25</v>
      </c>
      <c r="J62" s="13">
        <f t="shared" si="2"/>
        <v>1978</v>
      </c>
      <c r="K62" s="26" t="s">
        <v>6443</v>
      </c>
      <c r="L62" s="38" t="s">
        <v>6444</v>
      </c>
      <c r="M62" s="38" t="s">
        <v>7009</v>
      </c>
      <c r="N62" s="38">
        <v>300</v>
      </c>
      <c r="O62" s="123">
        <v>28716.960416666665</v>
      </c>
      <c r="P62" s="123">
        <v>28716.99722222222</v>
      </c>
      <c r="Q62" s="123">
        <v>28717.174999999999</v>
      </c>
      <c r="R62" s="123">
        <v>28717.22013888889</v>
      </c>
      <c r="S62" s="26" t="s">
        <v>7021</v>
      </c>
      <c r="T62" s="19">
        <f t="shared" si="3"/>
        <v>0.17777777777882875</v>
      </c>
      <c r="U62" s="19">
        <f t="shared" si="4"/>
        <v>0.25972222222480923</v>
      </c>
      <c r="V62" s="21">
        <f t="shared" si="1"/>
        <v>2.133333333345945</v>
      </c>
      <c r="W62" s="50">
        <v>0</v>
      </c>
      <c r="X62" s="26" t="s">
        <v>6445</v>
      </c>
    </row>
    <row r="63" spans="1:24">
      <c r="A63" s="26" t="s">
        <v>218</v>
      </c>
      <c r="B63" s="26" t="s">
        <v>214</v>
      </c>
      <c r="C63" s="26" t="s">
        <v>219</v>
      </c>
      <c r="D63" s="26" t="s">
        <v>195</v>
      </c>
      <c r="E63" s="26" t="s">
        <v>849</v>
      </c>
      <c r="F63" s="26" t="s">
        <v>849</v>
      </c>
      <c r="G63" s="25">
        <v>36.716666666666669</v>
      </c>
      <c r="H63" s="25">
        <v>-33.25</v>
      </c>
      <c r="I63" s="26">
        <f t="shared" si="5"/>
        <v>25</v>
      </c>
      <c r="J63" s="13">
        <f t="shared" si="2"/>
        <v>1978</v>
      </c>
      <c r="K63" s="26" t="s">
        <v>6441</v>
      </c>
      <c r="L63" s="38" t="s">
        <v>6442</v>
      </c>
      <c r="M63" s="38" t="s">
        <v>7009</v>
      </c>
      <c r="N63" s="38">
        <v>300</v>
      </c>
      <c r="O63" s="123">
        <v>28717.463888888888</v>
      </c>
      <c r="P63" s="123">
        <v>28717.526388888888</v>
      </c>
      <c r="Q63" s="123">
        <v>28717.802083333332</v>
      </c>
      <c r="R63" s="123">
        <v>28717.868055555555</v>
      </c>
      <c r="S63" s="26" t="s">
        <v>7022</v>
      </c>
      <c r="T63" s="19">
        <f t="shared" si="3"/>
        <v>0.27569444444452529</v>
      </c>
      <c r="U63" s="19">
        <f t="shared" si="4"/>
        <v>0.40416666666715173</v>
      </c>
      <c r="V63" s="21">
        <f t="shared" si="1"/>
        <v>3.3083333333343035</v>
      </c>
      <c r="W63" s="50">
        <v>0</v>
      </c>
      <c r="X63" s="26" t="s">
        <v>6416</v>
      </c>
    </row>
    <row r="64" spans="1:24">
      <c r="A64" s="26" t="s">
        <v>218</v>
      </c>
      <c r="B64" s="26" t="s">
        <v>214</v>
      </c>
      <c r="C64" s="26" t="s">
        <v>219</v>
      </c>
      <c r="D64" s="26" t="s">
        <v>195</v>
      </c>
      <c r="E64" s="26" t="s">
        <v>849</v>
      </c>
      <c r="F64" s="26" t="s">
        <v>849</v>
      </c>
      <c r="G64" s="25">
        <v>36.75</v>
      </c>
      <c r="H64" s="25">
        <v>-33.266666666666666</v>
      </c>
      <c r="I64" s="26">
        <f t="shared" si="5"/>
        <v>25</v>
      </c>
      <c r="J64" s="13">
        <f t="shared" si="2"/>
        <v>1978</v>
      </c>
      <c r="K64" s="26" t="s">
        <v>6439</v>
      </c>
      <c r="L64" s="38" t="s">
        <v>6440</v>
      </c>
      <c r="M64" s="38" t="s">
        <v>7009</v>
      </c>
      <c r="N64" s="38">
        <v>300</v>
      </c>
      <c r="O64" s="123">
        <v>28718.304166666665</v>
      </c>
      <c r="P64" s="123">
        <v>28718.336805555555</v>
      </c>
      <c r="Q64" s="123">
        <v>28718.625</v>
      </c>
      <c r="R64" s="123">
        <v>28718.684027777777</v>
      </c>
      <c r="S64" s="26" t="s">
        <v>7022</v>
      </c>
      <c r="T64" s="19">
        <f t="shared" si="3"/>
        <v>0.28819444444525288</v>
      </c>
      <c r="U64" s="19">
        <f t="shared" si="4"/>
        <v>0.37986111111240461</v>
      </c>
      <c r="V64" s="21">
        <f t="shared" si="1"/>
        <v>3.4583333333430346</v>
      </c>
      <c r="W64" s="50">
        <v>0</v>
      </c>
      <c r="X64" s="26" t="s">
        <v>6416</v>
      </c>
    </row>
    <row r="65" spans="1:24">
      <c r="A65" s="26" t="s">
        <v>218</v>
      </c>
      <c r="B65" s="26" t="s">
        <v>214</v>
      </c>
      <c r="C65" s="26" t="s">
        <v>219</v>
      </c>
      <c r="D65" s="26" t="s">
        <v>195</v>
      </c>
      <c r="E65" s="26" t="s">
        <v>849</v>
      </c>
      <c r="F65" s="26" t="s">
        <v>849</v>
      </c>
      <c r="G65" s="25">
        <v>36.766666666666666</v>
      </c>
      <c r="H65" s="25">
        <v>-33.25</v>
      </c>
      <c r="I65" s="26">
        <f t="shared" si="5"/>
        <v>25</v>
      </c>
      <c r="J65" s="13">
        <f t="shared" si="2"/>
        <v>1978</v>
      </c>
      <c r="K65" s="26" t="s">
        <v>6436</v>
      </c>
      <c r="L65" s="38" t="s">
        <v>6437</v>
      </c>
      <c r="M65" s="38" t="s">
        <v>7009</v>
      </c>
      <c r="N65" s="38">
        <v>300</v>
      </c>
      <c r="O65" s="123">
        <v>28719.293055555554</v>
      </c>
      <c r="P65" s="123">
        <v>28719.5625</v>
      </c>
      <c r="Q65" s="123">
        <v>28719.625</v>
      </c>
      <c r="R65" s="123">
        <v>28719.6875</v>
      </c>
      <c r="S65" s="26" t="s">
        <v>7022</v>
      </c>
      <c r="T65" s="19">
        <f t="shared" si="3"/>
        <v>6.25E-2</v>
      </c>
      <c r="U65" s="19">
        <f t="shared" si="4"/>
        <v>0.39444444444598048</v>
      </c>
      <c r="V65" s="21">
        <f t="shared" si="1"/>
        <v>0.75</v>
      </c>
      <c r="W65" s="50">
        <v>0</v>
      </c>
      <c r="X65" s="26" t="s">
        <v>6438</v>
      </c>
    </row>
    <row r="66" spans="1:24">
      <c r="A66" s="26" t="s">
        <v>218</v>
      </c>
      <c r="B66" s="26" t="s">
        <v>214</v>
      </c>
      <c r="C66" s="26" t="s">
        <v>219</v>
      </c>
      <c r="D66" s="26" t="s">
        <v>195</v>
      </c>
      <c r="E66" s="26" t="s">
        <v>849</v>
      </c>
      <c r="F66" s="26" t="s">
        <v>849</v>
      </c>
      <c r="G66" s="25">
        <v>36.783333333333331</v>
      </c>
      <c r="H66" s="25">
        <v>-33.266666666666666</v>
      </c>
      <c r="I66" s="26">
        <f t="shared" si="5"/>
        <v>25</v>
      </c>
      <c r="J66" s="13">
        <f t="shared" si="2"/>
        <v>1978</v>
      </c>
      <c r="K66" s="26" t="s">
        <v>6434</v>
      </c>
      <c r="L66" s="38" t="s">
        <v>6435</v>
      </c>
      <c r="M66" s="38" t="s">
        <v>7009</v>
      </c>
      <c r="N66" s="38">
        <v>300</v>
      </c>
      <c r="O66" s="123">
        <v>28720.290277777778</v>
      </c>
      <c r="P66" s="123">
        <v>28720.363194444446</v>
      </c>
      <c r="Q66" s="123">
        <v>28720.647222222222</v>
      </c>
      <c r="R66" s="123">
        <v>28720.708333333332</v>
      </c>
      <c r="S66" s="26" t="s">
        <v>7022</v>
      </c>
      <c r="T66" s="19">
        <f t="shared" si="3"/>
        <v>0.28402777777591837</v>
      </c>
      <c r="U66" s="19">
        <f t="shared" si="4"/>
        <v>0.41805555555401952</v>
      </c>
      <c r="V66" s="21">
        <f t="shared" si="1"/>
        <v>3.4083333333110204</v>
      </c>
      <c r="W66" s="50">
        <v>0</v>
      </c>
      <c r="X66" s="26" t="s">
        <v>6416</v>
      </c>
    </row>
    <row r="67" spans="1:24">
      <c r="A67" s="26" t="s">
        <v>218</v>
      </c>
      <c r="B67" s="26" t="s">
        <v>214</v>
      </c>
      <c r="C67" s="26" t="s">
        <v>219</v>
      </c>
      <c r="D67" s="26" t="s">
        <v>195</v>
      </c>
      <c r="E67" s="26" t="s">
        <v>849</v>
      </c>
      <c r="F67" s="26" t="s">
        <v>849</v>
      </c>
      <c r="G67" s="25">
        <v>36.716666666666669</v>
      </c>
      <c r="H67" s="25">
        <v>-33.299999999999997</v>
      </c>
      <c r="I67" s="26">
        <f t="shared" si="5"/>
        <v>25</v>
      </c>
      <c r="J67" s="13">
        <f t="shared" si="2"/>
        <v>1978</v>
      </c>
      <c r="K67" s="26" t="s">
        <v>6431</v>
      </c>
      <c r="L67" s="38" t="s">
        <v>6432</v>
      </c>
      <c r="M67" s="38" t="s">
        <v>7009</v>
      </c>
      <c r="N67" s="38">
        <v>300</v>
      </c>
      <c r="O67" s="123">
        <v>28721.69027777778</v>
      </c>
      <c r="P67" s="123">
        <v>28721.758333333335</v>
      </c>
      <c r="Q67" s="123">
        <v>28722.03125</v>
      </c>
      <c r="R67" s="123">
        <v>28722.077083333334</v>
      </c>
      <c r="S67" s="26" t="s">
        <v>7022</v>
      </c>
      <c r="T67" s="19">
        <f t="shared" si="3"/>
        <v>0.27291666666496894</v>
      </c>
      <c r="U67" s="19">
        <f t="shared" si="4"/>
        <v>0.38680555555401952</v>
      </c>
      <c r="V67" s="21">
        <f t="shared" si="1"/>
        <v>3.2749999999796273</v>
      </c>
      <c r="W67" s="50">
        <v>0</v>
      </c>
      <c r="X67" s="26" t="s">
        <v>6433</v>
      </c>
    </row>
    <row r="68" spans="1:24">
      <c r="A68" s="26" t="s">
        <v>218</v>
      </c>
      <c r="B68" s="26" t="s">
        <v>214</v>
      </c>
      <c r="C68" s="26" t="s">
        <v>219</v>
      </c>
      <c r="D68" s="26" t="s">
        <v>195</v>
      </c>
      <c r="E68" s="26" t="s">
        <v>849</v>
      </c>
      <c r="F68" s="26" t="s">
        <v>849</v>
      </c>
      <c r="G68" s="25">
        <v>36.716666666666669</v>
      </c>
      <c r="H68" s="25">
        <v>-33.283333333333331</v>
      </c>
      <c r="I68" s="26">
        <f t="shared" si="5"/>
        <v>25</v>
      </c>
      <c r="J68" s="13">
        <f t="shared" si="2"/>
        <v>1978</v>
      </c>
      <c r="K68" s="26" t="s">
        <v>6429</v>
      </c>
      <c r="L68" s="38" t="s">
        <v>6430</v>
      </c>
      <c r="M68" s="38" t="s">
        <v>7009</v>
      </c>
      <c r="N68" s="38">
        <v>300</v>
      </c>
      <c r="O68" s="123">
        <v>28722.595833333333</v>
      </c>
      <c r="P68" s="123">
        <v>28722.65625</v>
      </c>
      <c r="Q68" s="123">
        <v>28722.917361111111</v>
      </c>
      <c r="R68" s="123">
        <v>28722.972222222223</v>
      </c>
      <c r="S68" s="26" t="s">
        <v>7022</v>
      </c>
      <c r="T68" s="19">
        <f t="shared" si="3"/>
        <v>0.26111111111094942</v>
      </c>
      <c r="U68" s="19">
        <f t="shared" si="4"/>
        <v>0.37638888888977817</v>
      </c>
      <c r="V68" s="21">
        <f t="shared" si="1"/>
        <v>3.1333333333313931</v>
      </c>
      <c r="W68" s="50">
        <v>0</v>
      </c>
      <c r="X68" s="26" t="s">
        <v>6416</v>
      </c>
    </row>
    <row r="69" spans="1:24">
      <c r="A69" s="26" t="s">
        <v>218</v>
      </c>
      <c r="B69" s="26" t="s">
        <v>214</v>
      </c>
      <c r="C69" s="26" t="s">
        <v>219</v>
      </c>
      <c r="D69" s="26" t="s">
        <v>195</v>
      </c>
      <c r="E69" s="26" t="s">
        <v>849</v>
      </c>
      <c r="F69" s="26" t="s">
        <v>849</v>
      </c>
      <c r="G69" s="25">
        <v>36.43333333333333</v>
      </c>
      <c r="H69" s="25">
        <v>-33.666666666666664</v>
      </c>
      <c r="I69" s="26">
        <f t="shared" si="5"/>
        <v>25</v>
      </c>
      <c r="J69" s="13">
        <f t="shared" si="2"/>
        <v>1978</v>
      </c>
      <c r="K69" s="26" t="s">
        <v>6426</v>
      </c>
      <c r="L69" s="38" t="s">
        <v>6427</v>
      </c>
      <c r="M69" s="38" t="s">
        <v>7009</v>
      </c>
      <c r="N69" s="38">
        <v>300</v>
      </c>
      <c r="O69" s="123">
        <v>28723.65902777778</v>
      </c>
      <c r="P69" s="123">
        <v>28723.695138888888</v>
      </c>
      <c r="Q69" s="123">
        <v>28723.995833333334</v>
      </c>
      <c r="R69" s="123">
        <v>28724.041666666668</v>
      </c>
      <c r="S69" s="26" t="s">
        <v>7021</v>
      </c>
      <c r="T69" s="19">
        <f t="shared" si="3"/>
        <v>0.30069444444598048</v>
      </c>
      <c r="U69" s="19">
        <f t="shared" si="4"/>
        <v>0.38263888888832298</v>
      </c>
      <c r="V69" s="21">
        <f t="shared" si="1"/>
        <v>3.6083333333517658</v>
      </c>
      <c r="W69" s="50">
        <v>0</v>
      </c>
      <c r="X69" s="26" t="s">
        <v>6428</v>
      </c>
    </row>
    <row r="70" spans="1:24">
      <c r="A70" s="26" t="s">
        <v>218</v>
      </c>
      <c r="B70" s="26" t="s">
        <v>214</v>
      </c>
      <c r="C70" s="26" t="s">
        <v>219</v>
      </c>
      <c r="D70" s="26" t="s">
        <v>195</v>
      </c>
      <c r="E70" s="26" t="s">
        <v>849</v>
      </c>
      <c r="F70" s="26" t="s">
        <v>849</v>
      </c>
      <c r="G70" s="25">
        <v>36.466666666666669</v>
      </c>
      <c r="H70" s="25">
        <v>-33.633333333333333</v>
      </c>
      <c r="I70" s="26">
        <f t="shared" si="5"/>
        <v>25</v>
      </c>
      <c r="J70" s="13">
        <f t="shared" si="2"/>
        <v>1978</v>
      </c>
      <c r="K70" s="26" t="s">
        <v>6424</v>
      </c>
      <c r="L70" s="38" t="s">
        <v>6425</v>
      </c>
      <c r="M70" s="38" t="s">
        <v>7009</v>
      </c>
      <c r="N70" s="38">
        <v>300</v>
      </c>
      <c r="O70" s="123">
        <v>28724.597222222223</v>
      </c>
      <c r="P70" s="123">
        <v>28724.683333333334</v>
      </c>
      <c r="Q70" s="123">
        <v>28724.931250000001</v>
      </c>
      <c r="R70" s="123">
        <v>28724.959722222222</v>
      </c>
      <c r="S70" s="26" t="s">
        <v>7021</v>
      </c>
      <c r="T70" s="19">
        <f t="shared" si="3"/>
        <v>0.24791666666715173</v>
      </c>
      <c r="U70" s="19">
        <f t="shared" si="4"/>
        <v>0.3624999999992724</v>
      </c>
      <c r="V70" s="21">
        <f t="shared" si="1"/>
        <v>2.9750000000058208</v>
      </c>
      <c r="W70" s="50">
        <v>0</v>
      </c>
      <c r="X70" s="26" t="s">
        <v>6416</v>
      </c>
    </row>
    <row r="71" spans="1:24">
      <c r="A71" s="26" t="s">
        <v>218</v>
      </c>
      <c r="B71" s="26" t="s">
        <v>214</v>
      </c>
      <c r="C71" s="26" t="s">
        <v>219</v>
      </c>
      <c r="D71" s="26" t="s">
        <v>195</v>
      </c>
      <c r="E71" s="26" t="s">
        <v>849</v>
      </c>
      <c r="F71" s="26" t="s">
        <v>849</v>
      </c>
      <c r="G71" s="25">
        <v>36.416666666666664</v>
      </c>
      <c r="H71" s="25">
        <v>-33.666666666666664</v>
      </c>
      <c r="I71" s="26">
        <f t="shared" si="5"/>
        <v>25</v>
      </c>
      <c r="J71" s="13">
        <f t="shared" si="2"/>
        <v>1978</v>
      </c>
      <c r="K71" s="26" t="s">
        <v>6422</v>
      </c>
      <c r="L71" s="38" t="s">
        <v>6423</v>
      </c>
      <c r="M71" s="38" t="s">
        <v>7009</v>
      </c>
      <c r="N71" s="38">
        <v>300</v>
      </c>
      <c r="O71" s="123">
        <v>28725.469444444443</v>
      </c>
      <c r="P71" s="123">
        <v>28725.519444444446</v>
      </c>
      <c r="Q71" s="123">
        <v>28725.840277777777</v>
      </c>
      <c r="R71" s="123">
        <v>28725.888888888891</v>
      </c>
      <c r="S71" s="26" t="s">
        <v>7021</v>
      </c>
      <c r="T71" s="19">
        <f t="shared" si="3"/>
        <v>0.32083333333139308</v>
      </c>
      <c r="U71" s="19">
        <f t="shared" si="4"/>
        <v>0.41944444444743567</v>
      </c>
      <c r="V71" s="21">
        <f t="shared" si="1"/>
        <v>3.8499999999767169</v>
      </c>
      <c r="W71" s="50">
        <v>0</v>
      </c>
      <c r="X71" s="26" t="s">
        <v>6416</v>
      </c>
    </row>
    <row r="72" spans="1:24">
      <c r="A72" s="26" t="s">
        <v>218</v>
      </c>
      <c r="B72" s="26" t="s">
        <v>214</v>
      </c>
      <c r="C72" s="26" t="s">
        <v>219</v>
      </c>
      <c r="D72" s="26" t="s">
        <v>195</v>
      </c>
      <c r="E72" s="26" t="s">
        <v>849</v>
      </c>
      <c r="F72" s="26" t="s">
        <v>849</v>
      </c>
      <c r="G72" s="25">
        <v>36.416666666666664</v>
      </c>
      <c r="H72" s="25">
        <v>-33.666666666666664</v>
      </c>
      <c r="I72" s="26">
        <f t="shared" si="5"/>
        <v>25</v>
      </c>
      <c r="J72" s="13">
        <f t="shared" si="2"/>
        <v>1978</v>
      </c>
      <c r="K72" s="26" t="s">
        <v>6420</v>
      </c>
      <c r="L72" s="38" t="s">
        <v>6421</v>
      </c>
      <c r="M72" s="38" t="s">
        <v>7009</v>
      </c>
      <c r="N72" s="38">
        <v>300</v>
      </c>
      <c r="O72" s="123">
        <v>28726.298611111109</v>
      </c>
      <c r="P72" s="123">
        <v>28726.354166666668</v>
      </c>
      <c r="Q72" s="123">
        <v>28726.885416666668</v>
      </c>
      <c r="R72" s="123">
        <v>28726.729166666668</v>
      </c>
      <c r="S72" s="26" t="s">
        <v>7021</v>
      </c>
      <c r="T72" s="19">
        <f t="shared" si="3"/>
        <v>0.53125</v>
      </c>
      <c r="U72" s="19">
        <f t="shared" si="4"/>
        <v>0.43055555555838509</v>
      </c>
      <c r="V72" s="21">
        <f t="shared" si="1"/>
        <v>6.375</v>
      </c>
      <c r="W72" s="50">
        <v>0</v>
      </c>
      <c r="X72" s="26" t="s">
        <v>6416</v>
      </c>
    </row>
    <row r="73" spans="1:24">
      <c r="A73" s="26" t="s">
        <v>218</v>
      </c>
      <c r="B73" s="26" t="s">
        <v>214</v>
      </c>
      <c r="C73" s="26" t="s">
        <v>219</v>
      </c>
      <c r="D73" s="26" t="s">
        <v>195</v>
      </c>
      <c r="E73" s="26" t="s">
        <v>849</v>
      </c>
      <c r="F73" s="26" t="s">
        <v>849</v>
      </c>
      <c r="G73" s="25">
        <v>36.416666666666664</v>
      </c>
      <c r="H73" s="25">
        <v>-33.666666666666664</v>
      </c>
      <c r="I73" s="26">
        <f t="shared" si="5"/>
        <v>25</v>
      </c>
      <c r="J73" s="13">
        <f t="shared" si="2"/>
        <v>1978</v>
      </c>
      <c r="K73" s="26" t="s">
        <v>6417</v>
      </c>
      <c r="L73" s="38" t="s">
        <v>6418</v>
      </c>
      <c r="M73" s="38" t="s">
        <v>7009</v>
      </c>
      <c r="N73" s="38">
        <v>300</v>
      </c>
      <c r="O73" s="123">
        <v>28727.320833333335</v>
      </c>
      <c r="P73" s="123">
        <v>28727.362499999999</v>
      </c>
      <c r="Q73" s="123">
        <v>28727.5625</v>
      </c>
      <c r="R73" s="123">
        <v>28727.603472222221</v>
      </c>
      <c r="S73" s="26" t="s">
        <v>7022</v>
      </c>
      <c r="T73" s="19">
        <f t="shared" si="3"/>
        <v>0.2000000000007276</v>
      </c>
      <c r="U73" s="19">
        <f t="shared" si="4"/>
        <v>0.28263888888614019</v>
      </c>
      <c r="V73" s="21">
        <f t="shared" si="1"/>
        <v>2.4000000000087311</v>
      </c>
      <c r="W73" s="50">
        <v>0</v>
      </c>
      <c r="X73" s="26" t="s">
        <v>6416</v>
      </c>
    </row>
    <row r="74" spans="1:24">
      <c r="A74" s="26" t="s">
        <v>218</v>
      </c>
      <c r="B74" s="26" t="s">
        <v>214</v>
      </c>
      <c r="C74" s="26" t="s">
        <v>219</v>
      </c>
      <c r="D74" s="26" t="s">
        <v>195</v>
      </c>
      <c r="E74" s="26" t="s">
        <v>849</v>
      </c>
      <c r="F74" s="26" t="s">
        <v>849</v>
      </c>
      <c r="G74" s="25">
        <v>36.416666666666664</v>
      </c>
      <c r="H74" s="25">
        <v>-33.666666666666664</v>
      </c>
      <c r="I74" s="26">
        <f t="shared" si="5"/>
        <v>25</v>
      </c>
      <c r="J74" s="13">
        <f t="shared" si="2"/>
        <v>1978</v>
      </c>
      <c r="K74" s="26" t="s">
        <v>6413</v>
      </c>
      <c r="L74" s="38" t="s">
        <v>6414</v>
      </c>
      <c r="M74" s="38" t="s">
        <v>7009</v>
      </c>
      <c r="N74" s="38">
        <v>300</v>
      </c>
      <c r="O74" s="123">
        <v>28728.034722222223</v>
      </c>
      <c r="P74" s="123">
        <v>28728.065972222223</v>
      </c>
      <c r="Q74" s="123">
        <v>28728.375</v>
      </c>
      <c r="R74" s="123">
        <v>28728.420138888891</v>
      </c>
      <c r="S74" s="26" t="s">
        <v>7021</v>
      </c>
      <c r="T74" s="19">
        <f t="shared" si="3"/>
        <v>0.30902777777737356</v>
      </c>
      <c r="U74" s="19">
        <f t="shared" si="4"/>
        <v>0.38541666666787933</v>
      </c>
      <c r="V74" s="21">
        <f t="shared" si="1"/>
        <v>3.7083333333284827</v>
      </c>
      <c r="W74" s="50">
        <v>0</v>
      </c>
      <c r="X74" s="26" t="s">
        <v>6416</v>
      </c>
    </row>
    <row r="75" spans="1:24">
      <c r="A75" s="26" t="s">
        <v>220</v>
      </c>
      <c r="B75" s="26" t="s">
        <v>214</v>
      </c>
      <c r="C75" s="26" t="s">
        <v>221</v>
      </c>
      <c r="D75" s="26" t="s">
        <v>172</v>
      </c>
      <c r="E75" s="26" t="s">
        <v>849</v>
      </c>
      <c r="F75" s="26" t="s">
        <v>849</v>
      </c>
      <c r="G75" s="25">
        <v>23.533333333333335</v>
      </c>
      <c r="H75" s="25">
        <v>-44.95</v>
      </c>
      <c r="I75" s="26">
        <f t="shared" si="5"/>
        <v>23</v>
      </c>
      <c r="J75" s="13">
        <f t="shared" si="2"/>
        <v>1978</v>
      </c>
      <c r="K75" s="26" t="s">
        <v>6410</v>
      </c>
      <c r="L75" s="38" t="s">
        <v>7023</v>
      </c>
      <c r="M75" s="38" t="s">
        <v>7009</v>
      </c>
      <c r="N75" s="38">
        <v>300</v>
      </c>
      <c r="O75" s="123">
        <v>28742.6</v>
      </c>
      <c r="P75" s="123">
        <v>28742.65625</v>
      </c>
      <c r="Q75" s="123">
        <v>28742.869444444445</v>
      </c>
      <c r="R75" s="123">
        <v>28742.948611111111</v>
      </c>
      <c r="S75" s="26" t="s">
        <v>7024</v>
      </c>
      <c r="T75" s="19">
        <f t="shared" si="3"/>
        <v>0.21319444444452529</v>
      </c>
      <c r="U75" s="19">
        <f t="shared" si="4"/>
        <v>0.34861111111240461</v>
      </c>
      <c r="V75" s="21">
        <f t="shared" si="1"/>
        <v>2.5583333333343035</v>
      </c>
      <c r="W75" s="50">
        <v>0</v>
      </c>
      <c r="X75" s="26" t="s">
        <v>6412</v>
      </c>
    </row>
    <row r="76" spans="1:24">
      <c r="A76" s="26" t="s">
        <v>220</v>
      </c>
      <c r="B76" s="26" t="s">
        <v>214</v>
      </c>
      <c r="C76" s="26" t="s">
        <v>221</v>
      </c>
      <c r="D76" s="26" t="s">
        <v>172</v>
      </c>
      <c r="E76" s="26" t="s">
        <v>849</v>
      </c>
      <c r="F76" s="26" t="s">
        <v>849</v>
      </c>
      <c r="G76" s="25">
        <v>23.533333333333335</v>
      </c>
      <c r="H76" s="25">
        <v>-44.95</v>
      </c>
      <c r="I76" s="26">
        <f t="shared" ref="I76:I107" si="6">INT(((180 + H76)/6) + 1)</f>
        <v>23</v>
      </c>
      <c r="J76" s="13">
        <f t="shared" si="2"/>
        <v>1978</v>
      </c>
      <c r="K76" s="26" t="s">
        <v>6407</v>
      </c>
      <c r="L76" s="38" t="s">
        <v>7025</v>
      </c>
      <c r="M76" s="38" t="s">
        <v>7009</v>
      </c>
      <c r="N76" s="38">
        <v>300</v>
      </c>
      <c r="O76" s="123">
        <v>28743.3125</v>
      </c>
      <c r="P76" s="123">
        <v>28743.404166666667</v>
      </c>
      <c r="Q76" s="123">
        <v>28743.615277777779</v>
      </c>
      <c r="R76" s="123">
        <v>28743.697222222221</v>
      </c>
      <c r="S76" s="26" t="s">
        <v>7024</v>
      </c>
      <c r="T76" s="19">
        <f t="shared" si="3"/>
        <v>0.21111111111167702</v>
      </c>
      <c r="U76" s="19">
        <f t="shared" si="4"/>
        <v>0.38472222222117125</v>
      </c>
      <c r="V76" s="21">
        <f t="shared" ref="V76:V115" si="7">((VALUE(T76)) * 24) * 0.5</f>
        <v>2.5333333333401242</v>
      </c>
      <c r="W76" s="50">
        <v>0</v>
      </c>
      <c r="X76" s="26" t="s">
        <v>6409</v>
      </c>
    </row>
    <row r="77" spans="1:24">
      <c r="A77" s="26" t="s">
        <v>220</v>
      </c>
      <c r="B77" s="26" t="s">
        <v>214</v>
      </c>
      <c r="C77" s="26" t="s">
        <v>221</v>
      </c>
      <c r="D77" s="26" t="s">
        <v>172</v>
      </c>
      <c r="E77" s="26" t="s">
        <v>849</v>
      </c>
      <c r="F77" s="26" t="s">
        <v>849</v>
      </c>
      <c r="G77" s="25">
        <v>23.583333333333332</v>
      </c>
      <c r="H77" s="25">
        <v>-44.95</v>
      </c>
      <c r="I77" s="26">
        <f t="shared" si="6"/>
        <v>23</v>
      </c>
      <c r="J77" s="13">
        <f t="shared" ref="J77:J140" si="8">YEAR(O77)</f>
        <v>1978</v>
      </c>
      <c r="K77" s="26" t="s">
        <v>6404</v>
      </c>
      <c r="L77" s="38" t="s">
        <v>7026</v>
      </c>
      <c r="M77" s="38" t="s">
        <v>7009</v>
      </c>
      <c r="N77" s="38">
        <v>300</v>
      </c>
      <c r="O77" s="123">
        <v>28744.402777777777</v>
      </c>
      <c r="P77" s="123">
        <v>28744.468055555557</v>
      </c>
      <c r="Q77" s="123">
        <v>28744.840277777777</v>
      </c>
      <c r="R77" s="123">
        <v>28744.94027777778</v>
      </c>
      <c r="S77" s="26" t="s">
        <v>7024</v>
      </c>
      <c r="T77" s="19">
        <f t="shared" ref="T77:T115" si="9">(Q77 - P77)</f>
        <v>0.37222222222044365</v>
      </c>
      <c r="U77" s="19">
        <f t="shared" ref="U77:U115" si="10">(R77 - O77)</f>
        <v>0.53750000000218279</v>
      </c>
      <c r="V77" s="21">
        <f t="shared" si="7"/>
        <v>4.4666666666453239</v>
      </c>
      <c r="W77" s="50">
        <v>0</v>
      </c>
      <c r="X77" s="26" t="s">
        <v>6406</v>
      </c>
    </row>
    <row r="78" spans="1:24">
      <c r="A78" s="26" t="s">
        <v>220</v>
      </c>
      <c r="B78" s="26" t="s">
        <v>214</v>
      </c>
      <c r="C78" s="26" t="s">
        <v>221</v>
      </c>
      <c r="D78" s="26" t="s">
        <v>172</v>
      </c>
      <c r="E78" s="26" t="s">
        <v>849</v>
      </c>
      <c r="F78" s="26" t="s">
        <v>849</v>
      </c>
      <c r="G78" s="25">
        <v>23.583333333333332</v>
      </c>
      <c r="H78" s="25">
        <v>-45</v>
      </c>
      <c r="I78" s="26">
        <f t="shared" si="6"/>
        <v>23</v>
      </c>
      <c r="J78" s="13">
        <f t="shared" si="8"/>
        <v>1978</v>
      </c>
      <c r="K78" s="26" t="s">
        <v>6402</v>
      </c>
      <c r="L78" s="38" t="s">
        <v>7027</v>
      </c>
      <c r="M78" s="38" t="s">
        <v>7009</v>
      </c>
      <c r="N78" s="38">
        <v>300</v>
      </c>
      <c r="O78" s="123">
        <v>28745.557638888888</v>
      </c>
      <c r="P78" s="123">
        <v>28745.62638888889</v>
      </c>
      <c r="Q78" s="123">
        <v>28745.97152777778</v>
      </c>
      <c r="R78" s="123">
        <v>28746.0625</v>
      </c>
      <c r="S78" s="26" t="s">
        <v>7024</v>
      </c>
      <c r="T78" s="19">
        <f t="shared" si="9"/>
        <v>0.34513888888977817</v>
      </c>
      <c r="U78" s="19">
        <f t="shared" si="10"/>
        <v>0.50486111111240461</v>
      </c>
      <c r="V78" s="21">
        <f t="shared" si="7"/>
        <v>4.1416666666773381</v>
      </c>
      <c r="W78" s="50">
        <v>0</v>
      </c>
      <c r="X78" s="26" t="s">
        <v>6165</v>
      </c>
    </row>
    <row r="79" spans="1:24">
      <c r="A79" s="26" t="s">
        <v>220</v>
      </c>
      <c r="B79" s="26" t="s">
        <v>214</v>
      </c>
      <c r="C79" s="26" t="s">
        <v>221</v>
      </c>
      <c r="D79" s="26" t="s">
        <v>172</v>
      </c>
      <c r="E79" s="26" t="s">
        <v>849</v>
      </c>
      <c r="F79" s="26" t="s">
        <v>849</v>
      </c>
      <c r="G79" s="25">
        <v>23.516666666666666</v>
      </c>
      <c r="H79" s="25">
        <v>-44.95</v>
      </c>
      <c r="I79" s="26">
        <f t="shared" si="6"/>
        <v>23</v>
      </c>
      <c r="J79" s="13">
        <f t="shared" si="8"/>
        <v>1978</v>
      </c>
      <c r="K79" s="26" t="s">
        <v>6400</v>
      </c>
      <c r="L79" s="38" t="s">
        <v>7028</v>
      </c>
      <c r="M79" s="38" t="s">
        <v>7009</v>
      </c>
      <c r="N79" s="38">
        <v>300</v>
      </c>
      <c r="O79" s="123">
        <v>28746.268749999999</v>
      </c>
      <c r="P79" s="123">
        <v>28746.317361111112</v>
      </c>
      <c r="Q79" s="123">
        <v>28746.681250000001</v>
      </c>
      <c r="R79" s="123">
        <v>28746.743055555555</v>
      </c>
      <c r="S79" s="26" t="s">
        <v>7024</v>
      </c>
      <c r="T79" s="19">
        <f t="shared" si="9"/>
        <v>0.36388888888905058</v>
      </c>
      <c r="U79" s="19">
        <f t="shared" si="10"/>
        <v>0.47430555555547471</v>
      </c>
      <c r="V79" s="21">
        <f t="shared" si="7"/>
        <v>4.3666666666686069</v>
      </c>
      <c r="W79" s="50">
        <v>0</v>
      </c>
      <c r="X79" s="26" t="s">
        <v>6165</v>
      </c>
    </row>
    <row r="80" spans="1:24">
      <c r="A80" s="26" t="s">
        <v>220</v>
      </c>
      <c r="B80" s="26" t="s">
        <v>214</v>
      </c>
      <c r="C80" s="26" t="s">
        <v>221</v>
      </c>
      <c r="D80" s="26" t="s">
        <v>172</v>
      </c>
      <c r="E80" s="26" t="s">
        <v>849</v>
      </c>
      <c r="F80" s="26" t="s">
        <v>849</v>
      </c>
      <c r="G80" s="25">
        <v>23.583333333333332</v>
      </c>
      <c r="H80" s="25">
        <v>-44.95</v>
      </c>
      <c r="I80" s="26">
        <f t="shared" si="6"/>
        <v>23</v>
      </c>
      <c r="J80" s="13">
        <f t="shared" si="8"/>
        <v>1978</v>
      </c>
      <c r="K80" s="26" t="s">
        <v>6397</v>
      </c>
      <c r="L80" s="38" t="s">
        <v>7029</v>
      </c>
      <c r="M80" s="38" t="s">
        <v>7009</v>
      </c>
      <c r="N80" s="38">
        <v>300</v>
      </c>
      <c r="O80" s="123">
        <v>28746.97013888889</v>
      </c>
      <c r="P80" s="123">
        <v>28747</v>
      </c>
      <c r="Q80" s="123">
        <v>28747.340277777777</v>
      </c>
      <c r="R80" s="123">
        <v>28747.429166666665</v>
      </c>
      <c r="S80" s="26" t="s">
        <v>7024</v>
      </c>
      <c r="T80" s="19">
        <f t="shared" si="9"/>
        <v>0.34027777777737356</v>
      </c>
      <c r="U80" s="19">
        <f t="shared" si="10"/>
        <v>0.45902777777519077</v>
      </c>
      <c r="V80" s="21">
        <f t="shared" si="7"/>
        <v>4.0833333333284827</v>
      </c>
      <c r="W80" s="50">
        <v>0</v>
      </c>
      <c r="X80" s="26" t="s">
        <v>6165</v>
      </c>
    </row>
    <row r="81" spans="1:24">
      <c r="A81" s="26" t="s">
        <v>220</v>
      </c>
      <c r="B81" s="26" t="s">
        <v>214</v>
      </c>
      <c r="C81" s="26" t="s">
        <v>221</v>
      </c>
      <c r="D81" s="26" t="s">
        <v>172</v>
      </c>
      <c r="E81" s="26" t="s">
        <v>849</v>
      </c>
      <c r="F81" s="26" t="s">
        <v>849</v>
      </c>
      <c r="G81" s="25">
        <v>23.866666666666667</v>
      </c>
      <c r="H81" s="25">
        <v>-46.221666666666664</v>
      </c>
      <c r="I81" s="26">
        <f t="shared" si="6"/>
        <v>23</v>
      </c>
      <c r="J81" s="13">
        <f t="shared" si="8"/>
        <v>1978</v>
      </c>
      <c r="K81" s="26" t="s">
        <v>6394</v>
      </c>
      <c r="L81" s="38" t="s">
        <v>7030</v>
      </c>
      <c r="M81" s="38" t="s">
        <v>7009</v>
      </c>
      <c r="N81" s="38">
        <v>300</v>
      </c>
      <c r="O81" s="123">
        <v>28749.819444444445</v>
      </c>
      <c r="P81" s="123">
        <v>28749.902083333334</v>
      </c>
      <c r="Q81" s="123">
        <v>28749.90902777778</v>
      </c>
      <c r="R81" s="123">
        <v>28750.013888888891</v>
      </c>
      <c r="S81" s="26" t="s">
        <v>7031</v>
      </c>
      <c r="T81" s="19">
        <f t="shared" si="9"/>
        <v>6.9444444452528842E-3</v>
      </c>
      <c r="U81" s="19">
        <f t="shared" si="10"/>
        <v>0.19444444444525288</v>
      </c>
      <c r="V81" s="21">
        <f t="shared" si="7"/>
        <v>8.333333334303461E-2</v>
      </c>
      <c r="W81" s="50">
        <v>0</v>
      </c>
      <c r="X81" s="26" t="s">
        <v>6396</v>
      </c>
    </row>
    <row r="82" spans="1:24">
      <c r="A82" s="26" t="s">
        <v>220</v>
      </c>
      <c r="B82" s="26" t="s">
        <v>214</v>
      </c>
      <c r="C82" s="26" t="s">
        <v>221</v>
      </c>
      <c r="D82" s="26" t="s">
        <v>172</v>
      </c>
      <c r="E82" s="26" t="s">
        <v>849</v>
      </c>
      <c r="F82" s="26" t="s">
        <v>849</v>
      </c>
      <c r="G82" s="25">
        <v>23.9</v>
      </c>
      <c r="H82" s="25">
        <v>-46.366666666666667</v>
      </c>
      <c r="I82" s="26">
        <f t="shared" si="6"/>
        <v>23</v>
      </c>
      <c r="J82" s="13">
        <f t="shared" si="8"/>
        <v>1978</v>
      </c>
      <c r="K82" s="26" t="s">
        <v>6392</v>
      </c>
      <c r="L82" s="38" t="s">
        <v>7032</v>
      </c>
      <c r="M82" s="38" t="s">
        <v>7009</v>
      </c>
      <c r="N82" s="38">
        <v>300</v>
      </c>
      <c r="O82" s="123">
        <v>28750.737499999999</v>
      </c>
      <c r="P82" s="123">
        <v>28750.789583333335</v>
      </c>
      <c r="Q82" s="123">
        <v>28751.088888888888</v>
      </c>
      <c r="R82" s="123">
        <v>28751.172222222223</v>
      </c>
      <c r="S82" s="26" t="s">
        <v>7031</v>
      </c>
      <c r="T82" s="19">
        <f t="shared" si="9"/>
        <v>0.29930555555256433</v>
      </c>
      <c r="U82" s="19">
        <f t="shared" si="10"/>
        <v>0.43472222222408163</v>
      </c>
      <c r="V82" s="21">
        <f t="shared" si="7"/>
        <v>3.5916666666307719</v>
      </c>
      <c r="W82" s="50">
        <v>0</v>
      </c>
      <c r="X82" s="26" t="s">
        <v>6383</v>
      </c>
    </row>
    <row r="83" spans="1:24">
      <c r="A83" s="26" t="s">
        <v>220</v>
      </c>
      <c r="B83" s="26" t="s">
        <v>214</v>
      </c>
      <c r="C83" s="26" t="s">
        <v>221</v>
      </c>
      <c r="D83" s="26" t="s">
        <v>172</v>
      </c>
      <c r="E83" s="26" t="s">
        <v>849</v>
      </c>
      <c r="F83" s="26" t="s">
        <v>849</v>
      </c>
      <c r="G83" s="25">
        <v>23.833333333333332</v>
      </c>
      <c r="H83" s="25">
        <v>-46.333333333333336</v>
      </c>
      <c r="I83" s="26">
        <f t="shared" si="6"/>
        <v>23</v>
      </c>
      <c r="J83" s="13">
        <f t="shared" si="8"/>
        <v>1978</v>
      </c>
      <c r="K83" s="26" t="s">
        <v>6390</v>
      </c>
      <c r="L83" s="38" t="s">
        <v>7033</v>
      </c>
      <c r="M83" s="38" t="s">
        <v>7009</v>
      </c>
      <c r="N83" s="38">
        <v>300</v>
      </c>
      <c r="O83" s="123">
        <v>28751.630555555555</v>
      </c>
      <c r="P83" s="123">
        <v>28751.672916666666</v>
      </c>
      <c r="Q83" s="123">
        <v>28752</v>
      </c>
      <c r="R83" s="123">
        <v>28752.090277777777</v>
      </c>
      <c r="S83" s="26" t="s">
        <v>7031</v>
      </c>
      <c r="T83" s="19">
        <f t="shared" si="9"/>
        <v>0.32708333333357587</v>
      </c>
      <c r="U83" s="19">
        <f t="shared" si="10"/>
        <v>0.45972222222189885</v>
      </c>
      <c r="V83" s="21">
        <f t="shared" si="7"/>
        <v>3.9250000000029104</v>
      </c>
      <c r="W83" s="50">
        <v>0</v>
      </c>
      <c r="X83" s="26" t="s">
        <v>6383</v>
      </c>
    </row>
    <row r="84" spans="1:24">
      <c r="A84" s="26" t="s">
        <v>220</v>
      </c>
      <c r="B84" s="26" t="s">
        <v>214</v>
      </c>
      <c r="C84" s="26" t="s">
        <v>221</v>
      </c>
      <c r="D84" s="26" t="s">
        <v>172</v>
      </c>
      <c r="E84" s="26" t="s">
        <v>849</v>
      </c>
      <c r="F84" s="26" t="s">
        <v>849</v>
      </c>
      <c r="G84" s="25">
        <v>23.833333333333332</v>
      </c>
      <c r="H84" s="25">
        <v>-46.18333333333333</v>
      </c>
      <c r="I84" s="26">
        <f t="shared" si="6"/>
        <v>23</v>
      </c>
      <c r="J84" s="13">
        <f t="shared" si="8"/>
        <v>1978</v>
      </c>
      <c r="K84" s="26" t="s">
        <v>6388</v>
      </c>
      <c r="L84" s="38" t="s">
        <v>7034</v>
      </c>
      <c r="M84" s="38" t="s">
        <v>7009</v>
      </c>
      <c r="N84" s="38">
        <v>300</v>
      </c>
      <c r="O84" s="123">
        <v>28752.507638888888</v>
      </c>
      <c r="P84" s="123">
        <v>28752.545138888891</v>
      </c>
      <c r="Q84" s="123">
        <v>28752.886111111111</v>
      </c>
      <c r="R84" s="123">
        <v>28752.977083333335</v>
      </c>
      <c r="S84" s="26" t="s">
        <v>7031</v>
      </c>
      <c r="T84" s="19">
        <f t="shared" si="9"/>
        <v>0.34097222222044365</v>
      </c>
      <c r="U84" s="19">
        <f t="shared" si="10"/>
        <v>0.46944444444670808</v>
      </c>
      <c r="V84" s="21">
        <f t="shared" si="7"/>
        <v>4.0916666666453239</v>
      </c>
      <c r="W84" s="50">
        <v>0</v>
      </c>
      <c r="X84" s="26" t="s">
        <v>6383</v>
      </c>
    </row>
    <row r="85" spans="1:24">
      <c r="A85" s="26" t="s">
        <v>220</v>
      </c>
      <c r="B85" s="26" t="s">
        <v>214</v>
      </c>
      <c r="C85" s="26" t="s">
        <v>221</v>
      </c>
      <c r="D85" s="26" t="s">
        <v>172</v>
      </c>
      <c r="E85" s="26" t="s">
        <v>849</v>
      </c>
      <c r="F85" s="26" t="s">
        <v>849</v>
      </c>
      <c r="G85" s="25">
        <v>23.833333333333332</v>
      </c>
      <c r="H85" s="25">
        <v>-46.18333333333333</v>
      </c>
      <c r="I85" s="26">
        <f t="shared" si="6"/>
        <v>23</v>
      </c>
      <c r="J85" s="13">
        <f t="shared" si="8"/>
        <v>1978</v>
      </c>
      <c r="K85" s="26" t="s">
        <v>6386</v>
      </c>
      <c r="L85" s="38" t="s">
        <v>7035</v>
      </c>
      <c r="M85" s="38" t="s">
        <v>7009</v>
      </c>
      <c r="N85" s="38">
        <v>400</v>
      </c>
      <c r="O85" s="123">
        <v>28753.065972222223</v>
      </c>
      <c r="P85" s="123">
        <v>28753.118055555555</v>
      </c>
      <c r="Q85" s="123">
        <v>28753.441666666666</v>
      </c>
      <c r="R85" s="123">
        <v>28753.538194444445</v>
      </c>
      <c r="S85" s="26" t="s">
        <v>7031</v>
      </c>
      <c r="T85" s="19">
        <f t="shared" si="9"/>
        <v>0.32361111111094942</v>
      </c>
      <c r="U85" s="19">
        <f t="shared" si="10"/>
        <v>0.47222222222262644</v>
      </c>
      <c r="V85" s="21">
        <f t="shared" si="7"/>
        <v>3.8833333333313931</v>
      </c>
      <c r="W85" s="50">
        <v>0</v>
      </c>
      <c r="X85" s="26" t="s">
        <v>6383</v>
      </c>
    </row>
    <row r="86" spans="1:24">
      <c r="A86" s="26" t="s">
        <v>220</v>
      </c>
      <c r="B86" s="26" t="s">
        <v>214</v>
      </c>
      <c r="C86" s="26" t="s">
        <v>221</v>
      </c>
      <c r="D86" s="26" t="s">
        <v>172</v>
      </c>
      <c r="E86" s="26" t="s">
        <v>849</v>
      </c>
      <c r="F86" s="26" t="s">
        <v>849</v>
      </c>
      <c r="G86" s="25">
        <v>23.833333333333332</v>
      </c>
      <c r="H86" s="25">
        <v>-46.18333333333333</v>
      </c>
      <c r="I86" s="26">
        <f t="shared" si="6"/>
        <v>23</v>
      </c>
      <c r="J86" s="13">
        <f t="shared" si="8"/>
        <v>1978</v>
      </c>
      <c r="K86" s="26" t="s">
        <v>6384</v>
      </c>
      <c r="L86" s="38" t="s">
        <v>7036</v>
      </c>
      <c r="M86" s="38" t="s">
        <v>7009</v>
      </c>
      <c r="N86" s="38">
        <v>300</v>
      </c>
      <c r="O86" s="123">
        <v>28753.87638888889</v>
      </c>
      <c r="P86" s="123">
        <v>28753.917361111111</v>
      </c>
      <c r="Q86" s="123">
        <v>28754.079166666666</v>
      </c>
      <c r="R86" s="123">
        <v>28754.138194444444</v>
      </c>
      <c r="S86" s="26" t="s">
        <v>7031</v>
      </c>
      <c r="T86" s="19">
        <f t="shared" si="9"/>
        <v>0.16180555555547471</v>
      </c>
      <c r="U86" s="19">
        <f t="shared" si="10"/>
        <v>0.26180555555401952</v>
      </c>
      <c r="V86" s="21">
        <f t="shared" si="7"/>
        <v>1.9416666666656965</v>
      </c>
      <c r="W86" s="50">
        <v>0</v>
      </c>
      <c r="X86" s="26" t="s">
        <v>6383</v>
      </c>
    </row>
    <row r="87" spans="1:24">
      <c r="A87" s="26" t="s">
        <v>220</v>
      </c>
      <c r="B87" s="26" t="s">
        <v>214</v>
      </c>
      <c r="C87" s="26" t="s">
        <v>221</v>
      </c>
      <c r="D87" s="26" t="s">
        <v>172</v>
      </c>
      <c r="E87" s="26" t="s">
        <v>849</v>
      </c>
      <c r="F87" s="26" t="s">
        <v>849</v>
      </c>
      <c r="G87" s="25">
        <v>23.833333333333332</v>
      </c>
      <c r="H87" s="25">
        <v>-46.18333333333333</v>
      </c>
      <c r="I87" s="26">
        <f t="shared" si="6"/>
        <v>23</v>
      </c>
      <c r="J87" s="13">
        <f t="shared" si="8"/>
        <v>1978</v>
      </c>
      <c r="K87" s="26" t="s">
        <v>6380</v>
      </c>
      <c r="L87" s="38" t="s">
        <v>7037</v>
      </c>
      <c r="M87" s="38" t="s">
        <v>7009</v>
      </c>
      <c r="N87" s="38">
        <v>300</v>
      </c>
      <c r="O87" s="123">
        <v>28754.884722222221</v>
      </c>
      <c r="P87" s="123">
        <v>28754.945833333335</v>
      </c>
      <c r="Q87" s="123">
        <v>28755.087500000001</v>
      </c>
      <c r="R87" s="123">
        <v>28755.125</v>
      </c>
      <c r="S87" s="26" t="s">
        <v>7031</v>
      </c>
      <c r="T87" s="19">
        <f t="shared" si="9"/>
        <v>0.14166666666642413</v>
      </c>
      <c r="U87" s="19">
        <f t="shared" si="10"/>
        <v>0.24027777777882875</v>
      </c>
      <c r="V87" s="21">
        <f t="shared" si="7"/>
        <v>1.6999999999970896</v>
      </c>
      <c r="W87" s="50">
        <v>0</v>
      </c>
      <c r="X87" s="26" t="s">
        <v>6383</v>
      </c>
    </row>
    <row r="88" spans="1:24">
      <c r="A88" s="26" t="s">
        <v>225</v>
      </c>
      <c r="B88" s="26" t="s">
        <v>214</v>
      </c>
      <c r="C88" s="26" t="s">
        <v>226</v>
      </c>
      <c r="D88" s="26" t="s">
        <v>195</v>
      </c>
      <c r="E88" s="26" t="s">
        <v>7012</v>
      </c>
      <c r="F88" s="26" t="s">
        <v>7012</v>
      </c>
      <c r="G88" s="25">
        <v>0.78333333333333333</v>
      </c>
      <c r="H88" s="25">
        <v>-86.15</v>
      </c>
      <c r="I88" s="26">
        <f t="shared" si="6"/>
        <v>16</v>
      </c>
      <c r="J88" s="13">
        <f t="shared" si="8"/>
        <v>1979</v>
      </c>
      <c r="K88" s="26" t="s">
        <v>6378</v>
      </c>
      <c r="L88" s="38" t="s">
        <v>6379</v>
      </c>
      <c r="M88" s="38" t="s">
        <v>7009</v>
      </c>
      <c r="N88" s="38">
        <v>400</v>
      </c>
      <c r="O88" s="123">
        <v>28872.958333333332</v>
      </c>
      <c r="P88" s="123">
        <v>28873.004166666666</v>
      </c>
      <c r="Q88" s="123">
        <v>28873.168750000001</v>
      </c>
      <c r="R88" s="123">
        <v>28873.250694444443</v>
      </c>
      <c r="S88" s="26" t="s">
        <v>7038</v>
      </c>
      <c r="T88" s="19">
        <f t="shared" si="9"/>
        <v>0.16458333333503106</v>
      </c>
      <c r="U88" s="19">
        <f t="shared" si="10"/>
        <v>0.29236111111094942</v>
      </c>
      <c r="V88" s="21">
        <f t="shared" si="7"/>
        <v>1.9750000000203727</v>
      </c>
      <c r="W88" s="50">
        <v>0</v>
      </c>
      <c r="X88" s="26" t="s">
        <v>6334</v>
      </c>
    </row>
    <row r="89" spans="1:24">
      <c r="A89" s="26" t="s">
        <v>225</v>
      </c>
      <c r="B89" s="26" t="s">
        <v>214</v>
      </c>
      <c r="C89" s="26" t="s">
        <v>226</v>
      </c>
      <c r="D89" s="26" t="s">
        <v>195</v>
      </c>
      <c r="E89" s="26" t="s">
        <v>7012</v>
      </c>
      <c r="F89" s="26" t="s">
        <v>7012</v>
      </c>
      <c r="G89" s="25">
        <v>0.78333333333333333</v>
      </c>
      <c r="H89" s="25">
        <v>-86.15</v>
      </c>
      <c r="I89" s="26">
        <f t="shared" si="6"/>
        <v>16</v>
      </c>
      <c r="J89" s="13">
        <f t="shared" si="8"/>
        <v>1979</v>
      </c>
      <c r="K89" s="26" t="s">
        <v>6376</v>
      </c>
      <c r="L89" s="38" t="s">
        <v>6377</v>
      </c>
      <c r="M89" s="38" t="s">
        <v>7009</v>
      </c>
      <c r="N89" s="38">
        <v>400</v>
      </c>
      <c r="O89" s="123">
        <v>28873.482638888891</v>
      </c>
      <c r="P89" s="123">
        <v>28873.519444444446</v>
      </c>
      <c r="Q89" s="123">
        <v>28873.764583333334</v>
      </c>
      <c r="R89" s="123">
        <v>28873.8125</v>
      </c>
      <c r="S89" s="26" t="s">
        <v>7038</v>
      </c>
      <c r="T89" s="19">
        <f t="shared" si="9"/>
        <v>0.24513888888759539</v>
      </c>
      <c r="U89" s="19">
        <f t="shared" si="10"/>
        <v>0.32986111110949423</v>
      </c>
      <c r="V89" s="21">
        <f t="shared" si="7"/>
        <v>2.9416666666511446</v>
      </c>
      <c r="W89" s="50">
        <v>0</v>
      </c>
      <c r="X89" s="26" t="s">
        <v>6334</v>
      </c>
    </row>
    <row r="90" spans="1:24">
      <c r="A90" s="26" t="s">
        <v>225</v>
      </c>
      <c r="B90" s="26" t="s">
        <v>214</v>
      </c>
      <c r="C90" s="26" t="s">
        <v>226</v>
      </c>
      <c r="D90" s="26" t="s">
        <v>195</v>
      </c>
      <c r="E90" s="26" t="s">
        <v>7012</v>
      </c>
      <c r="F90" s="26" t="s">
        <v>7012</v>
      </c>
      <c r="G90" s="25">
        <v>0.78333333333333333</v>
      </c>
      <c r="H90" s="25">
        <v>-86.15</v>
      </c>
      <c r="I90" s="26">
        <f t="shared" si="6"/>
        <v>16</v>
      </c>
      <c r="J90" s="13">
        <f t="shared" si="8"/>
        <v>1979</v>
      </c>
      <c r="K90" s="26" t="s">
        <v>6374</v>
      </c>
      <c r="L90" s="38" t="s">
        <v>6375</v>
      </c>
      <c r="M90" s="38" t="s">
        <v>7009</v>
      </c>
      <c r="N90" s="38">
        <v>400</v>
      </c>
      <c r="O90" s="123">
        <v>28874.96875</v>
      </c>
      <c r="P90" s="123">
        <v>28875.012500000001</v>
      </c>
      <c r="Q90" s="123">
        <v>28875.189583333333</v>
      </c>
      <c r="R90" s="123">
        <v>28875.25</v>
      </c>
      <c r="S90" s="26" t="s">
        <v>7038</v>
      </c>
      <c r="T90" s="19">
        <f t="shared" si="9"/>
        <v>0.17708333333212067</v>
      </c>
      <c r="U90" s="19">
        <f t="shared" si="10"/>
        <v>0.28125</v>
      </c>
      <c r="V90" s="21">
        <f t="shared" si="7"/>
        <v>2.1249999999854481</v>
      </c>
      <c r="W90" s="50">
        <v>0</v>
      </c>
      <c r="X90" s="26" t="s">
        <v>6334</v>
      </c>
    </row>
    <row r="91" spans="1:24">
      <c r="A91" s="26" t="s">
        <v>225</v>
      </c>
      <c r="B91" s="26" t="s">
        <v>214</v>
      </c>
      <c r="C91" s="26" t="s">
        <v>226</v>
      </c>
      <c r="D91" s="26" t="s">
        <v>195</v>
      </c>
      <c r="E91" s="26" t="s">
        <v>7012</v>
      </c>
      <c r="F91" s="26" t="s">
        <v>7012</v>
      </c>
      <c r="G91" s="25">
        <v>0.78333333333333333</v>
      </c>
      <c r="H91" s="25">
        <v>-86.15</v>
      </c>
      <c r="I91" s="26">
        <f t="shared" si="6"/>
        <v>16</v>
      </c>
      <c r="J91" s="13">
        <f t="shared" si="8"/>
        <v>1979</v>
      </c>
      <c r="K91" s="26" t="s">
        <v>6370</v>
      </c>
      <c r="L91" s="38" t="s">
        <v>6371</v>
      </c>
      <c r="M91" s="38" t="s">
        <v>7009</v>
      </c>
      <c r="N91" s="38">
        <v>400</v>
      </c>
      <c r="O91" s="123">
        <v>28877.431250000001</v>
      </c>
      <c r="P91" s="123">
        <v>28877.479861111111</v>
      </c>
      <c r="Q91" s="123">
        <v>28877.511111111111</v>
      </c>
      <c r="R91" s="123">
        <v>28877.5625</v>
      </c>
      <c r="S91" s="26" t="s">
        <v>6372</v>
      </c>
      <c r="T91" s="19">
        <f t="shared" si="9"/>
        <v>3.125E-2</v>
      </c>
      <c r="U91" s="19">
        <f t="shared" si="10"/>
        <v>0.13124999999854481</v>
      </c>
      <c r="V91" s="21">
        <f t="shared" si="7"/>
        <v>0.375</v>
      </c>
      <c r="W91" s="50">
        <v>0</v>
      </c>
      <c r="X91" s="26" t="s">
        <v>6373</v>
      </c>
    </row>
    <row r="92" spans="1:24">
      <c r="A92" s="26" t="s">
        <v>225</v>
      </c>
      <c r="B92" s="26" t="s">
        <v>214</v>
      </c>
      <c r="C92" s="26" t="s">
        <v>226</v>
      </c>
      <c r="D92" s="26" t="s">
        <v>195</v>
      </c>
      <c r="E92" s="26" t="s">
        <v>7012</v>
      </c>
      <c r="F92" s="26" t="s">
        <v>7012</v>
      </c>
      <c r="G92" s="25">
        <v>0.78333333333333333</v>
      </c>
      <c r="H92" s="25">
        <v>-86.15</v>
      </c>
      <c r="I92" s="26">
        <f t="shared" si="6"/>
        <v>16</v>
      </c>
      <c r="J92" s="13">
        <f t="shared" si="8"/>
        <v>1979</v>
      </c>
      <c r="K92" s="26" t="s">
        <v>6368</v>
      </c>
      <c r="L92" s="38" t="s">
        <v>6369</v>
      </c>
      <c r="M92" s="38" t="s">
        <v>7009</v>
      </c>
      <c r="N92" s="38">
        <v>400</v>
      </c>
      <c r="O92" s="123">
        <v>28877.614583333332</v>
      </c>
      <c r="P92" s="123">
        <v>28877.662499999999</v>
      </c>
      <c r="Q92" s="123">
        <v>28877.959027777779</v>
      </c>
      <c r="R92" s="123">
        <v>28878.018055555556</v>
      </c>
      <c r="S92" s="26" t="s">
        <v>6372</v>
      </c>
      <c r="T92" s="19">
        <f t="shared" si="9"/>
        <v>0.29652777778028394</v>
      </c>
      <c r="U92" s="19">
        <f t="shared" si="10"/>
        <v>0.40347222222408163</v>
      </c>
      <c r="V92" s="21">
        <f t="shared" si="7"/>
        <v>3.5583333333634073</v>
      </c>
      <c r="W92" s="50">
        <v>0</v>
      </c>
      <c r="X92" s="26" t="s">
        <v>6334</v>
      </c>
    </row>
    <row r="93" spans="1:24">
      <c r="A93" s="26" t="s">
        <v>225</v>
      </c>
      <c r="B93" s="26" t="s">
        <v>214</v>
      </c>
      <c r="C93" s="26" t="s">
        <v>226</v>
      </c>
      <c r="D93" s="26" t="s">
        <v>195</v>
      </c>
      <c r="E93" s="26" t="s">
        <v>7012</v>
      </c>
      <c r="F93" s="26" t="s">
        <v>7012</v>
      </c>
      <c r="G93" s="25">
        <v>0.78333333333333333</v>
      </c>
      <c r="H93" s="25">
        <v>-86.15</v>
      </c>
      <c r="I93" s="26">
        <f t="shared" si="6"/>
        <v>16</v>
      </c>
      <c r="J93" s="13">
        <f t="shared" si="8"/>
        <v>1979</v>
      </c>
      <c r="K93" s="26" t="s">
        <v>6366</v>
      </c>
      <c r="L93" s="38" t="s">
        <v>6367</v>
      </c>
      <c r="M93" s="38" t="s">
        <v>7009</v>
      </c>
      <c r="N93" s="38">
        <v>400</v>
      </c>
      <c r="O93" s="123">
        <v>28878.600694444445</v>
      </c>
      <c r="P93" s="123">
        <v>28878.644444444446</v>
      </c>
      <c r="Q93" s="123">
        <v>28878.954166666666</v>
      </c>
      <c r="R93" s="123">
        <v>28879.015972222223</v>
      </c>
      <c r="S93" s="26" t="s">
        <v>6372</v>
      </c>
      <c r="T93" s="19">
        <f t="shared" si="9"/>
        <v>0.30972222222044365</v>
      </c>
      <c r="U93" s="19">
        <f t="shared" si="10"/>
        <v>0.41527777777810115</v>
      </c>
      <c r="V93" s="21">
        <f t="shared" si="7"/>
        <v>3.7166666666453239</v>
      </c>
      <c r="W93" s="50">
        <v>0</v>
      </c>
      <c r="X93" s="26" t="s">
        <v>6334</v>
      </c>
    </row>
    <row r="94" spans="1:24">
      <c r="A94" s="26" t="s">
        <v>225</v>
      </c>
      <c r="B94" s="26" t="s">
        <v>214</v>
      </c>
      <c r="C94" s="26" t="s">
        <v>226</v>
      </c>
      <c r="D94" s="26" t="s">
        <v>195</v>
      </c>
      <c r="E94" s="26" t="s">
        <v>7012</v>
      </c>
      <c r="F94" s="26" t="s">
        <v>7012</v>
      </c>
      <c r="G94" s="25">
        <v>0.78333333333333333</v>
      </c>
      <c r="H94" s="25">
        <v>-86.15</v>
      </c>
      <c r="I94" s="26">
        <f t="shared" si="6"/>
        <v>16</v>
      </c>
      <c r="J94" s="13">
        <f t="shared" si="8"/>
        <v>1979</v>
      </c>
      <c r="K94" s="26" t="s">
        <v>6364</v>
      </c>
      <c r="L94" s="38" t="s">
        <v>6365</v>
      </c>
      <c r="M94" s="38" t="s">
        <v>7009</v>
      </c>
      <c r="N94" s="38">
        <v>400</v>
      </c>
      <c r="O94" s="123">
        <v>28879.822916666668</v>
      </c>
      <c r="P94" s="123">
        <v>28879.875</v>
      </c>
      <c r="Q94" s="123">
        <v>28880.166666666668</v>
      </c>
      <c r="R94" s="123">
        <v>28880.229166666668</v>
      </c>
      <c r="S94" s="26" t="s">
        <v>7039</v>
      </c>
      <c r="T94" s="19">
        <f t="shared" si="9"/>
        <v>0.29166666666787933</v>
      </c>
      <c r="U94" s="19">
        <f t="shared" si="10"/>
        <v>0.40625</v>
      </c>
      <c r="V94" s="21">
        <f t="shared" si="7"/>
        <v>3.5000000000145519</v>
      </c>
      <c r="W94" s="50">
        <v>0</v>
      </c>
      <c r="X94" s="26" t="s">
        <v>6334</v>
      </c>
    </row>
    <row r="95" spans="1:24">
      <c r="A95" s="26" t="s">
        <v>225</v>
      </c>
      <c r="B95" s="26" t="s">
        <v>214</v>
      </c>
      <c r="C95" s="26" t="s">
        <v>226</v>
      </c>
      <c r="D95" s="26" t="s">
        <v>195</v>
      </c>
      <c r="E95" s="26" t="s">
        <v>7012</v>
      </c>
      <c r="F95" s="26" t="s">
        <v>7012</v>
      </c>
      <c r="G95" s="25">
        <v>0.78333333333333333</v>
      </c>
      <c r="H95" s="25">
        <v>-86.15</v>
      </c>
      <c r="I95" s="26">
        <f t="shared" si="6"/>
        <v>16</v>
      </c>
      <c r="J95" s="13">
        <f t="shared" si="8"/>
        <v>1979</v>
      </c>
      <c r="K95" s="26" t="s">
        <v>6361</v>
      </c>
      <c r="L95" s="38" t="s">
        <v>6362</v>
      </c>
      <c r="M95" s="38" t="s">
        <v>7009</v>
      </c>
      <c r="N95" s="38">
        <v>400</v>
      </c>
      <c r="O95" s="123">
        <v>28880.34375</v>
      </c>
      <c r="P95" s="123">
        <v>28880.37638888889</v>
      </c>
      <c r="Q95" s="123">
        <v>28880.706249999999</v>
      </c>
      <c r="R95" s="123">
        <v>28880.75</v>
      </c>
      <c r="S95" s="26" t="s">
        <v>6372</v>
      </c>
      <c r="T95" s="19">
        <f t="shared" si="9"/>
        <v>0.32986111110949423</v>
      </c>
      <c r="U95" s="19">
        <f t="shared" si="10"/>
        <v>0.40625</v>
      </c>
      <c r="V95" s="21">
        <f t="shared" si="7"/>
        <v>3.9583333333139308</v>
      </c>
      <c r="W95" s="50">
        <v>0</v>
      </c>
      <c r="X95" s="26" t="s">
        <v>6334</v>
      </c>
    </row>
    <row r="96" spans="1:24">
      <c r="A96" s="26" t="s">
        <v>225</v>
      </c>
      <c r="B96" s="26" t="s">
        <v>214</v>
      </c>
      <c r="C96" s="26" t="s">
        <v>226</v>
      </c>
      <c r="D96" s="26" t="s">
        <v>195</v>
      </c>
      <c r="E96" s="26" t="s">
        <v>7012</v>
      </c>
      <c r="F96" s="26" t="s">
        <v>7012</v>
      </c>
      <c r="G96" s="25">
        <v>0.78333333333333333</v>
      </c>
      <c r="H96" s="25">
        <v>-86.15</v>
      </c>
      <c r="I96" s="26">
        <f t="shared" si="6"/>
        <v>16</v>
      </c>
      <c r="J96" s="13">
        <f t="shared" si="8"/>
        <v>1979</v>
      </c>
      <c r="K96" s="26" t="s">
        <v>6359</v>
      </c>
      <c r="L96" s="38" t="s">
        <v>6360</v>
      </c>
      <c r="M96" s="38" t="s">
        <v>7009</v>
      </c>
      <c r="N96" s="38">
        <v>500</v>
      </c>
      <c r="O96" s="123">
        <v>28880.994444444445</v>
      </c>
      <c r="P96" s="123">
        <v>28881.036805555555</v>
      </c>
      <c r="Q96" s="123">
        <v>28881.347916666666</v>
      </c>
      <c r="R96" s="123">
        <v>28881.402777777777</v>
      </c>
      <c r="S96" s="26" t="s">
        <v>7039</v>
      </c>
      <c r="T96" s="19">
        <f t="shared" si="9"/>
        <v>0.31111111111022183</v>
      </c>
      <c r="U96" s="19">
        <f t="shared" si="10"/>
        <v>0.40833333333284827</v>
      </c>
      <c r="V96" s="21">
        <f t="shared" si="7"/>
        <v>3.7333333333226619</v>
      </c>
      <c r="W96" s="50">
        <v>0</v>
      </c>
      <c r="X96" s="26" t="s">
        <v>6334</v>
      </c>
    </row>
    <row r="97" spans="1:24">
      <c r="A97" s="26" t="s">
        <v>225</v>
      </c>
      <c r="B97" s="26" t="s">
        <v>214</v>
      </c>
      <c r="C97" s="26" t="s">
        <v>226</v>
      </c>
      <c r="D97" s="26" t="s">
        <v>195</v>
      </c>
      <c r="E97" s="26" t="s">
        <v>7012</v>
      </c>
      <c r="F97" s="26" t="s">
        <v>7012</v>
      </c>
      <c r="G97" s="25">
        <v>0.78333333333333333</v>
      </c>
      <c r="H97" s="25">
        <v>-86.15</v>
      </c>
      <c r="I97" s="26">
        <f t="shared" si="6"/>
        <v>16</v>
      </c>
      <c r="J97" s="13">
        <f t="shared" si="8"/>
        <v>1979</v>
      </c>
      <c r="K97" s="26" t="s">
        <v>6357</v>
      </c>
      <c r="L97" s="38" t="s">
        <v>6358</v>
      </c>
      <c r="M97" s="38" t="s">
        <v>7009</v>
      </c>
      <c r="N97" s="38">
        <v>500</v>
      </c>
      <c r="O97" s="123">
        <v>28883.277777777777</v>
      </c>
      <c r="P97" s="123">
        <v>28883.322916666668</v>
      </c>
      <c r="Q97" s="123">
        <v>28883.429166666665</v>
      </c>
      <c r="R97" s="123">
        <v>28883.548611111109</v>
      </c>
      <c r="S97" s="26" t="s">
        <v>7039</v>
      </c>
      <c r="T97" s="19">
        <f t="shared" si="9"/>
        <v>0.10624999999708962</v>
      </c>
      <c r="U97" s="19">
        <f t="shared" si="10"/>
        <v>0.27083333333212067</v>
      </c>
      <c r="V97" s="21">
        <f t="shared" si="7"/>
        <v>1.2749999999650754</v>
      </c>
      <c r="W97" s="50">
        <v>0</v>
      </c>
      <c r="X97" s="26" t="s">
        <v>6334</v>
      </c>
    </row>
    <row r="98" spans="1:24">
      <c r="A98" s="26" t="s">
        <v>225</v>
      </c>
      <c r="B98" s="26" t="s">
        <v>214</v>
      </c>
      <c r="C98" s="26" t="s">
        <v>226</v>
      </c>
      <c r="D98" s="26" t="s">
        <v>195</v>
      </c>
      <c r="E98" s="26" t="s">
        <v>7012</v>
      </c>
      <c r="F98" s="26" t="s">
        <v>7012</v>
      </c>
      <c r="G98" s="25">
        <v>0.78333333333333333</v>
      </c>
      <c r="H98" s="25">
        <v>-86.15</v>
      </c>
      <c r="I98" s="26">
        <f t="shared" si="6"/>
        <v>16</v>
      </c>
      <c r="J98" s="13">
        <f t="shared" si="8"/>
        <v>1979</v>
      </c>
      <c r="K98" s="26" t="s">
        <v>6355</v>
      </c>
      <c r="L98" s="38" t="s">
        <v>6356</v>
      </c>
      <c r="M98" s="38" t="s">
        <v>7009</v>
      </c>
      <c r="N98" s="38">
        <v>500</v>
      </c>
      <c r="O98" s="123">
        <v>28883.798611111109</v>
      </c>
      <c r="P98" s="123">
        <v>28883.822222222221</v>
      </c>
      <c r="Q98" s="123">
        <v>28883.9</v>
      </c>
      <c r="R98" s="123">
        <v>28883.988194444446</v>
      </c>
      <c r="S98" s="26" t="s">
        <v>7039</v>
      </c>
      <c r="T98" s="19">
        <f t="shared" si="9"/>
        <v>7.7777777780283941E-2</v>
      </c>
      <c r="U98" s="19">
        <f t="shared" si="10"/>
        <v>0.18958333333648625</v>
      </c>
      <c r="V98" s="21">
        <f t="shared" si="7"/>
        <v>0.93333333336340729</v>
      </c>
      <c r="W98" s="50">
        <v>0</v>
      </c>
      <c r="X98" s="26" t="s">
        <v>6334</v>
      </c>
    </row>
    <row r="99" spans="1:24">
      <c r="A99" s="26" t="s">
        <v>225</v>
      </c>
      <c r="B99" s="26" t="s">
        <v>214</v>
      </c>
      <c r="C99" s="26" t="s">
        <v>226</v>
      </c>
      <c r="D99" s="26" t="s">
        <v>195</v>
      </c>
      <c r="E99" s="26" t="s">
        <v>7012</v>
      </c>
      <c r="F99" s="26" t="s">
        <v>7012</v>
      </c>
      <c r="G99" s="25">
        <v>0.78333333333333333</v>
      </c>
      <c r="H99" s="25">
        <v>-86.15</v>
      </c>
      <c r="I99" s="26">
        <f t="shared" si="6"/>
        <v>16</v>
      </c>
      <c r="J99" s="13">
        <f t="shared" si="8"/>
        <v>1979</v>
      </c>
      <c r="K99" s="26" t="s">
        <v>6353</v>
      </c>
      <c r="L99" s="38" t="s">
        <v>6354</v>
      </c>
      <c r="M99" s="38" t="s">
        <v>7009</v>
      </c>
      <c r="N99" s="38">
        <v>500</v>
      </c>
      <c r="O99" s="123">
        <v>28884.018749999999</v>
      </c>
      <c r="P99" s="123">
        <v>28884.0625</v>
      </c>
      <c r="Q99" s="123">
        <v>28884.138888888891</v>
      </c>
      <c r="R99" s="123">
        <v>28884.1875</v>
      </c>
      <c r="S99" s="26" t="s">
        <v>7039</v>
      </c>
      <c r="T99" s="19">
        <f t="shared" si="9"/>
        <v>7.6388888890505768E-2</v>
      </c>
      <c r="U99" s="19">
        <f t="shared" si="10"/>
        <v>0.1687500000007276</v>
      </c>
      <c r="V99" s="21">
        <f t="shared" si="7"/>
        <v>0.91666666668606922</v>
      </c>
      <c r="W99" s="50">
        <v>0</v>
      </c>
      <c r="X99" s="26" t="s">
        <v>6334</v>
      </c>
    </row>
    <row r="100" spans="1:24">
      <c r="A100" s="26" t="s">
        <v>228</v>
      </c>
      <c r="B100" s="26" t="s">
        <v>214</v>
      </c>
      <c r="C100" s="26" t="s">
        <v>229</v>
      </c>
      <c r="D100" s="26" t="s">
        <v>195</v>
      </c>
      <c r="E100" s="26" t="s">
        <v>7012</v>
      </c>
      <c r="F100" s="26" t="s">
        <v>7012</v>
      </c>
      <c r="G100" s="25">
        <v>0.78333333333333333</v>
      </c>
      <c r="H100" s="25">
        <v>-86.15</v>
      </c>
      <c r="I100" s="26">
        <f t="shared" si="6"/>
        <v>16</v>
      </c>
      <c r="J100" s="13">
        <f t="shared" si="8"/>
        <v>1979</v>
      </c>
      <c r="K100" s="26" t="s">
        <v>6351</v>
      </c>
      <c r="L100" s="38" t="s">
        <v>6352</v>
      </c>
      <c r="M100" s="38" t="s">
        <v>7009</v>
      </c>
      <c r="N100" s="38">
        <v>500</v>
      </c>
      <c r="O100" s="123">
        <v>28897.433333333334</v>
      </c>
      <c r="P100" s="123">
        <v>28897.514583333334</v>
      </c>
      <c r="Q100" s="123">
        <v>28897.85</v>
      </c>
      <c r="R100" s="123">
        <v>28897.923611111109</v>
      </c>
      <c r="S100" s="26" t="s">
        <v>7039</v>
      </c>
      <c r="T100" s="19">
        <f t="shared" si="9"/>
        <v>0.33541666666496894</v>
      </c>
      <c r="U100" s="19">
        <f t="shared" si="10"/>
        <v>0.49027777777519077</v>
      </c>
      <c r="V100" s="21">
        <f t="shared" si="7"/>
        <v>4.0249999999796273</v>
      </c>
      <c r="W100" s="50">
        <v>0</v>
      </c>
      <c r="X100" s="26" t="s">
        <v>6334</v>
      </c>
    </row>
    <row r="101" spans="1:24">
      <c r="A101" s="26" t="s">
        <v>228</v>
      </c>
      <c r="B101" s="26" t="s">
        <v>214</v>
      </c>
      <c r="C101" s="26" t="s">
        <v>229</v>
      </c>
      <c r="D101" s="26" t="s">
        <v>195</v>
      </c>
      <c r="E101" s="26" t="s">
        <v>7012</v>
      </c>
      <c r="F101" s="26" t="s">
        <v>7012</v>
      </c>
      <c r="G101" s="25">
        <v>0.78333333333333333</v>
      </c>
      <c r="H101" s="25">
        <v>-86.15</v>
      </c>
      <c r="I101" s="26">
        <f t="shared" si="6"/>
        <v>16</v>
      </c>
      <c r="J101" s="13">
        <f t="shared" si="8"/>
        <v>1979</v>
      </c>
      <c r="K101" s="26" t="s">
        <v>6349</v>
      </c>
      <c r="L101" s="38" t="s">
        <v>6350</v>
      </c>
      <c r="M101" s="38" t="s">
        <v>7009</v>
      </c>
      <c r="N101" s="38">
        <v>500</v>
      </c>
      <c r="O101" s="123">
        <v>28897.991666666665</v>
      </c>
      <c r="P101" s="123">
        <v>28898.036805555555</v>
      </c>
      <c r="Q101" s="123">
        <v>28898.359027777777</v>
      </c>
      <c r="R101" s="123">
        <v>28898.416666666668</v>
      </c>
      <c r="S101" s="26" t="s">
        <v>7039</v>
      </c>
      <c r="T101" s="19">
        <f t="shared" si="9"/>
        <v>0.32222222222117125</v>
      </c>
      <c r="U101" s="19">
        <f t="shared" si="10"/>
        <v>0.42500000000291038</v>
      </c>
      <c r="V101" s="21">
        <f t="shared" si="7"/>
        <v>3.866666666654055</v>
      </c>
      <c r="W101" s="50">
        <v>0</v>
      </c>
      <c r="X101" s="26" t="s">
        <v>6334</v>
      </c>
    </row>
    <row r="102" spans="1:24">
      <c r="A102" s="26" t="s">
        <v>228</v>
      </c>
      <c r="B102" s="26" t="s">
        <v>214</v>
      </c>
      <c r="C102" s="26" t="s">
        <v>229</v>
      </c>
      <c r="D102" s="26" t="s">
        <v>195</v>
      </c>
      <c r="E102" s="26" t="s">
        <v>7012</v>
      </c>
      <c r="F102" s="26" t="s">
        <v>7012</v>
      </c>
      <c r="G102" s="25">
        <v>0.78333333333333333</v>
      </c>
      <c r="H102" s="25">
        <v>-86.15</v>
      </c>
      <c r="I102" s="26">
        <f t="shared" si="6"/>
        <v>16</v>
      </c>
      <c r="J102" s="13">
        <f t="shared" si="8"/>
        <v>1979</v>
      </c>
      <c r="K102" s="26" t="s">
        <v>6347</v>
      </c>
      <c r="L102" s="38" t="s">
        <v>6348</v>
      </c>
      <c r="M102" s="38" t="s">
        <v>7009</v>
      </c>
      <c r="N102" s="38">
        <v>500</v>
      </c>
      <c r="O102" s="123">
        <v>28898.575000000001</v>
      </c>
      <c r="P102" s="123">
        <v>28898.618055555555</v>
      </c>
      <c r="Q102" s="123">
        <v>28898.886805555554</v>
      </c>
      <c r="R102" s="123">
        <v>28898.9375</v>
      </c>
      <c r="S102" s="26" t="s">
        <v>7039</v>
      </c>
      <c r="T102" s="19">
        <f t="shared" si="9"/>
        <v>0.2687499999992724</v>
      </c>
      <c r="U102" s="19">
        <f t="shared" si="10"/>
        <v>0.3624999999992724</v>
      </c>
      <c r="V102" s="21">
        <f t="shared" si="7"/>
        <v>3.2249999999912689</v>
      </c>
      <c r="W102" s="50">
        <v>0</v>
      </c>
      <c r="X102" s="26" t="s">
        <v>6334</v>
      </c>
    </row>
    <row r="103" spans="1:24">
      <c r="A103" s="26" t="s">
        <v>228</v>
      </c>
      <c r="B103" s="26" t="s">
        <v>214</v>
      </c>
      <c r="C103" s="26" t="s">
        <v>229</v>
      </c>
      <c r="D103" s="26" t="s">
        <v>195</v>
      </c>
      <c r="E103" s="26" t="s">
        <v>7012</v>
      </c>
      <c r="F103" s="26" t="s">
        <v>7012</v>
      </c>
      <c r="G103" s="25">
        <v>0.78333333333333333</v>
      </c>
      <c r="H103" s="25">
        <v>-86.15</v>
      </c>
      <c r="I103" s="26">
        <f t="shared" si="6"/>
        <v>16</v>
      </c>
      <c r="J103" s="13">
        <f t="shared" si="8"/>
        <v>1979</v>
      </c>
      <c r="K103" s="26" t="s">
        <v>6345</v>
      </c>
      <c r="L103" s="38" t="s">
        <v>6346</v>
      </c>
      <c r="M103" s="38" t="s">
        <v>7009</v>
      </c>
      <c r="N103" s="38">
        <v>600</v>
      </c>
      <c r="O103" s="123">
        <v>28899.806250000001</v>
      </c>
      <c r="P103" s="123">
        <v>28899.859722222223</v>
      </c>
      <c r="Q103" s="123">
        <v>28900.232638888891</v>
      </c>
      <c r="R103" s="123">
        <v>28900.297222222223</v>
      </c>
      <c r="S103" s="26" t="s">
        <v>7039</v>
      </c>
      <c r="T103" s="19">
        <f t="shared" si="9"/>
        <v>0.37291666666715173</v>
      </c>
      <c r="U103" s="19">
        <f t="shared" si="10"/>
        <v>0.49097222222189885</v>
      </c>
      <c r="V103" s="21">
        <f t="shared" si="7"/>
        <v>4.4750000000058208</v>
      </c>
      <c r="W103" s="50">
        <v>0</v>
      </c>
      <c r="X103" s="26" t="s">
        <v>6334</v>
      </c>
    </row>
    <row r="104" spans="1:24">
      <c r="A104" s="26" t="s">
        <v>228</v>
      </c>
      <c r="B104" s="26" t="s">
        <v>214</v>
      </c>
      <c r="C104" s="26" t="s">
        <v>229</v>
      </c>
      <c r="D104" s="26" t="s">
        <v>195</v>
      </c>
      <c r="E104" s="26" t="s">
        <v>7012</v>
      </c>
      <c r="F104" s="26" t="s">
        <v>7012</v>
      </c>
      <c r="G104" s="25">
        <v>0.78333333333333333</v>
      </c>
      <c r="H104" s="25">
        <v>-86.15</v>
      </c>
      <c r="I104" s="26">
        <f t="shared" si="6"/>
        <v>16</v>
      </c>
      <c r="J104" s="13">
        <f t="shared" si="8"/>
        <v>1979</v>
      </c>
      <c r="K104" s="26" t="s">
        <v>6343</v>
      </c>
      <c r="L104" s="38" t="s">
        <v>6344</v>
      </c>
      <c r="M104" s="38" t="s">
        <v>7009</v>
      </c>
      <c r="N104" s="38">
        <v>600</v>
      </c>
      <c r="O104" s="123">
        <v>28900.375</v>
      </c>
      <c r="P104" s="123">
        <v>28900.408333333333</v>
      </c>
      <c r="Q104" s="123">
        <v>28900.68888888889</v>
      </c>
      <c r="R104" s="123">
        <v>28900.770833333332</v>
      </c>
      <c r="S104" s="26" t="s">
        <v>7040</v>
      </c>
      <c r="T104" s="19">
        <f t="shared" si="9"/>
        <v>0.2805555555569299</v>
      </c>
      <c r="U104" s="19">
        <f t="shared" si="10"/>
        <v>0.39583333333212067</v>
      </c>
      <c r="V104" s="21">
        <f t="shared" si="7"/>
        <v>3.3666666666831588</v>
      </c>
      <c r="W104" s="50">
        <v>0</v>
      </c>
      <c r="X104" s="26" t="s">
        <v>6334</v>
      </c>
    </row>
    <row r="105" spans="1:24">
      <c r="A105" s="26" t="s">
        <v>228</v>
      </c>
      <c r="B105" s="26" t="s">
        <v>214</v>
      </c>
      <c r="C105" s="26" t="s">
        <v>229</v>
      </c>
      <c r="D105" s="26" t="s">
        <v>195</v>
      </c>
      <c r="E105" s="26" t="s">
        <v>7012</v>
      </c>
      <c r="F105" s="26" t="s">
        <v>7012</v>
      </c>
      <c r="G105" s="25">
        <v>0.78333333333333333</v>
      </c>
      <c r="H105" s="25">
        <v>-86.15</v>
      </c>
      <c r="I105" s="26">
        <f t="shared" si="6"/>
        <v>16</v>
      </c>
      <c r="J105" s="13">
        <f t="shared" si="8"/>
        <v>1979</v>
      </c>
      <c r="K105" s="26" t="s">
        <v>6341</v>
      </c>
      <c r="L105" s="38" t="s">
        <v>6342</v>
      </c>
      <c r="M105" s="38" t="s">
        <v>7009</v>
      </c>
      <c r="N105" s="38">
        <v>600</v>
      </c>
      <c r="O105" s="123">
        <v>28901.319444444445</v>
      </c>
      <c r="P105" s="123">
        <v>28901.364583333332</v>
      </c>
      <c r="Q105" s="123">
        <v>28901.574305555554</v>
      </c>
      <c r="R105" s="123">
        <v>28901.625</v>
      </c>
      <c r="S105" s="26" t="s">
        <v>7040</v>
      </c>
      <c r="T105" s="19">
        <f t="shared" si="9"/>
        <v>0.20972222222189885</v>
      </c>
      <c r="U105" s="19">
        <f t="shared" si="10"/>
        <v>0.30555555555474712</v>
      </c>
      <c r="V105" s="21">
        <f t="shared" si="7"/>
        <v>2.5166666666627862</v>
      </c>
      <c r="W105" s="50">
        <v>0</v>
      </c>
      <c r="X105" s="26" t="s">
        <v>6334</v>
      </c>
    </row>
    <row r="106" spans="1:24">
      <c r="A106" s="26" t="s">
        <v>228</v>
      </c>
      <c r="B106" s="26" t="s">
        <v>214</v>
      </c>
      <c r="C106" s="26" t="s">
        <v>229</v>
      </c>
      <c r="D106" s="26" t="s">
        <v>195</v>
      </c>
      <c r="E106" s="26" t="s">
        <v>7012</v>
      </c>
      <c r="F106" s="26" t="s">
        <v>7012</v>
      </c>
      <c r="G106" s="25">
        <v>0.78333333333333333</v>
      </c>
      <c r="H106" s="25">
        <v>-86.15</v>
      </c>
      <c r="I106" s="26">
        <f t="shared" si="6"/>
        <v>16</v>
      </c>
      <c r="J106" s="13">
        <f t="shared" si="8"/>
        <v>1979</v>
      </c>
      <c r="K106" s="26" t="s">
        <v>6338</v>
      </c>
      <c r="L106" s="38" t="s">
        <v>6339</v>
      </c>
      <c r="M106" s="38" t="s">
        <v>7009</v>
      </c>
      <c r="N106" s="38">
        <v>600</v>
      </c>
      <c r="O106" s="123">
        <v>28901.979861111111</v>
      </c>
      <c r="P106" s="123">
        <v>28902.020833333332</v>
      </c>
      <c r="Q106" s="123">
        <v>28902.326388888891</v>
      </c>
      <c r="R106" s="123">
        <v>28902.388888888891</v>
      </c>
      <c r="S106" s="26" t="s">
        <v>7039</v>
      </c>
      <c r="T106" s="19">
        <f t="shared" si="9"/>
        <v>0.30555555555838509</v>
      </c>
      <c r="U106" s="19">
        <f t="shared" si="10"/>
        <v>0.40902777777955635</v>
      </c>
      <c r="V106" s="21">
        <f t="shared" si="7"/>
        <v>3.6666666667006211</v>
      </c>
      <c r="W106" s="50">
        <v>0</v>
      </c>
      <c r="X106" s="26" t="s">
        <v>6334</v>
      </c>
    </row>
    <row r="107" spans="1:24">
      <c r="A107" s="26" t="s">
        <v>228</v>
      </c>
      <c r="B107" s="26" t="s">
        <v>214</v>
      </c>
      <c r="C107" s="26" t="s">
        <v>229</v>
      </c>
      <c r="D107" s="26" t="s">
        <v>195</v>
      </c>
      <c r="E107" s="26" t="s">
        <v>7012</v>
      </c>
      <c r="F107" s="26" t="s">
        <v>7012</v>
      </c>
      <c r="G107" s="25">
        <v>0.78333333333333333</v>
      </c>
      <c r="H107" s="25">
        <v>-86.15</v>
      </c>
      <c r="I107" s="26">
        <f t="shared" si="6"/>
        <v>16</v>
      </c>
      <c r="J107" s="13">
        <f t="shared" si="8"/>
        <v>1979</v>
      </c>
      <c r="K107" s="26" t="s">
        <v>6335</v>
      </c>
      <c r="L107" s="38" t="s">
        <v>6336</v>
      </c>
      <c r="M107" s="38" t="s">
        <v>7009</v>
      </c>
      <c r="N107" s="38">
        <v>600</v>
      </c>
      <c r="O107" s="123">
        <v>28902.651388888888</v>
      </c>
      <c r="P107" s="123">
        <v>28902.690972222223</v>
      </c>
      <c r="Q107" s="123">
        <v>28902.854861111111</v>
      </c>
      <c r="R107" s="123">
        <v>28902.918750000001</v>
      </c>
      <c r="S107" s="26" t="s">
        <v>7040</v>
      </c>
      <c r="T107" s="19">
        <f t="shared" si="9"/>
        <v>0.16388888888832298</v>
      </c>
      <c r="U107" s="19">
        <f t="shared" si="10"/>
        <v>0.26736111111313221</v>
      </c>
      <c r="V107" s="21">
        <f t="shared" si="7"/>
        <v>1.9666666666598758</v>
      </c>
      <c r="W107" s="50">
        <v>0</v>
      </c>
      <c r="X107" s="26" t="s">
        <v>6334</v>
      </c>
    </row>
    <row r="108" spans="1:24">
      <c r="A108" s="26" t="s">
        <v>228</v>
      </c>
      <c r="B108" s="26" t="s">
        <v>214</v>
      </c>
      <c r="C108" s="26" t="s">
        <v>229</v>
      </c>
      <c r="D108" s="26" t="s">
        <v>195</v>
      </c>
      <c r="E108" s="26" t="s">
        <v>7012</v>
      </c>
      <c r="F108" s="26" t="s">
        <v>7012</v>
      </c>
      <c r="G108" s="25">
        <v>0.78333333333333333</v>
      </c>
      <c r="H108" s="25">
        <v>-86.15</v>
      </c>
      <c r="I108" s="26">
        <f t="shared" ref="I108:I115" si="11">INT(((180 + H108)/6) + 1)</f>
        <v>16</v>
      </c>
      <c r="J108" s="13">
        <f t="shared" si="8"/>
        <v>1979</v>
      </c>
      <c r="K108" s="26" t="s">
        <v>6331</v>
      </c>
      <c r="L108" s="38" t="s">
        <v>6332</v>
      </c>
      <c r="M108" s="38" t="s">
        <v>7009</v>
      </c>
      <c r="N108" s="38">
        <v>600</v>
      </c>
      <c r="O108" s="123">
        <v>28903.090277777777</v>
      </c>
      <c r="P108" s="123">
        <v>28903.125694444443</v>
      </c>
      <c r="Q108" s="123">
        <v>28903.354166666668</v>
      </c>
      <c r="R108" s="123">
        <v>28903.5</v>
      </c>
      <c r="S108" s="26" t="s">
        <v>7038</v>
      </c>
      <c r="T108" s="19">
        <f t="shared" si="9"/>
        <v>0.22847222222480923</v>
      </c>
      <c r="U108" s="19">
        <f t="shared" si="10"/>
        <v>0.40972222222262644</v>
      </c>
      <c r="V108" s="21">
        <f t="shared" si="7"/>
        <v>2.7416666666977108</v>
      </c>
      <c r="W108" s="50">
        <v>0</v>
      </c>
      <c r="X108" s="26" t="s">
        <v>6334</v>
      </c>
    </row>
    <row r="109" spans="1:24">
      <c r="A109" s="26" t="s">
        <v>230</v>
      </c>
      <c r="B109" s="26" t="s">
        <v>231</v>
      </c>
      <c r="C109" s="26" t="s">
        <v>232</v>
      </c>
      <c r="D109" s="26" t="s">
        <v>195</v>
      </c>
      <c r="E109" s="26" t="s">
        <v>1033</v>
      </c>
      <c r="F109" s="26" t="s">
        <v>1033</v>
      </c>
      <c r="G109" s="25">
        <v>21</v>
      </c>
      <c r="H109" s="25">
        <v>-109</v>
      </c>
      <c r="I109" s="26">
        <f t="shared" si="11"/>
        <v>12</v>
      </c>
      <c r="J109" s="13">
        <f t="shared" si="8"/>
        <v>1979</v>
      </c>
      <c r="K109" s="26" t="s">
        <v>6329</v>
      </c>
      <c r="L109" s="38" t="s">
        <v>6330</v>
      </c>
      <c r="M109" s="38" t="s">
        <v>7009</v>
      </c>
      <c r="N109" s="38">
        <v>500</v>
      </c>
      <c r="O109" s="123">
        <v>28945.666666666668</v>
      </c>
      <c r="P109" s="123">
        <v>28945.713194444445</v>
      </c>
      <c r="Q109" s="123">
        <v>28945.958333333332</v>
      </c>
      <c r="R109" s="123">
        <v>28946.020833333332</v>
      </c>
      <c r="S109" s="26" t="s">
        <v>7041</v>
      </c>
      <c r="T109" s="19">
        <f t="shared" si="9"/>
        <v>0.24513888888759539</v>
      </c>
      <c r="U109" s="19">
        <f t="shared" si="10"/>
        <v>0.35416666666424135</v>
      </c>
      <c r="V109" s="21">
        <f t="shared" si="7"/>
        <v>2.9416666666511446</v>
      </c>
      <c r="W109" s="50">
        <v>0</v>
      </c>
      <c r="X109" s="26" t="s">
        <v>6310</v>
      </c>
    </row>
    <row r="110" spans="1:24">
      <c r="A110" s="26" t="s">
        <v>230</v>
      </c>
      <c r="B110" s="26" t="s">
        <v>231</v>
      </c>
      <c r="C110" s="26" t="s">
        <v>232</v>
      </c>
      <c r="D110" s="26" t="s">
        <v>195</v>
      </c>
      <c r="E110" s="26" t="s">
        <v>1033</v>
      </c>
      <c r="F110" s="26" t="s">
        <v>1033</v>
      </c>
      <c r="G110" s="25">
        <v>21</v>
      </c>
      <c r="H110" s="25">
        <v>-109</v>
      </c>
      <c r="I110" s="26">
        <f t="shared" si="11"/>
        <v>12</v>
      </c>
      <c r="J110" s="13">
        <f t="shared" si="8"/>
        <v>1979</v>
      </c>
      <c r="K110" s="26" t="s">
        <v>6327</v>
      </c>
      <c r="L110" s="38" t="s">
        <v>6328</v>
      </c>
      <c r="M110" s="38" t="s">
        <v>7009</v>
      </c>
      <c r="N110" s="38">
        <v>500</v>
      </c>
      <c r="O110" s="123">
        <v>28949.113888888889</v>
      </c>
      <c r="P110" s="123">
        <v>28949.185416666667</v>
      </c>
      <c r="Q110" s="123">
        <v>28949.625</v>
      </c>
      <c r="R110" s="123">
        <v>28949.6875</v>
      </c>
      <c r="S110" s="26" t="s">
        <v>7041</v>
      </c>
      <c r="T110" s="19">
        <f t="shared" si="9"/>
        <v>0.43958333333284827</v>
      </c>
      <c r="U110" s="19">
        <f t="shared" si="10"/>
        <v>0.57361111111094942</v>
      </c>
      <c r="V110" s="21">
        <f t="shared" si="7"/>
        <v>5.2749999999941792</v>
      </c>
      <c r="W110" s="50">
        <v>0</v>
      </c>
      <c r="X110" s="26" t="s">
        <v>6310</v>
      </c>
    </row>
    <row r="111" spans="1:24">
      <c r="A111" s="26" t="s">
        <v>235</v>
      </c>
      <c r="B111" s="26" t="s">
        <v>231</v>
      </c>
      <c r="C111" s="26" t="s">
        <v>236</v>
      </c>
      <c r="D111" s="26" t="s">
        <v>195</v>
      </c>
      <c r="E111" s="26" t="s">
        <v>1033</v>
      </c>
      <c r="F111" s="26" t="s">
        <v>1033</v>
      </c>
      <c r="G111" s="25">
        <v>21</v>
      </c>
      <c r="H111" s="25">
        <v>-109</v>
      </c>
      <c r="I111" s="26">
        <f t="shared" si="11"/>
        <v>12</v>
      </c>
      <c r="J111" s="13">
        <f t="shared" si="8"/>
        <v>1979</v>
      </c>
      <c r="K111" s="26" t="s">
        <v>6325</v>
      </c>
      <c r="L111" s="38" t="s">
        <v>6326</v>
      </c>
      <c r="M111" s="38" t="s">
        <v>7009</v>
      </c>
      <c r="N111" s="38">
        <v>500</v>
      </c>
      <c r="O111" s="123">
        <v>28958.647916666665</v>
      </c>
      <c r="P111" s="123">
        <v>28958.701388888891</v>
      </c>
      <c r="Q111" s="123">
        <v>28959</v>
      </c>
      <c r="R111" s="123">
        <v>28959.068749999999</v>
      </c>
      <c r="S111" s="26" t="s">
        <v>7041</v>
      </c>
      <c r="T111" s="19">
        <f t="shared" si="9"/>
        <v>0.29861111110949423</v>
      </c>
      <c r="U111" s="19">
        <f t="shared" si="10"/>
        <v>0.42083333333357587</v>
      </c>
      <c r="V111" s="21">
        <f t="shared" si="7"/>
        <v>3.5833333333139308</v>
      </c>
      <c r="W111" s="50">
        <v>0</v>
      </c>
      <c r="X111" s="26" t="s">
        <v>6310</v>
      </c>
    </row>
    <row r="112" spans="1:24">
      <c r="A112" s="26" t="s">
        <v>235</v>
      </c>
      <c r="B112" s="26" t="s">
        <v>231</v>
      </c>
      <c r="C112" s="26" t="s">
        <v>236</v>
      </c>
      <c r="D112" s="26" t="s">
        <v>195</v>
      </c>
      <c r="E112" s="26" t="s">
        <v>1033</v>
      </c>
      <c r="F112" s="26" t="s">
        <v>1033</v>
      </c>
      <c r="G112" s="25">
        <v>21</v>
      </c>
      <c r="H112" s="25">
        <v>-109</v>
      </c>
      <c r="I112" s="26">
        <f t="shared" si="11"/>
        <v>12</v>
      </c>
      <c r="J112" s="13">
        <f t="shared" si="8"/>
        <v>1979</v>
      </c>
      <c r="K112" s="26" t="s">
        <v>6322</v>
      </c>
      <c r="L112" s="38" t="s">
        <v>6323</v>
      </c>
      <c r="M112" s="38" t="s">
        <v>7009</v>
      </c>
      <c r="N112" s="38">
        <v>500</v>
      </c>
      <c r="O112" s="123">
        <v>28959.832638888889</v>
      </c>
      <c r="P112" s="123">
        <v>28959.881944444445</v>
      </c>
      <c r="Q112" s="123">
        <v>28960.315972222223</v>
      </c>
      <c r="R112" s="123">
        <v>28960.375</v>
      </c>
      <c r="S112" s="26" t="s">
        <v>7041</v>
      </c>
      <c r="T112" s="19">
        <f t="shared" si="9"/>
        <v>0.43402777777737356</v>
      </c>
      <c r="U112" s="19">
        <f t="shared" si="10"/>
        <v>0.54236111111094942</v>
      </c>
      <c r="V112" s="21">
        <f t="shared" si="7"/>
        <v>5.2083333333284827</v>
      </c>
      <c r="W112" s="50">
        <v>0</v>
      </c>
      <c r="X112" s="26" t="s">
        <v>6324</v>
      </c>
    </row>
    <row r="113" spans="1:24">
      <c r="A113" s="26" t="s">
        <v>235</v>
      </c>
      <c r="B113" s="26" t="s">
        <v>231</v>
      </c>
      <c r="C113" s="26" t="s">
        <v>236</v>
      </c>
      <c r="D113" s="26" t="s">
        <v>195</v>
      </c>
      <c r="E113" s="26" t="s">
        <v>1033</v>
      </c>
      <c r="F113" s="26" t="s">
        <v>1033</v>
      </c>
      <c r="G113" s="25">
        <v>21</v>
      </c>
      <c r="H113" s="25">
        <v>-109</v>
      </c>
      <c r="I113" s="26">
        <f t="shared" si="11"/>
        <v>12</v>
      </c>
      <c r="J113" s="13">
        <f t="shared" si="8"/>
        <v>1979</v>
      </c>
      <c r="K113" s="26" t="s">
        <v>6320</v>
      </c>
      <c r="L113" s="38" t="s">
        <v>6321</v>
      </c>
      <c r="M113" s="38" t="s">
        <v>7009</v>
      </c>
      <c r="N113" s="38">
        <v>500</v>
      </c>
      <c r="O113" s="123">
        <v>28961.052083333332</v>
      </c>
      <c r="P113" s="123">
        <v>28961.099305555555</v>
      </c>
      <c r="Q113" s="123">
        <v>28961.543055555554</v>
      </c>
      <c r="R113" s="123">
        <v>28961.604166666668</v>
      </c>
      <c r="S113" s="26" t="s">
        <v>7041</v>
      </c>
      <c r="T113" s="19">
        <f t="shared" si="9"/>
        <v>0.44374999999854481</v>
      </c>
      <c r="U113" s="19">
        <f t="shared" si="10"/>
        <v>0.55208333333575865</v>
      </c>
      <c r="V113" s="21">
        <f t="shared" si="7"/>
        <v>5.3249999999825377</v>
      </c>
      <c r="W113" s="50">
        <v>0</v>
      </c>
      <c r="X113" s="26" t="s">
        <v>6310</v>
      </c>
    </row>
    <row r="114" spans="1:24">
      <c r="A114" s="26" t="s">
        <v>235</v>
      </c>
      <c r="B114" s="26" t="s">
        <v>231</v>
      </c>
      <c r="C114" s="26" t="s">
        <v>236</v>
      </c>
      <c r="D114" s="26" t="s">
        <v>195</v>
      </c>
      <c r="E114" s="26" t="s">
        <v>1033</v>
      </c>
      <c r="F114" s="26" t="s">
        <v>1033</v>
      </c>
      <c r="G114" s="25">
        <v>21</v>
      </c>
      <c r="H114" s="25">
        <v>-109</v>
      </c>
      <c r="I114" s="26">
        <f t="shared" si="11"/>
        <v>12</v>
      </c>
      <c r="J114" s="13">
        <f t="shared" si="8"/>
        <v>1979</v>
      </c>
      <c r="K114" s="26" t="s">
        <v>6317</v>
      </c>
      <c r="L114" s="38" t="s">
        <v>6318</v>
      </c>
      <c r="M114" s="38" t="s">
        <v>7009</v>
      </c>
      <c r="N114" s="38">
        <v>0</v>
      </c>
      <c r="O114" s="123">
        <v>28962.077777777777</v>
      </c>
      <c r="P114" s="123">
        <v>28962</v>
      </c>
      <c r="Q114" s="123">
        <v>28962</v>
      </c>
      <c r="R114" s="123">
        <v>28962.081249999999</v>
      </c>
      <c r="S114" s="26" t="s">
        <v>7041</v>
      </c>
      <c r="T114" s="19">
        <f t="shared" si="9"/>
        <v>0</v>
      </c>
      <c r="U114" s="19">
        <f t="shared" si="10"/>
        <v>3.4722222226264421E-3</v>
      </c>
      <c r="V114" s="21">
        <f t="shared" si="7"/>
        <v>0</v>
      </c>
      <c r="W114" s="50">
        <v>0</v>
      </c>
      <c r="X114" s="26" t="s">
        <v>6319</v>
      </c>
    </row>
    <row r="115" spans="1:24">
      <c r="A115" s="26" t="s">
        <v>235</v>
      </c>
      <c r="B115" s="26" t="s">
        <v>231</v>
      </c>
      <c r="C115" s="26" t="s">
        <v>236</v>
      </c>
      <c r="D115" s="26" t="s">
        <v>195</v>
      </c>
      <c r="E115" s="26" t="s">
        <v>1033</v>
      </c>
      <c r="F115" s="26" t="s">
        <v>1033</v>
      </c>
      <c r="G115" s="25">
        <v>21</v>
      </c>
      <c r="H115" s="25">
        <v>-109</v>
      </c>
      <c r="I115" s="26">
        <f t="shared" si="11"/>
        <v>12</v>
      </c>
      <c r="J115" s="13">
        <f t="shared" si="8"/>
        <v>1979</v>
      </c>
      <c r="K115" s="26" t="s">
        <v>6315</v>
      </c>
      <c r="L115" s="38" t="s">
        <v>6316</v>
      </c>
      <c r="M115" s="38" t="s">
        <v>7009</v>
      </c>
      <c r="N115" s="38">
        <v>500</v>
      </c>
      <c r="O115" s="123">
        <v>28963.323611111111</v>
      </c>
      <c r="P115" s="123">
        <v>28963.442361111112</v>
      </c>
      <c r="Q115" s="123">
        <v>28963.746527777777</v>
      </c>
      <c r="R115" s="123">
        <v>28963.791666666668</v>
      </c>
      <c r="S115" s="26" t="s">
        <v>7041</v>
      </c>
      <c r="T115" s="19">
        <f t="shared" si="9"/>
        <v>0.30416666666496894</v>
      </c>
      <c r="U115" s="19">
        <f t="shared" si="10"/>
        <v>0.4680555555569299</v>
      </c>
      <c r="V115" s="21">
        <f t="shared" si="7"/>
        <v>3.6499999999796273</v>
      </c>
      <c r="W115" s="50">
        <v>0</v>
      </c>
      <c r="X115" s="26" t="s">
        <v>6310</v>
      </c>
    </row>
    <row r="116" spans="1:24">
      <c r="A116" s="26" t="s">
        <v>235</v>
      </c>
      <c r="B116" s="26" t="s">
        <v>231</v>
      </c>
      <c r="C116" s="26" t="s">
        <v>236</v>
      </c>
      <c r="D116" s="26" t="s">
        <v>195</v>
      </c>
      <c r="E116" s="26" t="s">
        <v>1033</v>
      </c>
      <c r="F116" s="26" t="s">
        <v>1033</v>
      </c>
      <c r="G116" s="25">
        <v>21</v>
      </c>
      <c r="H116" s="25">
        <v>-109</v>
      </c>
      <c r="I116" s="26">
        <f>INT(((180 + H116)/6) + 1)</f>
        <v>12</v>
      </c>
      <c r="J116" s="13">
        <f t="shared" si="8"/>
        <v>1979</v>
      </c>
      <c r="K116" s="26" t="s">
        <v>6313</v>
      </c>
      <c r="L116" s="38" t="s">
        <v>6314</v>
      </c>
      <c r="M116" s="38" t="s">
        <v>7009</v>
      </c>
      <c r="N116" s="38">
        <v>500</v>
      </c>
      <c r="O116" s="123">
        <v>28964.172916666666</v>
      </c>
      <c r="P116" s="123">
        <v>28964.246527777777</v>
      </c>
      <c r="Q116" s="123">
        <v>28964.830555555556</v>
      </c>
      <c r="R116" s="123">
        <v>28964.893055555556</v>
      </c>
      <c r="S116" s="26" t="s">
        <v>7041</v>
      </c>
      <c r="T116" s="19">
        <f>(Q116 - P116)</f>
        <v>0.58402777777882875</v>
      </c>
      <c r="U116" s="19">
        <f>(R116 - O116)</f>
        <v>0.72013888888977817</v>
      </c>
      <c r="V116" s="21">
        <f>((VALUE(T116)) * 24) * 0.5</f>
        <v>7.008333333345945</v>
      </c>
      <c r="W116" s="50">
        <v>0</v>
      </c>
      <c r="X116" s="26" t="s">
        <v>6310</v>
      </c>
    </row>
    <row r="117" spans="1:24">
      <c r="A117" s="26" t="s">
        <v>235</v>
      </c>
      <c r="B117" s="26" t="s">
        <v>231</v>
      </c>
      <c r="C117" s="26" t="s">
        <v>236</v>
      </c>
      <c r="D117" s="26" t="s">
        <v>195</v>
      </c>
      <c r="E117" s="26" t="s">
        <v>1033</v>
      </c>
      <c r="F117" s="26" t="s">
        <v>1033</v>
      </c>
      <c r="G117" s="25">
        <v>21</v>
      </c>
      <c r="H117" s="25">
        <v>-109</v>
      </c>
      <c r="I117" s="26">
        <f t="shared" ref="I117:I139" si="12">INT(((180 + H117)/6) + 1)</f>
        <v>12</v>
      </c>
      <c r="J117" s="13">
        <f t="shared" si="8"/>
        <v>1979</v>
      </c>
      <c r="K117" s="26" t="s">
        <v>6311</v>
      </c>
      <c r="L117" s="38" t="s">
        <v>6312</v>
      </c>
      <c r="M117" s="38" t="s">
        <v>7009</v>
      </c>
      <c r="N117" s="38">
        <v>200</v>
      </c>
      <c r="O117" s="123">
        <v>28965.108333333334</v>
      </c>
      <c r="P117" s="123">
        <v>28965.203472222223</v>
      </c>
      <c r="Q117" s="123">
        <v>28965.824305555554</v>
      </c>
      <c r="R117" s="123">
        <v>28965.875</v>
      </c>
      <c r="S117" s="26" t="s">
        <v>7041</v>
      </c>
      <c r="T117" s="19">
        <f t="shared" ref="T117:T140" si="13">(Q117 - P117)</f>
        <v>0.62083333333066548</v>
      </c>
      <c r="U117" s="19">
        <f t="shared" ref="U117:U140" si="14">(R117 - O117)</f>
        <v>0.76666666666642413</v>
      </c>
      <c r="V117" s="21">
        <f t="shared" ref="V117:V139" si="15">((VALUE(T117)) * 24) * 0.5</f>
        <v>7.4499999999679858</v>
      </c>
      <c r="W117" s="50">
        <v>0</v>
      </c>
      <c r="X117" s="26" t="s">
        <v>6310</v>
      </c>
    </row>
    <row r="118" spans="1:24">
      <c r="A118" s="26" t="s">
        <v>235</v>
      </c>
      <c r="B118" s="26" t="s">
        <v>231</v>
      </c>
      <c r="C118" s="26" t="s">
        <v>236</v>
      </c>
      <c r="D118" s="26" t="s">
        <v>195</v>
      </c>
      <c r="E118" s="26" t="s">
        <v>1033</v>
      </c>
      <c r="F118" s="26" t="s">
        <v>1033</v>
      </c>
      <c r="G118" s="25">
        <v>21</v>
      </c>
      <c r="H118" s="25">
        <v>-109</v>
      </c>
      <c r="I118" s="26">
        <f t="shared" si="12"/>
        <v>12</v>
      </c>
      <c r="J118" s="13">
        <f t="shared" si="8"/>
        <v>1979</v>
      </c>
      <c r="K118" s="26" t="s">
        <v>6307</v>
      </c>
      <c r="L118" s="38" t="s">
        <v>6308</v>
      </c>
      <c r="M118" s="38" t="s">
        <v>7009</v>
      </c>
      <c r="N118" s="38">
        <v>200</v>
      </c>
      <c r="O118" s="123">
        <v>28969.134722222221</v>
      </c>
      <c r="P118" s="123">
        <v>28969.209722222222</v>
      </c>
      <c r="Q118" s="123">
        <v>28969.804861111112</v>
      </c>
      <c r="R118" s="123">
        <v>28969.897222222222</v>
      </c>
      <c r="S118" s="26" t="s">
        <v>7041</v>
      </c>
      <c r="T118" s="19">
        <f t="shared" si="13"/>
        <v>0.59513888888977817</v>
      </c>
      <c r="U118" s="19">
        <f t="shared" si="14"/>
        <v>0.7625000000007276</v>
      </c>
      <c r="V118" s="21">
        <f t="shared" si="15"/>
        <v>7.1416666666773381</v>
      </c>
      <c r="W118" s="50">
        <v>0</v>
      </c>
      <c r="X118" s="26" t="s">
        <v>6310</v>
      </c>
    </row>
    <row r="119" spans="1:24">
      <c r="A119" s="26" t="s">
        <v>238</v>
      </c>
      <c r="B119" s="26" t="s">
        <v>182</v>
      </c>
      <c r="C119" s="26" t="s">
        <v>239</v>
      </c>
      <c r="D119" s="26" t="s">
        <v>172</v>
      </c>
      <c r="E119" s="26" t="s">
        <v>849</v>
      </c>
      <c r="F119" s="26" t="s">
        <v>849</v>
      </c>
      <c r="G119" s="25">
        <v>23.583333333333332</v>
      </c>
      <c r="H119" s="25">
        <v>-45</v>
      </c>
      <c r="I119" s="26">
        <f t="shared" si="12"/>
        <v>23</v>
      </c>
      <c r="J119" s="13">
        <f t="shared" si="8"/>
        <v>1980</v>
      </c>
      <c r="K119" s="26" t="s">
        <v>6304</v>
      </c>
      <c r="L119" s="38" t="s">
        <v>6305</v>
      </c>
      <c r="M119" s="38" t="s">
        <v>7020</v>
      </c>
      <c r="N119" s="38">
        <v>0</v>
      </c>
      <c r="O119" s="123">
        <v>29366.771527777779</v>
      </c>
      <c r="P119" s="123">
        <v>29366.771527777779</v>
      </c>
      <c r="Q119" s="123">
        <v>29366.771527777779</v>
      </c>
      <c r="R119" s="123">
        <v>29366.899305555555</v>
      </c>
      <c r="S119" s="26" t="s">
        <v>7042</v>
      </c>
      <c r="T119" s="19">
        <f t="shared" si="13"/>
        <v>0</v>
      </c>
      <c r="U119" s="19">
        <f t="shared" si="14"/>
        <v>0.12777777777591837</v>
      </c>
      <c r="V119" s="21">
        <f t="shared" si="15"/>
        <v>0</v>
      </c>
      <c r="W119" s="50"/>
      <c r="X119" s="26" t="s">
        <v>6306</v>
      </c>
    </row>
    <row r="120" spans="1:24">
      <c r="A120" s="26" t="s">
        <v>238</v>
      </c>
      <c r="B120" s="26" t="s">
        <v>182</v>
      </c>
      <c r="C120" s="26" t="s">
        <v>239</v>
      </c>
      <c r="D120" s="26" t="s">
        <v>172</v>
      </c>
      <c r="E120" s="26" t="s">
        <v>849</v>
      </c>
      <c r="F120" s="26" t="s">
        <v>849</v>
      </c>
      <c r="G120" s="25">
        <v>23.583333333333332</v>
      </c>
      <c r="H120" s="25">
        <v>-45</v>
      </c>
      <c r="I120" s="26">
        <f t="shared" si="12"/>
        <v>23</v>
      </c>
      <c r="J120" s="13">
        <f t="shared" si="8"/>
        <v>1980</v>
      </c>
      <c r="K120" s="26" t="s">
        <v>6301</v>
      </c>
      <c r="L120" s="38" t="s">
        <v>6302</v>
      </c>
      <c r="M120" s="38" t="s">
        <v>7009</v>
      </c>
      <c r="N120" s="38">
        <v>500</v>
      </c>
      <c r="O120" s="123">
        <v>29370.934027777777</v>
      </c>
      <c r="P120" s="123">
        <v>29370.975694444445</v>
      </c>
      <c r="Q120" s="123">
        <v>29371.418750000001</v>
      </c>
      <c r="R120" s="123">
        <v>29371.572916666668</v>
      </c>
      <c r="S120" s="26" t="s">
        <v>7042</v>
      </c>
      <c r="T120" s="19">
        <f t="shared" si="13"/>
        <v>0.44305555555547471</v>
      </c>
      <c r="U120" s="19">
        <f t="shared" si="14"/>
        <v>0.63888888889050577</v>
      </c>
      <c r="V120" s="21">
        <f t="shared" si="15"/>
        <v>5.3166666666656965</v>
      </c>
      <c r="W120" s="50"/>
      <c r="X120" s="26" t="s">
        <v>6303</v>
      </c>
    </row>
    <row r="121" spans="1:24">
      <c r="A121" s="26" t="s">
        <v>238</v>
      </c>
      <c r="B121" s="26" t="s">
        <v>182</v>
      </c>
      <c r="C121" s="26" t="s">
        <v>239</v>
      </c>
      <c r="D121" s="26" t="s">
        <v>172</v>
      </c>
      <c r="E121" s="26" t="s">
        <v>849</v>
      </c>
      <c r="F121" s="26" t="s">
        <v>849</v>
      </c>
      <c r="G121" s="25">
        <v>23.583333333333332</v>
      </c>
      <c r="H121" s="25">
        <v>-45</v>
      </c>
      <c r="I121" s="26">
        <f t="shared" si="12"/>
        <v>23</v>
      </c>
      <c r="J121" s="13">
        <f t="shared" si="8"/>
        <v>1980</v>
      </c>
      <c r="K121" s="26" t="s">
        <v>6298</v>
      </c>
      <c r="L121" s="38" t="s">
        <v>6299</v>
      </c>
      <c r="M121" s="38" t="s">
        <v>7020</v>
      </c>
      <c r="N121" s="38">
        <v>0</v>
      </c>
      <c r="O121" s="123">
        <v>29371.763888888891</v>
      </c>
      <c r="P121" s="123">
        <v>29371.763888888891</v>
      </c>
      <c r="Q121" s="123">
        <v>29371.763888888891</v>
      </c>
      <c r="R121" s="123">
        <v>29371.791666666668</v>
      </c>
      <c r="S121" s="26" t="s">
        <v>7042</v>
      </c>
      <c r="T121" s="19">
        <f t="shared" si="13"/>
        <v>0</v>
      </c>
      <c r="U121" s="19">
        <f t="shared" si="14"/>
        <v>2.7777777777373558E-2</v>
      </c>
      <c r="V121" s="21">
        <f t="shared" si="15"/>
        <v>0</v>
      </c>
      <c r="W121" s="50"/>
      <c r="X121" s="26" t="s">
        <v>6300</v>
      </c>
    </row>
    <row r="122" spans="1:24">
      <c r="A122" s="26" t="s">
        <v>238</v>
      </c>
      <c r="B122" s="26" t="s">
        <v>182</v>
      </c>
      <c r="C122" s="26" t="s">
        <v>239</v>
      </c>
      <c r="D122" s="26" t="s">
        <v>172</v>
      </c>
      <c r="E122" s="26" t="s">
        <v>849</v>
      </c>
      <c r="F122" s="26" t="s">
        <v>849</v>
      </c>
      <c r="G122" s="25">
        <v>23.583333333333332</v>
      </c>
      <c r="H122" s="25">
        <v>-45</v>
      </c>
      <c r="I122" s="26">
        <f t="shared" si="12"/>
        <v>23</v>
      </c>
      <c r="J122" s="13">
        <f t="shared" si="8"/>
        <v>1980</v>
      </c>
      <c r="K122" s="26" t="s">
        <v>6296</v>
      </c>
      <c r="L122" s="38" t="s">
        <v>6297</v>
      </c>
      <c r="M122" s="38" t="s">
        <v>7009</v>
      </c>
      <c r="N122" s="38">
        <v>200</v>
      </c>
      <c r="O122" s="123">
        <v>29373.666666666668</v>
      </c>
      <c r="P122" s="123">
        <v>29373.724305555555</v>
      </c>
      <c r="Q122" s="123">
        <v>29374.440972222223</v>
      </c>
      <c r="R122" s="123">
        <v>29374.493055555555</v>
      </c>
      <c r="S122" s="26" t="s">
        <v>7042</v>
      </c>
      <c r="T122" s="19">
        <f t="shared" si="13"/>
        <v>0.71666666666715173</v>
      </c>
      <c r="U122" s="19">
        <f t="shared" si="14"/>
        <v>0.82638888888686779</v>
      </c>
      <c r="V122" s="21">
        <f t="shared" si="15"/>
        <v>8.6000000000058208</v>
      </c>
      <c r="W122" s="50">
        <v>0</v>
      </c>
      <c r="X122" s="26" t="s">
        <v>6275</v>
      </c>
    </row>
    <row r="123" spans="1:24">
      <c r="A123" s="26" t="s">
        <v>238</v>
      </c>
      <c r="B123" s="26" t="s">
        <v>182</v>
      </c>
      <c r="C123" s="26" t="s">
        <v>239</v>
      </c>
      <c r="D123" s="26" t="s">
        <v>172</v>
      </c>
      <c r="E123" s="26" t="s">
        <v>849</v>
      </c>
      <c r="F123" s="26" t="s">
        <v>849</v>
      </c>
      <c r="G123" s="25">
        <v>23.583333333333332</v>
      </c>
      <c r="H123" s="25">
        <v>-45</v>
      </c>
      <c r="I123" s="26">
        <f t="shared" si="12"/>
        <v>23</v>
      </c>
      <c r="J123" s="13">
        <f t="shared" si="8"/>
        <v>1980</v>
      </c>
      <c r="K123" s="26" t="s">
        <v>6293</v>
      </c>
      <c r="L123" s="38" t="s">
        <v>6294</v>
      </c>
      <c r="M123" s="38" t="s">
        <v>7009</v>
      </c>
      <c r="N123" s="38">
        <v>500</v>
      </c>
      <c r="O123" s="123">
        <v>29374.868055555555</v>
      </c>
      <c r="P123" s="123">
        <v>29374.899305555555</v>
      </c>
      <c r="Q123" s="123">
        <v>29375.379166666666</v>
      </c>
      <c r="R123" s="123">
        <v>29375.447916666668</v>
      </c>
      <c r="S123" s="26" t="s">
        <v>7042</v>
      </c>
      <c r="T123" s="19">
        <f t="shared" si="13"/>
        <v>0.47986111111094942</v>
      </c>
      <c r="U123" s="19">
        <f t="shared" si="14"/>
        <v>0.57986111111313221</v>
      </c>
      <c r="V123" s="21">
        <f t="shared" si="15"/>
        <v>5.7583333333313931</v>
      </c>
      <c r="W123" s="50">
        <v>0</v>
      </c>
      <c r="X123" s="26" t="s">
        <v>6275</v>
      </c>
    </row>
    <row r="124" spans="1:24">
      <c r="A124" s="26" t="s">
        <v>238</v>
      </c>
      <c r="B124" s="26" t="s">
        <v>182</v>
      </c>
      <c r="C124" s="26" t="s">
        <v>239</v>
      </c>
      <c r="D124" s="26" t="s">
        <v>172</v>
      </c>
      <c r="E124" s="26" t="s">
        <v>849</v>
      </c>
      <c r="F124" s="26" t="s">
        <v>849</v>
      </c>
      <c r="G124" s="25">
        <v>23.583333333333332</v>
      </c>
      <c r="H124" s="25">
        <v>-45</v>
      </c>
      <c r="I124" s="26">
        <f t="shared" si="12"/>
        <v>23</v>
      </c>
      <c r="J124" s="13">
        <f t="shared" si="8"/>
        <v>1980</v>
      </c>
      <c r="K124" s="26" t="s">
        <v>6291</v>
      </c>
      <c r="L124" s="38" t="s">
        <v>6292</v>
      </c>
      <c r="M124" s="38" t="s">
        <v>7009</v>
      </c>
      <c r="N124" s="38">
        <v>500</v>
      </c>
      <c r="O124" s="123">
        <v>29375.90486111111</v>
      </c>
      <c r="P124" s="123">
        <v>29375.972222222223</v>
      </c>
      <c r="Q124" s="123">
        <v>29376.62361111111</v>
      </c>
      <c r="R124" s="123">
        <v>29376.681944444445</v>
      </c>
      <c r="S124" s="26" t="s">
        <v>7043</v>
      </c>
      <c r="T124" s="19">
        <f t="shared" si="13"/>
        <v>0.65138888888759539</v>
      </c>
      <c r="U124" s="19">
        <f t="shared" si="14"/>
        <v>0.77708333333430346</v>
      </c>
      <c r="V124" s="21">
        <f t="shared" si="15"/>
        <v>7.8166666666511446</v>
      </c>
      <c r="W124" s="50">
        <v>0</v>
      </c>
      <c r="X124" s="26" t="s">
        <v>6275</v>
      </c>
    </row>
    <row r="125" spans="1:24">
      <c r="A125" s="26" t="s">
        <v>238</v>
      </c>
      <c r="B125" s="26" t="s">
        <v>182</v>
      </c>
      <c r="C125" s="26" t="s">
        <v>239</v>
      </c>
      <c r="D125" s="26" t="s">
        <v>172</v>
      </c>
      <c r="E125" s="26" t="s">
        <v>849</v>
      </c>
      <c r="F125" s="26" t="s">
        <v>849</v>
      </c>
      <c r="G125" s="25">
        <v>23.583333333333332</v>
      </c>
      <c r="H125" s="25">
        <v>-45</v>
      </c>
      <c r="I125" s="26">
        <f t="shared" si="12"/>
        <v>23</v>
      </c>
      <c r="J125" s="13">
        <f t="shared" si="8"/>
        <v>1980</v>
      </c>
      <c r="K125" s="26" t="s">
        <v>6289</v>
      </c>
      <c r="L125" s="38" t="s">
        <v>6290</v>
      </c>
      <c r="M125" s="38" t="s">
        <v>7009</v>
      </c>
      <c r="N125" s="38">
        <v>500</v>
      </c>
      <c r="O125" s="123">
        <v>29376.975694444445</v>
      </c>
      <c r="P125" s="123">
        <v>29377.051388888889</v>
      </c>
      <c r="Q125" s="123">
        <v>29377.709027777779</v>
      </c>
      <c r="R125" s="123">
        <v>29377.776388888888</v>
      </c>
      <c r="S125" s="26" t="s">
        <v>7043</v>
      </c>
      <c r="T125" s="19">
        <f t="shared" si="13"/>
        <v>0.65763888888977817</v>
      </c>
      <c r="U125" s="19">
        <f t="shared" si="14"/>
        <v>0.8006944444423425</v>
      </c>
      <c r="V125" s="21">
        <f t="shared" si="15"/>
        <v>7.8916666666773381</v>
      </c>
      <c r="W125" s="50">
        <v>0</v>
      </c>
      <c r="X125" s="26" t="s">
        <v>6275</v>
      </c>
    </row>
    <row r="126" spans="1:24">
      <c r="A126" s="26" t="s">
        <v>238</v>
      </c>
      <c r="B126" s="26" t="s">
        <v>182</v>
      </c>
      <c r="C126" s="26" t="s">
        <v>239</v>
      </c>
      <c r="D126" s="26" t="s">
        <v>172</v>
      </c>
      <c r="E126" s="26" t="s">
        <v>849</v>
      </c>
      <c r="F126" s="26" t="s">
        <v>849</v>
      </c>
      <c r="G126" s="25">
        <v>23.583333333333332</v>
      </c>
      <c r="H126" s="25">
        <v>-45</v>
      </c>
      <c r="I126" s="26">
        <f t="shared" si="12"/>
        <v>23</v>
      </c>
      <c r="J126" s="13">
        <f t="shared" si="8"/>
        <v>1980</v>
      </c>
      <c r="K126" s="26" t="s">
        <v>6287</v>
      </c>
      <c r="L126" s="38" t="s">
        <v>6288</v>
      </c>
      <c r="M126" s="38" t="s">
        <v>7009</v>
      </c>
      <c r="N126" s="38">
        <v>500</v>
      </c>
      <c r="O126" s="123">
        <v>29378.555555555555</v>
      </c>
      <c r="P126" s="123">
        <v>29378.618055555555</v>
      </c>
      <c r="Q126" s="123">
        <v>29379.502083333333</v>
      </c>
      <c r="R126" s="123">
        <v>29379.577083333334</v>
      </c>
      <c r="S126" s="26" t="s">
        <v>7043</v>
      </c>
      <c r="T126" s="19">
        <f t="shared" si="13"/>
        <v>0.88402777777810115</v>
      </c>
      <c r="U126" s="19">
        <f t="shared" si="14"/>
        <v>1.0215277777788287</v>
      </c>
      <c r="V126" s="21">
        <f t="shared" si="15"/>
        <v>10.608333333337214</v>
      </c>
      <c r="W126" s="50">
        <v>0</v>
      </c>
      <c r="X126" s="26" t="s">
        <v>6275</v>
      </c>
    </row>
    <row r="127" spans="1:24">
      <c r="A127" s="26" t="s">
        <v>238</v>
      </c>
      <c r="B127" s="26" t="s">
        <v>182</v>
      </c>
      <c r="C127" s="26" t="s">
        <v>239</v>
      </c>
      <c r="D127" s="26" t="s">
        <v>172</v>
      </c>
      <c r="E127" s="26" t="s">
        <v>849</v>
      </c>
      <c r="F127" s="26" t="s">
        <v>849</v>
      </c>
      <c r="G127" s="25">
        <v>23.583333333333332</v>
      </c>
      <c r="H127" s="25">
        <v>-45</v>
      </c>
      <c r="I127" s="26">
        <f t="shared" si="12"/>
        <v>23</v>
      </c>
      <c r="J127" s="13">
        <f t="shared" si="8"/>
        <v>1980</v>
      </c>
      <c r="K127" s="26" t="s">
        <v>6284</v>
      </c>
      <c r="L127" s="38" t="s">
        <v>6285</v>
      </c>
      <c r="M127" s="38" t="s">
        <v>7009</v>
      </c>
      <c r="N127" s="38">
        <v>500</v>
      </c>
      <c r="O127" s="123">
        <v>29381.184027777777</v>
      </c>
      <c r="P127" s="123">
        <v>29381.244444444445</v>
      </c>
      <c r="Q127" s="123">
        <v>29381.584027777779</v>
      </c>
      <c r="R127" s="123">
        <v>29381.648611111112</v>
      </c>
      <c r="S127" s="26" t="s">
        <v>7043</v>
      </c>
      <c r="T127" s="19">
        <f t="shared" si="13"/>
        <v>0.33958333333430346</v>
      </c>
      <c r="U127" s="19">
        <f t="shared" si="14"/>
        <v>0.46458333333430346</v>
      </c>
      <c r="V127" s="21">
        <f t="shared" si="15"/>
        <v>4.0750000000116415</v>
      </c>
      <c r="W127" s="50">
        <v>0</v>
      </c>
      <c r="X127" s="26" t="s">
        <v>6286</v>
      </c>
    </row>
    <row r="128" spans="1:24">
      <c r="A128" s="26" t="s">
        <v>238</v>
      </c>
      <c r="B128" s="26" t="s">
        <v>182</v>
      </c>
      <c r="C128" s="26" t="s">
        <v>239</v>
      </c>
      <c r="D128" s="26" t="s">
        <v>172</v>
      </c>
      <c r="E128" s="26" t="s">
        <v>849</v>
      </c>
      <c r="F128" s="26" t="s">
        <v>849</v>
      </c>
      <c r="G128" s="25">
        <v>23.583333333333332</v>
      </c>
      <c r="H128" s="25">
        <v>-45</v>
      </c>
      <c r="I128" s="26">
        <f t="shared" si="12"/>
        <v>23</v>
      </c>
      <c r="J128" s="13">
        <f t="shared" si="8"/>
        <v>1980</v>
      </c>
      <c r="K128" s="26" t="s">
        <v>6281</v>
      </c>
      <c r="L128" s="38" t="s">
        <v>6282</v>
      </c>
      <c r="M128" s="38" t="s">
        <v>7020</v>
      </c>
      <c r="N128" s="38">
        <v>0</v>
      </c>
      <c r="O128" s="123">
        <v>29382.59652777778</v>
      </c>
      <c r="P128" s="123">
        <v>29382.59652777778</v>
      </c>
      <c r="Q128" s="123">
        <v>29382.59652777778</v>
      </c>
      <c r="R128" s="123">
        <v>29382.7</v>
      </c>
      <c r="S128" s="26" t="s">
        <v>7044</v>
      </c>
      <c r="T128" s="19">
        <f t="shared" si="13"/>
        <v>0</v>
      </c>
      <c r="U128" s="19">
        <f t="shared" si="14"/>
        <v>0.10347222222117125</v>
      </c>
      <c r="V128" s="21">
        <f t="shared" si="15"/>
        <v>0</v>
      </c>
      <c r="W128" s="50">
        <v>0</v>
      </c>
      <c r="X128" s="26" t="s">
        <v>6283</v>
      </c>
    </row>
    <row r="129" spans="1:24">
      <c r="A129" s="26" t="s">
        <v>238</v>
      </c>
      <c r="B129" s="26" t="s">
        <v>182</v>
      </c>
      <c r="C129" s="26" t="s">
        <v>239</v>
      </c>
      <c r="D129" s="26" t="s">
        <v>172</v>
      </c>
      <c r="E129" s="26" t="s">
        <v>849</v>
      </c>
      <c r="F129" s="26" t="s">
        <v>849</v>
      </c>
      <c r="G129" s="25">
        <v>23.583333333333332</v>
      </c>
      <c r="H129" s="25">
        <v>-45</v>
      </c>
      <c r="I129" s="26">
        <f t="shared" si="12"/>
        <v>23</v>
      </c>
      <c r="J129" s="13">
        <f t="shared" si="8"/>
        <v>1980</v>
      </c>
      <c r="K129" s="26" t="s">
        <v>6278</v>
      </c>
      <c r="L129" s="38" t="s">
        <v>6279</v>
      </c>
      <c r="M129" s="38" t="s">
        <v>7020</v>
      </c>
      <c r="N129" s="38">
        <v>0</v>
      </c>
      <c r="O129" s="123">
        <v>29382.8125</v>
      </c>
      <c r="P129" s="123">
        <v>29382.861111111109</v>
      </c>
      <c r="Q129" s="123">
        <v>29383.75</v>
      </c>
      <c r="R129" s="123">
        <v>29383.826388888891</v>
      </c>
      <c r="S129" s="26" t="s">
        <v>7044</v>
      </c>
      <c r="T129" s="19">
        <f t="shared" si="13"/>
        <v>0.88888888889050577</v>
      </c>
      <c r="U129" s="19">
        <f t="shared" si="14"/>
        <v>1.0138888888905058</v>
      </c>
      <c r="V129" s="21">
        <f t="shared" si="15"/>
        <v>10.666666666686069</v>
      </c>
      <c r="W129" s="50">
        <v>0</v>
      </c>
      <c r="X129" s="26" t="s">
        <v>6280</v>
      </c>
    </row>
    <row r="130" spans="1:24">
      <c r="A130" s="26" t="s">
        <v>238</v>
      </c>
      <c r="B130" s="26" t="s">
        <v>182</v>
      </c>
      <c r="C130" s="26" t="s">
        <v>239</v>
      </c>
      <c r="D130" s="26" t="s">
        <v>172</v>
      </c>
      <c r="E130" s="26" t="s">
        <v>849</v>
      </c>
      <c r="F130" s="26" t="s">
        <v>849</v>
      </c>
      <c r="G130" s="25">
        <v>23.583333333333332</v>
      </c>
      <c r="H130" s="25">
        <v>-45</v>
      </c>
      <c r="I130" s="26">
        <f t="shared" si="12"/>
        <v>23</v>
      </c>
      <c r="J130" s="13">
        <f t="shared" si="8"/>
        <v>1980</v>
      </c>
      <c r="K130" s="26" t="s">
        <v>6276</v>
      </c>
      <c r="L130" s="38" t="s">
        <v>6277</v>
      </c>
      <c r="M130" s="38" t="s">
        <v>7009</v>
      </c>
      <c r="N130" s="38">
        <v>500</v>
      </c>
      <c r="O130" s="123">
        <v>29383.962500000001</v>
      </c>
      <c r="P130" s="123">
        <v>29384.019444444446</v>
      </c>
      <c r="Q130" s="123">
        <v>29384.75277777778</v>
      </c>
      <c r="R130" s="123">
        <v>29384.831249999999</v>
      </c>
      <c r="S130" s="26" t="s">
        <v>7043</v>
      </c>
      <c r="T130" s="19">
        <f t="shared" si="13"/>
        <v>0.73333333333357587</v>
      </c>
      <c r="U130" s="19">
        <f t="shared" si="14"/>
        <v>0.86874999999781721</v>
      </c>
      <c r="V130" s="21">
        <f t="shared" si="15"/>
        <v>8.8000000000029104</v>
      </c>
      <c r="W130" s="50">
        <v>0</v>
      </c>
      <c r="X130" s="26" t="s">
        <v>6275</v>
      </c>
    </row>
    <row r="131" spans="1:24">
      <c r="A131" s="26" t="s">
        <v>238</v>
      </c>
      <c r="B131" s="26" t="s">
        <v>182</v>
      </c>
      <c r="C131" s="26" t="s">
        <v>239</v>
      </c>
      <c r="D131" s="26" t="s">
        <v>172</v>
      </c>
      <c r="E131" s="26" t="s">
        <v>849</v>
      </c>
      <c r="F131" s="26" t="s">
        <v>849</v>
      </c>
      <c r="G131" s="25">
        <v>23.583333333333332</v>
      </c>
      <c r="H131" s="25">
        <v>-45</v>
      </c>
      <c r="I131" s="26">
        <f t="shared" si="12"/>
        <v>23</v>
      </c>
      <c r="J131" s="13">
        <f t="shared" si="8"/>
        <v>1980</v>
      </c>
      <c r="K131" s="26" t="s">
        <v>6272</v>
      </c>
      <c r="L131" s="38" t="s">
        <v>6273</v>
      </c>
      <c r="M131" s="38" t="s">
        <v>7009</v>
      </c>
      <c r="N131" s="38">
        <v>500</v>
      </c>
      <c r="O131" s="123">
        <v>29384.96736111111</v>
      </c>
      <c r="P131" s="123">
        <v>29385.043055555554</v>
      </c>
      <c r="Q131" s="123">
        <v>29385.574305555554</v>
      </c>
      <c r="R131" s="123">
        <v>29385.679166666665</v>
      </c>
      <c r="S131" s="26" t="s">
        <v>7043</v>
      </c>
      <c r="T131" s="19">
        <f t="shared" si="13"/>
        <v>0.53125</v>
      </c>
      <c r="U131" s="19">
        <f t="shared" si="14"/>
        <v>0.71180555555474712</v>
      </c>
      <c r="V131" s="21">
        <f t="shared" si="15"/>
        <v>6.375</v>
      </c>
      <c r="W131" s="50">
        <v>0</v>
      </c>
      <c r="X131" s="26" t="s">
        <v>6275</v>
      </c>
    </row>
    <row r="132" spans="1:24">
      <c r="A132" s="26" t="s">
        <v>242</v>
      </c>
      <c r="B132" s="26" t="s">
        <v>182</v>
      </c>
      <c r="C132" s="26" t="s">
        <v>243</v>
      </c>
      <c r="D132" s="26" t="s">
        <v>244</v>
      </c>
      <c r="E132" s="26" t="s">
        <v>849</v>
      </c>
      <c r="F132" s="26" t="s">
        <v>849</v>
      </c>
      <c r="G132" s="25">
        <v>36</v>
      </c>
      <c r="H132" s="25">
        <v>-40</v>
      </c>
      <c r="I132" s="26">
        <f t="shared" si="12"/>
        <v>24</v>
      </c>
      <c r="J132" s="13">
        <f t="shared" si="8"/>
        <v>1980</v>
      </c>
      <c r="K132" s="26" t="s">
        <v>6269</v>
      </c>
      <c r="L132" s="38" t="s">
        <v>6270</v>
      </c>
      <c r="M132" s="38" t="s">
        <v>7020</v>
      </c>
      <c r="N132" s="38">
        <v>0</v>
      </c>
      <c r="O132" s="123">
        <v>29398.964583333334</v>
      </c>
      <c r="P132" s="123">
        <v>29399.041666666668</v>
      </c>
      <c r="Q132" s="123">
        <v>29399.041666666668</v>
      </c>
      <c r="R132" s="123">
        <v>29399.081944444446</v>
      </c>
      <c r="S132" s="26" t="s">
        <v>7045</v>
      </c>
      <c r="T132" s="19">
        <f t="shared" si="13"/>
        <v>0</v>
      </c>
      <c r="U132" s="19">
        <f t="shared" si="14"/>
        <v>0.11736111111167702</v>
      </c>
      <c r="V132" s="21">
        <f t="shared" si="15"/>
        <v>0</v>
      </c>
      <c r="W132" s="50">
        <v>0</v>
      </c>
      <c r="X132" s="26" t="s">
        <v>6271</v>
      </c>
    </row>
    <row r="133" spans="1:24">
      <c r="A133" s="26" t="s">
        <v>242</v>
      </c>
      <c r="B133" s="26" t="s">
        <v>182</v>
      </c>
      <c r="C133" s="26" t="s">
        <v>243</v>
      </c>
      <c r="D133" s="26" t="s">
        <v>244</v>
      </c>
      <c r="E133" s="26" t="s">
        <v>849</v>
      </c>
      <c r="F133" s="26" t="s">
        <v>849</v>
      </c>
      <c r="G133" s="25">
        <v>36</v>
      </c>
      <c r="H133" s="25">
        <v>-40</v>
      </c>
      <c r="I133" s="26">
        <f t="shared" si="12"/>
        <v>24</v>
      </c>
      <c r="J133" s="13">
        <f t="shared" si="8"/>
        <v>1980</v>
      </c>
      <c r="K133" s="26" t="s">
        <v>6267</v>
      </c>
      <c r="L133" s="38" t="s">
        <v>6268</v>
      </c>
      <c r="M133" s="38" t="s">
        <v>7009</v>
      </c>
      <c r="N133" s="38">
        <v>500</v>
      </c>
      <c r="O133" s="123">
        <v>29399.697222222221</v>
      </c>
      <c r="P133" s="123">
        <v>29399.746527777777</v>
      </c>
      <c r="Q133" s="123">
        <v>29400.427777777779</v>
      </c>
      <c r="R133" s="123">
        <v>29400.513888888891</v>
      </c>
      <c r="S133" s="26" t="s">
        <v>7045</v>
      </c>
      <c r="T133" s="19">
        <f t="shared" si="13"/>
        <v>0.68125000000145519</v>
      </c>
      <c r="U133" s="19">
        <f t="shared" si="14"/>
        <v>0.81666666666933452</v>
      </c>
      <c r="V133" s="21">
        <f t="shared" si="15"/>
        <v>8.1750000000174623</v>
      </c>
      <c r="W133" s="50">
        <v>0</v>
      </c>
      <c r="X133" s="26" t="s">
        <v>6251</v>
      </c>
    </row>
    <row r="134" spans="1:24">
      <c r="A134" s="26" t="s">
        <v>242</v>
      </c>
      <c r="B134" s="26" t="s">
        <v>182</v>
      </c>
      <c r="C134" s="26" t="s">
        <v>243</v>
      </c>
      <c r="D134" s="26" t="s">
        <v>244</v>
      </c>
      <c r="E134" s="26" t="s">
        <v>849</v>
      </c>
      <c r="F134" s="26" t="s">
        <v>849</v>
      </c>
      <c r="G134" s="25">
        <v>36</v>
      </c>
      <c r="H134" s="25">
        <v>-40</v>
      </c>
      <c r="I134" s="26">
        <f t="shared" si="12"/>
        <v>24</v>
      </c>
      <c r="J134" s="13">
        <f t="shared" si="8"/>
        <v>1980</v>
      </c>
      <c r="K134" s="26" t="s">
        <v>6265</v>
      </c>
      <c r="L134" s="38" t="s">
        <v>6266</v>
      </c>
      <c r="M134" s="38" t="s">
        <v>7020</v>
      </c>
      <c r="N134" s="38">
        <v>0</v>
      </c>
      <c r="O134" s="123">
        <v>29402.436805555557</v>
      </c>
      <c r="P134" s="123">
        <v>29402.493055555555</v>
      </c>
      <c r="Q134" s="123">
        <v>29403.15625</v>
      </c>
      <c r="R134" s="123">
        <v>29403.21875</v>
      </c>
      <c r="S134" s="26" t="s">
        <v>7045</v>
      </c>
      <c r="T134" s="19">
        <f t="shared" si="13"/>
        <v>0.66319444444525288</v>
      </c>
      <c r="U134" s="19">
        <f t="shared" si="14"/>
        <v>0.7819444444430701</v>
      </c>
      <c r="V134" s="21">
        <f t="shared" si="15"/>
        <v>7.9583333333430346</v>
      </c>
      <c r="W134" s="50">
        <v>0</v>
      </c>
      <c r="X134" s="26" t="s">
        <v>6251</v>
      </c>
    </row>
    <row r="135" spans="1:24">
      <c r="A135" s="26" t="s">
        <v>242</v>
      </c>
      <c r="B135" s="26" t="s">
        <v>182</v>
      </c>
      <c r="C135" s="26" t="s">
        <v>243</v>
      </c>
      <c r="D135" s="26" t="s">
        <v>244</v>
      </c>
      <c r="E135" s="26" t="s">
        <v>849</v>
      </c>
      <c r="F135" s="26" t="s">
        <v>849</v>
      </c>
      <c r="G135" s="25">
        <v>36</v>
      </c>
      <c r="H135" s="25">
        <v>-40</v>
      </c>
      <c r="I135" s="26">
        <f t="shared" si="12"/>
        <v>24</v>
      </c>
      <c r="J135" s="13">
        <f t="shared" si="8"/>
        <v>1980</v>
      </c>
      <c r="K135" s="26" t="s">
        <v>6263</v>
      </c>
      <c r="L135" s="38" t="s">
        <v>6264</v>
      </c>
      <c r="M135" s="38" t="s">
        <v>7020</v>
      </c>
      <c r="N135" s="38">
        <v>500</v>
      </c>
      <c r="O135" s="123">
        <v>29403.427083333332</v>
      </c>
      <c r="P135" s="123">
        <v>29403.586805555555</v>
      </c>
      <c r="Q135" s="123">
        <v>29404.263194444444</v>
      </c>
      <c r="R135" s="123">
        <v>29404.333333333332</v>
      </c>
      <c r="S135" s="26" t="s">
        <v>7045</v>
      </c>
      <c r="T135" s="19">
        <f t="shared" si="13"/>
        <v>0.67638888888905058</v>
      </c>
      <c r="U135" s="19">
        <f t="shared" si="14"/>
        <v>0.90625</v>
      </c>
      <c r="V135" s="21">
        <f t="shared" si="15"/>
        <v>8.1166666666686069</v>
      </c>
      <c r="W135" s="50">
        <v>0</v>
      </c>
      <c r="X135" s="26" t="s">
        <v>6251</v>
      </c>
    </row>
    <row r="136" spans="1:24">
      <c r="A136" s="26" t="s">
        <v>242</v>
      </c>
      <c r="B136" s="26" t="s">
        <v>182</v>
      </c>
      <c r="C136" s="26" t="s">
        <v>243</v>
      </c>
      <c r="D136" s="26" t="s">
        <v>244</v>
      </c>
      <c r="E136" s="26" t="s">
        <v>849</v>
      </c>
      <c r="F136" s="26" t="s">
        <v>849</v>
      </c>
      <c r="G136" s="25">
        <v>36</v>
      </c>
      <c r="H136" s="25">
        <v>-40</v>
      </c>
      <c r="I136" s="26">
        <f t="shared" si="12"/>
        <v>24</v>
      </c>
      <c r="J136" s="13">
        <f t="shared" si="8"/>
        <v>1980</v>
      </c>
      <c r="K136" s="26" t="s">
        <v>6261</v>
      </c>
      <c r="L136" s="38" t="s">
        <v>6262</v>
      </c>
      <c r="M136" s="38" t="s">
        <v>7009</v>
      </c>
      <c r="N136" s="38">
        <v>500</v>
      </c>
      <c r="O136" s="123">
        <v>29404.833333333332</v>
      </c>
      <c r="P136" s="123">
        <v>29404.888194444444</v>
      </c>
      <c r="Q136" s="123">
        <v>29405.53263888889</v>
      </c>
      <c r="R136" s="123">
        <v>29405.605555555554</v>
      </c>
      <c r="S136" s="26" t="s">
        <v>7045</v>
      </c>
      <c r="T136" s="19">
        <f t="shared" si="13"/>
        <v>0.64444444444598048</v>
      </c>
      <c r="U136" s="19">
        <f t="shared" si="14"/>
        <v>0.77222222222189885</v>
      </c>
      <c r="V136" s="21">
        <f t="shared" si="15"/>
        <v>7.7333333333517658</v>
      </c>
      <c r="W136" s="50">
        <v>0</v>
      </c>
      <c r="X136" s="26" t="s">
        <v>6251</v>
      </c>
    </row>
    <row r="137" spans="1:24">
      <c r="A137" s="26" t="s">
        <v>242</v>
      </c>
      <c r="B137" s="26" t="s">
        <v>182</v>
      </c>
      <c r="C137" s="26" t="s">
        <v>243</v>
      </c>
      <c r="D137" s="26" t="s">
        <v>244</v>
      </c>
      <c r="E137" s="26" t="s">
        <v>849</v>
      </c>
      <c r="F137" s="26" t="s">
        <v>849</v>
      </c>
      <c r="G137" s="25">
        <v>36</v>
      </c>
      <c r="H137" s="25">
        <v>-40</v>
      </c>
      <c r="I137" s="26">
        <f t="shared" si="12"/>
        <v>24</v>
      </c>
      <c r="J137" s="13">
        <f t="shared" si="8"/>
        <v>1980</v>
      </c>
      <c r="K137" s="26" t="s">
        <v>6259</v>
      </c>
      <c r="L137" s="38" t="s">
        <v>6260</v>
      </c>
      <c r="M137" s="38" t="s">
        <v>7020</v>
      </c>
      <c r="N137" s="38">
        <v>0</v>
      </c>
      <c r="O137" s="123">
        <v>29405.845833333333</v>
      </c>
      <c r="P137" s="123">
        <v>29405.879861111112</v>
      </c>
      <c r="Q137" s="123">
        <v>29406.609027777777</v>
      </c>
      <c r="R137" s="123">
        <v>29406.65625</v>
      </c>
      <c r="S137" s="26" t="s">
        <v>7045</v>
      </c>
      <c r="T137" s="19">
        <f t="shared" si="13"/>
        <v>0.72916666666424135</v>
      </c>
      <c r="U137" s="19">
        <f t="shared" si="14"/>
        <v>0.81041666666715173</v>
      </c>
      <c r="V137" s="21">
        <f t="shared" si="15"/>
        <v>8.7499999999708962</v>
      </c>
      <c r="W137" s="50">
        <v>0</v>
      </c>
      <c r="X137" s="26" t="s">
        <v>6251</v>
      </c>
    </row>
    <row r="138" spans="1:24">
      <c r="A138" s="26" t="s">
        <v>242</v>
      </c>
      <c r="B138" s="26" t="s">
        <v>182</v>
      </c>
      <c r="C138" s="26" t="s">
        <v>243</v>
      </c>
      <c r="D138" s="26" t="s">
        <v>244</v>
      </c>
      <c r="E138" s="26" t="s">
        <v>849</v>
      </c>
      <c r="F138" s="26" t="s">
        <v>849</v>
      </c>
      <c r="G138" s="25">
        <v>36</v>
      </c>
      <c r="H138" s="25">
        <v>-40</v>
      </c>
      <c r="I138" s="26">
        <f t="shared" si="12"/>
        <v>24</v>
      </c>
      <c r="J138" s="13">
        <f t="shared" si="8"/>
        <v>1980</v>
      </c>
      <c r="K138" s="26" t="s">
        <v>6257</v>
      </c>
      <c r="L138" s="38" t="s">
        <v>6258</v>
      </c>
      <c r="M138" s="38" t="s">
        <v>7009</v>
      </c>
      <c r="N138" s="38">
        <v>500</v>
      </c>
      <c r="O138" s="123">
        <v>29407.457638888889</v>
      </c>
      <c r="P138" s="123">
        <v>29407.509027777778</v>
      </c>
      <c r="Q138" s="123">
        <v>29408.706249999999</v>
      </c>
      <c r="R138" s="123">
        <v>29408.75</v>
      </c>
      <c r="S138" s="26" t="s">
        <v>7045</v>
      </c>
      <c r="T138" s="19">
        <f t="shared" si="13"/>
        <v>1.1972222222211713</v>
      </c>
      <c r="U138" s="19">
        <f t="shared" si="14"/>
        <v>1.2923611111109494</v>
      </c>
      <c r="V138" s="21">
        <f t="shared" si="15"/>
        <v>14.366666666654055</v>
      </c>
      <c r="W138" s="50">
        <v>0</v>
      </c>
      <c r="X138" s="26" t="s">
        <v>6251</v>
      </c>
    </row>
    <row r="139" spans="1:24">
      <c r="A139" s="26" t="s">
        <v>242</v>
      </c>
      <c r="B139" s="26" t="s">
        <v>182</v>
      </c>
      <c r="C139" s="26" t="s">
        <v>243</v>
      </c>
      <c r="D139" s="26" t="s">
        <v>244</v>
      </c>
      <c r="E139" s="26" t="s">
        <v>849</v>
      </c>
      <c r="F139" s="26" t="s">
        <v>849</v>
      </c>
      <c r="G139" s="25">
        <v>36</v>
      </c>
      <c r="H139" s="25">
        <v>-40</v>
      </c>
      <c r="I139" s="26">
        <f t="shared" si="12"/>
        <v>24</v>
      </c>
      <c r="J139" s="13">
        <f t="shared" si="8"/>
        <v>1980</v>
      </c>
      <c r="K139" s="26" t="s">
        <v>6254</v>
      </c>
      <c r="L139" s="38" t="s">
        <v>6255</v>
      </c>
      <c r="M139" s="38" t="s">
        <v>7009</v>
      </c>
      <c r="N139" s="38">
        <v>500</v>
      </c>
      <c r="O139" s="123">
        <v>29408.875</v>
      </c>
      <c r="P139" s="123">
        <v>29408.93611111111</v>
      </c>
      <c r="Q139" s="123">
        <v>29409.9375</v>
      </c>
      <c r="R139" s="123">
        <v>29410</v>
      </c>
      <c r="S139" s="26" t="s">
        <v>7045</v>
      </c>
      <c r="T139" s="19">
        <f t="shared" si="13"/>
        <v>1.0013888888897782</v>
      </c>
      <c r="U139" s="19">
        <f t="shared" si="14"/>
        <v>1.125</v>
      </c>
      <c r="V139" s="21">
        <f t="shared" si="15"/>
        <v>12.016666666677338</v>
      </c>
      <c r="W139" s="50">
        <v>0</v>
      </c>
      <c r="X139" s="26" t="s">
        <v>6256</v>
      </c>
    </row>
    <row r="140" spans="1:24">
      <c r="A140" s="26" t="s">
        <v>242</v>
      </c>
      <c r="B140" s="26" t="s">
        <v>182</v>
      </c>
      <c r="C140" s="26" t="s">
        <v>243</v>
      </c>
      <c r="D140" s="26" t="s">
        <v>244</v>
      </c>
      <c r="E140" s="26" t="s">
        <v>849</v>
      </c>
      <c r="F140" s="26" t="s">
        <v>849</v>
      </c>
      <c r="G140" s="25">
        <v>36</v>
      </c>
      <c r="H140" s="25">
        <v>-40</v>
      </c>
      <c r="I140" s="26">
        <f t="shared" ref="I140:I164" si="16">INT(((180 + H140)/6) + 1)</f>
        <v>24</v>
      </c>
      <c r="J140" s="13">
        <f t="shared" si="8"/>
        <v>1980</v>
      </c>
      <c r="K140" s="26" t="s">
        <v>6252</v>
      </c>
      <c r="L140" s="38" t="s">
        <v>6253</v>
      </c>
      <c r="M140" s="38" t="s">
        <v>7009</v>
      </c>
      <c r="N140" s="38">
        <v>500</v>
      </c>
      <c r="O140" s="123">
        <v>29410.995833333334</v>
      </c>
      <c r="P140" s="123">
        <v>29411.05972222222</v>
      </c>
      <c r="Q140" s="123">
        <v>29411.421527777777</v>
      </c>
      <c r="R140" s="123">
        <v>29411.458333333332</v>
      </c>
      <c r="S140" s="26" t="s">
        <v>7045</v>
      </c>
      <c r="T140" s="19">
        <f t="shared" si="13"/>
        <v>0.36180555555620231</v>
      </c>
      <c r="U140" s="19">
        <f t="shared" si="14"/>
        <v>0.46249999999781721</v>
      </c>
      <c r="V140" s="21">
        <f t="shared" ref="V140:V164" si="17">((VALUE(T140)) * 24) * 0.5</f>
        <v>4.3416666666744277</v>
      </c>
      <c r="W140" s="50">
        <v>0</v>
      </c>
      <c r="X140" s="26" t="s">
        <v>6251</v>
      </c>
    </row>
    <row r="141" spans="1:24">
      <c r="A141" s="26" t="s">
        <v>242</v>
      </c>
      <c r="B141" s="26" t="s">
        <v>182</v>
      </c>
      <c r="C141" s="26" t="s">
        <v>243</v>
      </c>
      <c r="D141" s="26" t="s">
        <v>244</v>
      </c>
      <c r="E141" s="26" t="s">
        <v>849</v>
      </c>
      <c r="F141" s="26" t="s">
        <v>849</v>
      </c>
      <c r="G141" s="25">
        <v>36</v>
      </c>
      <c r="H141" s="25">
        <v>-40</v>
      </c>
      <c r="I141" s="26">
        <f t="shared" si="16"/>
        <v>24</v>
      </c>
      <c r="J141" s="13">
        <f t="shared" ref="J141:J204" si="18">YEAR(O141)</f>
        <v>1980</v>
      </c>
      <c r="K141" s="26" t="s">
        <v>6248</v>
      </c>
      <c r="L141" s="38" t="s">
        <v>6249</v>
      </c>
      <c r="M141" s="38" t="s">
        <v>7009</v>
      </c>
      <c r="N141" s="38">
        <v>500</v>
      </c>
      <c r="O141" s="123">
        <v>29411.739583333332</v>
      </c>
      <c r="P141" s="123">
        <v>29411.78125</v>
      </c>
      <c r="Q141" s="123">
        <v>29412.479166666668</v>
      </c>
      <c r="R141" s="123">
        <v>29412.510416666668</v>
      </c>
      <c r="S141" s="26" t="s">
        <v>7045</v>
      </c>
      <c r="T141" s="19">
        <f t="shared" ref="T141:T204" si="19">(Q141 - P141)</f>
        <v>0.69791666666787933</v>
      </c>
      <c r="U141" s="19">
        <f t="shared" ref="U141:U204" si="20">(R141 - O141)</f>
        <v>0.77083333333575865</v>
      </c>
      <c r="V141" s="21">
        <f t="shared" si="17"/>
        <v>8.3750000000145519</v>
      </c>
      <c r="W141" s="50">
        <v>0</v>
      </c>
      <c r="X141" s="26" t="s">
        <v>6251</v>
      </c>
    </row>
    <row r="142" spans="1:24">
      <c r="A142" s="26" t="s">
        <v>246</v>
      </c>
      <c r="B142" s="26" t="s">
        <v>247</v>
      </c>
      <c r="C142" s="26" t="s">
        <v>248</v>
      </c>
      <c r="D142" s="26" t="s">
        <v>195</v>
      </c>
      <c r="E142" s="26" t="s">
        <v>250</v>
      </c>
      <c r="F142" s="26" t="s">
        <v>250</v>
      </c>
      <c r="G142" s="25">
        <v>19.614999999999998</v>
      </c>
      <c r="H142" s="25">
        <v>-156.30666666666667</v>
      </c>
      <c r="I142" s="26">
        <f t="shared" si="16"/>
        <v>4</v>
      </c>
      <c r="J142" s="13">
        <f t="shared" si="18"/>
        <v>1980</v>
      </c>
      <c r="K142" s="26" t="s">
        <v>6247</v>
      </c>
      <c r="L142" s="38" t="s">
        <v>7046</v>
      </c>
      <c r="M142" s="38" t="s">
        <v>7009</v>
      </c>
      <c r="N142" s="38">
        <v>620</v>
      </c>
      <c r="O142" s="123">
        <v>29505.045138888891</v>
      </c>
      <c r="P142" s="123">
        <v>29505.317361111112</v>
      </c>
      <c r="Q142" s="123">
        <v>29505.588194444445</v>
      </c>
      <c r="R142" s="123">
        <v>29505.6875</v>
      </c>
      <c r="S142" s="26" t="s">
        <v>7047</v>
      </c>
      <c r="T142" s="19">
        <f t="shared" si="19"/>
        <v>0.27083333333212067</v>
      </c>
      <c r="U142" s="19">
        <f t="shared" si="20"/>
        <v>0.64236111110949423</v>
      </c>
      <c r="V142" s="21">
        <f t="shared" si="17"/>
        <v>3.2499999999854481</v>
      </c>
      <c r="W142" s="50">
        <v>0</v>
      </c>
      <c r="X142" s="26" t="s">
        <v>5987</v>
      </c>
    </row>
    <row r="143" spans="1:24">
      <c r="A143" s="26" t="s">
        <v>246</v>
      </c>
      <c r="B143" s="26" t="s">
        <v>247</v>
      </c>
      <c r="C143" s="26" t="s">
        <v>248</v>
      </c>
      <c r="D143" s="26" t="s">
        <v>195</v>
      </c>
      <c r="E143" s="26" t="s">
        <v>250</v>
      </c>
      <c r="F143" s="26" t="s">
        <v>250</v>
      </c>
      <c r="G143" s="25">
        <v>19.614999999999998</v>
      </c>
      <c r="H143" s="25">
        <v>-156.30666666666667</v>
      </c>
      <c r="I143" s="26">
        <f t="shared" si="16"/>
        <v>4</v>
      </c>
      <c r="J143" s="13">
        <f t="shared" si="18"/>
        <v>1980</v>
      </c>
      <c r="K143" s="26" t="s">
        <v>6246</v>
      </c>
      <c r="L143" s="38" t="s">
        <v>7046</v>
      </c>
      <c r="M143" s="38" t="s">
        <v>7009</v>
      </c>
      <c r="N143" s="38">
        <v>500</v>
      </c>
      <c r="O143" s="123">
        <v>29506.253472222223</v>
      </c>
      <c r="P143" s="123">
        <v>29506.320833333335</v>
      </c>
      <c r="Q143" s="123">
        <v>29506.738194444446</v>
      </c>
      <c r="R143" s="123">
        <v>29506.791666666668</v>
      </c>
      <c r="S143" s="26" t="s">
        <v>7047</v>
      </c>
      <c r="T143" s="19">
        <f t="shared" si="19"/>
        <v>0.41736111111094942</v>
      </c>
      <c r="U143" s="19">
        <f t="shared" si="20"/>
        <v>0.53819444444525288</v>
      </c>
      <c r="V143" s="21">
        <f t="shared" si="17"/>
        <v>5.0083333333313931</v>
      </c>
      <c r="W143" s="50">
        <v>0</v>
      </c>
      <c r="X143" s="26" t="s">
        <v>6165</v>
      </c>
    </row>
    <row r="144" spans="1:24">
      <c r="A144" s="26" t="s">
        <v>246</v>
      </c>
      <c r="B144" s="26" t="s">
        <v>247</v>
      </c>
      <c r="C144" s="26" t="s">
        <v>248</v>
      </c>
      <c r="D144" s="26" t="s">
        <v>195</v>
      </c>
      <c r="E144" s="26" t="s">
        <v>250</v>
      </c>
      <c r="F144" s="26" t="s">
        <v>250</v>
      </c>
      <c r="G144" s="25">
        <v>19.614999999999998</v>
      </c>
      <c r="H144" s="25">
        <v>-156.30666666666667</v>
      </c>
      <c r="I144" s="26">
        <f t="shared" si="16"/>
        <v>4</v>
      </c>
      <c r="J144" s="13">
        <f t="shared" si="18"/>
        <v>1980</v>
      </c>
      <c r="K144" s="26" t="s">
        <v>6245</v>
      </c>
      <c r="L144" s="38" t="s">
        <v>7046</v>
      </c>
      <c r="M144" s="38" t="s">
        <v>7009</v>
      </c>
      <c r="N144" s="38">
        <v>500</v>
      </c>
      <c r="O144" s="123">
        <v>29507.008333333335</v>
      </c>
      <c r="P144" s="123">
        <v>29507.305555555555</v>
      </c>
      <c r="Q144" s="123">
        <v>29507.90763888889</v>
      </c>
      <c r="R144" s="123">
        <v>29507.979166666668</v>
      </c>
      <c r="S144" s="26" t="s">
        <v>7047</v>
      </c>
      <c r="T144" s="19">
        <f t="shared" si="19"/>
        <v>0.60208333333503106</v>
      </c>
      <c r="U144" s="19">
        <f t="shared" si="20"/>
        <v>0.97083333333284827</v>
      </c>
      <c r="V144" s="21">
        <f t="shared" si="17"/>
        <v>7.2250000000203727</v>
      </c>
      <c r="W144" s="50">
        <v>0</v>
      </c>
      <c r="X144" s="26" t="s">
        <v>6165</v>
      </c>
    </row>
    <row r="145" spans="1:24">
      <c r="A145" s="26" t="s">
        <v>246</v>
      </c>
      <c r="B145" s="26" t="s">
        <v>247</v>
      </c>
      <c r="C145" s="26" t="s">
        <v>248</v>
      </c>
      <c r="D145" s="26" t="s">
        <v>195</v>
      </c>
      <c r="E145" s="26" t="s">
        <v>250</v>
      </c>
      <c r="F145" s="26" t="s">
        <v>250</v>
      </c>
      <c r="G145" s="25">
        <v>19.614999999999998</v>
      </c>
      <c r="H145" s="25">
        <v>-156.30666666666667</v>
      </c>
      <c r="I145" s="26">
        <f t="shared" si="16"/>
        <v>4</v>
      </c>
      <c r="J145" s="13">
        <f t="shared" si="18"/>
        <v>1980</v>
      </c>
      <c r="K145" s="26" t="s">
        <v>6244</v>
      </c>
      <c r="L145" s="38" t="s">
        <v>7046</v>
      </c>
      <c r="M145" s="38" t="s">
        <v>7009</v>
      </c>
      <c r="N145" s="38">
        <v>500</v>
      </c>
      <c r="O145" s="123">
        <v>29508.039583333335</v>
      </c>
      <c r="P145" s="123">
        <v>29508.086805555555</v>
      </c>
      <c r="Q145" s="123">
        <v>29508.677777777779</v>
      </c>
      <c r="R145" s="123">
        <v>29508.770833333332</v>
      </c>
      <c r="S145" s="26" t="s">
        <v>7047</v>
      </c>
      <c r="T145" s="19">
        <f t="shared" si="19"/>
        <v>0.59097222222408163</v>
      </c>
      <c r="U145" s="19">
        <f t="shared" si="20"/>
        <v>0.73124999999708962</v>
      </c>
      <c r="V145" s="21">
        <f t="shared" si="17"/>
        <v>7.0916666666889796</v>
      </c>
      <c r="W145" s="50">
        <v>0</v>
      </c>
      <c r="X145" s="26" t="s">
        <v>6165</v>
      </c>
    </row>
    <row r="146" spans="1:24">
      <c r="A146" s="26" t="s">
        <v>246</v>
      </c>
      <c r="B146" s="26" t="s">
        <v>247</v>
      </c>
      <c r="C146" s="26" t="s">
        <v>248</v>
      </c>
      <c r="D146" s="26" t="s">
        <v>195</v>
      </c>
      <c r="E146" s="26" t="s">
        <v>250</v>
      </c>
      <c r="F146" s="26" t="s">
        <v>250</v>
      </c>
      <c r="G146" s="25">
        <v>19.614999999999998</v>
      </c>
      <c r="H146" s="25">
        <v>-156.30666666666667</v>
      </c>
      <c r="I146" s="26">
        <f t="shared" si="16"/>
        <v>4</v>
      </c>
      <c r="J146" s="13">
        <f t="shared" si="18"/>
        <v>1980</v>
      </c>
      <c r="K146" s="26" t="s">
        <v>6243</v>
      </c>
      <c r="L146" s="38" t="s">
        <v>7046</v>
      </c>
      <c r="M146" s="38" t="s">
        <v>7009</v>
      </c>
      <c r="N146" s="38">
        <v>500</v>
      </c>
      <c r="O146" s="123">
        <v>29509.229166666668</v>
      </c>
      <c r="P146" s="123">
        <v>29509.275000000001</v>
      </c>
      <c r="Q146" s="123">
        <v>29509.961805555555</v>
      </c>
      <c r="R146" s="123">
        <v>29510.078472222223</v>
      </c>
      <c r="S146" s="26" t="s">
        <v>7047</v>
      </c>
      <c r="T146" s="19">
        <f t="shared" si="19"/>
        <v>0.68680555555329192</v>
      </c>
      <c r="U146" s="19">
        <f t="shared" si="20"/>
        <v>0.84930555555547471</v>
      </c>
      <c r="V146" s="21">
        <f t="shared" si="17"/>
        <v>8.2416666666395031</v>
      </c>
      <c r="W146" s="50">
        <v>0</v>
      </c>
      <c r="X146" s="26" t="s">
        <v>6165</v>
      </c>
    </row>
    <row r="147" spans="1:24">
      <c r="A147" s="26" t="s">
        <v>246</v>
      </c>
      <c r="B147" s="26" t="s">
        <v>247</v>
      </c>
      <c r="C147" s="26" t="s">
        <v>248</v>
      </c>
      <c r="D147" s="26" t="s">
        <v>195</v>
      </c>
      <c r="E147" s="26" t="s">
        <v>250</v>
      </c>
      <c r="F147" s="26" t="s">
        <v>250</v>
      </c>
      <c r="G147" s="25">
        <v>19.614999999999998</v>
      </c>
      <c r="H147" s="25">
        <v>-156.30666666666667</v>
      </c>
      <c r="I147" s="26">
        <f t="shared" si="16"/>
        <v>4</v>
      </c>
      <c r="J147" s="13">
        <f t="shared" si="18"/>
        <v>1980</v>
      </c>
      <c r="K147" s="26" t="s">
        <v>6242</v>
      </c>
      <c r="L147" s="38" t="s">
        <v>7046</v>
      </c>
      <c r="M147" s="38" t="s">
        <v>7009</v>
      </c>
      <c r="N147" s="38">
        <v>500</v>
      </c>
      <c r="O147" s="123">
        <v>29510.243055555555</v>
      </c>
      <c r="P147" s="123">
        <v>29510.325000000001</v>
      </c>
      <c r="Q147" s="123">
        <v>29510.881944444445</v>
      </c>
      <c r="R147" s="123">
        <v>29510.963888888888</v>
      </c>
      <c r="S147" s="26" t="s">
        <v>7047</v>
      </c>
      <c r="T147" s="19">
        <f t="shared" si="19"/>
        <v>0.55694444444452529</v>
      </c>
      <c r="U147" s="19">
        <f t="shared" si="20"/>
        <v>0.72083333333284827</v>
      </c>
      <c r="V147" s="21">
        <f t="shared" si="17"/>
        <v>6.6833333333343035</v>
      </c>
      <c r="W147" s="50">
        <v>0</v>
      </c>
      <c r="X147" s="26" t="s">
        <v>6165</v>
      </c>
    </row>
    <row r="148" spans="1:24">
      <c r="A148" s="26" t="s">
        <v>246</v>
      </c>
      <c r="B148" s="26" t="s">
        <v>247</v>
      </c>
      <c r="C148" s="26" t="s">
        <v>248</v>
      </c>
      <c r="D148" s="26" t="s">
        <v>195</v>
      </c>
      <c r="E148" s="26" t="s">
        <v>250</v>
      </c>
      <c r="F148" s="26" t="s">
        <v>250</v>
      </c>
      <c r="G148" s="25">
        <v>19.614999999999998</v>
      </c>
      <c r="H148" s="25">
        <v>-156.30666666666667</v>
      </c>
      <c r="I148" s="26">
        <f t="shared" si="16"/>
        <v>4</v>
      </c>
      <c r="J148" s="13">
        <f t="shared" si="18"/>
        <v>1980</v>
      </c>
      <c r="K148" s="26" t="s">
        <v>6240</v>
      </c>
      <c r="L148" s="38" t="s">
        <v>7046</v>
      </c>
      <c r="M148" s="38" t="s">
        <v>7009</v>
      </c>
      <c r="N148" s="38">
        <v>500</v>
      </c>
      <c r="O148" s="123">
        <v>29511.017361111109</v>
      </c>
      <c r="P148" s="123">
        <v>29511.067361111112</v>
      </c>
      <c r="Q148" s="123">
        <v>29511.5</v>
      </c>
      <c r="R148" s="123">
        <v>29511.572916666668</v>
      </c>
      <c r="S148" s="26" t="s">
        <v>7047</v>
      </c>
      <c r="T148" s="19">
        <f t="shared" si="19"/>
        <v>0.43263888888759539</v>
      </c>
      <c r="U148" s="19">
        <f t="shared" si="20"/>
        <v>0.55555555555838509</v>
      </c>
      <c r="V148" s="21">
        <f t="shared" si="17"/>
        <v>5.1916666666511446</v>
      </c>
      <c r="W148" s="50">
        <v>0</v>
      </c>
      <c r="X148" s="26" t="s">
        <v>6165</v>
      </c>
    </row>
    <row r="149" spans="1:24">
      <c r="A149" s="26" t="s">
        <v>252</v>
      </c>
      <c r="B149" s="26" t="s">
        <v>247</v>
      </c>
      <c r="C149" s="26" t="s">
        <v>253</v>
      </c>
      <c r="D149" s="26" t="s">
        <v>195</v>
      </c>
      <c r="E149" s="26" t="s">
        <v>250</v>
      </c>
      <c r="F149" s="26" t="s">
        <v>250</v>
      </c>
      <c r="G149" s="25">
        <v>18.899999999999999</v>
      </c>
      <c r="H149" s="25">
        <v>-155.75</v>
      </c>
      <c r="I149" s="26">
        <f t="shared" si="16"/>
        <v>5</v>
      </c>
      <c r="J149" s="13">
        <f t="shared" si="18"/>
        <v>1980</v>
      </c>
      <c r="K149" s="26" t="s">
        <v>6239</v>
      </c>
      <c r="L149" s="38" t="s">
        <v>7046</v>
      </c>
      <c r="M149" s="38" t="s">
        <v>7009</v>
      </c>
      <c r="N149" s="38">
        <v>300</v>
      </c>
      <c r="O149" s="123">
        <v>29511.017361111109</v>
      </c>
      <c r="P149" s="123">
        <v>29511.067361111112</v>
      </c>
      <c r="Q149" s="123">
        <v>29511.5</v>
      </c>
      <c r="R149" s="123">
        <v>29511.572916666668</v>
      </c>
      <c r="S149" s="26" t="s">
        <v>7048</v>
      </c>
      <c r="T149" s="19">
        <f t="shared" si="19"/>
        <v>0.43263888888759539</v>
      </c>
      <c r="U149" s="19">
        <f t="shared" si="20"/>
        <v>0.55555555555838509</v>
      </c>
      <c r="V149" s="21">
        <f t="shared" si="17"/>
        <v>5.1916666666511446</v>
      </c>
      <c r="W149" s="50">
        <v>0</v>
      </c>
      <c r="X149" s="26" t="s">
        <v>6165</v>
      </c>
    </row>
    <row r="150" spans="1:24">
      <c r="A150" s="26" t="s">
        <v>252</v>
      </c>
      <c r="B150" s="26" t="s">
        <v>247</v>
      </c>
      <c r="C150" s="26" t="s">
        <v>253</v>
      </c>
      <c r="D150" s="26" t="s">
        <v>195</v>
      </c>
      <c r="E150" s="26" t="s">
        <v>250</v>
      </c>
      <c r="F150" s="26" t="s">
        <v>250</v>
      </c>
      <c r="G150" s="25">
        <v>18.899999999999999</v>
      </c>
      <c r="H150" s="25">
        <v>-155.75</v>
      </c>
      <c r="I150" s="26">
        <f t="shared" si="16"/>
        <v>5</v>
      </c>
      <c r="J150" s="13">
        <f t="shared" si="18"/>
        <v>1980</v>
      </c>
      <c r="K150" s="26" t="s">
        <v>6238</v>
      </c>
      <c r="L150" s="38" t="s">
        <v>7046</v>
      </c>
      <c r="M150" s="38" t="s">
        <v>7009</v>
      </c>
      <c r="N150" s="38">
        <v>300</v>
      </c>
      <c r="O150" s="123">
        <v>29511.017361111109</v>
      </c>
      <c r="P150" s="123">
        <v>29511.067361111112</v>
      </c>
      <c r="Q150" s="123">
        <v>29511.5</v>
      </c>
      <c r="R150" s="123">
        <v>29511.572916666668</v>
      </c>
      <c r="S150" s="26" t="s">
        <v>7048</v>
      </c>
      <c r="T150" s="19">
        <f t="shared" si="19"/>
        <v>0.43263888888759539</v>
      </c>
      <c r="U150" s="19">
        <f t="shared" si="20"/>
        <v>0.55555555555838509</v>
      </c>
      <c r="V150" s="21">
        <f t="shared" si="17"/>
        <v>5.1916666666511446</v>
      </c>
      <c r="W150" s="50">
        <v>0</v>
      </c>
      <c r="X150" s="26" t="s">
        <v>6165</v>
      </c>
    </row>
    <row r="151" spans="1:24">
      <c r="A151" s="26" t="s">
        <v>254</v>
      </c>
      <c r="B151" s="26" t="s">
        <v>247</v>
      </c>
      <c r="C151" s="26" t="s">
        <v>255</v>
      </c>
      <c r="D151" s="26" t="s">
        <v>195</v>
      </c>
      <c r="E151" s="26" t="s">
        <v>250</v>
      </c>
      <c r="F151" s="26" t="s">
        <v>250</v>
      </c>
      <c r="G151" s="25">
        <v>20.166666666666668</v>
      </c>
      <c r="H151" s="25">
        <v>-156.5</v>
      </c>
      <c r="I151" s="26">
        <f t="shared" si="16"/>
        <v>4</v>
      </c>
      <c r="J151" s="13">
        <f t="shared" si="18"/>
        <v>1980</v>
      </c>
      <c r="K151" s="26" t="s">
        <v>6237</v>
      </c>
      <c r="L151" s="38" t="s">
        <v>7046</v>
      </c>
      <c r="M151" s="38" t="s">
        <v>7009</v>
      </c>
      <c r="N151" s="38">
        <v>500</v>
      </c>
      <c r="O151" s="123">
        <v>29516.708333333332</v>
      </c>
      <c r="P151" s="123">
        <v>29516.741666666665</v>
      </c>
      <c r="Q151" s="123">
        <v>29517.103472222221</v>
      </c>
      <c r="R151" s="123">
        <v>29517.158333333333</v>
      </c>
      <c r="S151" s="26" t="s">
        <v>7049</v>
      </c>
      <c r="T151" s="19">
        <f t="shared" si="19"/>
        <v>0.36180555555620231</v>
      </c>
      <c r="U151" s="19">
        <f t="shared" si="20"/>
        <v>0.4500000000007276</v>
      </c>
      <c r="V151" s="21">
        <f t="shared" si="17"/>
        <v>4.3416666666744277</v>
      </c>
      <c r="W151" s="50">
        <v>0</v>
      </c>
      <c r="X151" s="26" t="s">
        <v>6165</v>
      </c>
    </row>
    <row r="152" spans="1:24">
      <c r="A152" s="26" t="s">
        <v>254</v>
      </c>
      <c r="B152" s="26" t="s">
        <v>247</v>
      </c>
      <c r="C152" s="26" t="s">
        <v>255</v>
      </c>
      <c r="D152" s="26" t="s">
        <v>195</v>
      </c>
      <c r="E152" s="26" t="s">
        <v>250</v>
      </c>
      <c r="F152" s="26" t="s">
        <v>250</v>
      </c>
      <c r="G152" s="25">
        <v>20.166666666666668</v>
      </c>
      <c r="H152" s="25">
        <v>-156.5</v>
      </c>
      <c r="I152" s="26">
        <f t="shared" si="16"/>
        <v>4</v>
      </c>
      <c r="J152" s="13">
        <f t="shared" si="18"/>
        <v>1980</v>
      </c>
      <c r="K152" s="26" t="s">
        <v>6234</v>
      </c>
      <c r="L152" s="38" t="s">
        <v>7046</v>
      </c>
      <c r="M152" s="38" t="s">
        <v>7009</v>
      </c>
      <c r="N152" s="38">
        <v>500</v>
      </c>
      <c r="O152" s="123">
        <v>29517.790972222221</v>
      </c>
      <c r="P152" s="123">
        <v>29517.827777777777</v>
      </c>
      <c r="Q152" s="123">
        <v>29518.393055555556</v>
      </c>
      <c r="R152" s="123">
        <v>29518.447222222221</v>
      </c>
      <c r="S152" s="26" t="s">
        <v>7049</v>
      </c>
      <c r="T152" s="19">
        <f t="shared" si="19"/>
        <v>0.56527777777955635</v>
      </c>
      <c r="U152" s="19">
        <f t="shared" si="20"/>
        <v>0.65625</v>
      </c>
      <c r="V152" s="21">
        <f t="shared" si="17"/>
        <v>6.7833333333546761</v>
      </c>
      <c r="W152" s="50">
        <v>0</v>
      </c>
      <c r="X152" s="26" t="s">
        <v>6236</v>
      </c>
    </row>
    <row r="153" spans="1:24">
      <c r="A153" s="26" t="s">
        <v>256</v>
      </c>
      <c r="B153" s="26" t="s">
        <v>231</v>
      </c>
      <c r="C153" s="26" t="s">
        <v>257</v>
      </c>
      <c r="D153" s="26" t="s">
        <v>195</v>
      </c>
      <c r="E153" s="26" t="s">
        <v>1033</v>
      </c>
      <c r="F153" s="26" t="s">
        <v>1033</v>
      </c>
      <c r="G153" s="25">
        <v>-20.183333333333334</v>
      </c>
      <c r="H153" s="25">
        <v>-113.75</v>
      </c>
      <c r="I153" s="26">
        <f t="shared" si="16"/>
        <v>12</v>
      </c>
      <c r="J153" s="13">
        <f t="shared" si="18"/>
        <v>1981</v>
      </c>
      <c r="K153" s="26" t="s">
        <v>6233</v>
      </c>
      <c r="L153" s="38" t="s">
        <v>7046</v>
      </c>
      <c r="M153" s="38" t="s">
        <v>7009</v>
      </c>
      <c r="N153" s="38">
        <v>500</v>
      </c>
      <c r="O153" s="123">
        <v>29702.934027777777</v>
      </c>
      <c r="P153" s="123">
        <v>29702.988194444446</v>
      </c>
      <c r="Q153" s="123">
        <v>29703.207638888889</v>
      </c>
      <c r="R153" s="123">
        <v>29703.254166666666</v>
      </c>
      <c r="S153" s="26" t="s">
        <v>7050</v>
      </c>
      <c r="T153" s="19">
        <f t="shared" si="19"/>
        <v>0.2194444444430701</v>
      </c>
      <c r="U153" s="19">
        <f t="shared" si="20"/>
        <v>0.32013888888832298</v>
      </c>
      <c r="V153" s="21">
        <f t="shared" si="17"/>
        <v>2.6333333333168412</v>
      </c>
      <c r="W153" s="50">
        <v>0</v>
      </c>
      <c r="X153" s="26" t="s">
        <v>6165</v>
      </c>
    </row>
    <row r="154" spans="1:24">
      <c r="A154" s="26" t="s">
        <v>256</v>
      </c>
      <c r="B154" s="26" t="s">
        <v>231</v>
      </c>
      <c r="C154" s="26" t="s">
        <v>257</v>
      </c>
      <c r="D154" s="26" t="s">
        <v>195</v>
      </c>
      <c r="E154" s="26" t="s">
        <v>1033</v>
      </c>
      <c r="F154" s="26" t="s">
        <v>1033</v>
      </c>
      <c r="G154" s="25">
        <v>-20.183333333333334</v>
      </c>
      <c r="H154" s="25">
        <v>-113.75</v>
      </c>
      <c r="I154" s="26">
        <f t="shared" si="16"/>
        <v>12</v>
      </c>
      <c r="J154" s="13">
        <f t="shared" si="18"/>
        <v>1981</v>
      </c>
      <c r="K154" s="26" t="s">
        <v>6232</v>
      </c>
      <c r="L154" s="38" t="s">
        <v>7046</v>
      </c>
      <c r="M154" s="38" t="s">
        <v>7009</v>
      </c>
      <c r="N154" s="38">
        <v>500</v>
      </c>
      <c r="O154" s="123">
        <v>29703.379166666666</v>
      </c>
      <c r="P154" s="123">
        <v>29703.431944444445</v>
      </c>
      <c r="Q154" s="123">
        <v>29704.016666666666</v>
      </c>
      <c r="R154" s="123">
        <v>29704.079861111109</v>
      </c>
      <c r="S154" s="26" t="s">
        <v>7050</v>
      </c>
      <c r="T154" s="19">
        <f t="shared" si="19"/>
        <v>0.58472222222189885</v>
      </c>
      <c r="U154" s="19">
        <f t="shared" si="20"/>
        <v>0.70069444444379769</v>
      </c>
      <c r="V154" s="21">
        <f t="shared" si="17"/>
        <v>7.0166666666627862</v>
      </c>
      <c r="W154" s="50">
        <v>0</v>
      </c>
      <c r="X154" s="26" t="s">
        <v>6165</v>
      </c>
    </row>
    <row r="155" spans="1:24">
      <c r="A155" s="26" t="s">
        <v>256</v>
      </c>
      <c r="B155" s="26" t="s">
        <v>231</v>
      </c>
      <c r="C155" s="26" t="s">
        <v>257</v>
      </c>
      <c r="D155" s="26" t="s">
        <v>195</v>
      </c>
      <c r="E155" s="26" t="s">
        <v>1033</v>
      </c>
      <c r="F155" s="26" t="s">
        <v>1033</v>
      </c>
      <c r="G155" s="25">
        <v>-20.183333333333334</v>
      </c>
      <c r="H155" s="25">
        <v>-113.75</v>
      </c>
      <c r="I155" s="26">
        <f t="shared" si="16"/>
        <v>12</v>
      </c>
      <c r="J155" s="13">
        <f t="shared" si="18"/>
        <v>1981</v>
      </c>
      <c r="K155" s="26" t="s">
        <v>6231</v>
      </c>
      <c r="L155" s="38" t="s">
        <v>7046</v>
      </c>
      <c r="M155" s="38" t="s">
        <v>7009</v>
      </c>
      <c r="N155" s="38">
        <v>500</v>
      </c>
      <c r="O155" s="123">
        <v>29704.416666666668</v>
      </c>
      <c r="P155" s="123">
        <v>29704.461111111112</v>
      </c>
      <c r="Q155" s="123">
        <v>29705.47152777778</v>
      </c>
      <c r="R155" s="123">
        <v>29705.622916666667</v>
      </c>
      <c r="S155" s="26" t="s">
        <v>7050</v>
      </c>
      <c r="T155" s="19">
        <f t="shared" si="19"/>
        <v>1.0104166666678793</v>
      </c>
      <c r="U155" s="19">
        <f t="shared" si="20"/>
        <v>1.2062499999992724</v>
      </c>
      <c r="V155" s="21">
        <f t="shared" si="17"/>
        <v>12.125000000014552</v>
      </c>
      <c r="W155" s="50">
        <v>0</v>
      </c>
      <c r="X155" s="26" t="s">
        <v>6165</v>
      </c>
    </row>
    <row r="156" spans="1:24">
      <c r="A156" s="26" t="s">
        <v>256</v>
      </c>
      <c r="B156" s="26" t="s">
        <v>231</v>
      </c>
      <c r="C156" s="26" t="s">
        <v>257</v>
      </c>
      <c r="D156" s="26" t="s">
        <v>195</v>
      </c>
      <c r="E156" s="26" t="s">
        <v>1033</v>
      </c>
      <c r="F156" s="26" t="s">
        <v>1033</v>
      </c>
      <c r="G156" s="25">
        <v>-20.183333333333334</v>
      </c>
      <c r="H156" s="25">
        <v>-113.75</v>
      </c>
      <c r="I156" s="26">
        <f t="shared" si="16"/>
        <v>12</v>
      </c>
      <c r="J156" s="13">
        <f t="shared" si="18"/>
        <v>1981</v>
      </c>
      <c r="K156" s="26" t="s">
        <v>6229</v>
      </c>
      <c r="L156" s="38" t="s">
        <v>7046</v>
      </c>
      <c r="M156" s="38" t="s">
        <v>7009</v>
      </c>
      <c r="N156" s="38">
        <v>500</v>
      </c>
      <c r="O156" s="123">
        <v>29705.875</v>
      </c>
      <c r="P156" s="123">
        <v>29705.924305555556</v>
      </c>
      <c r="Q156" s="123">
        <v>29706.397916666665</v>
      </c>
      <c r="R156" s="123">
        <v>29706.488194444446</v>
      </c>
      <c r="S156" s="26" t="s">
        <v>7050</v>
      </c>
      <c r="T156" s="19">
        <f t="shared" si="19"/>
        <v>0.47361111110876664</v>
      </c>
      <c r="U156" s="19">
        <f t="shared" si="20"/>
        <v>0.61319444444598048</v>
      </c>
      <c r="V156" s="21">
        <f t="shared" si="17"/>
        <v>5.6833333333051996</v>
      </c>
      <c r="W156" s="50">
        <v>0</v>
      </c>
      <c r="X156" s="26" t="s">
        <v>6165</v>
      </c>
    </row>
    <row r="157" spans="1:24">
      <c r="A157" s="26" t="s">
        <v>256</v>
      </c>
      <c r="B157" s="26" t="s">
        <v>231</v>
      </c>
      <c r="C157" s="26" t="s">
        <v>257</v>
      </c>
      <c r="D157" s="26" t="s">
        <v>195</v>
      </c>
      <c r="E157" s="26" t="s">
        <v>1033</v>
      </c>
      <c r="F157" s="26" t="s">
        <v>1033</v>
      </c>
      <c r="G157" s="25">
        <v>-18.883333333333333</v>
      </c>
      <c r="H157" s="25">
        <v>-113.46666666666667</v>
      </c>
      <c r="I157" s="26">
        <f t="shared" si="16"/>
        <v>12</v>
      </c>
      <c r="J157" s="13">
        <f t="shared" si="18"/>
        <v>1981</v>
      </c>
      <c r="K157" s="26" t="s">
        <v>6227</v>
      </c>
      <c r="L157" s="38" t="s">
        <v>7046</v>
      </c>
      <c r="M157" s="38" t="s">
        <v>7009</v>
      </c>
      <c r="N157" s="38">
        <v>500</v>
      </c>
      <c r="O157" s="123">
        <v>29707.981944444444</v>
      </c>
      <c r="P157" s="123">
        <v>29708.025000000001</v>
      </c>
      <c r="Q157" s="123">
        <v>29708.387500000001</v>
      </c>
      <c r="R157" s="123">
        <v>29708.458333333332</v>
      </c>
      <c r="S157" s="26" t="s">
        <v>7051</v>
      </c>
      <c r="T157" s="19">
        <f t="shared" si="19"/>
        <v>0.3624999999992724</v>
      </c>
      <c r="U157" s="19">
        <f t="shared" si="20"/>
        <v>0.47638888888832298</v>
      </c>
      <c r="V157" s="21">
        <f t="shared" si="17"/>
        <v>4.3499999999912689</v>
      </c>
      <c r="W157" s="50">
        <v>0</v>
      </c>
      <c r="X157" s="26" t="s">
        <v>6228</v>
      </c>
    </row>
    <row r="158" spans="1:24">
      <c r="A158" s="26" t="s">
        <v>256</v>
      </c>
      <c r="B158" s="26" t="s">
        <v>231</v>
      </c>
      <c r="C158" s="26" t="s">
        <v>257</v>
      </c>
      <c r="D158" s="26" t="s">
        <v>195</v>
      </c>
      <c r="E158" s="26" t="s">
        <v>1033</v>
      </c>
      <c r="F158" s="26" t="s">
        <v>1033</v>
      </c>
      <c r="G158" s="25">
        <v>-18.883333333333333</v>
      </c>
      <c r="H158" s="25">
        <v>-113.46666666666667</v>
      </c>
      <c r="I158" s="26">
        <f t="shared" si="16"/>
        <v>12</v>
      </c>
      <c r="J158" s="13">
        <f t="shared" si="18"/>
        <v>1981</v>
      </c>
      <c r="K158" s="26" t="s">
        <v>6226</v>
      </c>
      <c r="L158" s="38" t="s">
        <v>7046</v>
      </c>
      <c r="M158" s="38" t="s">
        <v>7009</v>
      </c>
      <c r="N158" s="38">
        <v>500</v>
      </c>
      <c r="O158" s="123">
        <v>29708.674305555556</v>
      </c>
      <c r="P158" s="123">
        <v>29708.734027777777</v>
      </c>
      <c r="Q158" s="123">
        <v>29708.831944444446</v>
      </c>
      <c r="R158" s="123">
        <v>29708.9</v>
      </c>
      <c r="S158" s="26" t="s">
        <v>7051</v>
      </c>
      <c r="T158" s="19">
        <f t="shared" si="19"/>
        <v>9.7916666669334518E-2</v>
      </c>
      <c r="U158" s="19">
        <f t="shared" si="20"/>
        <v>0.22569444444525288</v>
      </c>
      <c r="V158" s="21">
        <f t="shared" si="17"/>
        <v>1.1750000000320142</v>
      </c>
      <c r="W158" s="50">
        <v>0</v>
      </c>
      <c r="X158" s="26" t="s">
        <v>6225</v>
      </c>
    </row>
    <row r="159" spans="1:24">
      <c r="A159" s="26" t="s">
        <v>256</v>
      </c>
      <c r="B159" s="26" t="s">
        <v>231</v>
      </c>
      <c r="C159" s="26" t="s">
        <v>257</v>
      </c>
      <c r="D159" s="26" t="s">
        <v>195</v>
      </c>
      <c r="E159" s="26" t="s">
        <v>1033</v>
      </c>
      <c r="F159" s="26" t="s">
        <v>1033</v>
      </c>
      <c r="G159" s="25">
        <v>-18.883333333333333</v>
      </c>
      <c r="H159" s="25">
        <v>-113.46666666666667</v>
      </c>
      <c r="I159" s="26">
        <f t="shared" si="16"/>
        <v>12</v>
      </c>
      <c r="J159" s="13">
        <f t="shared" si="18"/>
        <v>1981</v>
      </c>
      <c r="K159" s="26" t="s">
        <v>6224</v>
      </c>
      <c r="L159" s="38" t="s">
        <v>7046</v>
      </c>
      <c r="M159" s="38" t="s">
        <v>7009</v>
      </c>
      <c r="N159" s="38">
        <v>500</v>
      </c>
      <c r="O159" s="123">
        <v>29709.331249999999</v>
      </c>
      <c r="P159" s="123">
        <v>29709.370833333334</v>
      </c>
      <c r="Q159" s="123">
        <v>29709.59236111111</v>
      </c>
      <c r="R159" s="123">
        <v>29709.640972222223</v>
      </c>
      <c r="S159" s="26" t="s">
        <v>7051</v>
      </c>
      <c r="T159" s="19">
        <f t="shared" si="19"/>
        <v>0.22152777777591837</v>
      </c>
      <c r="U159" s="19">
        <f t="shared" si="20"/>
        <v>0.30972222222408163</v>
      </c>
      <c r="V159" s="21">
        <f t="shared" si="17"/>
        <v>2.6583333333110204</v>
      </c>
      <c r="W159" s="50">
        <v>0</v>
      </c>
      <c r="X159" s="26" t="s">
        <v>6225</v>
      </c>
    </row>
    <row r="160" spans="1:24">
      <c r="A160" s="26" t="s">
        <v>256</v>
      </c>
      <c r="B160" s="26" t="s">
        <v>231</v>
      </c>
      <c r="C160" s="26" t="s">
        <v>257</v>
      </c>
      <c r="D160" s="26" t="s">
        <v>195</v>
      </c>
      <c r="E160" s="26" t="s">
        <v>1033</v>
      </c>
      <c r="F160" s="26" t="s">
        <v>1033</v>
      </c>
      <c r="G160" s="25">
        <v>-18.883333333333333</v>
      </c>
      <c r="H160" s="25">
        <v>-113.46666666666667</v>
      </c>
      <c r="I160" s="26">
        <f t="shared" si="16"/>
        <v>12</v>
      </c>
      <c r="J160" s="13">
        <f t="shared" si="18"/>
        <v>1981</v>
      </c>
      <c r="K160" s="26" t="s">
        <v>6222</v>
      </c>
      <c r="L160" s="38" t="s">
        <v>7046</v>
      </c>
      <c r="M160" s="38" t="s">
        <v>7009</v>
      </c>
      <c r="N160" s="38">
        <v>500</v>
      </c>
      <c r="O160" s="123">
        <v>29709.951388888891</v>
      </c>
      <c r="P160" s="123">
        <v>29709.999305555557</v>
      </c>
      <c r="Q160" s="123">
        <v>29710.25</v>
      </c>
      <c r="R160" s="123">
        <v>29710.298611111109</v>
      </c>
      <c r="S160" s="26" t="s">
        <v>7051</v>
      </c>
      <c r="T160" s="19">
        <f t="shared" si="19"/>
        <v>0.2506944444430701</v>
      </c>
      <c r="U160" s="19">
        <f t="shared" si="20"/>
        <v>0.34722222221898846</v>
      </c>
      <c r="V160" s="21">
        <f t="shared" si="17"/>
        <v>3.0083333333168412</v>
      </c>
      <c r="W160" s="50">
        <v>0</v>
      </c>
      <c r="X160" s="26" t="s">
        <v>6223</v>
      </c>
    </row>
    <row r="161" spans="1:24">
      <c r="A161" s="26" t="s">
        <v>256</v>
      </c>
      <c r="B161" s="26" t="s">
        <v>231</v>
      </c>
      <c r="C161" s="26" t="s">
        <v>257</v>
      </c>
      <c r="D161" s="26" t="s">
        <v>195</v>
      </c>
      <c r="E161" s="26" t="s">
        <v>1033</v>
      </c>
      <c r="F161" s="26" t="s">
        <v>1033</v>
      </c>
      <c r="G161" s="25">
        <v>-18.883333333333333</v>
      </c>
      <c r="H161" s="25">
        <v>-113.46666666666667</v>
      </c>
      <c r="I161" s="26">
        <f t="shared" si="16"/>
        <v>12</v>
      </c>
      <c r="J161" s="13">
        <f t="shared" si="18"/>
        <v>1981</v>
      </c>
      <c r="K161" s="26" t="s">
        <v>6221</v>
      </c>
      <c r="L161" s="38" t="s">
        <v>7046</v>
      </c>
      <c r="M161" s="38" t="s">
        <v>7009</v>
      </c>
      <c r="N161" s="38">
        <v>500</v>
      </c>
      <c r="O161" s="123">
        <v>29710.457638888889</v>
      </c>
      <c r="P161" s="123">
        <v>29710.518749999999</v>
      </c>
      <c r="Q161" s="123">
        <v>29710.549305555556</v>
      </c>
      <c r="R161" s="123">
        <v>29710.625</v>
      </c>
      <c r="S161" s="26" t="s">
        <v>7051</v>
      </c>
      <c r="T161" s="19">
        <f t="shared" si="19"/>
        <v>3.0555555556929903E-2</v>
      </c>
      <c r="U161" s="19">
        <f t="shared" si="20"/>
        <v>0.16736111111094942</v>
      </c>
      <c r="V161" s="21">
        <f t="shared" si="17"/>
        <v>0.36666666668315884</v>
      </c>
      <c r="W161" s="50">
        <v>0</v>
      </c>
      <c r="X161" s="26" t="s">
        <v>6165</v>
      </c>
    </row>
    <row r="162" spans="1:24">
      <c r="A162" s="26" t="s">
        <v>256</v>
      </c>
      <c r="B162" s="26" t="s">
        <v>231</v>
      </c>
      <c r="C162" s="26" t="s">
        <v>257</v>
      </c>
      <c r="D162" s="26" t="s">
        <v>195</v>
      </c>
      <c r="E162" s="26" t="s">
        <v>1033</v>
      </c>
      <c r="F162" s="26" t="s">
        <v>1033</v>
      </c>
      <c r="G162" s="25">
        <v>-18.883333333333333</v>
      </c>
      <c r="H162" s="25">
        <v>-113.46666666666667</v>
      </c>
      <c r="I162" s="26">
        <f t="shared" si="16"/>
        <v>12</v>
      </c>
      <c r="J162" s="13">
        <f t="shared" si="18"/>
        <v>1981</v>
      </c>
      <c r="K162" s="26" t="s">
        <v>6219</v>
      </c>
      <c r="L162" s="38" t="s">
        <v>7046</v>
      </c>
      <c r="M162" s="38" t="s">
        <v>7009</v>
      </c>
      <c r="N162" s="38">
        <v>500</v>
      </c>
      <c r="O162" s="123">
        <v>29710.758333333335</v>
      </c>
      <c r="P162" s="123">
        <v>29710.800694444446</v>
      </c>
      <c r="Q162" s="123">
        <v>29710.910416666666</v>
      </c>
      <c r="R162" s="123">
        <v>29710.956944444446</v>
      </c>
      <c r="S162" s="26" t="s">
        <v>7051</v>
      </c>
      <c r="T162" s="19">
        <f t="shared" si="19"/>
        <v>0.10972222221971606</v>
      </c>
      <c r="U162" s="19">
        <f t="shared" si="20"/>
        <v>0.19861111111094942</v>
      </c>
      <c r="V162" s="21">
        <f t="shared" si="17"/>
        <v>1.3166666666365927</v>
      </c>
      <c r="W162" s="50">
        <v>0</v>
      </c>
      <c r="X162" s="26" t="s">
        <v>6220</v>
      </c>
    </row>
    <row r="163" spans="1:24">
      <c r="A163" s="26" t="s">
        <v>256</v>
      </c>
      <c r="B163" s="26" t="s">
        <v>231</v>
      </c>
      <c r="C163" s="26" t="s">
        <v>257</v>
      </c>
      <c r="D163" s="26" t="s">
        <v>195</v>
      </c>
      <c r="E163" s="26" t="s">
        <v>1033</v>
      </c>
      <c r="F163" s="26" t="s">
        <v>1033</v>
      </c>
      <c r="G163" s="25">
        <v>-18.883333333333333</v>
      </c>
      <c r="H163" s="25">
        <v>-113.46666666666667</v>
      </c>
      <c r="I163" s="26">
        <f t="shared" si="16"/>
        <v>12</v>
      </c>
      <c r="J163" s="13">
        <f t="shared" si="18"/>
        <v>1981</v>
      </c>
      <c r="K163" s="26" t="s">
        <v>6217</v>
      </c>
      <c r="L163" s="38" t="s">
        <v>7046</v>
      </c>
      <c r="M163" s="38" t="s">
        <v>7009</v>
      </c>
      <c r="N163" s="38">
        <v>500</v>
      </c>
      <c r="O163" s="123">
        <v>29711.172222222223</v>
      </c>
      <c r="P163" s="123">
        <v>29711.211111111112</v>
      </c>
      <c r="Q163" s="123">
        <v>29711.4375</v>
      </c>
      <c r="R163" s="123">
        <v>29711.4375</v>
      </c>
      <c r="S163" s="26" t="s">
        <v>7051</v>
      </c>
      <c r="T163" s="19">
        <f t="shared" si="19"/>
        <v>0.22638888888832298</v>
      </c>
      <c r="U163" s="19">
        <f t="shared" si="20"/>
        <v>0.26527777777664596</v>
      </c>
      <c r="V163" s="21">
        <f t="shared" si="17"/>
        <v>2.7166666666598758</v>
      </c>
      <c r="W163" s="50">
        <v>0</v>
      </c>
      <c r="X163" s="26" t="s">
        <v>6165</v>
      </c>
    </row>
    <row r="164" spans="1:24">
      <c r="A164" s="26" t="s">
        <v>256</v>
      </c>
      <c r="B164" s="26" t="s">
        <v>231</v>
      </c>
      <c r="C164" s="26" t="s">
        <v>257</v>
      </c>
      <c r="D164" s="26" t="s">
        <v>195</v>
      </c>
      <c r="E164" s="26" t="s">
        <v>1033</v>
      </c>
      <c r="F164" s="26" t="s">
        <v>1033</v>
      </c>
      <c r="G164" s="25">
        <v>-18.883333333333333</v>
      </c>
      <c r="H164" s="25">
        <v>-113.46666666666667</v>
      </c>
      <c r="I164" s="26">
        <f t="shared" si="16"/>
        <v>12</v>
      </c>
      <c r="J164" s="13">
        <f t="shared" si="18"/>
        <v>1981</v>
      </c>
      <c r="K164" s="26" t="s">
        <v>6214</v>
      </c>
      <c r="L164" s="38" t="s">
        <v>7046</v>
      </c>
      <c r="M164" s="38" t="s">
        <v>6176</v>
      </c>
      <c r="N164" s="38" t="s">
        <v>7010</v>
      </c>
      <c r="O164" s="123">
        <v>29718.041666666668</v>
      </c>
      <c r="P164" s="123">
        <v>29718.041666666668</v>
      </c>
      <c r="Q164" s="123">
        <v>29718.041666666668</v>
      </c>
      <c r="R164" s="123">
        <v>29718.041666666668</v>
      </c>
      <c r="S164" s="26" t="s">
        <v>7052</v>
      </c>
      <c r="T164" s="19">
        <f t="shared" si="19"/>
        <v>0</v>
      </c>
      <c r="U164" s="19">
        <f t="shared" si="20"/>
        <v>0</v>
      </c>
      <c r="V164" s="21">
        <f t="shared" si="17"/>
        <v>0</v>
      </c>
      <c r="W164" s="50">
        <v>0</v>
      </c>
      <c r="X164" s="26" t="s">
        <v>6216</v>
      </c>
    </row>
    <row r="165" spans="1:24">
      <c r="C165" s="9"/>
      <c r="D165" s="16" t="s">
        <v>7053</v>
      </c>
      <c r="E165" s="9"/>
      <c r="F165" s="9"/>
      <c r="G165" s="21">
        <v>-99.99</v>
      </c>
      <c r="H165" s="21">
        <v>-999.99</v>
      </c>
      <c r="J165" s="13">
        <f t="shared" si="18"/>
        <v>1900</v>
      </c>
      <c r="K165" s="26" t="s">
        <v>7054</v>
      </c>
      <c r="L165" s="38" t="s">
        <v>7046</v>
      </c>
      <c r="M165" s="38" t="s">
        <v>6176</v>
      </c>
      <c r="N165" s="38" t="s">
        <v>7010</v>
      </c>
      <c r="O165" s="123"/>
      <c r="P165" s="123"/>
      <c r="Q165" s="123" t="s">
        <v>7053</v>
      </c>
      <c r="R165" s="123"/>
      <c r="T165" s="19"/>
      <c r="U165" s="19"/>
      <c r="V165" s="6"/>
      <c r="W165" s="50">
        <v>0</v>
      </c>
    </row>
    <row r="166" spans="1:24">
      <c r="A166" s="26" t="s">
        <v>262</v>
      </c>
      <c r="B166" s="26" t="s">
        <v>263</v>
      </c>
      <c r="C166" s="26" t="s">
        <v>262</v>
      </c>
      <c r="D166" s="26" t="s">
        <v>264</v>
      </c>
      <c r="E166" s="26" t="s">
        <v>266</v>
      </c>
      <c r="F166" s="26" t="s">
        <v>266</v>
      </c>
      <c r="G166" s="25">
        <v>0</v>
      </c>
      <c r="H166" s="25">
        <v>0</v>
      </c>
      <c r="I166" s="26">
        <f t="shared" ref="I166:I176" si="21">INT(((180 + H166)/6) + 1)</f>
        <v>31</v>
      </c>
      <c r="J166" s="13">
        <f t="shared" si="18"/>
        <v>1981</v>
      </c>
      <c r="K166" s="26" t="s">
        <v>6213</v>
      </c>
      <c r="L166" s="38" t="s">
        <v>7046</v>
      </c>
      <c r="M166" s="38" t="s">
        <v>6176</v>
      </c>
      <c r="N166" s="38" t="s">
        <v>7010</v>
      </c>
      <c r="O166" s="123">
        <v>29774.041666666668</v>
      </c>
      <c r="P166" s="123">
        <v>29774.041666666668</v>
      </c>
      <c r="Q166" s="123">
        <v>29774.041666666668</v>
      </c>
      <c r="R166" s="123">
        <v>29774.041666666668</v>
      </c>
      <c r="S166" s="26" t="s">
        <v>7055</v>
      </c>
      <c r="T166" s="19">
        <f t="shared" si="19"/>
        <v>0</v>
      </c>
      <c r="U166" s="19">
        <f t="shared" si="20"/>
        <v>0</v>
      </c>
      <c r="V166" s="21">
        <f t="shared" ref="V166:V229" si="22">((VALUE(T166)) * 24) * 0.5</f>
        <v>0</v>
      </c>
      <c r="W166" s="50">
        <v>0</v>
      </c>
      <c r="X166" s="26" t="s">
        <v>311</v>
      </c>
    </row>
    <row r="167" spans="1:24">
      <c r="A167" s="26" t="s">
        <v>262</v>
      </c>
      <c r="B167" s="26" t="s">
        <v>263</v>
      </c>
      <c r="C167" s="26" t="s">
        <v>262</v>
      </c>
      <c r="D167" s="26" t="s">
        <v>264</v>
      </c>
      <c r="E167" s="26" t="s">
        <v>266</v>
      </c>
      <c r="F167" s="26" t="s">
        <v>266</v>
      </c>
      <c r="G167" s="25">
        <v>0</v>
      </c>
      <c r="H167" s="25">
        <v>0</v>
      </c>
      <c r="I167" s="26">
        <f t="shared" si="21"/>
        <v>31</v>
      </c>
      <c r="J167" s="13">
        <f t="shared" si="18"/>
        <v>1981</v>
      </c>
      <c r="K167" s="26" t="s">
        <v>6211</v>
      </c>
      <c r="L167" s="38" t="s">
        <v>7046</v>
      </c>
      <c r="M167" s="38" t="s">
        <v>6176</v>
      </c>
      <c r="N167" s="38" t="s">
        <v>7010</v>
      </c>
      <c r="O167" s="123">
        <v>29774.041666666668</v>
      </c>
      <c r="P167" s="123">
        <v>29774.041666666668</v>
      </c>
      <c r="Q167" s="123">
        <v>29774.041666666668</v>
      </c>
      <c r="R167" s="123">
        <v>29774.041666666668</v>
      </c>
      <c r="S167" s="26" t="s">
        <v>7055</v>
      </c>
      <c r="T167" s="19">
        <f t="shared" si="19"/>
        <v>0</v>
      </c>
      <c r="U167" s="19">
        <f t="shared" si="20"/>
        <v>0</v>
      </c>
      <c r="V167" s="21">
        <f t="shared" si="22"/>
        <v>0</v>
      </c>
      <c r="W167" s="50">
        <v>0</v>
      </c>
      <c r="X167" s="26" t="s">
        <v>311</v>
      </c>
    </row>
    <row r="168" spans="1:24">
      <c r="A168" s="26" t="s">
        <v>267</v>
      </c>
      <c r="B168" s="26" t="s">
        <v>231</v>
      </c>
      <c r="C168" s="26" t="s">
        <v>268</v>
      </c>
      <c r="D168" s="26" t="s">
        <v>195</v>
      </c>
      <c r="E168" s="26" t="s">
        <v>1033</v>
      </c>
      <c r="F168" s="26" t="s">
        <v>1033</v>
      </c>
      <c r="G168" s="25">
        <v>20</v>
      </c>
      <c r="H168" s="25">
        <v>-109</v>
      </c>
      <c r="I168" s="26">
        <f t="shared" si="21"/>
        <v>12</v>
      </c>
      <c r="J168" s="13">
        <f t="shared" si="18"/>
        <v>1981</v>
      </c>
      <c r="K168" s="26" t="s">
        <v>6209</v>
      </c>
      <c r="L168" s="38" t="s">
        <v>6210</v>
      </c>
      <c r="M168" s="38" t="s">
        <v>7009</v>
      </c>
      <c r="N168" s="38">
        <v>200</v>
      </c>
      <c r="O168" s="123">
        <v>29906.34513888889</v>
      </c>
      <c r="P168" s="123">
        <v>29906.395833333332</v>
      </c>
      <c r="Q168" s="123">
        <v>29906.557638888888</v>
      </c>
      <c r="R168" s="123">
        <v>29906.625</v>
      </c>
      <c r="S168" s="26" t="s">
        <v>7056</v>
      </c>
      <c r="T168" s="19">
        <f t="shared" si="19"/>
        <v>0.16180555555547471</v>
      </c>
      <c r="U168" s="19">
        <f t="shared" si="20"/>
        <v>0.27986111111022183</v>
      </c>
      <c r="V168" s="21">
        <f t="shared" si="22"/>
        <v>1.9416666666656965</v>
      </c>
      <c r="W168" s="50">
        <v>0</v>
      </c>
      <c r="X168" s="26" t="s">
        <v>6204</v>
      </c>
    </row>
    <row r="169" spans="1:24">
      <c r="A169" s="26" t="s">
        <v>267</v>
      </c>
      <c r="B169" s="26" t="s">
        <v>231</v>
      </c>
      <c r="C169" s="26" t="s">
        <v>268</v>
      </c>
      <c r="D169" s="26" t="s">
        <v>195</v>
      </c>
      <c r="E169" s="26" t="s">
        <v>1033</v>
      </c>
      <c r="F169" s="26" t="s">
        <v>1033</v>
      </c>
      <c r="G169" s="25">
        <v>20</v>
      </c>
      <c r="H169" s="25">
        <v>-109</v>
      </c>
      <c r="I169" s="26">
        <f t="shared" si="21"/>
        <v>12</v>
      </c>
      <c r="J169" s="13">
        <f t="shared" si="18"/>
        <v>1981</v>
      </c>
      <c r="K169" s="26" t="s">
        <v>6207</v>
      </c>
      <c r="L169" s="38" t="s">
        <v>6208</v>
      </c>
      <c r="M169" s="38" t="s">
        <v>7009</v>
      </c>
      <c r="N169" s="38">
        <v>200</v>
      </c>
      <c r="O169" s="123">
        <v>29907.108333333334</v>
      </c>
      <c r="P169" s="123">
        <v>29907.145833333332</v>
      </c>
      <c r="Q169" s="123">
        <v>29907.386111111111</v>
      </c>
      <c r="R169" s="123">
        <v>29907.416666666668</v>
      </c>
      <c r="S169" s="26" t="s">
        <v>7056</v>
      </c>
      <c r="T169" s="19">
        <f t="shared" si="19"/>
        <v>0.24027777777882875</v>
      </c>
      <c r="U169" s="19">
        <f t="shared" si="20"/>
        <v>0.30833333333430346</v>
      </c>
      <c r="V169" s="21">
        <f t="shared" si="22"/>
        <v>2.883333333345945</v>
      </c>
      <c r="W169" s="50">
        <v>0</v>
      </c>
      <c r="X169" s="26" t="s">
        <v>6204</v>
      </c>
    </row>
    <row r="170" spans="1:24">
      <c r="A170" s="26" t="s">
        <v>267</v>
      </c>
      <c r="B170" s="26" t="s">
        <v>231</v>
      </c>
      <c r="C170" s="26" t="s">
        <v>268</v>
      </c>
      <c r="D170" s="26" t="s">
        <v>195</v>
      </c>
      <c r="E170" s="26" t="s">
        <v>1033</v>
      </c>
      <c r="F170" s="26" t="s">
        <v>1033</v>
      </c>
      <c r="G170" s="25">
        <v>20</v>
      </c>
      <c r="H170" s="25">
        <v>-109</v>
      </c>
      <c r="I170" s="26">
        <f t="shared" si="21"/>
        <v>12</v>
      </c>
      <c r="J170" s="13">
        <f t="shared" si="18"/>
        <v>1981</v>
      </c>
      <c r="K170" s="26" t="s">
        <v>6205</v>
      </c>
      <c r="L170" s="38" t="s">
        <v>6206</v>
      </c>
      <c r="M170" s="38" t="s">
        <v>7009</v>
      </c>
      <c r="N170" s="38">
        <v>200</v>
      </c>
      <c r="O170" s="123">
        <v>29908.097222222223</v>
      </c>
      <c r="P170" s="123">
        <v>29908.143055555556</v>
      </c>
      <c r="Q170" s="123">
        <v>29908.45</v>
      </c>
      <c r="R170" s="123">
        <v>29908.5</v>
      </c>
      <c r="S170" s="26" t="s">
        <v>7056</v>
      </c>
      <c r="T170" s="19">
        <f t="shared" si="19"/>
        <v>0.30694444444452529</v>
      </c>
      <c r="U170" s="19">
        <f t="shared" si="20"/>
        <v>0.40277777777737356</v>
      </c>
      <c r="V170" s="21">
        <f t="shared" si="22"/>
        <v>3.6833333333343035</v>
      </c>
      <c r="W170" s="50">
        <v>0</v>
      </c>
      <c r="X170" s="26" t="s">
        <v>6204</v>
      </c>
    </row>
    <row r="171" spans="1:24">
      <c r="A171" s="26" t="s">
        <v>267</v>
      </c>
      <c r="B171" s="26" t="s">
        <v>231</v>
      </c>
      <c r="C171" s="26" t="s">
        <v>268</v>
      </c>
      <c r="D171" s="26" t="s">
        <v>195</v>
      </c>
      <c r="E171" s="26" t="s">
        <v>1033</v>
      </c>
      <c r="F171" s="26" t="s">
        <v>1033</v>
      </c>
      <c r="G171" s="25">
        <v>20</v>
      </c>
      <c r="H171" s="25">
        <v>-109</v>
      </c>
      <c r="I171" s="26">
        <f t="shared" si="21"/>
        <v>12</v>
      </c>
      <c r="J171" s="13">
        <f t="shared" si="18"/>
        <v>1981</v>
      </c>
      <c r="K171" s="26" t="s">
        <v>6202</v>
      </c>
      <c r="L171" s="38" t="s">
        <v>6203</v>
      </c>
      <c r="M171" s="38" t="s">
        <v>7009</v>
      </c>
      <c r="N171" s="38">
        <v>200</v>
      </c>
      <c r="O171" s="123">
        <v>29909.078472222223</v>
      </c>
      <c r="P171" s="123">
        <v>29909.121527777777</v>
      </c>
      <c r="Q171" s="123">
        <v>29909.542361111111</v>
      </c>
      <c r="R171" s="123">
        <v>29909.583333333332</v>
      </c>
      <c r="S171" s="26" t="s">
        <v>7056</v>
      </c>
      <c r="T171" s="19">
        <f t="shared" si="19"/>
        <v>0.42083333333357587</v>
      </c>
      <c r="U171" s="19">
        <f t="shared" si="20"/>
        <v>0.50486111110876664</v>
      </c>
      <c r="V171" s="21">
        <f t="shared" si="22"/>
        <v>5.0500000000029104</v>
      </c>
      <c r="W171" s="50">
        <v>0</v>
      </c>
      <c r="X171" s="26" t="s">
        <v>6204</v>
      </c>
    </row>
    <row r="172" spans="1:24">
      <c r="A172" s="26" t="s">
        <v>267</v>
      </c>
      <c r="B172" s="26" t="s">
        <v>231</v>
      </c>
      <c r="C172" s="26" t="s">
        <v>268</v>
      </c>
      <c r="D172" s="26" t="s">
        <v>195</v>
      </c>
      <c r="E172" s="26" t="s">
        <v>1033</v>
      </c>
      <c r="F172" s="26" t="s">
        <v>1033</v>
      </c>
      <c r="G172" s="25">
        <v>20</v>
      </c>
      <c r="H172" s="25">
        <v>-109</v>
      </c>
      <c r="I172" s="26">
        <f t="shared" si="21"/>
        <v>12</v>
      </c>
      <c r="J172" s="13">
        <f t="shared" si="18"/>
        <v>1981</v>
      </c>
      <c r="K172" s="26" t="s">
        <v>6199</v>
      </c>
      <c r="L172" s="38" t="s">
        <v>6200</v>
      </c>
      <c r="M172" s="38" t="s">
        <v>7009</v>
      </c>
      <c r="N172" s="38">
        <v>200</v>
      </c>
      <c r="O172" s="123">
        <v>29910.216666666667</v>
      </c>
      <c r="P172" s="123">
        <v>29910.250694444443</v>
      </c>
      <c r="Q172" s="123">
        <v>29910.670138888891</v>
      </c>
      <c r="R172" s="123">
        <v>29910.708333333332</v>
      </c>
      <c r="S172" s="26" t="s">
        <v>7056</v>
      </c>
      <c r="T172" s="19">
        <f t="shared" si="19"/>
        <v>0.41944444444743567</v>
      </c>
      <c r="U172" s="19">
        <f t="shared" si="20"/>
        <v>0.49166666666496894</v>
      </c>
      <c r="V172" s="21">
        <f t="shared" si="22"/>
        <v>5.0333333333692281</v>
      </c>
      <c r="W172" s="50"/>
      <c r="X172" s="26" t="s">
        <v>6201</v>
      </c>
    </row>
    <row r="173" spans="1:24">
      <c r="A173" s="26" t="s">
        <v>267</v>
      </c>
      <c r="B173" s="26" t="s">
        <v>231</v>
      </c>
      <c r="C173" s="26" t="s">
        <v>268</v>
      </c>
      <c r="D173" s="26" t="s">
        <v>195</v>
      </c>
      <c r="E173" s="26" t="s">
        <v>1033</v>
      </c>
      <c r="F173" s="26" t="s">
        <v>1033</v>
      </c>
      <c r="G173" s="25">
        <v>20</v>
      </c>
      <c r="H173" s="25">
        <v>-109</v>
      </c>
      <c r="I173" s="26">
        <f t="shared" si="21"/>
        <v>12</v>
      </c>
      <c r="J173" s="13">
        <f t="shared" si="18"/>
        <v>1981</v>
      </c>
      <c r="K173" s="26" t="s">
        <v>6197</v>
      </c>
      <c r="L173" s="38" t="s">
        <v>6198</v>
      </c>
      <c r="M173" s="38" t="s">
        <v>7009</v>
      </c>
      <c r="N173" s="38">
        <v>200</v>
      </c>
      <c r="O173" s="123">
        <v>29911.013888888891</v>
      </c>
      <c r="P173" s="123">
        <v>29911.05</v>
      </c>
      <c r="Q173" s="123">
        <v>29911.448611111111</v>
      </c>
      <c r="R173" s="123">
        <v>29911.491666666665</v>
      </c>
      <c r="S173" s="26" t="s">
        <v>7056</v>
      </c>
      <c r="T173" s="19">
        <f t="shared" si="19"/>
        <v>0.39861111111167702</v>
      </c>
      <c r="U173" s="19">
        <f t="shared" si="20"/>
        <v>0.47777777777446317</v>
      </c>
      <c r="V173" s="21">
        <f t="shared" si="22"/>
        <v>4.7833333333401242</v>
      </c>
      <c r="W173" s="50">
        <v>0</v>
      </c>
      <c r="X173" s="26" t="s">
        <v>6192</v>
      </c>
    </row>
    <row r="174" spans="1:24">
      <c r="A174" s="26" t="s">
        <v>267</v>
      </c>
      <c r="B174" s="26" t="s">
        <v>231</v>
      </c>
      <c r="C174" s="26" t="s">
        <v>268</v>
      </c>
      <c r="D174" s="26" t="s">
        <v>195</v>
      </c>
      <c r="E174" s="26" t="s">
        <v>1033</v>
      </c>
      <c r="F174" s="26" t="s">
        <v>1033</v>
      </c>
      <c r="G174" s="25">
        <v>20</v>
      </c>
      <c r="H174" s="25">
        <v>-109</v>
      </c>
      <c r="I174" s="26">
        <f t="shared" si="21"/>
        <v>12</v>
      </c>
      <c r="J174" s="13">
        <f t="shared" si="18"/>
        <v>1981</v>
      </c>
      <c r="K174" s="26" t="s">
        <v>6195</v>
      </c>
      <c r="L174" s="38" t="s">
        <v>6196</v>
      </c>
      <c r="M174" s="38" t="s">
        <v>7009</v>
      </c>
      <c r="N174" s="38">
        <v>200</v>
      </c>
      <c r="O174" s="123">
        <v>29912.06388888889</v>
      </c>
      <c r="P174" s="123">
        <v>29912.095833333333</v>
      </c>
      <c r="Q174" s="123">
        <v>29912.520833333332</v>
      </c>
      <c r="R174" s="123">
        <v>29912.5625</v>
      </c>
      <c r="S174" s="26" t="s">
        <v>7056</v>
      </c>
      <c r="T174" s="19">
        <f t="shared" si="19"/>
        <v>0.4249999999992724</v>
      </c>
      <c r="U174" s="19">
        <f t="shared" si="20"/>
        <v>0.49861111111022183</v>
      </c>
      <c r="V174" s="21">
        <f t="shared" si="22"/>
        <v>5.0999999999912689</v>
      </c>
      <c r="W174" s="50">
        <v>0</v>
      </c>
      <c r="X174" s="26" t="s">
        <v>6192</v>
      </c>
    </row>
    <row r="175" spans="1:24">
      <c r="A175" s="26" t="s">
        <v>267</v>
      </c>
      <c r="B175" s="26" t="s">
        <v>231</v>
      </c>
      <c r="C175" s="26" t="s">
        <v>268</v>
      </c>
      <c r="D175" s="26" t="s">
        <v>195</v>
      </c>
      <c r="E175" s="26" t="s">
        <v>1033</v>
      </c>
      <c r="F175" s="26" t="s">
        <v>1033</v>
      </c>
      <c r="G175" s="25">
        <v>20</v>
      </c>
      <c r="H175" s="25">
        <v>-109</v>
      </c>
      <c r="I175" s="26">
        <f t="shared" si="21"/>
        <v>12</v>
      </c>
      <c r="J175" s="13">
        <f t="shared" si="18"/>
        <v>1981</v>
      </c>
      <c r="K175" s="26" t="s">
        <v>6193</v>
      </c>
      <c r="L175" s="38" t="s">
        <v>6194</v>
      </c>
      <c r="M175" s="38" t="s">
        <v>7009</v>
      </c>
      <c r="N175" s="38">
        <v>200</v>
      </c>
      <c r="O175" s="123">
        <v>29913.005555555555</v>
      </c>
      <c r="P175" s="123">
        <v>29913.117361111112</v>
      </c>
      <c r="Q175" s="123">
        <v>29913.380555555555</v>
      </c>
      <c r="R175" s="123">
        <v>29913.418055555554</v>
      </c>
      <c r="S175" s="26" t="s">
        <v>7056</v>
      </c>
      <c r="T175" s="19">
        <f t="shared" si="19"/>
        <v>0.26319444444379769</v>
      </c>
      <c r="U175" s="19">
        <f t="shared" si="20"/>
        <v>0.41249999999854481</v>
      </c>
      <c r="V175" s="21">
        <f t="shared" si="22"/>
        <v>3.1583333333255723</v>
      </c>
      <c r="W175" s="50">
        <v>0</v>
      </c>
      <c r="X175" s="26" t="s">
        <v>6192</v>
      </c>
    </row>
    <row r="176" spans="1:24">
      <c r="A176" s="26" t="s">
        <v>267</v>
      </c>
      <c r="B176" s="26" t="s">
        <v>231</v>
      </c>
      <c r="C176" s="26" t="s">
        <v>268</v>
      </c>
      <c r="D176" s="26" t="s">
        <v>195</v>
      </c>
      <c r="E176" s="26" t="s">
        <v>1033</v>
      </c>
      <c r="F176" s="26" t="s">
        <v>1033</v>
      </c>
      <c r="G176" s="25">
        <v>20</v>
      </c>
      <c r="H176" s="25">
        <v>-109</v>
      </c>
      <c r="I176" s="26">
        <f t="shared" si="21"/>
        <v>12</v>
      </c>
      <c r="J176" s="13">
        <f t="shared" si="18"/>
        <v>1981</v>
      </c>
      <c r="K176" s="26" t="s">
        <v>6189</v>
      </c>
      <c r="L176" s="38" t="s">
        <v>6190</v>
      </c>
      <c r="M176" s="38" t="s">
        <v>7009</v>
      </c>
      <c r="N176" s="38">
        <v>200</v>
      </c>
      <c r="O176" s="123">
        <v>29914.047916666666</v>
      </c>
      <c r="P176" s="123">
        <v>29914.085416666665</v>
      </c>
      <c r="Q176" s="123">
        <v>29914.420138888891</v>
      </c>
      <c r="R176" s="123">
        <v>29914.458333333332</v>
      </c>
      <c r="S176" s="26" t="s">
        <v>7056</v>
      </c>
      <c r="T176" s="19">
        <f t="shared" si="19"/>
        <v>0.33472222222553683</v>
      </c>
      <c r="U176" s="19">
        <f t="shared" si="20"/>
        <v>0.41041666666569654</v>
      </c>
      <c r="V176" s="21">
        <f t="shared" si="22"/>
        <v>4.0166666667064419</v>
      </c>
      <c r="W176" s="50">
        <v>0</v>
      </c>
      <c r="X176" s="26" t="s">
        <v>6192</v>
      </c>
    </row>
    <row r="177" spans="1:24">
      <c r="A177" s="26" t="s">
        <v>270</v>
      </c>
      <c r="B177" s="26" t="s">
        <v>271</v>
      </c>
      <c r="C177" s="26" t="s">
        <v>264</v>
      </c>
      <c r="D177" s="26" t="s">
        <v>272</v>
      </c>
      <c r="E177" s="26" t="s">
        <v>274</v>
      </c>
      <c r="F177" s="26" t="s">
        <v>274</v>
      </c>
      <c r="G177" s="25">
        <v>0</v>
      </c>
      <c r="H177" s="25">
        <v>0</v>
      </c>
      <c r="I177" s="26" t="s">
        <v>6176</v>
      </c>
      <c r="J177" s="13">
        <f t="shared" si="18"/>
        <v>1982</v>
      </c>
      <c r="K177" s="26" t="s">
        <v>6187</v>
      </c>
      <c r="L177" s="38" t="s">
        <v>7046</v>
      </c>
      <c r="M177" s="38" t="s">
        <v>7009</v>
      </c>
      <c r="N177" s="38" t="s">
        <v>7010</v>
      </c>
      <c r="O177" s="123">
        <v>29979.881944444445</v>
      </c>
      <c r="P177" s="123">
        <v>29979.93611111111</v>
      </c>
      <c r="Q177" s="123">
        <v>29980.458333333332</v>
      </c>
      <c r="R177" s="123">
        <v>29980.534722222223</v>
      </c>
      <c r="S177" s="26" t="s">
        <v>7057</v>
      </c>
      <c r="T177" s="19">
        <f t="shared" si="19"/>
        <v>0.52222222222189885</v>
      </c>
      <c r="U177" s="19">
        <f t="shared" si="20"/>
        <v>0.65277777777737356</v>
      </c>
      <c r="V177" s="21">
        <f t="shared" si="22"/>
        <v>6.2666666666627862</v>
      </c>
      <c r="W177" s="50">
        <v>0</v>
      </c>
      <c r="X177" s="26" t="s">
        <v>6147</v>
      </c>
    </row>
    <row r="178" spans="1:24">
      <c r="A178" s="26" t="s">
        <v>270</v>
      </c>
      <c r="B178" s="26" t="s">
        <v>271</v>
      </c>
      <c r="C178" s="26" t="s">
        <v>264</v>
      </c>
      <c r="D178" s="26" t="s">
        <v>272</v>
      </c>
      <c r="E178" s="26" t="s">
        <v>274</v>
      </c>
      <c r="F178" s="26" t="s">
        <v>274</v>
      </c>
      <c r="G178" s="25">
        <v>0</v>
      </c>
      <c r="H178" s="25">
        <v>0</v>
      </c>
      <c r="I178" s="26" t="s">
        <v>6176</v>
      </c>
      <c r="J178" s="13">
        <f t="shared" si="18"/>
        <v>1982</v>
      </c>
      <c r="K178" s="26" t="s">
        <v>6184</v>
      </c>
      <c r="L178" s="38" t="s">
        <v>7046</v>
      </c>
      <c r="M178" s="38" t="s">
        <v>7009</v>
      </c>
      <c r="N178" s="38" t="s">
        <v>7010</v>
      </c>
      <c r="O178" s="123">
        <v>29983.255555555555</v>
      </c>
      <c r="P178" s="123">
        <v>29983.399305555555</v>
      </c>
      <c r="Q178" s="123">
        <v>29983.913194444445</v>
      </c>
      <c r="R178" s="123">
        <v>29983.958333333332</v>
      </c>
      <c r="S178" s="26" t="s">
        <v>7058</v>
      </c>
      <c r="T178" s="19">
        <f t="shared" si="19"/>
        <v>0.51388888889050577</v>
      </c>
      <c r="U178" s="19">
        <f t="shared" si="20"/>
        <v>0.70277777777664596</v>
      </c>
      <c r="V178" s="21">
        <f t="shared" si="22"/>
        <v>6.1666666666860692</v>
      </c>
      <c r="W178" s="50"/>
      <c r="X178" s="26" t="s">
        <v>6186</v>
      </c>
    </row>
    <row r="179" spans="1:24">
      <c r="A179" s="26" t="s">
        <v>270</v>
      </c>
      <c r="B179" s="26" t="s">
        <v>271</v>
      </c>
      <c r="C179" s="26" t="s">
        <v>264</v>
      </c>
      <c r="D179" s="26" t="s">
        <v>272</v>
      </c>
      <c r="E179" s="26" t="s">
        <v>274</v>
      </c>
      <c r="F179" s="26" t="s">
        <v>274</v>
      </c>
      <c r="G179" s="25">
        <v>0</v>
      </c>
      <c r="H179" s="25">
        <v>0</v>
      </c>
      <c r="I179" s="26" t="s">
        <v>6176</v>
      </c>
      <c r="J179" s="13">
        <f t="shared" si="18"/>
        <v>1982</v>
      </c>
      <c r="K179" s="26" t="s">
        <v>6182</v>
      </c>
      <c r="L179" s="38" t="s">
        <v>7046</v>
      </c>
      <c r="M179" s="38" t="s">
        <v>7009</v>
      </c>
      <c r="N179" s="38" t="s">
        <v>7010</v>
      </c>
      <c r="O179" s="123">
        <v>29984.862499999999</v>
      </c>
      <c r="P179" s="123">
        <v>29984.982638888891</v>
      </c>
      <c r="Q179" s="123">
        <v>29985.125</v>
      </c>
      <c r="R179" s="123">
        <v>29985.190972222223</v>
      </c>
      <c r="S179" s="26" t="s">
        <v>7059</v>
      </c>
      <c r="T179" s="19">
        <f t="shared" si="19"/>
        <v>0.14236111110949423</v>
      </c>
      <c r="U179" s="19">
        <f t="shared" si="20"/>
        <v>0.32847222222335404</v>
      </c>
      <c r="V179" s="21">
        <f t="shared" si="22"/>
        <v>1.7083333333139308</v>
      </c>
      <c r="W179" s="50">
        <v>0</v>
      </c>
      <c r="X179" s="26" t="s">
        <v>6147</v>
      </c>
    </row>
    <row r="180" spans="1:24">
      <c r="A180" s="26" t="s">
        <v>270</v>
      </c>
      <c r="B180" s="26" t="s">
        <v>271</v>
      </c>
      <c r="C180" s="26" t="s">
        <v>264</v>
      </c>
      <c r="D180" s="26" t="s">
        <v>272</v>
      </c>
      <c r="E180" s="26" t="s">
        <v>274</v>
      </c>
      <c r="F180" s="26" t="s">
        <v>274</v>
      </c>
      <c r="G180" s="25">
        <v>0</v>
      </c>
      <c r="H180" s="25">
        <v>0</v>
      </c>
      <c r="I180" s="26" t="s">
        <v>6176</v>
      </c>
      <c r="J180" s="13">
        <f t="shared" si="18"/>
        <v>1982</v>
      </c>
      <c r="K180" s="26" t="s">
        <v>6180</v>
      </c>
      <c r="L180" s="38" t="s">
        <v>7046</v>
      </c>
      <c r="M180" s="38" t="s">
        <v>7009</v>
      </c>
      <c r="N180" s="38" t="s">
        <v>7010</v>
      </c>
      <c r="O180" s="123">
        <v>29986.5625</v>
      </c>
      <c r="P180" s="123">
        <v>29986.652777777777</v>
      </c>
      <c r="Q180" s="123">
        <v>29987.204861111109</v>
      </c>
      <c r="R180" s="123">
        <v>29987.270833333332</v>
      </c>
      <c r="S180" s="26" t="s">
        <v>7060</v>
      </c>
      <c r="T180" s="19">
        <f t="shared" si="19"/>
        <v>0.55208333333212067</v>
      </c>
      <c r="U180" s="19">
        <f t="shared" si="20"/>
        <v>0.70833333333212067</v>
      </c>
      <c r="V180" s="21">
        <f t="shared" si="22"/>
        <v>6.6249999999854481</v>
      </c>
      <c r="W180" s="50">
        <v>0</v>
      </c>
      <c r="X180" s="26" t="s">
        <v>6147</v>
      </c>
    </row>
    <row r="181" spans="1:24">
      <c r="A181" s="26" t="s">
        <v>270</v>
      </c>
      <c r="B181" s="26" t="s">
        <v>271</v>
      </c>
      <c r="C181" s="26" t="s">
        <v>264</v>
      </c>
      <c r="D181" s="26" t="s">
        <v>272</v>
      </c>
      <c r="E181" s="26" t="s">
        <v>274</v>
      </c>
      <c r="F181" s="26" t="s">
        <v>274</v>
      </c>
      <c r="G181" s="25">
        <v>0</v>
      </c>
      <c r="H181" s="25">
        <v>0</v>
      </c>
      <c r="I181" s="26" t="s">
        <v>6176</v>
      </c>
      <c r="J181" s="13">
        <f t="shared" si="18"/>
        <v>1982</v>
      </c>
      <c r="K181" s="26" t="s">
        <v>6178</v>
      </c>
      <c r="L181" s="38" t="s">
        <v>7046</v>
      </c>
      <c r="M181" s="38" t="s">
        <v>7009</v>
      </c>
      <c r="N181" s="38" t="s">
        <v>7010</v>
      </c>
      <c r="O181" s="123">
        <v>29987.772916666665</v>
      </c>
      <c r="P181" s="123">
        <v>29987.826388888891</v>
      </c>
      <c r="Q181" s="123">
        <v>29988.451388888891</v>
      </c>
      <c r="R181" s="123">
        <v>29988.510416666668</v>
      </c>
      <c r="S181" s="26" t="s">
        <v>7061</v>
      </c>
      <c r="T181" s="19">
        <f t="shared" si="19"/>
        <v>0.625</v>
      </c>
      <c r="U181" s="19">
        <f t="shared" si="20"/>
        <v>0.73750000000291038</v>
      </c>
      <c r="V181" s="21">
        <f t="shared" si="22"/>
        <v>7.5</v>
      </c>
      <c r="W181" s="50">
        <v>0</v>
      </c>
      <c r="X181" s="26" t="s">
        <v>6147</v>
      </c>
    </row>
    <row r="182" spans="1:24">
      <c r="A182" s="26" t="s">
        <v>270</v>
      </c>
      <c r="B182" s="26" t="s">
        <v>271</v>
      </c>
      <c r="C182" s="26" t="s">
        <v>264</v>
      </c>
      <c r="D182" s="26" t="s">
        <v>272</v>
      </c>
      <c r="E182" s="26" t="s">
        <v>274</v>
      </c>
      <c r="F182" s="26" t="s">
        <v>274</v>
      </c>
      <c r="G182" s="25">
        <v>0</v>
      </c>
      <c r="H182" s="25">
        <v>0</v>
      </c>
      <c r="I182" s="26" t="s">
        <v>6176</v>
      </c>
      <c r="J182" s="13">
        <f t="shared" si="18"/>
        <v>1982</v>
      </c>
      <c r="K182" s="26" t="s">
        <v>6175</v>
      </c>
      <c r="L182" s="38" t="s">
        <v>7046</v>
      </c>
      <c r="M182" s="38" t="s">
        <v>7009</v>
      </c>
      <c r="N182" s="38" t="s">
        <v>7010</v>
      </c>
      <c r="O182" s="123">
        <v>29988.74861111111</v>
      </c>
      <c r="P182" s="123">
        <v>29988.923611111109</v>
      </c>
      <c r="Q182" s="123">
        <v>29989.536111111112</v>
      </c>
      <c r="R182" s="123">
        <v>29989.577777777777</v>
      </c>
      <c r="S182" s="26" t="s">
        <v>7062</v>
      </c>
      <c r="T182" s="19">
        <f t="shared" si="19"/>
        <v>0.61250000000291038</v>
      </c>
      <c r="U182" s="19">
        <f t="shared" si="20"/>
        <v>0.82916666666642413</v>
      </c>
      <c r="V182" s="21">
        <f t="shared" si="22"/>
        <v>7.3500000000349246</v>
      </c>
      <c r="W182" s="50">
        <v>0</v>
      </c>
      <c r="X182" s="26" t="s">
        <v>6147</v>
      </c>
    </row>
    <row r="183" spans="1:24">
      <c r="A183" s="26" t="s">
        <v>277</v>
      </c>
      <c r="B183" s="26" t="s">
        <v>278</v>
      </c>
      <c r="C183" s="26" t="s">
        <v>264</v>
      </c>
      <c r="D183" s="26" t="s">
        <v>279</v>
      </c>
      <c r="E183" s="26" t="s">
        <v>849</v>
      </c>
      <c r="F183" s="26" t="s">
        <v>849</v>
      </c>
      <c r="G183" s="25">
        <v>26.1</v>
      </c>
      <c r="H183" s="25">
        <v>-44.8</v>
      </c>
      <c r="I183" s="26">
        <f t="shared" ref="I183:I214" si="23">INT(((180 + H183)/6) + 1)</f>
        <v>23</v>
      </c>
      <c r="J183" s="13">
        <f t="shared" si="18"/>
        <v>1982</v>
      </c>
      <c r="K183" s="26" t="s">
        <v>6174</v>
      </c>
      <c r="L183" s="38" t="s">
        <v>7046</v>
      </c>
      <c r="M183" s="38" t="s">
        <v>7009</v>
      </c>
      <c r="N183" s="38">
        <v>500</v>
      </c>
      <c r="O183" s="123">
        <v>30145.768749999999</v>
      </c>
      <c r="P183" s="123">
        <v>30145.829166666666</v>
      </c>
      <c r="Q183" s="123">
        <v>30146.086805555555</v>
      </c>
      <c r="R183" s="123">
        <v>30146.149305555555</v>
      </c>
      <c r="S183" s="26" t="s">
        <v>7063</v>
      </c>
      <c r="T183" s="19">
        <f>(Q183 - P183)</f>
        <v>0.25763888888832298</v>
      </c>
      <c r="U183" s="19">
        <f t="shared" si="20"/>
        <v>0.38055555555547471</v>
      </c>
      <c r="V183" s="21">
        <f t="shared" si="22"/>
        <v>3.0916666666598758</v>
      </c>
      <c r="W183" s="50">
        <v>0</v>
      </c>
      <c r="X183" s="26" t="s">
        <v>6165</v>
      </c>
    </row>
    <row r="184" spans="1:24">
      <c r="A184" s="26" t="s">
        <v>277</v>
      </c>
      <c r="B184" s="26" t="s">
        <v>278</v>
      </c>
      <c r="C184" s="26" t="s">
        <v>264</v>
      </c>
      <c r="D184" s="26" t="s">
        <v>279</v>
      </c>
      <c r="E184" s="26" t="s">
        <v>849</v>
      </c>
      <c r="F184" s="26" t="s">
        <v>849</v>
      </c>
      <c r="G184" s="25">
        <v>26.1</v>
      </c>
      <c r="H184" s="25">
        <v>-44.8</v>
      </c>
      <c r="I184" s="26">
        <f t="shared" si="23"/>
        <v>23</v>
      </c>
      <c r="J184" s="13">
        <f t="shared" si="18"/>
        <v>1982</v>
      </c>
      <c r="K184" s="26" t="s">
        <v>6173</v>
      </c>
      <c r="L184" s="38" t="s">
        <v>7046</v>
      </c>
      <c r="M184" s="38" t="s">
        <v>7009</v>
      </c>
      <c r="N184" s="38">
        <v>500</v>
      </c>
      <c r="O184" s="123">
        <v>30146.963194444445</v>
      </c>
      <c r="P184" s="123">
        <v>30147.019444444446</v>
      </c>
      <c r="Q184" s="123">
        <v>30147.62361111111</v>
      </c>
      <c r="R184" s="123">
        <v>30147.701388888891</v>
      </c>
      <c r="S184" s="26" t="s">
        <v>7063</v>
      </c>
      <c r="T184" s="19">
        <f t="shared" si="19"/>
        <v>0.60416666666424135</v>
      </c>
      <c r="U184" s="19">
        <f t="shared" si="20"/>
        <v>0.73819444444598048</v>
      </c>
      <c r="V184" s="21">
        <f t="shared" si="22"/>
        <v>7.2499999999708962</v>
      </c>
      <c r="W184" s="50">
        <v>0</v>
      </c>
      <c r="X184" s="26" t="s">
        <v>6165</v>
      </c>
    </row>
    <row r="185" spans="1:24">
      <c r="A185" s="26" t="s">
        <v>277</v>
      </c>
      <c r="B185" s="26" t="s">
        <v>278</v>
      </c>
      <c r="C185" s="26" t="s">
        <v>264</v>
      </c>
      <c r="D185" s="26" t="s">
        <v>279</v>
      </c>
      <c r="E185" s="26" t="s">
        <v>849</v>
      </c>
      <c r="F185" s="26" t="s">
        <v>849</v>
      </c>
      <c r="G185" s="25">
        <v>26.1</v>
      </c>
      <c r="H185" s="25">
        <v>-44.8</v>
      </c>
      <c r="I185" s="26">
        <f t="shared" si="23"/>
        <v>23</v>
      </c>
      <c r="J185" s="13">
        <f t="shared" si="18"/>
        <v>1982</v>
      </c>
      <c r="K185" s="26" t="s">
        <v>6172</v>
      </c>
      <c r="L185" s="38" t="s">
        <v>7046</v>
      </c>
      <c r="M185" s="38" t="s">
        <v>7009</v>
      </c>
      <c r="N185" s="38">
        <v>500</v>
      </c>
      <c r="O185" s="123">
        <v>30148.005555555555</v>
      </c>
      <c r="P185" s="123">
        <v>30148.079861111109</v>
      </c>
      <c r="Q185" s="123">
        <v>30148.503472222223</v>
      </c>
      <c r="R185" s="123">
        <v>30148.645833333332</v>
      </c>
      <c r="S185" s="26" t="s">
        <v>7063</v>
      </c>
      <c r="T185" s="19">
        <f t="shared" si="19"/>
        <v>0.42361111111313221</v>
      </c>
      <c r="U185" s="19">
        <f t="shared" si="20"/>
        <v>0.64027777777664596</v>
      </c>
      <c r="V185" s="21">
        <f t="shared" si="22"/>
        <v>5.0833333333575865</v>
      </c>
      <c r="W185" s="50">
        <v>0</v>
      </c>
      <c r="X185" s="26" t="s">
        <v>6165</v>
      </c>
    </row>
    <row r="186" spans="1:24">
      <c r="A186" s="26" t="s">
        <v>277</v>
      </c>
      <c r="B186" s="26" t="s">
        <v>278</v>
      </c>
      <c r="C186" s="26" t="s">
        <v>264</v>
      </c>
      <c r="D186" s="26" t="s">
        <v>279</v>
      </c>
      <c r="E186" s="26" t="s">
        <v>849</v>
      </c>
      <c r="F186" s="26" t="s">
        <v>849</v>
      </c>
      <c r="G186" s="25">
        <v>26.1</v>
      </c>
      <c r="H186" s="25">
        <v>-44.8</v>
      </c>
      <c r="I186" s="26">
        <f t="shared" si="23"/>
        <v>23</v>
      </c>
      <c r="J186" s="13">
        <f t="shared" si="18"/>
        <v>1982</v>
      </c>
      <c r="K186" s="26" t="s">
        <v>6171</v>
      </c>
      <c r="L186" s="38" t="s">
        <v>7046</v>
      </c>
      <c r="M186" s="38" t="s">
        <v>7009</v>
      </c>
      <c r="N186" s="38">
        <v>500</v>
      </c>
      <c r="O186" s="123">
        <v>30149.008333333335</v>
      </c>
      <c r="P186" s="123">
        <v>30149.054166666665</v>
      </c>
      <c r="Q186" s="123">
        <v>30149.584722222222</v>
      </c>
      <c r="R186" s="123">
        <v>30149.645833333332</v>
      </c>
      <c r="S186" s="26" t="s">
        <v>7063</v>
      </c>
      <c r="T186" s="19">
        <f t="shared" si="19"/>
        <v>0.5305555555569299</v>
      </c>
      <c r="U186" s="19">
        <f t="shared" si="20"/>
        <v>0.63749999999708962</v>
      </c>
      <c r="V186" s="21">
        <f t="shared" si="22"/>
        <v>6.3666666666831588</v>
      </c>
      <c r="W186" s="50">
        <v>0</v>
      </c>
      <c r="X186" s="26" t="s">
        <v>6165</v>
      </c>
    </row>
    <row r="187" spans="1:24">
      <c r="A187" s="26" t="s">
        <v>277</v>
      </c>
      <c r="B187" s="26" t="s">
        <v>278</v>
      </c>
      <c r="C187" s="26" t="s">
        <v>264</v>
      </c>
      <c r="D187" s="26" t="s">
        <v>279</v>
      </c>
      <c r="E187" s="26" t="s">
        <v>849</v>
      </c>
      <c r="F187" s="26" t="s">
        <v>849</v>
      </c>
      <c r="G187" s="25">
        <v>26.1</v>
      </c>
      <c r="H187" s="25">
        <v>-44.8</v>
      </c>
      <c r="I187" s="26">
        <f t="shared" si="23"/>
        <v>23</v>
      </c>
      <c r="J187" s="13">
        <f t="shared" si="18"/>
        <v>1982</v>
      </c>
      <c r="K187" s="26" t="s">
        <v>6170</v>
      </c>
      <c r="L187" s="38" t="s">
        <v>7046</v>
      </c>
      <c r="M187" s="38" t="s">
        <v>7009</v>
      </c>
      <c r="N187" s="38">
        <v>500</v>
      </c>
      <c r="O187" s="123">
        <v>30150.00138888889</v>
      </c>
      <c r="P187" s="123">
        <v>30150.117361111112</v>
      </c>
      <c r="Q187" s="123">
        <v>30150.461111111112</v>
      </c>
      <c r="R187" s="123">
        <v>30150.504861111112</v>
      </c>
      <c r="S187" s="26" t="s">
        <v>7063</v>
      </c>
      <c r="T187" s="19">
        <f t="shared" si="19"/>
        <v>0.34375</v>
      </c>
      <c r="U187" s="19">
        <f t="shared" si="20"/>
        <v>0.50347222222262644</v>
      </c>
      <c r="V187" s="21">
        <f t="shared" si="22"/>
        <v>4.125</v>
      </c>
      <c r="W187" s="50">
        <v>0</v>
      </c>
      <c r="X187" s="26" t="s">
        <v>6165</v>
      </c>
    </row>
    <row r="188" spans="1:24">
      <c r="A188" s="26" t="s">
        <v>277</v>
      </c>
      <c r="B188" s="26" t="s">
        <v>278</v>
      </c>
      <c r="C188" s="26" t="s">
        <v>264</v>
      </c>
      <c r="D188" s="26" t="s">
        <v>279</v>
      </c>
      <c r="E188" s="26" t="s">
        <v>849</v>
      </c>
      <c r="F188" s="26" t="s">
        <v>849</v>
      </c>
      <c r="G188" s="25">
        <v>26.1</v>
      </c>
      <c r="H188" s="25">
        <v>-44.8</v>
      </c>
      <c r="I188" s="26">
        <f t="shared" si="23"/>
        <v>23</v>
      </c>
      <c r="J188" s="13">
        <f t="shared" si="18"/>
        <v>1982</v>
      </c>
      <c r="K188" s="26" t="s">
        <v>6168</v>
      </c>
      <c r="L188" s="38" t="s">
        <v>7046</v>
      </c>
      <c r="M188" s="38" t="s">
        <v>7009</v>
      </c>
      <c r="N188" s="38">
        <v>500</v>
      </c>
      <c r="O188" s="123">
        <v>30150.875694444443</v>
      </c>
      <c r="P188" s="123">
        <v>30150.923611111109</v>
      </c>
      <c r="Q188" s="123">
        <v>30151.421527777777</v>
      </c>
      <c r="R188" s="123">
        <v>30151.473611111112</v>
      </c>
      <c r="S188" s="26" t="s">
        <v>7064</v>
      </c>
      <c r="T188" s="19">
        <f t="shared" si="19"/>
        <v>0.49791666666715173</v>
      </c>
      <c r="U188" s="19">
        <f t="shared" si="20"/>
        <v>0.59791666666933452</v>
      </c>
      <c r="V188" s="21">
        <f t="shared" si="22"/>
        <v>5.9750000000058208</v>
      </c>
      <c r="W188" s="50">
        <v>0</v>
      </c>
      <c r="X188" s="26" t="s">
        <v>6169</v>
      </c>
    </row>
    <row r="189" spans="1:24">
      <c r="A189" s="26" t="s">
        <v>277</v>
      </c>
      <c r="B189" s="26" t="s">
        <v>278</v>
      </c>
      <c r="C189" s="26" t="s">
        <v>264</v>
      </c>
      <c r="D189" s="26" t="s">
        <v>279</v>
      </c>
      <c r="E189" s="26" t="s">
        <v>849</v>
      </c>
      <c r="F189" s="26" t="s">
        <v>849</v>
      </c>
      <c r="G189" s="25">
        <v>26.1</v>
      </c>
      <c r="H189" s="25">
        <v>-44.8</v>
      </c>
      <c r="I189" s="26">
        <f t="shared" si="23"/>
        <v>23</v>
      </c>
      <c r="J189" s="13">
        <f t="shared" si="18"/>
        <v>1982</v>
      </c>
      <c r="K189" s="26" t="s">
        <v>6166</v>
      </c>
      <c r="L189" s="38" t="s">
        <v>7046</v>
      </c>
      <c r="M189" s="38" t="s">
        <v>7009</v>
      </c>
      <c r="N189" s="38">
        <v>500</v>
      </c>
      <c r="O189" s="123">
        <v>30151.832638888889</v>
      </c>
      <c r="P189" s="123">
        <v>30151.886111111111</v>
      </c>
      <c r="Q189" s="123">
        <v>30152.541666666668</v>
      </c>
      <c r="R189" s="123">
        <v>30152.604166666668</v>
      </c>
      <c r="S189" s="26" t="s">
        <v>7064</v>
      </c>
      <c r="T189" s="19">
        <f t="shared" si="19"/>
        <v>0.6555555555569299</v>
      </c>
      <c r="U189" s="19">
        <f t="shared" si="20"/>
        <v>0.77152777777882875</v>
      </c>
      <c r="V189" s="21">
        <f t="shared" si="22"/>
        <v>7.8666666666831588</v>
      </c>
      <c r="W189" s="50">
        <v>0</v>
      </c>
      <c r="X189" s="26" t="s">
        <v>6165</v>
      </c>
    </row>
    <row r="190" spans="1:24">
      <c r="A190" s="26" t="s">
        <v>277</v>
      </c>
      <c r="B190" s="26" t="s">
        <v>278</v>
      </c>
      <c r="C190" s="26" t="s">
        <v>264</v>
      </c>
      <c r="D190" s="26" t="s">
        <v>279</v>
      </c>
      <c r="E190" s="26" t="s">
        <v>849</v>
      </c>
      <c r="F190" s="26" t="s">
        <v>849</v>
      </c>
      <c r="G190" s="25">
        <v>26.1</v>
      </c>
      <c r="H190" s="25">
        <v>-44.8</v>
      </c>
      <c r="I190" s="26">
        <f t="shared" si="23"/>
        <v>23</v>
      </c>
      <c r="J190" s="13">
        <f t="shared" si="18"/>
        <v>1982</v>
      </c>
      <c r="K190" s="26" t="s">
        <v>6164</v>
      </c>
      <c r="L190" s="38" t="s">
        <v>7046</v>
      </c>
      <c r="M190" s="38" t="s">
        <v>7009</v>
      </c>
      <c r="N190" s="38">
        <v>500</v>
      </c>
      <c r="O190" s="123">
        <v>30153.038194444445</v>
      </c>
      <c r="P190" s="123">
        <v>30153.099305555555</v>
      </c>
      <c r="Q190" s="123">
        <v>30153.6875</v>
      </c>
      <c r="R190" s="123">
        <v>30153.75</v>
      </c>
      <c r="S190" s="26" t="s">
        <v>7063</v>
      </c>
      <c r="T190" s="19">
        <f t="shared" si="19"/>
        <v>0.58819444444452529</v>
      </c>
      <c r="U190" s="19">
        <f t="shared" si="20"/>
        <v>0.71180555555474712</v>
      </c>
      <c r="V190" s="21">
        <f t="shared" si="22"/>
        <v>7.0583333333343035</v>
      </c>
      <c r="W190" s="50">
        <v>0</v>
      </c>
      <c r="X190" s="26" t="s">
        <v>6165</v>
      </c>
    </row>
    <row r="191" spans="1:24">
      <c r="A191" s="26" t="s">
        <v>277</v>
      </c>
      <c r="B191" s="26" t="s">
        <v>278</v>
      </c>
      <c r="C191" s="26" t="s">
        <v>264</v>
      </c>
      <c r="D191" s="26" t="s">
        <v>279</v>
      </c>
      <c r="E191" s="26" t="s">
        <v>849</v>
      </c>
      <c r="F191" s="26" t="s">
        <v>849</v>
      </c>
      <c r="G191" s="25">
        <v>26.1</v>
      </c>
      <c r="H191" s="25">
        <v>-44.8</v>
      </c>
      <c r="I191" s="26">
        <f t="shared" si="23"/>
        <v>23</v>
      </c>
      <c r="J191" s="13">
        <f t="shared" si="18"/>
        <v>1982</v>
      </c>
      <c r="K191" s="26" t="s">
        <v>6161</v>
      </c>
      <c r="L191" s="38" t="s">
        <v>7046</v>
      </c>
      <c r="M191" s="38" t="s">
        <v>7009</v>
      </c>
      <c r="N191" s="38">
        <v>500</v>
      </c>
      <c r="O191" s="123">
        <v>30154.114583333332</v>
      </c>
      <c r="P191" s="123">
        <v>30154.162499999999</v>
      </c>
      <c r="Q191" s="123">
        <v>30154.239583333332</v>
      </c>
      <c r="R191" s="123">
        <v>30154.288888888888</v>
      </c>
      <c r="S191" s="26" t="s">
        <v>7063</v>
      </c>
      <c r="T191" s="19">
        <f t="shared" si="19"/>
        <v>7.7083333333575865E-2</v>
      </c>
      <c r="U191" s="19">
        <f t="shared" si="20"/>
        <v>0.17430555555620231</v>
      </c>
      <c r="V191" s="21">
        <f t="shared" si="22"/>
        <v>0.92500000000291038</v>
      </c>
      <c r="W191" s="50">
        <v>0</v>
      </c>
      <c r="X191" s="26" t="s">
        <v>6163</v>
      </c>
    </row>
    <row r="192" spans="1:24">
      <c r="A192" s="26" t="s">
        <v>281</v>
      </c>
      <c r="B192" s="26" t="s">
        <v>282</v>
      </c>
      <c r="C192" s="26" t="s">
        <v>281</v>
      </c>
      <c r="D192" s="26" t="s">
        <v>283</v>
      </c>
      <c r="E192" s="26" t="s">
        <v>285</v>
      </c>
      <c r="F192" s="26" t="s">
        <v>285</v>
      </c>
      <c r="G192" s="25">
        <v>40</v>
      </c>
      <c r="H192" s="25">
        <v>-69</v>
      </c>
      <c r="I192" s="26">
        <f t="shared" si="23"/>
        <v>19</v>
      </c>
      <c r="J192" s="13">
        <f t="shared" si="18"/>
        <v>1982</v>
      </c>
      <c r="K192" s="26" t="s">
        <v>6159</v>
      </c>
      <c r="L192" s="38" t="s">
        <v>7046</v>
      </c>
      <c r="M192" s="38" t="s">
        <v>7020</v>
      </c>
      <c r="N192" s="38">
        <v>0</v>
      </c>
      <c r="O192" s="123">
        <v>30170.99722222222</v>
      </c>
      <c r="P192" s="123">
        <v>30171.013888888891</v>
      </c>
      <c r="Q192" s="123">
        <v>30172.069444444445</v>
      </c>
      <c r="R192" s="123">
        <v>30172.090277777777</v>
      </c>
      <c r="S192" s="26" t="s">
        <v>6889</v>
      </c>
      <c r="T192" s="19">
        <f t="shared" si="19"/>
        <v>1.0555555555547471</v>
      </c>
      <c r="U192" s="19">
        <f t="shared" si="20"/>
        <v>1.0930555555569299</v>
      </c>
      <c r="V192" s="21">
        <f t="shared" si="22"/>
        <v>12.666666666656965</v>
      </c>
      <c r="W192" s="50">
        <v>0</v>
      </c>
      <c r="X192" s="26" t="s">
        <v>6160</v>
      </c>
    </row>
    <row r="193" spans="1:24">
      <c r="A193" s="26" t="s">
        <v>281</v>
      </c>
      <c r="B193" s="26" t="s">
        <v>282</v>
      </c>
      <c r="C193" s="26" t="s">
        <v>281</v>
      </c>
      <c r="D193" s="26" t="s">
        <v>283</v>
      </c>
      <c r="E193" s="26" t="s">
        <v>285</v>
      </c>
      <c r="F193" s="26" t="s">
        <v>285</v>
      </c>
      <c r="G193" s="25">
        <v>40</v>
      </c>
      <c r="H193" s="25">
        <v>-69</v>
      </c>
      <c r="I193" s="26">
        <f t="shared" si="23"/>
        <v>19</v>
      </c>
      <c r="J193" s="13">
        <f t="shared" si="18"/>
        <v>1982</v>
      </c>
      <c r="K193" s="26" t="s">
        <v>6157</v>
      </c>
      <c r="L193" s="38" t="s">
        <v>7046</v>
      </c>
      <c r="M193" s="38" t="s">
        <v>7020</v>
      </c>
      <c r="N193" s="38">
        <v>0</v>
      </c>
      <c r="O193" s="123">
        <v>30172.541666666668</v>
      </c>
      <c r="P193" s="123">
        <v>30172.559027777777</v>
      </c>
      <c r="Q193" s="123">
        <v>30173.208333333332</v>
      </c>
      <c r="R193" s="123">
        <v>30173.25</v>
      </c>
      <c r="S193" s="26" t="s">
        <v>6889</v>
      </c>
      <c r="T193" s="19">
        <f t="shared" si="19"/>
        <v>0.64930555555474712</v>
      </c>
      <c r="U193" s="19">
        <f t="shared" si="20"/>
        <v>0.70833333333212067</v>
      </c>
      <c r="V193" s="21">
        <f t="shared" si="22"/>
        <v>7.7916666666569654</v>
      </c>
      <c r="W193" s="50">
        <v>0</v>
      </c>
      <c r="X193" s="26" t="s">
        <v>6158</v>
      </c>
    </row>
    <row r="194" spans="1:24">
      <c r="A194" s="26" t="s">
        <v>281</v>
      </c>
      <c r="B194" s="26" t="s">
        <v>282</v>
      </c>
      <c r="C194" s="26" t="s">
        <v>281</v>
      </c>
      <c r="D194" s="26" t="s">
        <v>283</v>
      </c>
      <c r="E194" s="26" t="s">
        <v>285</v>
      </c>
      <c r="F194" s="26" t="s">
        <v>285</v>
      </c>
      <c r="G194" s="25">
        <v>40</v>
      </c>
      <c r="H194" s="25">
        <v>-69</v>
      </c>
      <c r="I194" s="26">
        <f t="shared" si="23"/>
        <v>19</v>
      </c>
      <c r="J194" s="13">
        <f t="shared" si="18"/>
        <v>1982</v>
      </c>
      <c r="K194" s="26" t="s">
        <v>6156</v>
      </c>
      <c r="L194" s="38" t="s">
        <v>7046</v>
      </c>
      <c r="M194" s="38" t="s">
        <v>7020</v>
      </c>
      <c r="N194" s="38">
        <v>0</v>
      </c>
      <c r="O194" s="123">
        <v>30174.680555555555</v>
      </c>
      <c r="P194" s="123">
        <v>30174.704861111109</v>
      </c>
      <c r="Q194" s="123">
        <v>30175.443749999999</v>
      </c>
      <c r="R194" s="123">
        <v>30175.465277777777</v>
      </c>
      <c r="S194" s="26" t="s">
        <v>6889</v>
      </c>
      <c r="T194" s="19">
        <f t="shared" si="19"/>
        <v>0.73888888888905058</v>
      </c>
      <c r="U194" s="19">
        <f t="shared" si="20"/>
        <v>0.78472222222262644</v>
      </c>
      <c r="V194" s="21">
        <f t="shared" si="22"/>
        <v>8.8666666666686069</v>
      </c>
      <c r="W194" s="50">
        <v>0</v>
      </c>
      <c r="X194" s="26" t="s">
        <v>6147</v>
      </c>
    </row>
    <row r="195" spans="1:24">
      <c r="A195" s="26" t="s">
        <v>281</v>
      </c>
      <c r="B195" s="26" t="s">
        <v>282</v>
      </c>
      <c r="C195" s="26" t="s">
        <v>281</v>
      </c>
      <c r="D195" s="26" t="s">
        <v>283</v>
      </c>
      <c r="E195" s="26" t="s">
        <v>285</v>
      </c>
      <c r="F195" s="26" t="s">
        <v>285</v>
      </c>
      <c r="G195" s="25">
        <v>40</v>
      </c>
      <c r="H195" s="25">
        <v>-69</v>
      </c>
      <c r="I195" s="26">
        <f t="shared" si="23"/>
        <v>19</v>
      </c>
      <c r="J195" s="13">
        <f t="shared" si="18"/>
        <v>1982</v>
      </c>
      <c r="K195" s="26" t="s">
        <v>6154</v>
      </c>
      <c r="L195" s="38" t="s">
        <v>7046</v>
      </c>
      <c r="M195" s="38" t="s">
        <v>7020</v>
      </c>
      <c r="N195" s="38">
        <v>0</v>
      </c>
      <c r="O195" s="123">
        <v>30175.927083333332</v>
      </c>
      <c r="P195" s="123">
        <v>30176.038888888888</v>
      </c>
      <c r="Q195" s="123">
        <v>30176.486805555556</v>
      </c>
      <c r="R195" s="123">
        <v>30176.506944444445</v>
      </c>
      <c r="S195" s="26" t="s">
        <v>6889</v>
      </c>
      <c r="T195" s="19">
        <f t="shared" si="19"/>
        <v>0.44791666666787933</v>
      </c>
      <c r="U195" s="19">
        <f t="shared" si="20"/>
        <v>0.57986111111313221</v>
      </c>
      <c r="V195" s="21">
        <f t="shared" si="22"/>
        <v>5.3750000000145519</v>
      </c>
      <c r="W195" s="50">
        <v>0</v>
      </c>
      <c r="X195" s="26" t="s">
        <v>6155</v>
      </c>
    </row>
    <row r="196" spans="1:24">
      <c r="A196" s="26" t="s">
        <v>281</v>
      </c>
      <c r="B196" s="26" t="s">
        <v>282</v>
      </c>
      <c r="C196" s="26" t="s">
        <v>281</v>
      </c>
      <c r="D196" s="26" t="s">
        <v>283</v>
      </c>
      <c r="E196" s="26" t="s">
        <v>285</v>
      </c>
      <c r="F196" s="26" t="s">
        <v>285</v>
      </c>
      <c r="G196" s="25">
        <v>40</v>
      </c>
      <c r="H196" s="25">
        <v>-69</v>
      </c>
      <c r="I196" s="26">
        <f t="shared" si="23"/>
        <v>19</v>
      </c>
      <c r="J196" s="13">
        <f t="shared" si="18"/>
        <v>1982</v>
      </c>
      <c r="K196" s="26" t="s">
        <v>6153</v>
      </c>
      <c r="L196" s="38" t="s">
        <v>7046</v>
      </c>
      <c r="M196" s="38" t="s">
        <v>7020</v>
      </c>
      <c r="N196" s="38">
        <v>0</v>
      </c>
      <c r="O196" s="123">
        <v>30177.805555555555</v>
      </c>
      <c r="P196" s="123">
        <v>30177.840277777777</v>
      </c>
      <c r="Q196" s="123">
        <v>30178.5625</v>
      </c>
      <c r="R196" s="123">
        <v>30178.583333333332</v>
      </c>
      <c r="S196" s="26" t="s">
        <v>6889</v>
      </c>
      <c r="T196" s="19">
        <f t="shared" si="19"/>
        <v>0.72222222222262644</v>
      </c>
      <c r="U196" s="19">
        <f t="shared" si="20"/>
        <v>0.77777777777737356</v>
      </c>
      <c r="V196" s="21">
        <f t="shared" si="22"/>
        <v>8.6666666666715173</v>
      </c>
      <c r="W196" s="50">
        <v>0</v>
      </c>
      <c r="X196" s="26" t="s">
        <v>6147</v>
      </c>
    </row>
    <row r="197" spans="1:24">
      <c r="A197" s="26" t="s">
        <v>281</v>
      </c>
      <c r="B197" s="26" t="s">
        <v>282</v>
      </c>
      <c r="C197" s="26" t="s">
        <v>281</v>
      </c>
      <c r="D197" s="26" t="s">
        <v>283</v>
      </c>
      <c r="E197" s="26" t="s">
        <v>285</v>
      </c>
      <c r="F197" s="26" t="s">
        <v>285</v>
      </c>
      <c r="G197" s="25">
        <v>40</v>
      </c>
      <c r="H197" s="25">
        <v>-69</v>
      </c>
      <c r="I197" s="26">
        <f t="shared" si="23"/>
        <v>19</v>
      </c>
      <c r="J197" s="13">
        <f t="shared" si="18"/>
        <v>1982</v>
      </c>
      <c r="K197" s="26" t="s">
        <v>6152</v>
      </c>
      <c r="L197" s="38" t="s">
        <v>7046</v>
      </c>
      <c r="M197" s="38" t="s">
        <v>7020</v>
      </c>
      <c r="N197" s="38">
        <v>0</v>
      </c>
      <c r="O197" s="123">
        <v>30178.945138888888</v>
      </c>
      <c r="P197" s="123">
        <v>30178.980555555554</v>
      </c>
      <c r="Q197" s="123">
        <v>30179.595833333333</v>
      </c>
      <c r="R197" s="123">
        <v>30179.618055555555</v>
      </c>
      <c r="S197" s="26" t="s">
        <v>6889</v>
      </c>
      <c r="T197" s="19">
        <f t="shared" si="19"/>
        <v>0.61527777777882875</v>
      </c>
      <c r="U197" s="19">
        <f t="shared" si="20"/>
        <v>0.67291666666642413</v>
      </c>
      <c r="V197" s="21">
        <f t="shared" si="22"/>
        <v>7.383333333345945</v>
      </c>
      <c r="W197" s="50">
        <v>0</v>
      </c>
      <c r="X197" s="26" t="s">
        <v>6147</v>
      </c>
    </row>
    <row r="198" spans="1:24">
      <c r="A198" s="26" t="s">
        <v>281</v>
      </c>
      <c r="B198" s="26" t="s">
        <v>282</v>
      </c>
      <c r="C198" s="26" t="s">
        <v>281</v>
      </c>
      <c r="D198" s="26" t="s">
        <v>283</v>
      </c>
      <c r="E198" s="26" t="s">
        <v>285</v>
      </c>
      <c r="F198" s="26" t="s">
        <v>285</v>
      </c>
      <c r="G198" s="25">
        <v>40</v>
      </c>
      <c r="H198" s="25">
        <v>-69</v>
      </c>
      <c r="I198" s="26">
        <f t="shared" si="23"/>
        <v>19</v>
      </c>
      <c r="J198" s="13">
        <f t="shared" si="18"/>
        <v>1982</v>
      </c>
      <c r="K198" s="26" t="s">
        <v>6151</v>
      </c>
      <c r="L198" s="38" t="s">
        <v>7046</v>
      </c>
      <c r="M198" s="38" t="s">
        <v>7020</v>
      </c>
      <c r="N198" s="38">
        <v>0</v>
      </c>
      <c r="O198" s="123">
        <v>30180.96597222222</v>
      </c>
      <c r="P198" s="123">
        <v>30181.00138888889</v>
      </c>
      <c r="Q198" s="123">
        <v>30181.733333333334</v>
      </c>
      <c r="R198" s="123">
        <v>30181.75</v>
      </c>
      <c r="S198" s="26" t="s">
        <v>6889</v>
      </c>
      <c r="T198" s="19">
        <f t="shared" si="19"/>
        <v>0.73194444444379769</v>
      </c>
      <c r="U198" s="19">
        <f t="shared" si="20"/>
        <v>0.78402777777955635</v>
      </c>
      <c r="V198" s="21">
        <f t="shared" si="22"/>
        <v>8.7833333333255723</v>
      </c>
      <c r="W198" s="50">
        <v>0</v>
      </c>
      <c r="X198" s="26" t="s">
        <v>6147</v>
      </c>
    </row>
    <row r="199" spans="1:24">
      <c r="A199" s="26" t="s">
        <v>281</v>
      </c>
      <c r="B199" s="26" t="s">
        <v>282</v>
      </c>
      <c r="C199" s="26" t="s">
        <v>281</v>
      </c>
      <c r="D199" s="26" t="s">
        <v>283</v>
      </c>
      <c r="E199" s="26" t="s">
        <v>285</v>
      </c>
      <c r="F199" s="26" t="s">
        <v>285</v>
      </c>
      <c r="G199" s="25">
        <v>40</v>
      </c>
      <c r="H199" s="25">
        <v>-69</v>
      </c>
      <c r="I199" s="26">
        <f t="shared" si="23"/>
        <v>19</v>
      </c>
      <c r="J199" s="13">
        <f t="shared" si="18"/>
        <v>1982</v>
      </c>
      <c r="K199" s="26" t="s">
        <v>6149</v>
      </c>
      <c r="L199" s="38" t="s">
        <v>7046</v>
      </c>
      <c r="M199" s="38" t="s">
        <v>7020</v>
      </c>
      <c r="N199" s="38">
        <v>0</v>
      </c>
      <c r="O199" s="123">
        <v>30182.395833333332</v>
      </c>
      <c r="P199" s="123">
        <v>30182.420138888891</v>
      </c>
      <c r="Q199" s="123">
        <v>30182.81388888889</v>
      </c>
      <c r="R199" s="123">
        <v>30182.833333333332</v>
      </c>
      <c r="S199" s="26" t="s">
        <v>6889</v>
      </c>
      <c r="T199" s="19">
        <f t="shared" si="19"/>
        <v>0.3937499999992724</v>
      </c>
      <c r="U199" s="19">
        <f t="shared" si="20"/>
        <v>0.4375</v>
      </c>
      <c r="V199" s="21">
        <f t="shared" si="22"/>
        <v>4.7249999999912689</v>
      </c>
      <c r="W199" s="50">
        <v>0</v>
      </c>
      <c r="X199" s="26" t="s">
        <v>6150</v>
      </c>
    </row>
    <row r="200" spans="1:24">
      <c r="A200" s="26" t="s">
        <v>281</v>
      </c>
      <c r="B200" s="26" t="s">
        <v>282</v>
      </c>
      <c r="C200" s="26" t="s">
        <v>281</v>
      </c>
      <c r="D200" s="26" t="s">
        <v>283</v>
      </c>
      <c r="E200" s="26" t="s">
        <v>285</v>
      </c>
      <c r="F200" s="26" t="s">
        <v>285</v>
      </c>
      <c r="G200" s="25">
        <v>40</v>
      </c>
      <c r="H200" s="25">
        <v>-69</v>
      </c>
      <c r="I200" s="26">
        <f t="shared" si="23"/>
        <v>19</v>
      </c>
      <c r="J200" s="13">
        <f t="shared" si="18"/>
        <v>1982</v>
      </c>
      <c r="K200" s="26" t="s">
        <v>6148</v>
      </c>
      <c r="L200" s="38" t="s">
        <v>7046</v>
      </c>
      <c r="M200" s="38" t="s">
        <v>7020</v>
      </c>
      <c r="N200" s="38">
        <v>0</v>
      </c>
      <c r="O200" s="123">
        <v>30183.186805555557</v>
      </c>
      <c r="P200" s="123">
        <v>30183.225694444445</v>
      </c>
      <c r="Q200" s="123">
        <v>30183.792361111111</v>
      </c>
      <c r="R200" s="123">
        <v>30183.8125</v>
      </c>
      <c r="S200" s="26" t="s">
        <v>6889</v>
      </c>
      <c r="T200" s="19">
        <f t="shared" si="19"/>
        <v>0.56666666666569654</v>
      </c>
      <c r="U200" s="19">
        <f t="shared" si="20"/>
        <v>0.6256944444430701</v>
      </c>
      <c r="V200" s="21">
        <f t="shared" si="22"/>
        <v>6.7999999999883585</v>
      </c>
      <c r="W200" s="50">
        <v>0</v>
      </c>
      <c r="X200" s="26" t="s">
        <v>6147</v>
      </c>
    </row>
    <row r="201" spans="1:24">
      <c r="A201" s="26" t="s">
        <v>281</v>
      </c>
      <c r="B201" s="26" t="s">
        <v>282</v>
      </c>
      <c r="C201" s="26" t="s">
        <v>281</v>
      </c>
      <c r="D201" s="26" t="s">
        <v>283</v>
      </c>
      <c r="E201" s="26" t="s">
        <v>285</v>
      </c>
      <c r="F201" s="26" t="s">
        <v>285</v>
      </c>
      <c r="G201" s="25">
        <v>40</v>
      </c>
      <c r="H201" s="25">
        <v>-69</v>
      </c>
      <c r="I201" s="26">
        <f t="shared" si="23"/>
        <v>19</v>
      </c>
      <c r="J201" s="13">
        <f t="shared" si="18"/>
        <v>1982</v>
      </c>
      <c r="K201" s="26" t="s">
        <v>6145</v>
      </c>
      <c r="L201" s="38" t="s">
        <v>7046</v>
      </c>
      <c r="M201" s="38" t="s">
        <v>7020</v>
      </c>
      <c r="N201" s="38">
        <v>0</v>
      </c>
      <c r="O201" s="123">
        <v>30183.991666666665</v>
      </c>
      <c r="P201" s="123">
        <v>30184.020833333332</v>
      </c>
      <c r="Q201" s="123">
        <v>30184.209027777779</v>
      </c>
      <c r="R201" s="123">
        <v>30184.229166666668</v>
      </c>
      <c r="S201" s="26" t="s">
        <v>6889</v>
      </c>
      <c r="T201" s="19">
        <f t="shared" si="19"/>
        <v>0.18819444444670808</v>
      </c>
      <c r="U201" s="19">
        <f t="shared" si="20"/>
        <v>0.23750000000291038</v>
      </c>
      <c r="V201" s="21">
        <f t="shared" si="22"/>
        <v>2.2583333333604969</v>
      </c>
      <c r="W201" s="50">
        <v>0</v>
      </c>
      <c r="X201" s="26" t="s">
        <v>6147</v>
      </c>
    </row>
    <row r="202" spans="1:24">
      <c r="A202" s="26" t="s">
        <v>286</v>
      </c>
      <c r="B202" s="26" t="s">
        <v>282</v>
      </c>
      <c r="C202" s="26" t="s">
        <v>286</v>
      </c>
      <c r="D202" s="26" t="s">
        <v>287</v>
      </c>
      <c r="E202" s="26" t="s">
        <v>285</v>
      </c>
      <c r="F202" s="26" t="s">
        <v>285</v>
      </c>
      <c r="G202" s="25">
        <v>31</v>
      </c>
      <c r="H202" s="25">
        <v>-78</v>
      </c>
      <c r="I202" s="26">
        <f t="shared" si="23"/>
        <v>18</v>
      </c>
      <c r="J202" s="13">
        <f t="shared" si="18"/>
        <v>1982</v>
      </c>
      <c r="K202" s="26" t="s">
        <v>6144</v>
      </c>
      <c r="L202" s="38" t="s">
        <v>7046</v>
      </c>
      <c r="M202" s="38" t="s">
        <v>7020</v>
      </c>
      <c r="N202" s="38">
        <v>0</v>
      </c>
      <c r="O202" s="123">
        <v>30213.97013888889</v>
      </c>
      <c r="P202" s="123">
        <v>30213.990277777779</v>
      </c>
      <c r="Q202" s="123">
        <v>30214.230555555554</v>
      </c>
      <c r="R202" s="123">
        <v>30214.25</v>
      </c>
      <c r="S202" s="26" t="s">
        <v>7065</v>
      </c>
      <c r="T202" s="19">
        <f t="shared" si="19"/>
        <v>0.24027777777519077</v>
      </c>
      <c r="U202" s="19">
        <f t="shared" si="20"/>
        <v>0.27986111111022183</v>
      </c>
      <c r="V202" s="21">
        <f t="shared" si="22"/>
        <v>2.8833333333022892</v>
      </c>
      <c r="W202" s="50">
        <v>0</v>
      </c>
      <c r="X202" s="26" t="s">
        <v>6143</v>
      </c>
    </row>
    <row r="203" spans="1:24">
      <c r="A203" s="26" t="s">
        <v>286</v>
      </c>
      <c r="B203" s="26" t="s">
        <v>282</v>
      </c>
      <c r="C203" s="26" t="s">
        <v>286</v>
      </c>
      <c r="D203" s="26" t="s">
        <v>287</v>
      </c>
      <c r="E203" s="26" t="s">
        <v>285</v>
      </c>
      <c r="F203" s="26" t="s">
        <v>285</v>
      </c>
      <c r="G203" s="25">
        <v>31</v>
      </c>
      <c r="H203" s="25">
        <v>-78</v>
      </c>
      <c r="I203" s="26">
        <f t="shared" si="23"/>
        <v>18</v>
      </c>
      <c r="J203" s="13">
        <f t="shared" si="18"/>
        <v>1982</v>
      </c>
      <c r="K203" s="26" t="s">
        <v>6142</v>
      </c>
      <c r="L203" s="38" t="s">
        <v>7046</v>
      </c>
      <c r="M203" s="38" t="s">
        <v>7020</v>
      </c>
      <c r="N203" s="38">
        <v>0</v>
      </c>
      <c r="O203" s="123">
        <v>30214.28263888889</v>
      </c>
      <c r="P203" s="123">
        <v>30214.304861111112</v>
      </c>
      <c r="Q203" s="123">
        <v>30214.37638888889</v>
      </c>
      <c r="R203" s="123">
        <v>30214.416666666668</v>
      </c>
      <c r="S203" s="26" t="s">
        <v>7065</v>
      </c>
      <c r="T203" s="19">
        <f t="shared" si="19"/>
        <v>7.1527777778101154E-2</v>
      </c>
      <c r="U203" s="19">
        <f t="shared" si="20"/>
        <v>0.13402777777810115</v>
      </c>
      <c r="V203" s="21">
        <f t="shared" si="22"/>
        <v>0.85833333333721384</v>
      </c>
      <c r="W203" s="50">
        <v>0</v>
      </c>
      <c r="X203" s="26" t="s">
        <v>6143</v>
      </c>
    </row>
    <row r="204" spans="1:24">
      <c r="A204" s="26" t="s">
        <v>286</v>
      </c>
      <c r="B204" s="26" t="s">
        <v>282</v>
      </c>
      <c r="C204" s="26" t="s">
        <v>286</v>
      </c>
      <c r="D204" s="26" t="s">
        <v>287</v>
      </c>
      <c r="E204" s="26" t="s">
        <v>285</v>
      </c>
      <c r="F204" s="26" t="s">
        <v>285</v>
      </c>
      <c r="G204" s="25">
        <v>31</v>
      </c>
      <c r="H204" s="25">
        <v>-78</v>
      </c>
      <c r="I204" s="26">
        <f t="shared" si="23"/>
        <v>18</v>
      </c>
      <c r="J204" s="13">
        <f t="shared" si="18"/>
        <v>1982</v>
      </c>
      <c r="K204" s="26" t="s">
        <v>6140</v>
      </c>
      <c r="L204" s="38" t="s">
        <v>7046</v>
      </c>
      <c r="M204" s="38" t="s">
        <v>7020</v>
      </c>
      <c r="N204" s="38">
        <v>0</v>
      </c>
      <c r="O204" s="123">
        <v>30215.018749999999</v>
      </c>
      <c r="P204" s="123">
        <v>30215.037499999999</v>
      </c>
      <c r="Q204" s="123">
        <v>30215.604166666668</v>
      </c>
      <c r="R204" s="123">
        <v>30215.625</v>
      </c>
      <c r="S204" s="26" t="s">
        <v>7065</v>
      </c>
      <c r="T204" s="19">
        <f t="shared" si="19"/>
        <v>0.56666666666933452</v>
      </c>
      <c r="U204" s="19">
        <f t="shared" si="20"/>
        <v>0.6062500000007276</v>
      </c>
      <c r="V204" s="21">
        <f t="shared" si="22"/>
        <v>6.8000000000320142</v>
      </c>
      <c r="W204" s="50">
        <v>0</v>
      </c>
      <c r="X204" s="26" t="s">
        <v>6141</v>
      </c>
    </row>
    <row r="205" spans="1:24">
      <c r="A205" s="26" t="s">
        <v>286</v>
      </c>
      <c r="B205" s="26" t="s">
        <v>282</v>
      </c>
      <c r="C205" s="26" t="s">
        <v>286</v>
      </c>
      <c r="D205" s="26" t="s">
        <v>287</v>
      </c>
      <c r="E205" s="26" t="s">
        <v>285</v>
      </c>
      <c r="F205" s="26" t="s">
        <v>285</v>
      </c>
      <c r="G205" s="25">
        <v>31</v>
      </c>
      <c r="H205" s="25">
        <v>-78</v>
      </c>
      <c r="I205" s="26">
        <f t="shared" si="23"/>
        <v>18</v>
      </c>
      <c r="J205" s="13">
        <f t="shared" ref="J205:J268" si="24">YEAR(O205)</f>
        <v>1982</v>
      </c>
      <c r="K205" s="26" t="s">
        <v>6138</v>
      </c>
      <c r="L205" s="38" t="s">
        <v>7046</v>
      </c>
      <c r="M205" s="38" t="s">
        <v>7020</v>
      </c>
      <c r="N205" s="38">
        <v>0</v>
      </c>
      <c r="O205" s="123">
        <v>30216.02847222222</v>
      </c>
      <c r="P205" s="123">
        <v>30216.0625</v>
      </c>
      <c r="Q205" s="123">
        <v>30216.208333333332</v>
      </c>
      <c r="R205" s="123">
        <v>30216.245833333334</v>
      </c>
      <c r="S205" s="26" t="s">
        <v>7065</v>
      </c>
      <c r="T205" s="19">
        <f t="shared" ref="T205:T268" si="25">(Q205 - P205)</f>
        <v>0.14583333333212067</v>
      </c>
      <c r="U205" s="19">
        <f t="shared" ref="U205:U268" si="26">(R205 - O205)</f>
        <v>0.21736111111385981</v>
      </c>
      <c r="V205" s="21">
        <f t="shared" si="22"/>
        <v>1.7499999999854481</v>
      </c>
      <c r="W205" s="50">
        <v>0</v>
      </c>
      <c r="X205" s="26" t="s">
        <v>6139</v>
      </c>
    </row>
    <row r="206" spans="1:24">
      <c r="A206" s="26" t="s">
        <v>286</v>
      </c>
      <c r="B206" s="26" t="s">
        <v>282</v>
      </c>
      <c r="C206" s="26" t="s">
        <v>286</v>
      </c>
      <c r="D206" s="26" t="s">
        <v>287</v>
      </c>
      <c r="E206" s="26" t="s">
        <v>285</v>
      </c>
      <c r="F206" s="26" t="s">
        <v>285</v>
      </c>
      <c r="G206" s="25">
        <v>31</v>
      </c>
      <c r="H206" s="25">
        <v>-78</v>
      </c>
      <c r="I206" s="26">
        <f t="shared" si="23"/>
        <v>18</v>
      </c>
      <c r="J206" s="13">
        <f t="shared" si="24"/>
        <v>1982</v>
      </c>
      <c r="K206" s="26" t="s">
        <v>6137</v>
      </c>
      <c r="L206" s="38" t="s">
        <v>7046</v>
      </c>
      <c r="M206" s="38" t="s">
        <v>7020</v>
      </c>
      <c r="N206" s="38">
        <v>0</v>
      </c>
      <c r="O206" s="123">
        <v>30217.041666666668</v>
      </c>
      <c r="P206" s="123">
        <v>30217.041666666668</v>
      </c>
      <c r="Q206" s="123">
        <v>30217.041666666668</v>
      </c>
      <c r="R206" s="123">
        <v>30217.041666666668</v>
      </c>
      <c r="S206" s="26" t="s">
        <v>7065</v>
      </c>
      <c r="T206" s="19">
        <f t="shared" si="25"/>
        <v>0</v>
      </c>
      <c r="U206" s="19">
        <f t="shared" si="26"/>
        <v>0</v>
      </c>
      <c r="V206" s="21">
        <f t="shared" si="22"/>
        <v>0</v>
      </c>
      <c r="W206" s="50">
        <v>0</v>
      </c>
      <c r="X206" s="26" t="s">
        <v>6136</v>
      </c>
    </row>
    <row r="207" spans="1:24">
      <c r="A207" s="26" t="s">
        <v>286</v>
      </c>
      <c r="B207" s="26" t="s">
        <v>282</v>
      </c>
      <c r="C207" s="26" t="s">
        <v>286</v>
      </c>
      <c r="D207" s="26" t="s">
        <v>287</v>
      </c>
      <c r="E207" s="26" t="s">
        <v>285</v>
      </c>
      <c r="F207" s="26" t="s">
        <v>285</v>
      </c>
      <c r="G207" s="25">
        <v>31</v>
      </c>
      <c r="H207" s="25">
        <v>-78</v>
      </c>
      <c r="I207" s="26">
        <f t="shared" si="23"/>
        <v>18</v>
      </c>
      <c r="J207" s="13">
        <f t="shared" si="24"/>
        <v>1982</v>
      </c>
      <c r="K207" s="26" t="s">
        <v>6133</v>
      </c>
      <c r="L207" s="38" t="s">
        <v>7046</v>
      </c>
      <c r="M207" s="38" t="s">
        <v>7020</v>
      </c>
      <c r="N207" s="38">
        <v>0</v>
      </c>
      <c r="O207" s="123">
        <v>30218.041666666668</v>
      </c>
      <c r="P207" s="123">
        <v>30218.041666666668</v>
      </c>
      <c r="Q207" s="123">
        <v>30218.041666666668</v>
      </c>
      <c r="R207" s="123">
        <v>30218.041666666668</v>
      </c>
      <c r="S207" s="26" t="s">
        <v>7065</v>
      </c>
      <c r="T207" s="19">
        <f t="shared" si="25"/>
        <v>0</v>
      </c>
      <c r="U207" s="19">
        <f t="shared" si="26"/>
        <v>0</v>
      </c>
      <c r="V207" s="21">
        <f t="shared" si="22"/>
        <v>0</v>
      </c>
      <c r="W207" s="50">
        <v>0</v>
      </c>
      <c r="X207" s="26" t="s">
        <v>6136</v>
      </c>
    </row>
    <row r="208" spans="1:24">
      <c r="A208" s="26" t="s">
        <v>288</v>
      </c>
      <c r="B208" s="26" t="s">
        <v>289</v>
      </c>
      <c r="C208" s="26" t="s">
        <v>290</v>
      </c>
      <c r="D208" s="26" t="s">
        <v>291</v>
      </c>
      <c r="E208" s="26" t="s">
        <v>1033</v>
      </c>
      <c r="F208" s="26" t="s">
        <v>1033</v>
      </c>
      <c r="G208" s="25">
        <v>48</v>
      </c>
      <c r="H208" s="25">
        <v>-129</v>
      </c>
      <c r="I208" s="26">
        <f t="shared" si="23"/>
        <v>9</v>
      </c>
      <c r="J208" s="13">
        <f t="shared" si="24"/>
        <v>1983</v>
      </c>
      <c r="K208" s="26" t="s">
        <v>6132</v>
      </c>
      <c r="L208" s="38" t="s">
        <v>7046</v>
      </c>
      <c r="M208" s="38" t="s">
        <v>6176</v>
      </c>
      <c r="N208" s="38" t="s">
        <v>7010</v>
      </c>
      <c r="O208" s="123">
        <v>30536.041666666668</v>
      </c>
      <c r="P208" s="123">
        <v>30536.041666666668</v>
      </c>
      <c r="Q208" s="123">
        <v>30536.041666666668</v>
      </c>
      <c r="R208" s="123">
        <v>30536.041666666668</v>
      </c>
      <c r="S208" s="26" t="s">
        <v>7066</v>
      </c>
      <c r="T208" s="19">
        <f t="shared" si="25"/>
        <v>0</v>
      </c>
      <c r="U208" s="19">
        <f t="shared" si="26"/>
        <v>0</v>
      </c>
      <c r="V208" s="21">
        <f t="shared" si="22"/>
        <v>0</v>
      </c>
      <c r="W208" s="50">
        <v>0</v>
      </c>
      <c r="X208" s="26" t="s">
        <v>6127</v>
      </c>
    </row>
    <row r="209" spans="1:24">
      <c r="A209" s="26" t="s">
        <v>288</v>
      </c>
      <c r="B209" s="26" t="s">
        <v>289</v>
      </c>
      <c r="C209" s="26" t="s">
        <v>290</v>
      </c>
      <c r="D209" s="26" t="s">
        <v>291</v>
      </c>
      <c r="E209" s="26" t="s">
        <v>1033</v>
      </c>
      <c r="F209" s="26" t="s">
        <v>1033</v>
      </c>
      <c r="G209" s="25">
        <v>48</v>
      </c>
      <c r="H209" s="25">
        <v>-129</v>
      </c>
      <c r="I209" s="26">
        <f t="shared" si="23"/>
        <v>9</v>
      </c>
      <c r="J209" s="13">
        <f t="shared" si="24"/>
        <v>1983</v>
      </c>
      <c r="K209" s="26" t="s">
        <v>6131</v>
      </c>
      <c r="L209" s="38" t="s">
        <v>7046</v>
      </c>
      <c r="M209" s="38" t="s">
        <v>6176</v>
      </c>
      <c r="N209" s="38" t="s">
        <v>7010</v>
      </c>
      <c r="O209" s="123">
        <v>30536.041666666668</v>
      </c>
      <c r="P209" s="123">
        <v>30536.041666666668</v>
      </c>
      <c r="Q209" s="123">
        <v>30536.041666666668</v>
      </c>
      <c r="R209" s="123">
        <v>30536.041666666668</v>
      </c>
      <c r="S209" s="26" t="s">
        <v>7066</v>
      </c>
      <c r="T209" s="19">
        <f t="shared" si="25"/>
        <v>0</v>
      </c>
      <c r="U209" s="19">
        <f t="shared" si="26"/>
        <v>0</v>
      </c>
      <c r="V209" s="21">
        <f t="shared" si="22"/>
        <v>0</v>
      </c>
      <c r="W209" s="50">
        <v>0</v>
      </c>
      <c r="X209" s="26" t="s">
        <v>6127</v>
      </c>
    </row>
    <row r="210" spans="1:24">
      <c r="A210" s="26" t="s">
        <v>288</v>
      </c>
      <c r="B210" s="26" t="s">
        <v>289</v>
      </c>
      <c r="C210" s="26" t="s">
        <v>290</v>
      </c>
      <c r="D210" s="26" t="s">
        <v>291</v>
      </c>
      <c r="E210" s="26" t="s">
        <v>1033</v>
      </c>
      <c r="F210" s="26" t="s">
        <v>1033</v>
      </c>
      <c r="G210" s="25">
        <v>48</v>
      </c>
      <c r="H210" s="25">
        <v>-129</v>
      </c>
      <c r="I210" s="26">
        <f t="shared" si="23"/>
        <v>9</v>
      </c>
      <c r="J210" s="13">
        <f t="shared" si="24"/>
        <v>1983</v>
      </c>
      <c r="K210" s="26" t="s">
        <v>6130</v>
      </c>
      <c r="L210" s="38" t="s">
        <v>7046</v>
      </c>
      <c r="M210" s="38" t="s">
        <v>6176</v>
      </c>
      <c r="N210" s="38" t="s">
        <v>7010</v>
      </c>
      <c r="O210" s="123">
        <v>30536.041666666668</v>
      </c>
      <c r="P210" s="123">
        <v>30536.041666666668</v>
      </c>
      <c r="Q210" s="123">
        <v>30536.041666666668</v>
      </c>
      <c r="R210" s="123">
        <v>30536.041666666668</v>
      </c>
      <c r="S210" s="26" t="s">
        <v>7066</v>
      </c>
      <c r="T210" s="19">
        <f t="shared" si="25"/>
        <v>0</v>
      </c>
      <c r="U210" s="19">
        <f t="shared" si="26"/>
        <v>0</v>
      </c>
      <c r="V210" s="21">
        <f t="shared" si="22"/>
        <v>0</v>
      </c>
      <c r="W210" s="50">
        <v>0</v>
      </c>
      <c r="X210" s="26" t="s">
        <v>6127</v>
      </c>
    </row>
    <row r="211" spans="1:24">
      <c r="A211" s="26" t="s">
        <v>288</v>
      </c>
      <c r="B211" s="26" t="s">
        <v>289</v>
      </c>
      <c r="C211" s="26" t="s">
        <v>290</v>
      </c>
      <c r="D211" s="26" t="s">
        <v>291</v>
      </c>
      <c r="E211" s="26" t="s">
        <v>1033</v>
      </c>
      <c r="F211" s="26" t="s">
        <v>1033</v>
      </c>
      <c r="G211" s="25">
        <v>48</v>
      </c>
      <c r="H211" s="25">
        <v>-129</v>
      </c>
      <c r="I211" s="26">
        <f t="shared" si="23"/>
        <v>9</v>
      </c>
      <c r="J211" s="13">
        <f t="shared" si="24"/>
        <v>1983</v>
      </c>
      <c r="K211" s="26" t="s">
        <v>6129</v>
      </c>
      <c r="L211" s="38" t="s">
        <v>7046</v>
      </c>
      <c r="M211" s="38" t="s">
        <v>6176</v>
      </c>
      <c r="N211" s="38" t="s">
        <v>7010</v>
      </c>
      <c r="O211" s="123">
        <v>30536.041666666668</v>
      </c>
      <c r="P211" s="123">
        <v>30536.041666666668</v>
      </c>
      <c r="Q211" s="123">
        <v>30536.041666666668</v>
      </c>
      <c r="R211" s="123">
        <v>30536.041666666668</v>
      </c>
      <c r="S211" s="26" t="s">
        <v>7066</v>
      </c>
      <c r="T211" s="19">
        <f t="shared" si="25"/>
        <v>0</v>
      </c>
      <c r="U211" s="19">
        <f t="shared" si="26"/>
        <v>0</v>
      </c>
      <c r="V211" s="21">
        <f t="shared" si="22"/>
        <v>0</v>
      </c>
      <c r="W211" s="50">
        <v>0</v>
      </c>
      <c r="X211" s="26" t="s">
        <v>6127</v>
      </c>
    </row>
    <row r="212" spans="1:24">
      <c r="A212" s="26" t="s">
        <v>288</v>
      </c>
      <c r="B212" s="26" t="s">
        <v>289</v>
      </c>
      <c r="C212" s="26" t="s">
        <v>290</v>
      </c>
      <c r="D212" s="26" t="s">
        <v>291</v>
      </c>
      <c r="E212" s="26" t="s">
        <v>1033</v>
      </c>
      <c r="F212" s="26" t="s">
        <v>1033</v>
      </c>
      <c r="G212" s="25">
        <v>48</v>
      </c>
      <c r="H212" s="25">
        <v>-129</v>
      </c>
      <c r="I212" s="26">
        <f t="shared" si="23"/>
        <v>9</v>
      </c>
      <c r="J212" s="13">
        <f t="shared" si="24"/>
        <v>1983</v>
      </c>
      <c r="K212" s="26" t="s">
        <v>6128</v>
      </c>
      <c r="L212" s="38" t="s">
        <v>7046</v>
      </c>
      <c r="M212" s="38" t="s">
        <v>6176</v>
      </c>
      <c r="N212" s="38" t="s">
        <v>7010</v>
      </c>
      <c r="O212" s="123">
        <v>30536.041666666668</v>
      </c>
      <c r="P212" s="123">
        <v>30536.041666666668</v>
      </c>
      <c r="Q212" s="123">
        <v>30536.041666666668</v>
      </c>
      <c r="R212" s="123">
        <v>30536.041666666668</v>
      </c>
      <c r="S212" s="26" t="s">
        <v>7066</v>
      </c>
      <c r="T212" s="19">
        <f t="shared" si="25"/>
        <v>0</v>
      </c>
      <c r="U212" s="19">
        <f t="shared" si="26"/>
        <v>0</v>
      </c>
      <c r="V212" s="21">
        <f t="shared" si="22"/>
        <v>0</v>
      </c>
      <c r="W212" s="50">
        <v>0</v>
      </c>
      <c r="X212" s="26" t="s">
        <v>6127</v>
      </c>
    </row>
    <row r="213" spans="1:24">
      <c r="A213" s="26" t="s">
        <v>288</v>
      </c>
      <c r="B213" s="26" t="s">
        <v>289</v>
      </c>
      <c r="C213" s="26" t="s">
        <v>290</v>
      </c>
      <c r="D213" s="26" t="s">
        <v>291</v>
      </c>
      <c r="E213" s="26" t="s">
        <v>1033</v>
      </c>
      <c r="F213" s="26" t="s">
        <v>1033</v>
      </c>
      <c r="G213" s="25">
        <v>48</v>
      </c>
      <c r="H213" s="25">
        <v>-129</v>
      </c>
      <c r="I213" s="26">
        <f t="shared" si="23"/>
        <v>9</v>
      </c>
      <c r="J213" s="13">
        <f t="shared" si="24"/>
        <v>1983</v>
      </c>
      <c r="K213" s="26" t="s">
        <v>6123</v>
      </c>
      <c r="L213" s="38" t="s">
        <v>7046</v>
      </c>
      <c r="M213" s="38" t="s">
        <v>6176</v>
      </c>
      <c r="N213" s="38" t="s">
        <v>7010</v>
      </c>
      <c r="O213" s="123">
        <v>30536.041666666668</v>
      </c>
      <c r="P213" s="123">
        <v>30536.041666666668</v>
      </c>
      <c r="Q213" s="123">
        <v>30536.041666666668</v>
      </c>
      <c r="R213" s="123">
        <v>30536.041666666668</v>
      </c>
      <c r="S213" s="26" t="s">
        <v>7066</v>
      </c>
      <c r="T213" s="19">
        <f t="shared" si="25"/>
        <v>0</v>
      </c>
      <c r="U213" s="19">
        <f t="shared" si="26"/>
        <v>0</v>
      </c>
      <c r="V213" s="21">
        <f t="shared" si="22"/>
        <v>0</v>
      </c>
      <c r="W213" s="50">
        <v>0</v>
      </c>
      <c r="X213" s="26" t="s">
        <v>6127</v>
      </c>
    </row>
    <row r="214" spans="1:24">
      <c r="A214" s="26" t="s">
        <v>294</v>
      </c>
      <c r="B214" s="26" t="s">
        <v>295</v>
      </c>
      <c r="C214" s="26" t="s">
        <v>296</v>
      </c>
      <c r="D214" s="26" t="s">
        <v>7067</v>
      </c>
      <c r="E214" s="26" t="s">
        <v>298</v>
      </c>
      <c r="F214" s="26" t="s">
        <v>298</v>
      </c>
      <c r="G214" s="25">
        <v>25.15</v>
      </c>
      <c r="H214" s="25">
        <v>-77.5</v>
      </c>
      <c r="I214" s="26">
        <f t="shared" si="23"/>
        <v>18</v>
      </c>
      <c r="J214" s="13">
        <f t="shared" si="24"/>
        <v>1984</v>
      </c>
      <c r="K214" s="26" t="s">
        <v>6121</v>
      </c>
      <c r="L214" s="38" t="s">
        <v>7046</v>
      </c>
      <c r="M214" s="38" t="s">
        <v>7020</v>
      </c>
      <c r="N214" s="38">
        <v>0</v>
      </c>
      <c r="O214" s="123">
        <v>30753.820833333335</v>
      </c>
      <c r="P214" s="123">
        <v>30753.85</v>
      </c>
      <c r="Q214" s="123">
        <v>30754.353472222221</v>
      </c>
      <c r="R214" s="123">
        <v>30754.416666666668</v>
      </c>
      <c r="S214" s="26" t="s">
        <v>7068</v>
      </c>
      <c r="T214" s="19">
        <f t="shared" si="25"/>
        <v>0.50347222222262644</v>
      </c>
      <c r="U214" s="19">
        <f t="shared" si="26"/>
        <v>0.59583333333284827</v>
      </c>
      <c r="V214" s="21">
        <f t="shared" si="22"/>
        <v>6.0416666666715173</v>
      </c>
      <c r="W214" s="50">
        <v>0</v>
      </c>
      <c r="X214" s="26" t="s">
        <v>6122</v>
      </c>
    </row>
    <row r="215" spans="1:24">
      <c r="A215" s="26" t="s">
        <v>294</v>
      </c>
      <c r="B215" s="26" t="s">
        <v>295</v>
      </c>
      <c r="C215" s="26" t="s">
        <v>296</v>
      </c>
      <c r="D215" s="26" t="s">
        <v>7067</v>
      </c>
      <c r="E215" s="26" t="s">
        <v>298</v>
      </c>
      <c r="F215" s="26" t="s">
        <v>298</v>
      </c>
      <c r="G215" s="25">
        <v>25.15</v>
      </c>
      <c r="H215" s="25">
        <v>-77.5</v>
      </c>
      <c r="I215" s="26">
        <f t="shared" ref="I215:I243" si="27">INT(((180 + H215)/6) + 1)</f>
        <v>18</v>
      </c>
      <c r="J215" s="13">
        <f t="shared" si="24"/>
        <v>1984</v>
      </c>
      <c r="K215" s="26" t="s">
        <v>6118</v>
      </c>
      <c r="L215" s="38" t="s">
        <v>7046</v>
      </c>
      <c r="M215" s="38" t="s">
        <v>7020</v>
      </c>
      <c r="N215" s="38">
        <v>0</v>
      </c>
      <c r="O215" s="123">
        <v>30754.947916666668</v>
      </c>
      <c r="P215" s="123">
        <v>30754.988194444446</v>
      </c>
      <c r="Q215" s="123">
        <v>30755.482638888891</v>
      </c>
      <c r="R215" s="123">
        <v>30755.524305555555</v>
      </c>
      <c r="S215" s="26" t="s">
        <v>7068</v>
      </c>
      <c r="T215" s="19">
        <f t="shared" si="25"/>
        <v>0.49444444444452529</v>
      </c>
      <c r="U215" s="19">
        <f t="shared" si="26"/>
        <v>0.57638888888686779</v>
      </c>
      <c r="V215" s="21">
        <f t="shared" si="22"/>
        <v>5.9333333333343035</v>
      </c>
      <c r="W215" s="50">
        <v>0</v>
      </c>
      <c r="X215" s="26" t="s">
        <v>6120</v>
      </c>
    </row>
    <row r="216" spans="1:24">
      <c r="A216" s="26" t="s">
        <v>301</v>
      </c>
      <c r="B216" s="26" t="s">
        <v>231</v>
      </c>
      <c r="C216" s="26" t="s">
        <v>302</v>
      </c>
      <c r="D216" s="26" t="s">
        <v>195</v>
      </c>
      <c r="E216" s="26" t="s">
        <v>1033</v>
      </c>
      <c r="F216" s="26" t="s">
        <v>1033</v>
      </c>
      <c r="G216" s="25">
        <v>10.308333333333334</v>
      </c>
      <c r="H216" s="25">
        <v>-103.6</v>
      </c>
      <c r="I216" s="26">
        <f t="shared" si="27"/>
        <v>13</v>
      </c>
      <c r="J216" s="13">
        <f t="shared" si="24"/>
        <v>1984</v>
      </c>
      <c r="K216" s="26" t="s">
        <v>6117</v>
      </c>
      <c r="L216" s="38" t="s">
        <v>7046</v>
      </c>
      <c r="M216" s="38" t="s">
        <v>7069</v>
      </c>
      <c r="N216" s="38">
        <v>500</v>
      </c>
      <c r="O216" s="123">
        <v>30803.835416666665</v>
      </c>
      <c r="P216" s="123">
        <v>30803.893749999999</v>
      </c>
      <c r="Q216" s="123">
        <v>30804.111805555556</v>
      </c>
      <c r="R216" s="123">
        <v>30804.1875</v>
      </c>
      <c r="S216" s="26" t="s">
        <v>7070</v>
      </c>
      <c r="T216" s="19">
        <f t="shared" si="25"/>
        <v>0.2180555555569299</v>
      </c>
      <c r="U216" s="19">
        <f t="shared" si="26"/>
        <v>0.35208333333503106</v>
      </c>
      <c r="V216" s="21">
        <f t="shared" si="22"/>
        <v>2.6166666666831588</v>
      </c>
      <c r="W216" s="50">
        <v>0</v>
      </c>
      <c r="X216" s="26" t="s">
        <v>6114</v>
      </c>
    </row>
    <row r="217" spans="1:24">
      <c r="A217" s="26" t="s">
        <v>301</v>
      </c>
      <c r="B217" s="26" t="s">
        <v>231</v>
      </c>
      <c r="C217" s="26" t="s">
        <v>302</v>
      </c>
      <c r="D217" s="26" t="s">
        <v>195</v>
      </c>
      <c r="E217" s="26" t="s">
        <v>1033</v>
      </c>
      <c r="F217" s="26" t="s">
        <v>1033</v>
      </c>
      <c r="G217" s="25">
        <v>10.308333333333334</v>
      </c>
      <c r="H217" s="25">
        <v>-103.6</v>
      </c>
      <c r="I217" s="26">
        <f t="shared" si="27"/>
        <v>13</v>
      </c>
      <c r="J217" s="13">
        <f t="shared" si="24"/>
        <v>1984</v>
      </c>
      <c r="K217" s="26" t="s">
        <v>6115</v>
      </c>
      <c r="L217" s="38" t="s">
        <v>7046</v>
      </c>
      <c r="M217" s="38" t="s">
        <v>7009</v>
      </c>
      <c r="N217" s="38">
        <v>500</v>
      </c>
      <c r="O217" s="123">
        <v>30804.474305555555</v>
      </c>
      <c r="P217" s="123">
        <v>30804.638194444444</v>
      </c>
      <c r="Q217" s="123">
        <v>30805.011111111111</v>
      </c>
      <c r="R217" s="123">
        <v>30805.083333333332</v>
      </c>
      <c r="S217" s="26" t="s">
        <v>7070</v>
      </c>
      <c r="T217" s="19">
        <f t="shared" si="25"/>
        <v>0.37291666666715173</v>
      </c>
      <c r="U217" s="19">
        <f t="shared" si="26"/>
        <v>0.60902777777664596</v>
      </c>
      <c r="V217" s="21">
        <f t="shared" si="22"/>
        <v>4.4750000000058208</v>
      </c>
      <c r="W217" s="50">
        <v>0</v>
      </c>
      <c r="X217" s="26" t="s">
        <v>6097</v>
      </c>
    </row>
    <row r="218" spans="1:24">
      <c r="A218" s="26" t="s">
        <v>301</v>
      </c>
      <c r="B218" s="26" t="s">
        <v>231</v>
      </c>
      <c r="C218" s="26" t="s">
        <v>302</v>
      </c>
      <c r="D218" s="26" t="s">
        <v>195</v>
      </c>
      <c r="E218" s="26" t="s">
        <v>1033</v>
      </c>
      <c r="F218" s="26" t="s">
        <v>1033</v>
      </c>
      <c r="G218" s="25">
        <v>10.633333333333333</v>
      </c>
      <c r="H218" s="25">
        <v>-103.64166666666667</v>
      </c>
      <c r="I218" s="26">
        <f t="shared" si="27"/>
        <v>13</v>
      </c>
      <c r="J218" s="13">
        <f t="shared" si="24"/>
        <v>1984</v>
      </c>
      <c r="K218" s="26" t="s">
        <v>6113</v>
      </c>
      <c r="L218" s="38" t="s">
        <v>7046</v>
      </c>
      <c r="M218" s="38" t="s">
        <v>7069</v>
      </c>
      <c r="N218" s="38">
        <v>500</v>
      </c>
      <c r="O218" s="123">
        <v>30806.340277777777</v>
      </c>
      <c r="P218" s="123">
        <v>30806.395833333332</v>
      </c>
      <c r="Q218" s="123">
        <v>30806.75</v>
      </c>
      <c r="R218" s="123">
        <v>30806.833333333332</v>
      </c>
      <c r="S218" s="26" t="s">
        <v>7071</v>
      </c>
      <c r="T218" s="19">
        <f t="shared" si="25"/>
        <v>0.35416666666787933</v>
      </c>
      <c r="U218" s="19">
        <f t="shared" si="26"/>
        <v>0.49305555555474712</v>
      </c>
      <c r="V218" s="21">
        <f t="shared" si="22"/>
        <v>4.2500000000145519</v>
      </c>
      <c r="W218" s="50">
        <v>0</v>
      </c>
      <c r="X218" s="26" t="s">
        <v>6114</v>
      </c>
    </row>
    <row r="219" spans="1:24">
      <c r="A219" s="26" t="s">
        <v>301</v>
      </c>
      <c r="B219" s="26" t="s">
        <v>231</v>
      </c>
      <c r="C219" s="26" t="s">
        <v>302</v>
      </c>
      <c r="D219" s="26" t="s">
        <v>195</v>
      </c>
      <c r="E219" s="26" t="s">
        <v>1033</v>
      </c>
      <c r="F219" s="26" t="s">
        <v>1033</v>
      </c>
      <c r="G219" s="25">
        <v>10.633333333333333</v>
      </c>
      <c r="H219" s="25">
        <v>-103.64166666666667</v>
      </c>
      <c r="I219" s="26">
        <f t="shared" si="27"/>
        <v>13</v>
      </c>
      <c r="J219" s="13">
        <f t="shared" si="24"/>
        <v>1984</v>
      </c>
      <c r="K219" s="26" t="s">
        <v>6111</v>
      </c>
      <c r="L219" s="38" t="s">
        <v>7046</v>
      </c>
      <c r="M219" s="38" t="s">
        <v>7009</v>
      </c>
      <c r="N219" s="38">
        <v>200</v>
      </c>
      <c r="O219" s="123">
        <v>30807.328472222223</v>
      </c>
      <c r="P219" s="123">
        <v>30807.381944444445</v>
      </c>
      <c r="Q219" s="123">
        <v>30807.670138888891</v>
      </c>
      <c r="R219" s="123">
        <v>30807.734027777777</v>
      </c>
      <c r="S219" s="26" t="s">
        <v>7071</v>
      </c>
      <c r="T219" s="19">
        <f t="shared" si="25"/>
        <v>0.28819444444525288</v>
      </c>
      <c r="U219" s="19">
        <f t="shared" si="26"/>
        <v>0.40555555555329192</v>
      </c>
      <c r="V219" s="21">
        <f t="shared" si="22"/>
        <v>3.4583333333430346</v>
      </c>
      <c r="W219" s="50">
        <v>0</v>
      </c>
      <c r="X219" s="26" t="s">
        <v>6097</v>
      </c>
    </row>
    <row r="220" spans="1:24">
      <c r="A220" s="26" t="s">
        <v>301</v>
      </c>
      <c r="B220" s="26" t="s">
        <v>231</v>
      </c>
      <c r="C220" s="26" t="s">
        <v>302</v>
      </c>
      <c r="D220" s="26" t="s">
        <v>195</v>
      </c>
      <c r="E220" s="26" t="s">
        <v>1033</v>
      </c>
      <c r="F220" s="26" t="s">
        <v>1033</v>
      </c>
      <c r="G220" s="25">
        <v>10.941666666666666</v>
      </c>
      <c r="H220" s="25">
        <v>-103.70833333333333</v>
      </c>
      <c r="I220" s="26">
        <f t="shared" si="27"/>
        <v>13</v>
      </c>
      <c r="J220" s="13">
        <f t="shared" si="24"/>
        <v>1984</v>
      </c>
      <c r="K220" s="26" t="s">
        <v>6110</v>
      </c>
      <c r="L220" s="38" t="s">
        <v>7046</v>
      </c>
      <c r="M220" s="38" t="s">
        <v>7009</v>
      </c>
      <c r="N220" s="38">
        <v>200</v>
      </c>
      <c r="O220" s="123">
        <v>30808.944444444445</v>
      </c>
      <c r="P220" s="123">
        <v>30808.991666666665</v>
      </c>
      <c r="Q220" s="123">
        <v>30809.520138888889</v>
      </c>
      <c r="R220" s="123">
        <v>30809.579861111109</v>
      </c>
      <c r="S220" s="26" t="s">
        <v>7072</v>
      </c>
      <c r="T220" s="19">
        <f t="shared" si="25"/>
        <v>0.52847222222408163</v>
      </c>
      <c r="U220" s="19">
        <f t="shared" si="26"/>
        <v>0.63541666666424135</v>
      </c>
      <c r="V220" s="21">
        <f t="shared" si="22"/>
        <v>6.3416666666889796</v>
      </c>
      <c r="W220" s="50">
        <v>0</v>
      </c>
      <c r="X220" s="26" t="s">
        <v>6097</v>
      </c>
    </row>
    <row r="221" spans="1:24">
      <c r="A221" s="26" t="s">
        <v>301</v>
      </c>
      <c r="B221" s="26" t="s">
        <v>231</v>
      </c>
      <c r="C221" s="26" t="s">
        <v>302</v>
      </c>
      <c r="D221" s="26" t="s">
        <v>195</v>
      </c>
      <c r="E221" s="26" t="s">
        <v>1033</v>
      </c>
      <c r="F221" s="26" t="s">
        <v>1033</v>
      </c>
      <c r="G221" s="25">
        <v>10.941666666666666</v>
      </c>
      <c r="H221" s="25">
        <v>-103.70833333333333</v>
      </c>
      <c r="I221" s="26">
        <f t="shared" si="27"/>
        <v>13</v>
      </c>
      <c r="J221" s="13">
        <f t="shared" si="24"/>
        <v>1984</v>
      </c>
      <c r="K221" s="26" t="s">
        <v>6108</v>
      </c>
      <c r="L221" s="38" t="s">
        <v>7046</v>
      </c>
      <c r="M221" s="38" t="s">
        <v>7009</v>
      </c>
      <c r="N221" s="38">
        <v>200</v>
      </c>
      <c r="O221" s="123">
        <v>30810.008333333335</v>
      </c>
      <c r="P221" s="123">
        <v>30810.056250000001</v>
      </c>
      <c r="Q221" s="123">
        <v>30810.602083333335</v>
      </c>
      <c r="R221" s="123">
        <v>30810.65625</v>
      </c>
      <c r="S221" s="26" t="s">
        <v>7072</v>
      </c>
      <c r="T221" s="19">
        <f t="shared" si="25"/>
        <v>0.54583333333357587</v>
      </c>
      <c r="U221" s="19">
        <f t="shared" si="26"/>
        <v>0.64791666666496894</v>
      </c>
      <c r="V221" s="21">
        <f t="shared" si="22"/>
        <v>6.5500000000029104</v>
      </c>
      <c r="W221" s="50">
        <v>0</v>
      </c>
      <c r="X221" s="26" t="s">
        <v>6097</v>
      </c>
    </row>
    <row r="222" spans="1:24">
      <c r="A222" s="26" t="s">
        <v>301</v>
      </c>
      <c r="B222" s="26" t="s">
        <v>231</v>
      </c>
      <c r="C222" s="26" t="s">
        <v>302</v>
      </c>
      <c r="D222" s="26" t="s">
        <v>195</v>
      </c>
      <c r="E222" s="26" t="s">
        <v>1033</v>
      </c>
      <c r="F222" s="26" t="s">
        <v>1033</v>
      </c>
      <c r="G222" s="25">
        <v>11.266666666666667</v>
      </c>
      <c r="H222" s="25">
        <v>-103.75833333333334</v>
      </c>
      <c r="I222" s="26">
        <f t="shared" si="27"/>
        <v>13</v>
      </c>
      <c r="J222" s="13">
        <f t="shared" si="24"/>
        <v>1984</v>
      </c>
      <c r="K222" s="26" t="s">
        <v>6107</v>
      </c>
      <c r="L222" s="38" t="s">
        <v>7046</v>
      </c>
      <c r="M222" s="38" t="s">
        <v>7009</v>
      </c>
      <c r="N222" s="38">
        <v>200</v>
      </c>
      <c r="O222" s="123">
        <v>30811.767361111109</v>
      </c>
      <c r="P222" s="123">
        <v>30811.84236111111</v>
      </c>
      <c r="Q222" s="123">
        <v>30812.44027777778</v>
      </c>
      <c r="R222" s="123">
        <v>30812.5</v>
      </c>
      <c r="S222" s="26" t="s">
        <v>7073</v>
      </c>
      <c r="T222" s="19">
        <f t="shared" si="25"/>
        <v>0.59791666666933452</v>
      </c>
      <c r="U222" s="19">
        <f t="shared" si="26"/>
        <v>0.73263888889050577</v>
      </c>
      <c r="V222" s="21">
        <f t="shared" si="22"/>
        <v>7.1750000000320142</v>
      </c>
      <c r="W222" s="50">
        <v>0</v>
      </c>
      <c r="X222" s="26" t="s">
        <v>6097</v>
      </c>
    </row>
    <row r="223" spans="1:24">
      <c r="A223" s="26" t="s">
        <v>301</v>
      </c>
      <c r="B223" s="26" t="s">
        <v>231</v>
      </c>
      <c r="C223" s="26" t="s">
        <v>302</v>
      </c>
      <c r="D223" s="26" t="s">
        <v>195</v>
      </c>
      <c r="E223" s="26" t="s">
        <v>1033</v>
      </c>
      <c r="F223" s="26" t="s">
        <v>1033</v>
      </c>
      <c r="G223" s="25">
        <v>11.266666666666667</v>
      </c>
      <c r="H223" s="25">
        <v>-103.75833333333334</v>
      </c>
      <c r="I223" s="26">
        <f t="shared" si="27"/>
        <v>13</v>
      </c>
      <c r="J223" s="13">
        <f t="shared" si="24"/>
        <v>1984</v>
      </c>
      <c r="K223" s="26" t="s">
        <v>6105</v>
      </c>
      <c r="L223" s="38" t="s">
        <v>7046</v>
      </c>
      <c r="M223" s="38" t="s">
        <v>7009</v>
      </c>
      <c r="N223" s="38">
        <v>200</v>
      </c>
      <c r="O223" s="123">
        <v>30812.886111111111</v>
      </c>
      <c r="P223" s="123">
        <v>30812.93888888889</v>
      </c>
      <c r="Q223" s="123">
        <v>30813.396527777779</v>
      </c>
      <c r="R223" s="123">
        <v>30813.456249999999</v>
      </c>
      <c r="S223" s="26" t="s">
        <v>7073</v>
      </c>
      <c r="T223" s="19">
        <f t="shared" si="25"/>
        <v>0.45763888888905058</v>
      </c>
      <c r="U223" s="19">
        <f t="shared" si="26"/>
        <v>0.57013888888832298</v>
      </c>
      <c r="V223" s="21">
        <f t="shared" si="22"/>
        <v>5.4916666666686069</v>
      </c>
      <c r="W223" s="50">
        <v>0</v>
      </c>
      <c r="X223" s="26" t="s">
        <v>6097</v>
      </c>
    </row>
    <row r="224" spans="1:24">
      <c r="A224" s="26" t="s">
        <v>301</v>
      </c>
      <c r="B224" s="26" t="s">
        <v>231</v>
      </c>
      <c r="C224" s="26" t="s">
        <v>302</v>
      </c>
      <c r="D224" s="26" t="s">
        <v>195</v>
      </c>
      <c r="E224" s="26" t="s">
        <v>1033</v>
      </c>
      <c r="F224" s="26" t="s">
        <v>1033</v>
      </c>
      <c r="G224" s="25">
        <v>11.441666666666666</v>
      </c>
      <c r="H224" s="25">
        <v>-103.79166666666667</v>
      </c>
      <c r="I224" s="26">
        <f t="shared" si="27"/>
        <v>13</v>
      </c>
      <c r="J224" s="13">
        <f t="shared" si="24"/>
        <v>1984</v>
      </c>
      <c r="K224" s="26" t="s">
        <v>6104</v>
      </c>
      <c r="L224" s="38" t="s">
        <v>7046</v>
      </c>
      <c r="M224" s="38" t="s">
        <v>7009</v>
      </c>
      <c r="N224" s="38">
        <v>200</v>
      </c>
      <c r="O224" s="123">
        <v>30814.118750000001</v>
      </c>
      <c r="P224" s="123">
        <v>30814.167361111111</v>
      </c>
      <c r="Q224" s="123">
        <v>30814.663888888888</v>
      </c>
      <c r="R224" s="123">
        <v>30814.71736111111</v>
      </c>
      <c r="S224" s="26" t="s">
        <v>7074</v>
      </c>
      <c r="T224" s="19">
        <f t="shared" si="25"/>
        <v>0.49652777777737356</v>
      </c>
      <c r="U224" s="19">
        <f t="shared" si="26"/>
        <v>0.59861111110876664</v>
      </c>
      <c r="V224" s="21">
        <f t="shared" si="22"/>
        <v>5.9583333333284827</v>
      </c>
      <c r="W224" s="50">
        <v>0</v>
      </c>
      <c r="X224" s="26" t="s">
        <v>6097</v>
      </c>
    </row>
    <row r="225" spans="1:24">
      <c r="A225" s="26" t="s">
        <v>301</v>
      </c>
      <c r="B225" s="26" t="s">
        <v>231</v>
      </c>
      <c r="C225" s="26" t="s">
        <v>302</v>
      </c>
      <c r="D225" s="26" t="s">
        <v>195</v>
      </c>
      <c r="E225" s="26" t="s">
        <v>1033</v>
      </c>
      <c r="F225" s="26" t="s">
        <v>1033</v>
      </c>
      <c r="G225" s="25">
        <v>11.441666666666666</v>
      </c>
      <c r="H225" s="25">
        <v>-103.79166666666667</v>
      </c>
      <c r="I225" s="26">
        <f t="shared" si="27"/>
        <v>13</v>
      </c>
      <c r="J225" s="13">
        <f t="shared" si="24"/>
        <v>1984</v>
      </c>
      <c r="K225" s="26" t="s">
        <v>6102</v>
      </c>
      <c r="L225" s="38" t="s">
        <v>7046</v>
      </c>
      <c r="M225" s="38" t="s">
        <v>7009</v>
      </c>
      <c r="N225" s="38">
        <v>200</v>
      </c>
      <c r="O225" s="123">
        <v>30815.219444444443</v>
      </c>
      <c r="P225" s="123">
        <v>30815.269444444446</v>
      </c>
      <c r="Q225" s="123">
        <v>30815.475694444445</v>
      </c>
      <c r="R225" s="123">
        <v>30815.534722222223</v>
      </c>
      <c r="S225" s="26" t="s">
        <v>7074</v>
      </c>
      <c r="T225" s="19">
        <f t="shared" si="25"/>
        <v>0.2062499999992724</v>
      </c>
      <c r="U225" s="19">
        <f t="shared" si="26"/>
        <v>0.31527777777955635</v>
      </c>
      <c r="V225" s="21">
        <f t="shared" si="22"/>
        <v>2.4749999999912689</v>
      </c>
      <c r="W225" s="50">
        <v>0</v>
      </c>
      <c r="X225" s="26" t="s">
        <v>6097</v>
      </c>
    </row>
    <row r="226" spans="1:24">
      <c r="A226" s="26" t="s">
        <v>301</v>
      </c>
      <c r="B226" s="26" t="s">
        <v>231</v>
      </c>
      <c r="C226" s="26" t="s">
        <v>302</v>
      </c>
      <c r="D226" s="26" t="s">
        <v>195</v>
      </c>
      <c r="E226" s="26" t="s">
        <v>1033</v>
      </c>
      <c r="F226" s="26" t="s">
        <v>1033</v>
      </c>
      <c r="G226" s="25">
        <v>11.741666666666667</v>
      </c>
      <c r="H226" s="25">
        <v>-103.825</v>
      </c>
      <c r="I226" s="26">
        <f t="shared" si="27"/>
        <v>13</v>
      </c>
      <c r="J226" s="13">
        <f t="shared" si="24"/>
        <v>1984</v>
      </c>
      <c r="K226" s="26" t="s">
        <v>6101</v>
      </c>
      <c r="L226" s="38" t="s">
        <v>7046</v>
      </c>
      <c r="M226" s="38" t="s">
        <v>7009</v>
      </c>
      <c r="N226" s="38">
        <v>200</v>
      </c>
      <c r="O226" s="123">
        <v>30816.40763888889</v>
      </c>
      <c r="P226" s="123">
        <v>30816.491666666665</v>
      </c>
      <c r="Q226" s="123">
        <v>30817.075694444444</v>
      </c>
      <c r="R226" s="123">
        <v>30817.125</v>
      </c>
      <c r="S226" s="26" t="s">
        <v>7075</v>
      </c>
      <c r="T226" s="19">
        <f t="shared" si="25"/>
        <v>0.58402777777882875</v>
      </c>
      <c r="U226" s="19">
        <f t="shared" si="26"/>
        <v>0.71736111111022183</v>
      </c>
      <c r="V226" s="21">
        <f t="shared" si="22"/>
        <v>7.008333333345945</v>
      </c>
      <c r="W226" s="50">
        <v>0</v>
      </c>
      <c r="X226" s="26" t="s">
        <v>6097</v>
      </c>
    </row>
    <row r="227" spans="1:24">
      <c r="A227" s="26" t="s">
        <v>301</v>
      </c>
      <c r="B227" s="26" t="s">
        <v>231</v>
      </c>
      <c r="C227" s="26" t="s">
        <v>302</v>
      </c>
      <c r="D227" s="26" t="s">
        <v>195</v>
      </c>
      <c r="E227" s="26" t="s">
        <v>1033</v>
      </c>
      <c r="F227" s="26" t="s">
        <v>1033</v>
      </c>
      <c r="G227" s="25">
        <v>11.741666666666667</v>
      </c>
      <c r="H227" s="25">
        <v>-103.825</v>
      </c>
      <c r="I227" s="26">
        <f t="shared" si="27"/>
        <v>13</v>
      </c>
      <c r="J227" s="13">
        <f t="shared" si="24"/>
        <v>1984</v>
      </c>
      <c r="K227" s="26" t="s">
        <v>6100</v>
      </c>
      <c r="L227" s="38" t="s">
        <v>7046</v>
      </c>
      <c r="M227" s="38" t="s">
        <v>7009</v>
      </c>
      <c r="N227" s="38">
        <v>500</v>
      </c>
      <c r="O227" s="123">
        <v>30817.655555555557</v>
      </c>
      <c r="P227" s="123">
        <v>30817.712500000001</v>
      </c>
      <c r="Q227" s="123">
        <v>30818.378472222223</v>
      </c>
      <c r="R227" s="123">
        <v>30818.4375</v>
      </c>
      <c r="S227" s="26" t="s">
        <v>7075</v>
      </c>
      <c r="T227" s="19">
        <f t="shared" si="25"/>
        <v>0.66597222222117125</v>
      </c>
      <c r="U227" s="19">
        <f t="shared" si="26"/>
        <v>0.7819444444430701</v>
      </c>
      <c r="V227" s="21">
        <f t="shared" si="22"/>
        <v>7.991666666654055</v>
      </c>
      <c r="W227" s="50">
        <v>0</v>
      </c>
      <c r="X227" s="26" t="s">
        <v>6097</v>
      </c>
    </row>
    <row r="228" spans="1:24">
      <c r="A228" s="26" t="s">
        <v>301</v>
      </c>
      <c r="B228" s="26" t="s">
        <v>231</v>
      </c>
      <c r="C228" s="26" t="s">
        <v>302</v>
      </c>
      <c r="D228" s="26" t="s">
        <v>195</v>
      </c>
      <c r="E228" s="26" t="s">
        <v>1033</v>
      </c>
      <c r="F228" s="26" t="s">
        <v>1033</v>
      </c>
      <c r="G228" s="25">
        <v>11.741666666666667</v>
      </c>
      <c r="H228" s="25">
        <v>-103.825</v>
      </c>
      <c r="I228" s="26">
        <f t="shared" si="27"/>
        <v>13</v>
      </c>
      <c r="J228" s="13">
        <f t="shared" si="24"/>
        <v>1984</v>
      </c>
      <c r="K228" s="26" t="s">
        <v>6098</v>
      </c>
      <c r="L228" s="38" t="s">
        <v>7046</v>
      </c>
      <c r="M228" s="38" t="s">
        <v>7009</v>
      </c>
      <c r="N228" s="38">
        <v>200</v>
      </c>
      <c r="O228" s="123">
        <v>30818.804166666665</v>
      </c>
      <c r="P228" s="123">
        <v>30818.854166666668</v>
      </c>
      <c r="Q228" s="123">
        <v>30819.462500000001</v>
      </c>
      <c r="R228" s="123">
        <v>30819.520833333332</v>
      </c>
      <c r="S228" s="26" t="s">
        <v>7075</v>
      </c>
      <c r="T228" s="19">
        <f t="shared" si="25"/>
        <v>0.60833333333357587</v>
      </c>
      <c r="U228" s="19">
        <f t="shared" si="26"/>
        <v>0.71666666666715173</v>
      </c>
      <c r="V228" s="21">
        <f t="shared" si="22"/>
        <v>7.3000000000029104</v>
      </c>
      <c r="W228" s="50">
        <v>0</v>
      </c>
      <c r="X228" s="26" t="s">
        <v>6097</v>
      </c>
    </row>
    <row r="229" spans="1:24">
      <c r="A229" s="26" t="s">
        <v>301</v>
      </c>
      <c r="B229" s="26" t="s">
        <v>231</v>
      </c>
      <c r="C229" s="26" t="s">
        <v>302</v>
      </c>
      <c r="D229" s="26" t="s">
        <v>195</v>
      </c>
      <c r="E229" s="26" t="s">
        <v>1033</v>
      </c>
      <c r="F229" s="26" t="s">
        <v>1033</v>
      </c>
      <c r="G229" s="25">
        <v>11.8</v>
      </c>
      <c r="H229" s="25">
        <v>-103.80833333333334</v>
      </c>
      <c r="I229" s="26">
        <f t="shared" si="27"/>
        <v>13</v>
      </c>
      <c r="J229" s="13">
        <f t="shared" si="24"/>
        <v>1984</v>
      </c>
      <c r="K229" s="26" t="s">
        <v>6095</v>
      </c>
      <c r="L229" s="38" t="s">
        <v>7046</v>
      </c>
      <c r="M229" s="38" t="s">
        <v>7009</v>
      </c>
      <c r="N229" s="38">
        <v>200</v>
      </c>
      <c r="O229" s="123">
        <v>30820.614583333332</v>
      </c>
      <c r="P229" s="123">
        <v>30820.668750000001</v>
      </c>
      <c r="Q229" s="123">
        <v>30821.083333333332</v>
      </c>
      <c r="R229" s="123">
        <v>30821.145833333332</v>
      </c>
      <c r="S229" s="26" t="s">
        <v>7076</v>
      </c>
      <c r="T229" s="19">
        <f t="shared" si="25"/>
        <v>0.41458333333139308</v>
      </c>
      <c r="U229" s="19">
        <f t="shared" si="26"/>
        <v>0.53125</v>
      </c>
      <c r="V229" s="21">
        <f t="shared" si="22"/>
        <v>4.9749999999767169</v>
      </c>
      <c r="W229" s="50">
        <v>0</v>
      </c>
      <c r="X229" s="26" t="s">
        <v>6097</v>
      </c>
    </row>
    <row r="230" spans="1:24">
      <c r="A230" s="26" t="s">
        <v>305</v>
      </c>
      <c r="B230" s="26" t="s">
        <v>163</v>
      </c>
      <c r="C230" s="26" t="s">
        <v>306</v>
      </c>
      <c r="D230" s="26" t="s">
        <v>7077</v>
      </c>
      <c r="E230" s="26" t="s">
        <v>1033</v>
      </c>
      <c r="F230" s="26" t="s">
        <v>1033</v>
      </c>
      <c r="G230" s="25">
        <v>12.75</v>
      </c>
      <c r="H230" s="25">
        <v>-102.75</v>
      </c>
      <c r="I230" s="26">
        <f t="shared" si="27"/>
        <v>13</v>
      </c>
      <c r="J230" s="13">
        <f t="shared" si="24"/>
        <v>1984</v>
      </c>
      <c r="K230" s="26" t="s">
        <v>6094</v>
      </c>
      <c r="L230" s="38" t="s">
        <v>7046</v>
      </c>
      <c r="M230" s="38" t="s">
        <v>7009</v>
      </c>
      <c r="N230" s="38">
        <v>500</v>
      </c>
      <c r="O230" s="123">
        <v>30834.161111111112</v>
      </c>
      <c r="P230" s="123">
        <v>30834.216666666667</v>
      </c>
      <c r="Q230" s="123">
        <v>30834.520833333332</v>
      </c>
      <c r="R230" s="123">
        <v>30834.5625</v>
      </c>
      <c r="S230" s="26" t="s">
        <v>6080</v>
      </c>
      <c r="T230" s="19">
        <f t="shared" si="25"/>
        <v>0.30416666666496894</v>
      </c>
      <c r="U230" s="19">
        <f t="shared" si="26"/>
        <v>0.40138888888759539</v>
      </c>
      <c r="V230" s="21">
        <f t="shared" ref="V230:V243" si="28">((VALUE(T230)) * 24) * 0.5</f>
        <v>3.6499999999796273</v>
      </c>
      <c r="W230" s="50">
        <v>0</v>
      </c>
      <c r="X230" s="26" t="s">
        <v>6081</v>
      </c>
    </row>
    <row r="231" spans="1:24">
      <c r="A231" s="26" t="s">
        <v>305</v>
      </c>
      <c r="B231" s="26" t="s">
        <v>163</v>
      </c>
      <c r="C231" s="26" t="s">
        <v>306</v>
      </c>
      <c r="D231" s="26" t="s">
        <v>7077</v>
      </c>
      <c r="E231" s="26" t="s">
        <v>1033</v>
      </c>
      <c r="F231" s="26" t="s">
        <v>1033</v>
      </c>
      <c r="G231" s="25">
        <v>12.75</v>
      </c>
      <c r="H231" s="25">
        <v>-102.75</v>
      </c>
      <c r="I231" s="26">
        <f t="shared" si="27"/>
        <v>13</v>
      </c>
      <c r="J231" s="13">
        <f t="shared" si="24"/>
        <v>1984</v>
      </c>
      <c r="K231" s="26" t="s">
        <v>6093</v>
      </c>
      <c r="L231" s="38" t="s">
        <v>7046</v>
      </c>
      <c r="M231" s="38" t="s">
        <v>7009</v>
      </c>
      <c r="N231" s="38">
        <v>500</v>
      </c>
      <c r="O231" s="123">
        <v>30835.130555555555</v>
      </c>
      <c r="P231" s="123">
        <v>30835.173611111109</v>
      </c>
      <c r="Q231" s="123">
        <v>30835.495833333334</v>
      </c>
      <c r="R231" s="123">
        <v>30835.541666666668</v>
      </c>
      <c r="S231" s="26" t="s">
        <v>6080</v>
      </c>
      <c r="T231" s="19">
        <f t="shared" si="25"/>
        <v>0.32222222222480923</v>
      </c>
      <c r="U231" s="19">
        <f t="shared" si="26"/>
        <v>0.41111111111240461</v>
      </c>
      <c r="V231" s="21">
        <f t="shared" si="28"/>
        <v>3.8666666666977108</v>
      </c>
      <c r="W231" s="50">
        <v>0</v>
      </c>
      <c r="X231" s="26" t="s">
        <v>6081</v>
      </c>
    </row>
    <row r="232" spans="1:24">
      <c r="A232" s="26" t="s">
        <v>305</v>
      </c>
      <c r="B232" s="26" t="s">
        <v>163</v>
      </c>
      <c r="C232" s="26" t="s">
        <v>306</v>
      </c>
      <c r="D232" s="26" t="s">
        <v>7077</v>
      </c>
      <c r="E232" s="26" t="s">
        <v>1033</v>
      </c>
      <c r="F232" s="26" t="s">
        <v>1033</v>
      </c>
      <c r="G232" s="25">
        <v>12.75</v>
      </c>
      <c r="H232" s="25">
        <v>-102.75</v>
      </c>
      <c r="I232" s="26">
        <f t="shared" si="27"/>
        <v>13</v>
      </c>
      <c r="J232" s="13">
        <f t="shared" si="24"/>
        <v>1984</v>
      </c>
      <c r="K232" s="26" t="s">
        <v>6092</v>
      </c>
      <c r="L232" s="38" t="s">
        <v>7046</v>
      </c>
      <c r="M232" s="38" t="s">
        <v>7009</v>
      </c>
      <c r="N232" s="38">
        <v>500</v>
      </c>
      <c r="O232" s="123">
        <v>30836.080555555556</v>
      </c>
      <c r="P232" s="123">
        <v>30836.118055555555</v>
      </c>
      <c r="Q232" s="123">
        <v>30836.5</v>
      </c>
      <c r="R232" s="123">
        <v>30836.541666666668</v>
      </c>
      <c r="S232" s="26" t="s">
        <v>6080</v>
      </c>
      <c r="T232" s="19">
        <f t="shared" si="25"/>
        <v>0.38194444444525288</v>
      </c>
      <c r="U232" s="19">
        <f t="shared" si="26"/>
        <v>0.46111111111167702</v>
      </c>
      <c r="V232" s="21">
        <f t="shared" si="28"/>
        <v>4.5833333333430346</v>
      </c>
      <c r="W232" s="50">
        <v>0</v>
      </c>
      <c r="X232" s="26" t="s">
        <v>6081</v>
      </c>
    </row>
    <row r="233" spans="1:24">
      <c r="A233" s="26" t="s">
        <v>305</v>
      </c>
      <c r="B233" s="26" t="s">
        <v>163</v>
      </c>
      <c r="C233" s="26" t="s">
        <v>306</v>
      </c>
      <c r="D233" s="26" t="s">
        <v>7077</v>
      </c>
      <c r="E233" s="26" t="s">
        <v>1033</v>
      </c>
      <c r="F233" s="26" t="s">
        <v>1033</v>
      </c>
      <c r="G233" s="25">
        <v>12.75</v>
      </c>
      <c r="H233" s="25">
        <v>-102.75</v>
      </c>
      <c r="I233" s="26">
        <f t="shared" si="27"/>
        <v>13</v>
      </c>
      <c r="J233" s="13">
        <f t="shared" si="24"/>
        <v>1984</v>
      </c>
      <c r="K233" s="26" t="s">
        <v>6091</v>
      </c>
      <c r="L233" s="38" t="s">
        <v>7046</v>
      </c>
      <c r="M233" s="38" t="s">
        <v>7009</v>
      </c>
      <c r="N233" s="38">
        <v>500</v>
      </c>
      <c r="O233" s="123">
        <v>30837.245833333334</v>
      </c>
      <c r="P233" s="123">
        <v>30837.296527777777</v>
      </c>
      <c r="Q233" s="123">
        <v>30837.500694444443</v>
      </c>
      <c r="R233" s="123">
        <v>30837.5625</v>
      </c>
      <c r="S233" s="26" t="s">
        <v>6080</v>
      </c>
      <c r="T233" s="19">
        <f t="shared" si="25"/>
        <v>0.20416666666642413</v>
      </c>
      <c r="U233" s="19">
        <f t="shared" si="26"/>
        <v>0.31666666666569654</v>
      </c>
      <c r="V233" s="21">
        <f t="shared" si="28"/>
        <v>2.4499999999970896</v>
      </c>
      <c r="W233" s="50">
        <v>0</v>
      </c>
      <c r="X233" s="26" t="s">
        <v>6081</v>
      </c>
    </row>
    <row r="234" spans="1:24">
      <c r="A234" s="26" t="s">
        <v>305</v>
      </c>
      <c r="B234" s="26" t="s">
        <v>163</v>
      </c>
      <c r="C234" s="26" t="s">
        <v>306</v>
      </c>
      <c r="D234" s="26" t="s">
        <v>7077</v>
      </c>
      <c r="E234" s="26" t="s">
        <v>1033</v>
      </c>
      <c r="F234" s="26" t="s">
        <v>1033</v>
      </c>
      <c r="G234" s="25">
        <v>12.75</v>
      </c>
      <c r="H234" s="25">
        <v>-102.75</v>
      </c>
      <c r="I234" s="26">
        <f t="shared" si="27"/>
        <v>13</v>
      </c>
      <c r="J234" s="13">
        <f t="shared" si="24"/>
        <v>1984</v>
      </c>
      <c r="K234" s="26" t="s">
        <v>6090</v>
      </c>
      <c r="L234" s="38" t="s">
        <v>7046</v>
      </c>
      <c r="M234" s="38" t="s">
        <v>7009</v>
      </c>
      <c r="N234" s="38">
        <v>500</v>
      </c>
      <c r="O234" s="123">
        <v>30838.0625</v>
      </c>
      <c r="P234" s="123">
        <v>30838.109027777777</v>
      </c>
      <c r="Q234" s="123">
        <v>30838.50277777778</v>
      </c>
      <c r="R234" s="123">
        <v>30838.5625</v>
      </c>
      <c r="S234" s="26" t="s">
        <v>6080</v>
      </c>
      <c r="T234" s="19">
        <f t="shared" si="25"/>
        <v>0.39375000000291038</v>
      </c>
      <c r="U234" s="19">
        <f t="shared" si="26"/>
        <v>0.5</v>
      </c>
      <c r="V234" s="21">
        <f t="shared" si="28"/>
        <v>4.7250000000349246</v>
      </c>
      <c r="W234" s="50">
        <v>0</v>
      </c>
      <c r="X234" s="26" t="s">
        <v>6081</v>
      </c>
    </row>
    <row r="235" spans="1:24">
      <c r="A235" s="26" t="s">
        <v>305</v>
      </c>
      <c r="B235" s="26" t="s">
        <v>163</v>
      </c>
      <c r="C235" s="26" t="s">
        <v>306</v>
      </c>
      <c r="D235" s="26" t="s">
        <v>7077</v>
      </c>
      <c r="E235" s="26" t="s">
        <v>1033</v>
      </c>
      <c r="F235" s="26" t="s">
        <v>1033</v>
      </c>
      <c r="G235" s="25">
        <v>12.75</v>
      </c>
      <c r="H235" s="25">
        <v>-102.75</v>
      </c>
      <c r="I235" s="26">
        <f t="shared" si="27"/>
        <v>13</v>
      </c>
      <c r="J235" s="13">
        <f t="shared" si="24"/>
        <v>1984</v>
      </c>
      <c r="K235" s="26" t="s">
        <v>6089</v>
      </c>
      <c r="L235" s="38" t="s">
        <v>7046</v>
      </c>
      <c r="M235" s="38" t="s">
        <v>7009</v>
      </c>
      <c r="N235" s="38">
        <v>200</v>
      </c>
      <c r="O235" s="123">
        <v>30840.036805555555</v>
      </c>
      <c r="P235" s="123">
        <v>30840.057638888888</v>
      </c>
      <c r="Q235" s="123">
        <v>30840.511111111111</v>
      </c>
      <c r="R235" s="123">
        <v>30840.5625</v>
      </c>
      <c r="S235" s="26" t="s">
        <v>6080</v>
      </c>
      <c r="T235" s="19">
        <f t="shared" si="25"/>
        <v>0.45347222222335404</v>
      </c>
      <c r="U235" s="19">
        <f t="shared" si="26"/>
        <v>0.52569444444452529</v>
      </c>
      <c r="V235" s="21">
        <f t="shared" si="28"/>
        <v>5.4416666666802485</v>
      </c>
      <c r="W235" s="50">
        <v>0</v>
      </c>
      <c r="X235" s="26" t="s">
        <v>6081</v>
      </c>
    </row>
    <row r="236" spans="1:24">
      <c r="A236" s="26" t="s">
        <v>305</v>
      </c>
      <c r="B236" s="26" t="s">
        <v>163</v>
      </c>
      <c r="C236" s="26" t="s">
        <v>306</v>
      </c>
      <c r="D236" s="26" t="s">
        <v>7077</v>
      </c>
      <c r="E236" s="26" t="s">
        <v>1033</v>
      </c>
      <c r="F236" s="26" t="s">
        <v>1033</v>
      </c>
      <c r="G236" s="25">
        <v>12.75</v>
      </c>
      <c r="H236" s="25">
        <v>-102.75</v>
      </c>
      <c r="I236" s="26">
        <f t="shared" si="27"/>
        <v>13</v>
      </c>
      <c r="J236" s="13">
        <f t="shared" si="24"/>
        <v>1984</v>
      </c>
      <c r="K236" s="26" t="s">
        <v>6088</v>
      </c>
      <c r="L236" s="38" t="s">
        <v>7046</v>
      </c>
      <c r="M236" s="38" t="s">
        <v>7009</v>
      </c>
      <c r="N236" s="38">
        <v>500</v>
      </c>
      <c r="O236" s="123">
        <v>30841.291666666668</v>
      </c>
      <c r="P236" s="123">
        <v>30841.413194444445</v>
      </c>
      <c r="Q236" s="123">
        <v>30841.500694444443</v>
      </c>
      <c r="R236" s="123">
        <v>30841.5625</v>
      </c>
      <c r="S236" s="26" t="s">
        <v>6080</v>
      </c>
      <c r="T236" s="19">
        <f t="shared" si="25"/>
        <v>8.7499999997817213E-2</v>
      </c>
      <c r="U236" s="19">
        <f t="shared" si="26"/>
        <v>0.27083333333212067</v>
      </c>
      <c r="V236" s="21">
        <f t="shared" si="28"/>
        <v>1.0499999999738066</v>
      </c>
      <c r="W236" s="50">
        <v>0</v>
      </c>
      <c r="X236" s="26" t="s">
        <v>6081</v>
      </c>
    </row>
    <row r="237" spans="1:24">
      <c r="A237" s="26" t="s">
        <v>305</v>
      </c>
      <c r="B237" s="26" t="s">
        <v>163</v>
      </c>
      <c r="C237" s="26" t="s">
        <v>306</v>
      </c>
      <c r="D237" s="26" t="s">
        <v>7077</v>
      </c>
      <c r="E237" s="26" t="s">
        <v>1033</v>
      </c>
      <c r="F237" s="26" t="s">
        <v>1033</v>
      </c>
      <c r="G237" s="25">
        <v>12.75</v>
      </c>
      <c r="H237" s="25">
        <v>-102.75</v>
      </c>
      <c r="I237" s="26">
        <f t="shared" si="27"/>
        <v>13</v>
      </c>
      <c r="J237" s="13">
        <f t="shared" si="24"/>
        <v>1984</v>
      </c>
      <c r="K237" s="26" t="s">
        <v>6087</v>
      </c>
      <c r="L237" s="38" t="s">
        <v>7046</v>
      </c>
      <c r="M237" s="38" t="s">
        <v>7009</v>
      </c>
      <c r="N237" s="38">
        <v>500</v>
      </c>
      <c r="O237" s="123">
        <v>30842.037499999999</v>
      </c>
      <c r="P237" s="123">
        <v>30842.101388888888</v>
      </c>
      <c r="Q237" s="123">
        <v>30842.365972222222</v>
      </c>
      <c r="R237" s="123">
        <v>30842.4375</v>
      </c>
      <c r="S237" s="26" t="s">
        <v>6080</v>
      </c>
      <c r="T237" s="19">
        <f t="shared" si="25"/>
        <v>0.26458333333357587</v>
      </c>
      <c r="U237" s="19">
        <f t="shared" si="26"/>
        <v>0.40000000000145519</v>
      </c>
      <c r="V237" s="21">
        <f t="shared" si="28"/>
        <v>3.1750000000029104</v>
      </c>
      <c r="W237" s="50">
        <v>0</v>
      </c>
      <c r="X237" s="26" t="s">
        <v>6081</v>
      </c>
    </row>
    <row r="238" spans="1:24">
      <c r="A238" s="26" t="s">
        <v>305</v>
      </c>
      <c r="B238" s="26" t="s">
        <v>163</v>
      </c>
      <c r="C238" s="26" t="s">
        <v>306</v>
      </c>
      <c r="D238" s="26" t="s">
        <v>7077</v>
      </c>
      <c r="E238" s="26" t="s">
        <v>1033</v>
      </c>
      <c r="F238" s="26" t="s">
        <v>1033</v>
      </c>
      <c r="G238" s="25">
        <v>12.75</v>
      </c>
      <c r="H238" s="25">
        <v>-102.75</v>
      </c>
      <c r="I238" s="26">
        <f t="shared" si="27"/>
        <v>13</v>
      </c>
      <c r="J238" s="13">
        <f t="shared" si="24"/>
        <v>1984</v>
      </c>
      <c r="K238" s="26" t="s">
        <v>6086</v>
      </c>
      <c r="L238" s="38" t="s">
        <v>7046</v>
      </c>
      <c r="M238" s="38" t="s">
        <v>7009</v>
      </c>
      <c r="N238" s="38">
        <v>200</v>
      </c>
      <c r="O238" s="123">
        <v>30844.048611111109</v>
      </c>
      <c r="P238" s="123">
        <v>30844.080555555556</v>
      </c>
      <c r="Q238" s="123">
        <v>30844.512500000001</v>
      </c>
      <c r="R238" s="123">
        <v>30844.5625</v>
      </c>
      <c r="S238" s="26" t="s">
        <v>6080</v>
      </c>
      <c r="T238" s="19">
        <f t="shared" si="25"/>
        <v>0.43194444444452529</v>
      </c>
      <c r="U238" s="19">
        <f t="shared" si="26"/>
        <v>0.51388888889050577</v>
      </c>
      <c r="V238" s="21">
        <f t="shared" si="28"/>
        <v>5.1833333333343035</v>
      </c>
      <c r="W238" s="50">
        <v>0</v>
      </c>
      <c r="X238" s="26" t="s">
        <v>6081</v>
      </c>
    </row>
    <row r="239" spans="1:24">
      <c r="A239" s="26" t="s">
        <v>305</v>
      </c>
      <c r="B239" s="26" t="s">
        <v>163</v>
      </c>
      <c r="C239" s="26" t="s">
        <v>306</v>
      </c>
      <c r="D239" s="26" t="s">
        <v>7077</v>
      </c>
      <c r="E239" s="26" t="s">
        <v>1033</v>
      </c>
      <c r="F239" s="26" t="s">
        <v>1033</v>
      </c>
      <c r="G239" s="25">
        <v>12.75</v>
      </c>
      <c r="H239" s="25">
        <v>-102.75</v>
      </c>
      <c r="I239" s="26">
        <f t="shared" si="27"/>
        <v>13</v>
      </c>
      <c r="J239" s="13">
        <f t="shared" si="24"/>
        <v>1984</v>
      </c>
      <c r="K239" s="26" t="s">
        <v>6085</v>
      </c>
      <c r="L239" s="38" t="s">
        <v>7046</v>
      </c>
      <c r="M239" s="38" t="s">
        <v>7009</v>
      </c>
      <c r="N239" s="38">
        <v>200</v>
      </c>
      <c r="O239" s="123">
        <v>30845.048611111109</v>
      </c>
      <c r="P239" s="123">
        <v>30845.086805555555</v>
      </c>
      <c r="Q239" s="123">
        <v>30845.518749999999</v>
      </c>
      <c r="R239" s="123">
        <v>30845.5625</v>
      </c>
      <c r="S239" s="26" t="s">
        <v>6080</v>
      </c>
      <c r="T239" s="19">
        <f t="shared" si="25"/>
        <v>0.43194444444452529</v>
      </c>
      <c r="U239" s="19">
        <f t="shared" si="26"/>
        <v>0.51388888889050577</v>
      </c>
      <c r="V239" s="21">
        <f t="shared" si="28"/>
        <v>5.1833333333343035</v>
      </c>
      <c r="W239" s="50">
        <v>0</v>
      </c>
      <c r="X239" s="26" t="s">
        <v>6081</v>
      </c>
    </row>
    <row r="240" spans="1:24">
      <c r="A240" s="26" t="s">
        <v>305</v>
      </c>
      <c r="B240" s="26" t="s">
        <v>163</v>
      </c>
      <c r="C240" s="26" t="s">
        <v>306</v>
      </c>
      <c r="D240" s="26" t="s">
        <v>7077</v>
      </c>
      <c r="E240" s="26" t="s">
        <v>1033</v>
      </c>
      <c r="F240" s="26" t="s">
        <v>1033</v>
      </c>
      <c r="G240" s="25">
        <v>12.75</v>
      </c>
      <c r="H240" s="25">
        <v>-102.75</v>
      </c>
      <c r="I240" s="26">
        <f t="shared" si="27"/>
        <v>13</v>
      </c>
      <c r="J240" s="13">
        <f t="shared" si="24"/>
        <v>1984</v>
      </c>
      <c r="K240" s="26" t="s">
        <v>6084</v>
      </c>
      <c r="L240" s="38" t="s">
        <v>7046</v>
      </c>
      <c r="M240" s="38" t="s">
        <v>7009</v>
      </c>
      <c r="N240" s="38">
        <v>200</v>
      </c>
      <c r="O240" s="123">
        <v>30846.116666666665</v>
      </c>
      <c r="P240" s="123">
        <v>30846.144444444446</v>
      </c>
      <c r="Q240" s="123">
        <v>30846.500694444443</v>
      </c>
      <c r="R240" s="123">
        <v>30846.5625</v>
      </c>
      <c r="S240" s="26" t="s">
        <v>6080</v>
      </c>
      <c r="T240" s="19">
        <f t="shared" si="25"/>
        <v>0.35624999999708962</v>
      </c>
      <c r="U240" s="19">
        <f t="shared" si="26"/>
        <v>0.44583333333503106</v>
      </c>
      <c r="V240" s="21">
        <f t="shared" si="28"/>
        <v>4.2749999999650754</v>
      </c>
      <c r="W240" s="50">
        <v>0</v>
      </c>
      <c r="X240" s="26" t="s">
        <v>6081</v>
      </c>
    </row>
    <row r="241" spans="1:24">
      <c r="A241" s="26" t="s">
        <v>305</v>
      </c>
      <c r="B241" s="26" t="s">
        <v>163</v>
      </c>
      <c r="C241" s="26" t="s">
        <v>306</v>
      </c>
      <c r="D241" s="26" t="s">
        <v>7077</v>
      </c>
      <c r="E241" s="26" t="s">
        <v>1033</v>
      </c>
      <c r="F241" s="26" t="s">
        <v>1033</v>
      </c>
      <c r="G241" s="25">
        <v>12.75</v>
      </c>
      <c r="H241" s="25">
        <v>-102.75</v>
      </c>
      <c r="I241" s="26">
        <f t="shared" si="27"/>
        <v>13</v>
      </c>
      <c r="J241" s="13">
        <f t="shared" si="24"/>
        <v>1984</v>
      </c>
      <c r="K241" s="26" t="s">
        <v>6083</v>
      </c>
      <c r="L241" s="38" t="s">
        <v>7046</v>
      </c>
      <c r="M241" s="38" t="s">
        <v>7009</v>
      </c>
      <c r="N241" s="38">
        <v>200</v>
      </c>
      <c r="O241" s="123">
        <v>30847.083333333332</v>
      </c>
      <c r="P241" s="123">
        <v>30847.131944444445</v>
      </c>
      <c r="Q241" s="123">
        <v>30847.194444444445</v>
      </c>
      <c r="R241" s="123">
        <v>30847.25</v>
      </c>
      <c r="S241" s="26" t="s">
        <v>6080</v>
      </c>
      <c r="T241" s="19">
        <f t="shared" si="25"/>
        <v>6.25E-2</v>
      </c>
      <c r="U241" s="19">
        <f t="shared" si="26"/>
        <v>0.16666666666787933</v>
      </c>
      <c r="V241" s="21">
        <f t="shared" si="28"/>
        <v>0.75</v>
      </c>
      <c r="W241" s="50">
        <v>0</v>
      </c>
      <c r="X241" s="26" t="s">
        <v>6081</v>
      </c>
    </row>
    <row r="242" spans="1:24">
      <c r="A242" s="26" t="s">
        <v>305</v>
      </c>
      <c r="B242" s="26" t="s">
        <v>163</v>
      </c>
      <c r="C242" s="26" t="s">
        <v>306</v>
      </c>
      <c r="D242" s="26" t="s">
        <v>7077</v>
      </c>
      <c r="E242" s="26" t="s">
        <v>1033</v>
      </c>
      <c r="F242" s="26" t="s">
        <v>1033</v>
      </c>
      <c r="G242" s="25">
        <v>12.75</v>
      </c>
      <c r="H242" s="25">
        <v>-102.75</v>
      </c>
      <c r="I242" s="26">
        <f t="shared" si="27"/>
        <v>13</v>
      </c>
      <c r="J242" s="13">
        <f t="shared" si="24"/>
        <v>1984</v>
      </c>
      <c r="K242" s="26" t="s">
        <v>6082</v>
      </c>
      <c r="L242" s="38" t="s">
        <v>7046</v>
      </c>
      <c r="M242" s="38" t="s">
        <v>7009</v>
      </c>
      <c r="N242" s="38">
        <v>195</v>
      </c>
      <c r="O242" s="123">
        <v>30848.12638888889</v>
      </c>
      <c r="P242" s="123">
        <v>30848.15625</v>
      </c>
      <c r="Q242" s="123">
        <v>30848.445833333335</v>
      </c>
      <c r="R242" s="123">
        <v>30848.479166666668</v>
      </c>
      <c r="S242" s="26" t="s">
        <v>6080</v>
      </c>
      <c r="T242" s="19">
        <f t="shared" si="25"/>
        <v>0.28958333333503106</v>
      </c>
      <c r="U242" s="19">
        <f t="shared" si="26"/>
        <v>0.35277777777810115</v>
      </c>
      <c r="V242" s="21">
        <f t="shared" si="28"/>
        <v>3.4750000000203727</v>
      </c>
      <c r="W242" s="50">
        <v>0</v>
      </c>
      <c r="X242" s="26" t="s">
        <v>6081</v>
      </c>
    </row>
    <row r="243" spans="1:24">
      <c r="A243" s="26" t="s">
        <v>305</v>
      </c>
      <c r="B243" s="26" t="s">
        <v>163</v>
      </c>
      <c r="C243" s="26" t="s">
        <v>306</v>
      </c>
      <c r="D243" s="26" t="s">
        <v>7077</v>
      </c>
      <c r="E243" s="26" t="s">
        <v>1033</v>
      </c>
      <c r="F243" s="26" t="s">
        <v>1033</v>
      </c>
      <c r="G243" s="25">
        <v>12.75</v>
      </c>
      <c r="H243" s="25">
        <v>-102.75</v>
      </c>
      <c r="I243" s="26">
        <f t="shared" si="27"/>
        <v>13</v>
      </c>
      <c r="J243" s="13">
        <f t="shared" si="24"/>
        <v>1984</v>
      </c>
      <c r="K243" s="26" t="s">
        <v>6079</v>
      </c>
      <c r="L243" s="38" t="s">
        <v>7046</v>
      </c>
      <c r="M243" s="38" t="s">
        <v>7009</v>
      </c>
      <c r="N243" s="38">
        <v>500</v>
      </c>
      <c r="O243" s="123">
        <v>30850.064583333333</v>
      </c>
      <c r="P243" s="123">
        <v>30850.104166666668</v>
      </c>
      <c r="Q243" s="123">
        <v>30850.507638888888</v>
      </c>
      <c r="R243" s="123">
        <v>30850.5625</v>
      </c>
      <c r="S243" s="26" t="s">
        <v>6080</v>
      </c>
      <c r="T243" s="19">
        <f t="shared" si="25"/>
        <v>0.40347222222044365</v>
      </c>
      <c r="U243" s="19">
        <f t="shared" si="26"/>
        <v>0.49791666666715173</v>
      </c>
      <c r="V243" s="21">
        <f t="shared" si="28"/>
        <v>4.8416666666453239</v>
      </c>
      <c r="W243" s="50">
        <v>0</v>
      </c>
      <c r="X243" s="26" t="s">
        <v>6081</v>
      </c>
    </row>
    <row r="244" spans="1:24">
      <c r="D244" s="16" t="s">
        <v>7078</v>
      </c>
      <c r="G244" s="21">
        <v>-99.99</v>
      </c>
      <c r="H244" s="21">
        <v>-999.99</v>
      </c>
      <c r="J244" s="13">
        <f t="shared" si="24"/>
        <v>1900</v>
      </c>
      <c r="K244" s="26" t="s">
        <v>7079</v>
      </c>
      <c r="L244" s="38" t="s">
        <v>7046</v>
      </c>
      <c r="M244" s="38" t="s">
        <v>6176</v>
      </c>
      <c r="N244" s="38" t="s">
        <v>7010</v>
      </c>
      <c r="O244" s="123"/>
      <c r="P244" s="123"/>
      <c r="Q244" s="123" t="s">
        <v>7078</v>
      </c>
      <c r="R244" s="123"/>
      <c r="T244" s="19"/>
      <c r="U244" s="19"/>
      <c r="V244" s="6"/>
      <c r="W244" s="50">
        <v>0</v>
      </c>
    </row>
    <row r="245" spans="1:24">
      <c r="A245" s="26" t="s">
        <v>311</v>
      </c>
      <c r="B245" s="26" t="s">
        <v>182</v>
      </c>
      <c r="C245" s="26" t="s">
        <v>312</v>
      </c>
      <c r="D245" s="26" t="s">
        <v>195</v>
      </c>
      <c r="E245" s="26" t="s">
        <v>285</v>
      </c>
      <c r="F245" s="26" t="s">
        <v>285</v>
      </c>
      <c r="G245" s="25">
        <v>0</v>
      </c>
      <c r="H245" s="25">
        <v>0</v>
      </c>
      <c r="I245" s="26">
        <f t="shared" ref="I245:I276" si="29">INT(((180 + H245)/6) + 1)</f>
        <v>31</v>
      </c>
      <c r="J245" s="13">
        <f t="shared" si="24"/>
        <v>1984</v>
      </c>
      <c r="K245" s="26" t="s">
        <v>6077</v>
      </c>
      <c r="L245" s="38" t="s">
        <v>7046</v>
      </c>
      <c r="M245" s="38" t="s">
        <v>7009</v>
      </c>
      <c r="N245" s="38">
        <v>100</v>
      </c>
      <c r="O245" s="123">
        <v>30941.993055555555</v>
      </c>
      <c r="P245" s="123">
        <v>30942.074305555554</v>
      </c>
      <c r="Q245" s="123">
        <v>30942.500694444443</v>
      </c>
      <c r="R245" s="123">
        <v>30942.541666666668</v>
      </c>
      <c r="T245" s="19">
        <f t="shared" si="25"/>
        <v>0.42638888888905058</v>
      </c>
      <c r="U245" s="19">
        <f t="shared" si="26"/>
        <v>0.54861111111313221</v>
      </c>
      <c r="V245" s="21">
        <f t="shared" ref="V245:V308" si="30">((VALUE(T245)) * 24) * 0.5</f>
        <v>5.1166666666686069</v>
      </c>
      <c r="W245" s="50">
        <v>0</v>
      </c>
      <c r="X245" s="26" t="s">
        <v>6078</v>
      </c>
    </row>
    <row r="246" spans="1:24">
      <c r="A246" s="26" t="s">
        <v>311</v>
      </c>
      <c r="B246" s="26" t="s">
        <v>182</v>
      </c>
      <c r="C246" s="26" t="s">
        <v>312</v>
      </c>
      <c r="D246" s="26" t="s">
        <v>195</v>
      </c>
      <c r="E246" s="26" t="s">
        <v>285</v>
      </c>
      <c r="F246" s="26" t="s">
        <v>285</v>
      </c>
      <c r="G246" s="25">
        <v>0</v>
      </c>
      <c r="H246" s="25">
        <v>0</v>
      </c>
      <c r="I246" s="26">
        <f t="shared" si="29"/>
        <v>31</v>
      </c>
      <c r="J246" s="13">
        <f t="shared" si="24"/>
        <v>1984</v>
      </c>
      <c r="K246" s="26" t="s">
        <v>6076</v>
      </c>
      <c r="L246" s="38" t="s">
        <v>7046</v>
      </c>
      <c r="M246" s="38" t="s">
        <v>7009</v>
      </c>
      <c r="N246" s="38">
        <v>100</v>
      </c>
      <c r="O246" s="123">
        <v>30943.708333333332</v>
      </c>
      <c r="P246" s="123">
        <v>30943.754166666666</v>
      </c>
      <c r="Q246" s="123">
        <v>30944.458333333332</v>
      </c>
      <c r="R246" s="123">
        <v>30944.520833333332</v>
      </c>
      <c r="T246" s="19">
        <f t="shared" si="25"/>
        <v>0.70416666666642413</v>
      </c>
      <c r="U246" s="19">
        <f t="shared" si="26"/>
        <v>0.8125</v>
      </c>
      <c r="V246" s="21">
        <f t="shared" si="30"/>
        <v>8.4499999999970896</v>
      </c>
      <c r="W246" s="50">
        <v>0</v>
      </c>
      <c r="X246" s="26" t="s">
        <v>6073</v>
      </c>
    </row>
    <row r="247" spans="1:24">
      <c r="A247" s="26" t="s">
        <v>311</v>
      </c>
      <c r="B247" s="26" t="s">
        <v>182</v>
      </c>
      <c r="C247" s="26" t="s">
        <v>312</v>
      </c>
      <c r="D247" s="26" t="s">
        <v>195</v>
      </c>
      <c r="E247" s="26" t="s">
        <v>285</v>
      </c>
      <c r="F247" s="26" t="s">
        <v>285</v>
      </c>
      <c r="G247" s="25">
        <v>0</v>
      </c>
      <c r="H247" s="25">
        <v>0</v>
      </c>
      <c r="I247" s="26">
        <f t="shared" si="29"/>
        <v>31</v>
      </c>
      <c r="J247" s="13">
        <f t="shared" si="24"/>
        <v>1984</v>
      </c>
      <c r="K247" s="26" t="s">
        <v>6075</v>
      </c>
      <c r="L247" s="38" t="s">
        <v>7046</v>
      </c>
      <c r="M247" s="38" t="s">
        <v>7009</v>
      </c>
      <c r="N247" s="38">
        <v>100</v>
      </c>
      <c r="O247" s="123">
        <v>30945.708333333332</v>
      </c>
      <c r="P247" s="123">
        <v>30945.744444444445</v>
      </c>
      <c r="Q247" s="123">
        <v>30946.027083333334</v>
      </c>
      <c r="R247" s="123">
        <v>30946.0625</v>
      </c>
      <c r="T247" s="19">
        <f t="shared" si="25"/>
        <v>0.28263888888977817</v>
      </c>
      <c r="U247" s="19">
        <f t="shared" si="26"/>
        <v>0.35416666666787933</v>
      </c>
      <c r="V247" s="21">
        <f t="shared" si="30"/>
        <v>3.3916666666773381</v>
      </c>
      <c r="W247" s="50">
        <v>0</v>
      </c>
      <c r="X247" s="26" t="s">
        <v>6073</v>
      </c>
    </row>
    <row r="248" spans="1:24">
      <c r="A248" s="26" t="s">
        <v>311</v>
      </c>
      <c r="B248" s="26" t="s">
        <v>182</v>
      </c>
      <c r="C248" s="26" t="s">
        <v>312</v>
      </c>
      <c r="D248" s="26" t="s">
        <v>195</v>
      </c>
      <c r="E248" s="26" t="s">
        <v>285</v>
      </c>
      <c r="F248" s="26" t="s">
        <v>285</v>
      </c>
      <c r="G248" s="25">
        <v>0</v>
      </c>
      <c r="H248" s="25">
        <v>0</v>
      </c>
      <c r="I248" s="26">
        <f t="shared" si="29"/>
        <v>31</v>
      </c>
      <c r="J248" s="13">
        <f t="shared" si="24"/>
        <v>1984</v>
      </c>
      <c r="K248" s="26" t="s">
        <v>6074</v>
      </c>
      <c r="L248" s="38" t="s">
        <v>7046</v>
      </c>
      <c r="M248" s="38" t="s">
        <v>7009</v>
      </c>
      <c r="N248" s="38">
        <v>100</v>
      </c>
      <c r="O248" s="123">
        <v>30947.135416666668</v>
      </c>
      <c r="P248" s="123">
        <v>30947.1875</v>
      </c>
      <c r="Q248" s="123">
        <v>30947.582638888889</v>
      </c>
      <c r="R248" s="123">
        <v>30947.645833333332</v>
      </c>
      <c r="T248" s="19">
        <f t="shared" si="25"/>
        <v>0.39513888888905058</v>
      </c>
      <c r="U248" s="19">
        <f t="shared" si="26"/>
        <v>0.51041666666424135</v>
      </c>
      <c r="V248" s="21">
        <f t="shared" si="30"/>
        <v>4.7416666666686069</v>
      </c>
      <c r="W248" s="50">
        <v>0</v>
      </c>
      <c r="X248" s="26" t="s">
        <v>6073</v>
      </c>
    </row>
    <row r="249" spans="1:24">
      <c r="A249" s="26" t="s">
        <v>311</v>
      </c>
      <c r="B249" s="26" t="s">
        <v>182</v>
      </c>
      <c r="C249" s="26" t="s">
        <v>312</v>
      </c>
      <c r="D249" s="26" t="s">
        <v>195</v>
      </c>
      <c r="E249" s="26" t="s">
        <v>285</v>
      </c>
      <c r="F249" s="26" t="s">
        <v>285</v>
      </c>
      <c r="G249" s="25">
        <v>0</v>
      </c>
      <c r="H249" s="25">
        <v>0</v>
      </c>
      <c r="I249" s="26">
        <f t="shared" si="29"/>
        <v>31</v>
      </c>
      <c r="J249" s="13">
        <f t="shared" si="24"/>
        <v>1984</v>
      </c>
      <c r="K249" s="26" t="s">
        <v>6072</v>
      </c>
      <c r="L249" s="38" t="s">
        <v>7046</v>
      </c>
      <c r="M249" s="38" t="s">
        <v>7009</v>
      </c>
      <c r="N249" s="38">
        <v>100</v>
      </c>
      <c r="O249" s="123">
        <v>30947.722222222223</v>
      </c>
      <c r="P249" s="123">
        <v>30947.756944444445</v>
      </c>
      <c r="Q249" s="123">
        <v>30947.783333333333</v>
      </c>
      <c r="R249" s="123">
        <v>30947.833333333332</v>
      </c>
      <c r="T249" s="19">
        <f t="shared" si="25"/>
        <v>2.6388888887595385E-2</v>
      </c>
      <c r="U249" s="19">
        <f t="shared" si="26"/>
        <v>0.11111111110949423</v>
      </c>
      <c r="V249" s="21">
        <f t="shared" si="30"/>
        <v>0.31666666665114462</v>
      </c>
      <c r="W249" s="50">
        <v>0</v>
      </c>
      <c r="X249" s="26" t="s">
        <v>6073</v>
      </c>
    </row>
    <row r="250" spans="1:24">
      <c r="A250" s="26" t="s">
        <v>313</v>
      </c>
      <c r="B250" s="26" t="s">
        <v>163</v>
      </c>
      <c r="C250" s="26" t="s">
        <v>314</v>
      </c>
      <c r="D250" s="26" t="s">
        <v>315</v>
      </c>
      <c r="E250" s="26" t="s">
        <v>7012</v>
      </c>
      <c r="F250" s="26" t="s">
        <v>7012</v>
      </c>
      <c r="G250" s="25">
        <v>0.78333333333333333</v>
      </c>
      <c r="H250" s="25">
        <v>-86.15</v>
      </c>
      <c r="I250" s="26">
        <f t="shared" si="29"/>
        <v>16</v>
      </c>
      <c r="J250" s="13">
        <f t="shared" si="24"/>
        <v>1985</v>
      </c>
      <c r="K250" s="26" t="s">
        <v>6071</v>
      </c>
      <c r="L250" s="38" t="s">
        <v>7046</v>
      </c>
      <c r="M250" s="38" t="s">
        <v>7009</v>
      </c>
      <c r="N250" s="38">
        <v>403</v>
      </c>
      <c r="O250" s="123">
        <v>31108.160416666666</v>
      </c>
      <c r="P250" s="123">
        <v>31108.22013888889</v>
      </c>
      <c r="Q250" s="123">
        <v>31108.5</v>
      </c>
      <c r="R250" s="123">
        <v>31108.536111111112</v>
      </c>
      <c r="S250" s="26" t="s">
        <v>6052</v>
      </c>
      <c r="T250" s="19">
        <f t="shared" si="25"/>
        <v>0.27986111111022183</v>
      </c>
      <c r="U250" s="19">
        <f t="shared" si="26"/>
        <v>0.37569444444670808</v>
      </c>
      <c r="V250" s="21">
        <f t="shared" si="30"/>
        <v>3.3583333333226619</v>
      </c>
      <c r="W250" s="50">
        <v>0</v>
      </c>
      <c r="X250" s="26" t="s">
        <v>6062</v>
      </c>
    </row>
    <row r="251" spans="1:24">
      <c r="A251" s="26" t="s">
        <v>313</v>
      </c>
      <c r="B251" s="26" t="s">
        <v>163</v>
      </c>
      <c r="C251" s="26" t="s">
        <v>314</v>
      </c>
      <c r="D251" s="26" t="s">
        <v>315</v>
      </c>
      <c r="E251" s="26" t="s">
        <v>7012</v>
      </c>
      <c r="F251" s="26" t="s">
        <v>7012</v>
      </c>
      <c r="G251" s="25">
        <v>0.78333333333333333</v>
      </c>
      <c r="H251" s="25">
        <v>-86.15</v>
      </c>
      <c r="I251" s="26">
        <f t="shared" si="29"/>
        <v>16</v>
      </c>
      <c r="J251" s="13">
        <f t="shared" si="24"/>
        <v>1985</v>
      </c>
      <c r="K251" s="26" t="s">
        <v>6069</v>
      </c>
      <c r="L251" s="38" t="s">
        <v>7046</v>
      </c>
      <c r="M251" s="38" t="s">
        <v>7009</v>
      </c>
      <c r="N251" s="38">
        <v>403</v>
      </c>
      <c r="O251" s="123">
        <v>31110.334027777779</v>
      </c>
      <c r="P251" s="123">
        <v>31110.375</v>
      </c>
      <c r="Q251" s="123">
        <v>31110.522222222222</v>
      </c>
      <c r="R251" s="123">
        <v>31110.555555555555</v>
      </c>
      <c r="S251" s="26" t="s">
        <v>6052</v>
      </c>
      <c r="T251" s="19">
        <f t="shared" si="25"/>
        <v>0.14722222222189885</v>
      </c>
      <c r="U251" s="19">
        <f t="shared" si="26"/>
        <v>0.22152777777591837</v>
      </c>
      <c r="V251" s="21">
        <f t="shared" si="30"/>
        <v>1.7666666666627862</v>
      </c>
      <c r="W251" s="50">
        <v>0</v>
      </c>
      <c r="X251" s="26" t="s">
        <v>6070</v>
      </c>
    </row>
    <row r="252" spans="1:24">
      <c r="A252" s="26" t="s">
        <v>313</v>
      </c>
      <c r="B252" s="26" t="s">
        <v>163</v>
      </c>
      <c r="C252" s="26" t="s">
        <v>314</v>
      </c>
      <c r="D252" s="26" t="s">
        <v>315</v>
      </c>
      <c r="E252" s="26" t="s">
        <v>7012</v>
      </c>
      <c r="F252" s="26" t="s">
        <v>7012</v>
      </c>
      <c r="G252" s="25">
        <v>0.78333333333333333</v>
      </c>
      <c r="H252" s="25">
        <v>-86.15</v>
      </c>
      <c r="I252" s="26">
        <f t="shared" si="29"/>
        <v>16</v>
      </c>
      <c r="J252" s="13">
        <f t="shared" si="24"/>
        <v>1985</v>
      </c>
      <c r="K252" s="26" t="s">
        <v>6068</v>
      </c>
      <c r="L252" s="38" t="s">
        <v>7046</v>
      </c>
      <c r="M252" s="38" t="s">
        <v>7009</v>
      </c>
      <c r="N252" s="38">
        <v>403</v>
      </c>
      <c r="O252" s="123">
        <v>31111.084027777779</v>
      </c>
      <c r="P252" s="123">
        <v>31111.120138888888</v>
      </c>
      <c r="Q252" s="123">
        <v>31111.514583333334</v>
      </c>
      <c r="R252" s="123">
        <v>31111.552083333332</v>
      </c>
      <c r="S252" s="26" t="s">
        <v>6052</v>
      </c>
      <c r="T252" s="19">
        <f t="shared" si="25"/>
        <v>0.39444444444598048</v>
      </c>
      <c r="U252" s="19">
        <f t="shared" si="26"/>
        <v>0.46805555555329192</v>
      </c>
      <c r="V252" s="21">
        <f t="shared" si="30"/>
        <v>4.7333333333517658</v>
      </c>
      <c r="W252" s="50">
        <v>0</v>
      </c>
      <c r="X252" s="26" t="s">
        <v>6062</v>
      </c>
    </row>
    <row r="253" spans="1:24">
      <c r="A253" s="26" t="s">
        <v>313</v>
      </c>
      <c r="B253" s="26" t="s">
        <v>163</v>
      </c>
      <c r="C253" s="26" t="s">
        <v>314</v>
      </c>
      <c r="D253" s="26" t="s">
        <v>315</v>
      </c>
      <c r="E253" s="26" t="s">
        <v>7012</v>
      </c>
      <c r="F253" s="26" t="s">
        <v>7012</v>
      </c>
      <c r="G253" s="25">
        <v>0.78333333333333333</v>
      </c>
      <c r="H253" s="25">
        <v>-86.15</v>
      </c>
      <c r="I253" s="26">
        <f t="shared" si="29"/>
        <v>16</v>
      </c>
      <c r="J253" s="13">
        <f t="shared" si="24"/>
        <v>1985</v>
      </c>
      <c r="K253" s="26" t="s">
        <v>6066</v>
      </c>
      <c r="L253" s="38" t="s">
        <v>7046</v>
      </c>
      <c r="M253" s="38" t="s">
        <v>7009</v>
      </c>
      <c r="N253" s="38">
        <v>403</v>
      </c>
      <c r="O253" s="123">
        <v>31113.112499999999</v>
      </c>
      <c r="P253" s="123">
        <v>31113.155555555557</v>
      </c>
      <c r="Q253" s="123">
        <v>31113.5</v>
      </c>
      <c r="R253" s="123">
        <v>31113.53125</v>
      </c>
      <c r="S253" s="26" t="s">
        <v>6052</v>
      </c>
      <c r="T253" s="19">
        <f t="shared" si="25"/>
        <v>0.3444444444430701</v>
      </c>
      <c r="U253" s="19">
        <f t="shared" si="26"/>
        <v>0.4187500000007276</v>
      </c>
      <c r="V253" s="21">
        <f t="shared" si="30"/>
        <v>4.1333333333168412</v>
      </c>
      <c r="W253" s="50">
        <v>0</v>
      </c>
      <c r="X253" s="26" t="s">
        <v>6067</v>
      </c>
    </row>
    <row r="254" spans="1:24">
      <c r="A254" s="26" t="s">
        <v>313</v>
      </c>
      <c r="B254" s="26" t="s">
        <v>163</v>
      </c>
      <c r="C254" s="26" t="s">
        <v>314</v>
      </c>
      <c r="D254" s="26" t="s">
        <v>315</v>
      </c>
      <c r="E254" s="26" t="s">
        <v>7012</v>
      </c>
      <c r="F254" s="26" t="s">
        <v>7012</v>
      </c>
      <c r="G254" s="25">
        <v>0.78333333333333333</v>
      </c>
      <c r="H254" s="25">
        <v>-86.15</v>
      </c>
      <c r="I254" s="26">
        <f t="shared" si="29"/>
        <v>16</v>
      </c>
      <c r="J254" s="13">
        <f t="shared" si="24"/>
        <v>1985</v>
      </c>
      <c r="K254" s="26" t="s">
        <v>6064</v>
      </c>
      <c r="L254" s="38" t="s">
        <v>7046</v>
      </c>
      <c r="M254" s="38" t="s">
        <v>7009</v>
      </c>
      <c r="N254" s="38">
        <v>403</v>
      </c>
      <c r="O254" s="123">
        <v>31114.200694444444</v>
      </c>
      <c r="P254" s="123">
        <v>31114.238194444446</v>
      </c>
      <c r="Q254" s="123">
        <v>31114.502083333333</v>
      </c>
      <c r="R254" s="123">
        <v>31114.534722222223</v>
      </c>
      <c r="S254" s="26" t="s">
        <v>6052</v>
      </c>
      <c r="T254" s="19">
        <f t="shared" si="25"/>
        <v>0.26388888888686779</v>
      </c>
      <c r="U254" s="19">
        <f t="shared" si="26"/>
        <v>0.33402777777882875</v>
      </c>
      <c r="V254" s="21">
        <f t="shared" si="30"/>
        <v>3.1666666666424135</v>
      </c>
      <c r="W254" s="50">
        <v>0</v>
      </c>
      <c r="X254" s="26" t="s">
        <v>6065</v>
      </c>
    </row>
    <row r="255" spans="1:24">
      <c r="A255" s="26" t="s">
        <v>313</v>
      </c>
      <c r="B255" s="26" t="s">
        <v>163</v>
      </c>
      <c r="C255" s="26" t="s">
        <v>314</v>
      </c>
      <c r="D255" s="26" t="s">
        <v>315</v>
      </c>
      <c r="E255" s="26" t="s">
        <v>7012</v>
      </c>
      <c r="F255" s="26" t="s">
        <v>7012</v>
      </c>
      <c r="G255" s="25">
        <v>0.78333333333333333</v>
      </c>
      <c r="H255" s="25">
        <v>-86.15</v>
      </c>
      <c r="I255" s="26">
        <f t="shared" si="29"/>
        <v>16</v>
      </c>
      <c r="J255" s="13">
        <f t="shared" si="24"/>
        <v>1985</v>
      </c>
      <c r="K255" s="26" t="s">
        <v>6063</v>
      </c>
      <c r="L255" s="38" t="s">
        <v>7046</v>
      </c>
      <c r="M255" s="38" t="s">
        <v>7009</v>
      </c>
      <c r="N255" s="38">
        <v>403</v>
      </c>
      <c r="O255" s="123">
        <v>31115.091666666667</v>
      </c>
      <c r="P255" s="123">
        <v>31115.127083333333</v>
      </c>
      <c r="Q255" s="123">
        <v>31115.504166666666</v>
      </c>
      <c r="R255" s="123">
        <v>31115.541666666668</v>
      </c>
      <c r="S255" s="26" t="s">
        <v>6052</v>
      </c>
      <c r="T255" s="19">
        <f t="shared" si="25"/>
        <v>0.37708333333284827</v>
      </c>
      <c r="U255" s="19">
        <f t="shared" si="26"/>
        <v>0.4500000000007276</v>
      </c>
      <c r="V255" s="21">
        <f t="shared" si="30"/>
        <v>4.5249999999941792</v>
      </c>
      <c r="W255" s="50">
        <v>0</v>
      </c>
      <c r="X255" s="26" t="s">
        <v>6062</v>
      </c>
    </row>
    <row r="256" spans="1:24">
      <c r="A256" s="26" t="s">
        <v>313</v>
      </c>
      <c r="B256" s="26" t="s">
        <v>163</v>
      </c>
      <c r="C256" s="26" t="s">
        <v>314</v>
      </c>
      <c r="D256" s="26" t="s">
        <v>315</v>
      </c>
      <c r="E256" s="26" t="s">
        <v>7012</v>
      </c>
      <c r="F256" s="26" t="s">
        <v>7012</v>
      </c>
      <c r="G256" s="25">
        <v>0.78333333333333333</v>
      </c>
      <c r="H256" s="25">
        <v>-86.15</v>
      </c>
      <c r="I256" s="26">
        <f t="shared" si="29"/>
        <v>16</v>
      </c>
      <c r="J256" s="13">
        <f t="shared" si="24"/>
        <v>1985</v>
      </c>
      <c r="K256" s="26" t="s">
        <v>6061</v>
      </c>
      <c r="L256" s="38" t="s">
        <v>7046</v>
      </c>
      <c r="M256" s="38" t="s">
        <v>7009</v>
      </c>
      <c r="N256" s="38">
        <v>403</v>
      </c>
      <c r="O256" s="123">
        <v>31116.091666666667</v>
      </c>
      <c r="P256" s="123">
        <v>31116.133333333335</v>
      </c>
      <c r="Q256" s="123">
        <v>31116.504166666666</v>
      </c>
      <c r="R256" s="123">
        <v>31116.541666666668</v>
      </c>
      <c r="S256" s="26" t="s">
        <v>6052</v>
      </c>
      <c r="T256" s="19">
        <f t="shared" si="25"/>
        <v>0.37083333333066548</v>
      </c>
      <c r="U256" s="19">
        <f t="shared" si="26"/>
        <v>0.4500000000007276</v>
      </c>
      <c r="V256" s="21">
        <f t="shared" si="30"/>
        <v>4.4499999999679858</v>
      </c>
      <c r="W256" s="50">
        <v>0</v>
      </c>
      <c r="X256" s="26" t="s">
        <v>6062</v>
      </c>
    </row>
    <row r="257" spans="1:24">
      <c r="A257" s="26" t="s">
        <v>313</v>
      </c>
      <c r="B257" s="26" t="s">
        <v>163</v>
      </c>
      <c r="C257" s="26" t="s">
        <v>314</v>
      </c>
      <c r="D257" s="26" t="s">
        <v>315</v>
      </c>
      <c r="E257" s="26" t="s">
        <v>7012</v>
      </c>
      <c r="F257" s="26" t="s">
        <v>7012</v>
      </c>
      <c r="G257" s="25">
        <v>0.78333333333333333</v>
      </c>
      <c r="H257" s="25">
        <v>-86.15</v>
      </c>
      <c r="I257" s="26">
        <f t="shared" si="29"/>
        <v>16</v>
      </c>
      <c r="J257" s="13">
        <f t="shared" si="24"/>
        <v>1985</v>
      </c>
      <c r="K257" s="26" t="s">
        <v>6060</v>
      </c>
      <c r="L257" s="38" t="s">
        <v>7046</v>
      </c>
      <c r="M257" s="38" t="s">
        <v>7009</v>
      </c>
      <c r="N257" s="38">
        <v>403</v>
      </c>
      <c r="O257" s="123">
        <v>31117.082638888889</v>
      </c>
      <c r="P257" s="123">
        <v>31117.117361111112</v>
      </c>
      <c r="Q257" s="123">
        <v>31117.341666666667</v>
      </c>
      <c r="R257" s="123">
        <v>31117.383333333335</v>
      </c>
      <c r="S257" s="26" t="s">
        <v>6052</v>
      </c>
      <c r="T257" s="19">
        <f t="shared" si="25"/>
        <v>0.22430555555547471</v>
      </c>
      <c r="U257" s="19">
        <f t="shared" si="26"/>
        <v>0.30069444444598048</v>
      </c>
      <c r="V257" s="21">
        <f t="shared" si="30"/>
        <v>2.6916666666656965</v>
      </c>
      <c r="W257" s="50">
        <v>0</v>
      </c>
      <c r="X257" s="26" t="s">
        <v>6059</v>
      </c>
    </row>
    <row r="258" spans="1:24">
      <c r="A258" s="26" t="s">
        <v>313</v>
      </c>
      <c r="B258" s="26" t="s">
        <v>163</v>
      </c>
      <c r="C258" s="26" t="s">
        <v>314</v>
      </c>
      <c r="D258" s="26" t="s">
        <v>315</v>
      </c>
      <c r="E258" s="26" t="s">
        <v>7012</v>
      </c>
      <c r="F258" s="26" t="s">
        <v>7012</v>
      </c>
      <c r="G258" s="25">
        <v>0.78333333333333333</v>
      </c>
      <c r="H258" s="25">
        <v>-86.15</v>
      </c>
      <c r="I258" s="26">
        <f t="shared" si="29"/>
        <v>16</v>
      </c>
      <c r="J258" s="13">
        <f t="shared" si="24"/>
        <v>1985</v>
      </c>
      <c r="K258" s="26" t="s">
        <v>6058</v>
      </c>
      <c r="L258" s="38" t="s">
        <v>7046</v>
      </c>
      <c r="M258" s="38" t="s">
        <v>7009</v>
      </c>
      <c r="N258" s="38">
        <v>403</v>
      </c>
      <c r="O258" s="123">
        <v>31118.169444444444</v>
      </c>
      <c r="P258" s="123">
        <v>31118.210416666665</v>
      </c>
      <c r="Q258" s="123">
        <v>31118.416666666668</v>
      </c>
      <c r="R258" s="123">
        <v>31118.458333333332</v>
      </c>
      <c r="S258" s="26" t="s">
        <v>6052</v>
      </c>
      <c r="T258" s="19">
        <f t="shared" si="25"/>
        <v>0.20625000000291038</v>
      </c>
      <c r="U258" s="19">
        <f t="shared" si="26"/>
        <v>0.28888888888832298</v>
      </c>
      <c r="V258" s="21">
        <f t="shared" si="30"/>
        <v>2.4750000000349246</v>
      </c>
      <c r="W258" s="50">
        <v>0</v>
      </c>
      <c r="X258" s="26" t="s">
        <v>6059</v>
      </c>
    </row>
    <row r="259" spans="1:24">
      <c r="A259" s="26" t="s">
        <v>313</v>
      </c>
      <c r="B259" s="26" t="s">
        <v>163</v>
      </c>
      <c r="C259" s="26" t="s">
        <v>314</v>
      </c>
      <c r="D259" s="26" t="s">
        <v>315</v>
      </c>
      <c r="E259" s="26" t="s">
        <v>7012</v>
      </c>
      <c r="F259" s="26" t="s">
        <v>7012</v>
      </c>
      <c r="G259" s="25">
        <v>0.78333333333333333</v>
      </c>
      <c r="H259" s="25">
        <v>-86.15</v>
      </c>
      <c r="I259" s="26">
        <f t="shared" si="29"/>
        <v>16</v>
      </c>
      <c r="J259" s="13">
        <f t="shared" si="24"/>
        <v>1985</v>
      </c>
      <c r="K259" s="26" t="s">
        <v>6056</v>
      </c>
      <c r="L259" s="38" t="s">
        <v>7046</v>
      </c>
      <c r="M259" s="38" t="s">
        <v>7009</v>
      </c>
      <c r="N259" s="38">
        <v>403</v>
      </c>
      <c r="O259" s="123">
        <v>31120.09652777778</v>
      </c>
      <c r="P259" s="123">
        <v>31120.134722222221</v>
      </c>
      <c r="Q259" s="123">
        <v>31120.47013888889</v>
      </c>
      <c r="R259" s="123">
        <v>31120.520833333332</v>
      </c>
      <c r="S259" s="26" t="s">
        <v>6052</v>
      </c>
      <c r="T259" s="19">
        <f t="shared" si="25"/>
        <v>0.33541666666860692</v>
      </c>
      <c r="U259" s="19">
        <f t="shared" si="26"/>
        <v>0.42430555555256433</v>
      </c>
      <c r="V259" s="21">
        <f t="shared" si="30"/>
        <v>4.0250000000232831</v>
      </c>
      <c r="W259" s="50">
        <v>0</v>
      </c>
      <c r="X259" s="26" t="s">
        <v>6057</v>
      </c>
    </row>
    <row r="260" spans="1:24">
      <c r="A260" s="26" t="s">
        <v>313</v>
      </c>
      <c r="B260" s="26" t="s">
        <v>163</v>
      </c>
      <c r="C260" s="26" t="s">
        <v>314</v>
      </c>
      <c r="D260" s="26" t="s">
        <v>315</v>
      </c>
      <c r="E260" s="26" t="s">
        <v>7012</v>
      </c>
      <c r="F260" s="26" t="s">
        <v>7012</v>
      </c>
      <c r="G260" s="25">
        <v>0.78333333333333333</v>
      </c>
      <c r="H260" s="25">
        <v>-86.15</v>
      </c>
      <c r="I260" s="26">
        <f t="shared" si="29"/>
        <v>16</v>
      </c>
      <c r="J260" s="13">
        <f t="shared" si="24"/>
        <v>1985</v>
      </c>
      <c r="K260" s="26" t="s">
        <v>6054</v>
      </c>
      <c r="L260" s="38" t="s">
        <v>7046</v>
      </c>
      <c r="M260" s="38" t="s">
        <v>7009</v>
      </c>
      <c r="N260" s="38">
        <v>403</v>
      </c>
      <c r="O260" s="123">
        <v>31121.1</v>
      </c>
      <c r="P260" s="123">
        <v>31121.135416666668</v>
      </c>
      <c r="Q260" s="123">
        <v>31121.219444444443</v>
      </c>
      <c r="R260" s="123">
        <v>31121.270833333332</v>
      </c>
      <c r="S260" s="26" t="s">
        <v>6052</v>
      </c>
      <c r="T260" s="19">
        <f t="shared" si="25"/>
        <v>8.4027777775190771E-2</v>
      </c>
      <c r="U260" s="19">
        <f t="shared" si="26"/>
        <v>0.17083333333357587</v>
      </c>
      <c r="V260" s="21">
        <f t="shared" si="30"/>
        <v>1.0083333333022892</v>
      </c>
      <c r="W260" s="50">
        <v>0</v>
      </c>
      <c r="X260" s="26" t="s">
        <v>6055</v>
      </c>
    </row>
    <row r="261" spans="1:24">
      <c r="A261" s="26" t="s">
        <v>313</v>
      </c>
      <c r="B261" s="26" t="s">
        <v>163</v>
      </c>
      <c r="C261" s="26" t="s">
        <v>314</v>
      </c>
      <c r="D261" s="26" t="s">
        <v>315</v>
      </c>
      <c r="E261" s="26" t="s">
        <v>7012</v>
      </c>
      <c r="F261" s="26" t="s">
        <v>7012</v>
      </c>
      <c r="G261" s="25">
        <v>0.78333333333333333</v>
      </c>
      <c r="H261" s="25">
        <v>-86.15</v>
      </c>
      <c r="I261" s="26">
        <f t="shared" si="29"/>
        <v>16</v>
      </c>
      <c r="J261" s="13">
        <f t="shared" si="24"/>
        <v>1985</v>
      </c>
      <c r="K261" s="26" t="s">
        <v>6051</v>
      </c>
      <c r="L261" s="38" t="s">
        <v>7046</v>
      </c>
      <c r="M261" s="38" t="s">
        <v>7009</v>
      </c>
      <c r="N261" s="38">
        <v>403</v>
      </c>
      <c r="O261" s="123">
        <v>31122.09375</v>
      </c>
      <c r="P261" s="123">
        <v>31122.131249999999</v>
      </c>
      <c r="Q261" s="123">
        <v>31122.18472222222</v>
      </c>
      <c r="R261" s="123">
        <v>31122.229166666668</v>
      </c>
      <c r="S261" s="26" t="s">
        <v>6052</v>
      </c>
      <c r="T261" s="19">
        <f t="shared" si="25"/>
        <v>5.3472222221898846E-2</v>
      </c>
      <c r="U261" s="19">
        <f t="shared" si="26"/>
        <v>0.13541666666787933</v>
      </c>
      <c r="V261" s="21">
        <f t="shared" si="30"/>
        <v>0.64166666666278616</v>
      </c>
      <c r="W261" s="50">
        <v>0</v>
      </c>
      <c r="X261" s="26" t="s">
        <v>6053</v>
      </c>
    </row>
    <row r="262" spans="1:24">
      <c r="A262" s="26" t="s">
        <v>317</v>
      </c>
      <c r="B262" s="26" t="s">
        <v>182</v>
      </c>
      <c r="C262" s="26" t="s">
        <v>318</v>
      </c>
      <c r="D262" s="26" t="s">
        <v>195</v>
      </c>
      <c r="E262" s="26" t="s">
        <v>319</v>
      </c>
      <c r="F262" s="26" t="s">
        <v>319</v>
      </c>
      <c r="G262" s="25">
        <v>45</v>
      </c>
      <c r="H262" s="25">
        <v>-45</v>
      </c>
      <c r="I262" s="26">
        <f t="shared" si="29"/>
        <v>23</v>
      </c>
      <c r="J262" s="13">
        <f t="shared" si="24"/>
        <v>1985</v>
      </c>
      <c r="K262" s="26" t="s">
        <v>6050</v>
      </c>
      <c r="L262" s="38" t="s">
        <v>7046</v>
      </c>
      <c r="M262" s="38" t="s">
        <v>7009</v>
      </c>
      <c r="N262" s="38" t="s">
        <v>7010</v>
      </c>
      <c r="O262" s="123">
        <v>31277.381944444445</v>
      </c>
      <c r="P262" s="123">
        <v>31277.444444444445</v>
      </c>
      <c r="Q262" s="123">
        <v>31277.78125</v>
      </c>
      <c r="R262" s="123">
        <v>31277.84375</v>
      </c>
      <c r="S262" s="26" t="s">
        <v>7080</v>
      </c>
      <c r="T262" s="19">
        <f t="shared" si="25"/>
        <v>0.33680555555474712</v>
      </c>
      <c r="U262" s="19">
        <f t="shared" si="26"/>
        <v>0.46180555555474712</v>
      </c>
      <c r="V262" s="21">
        <f t="shared" si="30"/>
        <v>4.0416666666569654</v>
      </c>
      <c r="W262" s="50">
        <v>0</v>
      </c>
      <c r="X262" s="26" t="s">
        <v>6049</v>
      </c>
    </row>
    <row r="263" spans="1:24">
      <c r="A263" s="26" t="s">
        <v>317</v>
      </c>
      <c r="B263" s="26" t="s">
        <v>182</v>
      </c>
      <c r="C263" s="26" t="s">
        <v>318</v>
      </c>
      <c r="D263" s="26" t="s">
        <v>195</v>
      </c>
      <c r="E263" s="26" t="s">
        <v>319</v>
      </c>
      <c r="F263" s="26" t="s">
        <v>319</v>
      </c>
      <c r="G263" s="25">
        <v>45</v>
      </c>
      <c r="H263" s="25">
        <v>-45</v>
      </c>
      <c r="I263" s="26">
        <f t="shared" si="29"/>
        <v>23</v>
      </c>
      <c r="J263" s="13">
        <f t="shared" si="24"/>
        <v>1985</v>
      </c>
      <c r="K263" s="26" t="s">
        <v>6048</v>
      </c>
      <c r="L263" s="38" t="s">
        <v>7046</v>
      </c>
      <c r="M263" s="38" t="s">
        <v>7009</v>
      </c>
      <c r="N263" s="38" t="s">
        <v>7010</v>
      </c>
      <c r="O263" s="123">
        <v>31278.395833333332</v>
      </c>
      <c r="P263" s="123">
        <v>31278.458333333332</v>
      </c>
      <c r="Q263" s="123">
        <v>31279.131944444445</v>
      </c>
      <c r="R263" s="123">
        <v>31279.1875</v>
      </c>
      <c r="S263" s="26" t="s">
        <v>7080</v>
      </c>
      <c r="T263" s="19">
        <f t="shared" si="25"/>
        <v>0.67361111111313221</v>
      </c>
      <c r="U263" s="19">
        <f t="shared" si="26"/>
        <v>0.79166666666787933</v>
      </c>
      <c r="V263" s="21">
        <f t="shared" si="30"/>
        <v>8.0833333333575865</v>
      </c>
      <c r="W263" s="50">
        <v>0</v>
      </c>
      <c r="X263" s="26" t="s">
        <v>6049</v>
      </c>
    </row>
    <row r="264" spans="1:24">
      <c r="A264" s="26" t="s">
        <v>320</v>
      </c>
      <c r="B264" s="26" t="s">
        <v>182</v>
      </c>
      <c r="C264" s="26" t="s">
        <v>318</v>
      </c>
      <c r="D264" s="26" t="s">
        <v>195</v>
      </c>
      <c r="E264" s="26" t="s">
        <v>332</v>
      </c>
      <c r="F264" s="26" t="s">
        <v>332</v>
      </c>
      <c r="G264" s="25">
        <v>41.766666666666666</v>
      </c>
      <c r="H264" s="25">
        <v>-50.233333333333334</v>
      </c>
      <c r="I264" s="26">
        <f t="shared" si="29"/>
        <v>22</v>
      </c>
      <c r="J264" s="13">
        <f t="shared" si="24"/>
        <v>1985</v>
      </c>
      <c r="K264" s="26" t="s">
        <v>6047</v>
      </c>
      <c r="L264" s="38" t="s">
        <v>7046</v>
      </c>
      <c r="M264" s="38" t="s">
        <v>7009</v>
      </c>
      <c r="N264" s="38">
        <v>200</v>
      </c>
      <c r="O264" s="123">
        <v>31293.667361111111</v>
      </c>
      <c r="P264" s="123">
        <v>31293.71875</v>
      </c>
      <c r="Q264" s="123">
        <v>31294.0625</v>
      </c>
      <c r="R264" s="123">
        <v>31294.125</v>
      </c>
      <c r="S264" s="26" t="s">
        <v>6961</v>
      </c>
      <c r="T264" s="19">
        <f t="shared" si="25"/>
        <v>0.34375</v>
      </c>
      <c r="U264" s="19">
        <f t="shared" si="26"/>
        <v>0.45763888888905058</v>
      </c>
      <c r="V264" s="21">
        <f t="shared" si="30"/>
        <v>4.125</v>
      </c>
      <c r="W264" s="50">
        <v>0</v>
      </c>
    </row>
    <row r="265" spans="1:24">
      <c r="A265" s="26" t="s">
        <v>320</v>
      </c>
      <c r="B265" s="26" t="s">
        <v>182</v>
      </c>
      <c r="C265" s="26" t="s">
        <v>318</v>
      </c>
      <c r="D265" s="26" t="s">
        <v>195</v>
      </c>
      <c r="E265" s="26" t="s">
        <v>332</v>
      </c>
      <c r="F265" s="26" t="s">
        <v>332</v>
      </c>
      <c r="G265" s="25">
        <v>41.766666666666666</v>
      </c>
      <c r="H265" s="25">
        <v>-50.233333333333334</v>
      </c>
      <c r="I265" s="26">
        <f t="shared" si="29"/>
        <v>22</v>
      </c>
      <c r="J265" s="13">
        <f t="shared" si="24"/>
        <v>1985</v>
      </c>
      <c r="K265" s="26" t="s">
        <v>6046</v>
      </c>
      <c r="L265" s="38" t="s">
        <v>7046</v>
      </c>
      <c r="M265" s="38" t="s">
        <v>7009</v>
      </c>
      <c r="N265" s="38">
        <v>200</v>
      </c>
      <c r="O265" s="123">
        <v>31294.666666666668</v>
      </c>
      <c r="P265" s="123">
        <v>31294.708333333332</v>
      </c>
      <c r="Q265" s="123">
        <v>31294.895833333332</v>
      </c>
      <c r="R265" s="123">
        <v>31294.895833333332</v>
      </c>
      <c r="S265" s="26" t="s">
        <v>6961</v>
      </c>
      <c r="T265" s="19">
        <f t="shared" si="25"/>
        <v>0.1875</v>
      </c>
      <c r="U265" s="19">
        <f t="shared" si="26"/>
        <v>0.22916666666424135</v>
      </c>
      <c r="V265" s="21">
        <f t="shared" si="30"/>
        <v>2.25</v>
      </c>
      <c r="W265" s="50">
        <v>0</v>
      </c>
    </row>
    <row r="266" spans="1:24">
      <c r="A266" s="26" t="s">
        <v>320</v>
      </c>
      <c r="B266" s="26" t="s">
        <v>182</v>
      </c>
      <c r="C266" s="26" t="s">
        <v>318</v>
      </c>
      <c r="D266" s="26" t="s">
        <v>195</v>
      </c>
      <c r="E266" s="26" t="s">
        <v>332</v>
      </c>
      <c r="F266" s="26" t="s">
        <v>332</v>
      </c>
      <c r="G266" s="25">
        <v>41.766666666666666</v>
      </c>
      <c r="H266" s="25">
        <v>-50.233333333333334</v>
      </c>
      <c r="I266" s="26">
        <f t="shared" si="29"/>
        <v>22</v>
      </c>
      <c r="J266" s="13">
        <f t="shared" si="24"/>
        <v>1985</v>
      </c>
      <c r="K266" s="26" t="s">
        <v>6045</v>
      </c>
      <c r="L266" s="38" t="s">
        <v>7046</v>
      </c>
      <c r="M266" s="38" t="s">
        <v>7009</v>
      </c>
      <c r="N266" s="38">
        <v>200</v>
      </c>
      <c r="O266" s="123">
        <v>31295.131944444445</v>
      </c>
      <c r="P266" s="123">
        <v>31295.177083333332</v>
      </c>
      <c r="Q266" s="123">
        <v>31295.375</v>
      </c>
      <c r="R266" s="123">
        <v>31295.427083333332</v>
      </c>
      <c r="S266" s="26" t="s">
        <v>6961</v>
      </c>
      <c r="T266" s="19">
        <f t="shared" si="25"/>
        <v>0.19791666666787933</v>
      </c>
      <c r="U266" s="19">
        <f t="shared" si="26"/>
        <v>0.29513888888686779</v>
      </c>
      <c r="V266" s="21">
        <f t="shared" si="30"/>
        <v>2.3750000000145519</v>
      </c>
      <c r="W266" s="50">
        <v>0</v>
      </c>
    </row>
    <row r="267" spans="1:24">
      <c r="A267" s="26" t="s">
        <v>326</v>
      </c>
      <c r="B267" s="26" t="s">
        <v>163</v>
      </c>
      <c r="C267" s="26" t="s">
        <v>327</v>
      </c>
      <c r="D267" s="26" t="s">
        <v>328</v>
      </c>
      <c r="E267" s="26" t="s">
        <v>849</v>
      </c>
      <c r="F267" s="26" t="s">
        <v>849</v>
      </c>
      <c r="G267" s="25">
        <v>23.55</v>
      </c>
      <c r="H267" s="25">
        <v>-45</v>
      </c>
      <c r="I267" s="26">
        <f t="shared" si="29"/>
        <v>23</v>
      </c>
      <c r="J267" s="13">
        <f t="shared" si="24"/>
        <v>1986</v>
      </c>
      <c r="K267" s="26" t="s">
        <v>6044</v>
      </c>
      <c r="L267" s="38" t="s">
        <v>7046</v>
      </c>
      <c r="M267" s="38" t="s">
        <v>7009</v>
      </c>
      <c r="N267" s="38" t="s">
        <v>7010</v>
      </c>
      <c r="O267" s="123">
        <v>31557.881249999999</v>
      </c>
      <c r="P267" s="123">
        <v>31557.950694444444</v>
      </c>
      <c r="Q267" s="123">
        <v>31558.265277777777</v>
      </c>
      <c r="R267" s="123">
        <v>31558.333333333332</v>
      </c>
      <c r="S267" s="26" t="s">
        <v>7044</v>
      </c>
      <c r="T267" s="19">
        <f t="shared" si="25"/>
        <v>0.31458333333284827</v>
      </c>
      <c r="U267" s="19">
        <f t="shared" si="26"/>
        <v>0.45208333333357587</v>
      </c>
      <c r="V267" s="21">
        <f t="shared" si="30"/>
        <v>3.7749999999941792</v>
      </c>
      <c r="W267" s="50">
        <v>0</v>
      </c>
      <c r="X267" s="26" t="s">
        <v>6034</v>
      </c>
    </row>
    <row r="268" spans="1:24">
      <c r="A268" s="26" t="s">
        <v>326</v>
      </c>
      <c r="B268" s="26" t="s">
        <v>163</v>
      </c>
      <c r="C268" s="26" t="s">
        <v>327</v>
      </c>
      <c r="D268" s="26" t="s">
        <v>328</v>
      </c>
      <c r="E268" s="26" t="s">
        <v>849</v>
      </c>
      <c r="F268" s="26" t="s">
        <v>849</v>
      </c>
      <c r="G268" s="25">
        <v>23.55</v>
      </c>
      <c r="H268" s="25">
        <v>-45</v>
      </c>
      <c r="I268" s="26">
        <f t="shared" si="29"/>
        <v>23</v>
      </c>
      <c r="J268" s="13">
        <f t="shared" si="24"/>
        <v>1986</v>
      </c>
      <c r="K268" s="26" t="s">
        <v>6042</v>
      </c>
      <c r="L268" s="38" t="s">
        <v>7046</v>
      </c>
      <c r="M268" s="38" t="s">
        <v>7009</v>
      </c>
      <c r="N268" s="38" t="s">
        <v>7010</v>
      </c>
      <c r="O268" s="123">
        <v>31558.899305555555</v>
      </c>
      <c r="P268" s="123">
        <v>31558.958333333332</v>
      </c>
      <c r="Q268" s="123">
        <v>31559.302083333332</v>
      </c>
      <c r="R268" s="123">
        <v>31559.354166666668</v>
      </c>
      <c r="S268" s="26" t="s">
        <v>7044</v>
      </c>
      <c r="T268" s="19">
        <f t="shared" si="25"/>
        <v>0.34375</v>
      </c>
      <c r="U268" s="19">
        <f t="shared" si="26"/>
        <v>0.45486111111313221</v>
      </c>
      <c r="V268" s="21">
        <f t="shared" si="30"/>
        <v>4.125</v>
      </c>
      <c r="W268" s="50">
        <v>0</v>
      </c>
      <c r="X268" s="26" t="s">
        <v>6043</v>
      </c>
    </row>
    <row r="269" spans="1:24">
      <c r="A269" s="26" t="s">
        <v>326</v>
      </c>
      <c r="B269" s="26" t="s">
        <v>163</v>
      </c>
      <c r="C269" s="26" t="s">
        <v>327</v>
      </c>
      <c r="D269" s="26" t="s">
        <v>328</v>
      </c>
      <c r="E269" s="26" t="s">
        <v>849</v>
      </c>
      <c r="F269" s="26" t="s">
        <v>849</v>
      </c>
      <c r="G269" s="25">
        <v>23.55</v>
      </c>
      <c r="H269" s="25">
        <v>-45</v>
      </c>
      <c r="I269" s="26">
        <f t="shared" si="29"/>
        <v>23</v>
      </c>
      <c r="J269" s="13">
        <f t="shared" ref="J269:J332" si="31">YEAR(O269)</f>
        <v>1986</v>
      </c>
      <c r="K269" s="26" t="s">
        <v>6041</v>
      </c>
      <c r="L269" s="38" t="s">
        <v>7046</v>
      </c>
      <c r="M269" s="38" t="s">
        <v>7009</v>
      </c>
      <c r="N269" s="38" t="s">
        <v>7010</v>
      </c>
      <c r="O269" s="123">
        <v>31559.888888888891</v>
      </c>
      <c r="P269" s="123">
        <v>31559.951388888891</v>
      </c>
      <c r="Q269" s="123">
        <v>31560.291666666668</v>
      </c>
      <c r="R269" s="123">
        <v>31560.354166666668</v>
      </c>
      <c r="S269" s="26" t="s">
        <v>7044</v>
      </c>
      <c r="T269" s="19">
        <f t="shared" ref="T269:T332" si="32">(Q269 - P269)</f>
        <v>0.34027777777737356</v>
      </c>
      <c r="U269" s="19">
        <f t="shared" ref="U269:U332" si="33">(R269 - O269)</f>
        <v>0.46527777777737356</v>
      </c>
      <c r="V269" s="21">
        <f t="shared" si="30"/>
        <v>4.0833333333284827</v>
      </c>
      <c r="W269" s="50">
        <v>0</v>
      </c>
      <c r="X269" s="26" t="s">
        <v>6034</v>
      </c>
    </row>
    <row r="270" spans="1:24">
      <c r="A270" s="26" t="s">
        <v>326</v>
      </c>
      <c r="B270" s="26" t="s">
        <v>163</v>
      </c>
      <c r="C270" s="26" t="s">
        <v>327</v>
      </c>
      <c r="D270" s="26" t="s">
        <v>328</v>
      </c>
      <c r="E270" s="26" t="s">
        <v>849</v>
      </c>
      <c r="F270" s="26" t="s">
        <v>849</v>
      </c>
      <c r="G270" s="25">
        <v>23.55</v>
      </c>
      <c r="H270" s="25">
        <v>-45</v>
      </c>
      <c r="I270" s="26">
        <f t="shared" si="29"/>
        <v>23</v>
      </c>
      <c r="J270" s="13">
        <f t="shared" si="31"/>
        <v>1986</v>
      </c>
      <c r="K270" s="26" t="s">
        <v>6040</v>
      </c>
      <c r="L270" s="38" t="s">
        <v>7046</v>
      </c>
      <c r="M270" s="38" t="s">
        <v>7009</v>
      </c>
      <c r="N270" s="38" t="s">
        <v>7010</v>
      </c>
      <c r="O270" s="123">
        <v>31560.893749999999</v>
      </c>
      <c r="P270" s="123">
        <v>31560.943749999999</v>
      </c>
      <c r="Q270" s="123">
        <v>31561.291666666668</v>
      </c>
      <c r="R270" s="123">
        <v>31561.354166666668</v>
      </c>
      <c r="S270" s="26" t="s">
        <v>7044</v>
      </c>
      <c r="T270" s="19">
        <f t="shared" si="32"/>
        <v>0.34791666666933452</v>
      </c>
      <c r="U270" s="19">
        <f t="shared" si="33"/>
        <v>0.46041666666860692</v>
      </c>
      <c r="V270" s="21">
        <f t="shared" si="30"/>
        <v>4.1750000000320142</v>
      </c>
      <c r="W270" s="6"/>
      <c r="X270" s="26" t="s">
        <v>6034</v>
      </c>
    </row>
    <row r="271" spans="1:24">
      <c r="A271" s="26" t="s">
        <v>326</v>
      </c>
      <c r="B271" s="26" t="s">
        <v>163</v>
      </c>
      <c r="C271" s="26" t="s">
        <v>327</v>
      </c>
      <c r="D271" s="26" t="s">
        <v>328</v>
      </c>
      <c r="E271" s="26" t="s">
        <v>849</v>
      </c>
      <c r="F271" s="26" t="s">
        <v>849</v>
      </c>
      <c r="G271" s="25">
        <v>23.55</v>
      </c>
      <c r="H271" s="25">
        <v>-45</v>
      </c>
      <c r="I271" s="26">
        <f t="shared" si="29"/>
        <v>23</v>
      </c>
      <c r="J271" s="13">
        <f t="shared" si="31"/>
        <v>1986</v>
      </c>
      <c r="K271" s="26" t="s">
        <v>6039</v>
      </c>
      <c r="L271" s="38" t="s">
        <v>7046</v>
      </c>
      <c r="M271" s="38" t="s">
        <v>7009</v>
      </c>
      <c r="N271" s="38" t="s">
        <v>7010</v>
      </c>
      <c r="O271" s="123">
        <v>31561.941666666666</v>
      </c>
      <c r="P271" s="123">
        <v>31561.986111111109</v>
      </c>
      <c r="Q271" s="123">
        <v>31562.203472222223</v>
      </c>
      <c r="R271" s="123">
        <v>31562.270833333332</v>
      </c>
      <c r="S271" s="26" t="s">
        <v>7044</v>
      </c>
      <c r="T271" s="19">
        <f t="shared" si="32"/>
        <v>0.21736111111385981</v>
      </c>
      <c r="U271" s="19">
        <f t="shared" si="33"/>
        <v>0.32916666666642413</v>
      </c>
      <c r="V271" s="21">
        <f t="shared" si="30"/>
        <v>2.6083333333663177</v>
      </c>
      <c r="W271" s="6"/>
      <c r="X271" s="26" t="s">
        <v>6034</v>
      </c>
    </row>
    <row r="272" spans="1:24">
      <c r="A272" s="26" t="s">
        <v>326</v>
      </c>
      <c r="B272" s="26" t="s">
        <v>163</v>
      </c>
      <c r="C272" s="26" t="s">
        <v>327</v>
      </c>
      <c r="D272" s="26" t="s">
        <v>328</v>
      </c>
      <c r="E272" s="26" t="s">
        <v>849</v>
      </c>
      <c r="F272" s="26" t="s">
        <v>849</v>
      </c>
      <c r="G272" s="25">
        <v>23.55</v>
      </c>
      <c r="H272" s="25">
        <v>-45</v>
      </c>
      <c r="I272" s="26">
        <f t="shared" si="29"/>
        <v>23</v>
      </c>
      <c r="J272" s="13">
        <f t="shared" si="31"/>
        <v>1986</v>
      </c>
      <c r="K272" s="26" t="s">
        <v>6038</v>
      </c>
      <c r="L272" s="38" t="s">
        <v>7046</v>
      </c>
      <c r="M272" s="38" t="s">
        <v>7009</v>
      </c>
      <c r="N272" s="38" t="s">
        <v>7010</v>
      </c>
      <c r="O272" s="123">
        <v>31563.894444444446</v>
      </c>
      <c r="P272" s="123">
        <v>31563.949305555554</v>
      </c>
      <c r="Q272" s="123">
        <v>31564.291666666668</v>
      </c>
      <c r="R272" s="123">
        <v>31564.354166666668</v>
      </c>
      <c r="S272" s="26" t="s">
        <v>7044</v>
      </c>
      <c r="T272" s="19">
        <f t="shared" si="32"/>
        <v>0.34236111111385981</v>
      </c>
      <c r="U272" s="19">
        <f t="shared" si="33"/>
        <v>0.45972222222189885</v>
      </c>
      <c r="V272" s="21">
        <f t="shared" si="30"/>
        <v>4.1083333333663177</v>
      </c>
      <c r="W272" s="6"/>
      <c r="X272" s="26" t="s">
        <v>6034</v>
      </c>
    </row>
    <row r="273" spans="1:24">
      <c r="A273" s="26" t="s">
        <v>326</v>
      </c>
      <c r="B273" s="26" t="s">
        <v>163</v>
      </c>
      <c r="C273" s="26" t="s">
        <v>327</v>
      </c>
      <c r="D273" s="26" t="s">
        <v>328</v>
      </c>
      <c r="E273" s="26" t="s">
        <v>849</v>
      </c>
      <c r="F273" s="26" t="s">
        <v>849</v>
      </c>
      <c r="G273" s="25">
        <v>23.55</v>
      </c>
      <c r="H273" s="25">
        <v>-45</v>
      </c>
      <c r="I273" s="26">
        <f t="shared" si="29"/>
        <v>23</v>
      </c>
      <c r="J273" s="13">
        <f t="shared" si="31"/>
        <v>1986</v>
      </c>
      <c r="K273" s="26" t="s">
        <v>6037</v>
      </c>
      <c r="L273" s="38" t="s">
        <v>7046</v>
      </c>
      <c r="M273" s="38" t="s">
        <v>7009</v>
      </c>
      <c r="N273" s="38" t="s">
        <v>7010</v>
      </c>
      <c r="O273" s="123">
        <v>31564.913194444445</v>
      </c>
      <c r="P273" s="123">
        <v>31564.96875</v>
      </c>
      <c r="Q273" s="123">
        <v>31565.291666666668</v>
      </c>
      <c r="R273" s="123">
        <v>31565.354166666668</v>
      </c>
      <c r="S273" s="26" t="s">
        <v>7044</v>
      </c>
      <c r="T273" s="19">
        <f t="shared" si="32"/>
        <v>0.32291666666787933</v>
      </c>
      <c r="U273" s="19">
        <f t="shared" si="33"/>
        <v>0.44097222222262644</v>
      </c>
      <c r="V273" s="21">
        <f t="shared" si="30"/>
        <v>3.8750000000145519</v>
      </c>
      <c r="W273" s="6"/>
      <c r="X273" s="26" t="s">
        <v>6034</v>
      </c>
    </row>
    <row r="274" spans="1:24">
      <c r="A274" s="26" t="s">
        <v>326</v>
      </c>
      <c r="B274" s="26" t="s">
        <v>163</v>
      </c>
      <c r="C274" s="26" t="s">
        <v>327</v>
      </c>
      <c r="D274" s="26" t="s">
        <v>328</v>
      </c>
      <c r="E274" s="26" t="s">
        <v>849</v>
      </c>
      <c r="F274" s="26" t="s">
        <v>849</v>
      </c>
      <c r="G274" s="25">
        <v>23.55</v>
      </c>
      <c r="H274" s="25">
        <v>-45</v>
      </c>
      <c r="I274" s="26">
        <f t="shared" si="29"/>
        <v>23</v>
      </c>
      <c r="J274" s="13">
        <f t="shared" si="31"/>
        <v>1986</v>
      </c>
      <c r="K274" s="26" t="s">
        <v>6036</v>
      </c>
      <c r="L274" s="38" t="s">
        <v>7046</v>
      </c>
      <c r="M274" s="38" t="s">
        <v>7009</v>
      </c>
      <c r="N274" s="38" t="s">
        <v>7010</v>
      </c>
      <c r="O274" s="123">
        <v>31565.90625</v>
      </c>
      <c r="P274" s="123">
        <v>31565.96875</v>
      </c>
      <c r="Q274" s="123">
        <v>31566.291666666668</v>
      </c>
      <c r="R274" s="123">
        <v>31566.354166666668</v>
      </c>
      <c r="S274" s="26" t="s">
        <v>7044</v>
      </c>
      <c r="T274" s="19">
        <f t="shared" si="32"/>
        <v>0.32291666666787933</v>
      </c>
      <c r="U274" s="19">
        <f t="shared" si="33"/>
        <v>0.44791666666787933</v>
      </c>
      <c r="V274" s="21">
        <f t="shared" si="30"/>
        <v>3.8750000000145519</v>
      </c>
      <c r="W274" s="6"/>
      <c r="X274" s="26" t="s">
        <v>6034</v>
      </c>
    </row>
    <row r="275" spans="1:24">
      <c r="A275" s="26" t="s">
        <v>326</v>
      </c>
      <c r="B275" s="26" t="s">
        <v>163</v>
      </c>
      <c r="C275" s="26" t="s">
        <v>327</v>
      </c>
      <c r="D275" s="26" t="s">
        <v>328</v>
      </c>
      <c r="E275" s="26" t="s">
        <v>849</v>
      </c>
      <c r="F275" s="26" t="s">
        <v>849</v>
      </c>
      <c r="G275" s="25">
        <v>23.55</v>
      </c>
      <c r="H275" s="25">
        <v>-45</v>
      </c>
      <c r="I275" s="26">
        <f t="shared" si="29"/>
        <v>23</v>
      </c>
      <c r="J275" s="13">
        <f t="shared" si="31"/>
        <v>1986</v>
      </c>
      <c r="K275" s="26" t="s">
        <v>6035</v>
      </c>
      <c r="L275" s="38" t="s">
        <v>7046</v>
      </c>
      <c r="M275" s="38" t="s">
        <v>7009</v>
      </c>
      <c r="N275" s="38" t="s">
        <v>7010</v>
      </c>
      <c r="O275" s="123">
        <v>31568.878472222223</v>
      </c>
      <c r="P275" s="123">
        <v>31568.932638888888</v>
      </c>
      <c r="Q275" s="123">
        <v>31569.291666666668</v>
      </c>
      <c r="R275" s="123">
        <v>31569.354166666668</v>
      </c>
      <c r="S275" s="26" t="s">
        <v>7044</v>
      </c>
      <c r="T275" s="19">
        <f t="shared" si="32"/>
        <v>0.35902777778028394</v>
      </c>
      <c r="U275" s="19">
        <f t="shared" si="33"/>
        <v>0.47569444444525288</v>
      </c>
      <c r="V275" s="21">
        <f t="shared" si="30"/>
        <v>4.3083333333634073</v>
      </c>
      <c r="W275" s="6"/>
      <c r="X275" s="26" t="s">
        <v>6034</v>
      </c>
    </row>
    <row r="276" spans="1:24">
      <c r="A276" s="26" t="s">
        <v>326</v>
      </c>
      <c r="B276" s="26" t="s">
        <v>163</v>
      </c>
      <c r="C276" s="26" t="s">
        <v>327</v>
      </c>
      <c r="D276" s="26" t="s">
        <v>328</v>
      </c>
      <c r="E276" s="26" t="s">
        <v>849</v>
      </c>
      <c r="F276" s="26" t="s">
        <v>849</v>
      </c>
      <c r="G276" s="25">
        <v>23.55</v>
      </c>
      <c r="H276" s="25">
        <v>-45</v>
      </c>
      <c r="I276" s="26">
        <f t="shared" si="29"/>
        <v>23</v>
      </c>
      <c r="J276" s="13">
        <f t="shared" si="31"/>
        <v>1986</v>
      </c>
      <c r="K276" s="26" t="s">
        <v>6032</v>
      </c>
      <c r="L276" s="38" t="s">
        <v>7046</v>
      </c>
      <c r="M276" s="38" t="s">
        <v>7009</v>
      </c>
      <c r="N276" s="38" t="s">
        <v>7010</v>
      </c>
      <c r="O276" s="123">
        <v>31569.881944444445</v>
      </c>
      <c r="P276" s="123">
        <v>31569.938194444443</v>
      </c>
      <c r="Q276" s="123">
        <v>31570.291666666668</v>
      </c>
      <c r="R276" s="123">
        <v>31570.354166666668</v>
      </c>
      <c r="S276" s="26" t="s">
        <v>7044</v>
      </c>
      <c r="T276" s="19">
        <f t="shared" si="32"/>
        <v>0.35347222222480923</v>
      </c>
      <c r="U276" s="19">
        <f t="shared" si="33"/>
        <v>0.47222222222262644</v>
      </c>
      <c r="V276" s="21">
        <f t="shared" si="30"/>
        <v>4.2416666666977108</v>
      </c>
      <c r="W276" s="6"/>
      <c r="X276" s="26" t="s">
        <v>6034</v>
      </c>
    </row>
    <row r="277" spans="1:24">
      <c r="A277" s="26" t="s">
        <v>330</v>
      </c>
      <c r="B277" s="26" t="s">
        <v>163</v>
      </c>
      <c r="C277" s="26" t="s">
        <v>331</v>
      </c>
      <c r="D277" s="26" t="s">
        <v>195</v>
      </c>
      <c r="E277" s="26" t="s">
        <v>332</v>
      </c>
      <c r="F277" s="26" t="s">
        <v>332</v>
      </c>
      <c r="G277" s="25">
        <v>41.766666666666666</v>
      </c>
      <c r="H277" s="25">
        <v>-50.233333333333334</v>
      </c>
      <c r="I277" s="26">
        <f t="shared" ref="I277:I308" si="34">INT(((180 + H277)/6) + 1)</f>
        <v>22</v>
      </c>
      <c r="J277" s="13">
        <f t="shared" si="31"/>
        <v>1986</v>
      </c>
      <c r="K277" s="26" t="s">
        <v>6031</v>
      </c>
      <c r="L277" s="38" t="s">
        <v>7046</v>
      </c>
      <c r="M277" s="38" t="s">
        <v>7009</v>
      </c>
      <c r="N277" s="38">
        <v>104</v>
      </c>
      <c r="O277" s="123">
        <v>31607.036111111112</v>
      </c>
      <c r="P277" s="123">
        <v>31607.138888888891</v>
      </c>
      <c r="Q277" s="123">
        <v>31607.364583333332</v>
      </c>
      <c r="R277" s="123">
        <v>31607.416666666668</v>
      </c>
      <c r="S277" s="26" t="s">
        <v>6961</v>
      </c>
      <c r="T277" s="19">
        <f t="shared" si="32"/>
        <v>0.22569444444161491</v>
      </c>
      <c r="U277" s="19">
        <f t="shared" si="33"/>
        <v>0.38055555555547471</v>
      </c>
      <c r="V277" s="21">
        <f t="shared" si="30"/>
        <v>2.7083333332993789</v>
      </c>
      <c r="W277" s="6"/>
      <c r="X277" s="26" t="s">
        <v>6021</v>
      </c>
    </row>
    <row r="278" spans="1:24">
      <c r="A278" s="26" t="s">
        <v>330</v>
      </c>
      <c r="B278" s="26" t="s">
        <v>163</v>
      </c>
      <c r="C278" s="26" t="s">
        <v>331</v>
      </c>
      <c r="D278" s="26" t="s">
        <v>195</v>
      </c>
      <c r="E278" s="26" t="s">
        <v>332</v>
      </c>
      <c r="F278" s="26" t="s">
        <v>332</v>
      </c>
      <c r="G278" s="25">
        <v>41.766666666666666</v>
      </c>
      <c r="H278" s="25">
        <v>-50.233333333333334</v>
      </c>
      <c r="I278" s="26">
        <f t="shared" si="34"/>
        <v>22</v>
      </c>
      <c r="J278" s="13">
        <f t="shared" si="31"/>
        <v>1986</v>
      </c>
      <c r="K278" s="26" t="s">
        <v>6030</v>
      </c>
      <c r="L278" s="38" t="s">
        <v>7046</v>
      </c>
      <c r="M278" s="38" t="s">
        <v>7009</v>
      </c>
      <c r="N278" s="38">
        <v>100</v>
      </c>
      <c r="O278" s="123">
        <v>31607.963194444445</v>
      </c>
      <c r="P278" s="123">
        <v>31608.025694444445</v>
      </c>
      <c r="Q278" s="123">
        <v>31608.364583333332</v>
      </c>
      <c r="R278" s="123">
        <v>31608.416666666668</v>
      </c>
      <c r="S278" s="26" t="s">
        <v>6961</v>
      </c>
      <c r="T278" s="19">
        <f t="shared" si="32"/>
        <v>0.33888888888759539</v>
      </c>
      <c r="U278" s="19">
        <f t="shared" si="33"/>
        <v>0.45347222222335404</v>
      </c>
      <c r="V278" s="21">
        <f t="shared" si="30"/>
        <v>4.0666666666511446</v>
      </c>
      <c r="W278" s="6"/>
      <c r="X278" s="26" t="s">
        <v>6021</v>
      </c>
    </row>
    <row r="279" spans="1:24">
      <c r="A279" s="26" t="s">
        <v>330</v>
      </c>
      <c r="B279" s="26" t="s">
        <v>163</v>
      </c>
      <c r="C279" s="26" t="s">
        <v>331</v>
      </c>
      <c r="D279" s="26" t="s">
        <v>195</v>
      </c>
      <c r="E279" s="26" t="s">
        <v>332</v>
      </c>
      <c r="F279" s="26" t="s">
        <v>332</v>
      </c>
      <c r="G279" s="25">
        <v>41.766666666666666</v>
      </c>
      <c r="H279" s="25">
        <v>-50.233333333333334</v>
      </c>
      <c r="I279" s="26">
        <f t="shared" si="34"/>
        <v>22</v>
      </c>
      <c r="J279" s="13">
        <f t="shared" si="31"/>
        <v>1986</v>
      </c>
      <c r="K279" s="26" t="s">
        <v>6029</v>
      </c>
      <c r="L279" s="38" t="s">
        <v>7046</v>
      </c>
      <c r="M279" s="38" t="s">
        <v>7009</v>
      </c>
      <c r="N279" s="38">
        <v>100</v>
      </c>
      <c r="O279" s="123">
        <v>31608.989583333332</v>
      </c>
      <c r="P279" s="123">
        <v>31609.059027777777</v>
      </c>
      <c r="Q279" s="123">
        <v>31609.375</v>
      </c>
      <c r="R279" s="123">
        <v>31609.4375</v>
      </c>
      <c r="S279" s="26" t="s">
        <v>6961</v>
      </c>
      <c r="T279" s="19">
        <f t="shared" si="32"/>
        <v>0.31597222222262644</v>
      </c>
      <c r="U279" s="19">
        <f t="shared" si="33"/>
        <v>0.44791666666787933</v>
      </c>
      <c r="V279" s="21">
        <f t="shared" si="30"/>
        <v>3.7916666666715173</v>
      </c>
      <c r="W279" s="6"/>
      <c r="X279" s="26" t="s">
        <v>6021</v>
      </c>
    </row>
    <row r="280" spans="1:24">
      <c r="A280" s="26" t="s">
        <v>330</v>
      </c>
      <c r="B280" s="26" t="s">
        <v>163</v>
      </c>
      <c r="C280" s="26" t="s">
        <v>331</v>
      </c>
      <c r="D280" s="26" t="s">
        <v>195</v>
      </c>
      <c r="E280" s="26" t="s">
        <v>332</v>
      </c>
      <c r="F280" s="26" t="s">
        <v>332</v>
      </c>
      <c r="G280" s="25">
        <v>41.766666666666666</v>
      </c>
      <c r="H280" s="25">
        <v>-50.233333333333334</v>
      </c>
      <c r="I280" s="26">
        <f t="shared" si="34"/>
        <v>22</v>
      </c>
      <c r="J280" s="13">
        <f t="shared" si="31"/>
        <v>1986</v>
      </c>
      <c r="K280" s="26" t="s">
        <v>6028</v>
      </c>
      <c r="L280" s="38" t="s">
        <v>7046</v>
      </c>
      <c r="M280" s="38" t="s">
        <v>7009</v>
      </c>
      <c r="N280" s="38">
        <v>100</v>
      </c>
      <c r="O280" s="123">
        <v>31609.923611111109</v>
      </c>
      <c r="P280" s="123">
        <v>31610.030555555557</v>
      </c>
      <c r="Q280" s="123">
        <v>31610.383333333335</v>
      </c>
      <c r="R280" s="123">
        <v>31610.4375</v>
      </c>
      <c r="S280" s="26" t="s">
        <v>6961</v>
      </c>
      <c r="T280" s="19">
        <f t="shared" si="32"/>
        <v>0.35277777777810115</v>
      </c>
      <c r="U280" s="19">
        <f t="shared" si="33"/>
        <v>0.51388888889050577</v>
      </c>
      <c r="V280" s="21">
        <f t="shared" si="30"/>
        <v>4.2333333333372138</v>
      </c>
      <c r="W280" s="6"/>
      <c r="X280" s="26" t="s">
        <v>6021</v>
      </c>
    </row>
    <row r="281" spans="1:24">
      <c r="A281" s="26" t="s">
        <v>330</v>
      </c>
      <c r="B281" s="26" t="s">
        <v>163</v>
      </c>
      <c r="C281" s="26" t="s">
        <v>331</v>
      </c>
      <c r="D281" s="26" t="s">
        <v>195</v>
      </c>
      <c r="E281" s="26" t="s">
        <v>332</v>
      </c>
      <c r="F281" s="26" t="s">
        <v>332</v>
      </c>
      <c r="G281" s="25">
        <v>41.766666666666666</v>
      </c>
      <c r="H281" s="25">
        <v>-50.233333333333334</v>
      </c>
      <c r="I281" s="26">
        <f t="shared" si="34"/>
        <v>22</v>
      </c>
      <c r="J281" s="13">
        <f t="shared" si="31"/>
        <v>1986</v>
      </c>
      <c r="K281" s="26" t="s">
        <v>6027</v>
      </c>
      <c r="L281" s="38" t="s">
        <v>7046</v>
      </c>
      <c r="M281" s="38" t="s">
        <v>7009</v>
      </c>
      <c r="N281" s="38">
        <v>100</v>
      </c>
      <c r="O281" s="123">
        <v>31610.981944444444</v>
      </c>
      <c r="P281" s="123">
        <v>31611.037499999999</v>
      </c>
      <c r="Q281" s="123">
        <v>31611.375</v>
      </c>
      <c r="R281" s="123">
        <v>31611.4375</v>
      </c>
      <c r="S281" s="26" t="s">
        <v>6961</v>
      </c>
      <c r="T281" s="19">
        <f t="shared" si="32"/>
        <v>0.33750000000145519</v>
      </c>
      <c r="U281" s="19">
        <f t="shared" si="33"/>
        <v>0.45555555555620231</v>
      </c>
      <c r="V281" s="21">
        <f t="shared" si="30"/>
        <v>4.0500000000174623</v>
      </c>
      <c r="W281" s="6"/>
      <c r="X281" s="26" t="s">
        <v>6021</v>
      </c>
    </row>
    <row r="282" spans="1:24">
      <c r="A282" s="26" t="s">
        <v>330</v>
      </c>
      <c r="B282" s="26" t="s">
        <v>163</v>
      </c>
      <c r="C282" s="26" t="s">
        <v>331</v>
      </c>
      <c r="D282" s="26" t="s">
        <v>195</v>
      </c>
      <c r="E282" s="26" t="s">
        <v>332</v>
      </c>
      <c r="F282" s="26" t="s">
        <v>332</v>
      </c>
      <c r="G282" s="25">
        <v>41.766666666666666</v>
      </c>
      <c r="H282" s="25">
        <v>-50.233333333333334</v>
      </c>
      <c r="I282" s="26">
        <f t="shared" si="34"/>
        <v>22</v>
      </c>
      <c r="J282" s="13">
        <f t="shared" si="31"/>
        <v>1986</v>
      </c>
      <c r="K282" s="26" t="s">
        <v>6026</v>
      </c>
      <c r="L282" s="38" t="s">
        <v>7046</v>
      </c>
      <c r="M282" s="38" t="s">
        <v>7009</v>
      </c>
      <c r="N282" s="38">
        <v>100</v>
      </c>
      <c r="O282" s="123">
        <v>31611.913194444445</v>
      </c>
      <c r="P282" s="123">
        <v>31611.972222222223</v>
      </c>
      <c r="Q282" s="123">
        <v>31612.370833333334</v>
      </c>
      <c r="R282" s="123">
        <v>31612.4375</v>
      </c>
      <c r="S282" s="26" t="s">
        <v>6961</v>
      </c>
      <c r="T282" s="19">
        <f t="shared" si="32"/>
        <v>0.39861111111167702</v>
      </c>
      <c r="U282" s="19">
        <f t="shared" si="33"/>
        <v>0.52430555555474712</v>
      </c>
      <c r="V282" s="21">
        <f t="shared" si="30"/>
        <v>4.7833333333401242</v>
      </c>
      <c r="W282" s="6"/>
      <c r="X282" s="26" t="s">
        <v>6021</v>
      </c>
    </row>
    <row r="283" spans="1:24">
      <c r="A283" s="26" t="s">
        <v>330</v>
      </c>
      <c r="B283" s="26" t="s">
        <v>163</v>
      </c>
      <c r="C283" s="26" t="s">
        <v>331</v>
      </c>
      <c r="D283" s="26" t="s">
        <v>195</v>
      </c>
      <c r="E283" s="26" t="s">
        <v>332</v>
      </c>
      <c r="F283" s="26" t="s">
        <v>332</v>
      </c>
      <c r="G283" s="25">
        <v>41.766666666666666</v>
      </c>
      <c r="H283" s="25">
        <v>-50.233333333333334</v>
      </c>
      <c r="I283" s="26">
        <f t="shared" si="34"/>
        <v>22</v>
      </c>
      <c r="J283" s="13">
        <f t="shared" si="31"/>
        <v>1986</v>
      </c>
      <c r="K283" s="26" t="s">
        <v>6025</v>
      </c>
      <c r="L283" s="38" t="s">
        <v>7046</v>
      </c>
      <c r="M283" s="38" t="s">
        <v>7009</v>
      </c>
      <c r="N283" s="38">
        <v>100</v>
      </c>
      <c r="O283" s="123">
        <v>31612.795138888891</v>
      </c>
      <c r="P283" s="123">
        <v>31612.852777777778</v>
      </c>
      <c r="Q283" s="123">
        <v>31613.375694444443</v>
      </c>
      <c r="R283" s="123">
        <v>31613.4375</v>
      </c>
      <c r="S283" s="26" t="s">
        <v>6961</v>
      </c>
      <c r="T283" s="19">
        <f t="shared" si="32"/>
        <v>0.52291666666496894</v>
      </c>
      <c r="U283" s="19">
        <f t="shared" si="33"/>
        <v>0.64236111110949423</v>
      </c>
      <c r="V283" s="21">
        <f t="shared" si="30"/>
        <v>6.2749999999796273</v>
      </c>
      <c r="W283" s="6"/>
      <c r="X283" s="26" t="s">
        <v>6021</v>
      </c>
    </row>
    <row r="284" spans="1:24">
      <c r="A284" s="26" t="s">
        <v>330</v>
      </c>
      <c r="B284" s="26" t="s">
        <v>163</v>
      </c>
      <c r="C284" s="26" t="s">
        <v>331</v>
      </c>
      <c r="D284" s="26" t="s">
        <v>195</v>
      </c>
      <c r="E284" s="26" t="s">
        <v>332</v>
      </c>
      <c r="F284" s="26" t="s">
        <v>332</v>
      </c>
      <c r="G284" s="25">
        <v>41.766666666666666</v>
      </c>
      <c r="H284" s="25">
        <v>-50.233333333333334</v>
      </c>
      <c r="I284" s="26">
        <f t="shared" si="34"/>
        <v>22</v>
      </c>
      <c r="J284" s="13">
        <f t="shared" si="31"/>
        <v>1986</v>
      </c>
      <c r="K284" s="26" t="s">
        <v>6024</v>
      </c>
      <c r="L284" s="38" t="s">
        <v>7046</v>
      </c>
      <c r="M284" s="38" t="s">
        <v>7009</v>
      </c>
      <c r="N284" s="38">
        <v>100</v>
      </c>
      <c r="O284" s="123">
        <v>31613.921527777777</v>
      </c>
      <c r="P284" s="123">
        <v>31613.981944444444</v>
      </c>
      <c r="Q284" s="123">
        <v>31614.375694444443</v>
      </c>
      <c r="R284" s="123">
        <v>31614.4375</v>
      </c>
      <c r="S284" s="26" t="s">
        <v>6961</v>
      </c>
      <c r="T284" s="19">
        <f t="shared" si="32"/>
        <v>0.3937499999992724</v>
      </c>
      <c r="U284" s="19">
        <f t="shared" si="33"/>
        <v>0.51597222222335404</v>
      </c>
      <c r="V284" s="21">
        <f t="shared" si="30"/>
        <v>4.7249999999912689</v>
      </c>
      <c r="W284" s="6"/>
      <c r="X284" s="26" t="s">
        <v>6021</v>
      </c>
    </row>
    <row r="285" spans="1:24">
      <c r="A285" s="26" t="s">
        <v>330</v>
      </c>
      <c r="B285" s="26" t="s">
        <v>163</v>
      </c>
      <c r="C285" s="26" t="s">
        <v>331</v>
      </c>
      <c r="D285" s="26" t="s">
        <v>195</v>
      </c>
      <c r="E285" s="26" t="s">
        <v>332</v>
      </c>
      <c r="F285" s="26" t="s">
        <v>332</v>
      </c>
      <c r="G285" s="25">
        <v>41.766666666666666</v>
      </c>
      <c r="H285" s="25">
        <v>-50.233333333333334</v>
      </c>
      <c r="I285" s="26">
        <f t="shared" si="34"/>
        <v>22</v>
      </c>
      <c r="J285" s="13">
        <f t="shared" si="31"/>
        <v>1986</v>
      </c>
      <c r="K285" s="26" t="s">
        <v>6023</v>
      </c>
      <c r="L285" s="38" t="s">
        <v>7046</v>
      </c>
      <c r="M285" s="38" t="s">
        <v>7009</v>
      </c>
      <c r="N285" s="38">
        <v>100</v>
      </c>
      <c r="O285" s="123">
        <v>31614.923611111109</v>
      </c>
      <c r="P285" s="123">
        <v>31614.979166666668</v>
      </c>
      <c r="Q285" s="123">
        <v>31615.379166666666</v>
      </c>
      <c r="R285" s="123">
        <v>31615.4375</v>
      </c>
      <c r="S285" s="26" t="s">
        <v>6961</v>
      </c>
      <c r="T285" s="19">
        <f t="shared" si="32"/>
        <v>0.39999999999781721</v>
      </c>
      <c r="U285" s="19">
        <f t="shared" si="33"/>
        <v>0.51388888889050577</v>
      </c>
      <c r="V285" s="21">
        <f t="shared" si="30"/>
        <v>4.7999999999738066</v>
      </c>
      <c r="W285" s="6"/>
      <c r="X285" s="26" t="s">
        <v>6021</v>
      </c>
    </row>
    <row r="286" spans="1:24">
      <c r="A286" s="26" t="s">
        <v>330</v>
      </c>
      <c r="B286" s="26" t="s">
        <v>163</v>
      </c>
      <c r="C286" s="26" t="s">
        <v>331</v>
      </c>
      <c r="D286" s="26" t="s">
        <v>195</v>
      </c>
      <c r="E286" s="26" t="s">
        <v>332</v>
      </c>
      <c r="F286" s="26" t="s">
        <v>332</v>
      </c>
      <c r="G286" s="25">
        <v>41.766666666666666</v>
      </c>
      <c r="H286" s="25">
        <v>-50.233333333333334</v>
      </c>
      <c r="I286" s="26">
        <f t="shared" si="34"/>
        <v>22</v>
      </c>
      <c r="J286" s="13">
        <f t="shared" si="31"/>
        <v>1986</v>
      </c>
      <c r="K286" s="26" t="s">
        <v>6022</v>
      </c>
      <c r="L286" s="38" t="s">
        <v>7046</v>
      </c>
      <c r="M286" s="38" t="s">
        <v>7009</v>
      </c>
      <c r="N286" s="38">
        <v>100</v>
      </c>
      <c r="O286" s="123">
        <v>31615.934027777777</v>
      </c>
      <c r="P286" s="123">
        <v>31615.989583333332</v>
      </c>
      <c r="Q286" s="123">
        <v>31616.388888888891</v>
      </c>
      <c r="R286" s="123">
        <v>31616.4375</v>
      </c>
      <c r="S286" s="26" t="s">
        <v>6961</v>
      </c>
      <c r="T286" s="19">
        <f t="shared" si="32"/>
        <v>0.39930555555838509</v>
      </c>
      <c r="U286" s="19">
        <f t="shared" si="33"/>
        <v>0.50347222222262644</v>
      </c>
      <c r="V286" s="21">
        <f t="shared" si="30"/>
        <v>4.7916666667006211</v>
      </c>
      <c r="W286" s="6"/>
      <c r="X286" s="26" t="s">
        <v>6021</v>
      </c>
    </row>
    <row r="287" spans="1:24">
      <c r="A287" s="26" t="s">
        <v>330</v>
      </c>
      <c r="B287" s="26" t="s">
        <v>163</v>
      </c>
      <c r="C287" s="26" t="s">
        <v>331</v>
      </c>
      <c r="D287" s="26" t="s">
        <v>195</v>
      </c>
      <c r="E287" s="26" t="s">
        <v>332</v>
      </c>
      <c r="F287" s="26" t="s">
        <v>332</v>
      </c>
      <c r="G287" s="25">
        <v>41.766666666666666</v>
      </c>
      <c r="H287" s="25">
        <v>-50.233333333333334</v>
      </c>
      <c r="I287" s="26">
        <f t="shared" si="34"/>
        <v>22</v>
      </c>
      <c r="J287" s="13">
        <f t="shared" si="31"/>
        <v>1986</v>
      </c>
      <c r="K287" s="26" t="s">
        <v>6020</v>
      </c>
      <c r="L287" s="38" t="s">
        <v>7046</v>
      </c>
      <c r="M287" s="38" t="s">
        <v>7009</v>
      </c>
      <c r="N287" s="38">
        <v>100</v>
      </c>
      <c r="O287" s="123">
        <v>31616.918055555554</v>
      </c>
      <c r="P287" s="123">
        <v>31616.982638888891</v>
      </c>
      <c r="Q287" s="123">
        <v>31617.381944444445</v>
      </c>
      <c r="R287" s="123">
        <v>31617.4375</v>
      </c>
      <c r="S287" s="26" t="s">
        <v>6961</v>
      </c>
      <c r="T287" s="19">
        <f t="shared" si="32"/>
        <v>0.39930555555474712</v>
      </c>
      <c r="U287" s="19">
        <f t="shared" si="33"/>
        <v>0.51944444444598048</v>
      </c>
      <c r="V287" s="21">
        <f t="shared" si="30"/>
        <v>4.7916666666569654</v>
      </c>
      <c r="W287" s="6"/>
      <c r="X287" s="26" t="s">
        <v>6021</v>
      </c>
    </row>
    <row r="288" spans="1:24">
      <c r="A288" s="26" t="s">
        <v>334</v>
      </c>
      <c r="B288" s="26" t="s">
        <v>163</v>
      </c>
      <c r="C288" s="26" t="s">
        <v>335</v>
      </c>
      <c r="D288" s="26" t="s">
        <v>336</v>
      </c>
      <c r="E288" s="26" t="s">
        <v>319</v>
      </c>
      <c r="F288" s="26" t="s">
        <v>319</v>
      </c>
      <c r="G288" s="25">
        <v>45</v>
      </c>
      <c r="H288" s="25">
        <v>-45</v>
      </c>
      <c r="I288" s="26">
        <f t="shared" si="34"/>
        <v>23</v>
      </c>
      <c r="J288" s="13">
        <f t="shared" si="31"/>
        <v>1986</v>
      </c>
      <c r="K288" s="26" t="s">
        <v>6019</v>
      </c>
      <c r="L288" s="38" t="s">
        <v>7046</v>
      </c>
      <c r="M288" s="38" t="s">
        <v>7009</v>
      </c>
      <c r="N288" s="38">
        <v>100</v>
      </c>
      <c r="O288" s="123">
        <v>31657.923611111109</v>
      </c>
      <c r="P288" s="123">
        <v>31658.073611111111</v>
      </c>
      <c r="Q288" s="123">
        <v>31658.34375</v>
      </c>
      <c r="R288" s="123">
        <v>31658.395833333332</v>
      </c>
      <c r="S288" s="26" t="s">
        <v>6961</v>
      </c>
      <c r="T288" s="19">
        <f t="shared" si="32"/>
        <v>0.27013888888905058</v>
      </c>
      <c r="U288" s="19">
        <f t="shared" si="33"/>
        <v>0.47222222222262644</v>
      </c>
      <c r="V288" s="21">
        <f t="shared" si="30"/>
        <v>3.2416666666686069</v>
      </c>
      <c r="W288" s="6"/>
      <c r="X288" s="26" t="s">
        <v>6018</v>
      </c>
    </row>
    <row r="289" spans="1:24">
      <c r="A289" s="26" t="s">
        <v>334</v>
      </c>
      <c r="B289" s="26" t="s">
        <v>163</v>
      </c>
      <c r="C289" s="26" t="s">
        <v>335</v>
      </c>
      <c r="D289" s="26" t="s">
        <v>336</v>
      </c>
      <c r="E289" s="26" t="s">
        <v>319</v>
      </c>
      <c r="F289" s="26" t="s">
        <v>319</v>
      </c>
      <c r="G289" s="25">
        <v>45</v>
      </c>
      <c r="H289" s="25">
        <v>-45</v>
      </c>
      <c r="I289" s="26">
        <f t="shared" si="34"/>
        <v>23</v>
      </c>
      <c r="J289" s="13">
        <f t="shared" si="31"/>
        <v>1986</v>
      </c>
      <c r="K289" s="26" t="s">
        <v>6017</v>
      </c>
      <c r="L289" s="38" t="s">
        <v>7046</v>
      </c>
      <c r="M289" s="38" t="s">
        <v>7009</v>
      </c>
      <c r="N289" s="38">
        <v>100</v>
      </c>
      <c r="O289" s="123">
        <v>31661.861111111109</v>
      </c>
      <c r="P289" s="123">
        <v>31661.93888888889</v>
      </c>
      <c r="Q289" s="123">
        <v>31662.344444444443</v>
      </c>
      <c r="R289" s="123">
        <v>31662.395833333332</v>
      </c>
      <c r="S289" s="26" t="s">
        <v>6961</v>
      </c>
      <c r="T289" s="19">
        <f t="shared" si="32"/>
        <v>0.40555555555329192</v>
      </c>
      <c r="U289" s="19">
        <f t="shared" si="33"/>
        <v>0.53472222222262644</v>
      </c>
      <c r="V289" s="21">
        <f t="shared" si="30"/>
        <v>4.8666666666395031</v>
      </c>
      <c r="W289" s="6"/>
      <c r="X289" s="26" t="s">
        <v>6018</v>
      </c>
    </row>
    <row r="290" spans="1:24">
      <c r="A290" s="26" t="s">
        <v>337</v>
      </c>
      <c r="B290" s="26" t="s">
        <v>163</v>
      </c>
      <c r="C290" s="26" t="s">
        <v>338</v>
      </c>
      <c r="D290" s="26" t="s">
        <v>339</v>
      </c>
      <c r="E290" s="26" t="s">
        <v>7081</v>
      </c>
      <c r="F290" s="26" t="s">
        <v>7081</v>
      </c>
      <c r="G290" s="25">
        <v>18.2</v>
      </c>
      <c r="H290" s="25">
        <v>144.69999999999999</v>
      </c>
      <c r="I290" s="26">
        <f t="shared" si="34"/>
        <v>55</v>
      </c>
      <c r="J290" s="13">
        <f t="shared" si="31"/>
        <v>1987</v>
      </c>
      <c r="K290" s="26" t="s">
        <v>6015</v>
      </c>
      <c r="L290" s="38" t="s">
        <v>7046</v>
      </c>
      <c r="M290" s="38" t="s">
        <v>7009</v>
      </c>
      <c r="N290" s="38" t="s">
        <v>7010</v>
      </c>
      <c r="O290" s="123">
        <v>31871.041666666668</v>
      </c>
      <c r="P290" s="123">
        <v>31871.041666666668</v>
      </c>
      <c r="Q290" s="123">
        <v>31871.041666666668</v>
      </c>
      <c r="R290" s="123">
        <v>31871.041666666668</v>
      </c>
      <c r="S290" s="26" t="s">
        <v>7082</v>
      </c>
      <c r="T290" s="19">
        <f t="shared" si="32"/>
        <v>0</v>
      </c>
      <c r="U290" s="19">
        <f t="shared" si="33"/>
        <v>0</v>
      </c>
      <c r="V290" s="21">
        <f t="shared" si="30"/>
        <v>0</v>
      </c>
      <c r="W290" s="6"/>
      <c r="X290" s="26" t="s">
        <v>6016</v>
      </c>
    </row>
    <row r="291" spans="1:24">
      <c r="A291" s="26" t="s">
        <v>337</v>
      </c>
      <c r="B291" s="26" t="s">
        <v>163</v>
      </c>
      <c r="C291" s="26" t="s">
        <v>338</v>
      </c>
      <c r="D291" s="26" t="s">
        <v>339</v>
      </c>
      <c r="E291" s="26" t="s">
        <v>7081</v>
      </c>
      <c r="F291" s="26" t="s">
        <v>7081</v>
      </c>
      <c r="G291" s="25">
        <v>18.2</v>
      </c>
      <c r="H291" s="25">
        <v>144.69999999999999</v>
      </c>
      <c r="I291" s="26">
        <f t="shared" si="34"/>
        <v>55</v>
      </c>
      <c r="J291" s="13">
        <f t="shared" si="31"/>
        <v>1987</v>
      </c>
      <c r="K291" s="26" t="s">
        <v>6014</v>
      </c>
      <c r="L291" s="38" t="s">
        <v>7046</v>
      </c>
      <c r="M291" s="38" t="s">
        <v>7009</v>
      </c>
      <c r="N291" s="38" t="s">
        <v>7010</v>
      </c>
      <c r="O291" s="123">
        <v>31871.041666666668</v>
      </c>
      <c r="P291" s="123">
        <v>31871.041666666668</v>
      </c>
      <c r="Q291" s="123">
        <v>31871.041666666668</v>
      </c>
      <c r="R291" s="123">
        <v>31871.041666666668</v>
      </c>
      <c r="S291" s="26" t="s">
        <v>7082</v>
      </c>
      <c r="T291" s="19">
        <f t="shared" si="32"/>
        <v>0</v>
      </c>
      <c r="U291" s="19">
        <f t="shared" si="33"/>
        <v>0</v>
      </c>
      <c r="V291" s="21">
        <f t="shared" si="30"/>
        <v>0</v>
      </c>
      <c r="W291" s="6"/>
      <c r="X291" s="26" t="s">
        <v>6005</v>
      </c>
    </row>
    <row r="292" spans="1:24">
      <c r="A292" s="26" t="s">
        <v>337</v>
      </c>
      <c r="B292" s="26" t="s">
        <v>163</v>
      </c>
      <c r="C292" s="26" t="s">
        <v>338</v>
      </c>
      <c r="D292" s="26" t="s">
        <v>339</v>
      </c>
      <c r="E292" s="26" t="s">
        <v>7081</v>
      </c>
      <c r="F292" s="26" t="s">
        <v>7081</v>
      </c>
      <c r="G292" s="25">
        <v>18.2</v>
      </c>
      <c r="H292" s="25">
        <v>144.69999999999999</v>
      </c>
      <c r="I292" s="26">
        <f t="shared" si="34"/>
        <v>55</v>
      </c>
      <c r="J292" s="13">
        <f t="shared" si="31"/>
        <v>1987</v>
      </c>
      <c r="K292" s="26" t="s">
        <v>6013</v>
      </c>
      <c r="L292" s="38" t="s">
        <v>7046</v>
      </c>
      <c r="M292" s="38" t="s">
        <v>7009</v>
      </c>
      <c r="N292" s="38" t="s">
        <v>7010</v>
      </c>
      <c r="O292" s="123">
        <v>31871.041666666668</v>
      </c>
      <c r="P292" s="123">
        <v>31871.041666666668</v>
      </c>
      <c r="Q292" s="123">
        <v>31871.041666666668</v>
      </c>
      <c r="R292" s="123">
        <v>31871.041666666668</v>
      </c>
      <c r="S292" s="26" t="s">
        <v>7082</v>
      </c>
      <c r="T292" s="19">
        <f t="shared" si="32"/>
        <v>0</v>
      </c>
      <c r="U292" s="19">
        <f t="shared" si="33"/>
        <v>0</v>
      </c>
      <c r="V292" s="21">
        <f t="shared" si="30"/>
        <v>0</v>
      </c>
      <c r="W292" s="6"/>
      <c r="X292" s="26" t="s">
        <v>6005</v>
      </c>
    </row>
    <row r="293" spans="1:24">
      <c r="A293" s="26" t="s">
        <v>337</v>
      </c>
      <c r="B293" s="26" t="s">
        <v>163</v>
      </c>
      <c r="C293" s="26" t="s">
        <v>338</v>
      </c>
      <c r="D293" s="26" t="s">
        <v>339</v>
      </c>
      <c r="E293" s="26" t="s">
        <v>7081</v>
      </c>
      <c r="F293" s="26" t="s">
        <v>7081</v>
      </c>
      <c r="G293" s="25">
        <v>18.2</v>
      </c>
      <c r="H293" s="25">
        <v>144.69999999999999</v>
      </c>
      <c r="I293" s="26">
        <f t="shared" si="34"/>
        <v>55</v>
      </c>
      <c r="J293" s="13">
        <f t="shared" si="31"/>
        <v>1987</v>
      </c>
      <c r="K293" s="26" t="s">
        <v>6011</v>
      </c>
      <c r="L293" s="38" t="s">
        <v>7046</v>
      </c>
      <c r="M293" s="38" t="s">
        <v>7009</v>
      </c>
      <c r="N293" s="38" t="s">
        <v>7010</v>
      </c>
      <c r="O293" s="123">
        <v>31871.041666666668</v>
      </c>
      <c r="P293" s="123">
        <v>31871.041666666668</v>
      </c>
      <c r="Q293" s="123">
        <v>31871.041666666668</v>
      </c>
      <c r="R293" s="123">
        <v>31871.041666666668</v>
      </c>
      <c r="S293" s="26" t="s">
        <v>7082</v>
      </c>
      <c r="T293" s="19">
        <f t="shared" si="32"/>
        <v>0</v>
      </c>
      <c r="U293" s="19">
        <f t="shared" si="33"/>
        <v>0</v>
      </c>
      <c r="V293" s="21">
        <f t="shared" si="30"/>
        <v>0</v>
      </c>
      <c r="W293" s="6"/>
      <c r="X293" s="26" t="s">
        <v>6012</v>
      </c>
    </row>
    <row r="294" spans="1:24">
      <c r="A294" s="26" t="s">
        <v>337</v>
      </c>
      <c r="B294" s="26" t="s">
        <v>163</v>
      </c>
      <c r="C294" s="26" t="s">
        <v>338</v>
      </c>
      <c r="D294" s="26" t="s">
        <v>339</v>
      </c>
      <c r="E294" s="26" t="s">
        <v>7081</v>
      </c>
      <c r="F294" s="26" t="s">
        <v>7081</v>
      </c>
      <c r="G294" s="25">
        <v>18.2</v>
      </c>
      <c r="H294" s="25">
        <v>144.69999999999999</v>
      </c>
      <c r="I294" s="26">
        <f t="shared" si="34"/>
        <v>55</v>
      </c>
      <c r="J294" s="13">
        <f t="shared" si="31"/>
        <v>1987</v>
      </c>
      <c r="K294" s="26" t="s">
        <v>6010</v>
      </c>
      <c r="L294" s="38" t="s">
        <v>7046</v>
      </c>
      <c r="M294" s="38" t="s">
        <v>7009</v>
      </c>
      <c r="N294" s="38" t="s">
        <v>7010</v>
      </c>
      <c r="O294" s="123">
        <v>31871.041666666668</v>
      </c>
      <c r="P294" s="123">
        <v>31871.041666666668</v>
      </c>
      <c r="Q294" s="123">
        <v>31871.041666666668</v>
      </c>
      <c r="R294" s="123">
        <v>31871.041666666668</v>
      </c>
      <c r="S294" s="26" t="s">
        <v>7082</v>
      </c>
      <c r="T294" s="19">
        <f t="shared" si="32"/>
        <v>0</v>
      </c>
      <c r="U294" s="19">
        <f t="shared" si="33"/>
        <v>0</v>
      </c>
      <c r="V294" s="21">
        <f t="shared" si="30"/>
        <v>0</v>
      </c>
      <c r="W294" s="6"/>
      <c r="X294" s="26" t="s">
        <v>6005</v>
      </c>
    </row>
    <row r="295" spans="1:24">
      <c r="A295" s="26" t="s">
        <v>337</v>
      </c>
      <c r="B295" s="26" t="s">
        <v>163</v>
      </c>
      <c r="C295" s="26" t="s">
        <v>338</v>
      </c>
      <c r="D295" s="26" t="s">
        <v>339</v>
      </c>
      <c r="E295" s="26" t="s">
        <v>7081</v>
      </c>
      <c r="F295" s="26" t="s">
        <v>7081</v>
      </c>
      <c r="G295" s="25">
        <v>18.2</v>
      </c>
      <c r="H295" s="25">
        <v>144.69999999999999</v>
      </c>
      <c r="I295" s="26">
        <f t="shared" si="34"/>
        <v>55</v>
      </c>
      <c r="J295" s="13">
        <f t="shared" si="31"/>
        <v>1987</v>
      </c>
      <c r="K295" s="26" t="s">
        <v>6009</v>
      </c>
      <c r="L295" s="38" t="s">
        <v>7046</v>
      </c>
      <c r="M295" s="38" t="s">
        <v>7009</v>
      </c>
      <c r="N295" s="38" t="s">
        <v>7010</v>
      </c>
      <c r="O295" s="123">
        <v>31871.041666666668</v>
      </c>
      <c r="P295" s="123">
        <v>31871.041666666668</v>
      </c>
      <c r="Q295" s="123">
        <v>31871.041666666668</v>
      </c>
      <c r="R295" s="123">
        <v>31871.041666666668</v>
      </c>
      <c r="S295" s="26" t="s">
        <v>7082</v>
      </c>
      <c r="T295" s="19">
        <f t="shared" si="32"/>
        <v>0</v>
      </c>
      <c r="U295" s="19">
        <f t="shared" si="33"/>
        <v>0</v>
      </c>
      <c r="V295" s="21">
        <f t="shared" si="30"/>
        <v>0</v>
      </c>
      <c r="W295" s="6"/>
      <c r="X295" s="26" t="s">
        <v>6005</v>
      </c>
    </row>
    <row r="296" spans="1:24">
      <c r="A296" s="26" t="s">
        <v>337</v>
      </c>
      <c r="B296" s="26" t="s">
        <v>163</v>
      </c>
      <c r="C296" s="26" t="s">
        <v>338</v>
      </c>
      <c r="D296" s="26" t="s">
        <v>339</v>
      </c>
      <c r="E296" s="26" t="s">
        <v>7081</v>
      </c>
      <c r="F296" s="26" t="s">
        <v>7081</v>
      </c>
      <c r="G296" s="25">
        <v>18.2</v>
      </c>
      <c r="H296" s="25">
        <v>144.69999999999999</v>
      </c>
      <c r="I296" s="26">
        <f t="shared" si="34"/>
        <v>55</v>
      </c>
      <c r="J296" s="13">
        <f t="shared" si="31"/>
        <v>1987</v>
      </c>
      <c r="K296" s="26" t="s">
        <v>6008</v>
      </c>
      <c r="L296" s="38" t="s">
        <v>7046</v>
      </c>
      <c r="M296" s="38" t="s">
        <v>7009</v>
      </c>
      <c r="N296" s="38" t="s">
        <v>7010</v>
      </c>
      <c r="O296" s="123">
        <v>31871.041666666668</v>
      </c>
      <c r="P296" s="123">
        <v>31871.041666666668</v>
      </c>
      <c r="Q296" s="123">
        <v>31871.041666666668</v>
      </c>
      <c r="R296" s="123">
        <v>31871.041666666668</v>
      </c>
      <c r="S296" s="26" t="s">
        <v>7082</v>
      </c>
      <c r="T296" s="19">
        <f t="shared" si="32"/>
        <v>0</v>
      </c>
      <c r="U296" s="19">
        <f t="shared" si="33"/>
        <v>0</v>
      </c>
      <c r="V296" s="21">
        <f t="shared" si="30"/>
        <v>0</v>
      </c>
      <c r="W296" s="6"/>
      <c r="X296" s="26" t="s">
        <v>6005</v>
      </c>
    </row>
    <row r="297" spans="1:24">
      <c r="A297" s="26" t="s">
        <v>337</v>
      </c>
      <c r="B297" s="26" t="s">
        <v>163</v>
      </c>
      <c r="C297" s="26" t="s">
        <v>338</v>
      </c>
      <c r="D297" s="26" t="s">
        <v>339</v>
      </c>
      <c r="E297" s="26" t="s">
        <v>7081</v>
      </c>
      <c r="F297" s="26" t="s">
        <v>7081</v>
      </c>
      <c r="G297" s="25">
        <v>18.2</v>
      </c>
      <c r="H297" s="25">
        <v>144.69999999999999</v>
      </c>
      <c r="I297" s="26">
        <f t="shared" si="34"/>
        <v>55</v>
      </c>
      <c r="J297" s="13">
        <f t="shared" si="31"/>
        <v>1987</v>
      </c>
      <c r="K297" s="26" t="s">
        <v>6006</v>
      </c>
      <c r="L297" s="38" t="s">
        <v>7046</v>
      </c>
      <c r="M297" s="38" t="s">
        <v>7009</v>
      </c>
      <c r="N297" s="38" t="s">
        <v>7010</v>
      </c>
      <c r="O297" s="123">
        <v>31871.041666666668</v>
      </c>
      <c r="P297" s="123">
        <v>31871.041666666668</v>
      </c>
      <c r="Q297" s="123">
        <v>31871.041666666668</v>
      </c>
      <c r="R297" s="123">
        <v>31871.041666666668</v>
      </c>
      <c r="S297" s="26" t="s">
        <v>7082</v>
      </c>
      <c r="T297" s="19">
        <f t="shared" si="32"/>
        <v>0</v>
      </c>
      <c r="U297" s="19">
        <f t="shared" si="33"/>
        <v>0</v>
      </c>
      <c r="V297" s="21">
        <f t="shared" si="30"/>
        <v>0</v>
      </c>
      <c r="W297" s="6"/>
      <c r="X297" s="26" t="s">
        <v>6007</v>
      </c>
    </row>
    <row r="298" spans="1:24">
      <c r="A298" s="26" t="s">
        <v>337</v>
      </c>
      <c r="B298" s="26" t="s">
        <v>163</v>
      </c>
      <c r="C298" s="26" t="s">
        <v>338</v>
      </c>
      <c r="D298" s="26" t="s">
        <v>339</v>
      </c>
      <c r="E298" s="26" t="s">
        <v>7081</v>
      </c>
      <c r="F298" s="26" t="s">
        <v>7081</v>
      </c>
      <c r="G298" s="25">
        <v>18.2</v>
      </c>
      <c r="H298" s="25">
        <v>144.69999999999999</v>
      </c>
      <c r="I298" s="26">
        <f t="shared" si="34"/>
        <v>55</v>
      </c>
      <c r="J298" s="13">
        <f t="shared" si="31"/>
        <v>1987</v>
      </c>
      <c r="K298" s="26" t="s">
        <v>6004</v>
      </c>
      <c r="L298" s="38" t="s">
        <v>7046</v>
      </c>
      <c r="M298" s="38" t="s">
        <v>7009</v>
      </c>
      <c r="N298" s="38" t="s">
        <v>7010</v>
      </c>
      <c r="O298" s="123">
        <v>31871.041666666668</v>
      </c>
      <c r="P298" s="123">
        <v>31871.041666666668</v>
      </c>
      <c r="Q298" s="123">
        <v>31871.041666666668</v>
      </c>
      <c r="R298" s="123">
        <v>31871.041666666668</v>
      </c>
      <c r="S298" s="26" t="s">
        <v>7082</v>
      </c>
      <c r="T298" s="19">
        <f t="shared" si="32"/>
        <v>0</v>
      </c>
      <c r="U298" s="19">
        <f t="shared" si="33"/>
        <v>0</v>
      </c>
      <c r="V298" s="21">
        <f t="shared" si="30"/>
        <v>0</v>
      </c>
      <c r="W298" s="6"/>
      <c r="X298" s="26" t="s">
        <v>6005</v>
      </c>
    </row>
    <row r="299" spans="1:24">
      <c r="A299" s="26" t="s">
        <v>337</v>
      </c>
      <c r="B299" s="26" t="s">
        <v>163</v>
      </c>
      <c r="C299" s="26" t="s">
        <v>338</v>
      </c>
      <c r="D299" s="26" t="s">
        <v>339</v>
      </c>
      <c r="E299" s="26" t="s">
        <v>7081</v>
      </c>
      <c r="F299" s="26" t="s">
        <v>7081</v>
      </c>
      <c r="G299" s="25">
        <v>18.2</v>
      </c>
      <c r="H299" s="25">
        <v>144.69999999999999</v>
      </c>
      <c r="I299" s="26">
        <f t="shared" si="34"/>
        <v>55</v>
      </c>
      <c r="J299" s="13">
        <f t="shared" si="31"/>
        <v>1987</v>
      </c>
      <c r="K299" s="26" t="s">
        <v>6001</v>
      </c>
      <c r="L299" s="38" t="s">
        <v>7046</v>
      </c>
      <c r="M299" s="38" t="s">
        <v>7009</v>
      </c>
      <c r="N299" s="38" t="s">
        <v>7010</v>
      </c>
      <c r="O299" s="123">
        <v>31871.041666666668</v>
      </c>
      <c r="P299" s="123">
        <v>31871.041666666668</v>
      </c>
      <c r="Q299" s="123">
        <v>31871.041666666668</v>
      </c>
      <c r="R299" s="123">
        <v>31871.041666666668</v>
      </c>
      <c r="S299" s="26" t="s">
        <v>7082</v>
      </c>
      <c r="T299" s="19">
        <f t="shared" si="32"/>
        <v>0</v>
      </c>
      <c r="U299" s="19">
        <f t="shared" si="33"/>
        <v>0</v>
      </c>
      <c r="V299" s="21">
        <f t="shared" si="30"/>
        <v>0</v>
      </c>
      <c r="W299" s="6"/>
      <c r="X299" s="26" t="s">
        <v>7083</v>
      </c>
    </row>
    <row r="300" spans="1:24">
      <c r="A300" s="26" t="s">
        <v>162</v>
      </c>
      <c r="B300" s="26" t="s">
        <v>163</v>
      </c>
      <c r="C300" s="26" t="s">
        <v>164</v>
      </c>
      <c r="D300" s="26" t="s">
        <v>165</v>
      </c>
      <c r="E300" s="26" t="s">
        <v>849</v>
      </c>
      <c r="F300" s="26" t="s">
        <v>849</v>
      </c>
      <c r="G300" s="25">
        <v>36.833333333333336</v>
      </c>
      <c r="H300" s="25">
        <v>-33.25</v>
      </c>
      <c r="I300" s="26">
        <f t="shared" si="34"/>
        <v>25</v>
      </c>
      <c r="J300" s="13">
        <f t="shared" si="31"/>
        <v>1972</v>
      </c>
      <c r="K300" s="26" t="s">
        <v>5998</v>
      </c>
      <c r="L300" s="38" t="s">
        <v>5999</v>
      </c>
      <c r="M300" s="38" t="s">
        <v>6176</v>
      </c>
      <c r="N300" s="38" t="s">
        <v>7010</v>
      </c>
      <c r="O300" s="123">
        <v>26622.161805555555</v>
      </c>
      <c r="P300" s="123">
        <v>26622.161805555555</v>
      </c>
      <c r="Q300" s="123">
        <v>26622.161805555555</v>
      </c>
      <c r="R300" s="123">
        <v>26622.34375</v>
      </c>
      <c r="S300" s="26" t="s">
        <v>7084</v>
      </c>
      <c r="T300" s="19">
        <f t="shared" si="32"/>
        <v>0</v>
      </c>
      <c r="U300" s="19">
        <f t="shared" si="33"/>
        <v>0.18194444444452529</v>
      </c>
      <c r="V300" s="21">
        <f t="shared" si="30"/>
        <v>0</v>
      </c>
      <c r="W300" s="6"/>
      <c r="X300" s="26" t="s">
        <v>6000</v>
      </c>
    </row>
    <row r="301" spans="1:24">
      <c r="A301" s="26" t="s">
        <v>162</v>
      </c>
      <c r="B301" s="26" t="s">
        <v>163</v>
      </c>
      <c r="C301" s="26" t="s">
        <v>164</v>
      </c>
      <c r="D301" s="26" t="s">
        <v>165</v>
      </c>
      <c r="E301" s="26" t="s">
        <v>849</v>
      </c>
      <c r="F301" s="26" t="s">
        <v>849</v>
      </c>
      <c r="G301" s="25">
        <v>36.833333333333336</v>
      </c>
      <c r="H301" s="25">
        <v>-33.25</v>
      </c>
      <c r="I301" s="26">
        <f t="shared" si="34"/>
        <v>25</v>
      </c>
      <c r="J301" s="13">
        <f t="shared" si="31"/>
        <v>1972</v>
      </c>
      <c r="K301" s="26" t="s">
        <v>5995</v>
      </c>
      <c r="L301" s="38" t="s">
        <v>5996</v>
      </c>
      <c r="M301" s="38" t="s">
        <v>7009</v>
      </c>
      <c r="N301" s="38">
        <v>100</v>
      </c>
      <c r="O301" s="123">
        <v>26627.296527777777</v>
      </c>
      <c r="P301" s="123">
        <v>26627.352083333335</v>
      </c>
      <c r="Q301" s="123">
        <v>26627.352083333335</v>
      </c>
      <c r="R301" s="123">
        <v>26627.625</v>
      </c>
      <c r="S301" s="26" t="s">
        <v>7084</v>
      </c>
      <c r="T301" s="19">
        <f t="shared" si="32"/>
        <v>0</v>
      </c>
      <c r="U301" s="19">
        <f t="shared" si="33"/>
        <v>0.32847222222335404</v>
      </c>
      <c r="V301" s="21">
        <f t="shared" si="30"/>
        <v>0</v>
      </c>
      <c r="X301" s="26" t="s">
        <v>5997</v>
      </c>
    </row>
    <row r="302" spans="1:24">
      <c r="A302" s="26" t="s">
        <v>162</v>
      </c>
      <c r="B302" s="26" t="s">
        <v>163</v>
      </c>
      <c r="C302" s="26" t="s">
        <v>164</v>
      </c>
      <c r="D302" s="26" t="s">
        <v>165</v>
      </c>
      <c r="E302" s="26" t="s">
        <v>849</v>
      </c>
      <c r="F302" s="26" t="s">
        <v>849</v>
      </c>
      <c r="G302" s="25">
        <v>36.833333333333336</v>
      </c>
      <c r="H302" s="25">
        <v>-33.25</v>
      </c>
      <c r="I302" s="26">
        <f t="shared" si="34"/>
        <v>25</v>
      </c>
      <c r="J302" s="13">
        <f t="shared" si="31"/>
        <v>1972</v>
      </c>
      <c r="K302" s="26" t="s">
        <v>5992</v>
      </c>
      <c r="L302" s="38" t="s">
        <v>5993</v>
      </c>
      <c r="M302" s="38" t="s">
        <v>7009</v>
      </c>
      <c r="N302" s="38">
        <v>100</v>
      </c>
      <c r="O302" s="123">
        <v>26628.072916666668</v>
      </c>
      <c r="P302" s="123">
        <v>26628.072916666668</v>
      </c>
      <c r="Q302" s="123">
        <v>26628.072916666668</v>
      </c>
      <c r="R302" s="123">
        <v>26628.072916666668</v>
      </c>
      <c r="S302" s="26" t="s">
        <v>7084</v>
      </c>
      <c r="T302" s="19">
        <f t="shared" si="32"/>
        <v>0</v>
      </c>
      <c r="U302" s="19">
        <f t="shared" si="33"/>
        <v>0</v>
      </c>
      <c r="V302" s="21">
        <f t="shared" si="30"/>
        <v>0</v>
      </c>
      <c r="X302" s="26" t="s">
        <v>5994</v>
      </c>
    </row>
    <row r="303" spans="1:24">
      <c r="A303" s="26" t="s">
        <v>162</v>
      </c>
      <c r="B303" s="26" t="s">
        <v>163</v>
      </c>
      <c r="C303" s="26" t="s">
        <v>164</v>
      </c>
      <c r="D303" s="26" t="s">
        <v>165</v>
      </c>
      <c r="E303" s="26" t="s">
        <v>849</v>
      </c>
      <c r="F303" s="26" t="s">
        <v>849</v>
      </c>
      <c r="G303" s="25">
        <v>36.833333333333336</v>
      </c>
      <c r="H303" s="25">
        <v>-33.25</v>
      </c>
      <c r="I303" s="26">
        <f t="shared" si="34"/>
        <v>25</v>
      </c>
      <c r="J303" s="13">
        <f t="shared" si="31"/>
        <v>1972</v>
      </c>
      <c r="K303" s="26" t="s">
        <v>5990</v>
      </c>
      <c r="L303" s="38" t="s">
        <v>5991</v>
      </c>
      <c r="M303" s="38" t="s">
        <v>6176</v>
      </c>
      <c r="N303" s="38" t="s">
        <v>7010</v>
      </c>
      <c r="O303" s="123">
        <v>26628.729166666668</v>
      </c>
      <c r="P303" s="123">
        <v>26628.763888888891</v>
      </c>
      <c r="Q303" s="123">
        <v>26628.883333333335</v>
      </c>
      <c r="R303" s="123">
        <v>26628.915277777778</v>
      </c>
      <c r="S303" s="26" t="s">
        <v>7084</v>
      </c>
      <c r="T303" s="19">
        <f t="shared" si="32"/>
        <v>0.11944444444452529</v>
      </c>
      <c r="U303" s="19">
        <f t="shared" si="33"/>
        <v>0.18611111111022183</v>
      </c>
      <c r="V303" s="21">
        <f t="shared" si="30"/>
        <v>1.4333333333343035</v>
      </c>
    </row>
    <row r="304" spans="1:24">
      <c r="A304" s="26" t="s">
        <v>162</v>
      </c>
      <c r="B304" s="26" t="s">
        <v>163</v>
      </c>
      <c r="C304" s="26" t="s">
        <v>164</v>
      </c>
      <c r="D304" s="26" t="s">
        <v>165</v>
      </c>
      <c r="E304" s="26" t="s">
        <v>849</v>
      </c>
      <c r="F304" s="26" t="s">
        <v>849</v>
      </c>
      <c r="G304" s="25">
        <v>36.833333333333336</v>
      </c>
      <c r="H304" s="25">
        <v>-33.25</v>
      </c>
      <c r="I304" s="26">
        <f t="shared" si="34"/>
        <v>25</v>
      </c>
      <c r="J304" s="13">
        <f t="shared" si="31"/>
        <v>1972</v>
      </c>
      <c r="K304" s="26" t="s">
        <v>5988</v>
      </c>
      <c r="L304" s="38" t="s">
        <v>5989</v>
      </c>
      <c r="M304" s="38" t="s">
        <v>6176</v>
      </c>
      <c r="N304" s="38" t="s">
        <v>7010</v>
      </c>
      <c r="O304" s="123">
        <v>26629.141666666666</v>
      </c>
      <c r="P304" s="123">
        <v>26629.190972222223</v>
      </c>
      <c r="Q304" s="123">
        <v>26629.291666666668</v>
      </c>
      <c r="R304" s="123">
        <v>26629.329861111109</v>
      </c>
      <c r="S304" s="26" t="s">
        <v>7084</v>
      </c>
      <c r="T304" s="19">
        <f t="shared" si="32"/>
        <v>0.10069444444525288</v>
      </c>
      <c r="U304" s="19">
        <f t="shared" si="33"/>
        <v>0.1881944444430701</v>
      </c>
      <c r="V304" s="21">
        <f t="shared" si="30"/>
        <v>1.2083333333430346</v>
      </c>
    </row>
    <row r="305" spans="1:24">
      <c r="A305" s="26" t="s">
        <v>162</v>
      </c>
      <c r="B305" s="26" t="s">
        <v>163</v>
      </c>
      <c r="C305" s="26" t="s">
        <v>164</v>
      </c>
      <c r="D305" s="26" t="s">
        <v>165</v>
      </c>
      <c r="E305" s="26" t="s">
        <v>849</v>
      </c>
      <c r="F305" s="26" t="s">
        <v>849</v>
      </c>
      <c r="G305" s="25">
        <v>36.833333333333336</v>
      </c>
      <c r="H305" s="25">
        <v>-33.25</v>
      </c>
      <c r="I305" s="26">
        <f t="shared" si="34"/>
        <v>25</v>
      </c>
      <c r="J305" s="13">
        <f t="shared" si="31"/>
        <v>1972</v>
      </c>
      <c r="K305" s="26" t="s">
        <v>5985</v>
      </c>
      <c r="L305" s="38" t="s">
        <v>5986</v>
      </c>
      <c r="M305" s="38" t="s">
        <v>7009</v>
      </c>
      <c r="N305" s="38" t="s">
        <v>7010</v>
      </c>
      <c r="O305" s="123">
        <v>26630.319444444445</v>
      </c>
      <c r="P305" s="123">
        <v>26630.34375</v>
      </c>
      <c r="Q305" s="123">
        <v>26630.566666666666</v>
      </c>
      <c r="R305" s="123">
        <v>26630.590277777777</v>
      </c>
      <c r="S305" s="26" t="s">
        <v>7084</v>
      </c>
      <c r="T305" s="19">
        <f t="shared" si="32"/>
        <v>0.22291666666569654</v>
      </c>
      <c r="U305" s="19">
        <f t="shared" si="33"/>
        <v>0.27083333333212067</v>
      </c>
      <c r="V305" s="21">
        <f t="shared" si="30"/>
        <v>2.6749999999883585</v>
      </c>
      <c r="X305" s="26" t="s">
        <v>5987</v>
      </c>
    </row>
    <row r="306" spans="1:24">
      <c r="A306" s="26" t="s">
        <v>170</v>
      </c>
      <c r="B306" s="26" t="s">
        <v>163</v>
      </c>
      <c r="C306" s="26" t="s">
        <v>171</v>
      </c>
      <c r="D306" s="26" t="s">
        <v>172</v>
      </c>
      <c r="E306" s="26" t="s">
        <v>849</v>
      </c>
      <c r="F306" s="26" t="s">
        <v>849</v>
      </c>
      <c r="G306" s="25">
        <v>36.5</v>
      </c>
      <c r="H306" s="25">
        <v>-33.43333333333333</v>
      </c>
      <c r="I306" s="26">
        <f t="shared" si="34"/>
        <v>25</v>
      </c>
      <c r="J306" s="13">
        <f t="shared" si="31"/>
        <v>1972</v>
      </c>
      <c r="K306" s="26" t="s">
        <v>5982</v>
      </c>
      <c r="L306" s="38" t="s">
        <v>5983</v>
      </c>
      <c r="M306" s="38" t="s">
        <v>6176</v>
      </c>
      <c r="N306" s="38" t="s">
        <v>7010</v>
      </c>
      <c r="O306" s="123">
        <v>26639.027777777777</v>
      </c>
      <c r="P306" s="123">
        <v>26639.027777777777</v>
      </c>
      <c r="Q306" s="123">
        <v>26639.027777777777</v>
      </c>
      <c r="R306" s="123">
        <v>26639.347916666666</v>
      </c>
      <c r="S306" s="26" t="s">
        <v>7084</v>
      </c>
      <c r="T306" s="19">
        <f t="shared" si="32"/>
        <v>0</v>
      </c>
      <c r="U306" s="19">
        <f t="shared" si="33"/>
        <v>0.32013888888832298</v>
      </c>
      <c r="V306" s="21">
        <f t="shared" si="30"/>
        <v>0</v>
      </c>
      <c r="X306" s="26" t="s">
        <v>5984</v>
      </c>
    </row>
    <row r="307" spans="1:24">
      <c r="A307" s="26" t="s">
        <v>170</v>
      </c>
      <c r="B307" s="26" t="s">
        <v>163</v>
      </c>
      <c r="C307" s="26" t="s">
        <v>171</v>
      </c>
      <c r="D307" s="26" t="s">
        <v>172</v>
      </c>
      <c r="E307" s="26" t="s">
        <v>849</v>
      </c>
      <c r="F307" s="26" t="s">
        <v>849</v>
      </c>
      <c r="G307" s="25">
        <v>36.5</v>
      </c>
      <c r="H307" s="25">
        <v>-33.450000000000003</v>
      </c>
      <c r="I307" s="26">
        <f t="shared" si="34"/>
        <v>25</v>
      </c>
      <c r="J307" s="13">
        <f t="shared" si="31"/>
        <v>1972</v>
      </c>
      <c r="K307" s="26" t="s">
        <v>5979</v>
      </c>
      <c r="L307" s="38" t="s">
        <v>5980</v>
      </c>
      <c r="M307" s="38" t="s">
        <v>6176</v>
      </c>
      <c r="N307" s="38" t="s">
        <v>7010</v>
      </c>
      <c r="O307" s="123">
        <v>26639.84375</v>
      </c>
      <c r="P307" s="123">
        <v>26639.84375</v>
      </c>
      <c r="Q307" s="123">
        <v>26640.84375</v>
      </c>
      <c r="R307" s="123">
        <v>26640.222222222223</v>
      </c>
      <c r="S307" s="26" t="s">
        <v>7084</v>
      </c>
      <c r="T307" s="19">
        <f t="shared" si="32"/>
        <v>1</v>
      </c>
      <c r="U307" s="19">
        <f t="shared" si="33"/>
        <v>0.37847222222262644</v>
      </c>
      <c r="V307" s="21">
        <f t="shared" si="30"/>
        <v>12</v>
      </c>
      <c r="X307" s="26" t="s">
        <v>5981</v>
      </c>
    </row>
    <row r="308" spans="1:24">
      <c r="A308" s="26" t="s">
        <v>170</v>
      </c>
      <c r="B308" s="26" t="s">
        <v>163</v>
      </c>
      <c r="C308" s="26" t="s">
        <v>171</v>
      </c>
      <c r="D308" s="26" t="s">
        <v>172</v>
      </c>
      <c r="E308" s="26" t="s">
        <v>849</v>
      </c>
      <c r="F308" s="26" t="s">
        <v>849</v>
      </c>
      <c r="G308" s="25">
        <v>36.5</v>
      </c>
      <c r="H308" s="25">
        <v>-33.383333333333333</v>
      </c>
      <c r="I308" s="26">
        <f t="shared" si="34"/>
        <v>25</v>
      </c>
      <c r="J308" s="13">
        <f t="shared" si="31"/>
        <v>1972</v>
      </c>
      <c r="K308" s="26" t="s">
        <v>5976</v>
      </c>
      <c r="L308" s="38" t="s">
        <v>5977</v>
      </c>
      <c r="M308" s="38" t="s">
        <v>7009</v>
      </c>
      <c r="N308" s="38">
        <v>100</v>
      </c>
      <c r="O308" s="123">
        <v>26640.743055555555</v>
      </c>
      <c r="P308" s="123">
        <v>26640.773611111112</v>
      </c>
      <c r="Q308" s="123">
        <v>26641.052083333332</v>
      </c>
      <c r="R308" s="123">
        <v>26641.076388888891</v>
      </c>
      <c r="S308" s="26" t="s">
        <v>7084</v>
      </c>
      <c r="T308" s="19">
        <f t="shared" si="32"/>
        <v>0.27847222222044365</v>
      </c>
      <c r="U308" s="19">
        <f t="shared" si="33"/>
        <v>0.33333333333575865</v>
      </c>
      <c r="V308" s="21">
        <f t="shared" si="30"/>
        <v>3.3416666666453239</v>
      </c>
      <c r="X308" s="26" t="s">
        <v>5978</v>
      </c>
    </row>
    <row r="309" spans="1:24">
      <c r="A309" s="26" t="s">
        <v>170</v>
      </c>
      <c r="B309" s="26" t="s">
        <v>163</v>
      </c>
      <c r="C309" s="26" t="s">
        <v>171</v>
      </c>
      <c r="D309" s="26" t="s">
        <v>172</v>
      </c>
      <c r="E309" s="26" t="s">
        <v>849</v>
      </c>
      <c r="F309" s="26" t="s">
        <v>849</v>
      </c>
      <c r="G309" s="25">
        <v>36.516666666666666</v>
      </c>
      <c r="H309" s="25">
        <v>-33.391666666666666</v>
      </c>
      <c r="I309" s="26">
        <f t="shared" ref="I309:I340" si="35">INT(((180 + H309)/6) + 1)</f>
        <v>25</v>
      </c>
      <c r="J309" s="13">
        <f t="shared" si="31"/>
        <v>1972</v>
      </c>
      <c r="K309" s="26" t="s">
        <v>5973</v>
      </c>
      <c r="L309" s="38" t="s">
        <v>5974</v>
      </c>
      <c r="M309" s="38" t="s">
        <v>7009</v>
      </c>
      <c r="N309" s="38">
        <v>100</v>
      </c>
      <c r="O309" s="123">
        <v>26641.704166666666</v>
      </c>
      <c r="P309" s="123">
        <v>26641.756944444445</v>
      </c>
      <c r="Q309" s="123">
        <v>26642.003472222223</v>
      </c>
      <c r="R309" s="123">
        <v>26642.024305555555</v>
      </c>
      <c r="S309" s="26" t="s">
        <v>7084</v>
      </c>
      <c r="T309" s="19">
        <f t="shared" si="32"/>
        <v>0.24652777777737356</v>
      </c>
      <c r="U309" s="19">
        <f t="shared" si="33"/>
        <v>0.32013888888832298</v>
      </c>
      <c r="V309" s="21">
        <f t="shared" ref="V309:V348" si="36">((VALUE(T309)) * 24) * 0.5</f>
        <v>2.9583333333284827</v>
      </c>
      <c r="X309" s="26" t="s">
        <v>5975</v>
      </c>
    </row>
    <row r="310" spans="1:24">
      <c r="A310" s="26" t="s">
        <v>175</v>
      </c>
      <c r="B310" s="26" t="s">
        <v>163</v>
      </c>
      <c r="C310" s="26" t="s">
        <v>176</v>
      </c>
      <c r="D310" s="26" t="s">
        <v>165</v>
      </c>
      <c r="E310" s="26" t="s">
        <v>849</v>
      </c>
      <c r="F310" s="26" t="s">
        <v>849</v>
      </c>
      <c r="G310" s="25">
        <v>36.833333333333336</v>
      </c>
      <c r="H310" s="25">
        <v>-33.25</v>
      </c>
      <c r="I310" s="26">
        <f t="shared" si="35"/>
        <v>25</v>
      </c>
      <c r="J310" s="13">
        <f t="shared" si="31"/>
        <v>1973</v>
      </c>
      <c r="K310" s="26" t="s">
        <v>5970</v>
      </c>
      <c r="L310" s="38" t="s">
        <v>5971</v>
      </c>
      <c r="M310" s="38" t="s">
        <v>6176</v>
      </c>
      <c r="N310" s="38" t="s">
        <v>7010</v>
      </c>
      <c r="O310" s="123">
        <v>26887.055555555555</v>
      </c>
      <c r="P310" s="123">
        <v>26887.055555555555</v>
      </c>
      <c r="Q310" s="123">
        <v>26887.055555555555</v>
      </c>
      <c r="R310" s="123">
        <v>26887.104166666668</v>
      </c>
      <c r="S310" s="26" t="s">
        <v>7084</v>
      </c>
      <c r="T310" s="19">
        <f t="shared" si="32"/>
        <v>0</v>
      </c>
      <c r="U310" s="19">
        <f t="shared" si="33"/>
        <v>4.861111111313221E-2</v>
      </c>
      <c r="V310" s="21">
        <f t="shared" si="36"/>
        <v>0</v>
      </c>
      <c r="X310" s="26" t="s">
        <v>5972</v>
      </c>
    </row>
    <row r="311" spans="1:24">
      <c r="A311" s="26" t="s">
        <v>175</v>
      </c>
      <c r="B311" s="26" t="s">
        <v>163</v>
      </c>
      <c r="C311" s="26" t="s">
        <v>176</v>
      </c>
      <c r="D311" s="26" t="s">
        <v>165</v>
      </c>
      <c r="E311" s="26" t="s">
        <v>849</v>
      </c>
      <c r="F311" s="26" t="s">
        <v>849</v>
      </c>
      <c r="G311" s="25">
        <v>36.64</v>
      </c>
      <c r="H311" s="25">
        <v>-33.603333333333332</v>
      </c>
      <c r="I311" s="26">
        <f t="shared" si="35"/>
        <v>25</v>
      </c>
      <c r="J311" s="13">
        <f t="shared" si="31"/>
        <v>1973</v>
      </c>
      <c r="K311" s="26" t="s">
        <v>5968</v>
      </c>
      <c r="L311" s="38" t="s">
        <v>5969</v>
      </c>
      <c r="M311" s="38" t="s">
        <v>7009</v>
      </c>
      <c r="N311" s="38">
        <v>100</v>
      </c>
      <c r="O311" s="123">
        <v>26888.1875</v>
      </c>
      <c r="P311" s="123">
        <v>26888.225694444445</v>
      </c>
      <c r="Q311" s="123">
        <v>26888.472222222223</v>
      </c>
      <c r="R311" s="123">
        <v>26888.506944444445</v>
      </c>
      <c r="S311" s="26" t="s">
        <v>7084</v>
      </c>
      <c r="T311" s="19">
        <f t="shared" si="32"/>
        <v>0.24652777777737356</v>
      </c>
      <c r="U311" s="19">
        <f t="shared" si="33"/>
        <v>0.31944444444525288</v>
      </c>
      <c r="V311" s="21">
        <f t="shared" si="36"/>
        <v>2.9583333333284827</v>
      </c>
    </row>
    <row r="312" spans="1:24">
      <c r="A312" s="26" t="s">
        <v>175</v>
      </c>
      <c r="B312" s="26" t="s">
        <v>163</v>
      </c>
      <c r="C312" s="26" t="s">
        <v>176</v>
      </c>
      <c r="D312" s="26" t="s">
        <v>165</v>
      </c>
      <c r="E312" s="26" t="s">
        <v>849</v>
      </c>
      <c r="F312" s="26" t="s">
        <v>849</v>
      </c>
      <c r="G312" s="25">
        <v>36.591500000000003</v>
      </c>
      <c r="H312" s="25">
        <v>-33.581833333333336</v>
      </c>
      <c r="I312" s="26">
        <f t="shared" si="35"/>
        <v>25</v>
      </c>
      <c r="J312" s="13">
        <f t="shared" si="31"/>
        <v>1973</v>
      </c>
      <c r="K312" s="26" t="s">
        <v>5966</v>
      </c>
      <c r="L312" s="38" t="s">
        <v>5967</v>
      </c>
      <c r="M312" s="38" t="s">
        <v>7009</v>
      </c>
      <c r="N312" s="38">
        <v>100</v>
      </c>
      <c r="O312" s="123">
        <v>26889.557638888888</v>
      </c>
      <c r="P312" s="123">
        <v>26889.613888888889</v>
      </c>
      <c r="Q312" s="123">
        <v>26889.855555555554</v>
      </c>
      <c r="R312" s="123">
        <v>26889.886805555554</v>
      </c>
      <c r="S312" s="26" t="s">
        <v>7084</v>
      </c>
      <c r="T312" s="19">
        <f t="shared" si="32"/>
        <v>0.24166666666496894</v>
      </c>
      <c r="U312" s="19">
        <f t="shared" si="33"/>
        <v>0.32916666666642413</v>
      </c>
      <c r="V312" s="21">
        <f t="shared" si="36"/>
        <v>2.8999999999796273</v>
      </c>
    </row>
    <row r="313" spans="1:24">
      <c r="A313" s="26" t="s">
        <v>175</v>
      </c>
      <c r="B313" s="26" t="s">
        <v>163</v>
      </c>
      <c r="C313" s="26" t="s">
        <v>176</v>
      </c>
      <c r="D313" s="26" t="s">
        <v>165</v>
      </c>
      <c r="E313" s="26" t="s">
        <v>849</v>
      </c>
      <c r="F313" s="26" t="s">
        <v>849</v>
      </c>
      <c r="G313" s="25">
        <v>36.541666666666664</v>
      </c>
      <c r="H313" s="25">
        <v>-33.536666666666669</v>
      </c>
      <c r="I313" s="26">
        <f t="shared" si="35"/>
        <v>25</v>
      </c>
      <c r="J313" s="13">
        <f t="shared" si="31"/>
        <v>1973</v>
      </c>
      <c r="K313" s="26" t="s">
        <v>5964</v>
      </c>
      <c r="L313" s="38" t="s">
        <v>5965</v>
      </c>
      <c r="M313" s="38" t="s">
        <v>7009</v>
      </c>
      <c r="N313" s="38">
        <v>100</v>
      </c>
      <c r="O313" s="123">
        <v>26890.979166666668</v>
      </c>
      <c r="P313" s="123">
        <v>26891.009722222221</v>
      </c>
      <c r="Q313" s="123">
        <v>26891.147916666665</v>
      </c>
      <c r="R313" s="123">
        <v>26891.1875</v>
      </c>
      <c r="S313" s="26" t="s">
        <v>7084</v>
      </c>
      <c r="T313" s="19">
        <f t="shared" si="32"/>
        <v>0.13819444444379769</v>
      </c>
      <c r="U313" s="19">
        <f t="shared" si="33"/>
        <v>0.20833333333212067</v>
      </c>
      <c r="V313" s="21">
        <f t="shared" si="36"/>
        <v>1.6583333333255723</v>
      </c>
    </row>
    <row r="314" spans="1:24">
      <c r="A314" s="26" t="s">
        <v>179</v>
      </c>
      <c r="B314" s="26" t="s">
        <v>163</v>
      </c>
      <c r="C314" s="26" t="s">
        <v>180</v>
      </c>
      <c r="D314" s="26" t="s">
        <v>165</v>
      </c>
      <c r="E314" s="26" t="s">
        <v>849</v>
      </c>
      <c r="F314" s="26" t="s">
        <v>849</v>
      </c>
      <c r="G314" s="25">
        <v>36.741666666666667</v>
      </c>
      <c r="H314" s="25">
        <v>-33.299999999999997</v>
      </c>
      <c r="I314" s="26">
        <f t="shared" si="35"/>
        <v>25</v>
      </c>
      <c r="J314" s="13">
        <f t="shared" si="31"/>
        <v>1973</v>
      </c>
      <c r="K314" s="26" t="s">
        <v>5962</v>
      </c>
      <c r="L314" s="38" t="s">
        <v>5963</v>
      </c>
      <c r="M314" s="38" t="s">
        <v>7009</v>
      </c>
      <c r="N314" s="38">
        <v>100</v>
      </c>
      <c r="O314" s="123">
        <v>26894.21875</v>
      </c>
      <c r="P314" s="123">
        <v>26894.243055555555</v>
      </c>
      <c r="Q314" s="123">
        <v>26894.483333333334</v>
      </c>
      <c r="R314" s="123">
        <v>26894.522222222222</v>
      </c>
      <c r="S314" s="26" t="s">
        <v>7084</v>
      </c>
      <c r="T314" s="19">
        <f t="shared" si="32"/>
        <v>0.24027777777882875</v>
      </c>
      <c r="U314" s="19">
        <f t="shared" si="33"/>
        <v>0.30347222222189885</v>
      </c>
      <c r="V314" s="21">
        <f t="shared" si="36"/>
        <v>2.883333333345945</v>
      </c>
    </row>
    <row r="315" spans="1:24">
      <c r="A315" s="26" t="s">
        <v>179</v>
      </c>
      <c r="B315" s="26" t="s">
        <v>163</v>
      </c>
      <c r="C315" s="26" t="s">
        <v>180</v>
      </c>
      <c r="D315" s="26" t="s">
        <v>165</v>
      </c>
      <c r="E315" s="26" t="s">
        <v>849</v>
      </c>
      <c r="F315" s="26" t="s">
        <v>849</v>
      </c>
      <c r="G315" s="25">
        <v>36.586666666666666</v>
      </c>
      <c r="H315" s="25">
        <v>-33.531666666666666</v>
      </c>
      <c r="I315" s="26">
        <f t="shared" si="35"/>
        <v>25</v>
      </c>
      <c r="J315" s="13">
        <f t="shared" si="31"/>
        <v>1973</v>
      </c>
      <c r="K315" s="26" t="s">
        <v>5960</v>
      </c>
      <c r="L315" s="38" t="s">
        <v>5961</v>
      </c>
      <c r="M315" s="38" t="s">
        <v>6176</v>
      </c>
      <c r="N315" s="38" t="s">
        <v>7010</v>
      </c>
      <c r="O315" s="123">
        <v>26896.40486111111</v>
      </c>
      <c r="P315" s="123">
        <v>26896.440972222223</v>
      </c>
      <c r="Q315" s="123">
        <v>26896.685416666667</v>
      </c>
      <c r="R315" s="123">
        <v>26896.737499999999</v>
      </c>
      <c r="S315" s="26" t="s">
        <v>7084</v>
      </c>
      <c r="T315" s="19">
        <f t="shared" si="32"/>
        <v>0.24444444444452529</v>
      </c>
      <c r="U315" s="19">
        <f t="shared" si="33"/>
        <v>0.33263888888905058</v>
      </c>
      <c r="V315" s="21">
        <f t="shared" si="36"/>
        <v>2.9333333333343035</v>
      </c>
    </row>
    <row r="316" spans="1:24">
      <c r="A316" s="26" t="s">
        <v>179</v>
      </c>
      <c r="B316" s="26" t="s">
        <v>163</v>
      </c>
      <c r="C316" s="26" t="s">
        <v>180</v>
      </c>
      <c r="D316" s="26" t="s">
        <v>165</v>
      </c>
      <c r="E316" s="26" t="s">
        <v>849</v>
      </c>
      <c r="F316" s="26" t="s">
        <v>849</v>
      </c>
      <c r="G316" s="25">
        <v>36.63216666666667</v>
      </c>
      <c r="H316" s="25">
        <v>-33.527999999999999</v>
      </c>
      <c r="I316" s="26">
        <f t="shared" si="35"/>
        <v>25</v>
      </c>
      <c r="J316" s="13">
        <f t="shared" si="31"/>
        <v>1973</v>
      </c>
      <c r="K316" s="26" t="s">
        <v>5957</v>
      </c>
      <c r="L316" s="38" t="s">
        <v>5958</v>
      </c>
      <c r="M316" s="38" t="s">
        <v>7020</v>
      </c>
      <c r="N316" s="38">
        <v>0</v>
      </c>
      <c r="O316" s="123">
        <v>26897.672222222223</v>
      </c>
      <c r="P316" s="123">
        <v>26897.695138888888</v>
      </c>
      <c r="Q316" s="123">
        <v>26897.931250000001</v>
      </c>
      <c r="R316" s="123">
        <v>26897.961111111112</v>
      </c>
      <c r="S316" s="26" t="s">
        <v>7084</v>
      </c>
      <c r="T316" s="19">
        <f t="shared" si="32"/>
        <v>0.23611111111313221</v>
      </c>
      <c r="U316" s="19">
        <f t="shared" si="33"/>
        <v>0.28888888888832298</v>
      </c>
      <c r="V316" s="21">
        <f t="shared" si="36"/>
        <v>2.8333333333575865</v>
      </c>
      <c r="X316" s="26" t="s">
        <v>5959</v>
      </c>
    </row>
    <row r="317" spans="1:24">
      <c r="A317" s="26" t="s">
        <v>179</v>
      </c>
      <c r="B317" s="26" t="s">
        <v>163</v>
      </c>
      <c r="C317" s="26" t="s">
        <v>180</v>
      </c>
      <c r="D317" s="26" t="s">
        <v>165</v>
      </c>
      <c r="E317" s="26" t="s">
        <v>849</v>
      </c>
      <c r="F317" s="26" t="s">
        <v>849</v>
      </c>
      <c r="G317" s="25">
        <v>36.416666666666664</v>
      </c>
      <c r="H317" s="25">
        <v>-33.666666666666664</v>
      </c>
      <c r="I317" s="26">
        <f t="shared" si="35"/>
        <v>25</v>
      </c>
      <c r="J317" s="13">
        <f t="shared" si="31"/>
        <v>1973</v>
      </c>
      <c r="K317" s="26" t="s">
        <v>5954</v>
      </c>
      <c r="L317" s="38" t="s">
        <v>5955</v>
      </c>
      <c r="M317" s="38" t="s">
        <v>7009</v>
      </c>
      <c r="N317" s="38">
        <v>98</v>
      </c>
      <c r="O317" s="123">
        <v>26899.645833333332</v>
      </c>
      <c r="P317" s="123">
        <v>26899.680555555555</v>
      </c>
      <c r="Q317" s="123">
        <v>26899.901388888888</v>
      </c>
      <c r="R317" s="123">
        <v>26899.9375</v>
      </c>
      <c r="S317" s="26" t="s">
        <v>7084</v>
      </c>
      <c r="T317" s="19">
        <f t="shared" si="32"/>
        <v>0.22083333333284827</v>
      </c>
      <c r="U317" s="19">
        <f t="shared" si="33"/>
        <v>0.29166666666787933</v>
      </c>
      <c r="V317" s="21">
        <f t="shared" si="36"/>
        <v>2.6499999999941792</v>
      </c>
      <c r="X317" s="26" t="s">
        <v>5956</v>
      </c>
    </row>
    <row r="318" spans="1:24">
      <c r="A318" s="26" t="s">
        <v>179</v>
      </c>
      <c r="B318" s="26" t="s">
        <v>163</v>
      </c>
      <c r="C318" s="26" t="s">
        <v>180</v>
      </c>
      <c r="D318" s="26" t="s">
        <v>165</v>
      </c>
      <c r="E318" s="26" t="s">
        <v>849</v>
      </c>
      <c r="F318" s="26" t="s">
        <v>849</v>
      </c>
      <c r="G318" s="25">
        <v>36.450000000000003</v>
      </c>
      <c r="H318" s="25">
        <v>-33.65</v>
      </c>
      <c r="I318" s="26">
        <f t="shared" si="35"/>
        <v>25</v>
      </c>
      <c r="J318" s="13">
        <f t="shared" si="31"/>
        <v>1973</v>
      </c>
      <c r="K318" s="26" t="s">
        <v>5952</v>
      </c>
      <c r="L318" s="38" t="s">
        <v>5953</v>
      </c>
      <c r="M318" s="38" t="s">
        <v>7009</v>
      </c>
      <c r="N318" s="38">
        <v>100</v>
      </c>
      <c r="O318" s="123">
        <v>26901.50277777778</v>
      </c>
      <c r="P318" s="123">
        <v>26901.55</v>
      </c>
      <c r="Q318" s="123">
        <v>26901.732638888891</v>
      </c>
      <c r="R318" s="123">
        <v>26901.760416666668</v>
      </c>
      <c r="S318" s="26" t="s">
        <v>7084</v>
      </c>
      <c r="T318" s="19">
        <f t="shared" si="32"/>
        <v>0.18263888889123336</v>
      </c>
      <c r="U318" s="19">
        <f t="shared" si="33"/>
        <v>0.25763888888832298</v>
      </c>
      <c r="V318" s="21">
        <f t="shared" si="36"/>
        <v>2.1916666666948004</v>
      </c>
      <c r="X318" s="26" t="s">
        <v>5951</v>
      </c>
    </row>
    <row r="319" spans="1:24">
      <c r="A319" s="26" t="s">
        <v>179</v>
      </c>
      <c r="B319" s="26" t="s">
        <v>163</v>
      </c>
      <c r="C319" s="26" t="s">
        <v>180</v>
      </c>
      <c r="D319" s="26" t="s">
        <v>165</v>
      </c>
      <c r="E319" s="26" t="s">
        <v>849</v>
      </c>
      <c r="F319" s="26" t="s">
        <v>849</v>
      </c>
      <c r="G319" s="25">
        <v>36.833333333333336</v>
      </c>
      <c r="H319" s="25">
        <v>-33.25</v>
      </c>
      <c r="I319" s="26">
        <f t="shared" si="35"/>
        <v>25</v>
      </c>
      <c r="J319" s="13">
        <f t="shared" si="31"/>
        <v>1973</v>
      </c>
      <c r="K319" s="26" t="s">
        <v>5949</v>
      </c>
      <c r="L319" s="38" t="s">
        <v>5950</v>
      </c>
      <c r="M319" s="38" t="s">
        <v>7009</v>
      </c>
      <c r="N319" s="38">
        <v>100</v>
      </c>
      <c r="O319" s="123">
        <v>26903.052083333332</v>
      </c>
      <c r="P319" s="123">
        <v>26903.083333333332</v>
      </c>
      <c r="Q319" s="123">
        <v>26903.315972222223</v>
      </c>
      <c r="R319" s="123">
        <v>26903.350694444445</v>
      </c>
      <c r="S319" s="26" t="s">
        <v>7084</v>
      </c>
      <c r="T319" s="19">
        <f t="shared" si="32"/>
        <v>0.23263888889050577</v>
      </c>
      <c r="U319" s="19">
        <f t="shared" si="33"/>
        <v>0.29861111111313221</v>
      </c>
      <c r="V319" s="21">
        <f t="shared" si="36"/>
        <v>2.7916666666860692</v>
      </c>
      <c r="X319" s="26" t="s">
        <v>5951</v>
      </c>
    </row>
    <row r="320" spans="1:24">
      <c r="A320" s="26" t="s">
        <v>179</v>
      </c>
      <c r="B320" s="26" t="s">
        <v>163</v>
      </c>
      <c r="C320" s="26" t="s">
        <v>180</v>
      </c>
      <c r="D320" s="26" t="s">
        <v>165</v>
      </c>
      <c r="E320" s="26" t="s">
        <v>849</v>
      </c>
      <c r="F320" s="26" t="s">
        <v>849</v>
      </c>
      <c r="G320" s="25">
        <v>36.833333333333336</v>
      </c>
      <c r="H320" s="25">
        <v>-33.25</v>
      </c>
      <c r="I320" s="26">
        <f t="shared" si="35"/>
        <v>25</v>
      </c>
      <c r="J320" s="13">
        <f t="shared" si="31"/>
        <v>1973</v>
      </c>
      <c r="K320" s="26" t="s">
        <v>5946</v>
      </c>
      <c r="L320" s="38" t="s">
        <v>5947</v>
      </c>
      <c r="M320" s="38" t="s">
        <v>7009</v>
      </c>
      <c r="N320" s="38">
        <v>100</v>
      </c>
      <c r="O320" s="123">
        <v>26903.864583333332</v>
      </c>
      <c r="P320" s="123">
        <v>26903.90486111111</v>
      </c>
      <c r="Q320" s="123">
        <v>26904.09513888889</v>
      </c>
      <c r="R320" s="123">
        <v>26904.125</v>
      </c>
      <c r="S320" s="26" t="s">
        <v>7084</v>
      </c>
      <c r="T320" s="19">
        <f t="shared" si="32"/>
        <v>0.19027777777955635</v>
      </c>
      <c r="U320" s="19">
        <f t="shared" si="33"/>
        <v>0.26041666666787933</v>
      </c>
      <c r="V320" s="21">
        <f t="shared" si="36"/>
        <v>2.2833333333546761</v>
      </c>
      <c r="X320" s="26" t="s">
        <v>5948</v>
      </c>
    </row>
    <row r="321" spans="1:24">
      <c r="A321" s="26" t="s">
        <v>181</v>
      </c>
      <c r="B321" s="26" t="s">
        <v>182</v>
      </c>
      <c r="C321" s="26" t="s">
        <v>183</v>
      </c>
      <c r="D321" s="26" t="s">
        <v>184</v>
      </c>
      <c r="E321" s="26" t="s">
        <v>849</v>
      </c>
      <c r="F321" s="26" t="s">
        <v>849</v>
      </c>
      <c r="G321" s="25">
        <v>36.833333333333336</v>
      </c>
      <c r="H321" s="25">
        <v>-33.25</v>
      </c>
      <c r="I321" s="26">
        <f t="shared" si="35"/>
        <v>25</v>
      </c>
      <c r="J321" s="13">
        <f t="shared" si="31"/>
        <v>1974</v>
      </c>
      <c r="K321" s="26" t="s">
        <v>5943</v>
      </c>
      <c r="L321" s="38" t="s">
        <v>5944</v>
      </c>
      <c r="M321" s="38" t="s">
        <v>7020</v>
      </c>
      <c r="N321" s="38">
        <v>0</v>
      </c>
      <c r="O321" s="123">
        <v>27206.315972222223</v>
      </c>
      <c r="P321" s="123">
        <v>27206.315972222223</v>
      </c>
      <c r="Q321" s="123">
        <v>27206.315972222223</v>
      </c>
      <c r="R321" s="123">
        <v>27206.472222222223</v>
      </c>
      <c r="S321" s="26" t="s">
        <v>7084</v>
      </c>
      <c r="T321" s="19">
        <f t="shared" si="32"/>
        <v>0</v>
      </c>
      <c r="U321" s="19">
        <f t="shared" si="33"/>
        <v>0.15625</v>
      </c>
      <c r="V321" s="21">
        <f t="shared" si="36"/>
        <v>0</v>
      </c>
      <c r="X321" s="26" t="s">
        <v>5945</v>
      </c>
    </row>
    <row r="322" spans="1:24">
      <c r="A322" s="26" t="s">
        <v>181</v>
      </c>
      <c r="B322" s="26" t="s">
        <v>182</v>
      </c>
      <c r="C322" s="26" t="s">
        <v>183</v>
      </c>
      <c r="D322" s="26" t="s">
        <v>184</v>
      </c>
      <c r="E322" s="26" t="s">
        <v>849</v>
      </c>
      <c r="F322" s="26" t="s">
        <v>849</v>
      </c>
      <c r="G322" s="25">
        <v>36.833333333333336</v>
      </c>
      <c r="H322" s="25">
        <v>-33.25</v>
      </c>
      <c r="I322" s="26">
        <f t="shared" si="35"/>
        <v>25</v>
      </c>
      <c r="J322" s="13">
        <f t="shared" si="31"/>
        <v>1974</v>
      </c>
      <c r="K322" s="26" t="s">
        <v>5941</v>
      </c>
      <c r="L322" s="38" t="s">
        <v>5942</v>
      </c>
      <c r="M322" s="38" t="s">
        <v>7009</v>
      </c>
      <c r="N322" s="38">
        <v>100</v>
      </c>
      <c r="O322" s="123">
        <v>27207.961111111112</v>
      </c>
      <c r="P322" s="123">
        <v>27207.993055555555</v>
      </c>
      <c r="Q322" s="123">
        <v>27208.204166666666</v>
      </c>
      <c r="R322" s="123">
        <v>27208.25</v>
      </c>
      <c r="S322" s="26" t="s">
        <v>7084</v>
      </c>
      <c r="T322" s="19">
        <f t="shared" si="32"/>
        <v>0.21111111111167702</v>
      </c>
      <c r="U322" s="19">
        <f t="shared" si="33"/>
        <v>0.28888888888832298</v>
      </c>
      <c r="V322" s="21">
        <f t="shared" si="36"/>
        <v>2.5333333333401242</v>
      </c>
      <c r="X322" s="26" t="s">
        <v>5908</v>
      </c>
    </row>
    <row r="323" spans="1:24">
      <c r="A323" s="26" t="s">
        <v>181</v>
      </c>
      <c r="B323" s="26" t="s">
        <v>182</v>
      </c>
      <c r="C323" s="26" t="s">
        <v>183</v>
      </c>
      <c r="D323" s="26" t="s">
        <v>184</v>
      </c>
      <c r="E323" s="26" t="s">
        <v>849</v>
      </c>
      <c r="F323" s="26" t="s">
        <v>849</v>
      </c>
      <c r="G323" s="25">
        <v>36.833333333333336</v>
      </c>
      <c r="H323" s="25">
        <v>-33.25</v>
      </c>
      <c r="I323" s="26">
        <f t="shared" si="35"/>
        <v>25</v>
      </c>
      <c r="J323" s="13">
        <f t="shared" si="31"/>
        <v>1974</v>
      </c>
      <c r="K323" s="26" t="s">
        <v>5939</v>
      </c>
      <c r="L323" s="38" t="s">
        <v>5940</v>
      </c>
      <c r="M323" s="38" t="s">
        <v>7009</v>
      </c>
      <c r="N323" s="38">
        <v>200</v>
      </c>
      <c r="O323" s="123">
        <v>27209.597222222223</v>
      </c>
      <c r="P323" s="123">
        <v>27209.629861111112</v>
      </c>
      <c r="Q323" s="123">
        <v>27209.834027777779</v>
      </c>
      <c r="R323" s="123">
        <v>27209.875</v>
      </c>
      <c r="S323" s="26" t="s">
        <v>7084</v>
      </c>
      <c r="T323" s="19">
        <f t="shared" si="32"/>
        <v>0.20416666666642413</v>
      </c>
      <c r="U323" s="19">
        <f t="shared" si="33"/>
        <v>0.27777777777737356</v>
      </c>
      <c r="V323" s="21">
        <f t="shared" si="36"/>
        <v>2.4499999999970896</v>
      </c>
      <c r="X323" s="26" t="s">
        <v>5908</v>
      </c>
    </row>
    <row r="324" spans="1:24">
      <c r="A324" s="26" t="s">
        <v>181</v>
      </c>
      <c r="B324" s="26" t="s">
        <v>182</v>
      </c>
      <c r="C324" s="26" t="s">
        <v>183</v>
      </c>
      <c r="D324" s="26" t="s">
        <v>184</v>
      </c>
      <c r="E324" s="26" t="s">
        <v>849</v>
      </c>
      <c r="F324" s="26" t="s">
        <v>849</v>
      </c>
      <c r="G324" s="25">
        <v>36.833333333333336</v>
      </c>
      <c r="H324" s="25">
        <v>-33.25</v>
      </c>
      <c r="I324" s="26">
        <f t="shared" si="35"/>
        <v>25</v>
      </c>
      <c r="J324" s="13">
        <f t="shared" si="31"/>
        <v>1974</v>
      </c>
      <c r="K324" s="26" t="s">
        <v>5937</v>
      </c>
      <c r="L324" s="38" t="s">
        <v>5938</v>
      </c>
      <c r="M324" s="38" t="s">
        <v>7009</v>
      </c>
      <c r="N324" s="38">
        <v>200</v>
      </c>
      <c r="O324" s="123">
        <v>27210</v>
      </c>
      <c r="P324" s="123">
        <v>27210.048611111109</v>
      </c>
      <c r="Q324" s="123">
        <v>27210.0625</v>
      </c>
      <c r="R324" s="123">
        <v>27210.0625</v>
      </c>
      <c r="S324" s="26" t="s">
        <v>7084</v>
      </c>
      <c r="T324" s="19">
        <f t="shared" si="32"/>
        <v>1.3888888890505768E-2</v>
      </c>
      <c r="U324" s="19">
        <f t="shared" si="33"/>
        <v>6.25E-2</v>
      </c>
      <c r="V324" s="21">
        <f t="shared" si="36"/>
        <v>0.16666666668606922</v>
      </c>
      <c r="X324" s="26" t="s">
        <v>5908</v>
      </c>
    </row>
    <row r="325" spans="1:24">
      <c r="A325" s="26" t="s">
        <v>181</v>
      </c>
      <c r="B325" s="26" t="s">
        <v>182</v>
      </c>
      <c r="C325" s="26" t="s">
        <v>183</v>
      </c>
      <c r="D325" s="26" t="s">
        <v>184</v>
      </c>
      <c r="E325" s="26" t="s">
        <v>849</v>
      </c>
      <c r="F325" s="26" t="s">
        <v>849</v>
      </c>
      <c r="G325" s="25">
        <v>36.945</v>
      </c>
      <c r="H325" s="25">
        <v>-33.18333333333333</v>
      </c>
      <c r="I325" s="26">
        <f t="shared" si="35"/>
        <v>25</v>
      </c>
      <c r="J325" s="13">
        <f t="shared" si="31"/>
        <v>1974</v>
      </c>
      <c r="K325" s="26" t="s">
        <v>5935</v>
      </c>
      <c r="L325" s="38" t="s">
        <v>5936</v>
      </c>
      <c r="M325" s="38" t="s">
        <v>7009</v>
      </c>
      <c r="N325" s="38">
        <v>200</v>
      </c>
      <c r="O325" s="123">
        <v>27212.422222222223</v>
      </c>
      <c r="P325" s="123">
        <v>27212.473611111112</v>
      </c>
      <c r="Q325" s="123">
        <v>27212.674999999999</v>
      </c>
      <c r="R325" s="123">
        <v>27212.729166666668</v>
      </c>
      <c r="S325" s="26" t="s">
        <v>7084</v>
      </c>
      <c r="T325" s="19">
        <f t="shared" si="32"/>
        <v>0.20138888888686779</v>
      </c>
      <c r="U325" s="19">
        <f t="shared" si="33"/>
        <v>0.30694444444452529</v>
      </c>
      <c r="V325" s="21">
        <f t="shared" si="36"/>
        <v>2.4166666666424135</v>
      </c>
      <c r="X325" s="26" t="s">
        <v>5908</v>
      </c>
    </row>
    <row r="326" spans="1:24">
      <c r="A326" s="26" t="s">
        <v>181</v>
      </c>
      <c r="B326" s="26" t="s">
        <v>182</v>
      </c>
      <c r="C326" s="26" t="s">
        <v>183</v>
      </c>
      <c r="D326" s="26" t="s">
        <v>184</v>
      </c>
      <c r="E326" s="26" t="s">
        <v>849</v>
      </c>
      <c r="F326" s="26" t="s">
        <v>849</v>
      </c>
      <c r="G326" s="25">
        <v>36.833333333333336</v>
      </c>
      <c r="H326" s="25">
        <v>-33.25</v>
      </c>
      <c r="I326" s="26">
        <f t="shared" si="35"/>
        <v>25</v>
      </c>
      <c r="J326" s="13">
        <f t="shared" si="31"/>
        <v>1974</v>
      </c>
      <c r="K326" s="26" t="s">
        <v>5933</v>
      </c>
      <c r="L326" s="38" t="s">
        <v>5934</v>
      </c>
      <c r="M326" s="38" t="s">
        <v>7009</v>
      </c>
      <c r="N326" s="38">
        <v>200</v>
      </c>
      <c r="O326" s="123">
        <v>27213.90625</v>
      </c>
      <c r="P326" s="123">
        <v>27213.930555555555</v>
      </c>
      <c r="Q326" s="123">
        <v>27214.18888888889</v>
      </c>
      <c r="R326" s="123">
        <v>27214.25</v>
      </c>
      <c r="S326" s="26" t="s">
        <v>7084</v>
      </c>
      <c r="T326" s="19">
        <f t="shared" si="32"/>
        <v>0.25833333333503106</v>
      </c>
      <c r="U326" s="19">
        <f t="shared" si="33"/>
        <v>0.34375</v>
      </c>
      <c r="V326" s="21">
        <f t="shared" si="36"/>
        <v>3.1000000000203727</v>
      </c>
      <c r="X326" s="26" t="s">
        <v>5908</v>
      </c>
    </row>
    <row r="327" spans="1:24">
      <c r="A327" s="26" t="s">
        <v>188</v>
      </c>
      <c r="B327" s="26" t="s">
        <v>182</v>
      </c>
      <c r="C327" s="26" t="s">
        <v>189</v>
      </c>
      <c r="D327" s="26" t="s">
        <v>184</v>
      </c>
      <c r="E327" s="26" t="s">
        <v>849</v>
      </c>
      <c r="F327" s="26" t="s">
        <v>849</v>
      </c>
      <c r="G327" s="25">
        <v>36.833333333333336</v>
      </c>
      <c r="H327" s="25">
        <v>-33.25</v>
      </c>
      <c r="I327" s="26">
        <f t="shared" si="35"/>
        <v>25</v>
      </c>
      <c r="J327" s="13">
        <f t="shared" si="31"/>
        <v>1974</v>
      </c>
      <c r="K327" s="26" t="s">
        <v>5931</v>
      </c>
      <c r="L327" s="38" t="s">
        <v>5932</v>
      </c>
      <c r="M327" s="38" t="s">
        <v>6176</v>
      </c>
      <c r="N327" s="38" t="s">
        <v>7010</v>
      </c>
      <c r="O327" s="123">
        <v>27226.052083333332</v>
      </c>
      <c r="P327" s="123">
        <v>27226.097222222223</v>
      </c>
      <c r="Q327" s="123">
        <v>27226.255555555555</v>
      </c>
      <c r="R327" s="123">
        <v>27226.277777777777</v>
      </c>
      <c r="S327" s="26" t="s">
        <v>7084</v>
      </c>
      <c r="T327" s="19">
        <f t="shared" si="32"/>
        <v>0.15833333333284827</v>
      </c>
      <c r="U327" s="19">
        <f t="shared" si="33"/>
        <v>0.22569444444525288</v>
      </c>
      <c r="V327" s="21">
        <f t="shared" si="36"/>
        <v>1.8999999999941792</v>
      </c>
      <c r="X327" s="26" t="s">
        <v>5908</v>
      </c>
    </row>
    <row r="328" spans="1:24">
      <c r="A328" s="26" t="s">
        <v>188</v>
      </c>
      <c r="B328" s="26" t="s">
        <v>182</v>
      </c>
      <c r="C328" s="26" t="s">
        <v>189</v>
      </c>
      <c r="D328" s="26" t="s">
        <v>184</v>
      </c>
      <c r="E328" s="26" t="s">
        <v>849</v>
      </c>
      <c r="F328" s="26" t="s">
        <v>849</v>
      </c>
      <c r="G328" s="25">
        <v>36.833333333333336</v>
      </c>
      <c r="H328" s="25">
        <v>-33.25</v>
      </c>
      <c r="I328" s="26">
        <f t="shared" si="35"/>
        <v>25</v>
      </c>
      <c r="J328" s="13">
        <f t="shared" si="31"/>
        <v>1974</v>
      </c>
      <c r="K328" s="26" t="s">
        <v>5929</v>
      </c>
      <c r="L328" s="38" t="s">
        <v>5930</v>
      </c>
      <c r="M328" s="38" t="s">
        <v>7009</v>
      </c>
      <c r="N328" s="38">
        <v>200</v>
      </c>
      <c r="O328" s="123">
        <v>27226.984722222223</v>
      </c>
      <c r="P328" s="123">
        <v>27227.004166666666</v>
      </c>
      <c r="Q328" s="123">
        <v>27227.215277777777</v>
      </c>
      <c r="R328" s="123">
        <v>27227.232638888891</v>
      </c>
      <c r="S328" s="26" t="s">
        <v>7084</v>
      </c>
      <c r="T328" s="19">
        <f t="shared" si="32"/>
        <v>0.21111111111167702</v>
      </c>
      <c r="U328" s="19">
        <f t="shared" si="33"/>
        <v>0.24791666666715173</v>
      </c>
      <c r="V328" s="21">
        <f t="shared" si="36"/>
        <v>2.5333333333401242</v>
      </c>
      <c r="X328" s="26" t="s">
        <v>5908</v>
      </c>
    </row>
    <row r="329" spans="1:24">
      <c r="A329" s="26" t="s">
        <v>188</v>
      </c>
      <c r="B329" s="26" t="s">
        <v>182</v>
      </c>
      <c r="C329" s="26" t="s">
        <v>189</v>
      </c>
      <c r="D329" s="26" t="s">
        <v>184</v>
      </c>
      <c r="E329" s="26" t="s">
        <v>849</v>
      </c>
      <c r="F329" s="26" t="s">
        <v>849</v>
      </c>
      <c r="G329" s="25">
        <v>36.833333333333336</v>
      </c>
      <c r="H329" s="25">
        <v>-33.25</v>
      </c>
      <c r="I329" s="26">
        <f t="shared" si="35"/>
        <v>25</v>
      </c>
      <c r="J329" s="13">
        <f t="shared" si="31"/>
        <v>1974</v>
      </c>
      <c r="K329" s="26" t="s">
        <v>5927</v>
      </c>
      <c r="L329" s="38" t="s">
        <v>5928</v>
      </c>
      <c r="M329" s="38" t="s">
        <v>7009</v>
      </c>
      <c r="N329" s="38">
        <v>200</v>
      </c>
      <c r="O329" s="123">
        <v>27228.022916666665</v>
      </c>
      <c r="P329" s="123">
        <v>27228.045138888891</v>
      </c>
      <c r="Q329" s="123">
        <v>27228.229861111111</v>
      </c>
      <c r="R329" s="123">
        <v>27228.267361111109</v>
      </c>
      <c r="S329" s="26" t="s">
        <v>7084</v>
      </c>
      <c r="T329" s="19">
        <f t="shared" si="32"/>
        <v>0.18472222222044365</v>
      </c>
      <c r="U329" s="19">
        <f t="shared" si="33"/>
        <v>0.24444444444452529</v>
      </c>
      <c r="V329" s="21">
        <f t="shared" si="36"/>
        <v>2.2166666666453239</v>
      </c>
      <c r="X329" s="26" t="s">
        <v>5908</v>
      </c>
    </row>
    <row r="330" spans="1:24">
      <c r="A330" s="26" t="s">
        <v>188</v>
      </c>
      <c r="B330" s="26" t="s">
        <v>182</v>
      </c>
      <c r="C330" s="26" t="s">
        <v>189</v>
      </c>
      <c r="D330" s="26" t="s">
        <v>184</v>
      </c>
      <c r="E330" s="26" t="s">
        <v>849</v>
      </c>
      <c r="F330" s="26" t="s">
        <v>849</v>
      </c>
      <c r="G330" s="25">
        <v>36.833333333333336</v>
      </c>
      <c r="H330" s="25">
        <v>-33.25</v>
      </c>
      <c r="I330" s="26">
        <f t="shared" si="35"/>
        <v>25</v>
      </c>
      <c r="J330" s="13">
        <f t="shared" si="31"/>
        <v>1974</v>
      </c>
      <c r="K330" s="26" t="s">
        <v>5925</v>
      </c>
      <c r="L330" s="38" t="s">
        <v>5926</v>
      </c>
      <c r="M330" s="38" t="s">
        <v>7009</v>
      </c>
      <c r="N330" s="38">
        <v>200</v>
      </c>
      <c r="O330" s="123">
        <v>27229.159722222223</v>
      </c>
      <c r="P330" s="123">
        <v>27229.174999999999</v>
      </c>
      <c r="Q330" s="123">
        <v>27229.394444444446</v>
      </c>
      <c r="R330" s="123">
        <v>27229.416666666668</v>
      </c>
      <c r="S330" s="26" t="s">
        <v>7084</v>
      </c>
      <c r="T330" s="19">
        <f t="shared" si="32"/>
        <v>0.21944444444670808</v>
      </c>
      <c r="U330" s="19">
        <f t="shared" si="33"/>
        <v>0.25694444444525288</v>
      </c>
      <c r="V330" s="21">
        <f t="shared" si="36"/>
        <v>2.6333333333604969</v>
      </c>
      <c r="X330" s="26" t="s">
        <v>5908</v>
      </c>
    </row>
    <row r="331" spans="1:24">
      <c r="A331" s="26" t="s">
        <v>188</v>
      </c>
      <c r="B331" s="26" t="s">
        <v>182</v>
      </c>
      <c r="C331" s="26" t="s">
        <v>189</v>
      </c>
      <c r="D331" s="26" t="s">
        <v>184</v>
      </c>
      <c r="E331" s="26" t="s">
        <v>849</v>
      </c>
      <c r="F331" s="26" t="s">
        <v>849</v>
      </c>
      <c r="G331" s="25">
        <v>36.833333333333336</v>
      </c>
      <c r="H331" s="25">
        <v>-33.25</v>
      </c>
      <c r="I331" s="26">
        <f t="shared" si="35"/>
        <v>25</v>
      </c>
      <c r="J331" s="13">
        <f t="shared" si="31"/>
        <v>1974</v>
      </c>
      <c r="K331" s="26" t="s">
        <v>5923</v>
      </c>
      <c r="L331" s="38" t="s">
        <v>5924</v>
      </c>
      <c r="M331" s="38" t="s">
        <v>7009</v>
      </c>
      <c r="N331" s="38">
        <v>200</v>
      </c>
      <c r="O331" s="123">
        <v>27230.261805555554</v>
      </c>
      <c r="P331" s="123">
        <v>27230.28402777778</v>
      </c>
      <c r="Q331" s="123">
        <v>27230.5</v>
      </c>
      <c r="R331" s="123">
        <v>27230.520833333332</v>
      </c>
      <c r="S331" s="26" t="s">
        <v>7084</v>
      </c>
      <c r="T331" s="19">
        <f t="shared" si="32"/>
        <v>0.21597222222044365</v>
      </c>
      <c r="U331" s="19">
        <f t="shared" si="33"/>
        <v>0.25902777777810115</v>
      </c>
      <c r="V331" s="21">
        <f t="shared" si="36"/>
        <v>2.5916666666453239</v>
      </c>
      <c r="X331" s="26" t="s">
        <v>5908</v>
      </c>
    </row>
    <row r="332" spans="1:24">
      <c r="A332" s="26" t="s">
        <v>188</v>
      </c>
      <c r="B332" s="26" t="s">
        <v>182</v>
      </c>
      <c r="C332" s="26" t="s">
        <v>189</v>
      </c>
      <c r="D332" s="26" t="s">
        <v>184</v>
      </c>
      <c r="E332" s="26" t="s">
        <v>849</v>
      </c>
      <c r="F332" s="26" t="s">
        <v>849</v>
      </c>
      <c r="G332" s="25">
        <v>36.61866666666667</v>
      </c>
      <c r="H332" s="25">
        <v>-33.579000000000001</v>
      </c>
      <c r="I332" s="26">
        <f t="shared" si="35"/>
        <v>25</v>
      </c>
      <c r="J332" s="13">
        <f t="shared" si="31"/>
        <v>1974</v>
      </c>
      <c r="K332" s="26" t="s">
        <v>5921</v>
      </c>
      <c r="L332" s="38" t="s">
        <v>5922</v>
      </c>
      <c r="M332" s="38" t="s">
        <v>6176</v>
      </c>
      <c r="N332" s="38" t="s">
        <v>7010</v>
      </c>
      <c r="O332" s="123">
        <v>27231.120138888888</v>
      </c>
      <c r="P332" s="123">
        <v>27231.15763888889</v>
      </c>
      <c r="Q332" s="123">
        <v>27231.385416666668</v>
      </c>
      <c r="R332" s="123">
        <v>27231.427083333332</v>
      </c>
      <c r="S332" s="26" t="s">
        <v>7084</v>
      </c>
      <c r="T332" s="19">
        <f t="shared" si="32"/>
        <v>0.22777777777810115</v>
      </c>
      <c r="U332" s="19">
        <f t="shared" si="33"/>
        <v>0.30694444444452529</v>
      </c>
      <c r="V332" s="21">
        <f t="shared" si="36"/>
        <v>2.7333333333372138</v>
      </c>
      <c r="X332" s="26" t="s">
        <v>5908</v>
      </c>
    </row>
    <row r="333" spans="1:24">
      <c r="A333" s="26" t="s">
        <v>188</v>
      </c>
      <c r="B333" s="26" t="s">
        <v>182</v>
      </c>
      <c r="C333" s="26" t="s">
        <v>189</v>
      </c>
      <c r="D333" s="26" t="s">
        <v>184</v>
      </c>
      <c r="E333" s="26" t="s">
        <v>849</v>
      </c>
      <c r="F333" s="26" t="s">
        <v>849</v>
      </c>
      <c r="G333" s="25">
        <v>36.803666666666665</v>
      </c>
      <c r="H333" s="25">
        <v>-33.309333333333335</v>
      </c>
      <c r="I333" s="26">
        <f t="shared" si="35"/>
        <v>25</v>
      </c>
      <c r="J333" s="13">
        <f t="shared" ref="J333:J348" si="37">YEAR(O333)</f>
        <v>1974</v>
      </c>
      <c r="K333" s="26" t="s">
        <v>5919</v>
      </c>
      <c r="L333" s="38" t="s">
        <v>5920</v>
      </c>
      <c r="M333" s="38" t="s">
        <v>6176</v>
      </c>
      <c r="N333" s="38" t="s">
        <v>7010</v>
      </c>
      <c r="O333" s="123">
        <v>27232.385416666668</v>
      </c>
      <c r="P333" s="123">
        <v>27232.404166666667</v>
      </c>
      <c r="Q333" s="123">
        <v>27232.615277777779</v>
      </c>
      <c r="R333" s="123">
        <v>27232.645833333332</v>
      </c>
      <c r="S333" s="26" t="s">
        <v>7084</v>
      </c>
      <c r="T333" s="19">
        <f t="shared" ref="T333:T348" si="38">(Q333 - P333)</f>
        <v>0.21111111111167702</v>
      </c>
      <c r="U333" s="19">
        <f t="shared" ref="U333:U348" si="39">(R333 - O333)</f>
        <v>0.26041666666424135</v>
      </c>
      <c r="V333" s="21">
        <f t="shared" si="36"/>
        <v>2.5333333333401242</v>
      </c>
      <c r="X333" s="26" t="s">
        <v>5908</v>
      </c>
    </row>
    <row r="334" spans="1:24">
      <c r="A334" s="26" t="s">
        <v>188</v>
      </c>
      <c r="B334" s="26" t="s">
        <v>182</v>
      </c>
      <c r="C334" s="26" t="s">
        <v>189</v>
      </c>
      <c r="D334" s="26" t="s">
        <v>184</v>
      </c>
      <c r="E334" s="26" t="s">
        <v>849</v>
      </c>
      <c r="F334" s="26" t="s">
        <v>849</v>
      </c>
      <c r="G334" s="25">
        <v>36.833333333333336</v>
      </c>
      <c r="H334" s="25">
        <v>-33.25</v>
      </c>
      <c r="I334" s="26">
        <f t="shared" si="35"/>
        <v>25</v>
      </c>
      <c r="J334" s="13">
        <f t="shared" si="37"/>
        <v>1974</v>
      </c>
      <c r="K334" s="26" t="s">
        <v>5917</v>
      </c>
      <c r="L334" s="38" t="s">
        <v>5918</v>
      </c>
      <c r="M334" s="38" t="s">
        <v>7009</v>
      </c>
      <c r="N334" s="38">
        <v>200</v>
      </c>
      <c r="O334" s="123">
        <v>27233.8</v>
      </c>
      <c r="P334" s="123">
        <v>27233.819444444445</v>
      </c>
      <c r="Q334" s="123">
        <v>27234.039583333335</v>
      </c>
      <c r="R334" s="123">
        <v>27234.0625</v>
      </c>
      <c r="S334" s="26" t="s">
        <v>7084</v>
      </c>
      <c r="T334" s="19">
        <f t="shared" si="38"/>
        <v>0.22013888888977817</v>
      </c>
      <c r="U334" s="19">
        <f t="shared" si="39"/>
        <v>0.2625000000007276</v>
      </c>
      <c r="V334" s="21">
        <f t="shared" si="36"/>
        <v>2.6416666666773381</v>
      </c>
      <c r="X334" s="26" t="s">
        <v>5908</v>
      </c>
    </row>
    <row r="335" spans="1:24">
      <c r="A335" s="26" t="s">
        <v>188</v>
      </c>
      <c r="B335" s="26" t="s">
        <v>182</v>
      </c>
      <c r="C335" s="26" t="s">
        <v>189</v>
      </c>
      <c r="D335" s="26" t="s">
        <v>184</v>
      </c>
      <c r="E335" s="26" t="s">
        <v>849</v>
      </c>
      <c r="F335" s="26" t="s">
        <v>849</v>
      </c>
      <c r="G335" s="25">
        <v>36.833333333333336</v>
      </c>
      <c r="H335" s="25">
        <v>-33.25</v>
      </c>
      <c r="I335" s="26">
        <f t="shared" si="35"/>
        <v>25</v>
      </c>
      <c r="J335" s="13">
        <f t="shared" si="37"/>
        <v>1974</v>
      </c>
      <c r="K335" s="26" t="s">
        <v>5915</v>
      </c>
      <c r="L335" s="38" t="s">
        <v>5916</v>
      </c>
      <c r="M335" s="38" t="s">
        <v>6176</v>
      </c>
      <c r="N335" s="38" t="s">
        <v>7010</v>
      </c>
      <c r="O335" s="123">
        <v>27235.010416666668</v>
      </c>
      <c r="P335" s="123">
        <v>27235.049305555556</v>
      </c>
      <c r="Q335" s="123">
        <v>27235.18472222222</v>
      </c>
      <c r="R335" s="123">
        <v>27235.239583333332</v>
      </c>
      <c r="S335" s="26" t="s">
        <v>7084</v>
      </c>
      <c r="T335" s="19">
        <f t="shared" si="38"/>
        <v>0.13541666666424135</v>
      </c>
      <c r="U335" s="19">
        <f t="shared" si="39"/>
        <v>0.22916666666424135</v>
      </c>
      <c r="V335" s="21">
        <f t="shared" si="36"/>
        <v>1.6249999999708962</v>
      </c>
      <c r="X335" s="26" t="s">
        <v>5908</v>
      </c>
    </row>
    <row r="336" spans="1:24">
      <c r="A336" s="26" t="s">
        <v>191</v>
      </c>
      <c r="B336" s="26" t="s">
        <v>182</v>
      </c>
      <c r="C336" s="26" t="s">
        <v>192</v>
      </c>
      <c r="D336" s="26" t="s">
        <v>184</v>
      </c>
      <c r="E336" s="26" t="s">
        <v>849</v>
      </c>
      <c r="F336" s="26" t="s">
        <v>849</v>
      </c>
      <c r="G336" s="25">
        <v>36.833333333333336</v>
      </c>
      <c r="H336" s="25">
        <v>-33.25</v>
      </c>
      <c r="I336" s="26">
        <f t="shared" si="35"/>
        <v>25</v>
      </c>
      <c r="J336" s="13">
        <f t="shared" si="37"/>
        <v>1974</v>
      </c>
      <c r="K336" s="26" t="s">
        <v>5913</v>
      </c>
      <c r="L336" s="38" t="s">
        <v>5914</v>
      </c>
      <c r="M336" s="38" t="s">
        <v>7009</v>
      </c>
      <c r="N336" s="38">
        <v>200</v>
      </c>
      <c r="O336" s="123">
        <v>27245.499305555557</v>
      </c>
      <c r="P336" s="123">
        <v>27245.527083333334</v>
      </c>
      <c r="Q336" s="123">
        <v>27245.729166666668</v>
      </c>
      <c r="R336" s="123">
        <v>27245.756944444445</v>
      </c>
      <c r="S336" s="26" t="s">
        <v>7084</v>
      </c>
      <c r="T336" s="19">
        <f t="shared" si="38"/>
        <v>0.20208333333357587</v>
      </c>
      <c r="U336" s="19">
        <f t="shared" si="39"/>
        <v>0.25763888888832298</v>
      </c>
      <c r="V336" s="21">
        <f t="shared" si="36"/>
        <v>2.4250000000029104</v>
      </c>
      <c r="X336" s="26" t="s">
        <v>5908</v>
      </c>
    </row>
    <row r="337" spans="1:24">
      <c r="A337" s="26" t="s">
        <v>191</v>
      </c>
      <c r="B337" s="26" t="s">
        <v>182</v>
      </c>
      <c r="C337" s="26" t="s">
        <v>192</v>
      </c>
      <c r="D337" s="26" t="s">
        <v>184</v>
      </c>
      <c r="E337" s="26" t="s">
        <v>849</v>
      </c>
      <c r="F337" s="26" t="s">
        <v>849</v>
      </c>
      <c r="G337" s="25">
        <v>36.833333333333336</v>
      </c>
      <c r="H337" s="25">
        <v>-33.25</v>
      </c>
      <c r="I337" s="26">
        <f t="shared" si="35"/>
        <v>25</v>
      </c>
      <c r="J337" s="13">
        <f t="shared" si="37"/>
        <v>1974</v>
      </c>
      <c r="K337" s="26" t="s">
        <v>5911</v>
      </c>
      <c r="L337" s="38" t="s">
        <v>5912</v>
      </c>
      <c r="M337" s="38" t="s">
        <v>7009</v>
      </c>
      <c r="N337" s="38">
        <v>200</v>
      </c>
      <c r="O337" s="123">
        <v>27245.939583333333</v>
      </c>
      <c r="P337" s="123">
        <v>27245.960416666665</v>
      </c>
      <c r="Q337" s="123">
        <v>27246.178472222222</v>
      </c>
      <c r="R337" s="123">
        <v>27246.205555555556</v>
      </c>
      <c r="S337" s="26" t="s">
        <v>7084</v>
      </c>
      <c r="T337" s="19">
        <f t="shared" si="38"/>
        <v>0.2180555555569299</v>
      </c>
      <c r="U337" s="19">
        <f t="shared" si="39"/>
        <v>0.26597222222335404</v>
      </c>
      <c r="V337" s="21">
        <f t="shared" si="36"/>
        <v>2.6166666666831588</v>
      </c>
      <c r="X337" s="26" t="s">
        <v>5908</v>
      </c>
    </row>
    <row r="338" spans="1:24">
      <c r="A338" s="26" t="s">
        <v>191</v>
      </c>
      <c r="B338" s="26" t="s">
        <v>182</v>
      </c>
      <c r="C338" s="26" t="s">
        <v>192</v>
      </c>
      <c r="D338" s="26" t="s">
        <v>184</v>
      </c>
      <c r="E338" s="26" t="s">
        <v>849</v>
      </c>
      <c r="F338" s="26" t="s">
        <v>849</v>
      </c>
      <c r="G338" s="25">
        <v>36.964333333333336</v>
      </c>
      <c r="H338" s="25">
        <v>-33.097000000000001</v>
      </c>
      <c r="I338" s="26">
        <f t="shared" si="35"/>
        <v>25</v>
      </c>
      <c r="J338" s="13">
        <f t="shared" si="37"/>
        <v>1974</v>
      </c>
      <c r="K338" s="26" t="s">
        <v>5909</v>
      </c>
      <c r="L338" s="38" t="s">
        <v>5910</v>
      </c>
      <c r="M338" s="38" t="s">
        <v>6176</v>
      </c>
      <c r="N338" s="38" t="s">
        <v>7010</v>
      </c>
      <c r="O338" s="123">
        <v>27247.037499999999</v>
      </c>
      <c r="P338" s="123">
        <v>27247.068749999999</v>
      </c>
      <c r="Q338" s="123">
        <v>27247.270833333332</v>
      </c>
      <c r="R338" s="123">
        <v>27247.3125</v>
      </c>
      <c r="S338" s="26" t="s">
        <v>7084</v>
      </c>
      <c r="T338" s="19">
        <f t="shared" si="38"/>
        <v>0.20208333333357587</v>
      </c>
      <c r="U338" s="19">
        <f t="shared" si="39"/>
        <v>0.27500000000145519</v>
      </c>
      <c r="V338" s="21">
        <f t="shared" si="36"/>
        <v>2.4250000000029104</v>
      </c>
      <c r="X338" s="26" t="s">
        <v>5908</v>
      </c>
    </row>
    <row r="339" spans="1:24">
      <c r="A339" s="26" t="s">
        <v>191</v>
      </c>
      <c r="B339" s="26" t="s">
        <v>182</v>
      </c>
      <c r="C339" s="26" t="s">
        <v>192</v>
      </c>
      <c r="D339" s="26" t="s">
        <v>184</v>
      </c>
      <c r="E339" s="26" t="s">
        <v>849</v>
      </c>
      <c r="F339" s="26" t="s">
        <v>849</v>
      </c>
      <c r="G339" s="25">
        <v>36.833333333333336</v>
      </c>
      <c r="H339" s="25">
        <v>-33.25</v>
      </c>
      <c r="I339" s="26">
        <f t="shared" si="35"/>
        <v>25</v>
      </c>
      <c r="J339" s="13">
        <f t="shared" si="37"/>
        <v>1974</v>
      </c>
      <c r="K339" s="26" t="s">
        <v>5905</v>
      </c>
      <c r="L339" s="38" t="s">
        <v>5906</v>
      </c>
      <c r="M339" s="38" t="s">
        <v>6176</v>
      </c>
      <c r="N339" s="38" t="s">
        <v>7010</v>
      </c>
      <c r="O339" s="123">
        <v>27248.020833333332</v>
      </c>
      <c r="P339" s="123">
        <v>27248.055555555555</v>
      </c>
      <c r="Q339" s="123">
        <v>27248.211805555555</v>
      </c>
      <c r="R339" s="123">
        <v>27248.25</v>
      </c>
      <c r="S339" s="26" t="s">
        <v>7084</v>
      </c>
      <c r="T339" s="19">
        <f t="shared" si="38"/>
        <v>0.15625</v>
      </c>
      <c r="U339" s="19">
        <f t="shared" si="39"/>
        <v>0.22916666666787933</v>
      </c>
      <c r="V339" s="21">
        <f t="shared" si="36"/>
        <v>1.875</v>
      </c>
      <c r="X339" s="26" t="s">
        <v>5908</v>
      </c>
    </row>
    <row r="340" spans="1:24">
      <c r="A340" s="26" t="s">
        <v>371</v>
      </c>
      <c r="B340" s="26" t="s">
        <v>182</v>
      </c>
      <c r="C340" s="26" t="s">
        <v>372</v>
      </c>
      <c r="D340" s="26" t="s">
        <v>195</v>
      </c>
      <c r="E340" s="2" t="s">
        <v>6872</v>
      </c>
      <c r="F340" s="2" t="s">
        <v>6872</v>
      </c>
      <c r="G340" s="25">
        <v>39.284999999999997</v>
      </c>
      <c r="H340" s="25">
        <v>14.4</v>
      </c>
      <c r="I340" s="26">
        <f t="shared" si="35"/>
        <v>33</v>
      </c>
      <c r="J340" s="13">
        <f t="shared" si="37"/>
        <v>1988</v>
      </c>
      <c r="K340" s="26" t="s">
        <v>5903</v>
      </c>
      <c r="L340" s="38" t="s">
        <v>7046</v>
      </c>
      <c r="M340" s="38" t="s">
        <v>7009</v>
      </c>
      <c r="N340" s="38" t="s">
        <v>7010</v>
      </c>
      <c r="O340" s="123">
        <v>32367.708333333332</v>
      </c>
      <c r="P340" s="123">
        <v>32367.747916666667</v>
      </c>
      <c r="Q340" s="123">
        <v>32367.790277777778</v>
      </c>
      <c r="R340" s="123">
        <v>32367.822916666668</v>
      </c>
      <c r="S340" s="26" t="s">
        <v>7085</v>
      </c>
      <c r="T340" s="19">
        <f t="shared" si="38"/>
        <v>4.2361111110949423E-2</v>
      </c>
      <c r="U340" s="19">
        <f t="shared" si="39"/>
        <v>0.11458333333575865</v>
      </c>
      <c r="V340" s="21">
        <f t="shared" si="36"/>
        <v>0.50833333333139308</v>
      </c>
      <c r="X340" s="26" t="s">
        <v>7086</v>
      </c>
    </row>
    <row r="341" spans="1:24">
      <c r="A341" s="26" t="s">
        <v>371</v>
      </c>
      <c r="B341" s="26" t="s">
        <v>182</v>
      </c>
      <c r="C341" s="26" t="s">
        <v>372</v>
      </c>
      <c r="D341" s="26" t="s">
        <v>195</v>
      </c>
      <c r="E341" s="2" t="s">
        <v>6872</v>
      </c>
      <c r="F341" s="2" t="s">
        <v>6872</v>
      </c>
      <c r="G341" s="25">
        <v>39.284999999999997</v>
      </c>
      <c r="H341" s="25">
        <v>14.4</v>
      </c>
      <c r="I341" s="26">
        <f t="shared" ref="I341:I348" si="40">INT(((180 + H341)/6) + 1)</f>
        <v>33</v>
      </c>
      <c r="J341" s="13">
        <f t="shared" si="37"/>
        <v>1988</v>
      </c>
      <c r="K341" s="26" t="s">
        <v>5902</v>
      </c>
      <c r="L341" s="38" t="s">
        <v>7046</v>
      </c>
      <c r="M341" s="38" t="s">
        <v>7009</v>
      </c>
      <c r="N341" s="38">
        <v>85</v>
      </c>
      <c r="O341" s="123">
        <v>32367.833333333332</v>
      </c>
      <c r="P341" s="123">
        <v>32367.861805555556</v>
      </c>
      <c r="Q341" s="123">
        <v>32368.007638888888</v>
      </c>
      <c r="R341" s="123">
        <v>32368.029166666667</v>
      </c>
      <c r="S341" s="26" t="s">
        <v>7085</v>
      </c>
      <c r="T341" s="19">
        <f t="shared" si="38"/>
        <v>0.14583333333212067</v>
      </c>
      <c r="U341" s="19">
        <f t="shared" si="39"/>
        <v>0.19583333333503106</v>
      </c>
      <c r="V341" s="21">
        <f t="shared" si="36"/>
        <v>1.7499999999854481</v>
      </c>
      <c r="X341" s="26" t="s">
        <v>5894</v>
      </c>
    </row>
    <row r="342" spans="1:24">
      <c r="A342" s="26" t="s">
        <v>371</v>
      </c>
      <c r="B342" s="26" t="s">
        <v>182</v>
      </c>
      <c r="C342" s="26" t="s">
        <v>372</v>
      </c>
      <c r="D342" s="26" t="s">
        <v>195</v>
      </c>
      <c r="E342" s="2" t="s">
        <v>6872</v>
      </c>
      <c r="F342" s="2" t="s">
        <v>6872</v>
      </c>
      <c r="G342" s="25">
        <v>39.266666666666666</v>
      </c>
      <c r="H342" s="25">
        <v>14.583333333333334</v>
      </c>
      <c r="I342" s="26">
        <f t="shared" si="40"/>
        <v>33</v>
      </c>
      <c r="J342" s="13">
        <f t="shared" si="37"/>
        <v>1988</v>
      </c>
      <c r="K342" s="26" t="s">
        <v>5901</v>
      </c>
      <c r="L342" s="38" t="s">
        <v>7046</v>
      </c>
      <c r="M342" s="38" t="s">
        <v>7009</v>
      </c>
      <c r="N342" s="38">
        <v>100</v>
      </c>
      <c r="O342" s="123">
        <v>32368.513194444444</v>
      </c>
      <c r="P342" s="123">
        <v>32368.625</v>
      </c>
      <c r="Q342" s="123">
        <v>32368.699305555554</v>
      </c>
      <c r="R342" s="123">
        <v>32368.786111111112</v>
      </c>
      <c r="S342" s="26" t="s">
        <v>7087</v>
      </c>
      <c r="T342" s="19">
        <f t="shared" si="38"/>
        <v>7.430555555401952E-2</v>
      </c>
      <c r="U342" s="19">
        <f t="shared" si="39"/>
        <v>0.27291666666860692</v>
      </c>
      <c r="V342" s="21">
        <f t="shared" si="36"/>
        <v>0.89166666664823424</v>
      </c>
      <c r="X342" s="26" t="s">
        <v>5894</v>
      </c>
    </row>
    <row r="343" spans="1:24">
      <c r="A343" s="26" t="s">
        <v>371</v>
      </c>
      <c r="B343" s="26" t="s">
        <v>182</v>
      </c>
      <c r="C343" s="26" t="s">
        <v>372</v>
      </c>
      <c r="D343" s="26" t="s">
        <v>195</v>
      </c>
      <c r="E343" s="2" t="s">
        <v>6872</v>
      </c>
      <c r="F343" s="2" t="s">
        <v>6872</v>
      </c>
      <c r="G343" s="25">
        <v>39.266666666666666</v>
      </c>
      <c r="H343" s="25">
        <v>14.583333333333334</v>
      </c>
      <c r="I343" s="26">
        <f t="shared" si="40"/>
        <v>33</v>
      </c>
      <c r="J343" s="13">
        <f t="shared" si="37"/>
        <v>1988</v>
      </c>
      <c r="K343" s="26" t="s">
        <v>5900</v>
      </c>
      <c r="L343" s="38" t="s">
        <v>7046</v>
      </c>
      <c r="M343" s="38" t="s">
        <v>7009</v>
      </c>
      <c r="N343" s="38">
        <v>100</v>
      </c>
      <c r="O343" s="123">
        <v>32368.916666666668</v>
      </c>
      <c r="P343" s="123">
        <v>32368.9375</v>
      </c>
      <c r="Q343" s="123">
        <v>32369.642361111109</v>
      </c>
      <c r="R343" s="123">
        <v>32369.65625</v>
      </c>
      <c r="S343" s="26" t="s">
        <v>7087</v>
      </c>
      <c r="T343" s="19">
        <f t="shared" si="38"/>
        <v>0.70486111110949423</v>
      </c>
      <c r="U343" s="19">
        <f t="shared" si="39"/>
        <v>0.73958333333212067</v>
      </c>
      <c r="V343" s="21">
        <f t="shared" si="36"/>
        <v>8.4583333333139308</v>
      </c>
      <c r="X343" s="26" t="s">
        <v>5894</v>
      </c>
    </row>
    <row r="344" spans="1:24">
      <c r="A344" s="26" t="s">
        <v>371</v>
      </c>
      <c r="B344" s="26" t="s">
        <v>182</v>
      </c>
      <c r="C344" s="26" t="s">
        <v>372</v>
      </c>
      <c r="D344" s="26" t="s">
        <v>195</v>
      </c>
      <c r="E344" s="2" t="s">
        <v>6872</v>
      </c>
      <c r="F344" s="2" t="s">
        <v>6872</v>
      </c>
      <c r="G344" s="25">
        <v>39.284999999999997</v>
      </c>
      <c r="H344" s="25">
        <v>14.4</v>
      </c>
      <c r="I344" s="26">
        <f t="shared" si="40"/>
        <v>33</v>
      </c>
      <c r="J344" s="13">
        <f t="shared" si="37"/>
        <v>1988</v>
      </c>
      <c r="K344" s="26" t="s">
        <v>5898</v>
      </c>
      <c r="L344" s="38" t="s">
        <v>7046</v>
      </c>
      <c r="M344" s="38" t="s">
        <v>7009</v>
      </c>
      <c r="N344" s="38">
        <v>100</v>
      </c>
      <c r="O344" s="123">
        <v>32369.713194444445</v>
      </c>
      <c r="P344" s="123">
        <v>32369.732638888891</v>
      </c>
      <c r="Q344" s="123">
        <v>32370.013194444444</v>
      </c>
      <c r="R344" s="123">
        <v>32370.041666666668</v>
      </c>
      <c r="S344" s="26" t="s">
        <v>7085</v>
      </c>
      <c r="T344" s="19">
        <f t="shared" si="38"/>
        <v>0.28055555555329192</v>
      </c>
      <c r="U344" s="19">
        <f t="shared" si="39"/>
        <v>0.32847222222335404</v>
      </c>
      <c r="V344" s="21">
        <f t="shared" si="36"/>
        <v>3.3666666666395031</v>
      </c>
      <c r="X344" s="26" t="s">
        <v>5894</v>
      </c>
    </row>
    <row r="345" spans="1:24">
      <c r="A345" s="26" t="s">
        <v>371</v>
      </c>
      <c r="B345" s="26" t="s">
        <v>182</v>
      </c>
      <c r="C345" s="26" t="s">
        <v>372</v>
      </c>
      <c r="D345" s="26" t="s">
        <v>195</v>
      </c>
      <c r="E345" s="2" t="s">
        <v>6872</v>
      </c>
      <c r="F345" s="2" t="s">
        <v>6872</v>
      </c>
      <c r="G345" s="25">
        <v>39.266666666666666</v>
      </c>
      <c r="H345" s="25">
        <v>14.583333333333334</v>
      </c>
      <c r="I345" s="26">
        <f t="shared" si="40"/>
        <v>33</v>
      </c>
      <c r="J345" s="13">
        <f t="shared" si="37"/>
        <v>1988</v>
      </c>
      <c r="K345" s="26" t="s">
        <v>5897</v>
      </c>
      <c r="L345" s="38" t="s">
        <v>7046</v>
      </c>
      <c r="M345" s="38" t="s">
        <v>7009</v>
      </c>
      <c r="N345" s="38">
        <v>150</v>
      </c>
      <c r="O345" s="123">
        <v>32370.135416666668</v>
      </c>
      <c r="P345" s="123">
        <v>32370.166666666668</v>
      </c>
      <c r="Q345" s="123">
        <v>32370.711805555555</v>
      </c>
      <c r="R345" s="123">
        <v>32370.746527777777</v>
      </c>
      <c r="S345" s="26" t="s">
        <v>7087</v>
      </c>
      <c r="T345" s="19">
        <f t="shared" si="38"/>
        <v>0.54513888888686779</v>
      </c>
      <c r="U345" s="19">
        <f t="shared" si="39"/>
        <v>0.61111111110949423</v>
      </c>
      <c r="V345" s="21">
        <f t="shared" si="36"/>
        <v>6.5416666666424135</v>
      </c>
      <c r="X345" s="26" t="s">
        <v>5894</v>
      </c>
    </row>
    <row r="346" spans="1:24">
      <c r="A346" s="26" t="s">
        <v>371</v>
      </c>
      <c r="B346" s="26" t="s">
        <v>182</v>
      </c>
      <c r="C346" s="26" t="s">
        <v>372</v>
      </c>
      <c r="D346" s="26" t="s">
        <v>195</v>
      </c>
      <c r="E346" s="2" t="s">
        <v>6870</v>
      </c>
      <c r="F346" s="2" t="s">
        <v>6870</v>
      </c>
      <c r="G346" s="25">
        <v>38.29</v>
      </c>
      <c r="H346" s="25">
        <v>11.133333333333333</v>
      </c>
      <c r="I346" s="26">
        <f t="shared" si="40"/>
        <v>32</v>
      </c>
      <c r="J346" s="13">
        <f t="shared" si="37"/>
        <v>1988</v>
      </c>
      <c r="K346" s="26" t="s">
        <v>5896</v>
      </c>
      <c r="L346" s="38" t="s">
        <v>7046</v>
      </c>
      <c r="M346" s="38" t="s">
        <v>7009</v>
      </c>
      <c r="N346" s="38" t="s">
        <v>7010</v>
      </c>
      <c r="O346" s="123">
        <v>32372.268055555556</v>
      </c>
      <c r="P346" s="123">
        <v>32372.313194444443</v>
      </c>
      <c r="Q346" s="123">
        <v>32372.581249999999</v>
      </c>
      <c r="R346" s="123">
        <v>32372.604166666668</v>
      </c>
      <c r="S346" s="26" t="s">
        <v>6871</v>
      </c>
      <c r="T346" s="19">
        <f t="shared" si="38"/>
        <v>0.26805555555620231</v>
      </c>
      <c r="U346" s="19">
        <f t="shared" si="39"/>
        <v>0.33611111111167702</v>
      </c>
      <c r="V346" s="21">
        <f t="shared" si="36"/>
        <v>3.2166666666744277</v>
      </c>
      <c r="X346" s="26" t="s">
        <v>5894</v>
      </c>
    </row>
    <row r="347" spans="1:24">
      <c r="A347" s="26" t="s">
        <v>371</v>
      </c>
      <c r="B347" s="26" t="s">
        <v>182</v>
      </c>
      <c r="C347" s="26" t="s">
        <v>372</v>
      </c>
      <c r="D347" s="26" t="s">
        <v>195</v>
      </c>
      <c r="E347" s="2" t="s">
        <v>6870</v>
      </c>
      <c r="F347" s="2" t="s">
        <v>6870</v>
      </c>
      <c r="G347" s="25">
        <v>38.29</v>
      </c>
      <c r="H347" s="25">
        <v>11.133333333333333</v>
      </c>
      <c r="I347" s="26">
        <f t="shared" si="40"/>
        <v>32</v>
      </c>
      <c r="J347" s="13">
        <f t="shared" si="37"/>
        <v>1988</v>
      </c>
      <c r="K347" s="26" t="s">
        <v>5895</v>
      </c>
      <c r="L347" s="38" t="s">
        <v>7046</v>
      </c>
      <c r="M347" s="38" t="s">
        <v>7009</v>
      </c>
      <c r="N347" s="38" t="s">
        <v>7010</v>
      </c>
      <c r="O347" s="123">
        <v>32372.646527777779</v>
      </c>
      <c r="P347" s="123">
        <v>32372.675694444446</v>
      </c>
      <c r="Q347" s="123">
        <v>32373.074305555554</v>
      </c>
      <c r="R347" s="123">
        <v>32373.089583333334</v>
      </c>
      <c r="S347" s="26" t="s">
        <v>6871</v>
      </c>
      <c r="T347" s="19">
        <f t="shared" si="38"/>
        <v>0.39861111110803904</v>
      </c>
      <c r="U347" s="19">
        <f t="shared" si="39"/>
        <v>0.44305555555547471</v>
      </c>
      <c r="V347" s="21">
        <f t="shared" si="36"/>
        <v>4.7833333332964685</v>
      </c>
      <c r="X347" s="26" t="s">
        <v>5894</v>
      </c>
    </row>
    <row r="348" spans="1:24">
      <c r="A348" s="26" t="s">
        <v>371</v>
      </c>
      <c r="B348" s="26" t="s">
        <v>182</v>
      </c>
      <c r="C348" s="26" t="s">
        <v>372</v>
      </c>
      <c r="D348" s="26" t="s">
        <v>195</v>
      </c>
      <c r="E348" s="2" t="s">
        <v>6872</v>
      </c>
      <c r="F348" s="2" t="s">
        <v>6872</v>
      </c>
      <c r="G348" s="25">
        <v>39.266666666666666</v>
      </c>
      <c r="H348" s="25">
        <v>14.583333333333334</v>
      </c>
      <c r="I348" s="26">
        <f t="shared" si="40"/>
        <v>33</v>
      </c>
      <c r="J348" s="13">
        <f t="shared" si="37"/>
        <v>1988</v>
      </c>
      <c r="K348" s="26" t="s">
        <v>5892</v>
      </c>
      <c r="L348" s="38" t="s">
        <v>7046</v>
      </c>
      <c r="M348" s="38" t="s">
        <v>7009</v>
      </c>
      <c r="N348" s="38" t="s">
        <v>7010</v>
      </c>
      <c r="O348" s="123">
        <v>32368.833333333332</v>
      </c>
      <c r="P348" s="123">
        <v>32368.853472222221</v>
      </c>
      <c r="Q348" s="123">
        <v>32368.875</v>
      </c>
      <c r="R348" s="123">
        <v>32368.897222222222</v>
      </c>
      <c r="S348" s="26" t="s">
        <v>7087</v>
      </c>
      <c r="T348" s="19">
        <f t="shared" si="38"/>
        <v>2.1527777778828749E-2</v>
      </c>
      <c r="U348" s="19">
        <f t="shared" si="39"/>
        <v>6.3888888889778173E-2</v>
      </c>
      <c r="V348" s="21">
        <f t="shared" si="36"/>
        <v>0.25833333334594499</v>
      </c>
      <c r="X348" s="26" t="s">
        <v>5894</v>
      </c>
    </row>
    <row r="355" spans="20:22">
      <c r="T355" s="34"/>
      <c r="V355" s="26"/>
    </row>
  </sheetData>
  <printOptions horizontalCentered="1"/>
  <pageMargins left="0.25" right="0.25" top="0.5" bottom="0.5" header="0.25" footer="0.25"/>
  <pageSetup scale="37" fitToHeight="5" orientation="landscape"/>
  <headerFooter alignWithMargins="0">
    <oddFooter>&amp;L&amp;"Arial,Italic"&amp;8&amp;F &amp;A    &amp;D&amp;T&amp;R&amp;"Arial,Italic"&amp;8Page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pageSetUpPr fitToPage="1"/>
  </sheetPr>
  <dimension ref="A1:AB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9" customWidth="1"/>
    <col min="2" max="2" width="28.6640625" style="29" customWidth="1"/>
    <col min="3" max="3" width="12.6640625" style="29" customWidth="1"/>
    <col min="4" max="4" width="28.6640625" style="29" customWidth="1"/>
    <col min="5" max="5" width="22.6640625" style="29" customWidth="1"/>
    <col min="6" max="6" width="32.6640625" style="29" customWidth="1"/>
    <col min="7" max="8" width="10.6640625" style="29" customWidth="1"/>
    <col min="9" max="10" width="8.6640625" style="29" customWidth="1"/>
    <col min="11" max="11" width="11.5" style="29" customWidth="1"/>
    <col min="12" max="15" width="20.6640625" style="29" customWidth="1"/>
    <col min="16" max="16" width="35.6640625" style="29" customWidth="1"/>
    <col min="17" max="18" width="16.6640625" style="29" customWidth="1"/>
    <col min="19" max="20" width="10.6640625" style="29" customWidth="1"/>
    <col min="21" max="21" width="84.33203125" style="29" customWidth="1"/>
    <col min="22" max="16384" width="9.1640625" style="29"/>
  </cols>
  <sheetData>
    <row r="1" spans="1:28" s="28" customFormat="1">
      <c r="A1" s="61" t="s">
        <v>65</v>
      </c>
      <c r="B1" s="2"/>
      <c r="C1" s="2"/>
      <c r="G1" s="2"/>
      <c r="H1" s="2"/>
      <c r="I1" s="2"/>
      <c r="J1" s="2"/>
      <c r="K1" s="2"/>
      <c r="L1" s="2"/>
      <c r="M1" s="2"/>
      <c r="N1" s="2"/>
      <c r="O1" s="2"/>
      <c r="P1" s="2"/>
      <c r="Q1" s="5"/>
      <c r="R1" s="5"/>
      <c r="S1" s="2"/>
      <c r="T1" s="2"/>
      <c r="U1" s="2"/>
      <c r="V1" s="2"/>
      <c r="W1" s="2"/>
      <c r="X1" s="2"/>
    </row>
    <row r="2" spans="1:28" s="28" customFormat="1" ht="16">
      <c r="B2" s="2"/>
      <c r="C2" s="2"/>
      <c r="G2" s="2"/>
      <c r="H2" s="2"/>
      <c r="I2" s="2"/>
      <c r="J2" s="1"/>
      <c r="L2" s="1" t="s">
        <v>0</v>
      </c>
      <c r="M2" s="2"/>
      <c r="N2" s="2"/>
      <c r="O2" s="2"/>
      <c r="P2" s="2"/>
      <c r="Q2" s="5"/>
      <c r="R2" s="5"/>
      <c r="S2" s="2"/>
      <c r="T2" s="2"/>
      <c r="U2" s="2"/>
      <c r="V2" s="2"/>
      <c r="W2" s="2"/>
      <c r="X2" s="2"/>
    </row>
    <row r="3" spans="1:28" s="28" customFormat="1" ht="16">
      <c r="C3" s="3" t="s">
        <v>1224</v>
      </c>
      <c r="D3" s="3" t="s">
        <v>1225</v>
      </c>
      <c r="E3" s="3" t="s">
        <v>114</v>
      </c>
      <c r="F3" s="1"/>
      <c r="G3" s="1"/>
      <c r="I3" s="1"/>
      <c r="J3" s="14"/>
      <c r="L3" s="1" t="s">
        <v>1249</v>
      </c>
      <c r="M3" s="2"/>
      <c r="N3" s="2"/>
      <c r="O3" s="8"/>
      <c r="P3" s="8"/>
      <c r="Q3" s="5"/>
      <c r="R3" s="5"/>
      <c r="S3" s="2"/>
      <c r="T3" s="2"/>
      <c r="U3" s="2"/>
      <c r="V3" s="2"/>
      <c r="W3" s="2"/>
      <c r="X3" s="2"/>
    </row>
    <row r="4" spans="1:28" s="28" customFormat="1" ht="16">
      <c r="B4" s="3" t="s">
        <v>6734</v>
      </c>
      <c r="C4" s="3" t="s">
        <v>1229</v>
      </c>
      <c r="D4" s="3" t="s">
        <v>1229</v>
      </c>
      <c r="E4" s="3" t="s">
        <v>1230</v>
      </c>
      <c r="F4" s="3" t="s">
        <v>1232</v>
      </c>
      <c r="G4" s="3" t="s">
        <v>1233</v>
      </c>
      <c r="I4" s="14"/>
      <c r="J4" s="2"/>
      <c r="L4" s="14" t="s">
        <v>1250</v>
      </c>
      <c r="M4" s="2"/>
      <c r="N4" s="2"/>
      <c r="O4" s="8"/>
      <c r="P4" s="8"/>
      <c r="Q4" s="5"/>
      <c r="R4" s="5"/>
      <c r="S4" s="2"/>
      <c r="T4" s="5"/>
      <c r="U4" s="2"/>
      <c r="V4" s="2"/>
      <c r="W4" s="2"/>
      <c r="X4" s="2"/>
    </row>
    <row r="5" spans="1:28" s="28" customFormat="1" ht="16">
      <c r="A5" s="31" t="s">
        <v>1251</v>
      </c>
      <c r="B5" s="26">
        <f>COUNT(Q12:Q23)</f>
        <v>12</v>
      </c>
      <c r="C5" s="32">
        <f>SUM(Q12:Q23)</f>
        <v>8.8895833333335759</v>
      </c>
      <c r="D5" s="32">
        <f>SUM(R12:R23)</f>
        <v>10.289583333327755</v>
      </c>
      <c r="E5" s="33">
        <f>SUM(S12:S23)</f>
        <v>266.68750000000728</v>
      </c>
      <c r="F5" s="19">
        <f>MAX(R12:R23)</f>
        <v>1.9083333333328483</v>
      </c>
      <c r="G5" s="19">
        <f>AVERAGE(R12:R23)</f>
        <v>0.85746527777731296</v>
      </c>
      <c r="I5" s="2"/>
      <c r="J5" s="2"/>
      <c r="K5" s="11"/>
      <c r="L5" s="9"/>
      <c r="M5" s="10"/>
      <c r="N5" s="1"/>
      <c r="O5" s="8"/>
      <c r="P5" s="8"/>
      <c r="Q5" s="5"/>
      <c r="R5" s="5"/>
      <c r="S5" s="2"/>
      <c r="T5" s="5"/>
      <c r="U5" s="2"/>
      <c r="V5" s="2"/>
      <c r="W5" s="2"/>
      <c r="X5" s="2"/>
    </row>
    <row r="6" spans="1:28" s="28" customFormat="1" ht="16">
      <c r="A6" s="31"/>
      <c r="B6" s="26"/>
      <c r="C6" s="32"/>
      <c r="D6" s="32"/>
      <c r="E6" s="33"/>
      <c r="F6" s="2" t="s">
        <v>7088</v>
      </c>
      <c r="G6" s="2"/>
      <c r="I6" s="2"/>
      <c r="J6" s="2"/>
      <c r="K6" s="11"/>
      <c r="L6" s="9"/>
      <c r="M6" s="10"/>
      <c r="N6" s="1"/>
      <c r="O6" s="8"/>
      <c r="P6" s="8"/>
      <c r="Q6" s="5"/>
      <c r="R6" s="5"/>
      <c r="S6" s="2"/>
      <c r="T6" s="5"/>
      <c r="U6" s="2"/>
      <c r="V6" s="2"/>
      <c r="W6" s="2"/>
      <c r="X6" s="2"/>
    </row>
    <row r="7" spans="1:28" s="28" customFormat="1" ht="16">
      <c r="A7" s="3" t="s">
        <v>131</v>
      </c>
      <c r="B7" s="41">
        <f ca="1" xml:space="preserve"> TODAY()</f>
        <v>46085</v>
      </c>
      <c r="C7" s="32"/>
      <c r="D7" s="32"/>
      <c r="E7" s="32"/>
      <c r="F7" s="33"/>
      <c r="G7" s="2"/>
      <c r="H7" s="2"/>
      <c r="I7" s="2"/>
      <c r="J7" s="2"/>
      <c r="K7" s="11"/>
      <c r="L7" s="9"/>
      <c r="M7" s="10"/>
      <c r="N7" s="1"/>
      <c r="O7" s="8"/>
      <c r="P7" s="8"/>
      <c r="Q7" s="5"/>
      <c r="R7" s="5"/>
      <c r="S7" s="2"/>
      <c r="T7" s="5"/>
      <c r="U7" s="2"/>
      <c r="V7" s="2"/>
      <c r="W7" s="2"/>
      <c r="X7" s="2"/>
    </row>
    <row r="8" spans="1:28" s="28" customFormat="1" ht="16">
      <c r="A8" s="3" t="s">
        <v>6952</v>
      </c>
      <c r="B8" s="40" t="s">
        <v>7089</v>
      </c>
      <c r="C8" s="2"/>
      <c r="G8" s="2"/>
      <c r="H8" s="2"/>
      <c r="I8" s="2"/>
      <c r="J8" s="2"/>
      <c r="K8" s="11"/>
      <c r="L8" s="9"/>
      <c r="M8" s="10"/>
      <c r="N8" s="1"/>
      <c r="O8" s="8"/>
      <c r="P8" s="8"/>
      <c r="Q8" s="5"/>
      <c r="R8" s="5"/>
      <c r="S8" s="2"/>
      <c r="T8" s="2"/>
      <c r="U8" s="2"/>
      <c r="V8" s="2"/>
      <c r="W8" s="2"/>
      <c r="X8" s="2"/>
    </row>
    <row r="9" spans="1:28" s="28" customFormat="1" ht="16">
      <c r="A9" s="3"/>
      <c r="B9" s="2"/>
      <c r="C9" s="2"/>
      <c r="G9" s="12"/>
      <c r="H9" s="12"/>
      <c r="I9" s="12"/>
      <c r="J9" s="20"/>
      <c r="K9" s="2"/>
      <c r="L9" s="9"/>
      <c r="M9" s="10"/>
      <c r="N9" s="7"/>
      <c r="O9" s="10"/>
      <c r="P9" s="10"/>
      <c r="Q9" s="4"/>
      <c r="R9" s="4"/>
      <c r="S9" s="3"/>
      <c r="T9" s="2"/>
      <c r="U9" s="3"/>
      <c r="V9" s="2"/>
      <c r="W9" s="2"/>
      <c r="X9" s="2"/>
    </row>
    <row r="10" spans="1:28" s="28" customFormat="1">
      <c r="A10" s="2"/>
      <c r="G10" s="66" t="s">
        <v>135</v>
      </c>
      <c r="H10" s="66" t="s">
        <v>136</v>
      </c>
      <c r="I10" s="12"/>
      <c r="J10" s="12"/>
      <c r="K10" s="2"/>
      <c r="L10" s="2"/>
      <c r="M10" s="2"/>
      <c r="N10" s="2"/>
      <c r="O10" s="2"/>
      <c r="P10" s="10"/>
      <c r="Q10" s="68" t="s">
        <v>111</v>
      </c>
      <c r="R10" s="68" t="s">
        <v>71</v>
      </c>
      <c r="S10" s="61" t="s">
        <v>114</v>
      </c>
      <c r="T10" s="61" t="s">
        <v>1265</v>
      </c>
      <c r="U10" s="3"/>
      <c r="X10" s="2"/>
      <c r="Y10" s="61" t="s">
        <v>122</v>
      </c>
      <c r="Z10" s="2"/>
      <c r="AB10" s="2"/>
    </row>
    <row r="11" spans="1:28" s="28" customFormat="1"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7008</v>
      </c>
      <c r="W11" s="22" t="s">
        <v>6744</v>
      </c>
      <c r="X11" s="22" t="s">
        <v>6748</v>
      </c>
      <c r="Y11" s="22" t="s">
        <v>6749</v>
      </c>
      <c r="Z11" s="22" t="s">
        <v>6958</v>
      </c>
      <c r="AA11" s="22" t="s">
        <v>7090</v>
      </c>
      <c r="AB11" s="22" t="s">
        <v>7091</v>
      </c>
    </row>
    <row r="12" spans="1:28">
      <c r="A12" s="26" t="s">
        <v>343</v>
      </c>
      <c r="B12" s="26" t="s">
        <v>344</v>
      </c>
      <c r="C12" s="26" t="s">
        <v>345</v>
      </c>
      <c r="D12" s="26" t="s">
        <v>346</v>
      </c>
      <c r="E12" s="26" t="s">
        <v>298</v>
      </c>
      <c r="F12" s="26" t="s">
        <v>298</v>
      </c>
      <c r="G12" s="25">
        <v>24.416666666666668</v>
      </c>
      <c r="H12" s="25">
        <v>-77.55</v>
      </c>
      <c r="I12" s="26">
        <f t="shared" ref="I12:I17" si="0">INT(((180 + H12)/6) + 1)</f>
        <v>18</v>
      </c>
      <c r="J12" s="13">
        <f t="shared" ref="J12:J23" si="1">YEAR(L12)</f>
        <v>1987</v>
      </c>
      <c r="K12" s="26" t="s">
        <v>6588</v>
      </c>
      <c r="L12" s="123">
        <v>31886.805555555555</v>
      </c>
      <c r="M12" s="123">
        <v>31886.805555555555</v>
      </c>
      <c r="N12" s="123">
        <v>31886.805555555555</v>
      </c>
      <c r="O12" s="123">
        <v>31886.916666666668</v>
      </c>
      <c r="P12" s="26" t="s">
        <v>6963</v>
      </c>
      <c r="Q12" s="19">
        <f t="shared" ref="Q12:Q23" si="2">(N12 - M12)</f>
        <v>0</v>
      </c>
      <c r="R12" s="19">
        <f t="shared" ref="R12:R23" si="3">(O12 - L12)</f>
        <v>0.11111111111313221</v>
      </c>
      <c r="S12" s="21">
        <f>((VALUE(Q12)) * 24) * 1.25</f>
        <v>0</v>
      </c>
      <c r="T12" s="50">
        <v>0</v>
      </c>
      <c r="U12" s="26" t="s">
        <v>6589</v>
      </c>
    </row>
    <row r="13" spans="1:28">
      <c r="A13" s="26" t="s">
        <v>343</v>
      </c>
      <c r="B13" s="26" t="s">
        <v>344</v>
      </c>
      <c r="C13" s="26" t="s">
        <v>345</v>
      </c>
      <c r="D13" s="26" t="s">
        <v>346</v>
      </c>
      <c r="E13" s="26" t="s">
        <v>298</v>
      </c>
      <c r="F13" s="26" t="s">
        <v>298</v>
      </c>
      <c r="G13" s="25">
        <v>24.416666666666668</v>
      </c>
      <c r="H13" s="25">
        <v>-77.55</v>
      </c>
      <c r="I13" s="26">
        <f t="shared" si="0"/>
        <v>18</v>
      </c>
      <c r="J13" s="13">
        <f t="shared" si="1"/>
        <v>1987</v>
      </c>
      <c r="K13" s="26" t="s">
        <v>6587</v>
      </c>
      <c r="L13" s="123">
        <v>31887.409722222223</v>
      </c>
      <c r="M13" s="123">
        <v>31887.409722222223</v>
      </c>
      <c r="N13" s="123">
        <v>31888.811805555557</v>
      </c>
      <c r="O13" s="123">
        <v>31888.854166666668</v>
      </c>
      <c r="P13" s="26" t="s">
        <v>6963</v>
      </c>
      <c r="Q13" s="19">
        <f t="shared" si="2"/>
        <v>1.4020833333343035</v>
      </c>
      <c r="R13" s="19">
        <f t="shared" si="3"/>
        <v>1.4444444444452529</v>
      </c>
      <c r="S13" s="21">
        <f t="shared" ref="S13:S23" si="4">((VALUE(Q13)) * 24) * 1.25</f>
        <v>42.062500000029104</v>
      </c>
      <c r="T13" s="50">
        <v>0</v>
      </c>
      <c r="U13" s="26" t="s">
        <v>6583</v>
      </c>
    </row>
    <row r="14" spans="1:28">
      <c r="A14" s="26" t="s">
        <v>343</v>
      </c>
      <c r="B14" s="26" t="s">
        <v>344</v>
      </c>
      <c r="C14" s="26" t="s">
        <v>345</v>
      </c>
      <c r="D14" s="26" t="s">
        <v>346</v>
      </c>
      <c r="E14" s="26" t="s">
        <v>298</v>
      </c>
      <c r="F14" s="26" t="s">
        <v>298</v>
      </c>
      <c r="G14" s="25">
        <v>24.416666666666668</v>
      </c>
      <c r="H14" s="25">
        <v>-77.55</v>
      </c>
      <c r="I14" s="26">
        <f t="shared" si="0"/>
        <v>18</v>
      </c>
      <c r="J14" s="13">
        <f t="shared" si="1"/>
        <v>1987</v>
      </c>
      <c r="K14" s="26" t="s">
        <v>6586</v>
      </c>
      <c r="L14" s="123">
        <v>31891.366666666665</v>
      </c>
      <c r="M14" s="123">
        <v>31891.366666666665</v>
      </c>
      <c r="N14" s="123">
        <v>31891.618750000001</v>
      </c>
      <c r="O14" s="123">
        <v>31891.6875</v>
      </c>
      <c r="P14" s="26" t="s">
        <v>6963</v>
      </c>
      <c r="Q14" s="19">
        <f t="shared" si="2"/>
        <v>0.25208333333648625</v>
      </c>
      <c r="R14" s="19">
        <f t="shared" si="3"/>
        <v>0.32083333333503106</v>
      </c>
      <c r="S14" s="21">
        <f t="shared" si="4"/>
        <v>7.5625000000945874</v>
      </c>
      <c r="T14" s="50">
        <v>0</v>
      </c>
      <c r="U14" s="26" t="s">
        <v>6583</v>
      </c>
    </row>
    <row r="15" spans="1:28">
      <c r="A15" s="26" t="s">
        <v>343</v>
      </c>
      <c r="B15" s="26" t="s">
        <v>344</v>
      </c>
      <c r="C15" s="26" t="s">
        <v>345</v>
      </c>
      <c r="D15" s="26" t="s">
        <v>346</v>
      </c>
      <c r="E15" s="26" t="s">
        <v>298</v>
      </c>
      <c r="F15" s="26" t="s">
        <v>298</v>
      </c>
      <c r="G15" s="25">
        <v>24.416666666666668</v>
      </c>
      <c r="H15" s="25">
        <v>-77.55</v>
      </c>
      <c r="I15" s="26">
        <f t="shared" si="0"/>
        <v>18</v>
      </c>
      <c r="J15" s="13">
        <f t="shared" si="1"/>
        <v>1987</v>
      </c>
      <c r="K15" s="26" t="s">
        <v>6584</v>
      </c>
      <c r="L15" s="123">
        <v>31891.809027777777</v>
      </c>
      <c r="M15" s="123">
        <v>31891.854166666668</v>
      </c>
      <c r="N15" s="123">
        <v>31891.985416666666</v>
      </c>
      <c r="O15" s="123">
        <v>31891.993055555555</v>
      </c>
      <c r="P15" s="26" t="s">
        <v>6963</v>
      </c>
      <c r="Q15" s="19">
        <f t="shared" si="2"/>
        <v>0.13124999999854481</v>
      </c>
      <c r="R15" s="19">
        <f t="shared" si="3"/>
        <v>0.18402777777737356</v>
      </c>
      <c r="S15" s="21">
        <f t="shared" si="4"/>
        <v>3.9374999999563443</v>
      </c>
      <c r="T15" s="50">
        <v>0</v>
      </c>
      <c r="U15" s="26" t="s">
        <v>6585</v>
      </c>
    </row>
    <row r="16" spans="1:28">
      <c r="A16" s="26" t="s">
        <v>343</v>
      </c>
      <c r="B16" s="26" t="s">
        <v>344</v>
      </c>
      <c r="C16" s="26" t="s">
        <v>345</v>
      </c>
      <c r="D16" s="26" t="s">
        <v>346</v>
      </c>
      <c r="E16" s="26" t="s">
        <v>298</v>
      </c>
      <c r="F16" s="26" t="s">
        <v>298</v>
      </c>
      <c r="G16" s="25">
        <v>24.416666666666668</v>
      </c>
      <c r="H16" s="25">
        <v>-77.55</v>
      </c>
      <c r="I16" s="26">
        <f t="shared" si="0"/>
        <v>18</v>
      </c>
      <c r="J16" s="13">
        <f t="shared" si="1"/>
        <v>1987</v>
      </c>
      <c r="K16" s="26" t="s">
        <v>6582</v>
      </c>
      <c r="L16" s="123">
        <v>31892.070833333335</v>
      </c>
      <c r="M16" s="123">
        <v>31892.070833333335</v>
      </c>
      <c r="N16" s="123">
        <v>31892.388888888891</v>
      </c>
      <c r="O16" s="123">
        <v>31892.458333333332</v>
      </c>
      <c r="P16" s="26" t="s">
        <v>6963</v>
      </c>
      <c r="Q16" s="19">
        <f t="shared" si="2"/>
        <v>0.31805555555547471</v>
      </c>
      <c r="R16" s="19">
        <f t="shared" si="3"/>
        <v>0.38749999999708962</v>
      </c>
      <c r="S16" s="21">
        <f t="shared" si="4"/>
        <v>9.5416666666642413</v>
      </c>
      <c r="T16" s="50">
        <v>0</v>
      </c>
      <c r="U16" s="26" t="s">
        <v>6583</v>
      </c>
    </row>
    <row r="17" spans="1:21">
      <c r="A17" s="26" t="s">
        <v>343</v>
      </c>
      <c r="B17" s="26" t="s">
        <v>344</v>
      </c>
      <c r="C17" s="26" t="s">
        <v>345</v>
      </c>
      <c r="D17" s="26" t="s">
        <v>346</v>
      </c>
      <c r="E17" s="26" t="s">
        <v>298</v>
      </c>
      <c r="F17" s="26" t="s">
        <v>298</v>
      </c>
      <c r="G17" s="25">
        <v>24.416666666666668</v>
      </c>
      <c r="H17" s="25">
        <v>-77.55</v>
      </c>
      <c r="I17" s="26">
        <f t="shared" si="0"/>
        <v>18</v>
      </c>
      <c r="J17" s="13">
        <f t="shared" si="1"/>
        <v>1987</v>
      </c>
      <c r="K17" s="26" t="s">
        <v>6580</v>
      </c>
      <c r="L17" s="123">
        <v>31892.973611111112</v>
      </c>
      <c r="M17" s="123">
        <v>31893.023611111112</v>
      </c>
      <c r="N17" s="123">
        <v>31894.5625</v>
      </c>
      <c r="O17" s="123">
        <v>31894.625</v>
      </c>
      <c r="P17" s="26" t="s">
        <v>6963</v>
      </c>
      <c r="Q17" s="19">
        <f t="shared" si="2"/>
        <v>1.538888888888323</v>
      </c>
      <c r="R17" s="19">
        <f t="shared" si="3"/>
        <v>1.6513888888875954</v>
      </c>
      <c r="S17" s="21">
        <f t="shared" si="4"/>
        <v>46.166666666649689</v>
      </c>
      <c r="T17" s="50">
        <v>0</v>
      </c>
      <c r="U17" s="26" t="s">
        <v>6581</v>
      </c>
    </row>
    <row r="18" spans="1:21">
      <c r="A18" s="26" t="s">
        <v>311</v>
      </c>
      <c r="B18" s="26" t="s">
        <v>182</v>
      </c>
      <c r="C18" s="26" t="s">
        <v>349</v>
      </c>
      <c r="D18" s="26" t="s">
        <v>195</v>
      </c>
      <c r="E18" s="26" t="s">
        <v>266</v>
      </c>
      <c r="F18" s="26" t="s">
        <v>266</v>
      </c>
      <c r="G18" s="25">
        <v>0</v>
      </c>
      <c r="H18" s="25">
        <v>0</v>
      </c>
      <c r="I18" s="26">
        <v>0</v>
      </c>
      <c r="J18" s="13">
        <f t="shared" si="1"/>
        <v>1987</v>
      </c>
      <c r="K18" s="26" t="s">
        <v>6578</v>
      </c>
      <c r="L18" s="123">
        <v>31981.895138888889</v>
      </c>
      <c r="M18" s="123">
        <v>31981.895138888889</v>
      </c>
      <c r="N18" s="123">
        <v>31982.636111111111</v>
      </c>
      <c r="O18" s="123">
        <v>31982.708333333332</v>
      </c>
      <c r="P18" s="26" t="s">
        <v>311</v>
      </c>
      <c r="Q18" s="19">
        <f t="shared" si="2"/>
        <v>0.74097222222189885</v>
      </c>
      <c r="R18" s="19">
        <f t="shared" si="3"/>
        <v>0.8131944444430701</v>
      </c>
      <c r="S18" s="21">
        <f t="shared" si="4"/>
        <v>22.229166666656965</v>
      </c>
      <c r="T18" s="50">
        <v>0</v>
      </c>
      <c r="U18" s="26" t="s">
        <v>6577</v>
      </c>
    </row>
    <row r="19" spans="1:21">
      <c r="A19" s="26" t="s">
        <v>311</v>
      </c>
      <c r="B19" s="26" t="s">
        <v>182</v>
      </c>
      <c r="C19" s="26" t="s">
        <v>349</v>
      </c>
      <c r="D19" s="26" t="s">
        <v>195</v>
      </c>
      <c r="E19" s="26" t="s">
        <v>266</v>
      </c>
      <c r="F19" s="26" t="s">
        <v>266</v>
      </c>
      <c r="G19" s="25">
        <v>0</v>
      </c>
      <c r="H19" s="25">
        <v>0</v>
      </c>
      <c r="I19" s="26">
        <v>0</v>
      </c>
      <c r="J19" s="13">
        <f t="shared" si="1"/>
        <v>1987</v>
      </c>
      <c r="K19" s="26" t="s">
        <v>6576</v>
      </c>
      <c r="L19" s="123">
        <v>31983.195833333335</v>
      </c>
      <c r="M19" s="123">
        <v>31983.238194444446</v>
      </c>
      <c r="N19" s="123">
        <v>31985.0625</v>
      </c>
      <c r="O19" s="123">
        <v>31985.104166666668</v>
      </c>
      <c r="P19" s="26" t="s">
        <v>311</v>
      </c>
      <c r="Q19" s="19">
        <f t="shared" si="2"/>
        <v>1.8243055555540195</v>
      </c>
      <c r="R19" s="19">
        <f t="shared" si="3"/>
        <v>1.9083333333328483</v>
      </c>
      <c r="S19" s="21">
        <f t="shared" si="4"/>
        <v>54.729166666620586</v>
      </c>
      <c r="T19" s="50">
        <v>0</v>
      </c>
      <c r="U19" s="26" t="s">
        <v>6577</v>
      </c>
    </row>
    <row r="20" spans="1:21">
      <c r="A20" s="26" t="s">
        <v>350</v>
      </c>
      <c r="B20" s="26" t="s">
        <v>182</v>
      </c>
      <c r="C20" s="26" t="s">
        <v>351</v>
      </c>
      <c r="D20" s="26" t="s">
        <v>346</v>
      </c>
      <c r="E20" s="26" t="s">
        <v>6964</v>
      </c>
      <c r="F20" s="26" t="s">
        <v>6964</v>
      </c>
      <c r="G20" s="25">
        <v>71.92</v>
      </c>
      <c r="H20" s="25">
        <v>-0.83</v>
      </c>
      <c r="I20" s="26">
        <f>INT(((180 + H20)/6) + 1)</f>
        <v>30</v>
      </c>
      <c r="J20" s="13">
        <f t="shared" si="1"/>
        <v>1987</v>
      </c>
      <c r="K20" s="26" t="s">
        <v>6575</v>
      </c>
      <c r="L20" s="123">
        <v>31997.166666666668</v>
      </c>
      <c r="M20" s="123">
        <v>31997.292361111111</v>
      </c>
      <c r="N20" s="123">
        <v>31998.6875</v>
      </c>
      <c r="O20" s="123">
        <v>31998.770833333332</v>
      </c>
      <c r="P20" s="26" t="s">
        <v>6574</v>
      </c>
      <c r="Q20" s="19">
        <f t="shared" si="2"/>
        <v>1.3951388888890506</v>
      </c>
      <c r="R20" s="19">
        <f t="shared" si="3"/>
        <v>1.6041666666642413</v>
      </c>
      <c r="S20" s="21">
        <f t="shared" si="4"/>
        <v>41.854166666671517</v>
      </c>
      <c r="T20" s="50">
        <v>0</v>
      </c>
      <c r="U20" s="26" t="s">
        <v>5767</v>
      </c>
    </row>
    <row r="21" spans="1:21">
      <c r="A21" s="26" t="s">
        <v>350</v>
      </c>
      <c r="B21" s="26" t="s">
        <v>182</v>
      </c>
      <c r="C21" s="26" t="s">
        <v>351</v>
      </c>
      <c r="D21" s="26" t="s">
        <v>346</v>
      </c>
      <c r="E21" s="26" t="s">
        <v>6964</v>
      </c>
      <c r="F21" s="26" t="s">
        <v>6964</v>
      </c>
      <c r="G21" s="25">
        <v>71.56</v>
      </c>
      <c r="H21" s="25">
        <v>-3.33</v>
      </c>
      <c r="I21" s="26">
        <f>INT(((180 + H21)/6) + 1)</f>
        <v>30</v>
      </c>
      <c r="J21" s="13">
        <f t="shared" si="1"/>
        <v>1987</v>
      </c>
      <c r="K21" s="26" t="s">
        <v>6573</v>
      </c>
      <c r="L21" s="123">
        <v>32000.96875</v>
      </c>
      <c r="M21" s="123">
        <v>32000.981944444444</v>
      </c>
      <c r="N21" s="123">
        <v>32002.268749999999</v>
      </c>
      <c r="O21" s="123">
        <v>32002.3125</v>
      </c>
      <c r="P21" s="26" t="s">
        <v>6574</v>
      </c>
      <c r="Q21" s="19">
        <f t="shared" si="2"/>
        <v>1.2868055555554747</v>
      </c>
      <c r="R21" s="19">
        <f t="shared" si="3"/>
        <v>1.34375</v>
      </c>
      <c r="S21" s="21">
        <f t="shared" si="4"/>
        <v>38.604166666664241</v>
      </c>
      <c r="T21" s="50">
        <v>0</v>
      </c>
      <c r="U21" s="26" t="s">
        <v>5767</v>
      </c>
    </row>
    <row r="22" spans="1:21">
      <c r="A22" s="26" t="s">
        <v>311</v>
      </c>
      <c r="B22" s="26" t="s">
        <v>263</v>
      </c>
      <c r="C22" s="26" t="s">
        <v>354</v>
      </c>
      <c r="D22" s="26" t="s">
        <v>195</v>
      </c>
      <c r="E22" s="26" t="s">
        <v>355</v>
      </c>
      <c r="F22" s="26" t="s">
        <v>355</v>
      </c>
      <c r="G22" s="25">
        <v>0</v>
      </c>
      <c r="H22" s="25">
        <v>0</v>
      </c>
      <c r="I22" s="26">
        <v>0</v>
      </c>
      <c r="J22" s="13">
        <f t="shared" si="1"/>
        <v>1988</v>
      </c>
      <c r="K22" s="26" t="s">
        <v>6572</v>
      </c>
      <c r="L22" s="123">
        <v>32143.041666666668</v>
      </c>
      <c r="M22" s="123">
        <v>32143.041666666668</v>
      </c>
      <c r="N22" s="123">
        <v>32143.041666666668</v>
      </c>
      <c r="O22" s="123">
        <v>32143.041666666668</v>
      </c>
      <c r="P22" s="26" t="s">
        <v>311</v>
      </c>
      <c r="Q22" s="19">
        <f t="shared" si="2"/>
        <v>0</v>
      </c>
      <c r="R22" s="19">
        <f t="shared" si="3"/>
        <v>0</v>
      </c>
      <c r="S22" s="21">
        <f t="shared" si="4"/>
        <v>0</v>
      </c>
      <c r="T22" s="50">
        <v>0</v>
      </c>
      <c r="U22" s="26" t="s">
        <v>5770</v>
      </c>
    </row>
    <row r="23" spans="1:21">
      <c r="A23" s="26" t="s">
        <v>357</v>
      </c>
      <c r="B23" s="26" t="s">
        <v>358</v>
      </c>
      <c r="C23" s="26" t="s">
        <v>359</v>
      </c>
      <c r="D23" s="26" t="s">
        <v>346</v>
      </c>
      <c r="E23" s="26" t="s">
        <v>360</v>
      </c>
      <c r="F23" s="26" t="s">
        <v>360</v>
      </c>
      <c r="G23" s="25">
        <v>19.5</v>
      </c>
      <c r="H23" s="25">
        <v>-66</v>
      </c>
      <c r="I23" s="26">
        <f>INT(((180 + H23)/6) + 1)</f>
        <v>20</v>
      </c>
      <c r="J23" s="13">
        <f t="shared" si="1"/>
        <v>1988</v>
      </c>
      <c r="K23" s="26" t="s">
        <v>6569</v>
      </c>
      <c r="L23" s="123">
        <v>32231.041666666668</v>
      </c>
      <c r="M23" s="123">
        <v>32231.041666666668</v>
      </c>
      <c r="N23" s="123">
        <v>32231.041666666668</v>
      </c>
      <c r="O23" s="123">
        <v>32231.5625</v>
      </c>
      <c r="P23" s="26" t="s">
        <v>7092</v>
      </c>
      <c r="Q23" s="19">
        <f t="shared" si="2"/>
        <v>0</v>
      </c>
      <c r="R23" s="19">
        <f t="shared" si="3"/>
        <v>0.52083333333212067</v>
      </c>
      <c r="S23" s="21">
        <f t="shared" si="4"/>
        <v>0</v>
      </c>
      <c r="T23" s="50">
        <v>0</v>
      </c>
      <c r="U23" s="37" t="s">
        <v>6571</v>
      </c>
    </row>
    <row r="24" spans="1:21">
      <c r="J24" s="13"/>
      <c r="T24" s="50"/>
    </row>
    <row r="25" spans="1:21">
      <c r="J25" s="13"/>
      <c r="T25" s="50"/>
    </row>
    <row r="26" spans="1:21">
      <c r="J26" s="13"/>
      <c r="T26" s="50"/>
    </row>
    <row r="27" spans="1:21">
      <c r="J27" s="13"/>
      <c r="T27" s="50"/>
    </row>
    <row r="28" spans="1:21">
      <c r="J28" s="13"/>
      <c r="T28" s="50"/>
    </row>
    <row r="29" spans="1:21">
      <c r="J29" s="13"/>
      <c r="T29" s="50"/>
    </row>
    <row r="30" spans="1:21">
      <c r="J30" s="13"/>
      <c r="T30" s="50"/>
    </row>
    <row r="31" spans="1:21">
      <c r="J31" s="13"/>
      <c r="T31" s="50"/>
    </row>
    <row r="32" spans="1:21">
      <c r="J32" s="13"/>
      <c r="T32" s="50"/>
    </row>
    <row r="33" spans="10:20">
      <c r="J33" s="13"/>
      <c r="T33" s="50"/>
    </row>
    <row r="34" spans="10:20">
      <c r="J34" s="13"/>
      <c r="T34" s="50"/>
    </row>
    <row r="35" spans="10:20">
      <c r="J35" s="13"/>
      <c r="T35" s="50"/>
    </row>
    <row r="36" spans="10:20">
      <c r="J36" s="13"/>
      <c r="T36" s="50"/>
    </row>
    <row r="37" spans="10:20">
      <c r="J37" s="13"/>
      <c r="T37" s="50"/>
    </row>
    <row r="38" spans="10:20">
      <c r="J38" s="13"/>
      <c r="T38" s="50"/>
    </row>
    <row r="39" spans="10:20">
      <c r="J39" s="13"/>
      <c r="T39" s="50"/>
    </row>
    <row r="40" spans="10:20">
      <c r="J40" s="13"/>
      <c r="T40" s="50"/>
    </row>
    <row r="41" spans="10:20">
      <c r="J41" s="13"/>
      <c r="T41" s="50"/>
    </row>
    <row r="42" spans="10:20">
      <c r="J42" s="13"/>
      <c r="T42" s="50"/>
    </row>
    <row r="43" spans="10:20">
      <c r="J43" s="13"/>
      <c r="T43" s="50"/>
    </row>
    <row r="44" spans="10:20">
      <c r="J44" s="13"/>
      <c r="T44" s="50"/>
    </row>
    <row r="45" spans="10:20">
      <c r="J45" s="13"/>
      <c r="T45" s="50"/>
    </row>
    <row r="46" spans="10:20">
      <c r="J46" s="13"/>
      <c r="T46" s="50"/>
    </row>
    <row r="47" spans="10:20">
      <c r="J47" s="13"/>
      <c r="T47" s="50"/>
    </row>
    <row r="48" spans="10:20">
      <c r="J48" s="13"/>
      <c r="T48" s="50"/>
    </row>
    <row r="49" spans="10:20">
      <c r="J49" s="13"/>
      <c r="T49" s="50"/>
    </row>
    <row r="50" spans="10:20">
      <c r="J50" s="13"/>
      <c r="T50" s="50"/>
    </row>
    <row r="51" spans="10:20">
      <c r="J51" s="13"/>
      <c r="T51" s="50"/>
    </row>
    <row r="52" spans="10:20">
      <c r="J52" s="13"/>
      <c r="T52" s="50"/>
    </row>
    <row r="53" spans="10:20">
      <c r="J53" s="13"/>
      <c r="T53" s="50"/>
    </row>
    <row r="54" spans="10:20">
      <c r="J54" s="13"/>
      <c r="T54" s="50"/>
    </row>
    <row r="55" spans="10:20">
      <c r="J55" s="13"/>
      <c r="T55" s="50"/>
    </row>
    <row r="56" spans="10:20">
      <c r="J56" s="13"/>
      <c r="T56" s="50"/>
    </row>
    <row r="57" spans="10:20">
      <c r="J57" s="13"/>
      <c r="T57" s="50"/>
    </row>
    <row r="58" spans="10:20">
      <c r="J58" s="13"/>
      <c r="T58" s="50"/>
    </row>
    <row r="59" spans="10:20">
      <c r="J59" s="13"/>
      <c r="T59" s="50"/>
    </row>
    <row r="60" spans="10:20">
      <c r="J60" s="13"/>
      <c r="T60" s="50"/>
    </row>
    <row r="61" spans="10:20">
      <c r="J61" s="13"/>
      <c r="T61" s="50"/>
    </row>
    <row r="62" spans="10:20">
      <c r="J62" s="13"/>
      <c r="T62" s="50"/>
    </row>
    <row r="63" spans="10:20">
      <c r="J63" s="13"/>
      <c r="T63" s="50"/>
    </row>
    <row r="64" spans="10:20">
      <c r="J64" s="13"/>
      <c r="T64" s="50"/>
    </row>
    <row r="65" spans="10:20">
      <c r="J65" s="13"/>
      <c r="T65" s="50"/>
    </row>
    <row r="66" spans="10:20">
      <c r="J66" s="13"/>
      <c r="T66" s="50"/>
    </row>
    <row r="67" spans="10:20">
      <c r="J67" s="13"/>
      <c r="T67" s="50"/>
    </row>
    <row r="68" spans="10:20">
      <c r="J68" s="13"/>
      <c r="T68" s="50"/>
    </row>
    <row r="69" spans="10:20">
      <c r="J69" s="13"/>
      <c r="T69" s="50"/>
    </row>
    <row r="70" spans="10:20">
      <c r="J70" s="13"/>
      <c r="T70" s="50"/>
    </row>
    <row r="71" spans="10:20">
      <c r="J71" s="13"/>
      <c r="T71" s="50"/>
    </row>
    <row r="72" spans="10:20">
      <c r="J72" s="13"/>
      <c r="T72" s="50"/>
    </row>
    <row r="73" spans="10:20">
      <c r="J73" s="13"/>
      <c r="T73" s="50"/>
    </row>
    <row r="74" spans="10:20">
      <c r="J74" s="13"/>
      <c r="T74" s="50"/>
    </row>
    <row r="75" spans="10:20">
      <c r="J75" s="13"/>
      <c r="T75" s="50"/>
    </row>
    <row r="76" spans="10:20">
      <c r="J76" s="13"/>
      <c r="T76" s="50"/>
    </row>
    <row r="77" spans="10:20">
      <c r="J77" s="13"/>
      <c r="T77" s="50"/>
    </row>
    <row r="78" spans="10:20">
      <c r="J78" s="13"/>
      <c r="T78" s="50"/>
    </row>
    <row r="79" spans="10:20">
      <c r="J79" s="13"/>
      <c r="T79" s="50"/>
    </row>
    <row r="80" spans="10:20">
      <c r="J80" s="13"/>
      <c r="T80" s="50"/>
    </row>
    <row r="81" spans="10:20">
      <c r="J81" s="13"/>
      <c r="T81" s="50"/>
    </row>
    <row r="82" spans="10:20">
      <c r="J82" s="13"/>
      <c r="T82" s="50"/>
    </row>
    <row r="83" spans="10:20">
      <c r="J83" s="13"/>
      <c r="T83" s="50"/>
    </row>
    <row r="84" spans="10:20">
      <c r="J84" s="13"/>
      <c r="T84" s="50"/>
    </row>
    <row r="85" spans="10:20">
      <c r="J85" s="13"/>
      <c r="T85" s="50"/>
    </row>
    <row r="86" spans="10:20">
      <c r="J86" s="13"/>
      <c r="T86" s="50"/>
    </row>
    <row r="87" spans="10:20">
      <c r="J87" s="13"/>
      <c r="T87" s="50"/>
    </row>
    <row r="88" spans="10:20">
      <c r="J88" s="13"/>
      <c r="T88" s="50"/>
    </row>
    <row r="89" spans="10:20">
      <c r="J89" s="13"/>
      <c r="T89" s="50"/>
    </row>
    <row r="90" spans="10:20">
      <c r="J90" s="13"/>
      <c r="T90" s="50"/>
    </row>
    <row r="91" spans="10:20">
      <c r="J91" s="13"/>
      <c r="T91" s="50"/>
    </row>
    <row r="92" spans="10:20">
      <c r="J92" s="13"/>
      <c r="T92" s="50"/>
    </row>
    <row r="93" spans="10:20">
      <c r="J93" s="13"/>
      <c r="T93" s="50"/>
    </row>
    <row r="94" spans="10:20">
      <c r="J94" s="13"/>
      <c r="T94" s="50"/>
    </row>
    <row r="95" spans="10:20">
      <c r="J95" s="13"/>
      <c r="T95" s="50"/>
    </row>
    <row r="96" spans="10:20">
      <c r="J96" s="13"/>
      <c r="T96" s="50"/>
    </row>
    <row r="97" spans="10:20">
      <c r="J97" s="13"/>
      <c r="T97" s="50"/>
    </row>
    <row r="98" spans="10:20">
      <c r="J98" s="13"/>
      <c r="T98" s="50"/>
    </row>
    <row r="99" spans="10:20">
      <c r="J99" s="13"/>
      <c r="T99" s="50"/>
    </row>
    <row r="100" spans="10:20">
      <c r="J100" s="13"/>
      <c r="T100" s="50"/>
    </row>
    <row r="101" spans="10:20">
      <c r="J101" s="13"/>
      <c r="T101" s="50"/>
    </row>
    <row r="102" spans="10:20">
      <c r="J102" s="13"/>
      <c r="T102" s="50"/>
    </row>
    <row r="103" spans="10:20">
      <c r="J103" s="13"/>
      <c r="T103" s="50"/>
    </row>
    <row r="104" spans="10:20">
      <c r="J104" s="13"/>
      <c r="T104" s="50"/>
    </row>
    <row r="105" spans="10:20">
      <c r="J105" s="13"/>
      <c r="T105" s="50"/>
    </row>
    <row r="106" spans="10:20">
      <c r="J106" s="13"/>
      <c r="T106" s="50"/>
    </row>
    <row r="107" spans="10:20">
      <c r="J107" s="13"/>
      <c r="T107" s="50"/>
    </row>
    <row r="108" spans="10:20">
      <c r="J108" s="13"/>
      <c r="T108" s="50"/>
    </row>
    <row r="109" spans="10:20">
      <c r="J109" s="13"/>
      <c r="T109" s="50"/>
    </row>
    <row r="110" spans="10:20">
      <c r="J110" s="13"/>
      <c r="T110" s="50"/>
    </row>
    <row r="111" spans="10:20">
      <c r="J111" s="13"/>
      <c r="T111" s="50"/>
    </row>
    <row r="112" spans="10:20">
      <c r="J112" s="13"/>
      <c r="T112" s="50"/>
    </row>
    <row r="113" spans="10:20">
      <c r="J113" s="13"/>
      <c r="T113" s="50"/>
    </row>
    <row r="114" spans="10:20">
      <c r="J114" s="13"/>
      <c r="T114" s="50"/>
    </row>
    <row r="115" spans="10:20">
      <c r="J115" s="13"/>
      <c r="T115" s="50"/>
    </row>
    <row r="116" spans="10:20">
      <c r="J116" s="13"/>
      <c r="T116" s="50"/>
    </row>
    <row r="117" spans="10:20">
      <c r="J117" s="13"/>
      <c r="T117" s="50"/>
    </row>
    <row r="118" spans="10:20">
      <c r="J118" s="13"/>
      <c r="T118" s="50"/>
    </row>
    <row r="119" spans="10:20">
      <c r="J119" s="13"/>
      <c r="T119" s="50"/>
    </row>
    <row r="120" spans="10:20">
      <c r="J120" s="13"/>
      <c r="T120" s="50"/>
    </row>
    <row r="121" spans="10:20">
      <c r="J121" s="13"/>
      <c r="T121" s="50"/>
    </row>
    <row r="122" spans="10:20">
      <c r="J122" s="13"/>
      <c r="T122" s="50"/>
    </row>
    <row r="123" spans="10:20">
      <c r="J123" s="13"/>
      <c r="T123" s="50"/>
    </row>
    <row r="124" spans="10:20">
      <c r="J124" s="13"/>
      <c r="T124" s="50"/>
    </row>
    <row r="125" spans="10:20">
      <c r="J125" s="13"/>
      <c r="T125" s="50"/>
    </row>
    <row r="126" spans="10:20">
      <c r="J126" s="13"/>
      <c r="T126" s="50"/>
    </row>
    <row r="127" spans="10:20">
      <c r="J127" s="13"/>
      <c r="T127" s="50"/>
    </row>
    <row r="128" spans="10:20">
      <c r="J128" s="13"/>
      <c r="T128" s="50"/>
    </row>
    <row r="129" spans="10:20">
      <c r="J129" s="13"/>
      <c r="T129" s="50"/>
    </row>
    <row r="130" spans="10:20">
      <c r="J130" s="13"/>
      <c r="T130" s="50"/>
    </row>
    <row r="131" spans="10:20">
      <c r="J131" s="13"/>
      <c r="T131" s="50"/>
    </row>
    <row r="132" spans="10:20">
      <c r="J132" s="13"/>
      <c r="T132" s="50"/>
    </row>
    <row r="133" spans="10:20">
      <c r="J133" s="13"/>
      <c r="T133" s="50"/>
    </row>
    <row r="134" spans="10:20">
      <c r="J134" s="13"/>
      <c r="T134" s="50"/>
    </row>
    <row r="135" spans="10:20">
      <c r="J135" s="13"/>
      <c r="T135" s="50"/>
    </row>
    <row r="136" spans="10:20">
      <c r="J136" s="13"/>
      <c r="T136" s="50"/>
    </row>
    <row r="137" spans="10:20">
      <c r="J137" s="13"/>
      <c r="T137" s="50"/>
    </row>
    <row r="138" spans="10:20">
      <c r="J138" s="13"/>
      <c r="T138" s="50"/>
    </row>
    <row r="139" spans="10:20">
      <c r="J139" s="13"/>
      <c r="T139" s="50"/>
    </row>
    <row r="140" spans="10:20">
      <c r="J140" s="13"/>
      <c r="T140" s="50"/>
    </row>
    <row r="141" spans="10:20">
      <c r="J141" s="13"/>
      <c r="T141" s="50"/>
    </row>
    <row r="142" spans="10:20">
      <c r="J142" s="13"/>
      <c r="T142" s="50"/>
    </row>
    <row r="143" spans="10:20">
      <c r="J143" s="13"/>
      <c r="T143" s="50"/>
    </row>
    <row r="144" spans="10:20">
      <c r="J144" s="13"/>
      <c r="T144" s="50"/>
    </row>
    <row r="145" spans="10:20">
      <c r="J145" s="13"/>
      <c r="T145" s="50"/>
    </row>
    <row r="146" spans="10:20">
      <c r="J146" s="13"/>
      <c r="T146" s="50"/>
    </row>
    <row r="147" spans="10:20">
      <c r="J147" s="13"/>
      <c r="T147" s="50"/>
    </row>
    <row r="148" spans="10:20">
      <c r="J148" s="13"/>
      <c r="T148" s="50"/>
    </row>
    <row r="149" spans="10:20">
      <c r="J149" s="13"/>
      <c r="T149" s="50"/>
    </row>
    <row r="150" spans="10:20">
      <c r="J150" s="13"/>
      <c r="T150" s="50"/>
    </row>
    <row r="151" spans="10:20">
      <c r="J151" s="13"/>
      <c r="T151" s="50"/>
    </row>
    <row r="152" spans="10:20">
      <c r="J152" s="13"/>
      <c r="T152" s="50"/>
    </row>
    <row r="153" spans="10:20">
      <c r="J153" s="13"/>
      <c r="T153" s="50"/>
    </row>
    <row r="154" spans="10:20">
      <c r="J154" s="13"/>
      <c r="T154" s="50"/>
    </row>
    <row r="155" spans="10:20">
      <c r="J155" s="13"/>
      <c r="T155" s="50"/>
    </row>
    <row r="156" spans="10:20">
      <c r="J156" s="13"/>
      <c r="T156" s="50"/>
    </row>
    <row r="157" spans="10:20">
      <c r="J157" s="13"/>
      <c r="T157" s="50"/>
    </row>
    <row r="158" spans="10:20">
      <c r="J158" s="13"/>
      <c r="T158" s="50"/>
    </row>
    <row r="159" spans="10:20">
      <c r="J159" s="13"/>
      <c r="T159" s="50"/>
    </row>
    <row r="160" spans="10:20">
      <c r="J160" s="13"/>
      <c r="T160" s="50"/>
    </row>
    <row r="161" spans="10:20">
      <c r="J161" s="13"/>
      <c r="T161" s="50"/>
    </row>
    <row r="162" spans="10:20">
      <c r="J162" s="13"/>
      <c r="T162" s="50"/>
    </row>
    <row r="163" spans="10:20">
      <c r="J163" s="13"/>
      <c r="T163" s="50"/>
    </row>
    <row r="164" spans="10:20">
      <c r="J164" s="13"/>
      <c r="T164" s="50"/>
    </row>
    <row r="165" spans="10:20">
      <c r="J165" s="13"/>
      <c r="T165" s="50"/>
    </row>
    <row r="166" spans="10:20">
      <c r="J166" s="13"/>
      <c r="T166" s="50"/>
    </row>
    <row r="167" spans="10:20">
      <c r="J167" s="13"/>
      <c r="T167" s="50"/>
    </row>
    <row r="168" spans="10:20">
      <c r="J168" s="13"/>
      <c r="T168" s="50"/>
    </row>
    <row r="169" spans="10:20">
      <c r="J169" s="13"/>
      <c r="T169" s="50"/>
    </row>
    <row r="170" spans="10:20">
      <c r="J170" s="13"/>
      <c r="T170" s="50"/>
    </row>
    <row r="171" spans="10:20">
      <c r="J171" s="13"/>
      <c r="T171" s="50"/>
    </row>
    <row r="172" spans="10:20">
      <c r="J172" s="13"/>
      <c r="T172" s="50"/>
    </row>
    <row r="173" spans="10:20">
      <c r="J173" s="13"/>
      <c r="T173" s="50"/>
    </row>
    <row r="174" spans="10:20">
      <c r="J174" s="13"/>
      <c r="T174" s="50"/>
    </row>
    <row r="175" spans="10:20">
      <c r="J175" s="13"/>
      <c r="T175" s="50"/>
    </row>
    <row r="176" spans="10:20">
      <c r="J176" s="13"/>
      <c r="T176" s="50"/>
    </row>
    <row r="177" spans="10:20">
      <c r="J177" s="13"/>
      <c r="T177" s="50"/>
    </row>
    <row r="178" spans="10:20">
      <c r="J178" s="13"/>
      <c r="T178" s="50"/>
    </row>
    <row r="179" spans="10:20">
      <c r="J179" s="13"/>
      <c r="T179" s="50"/>
    </row>
    <row r="180" spans="10:20">
      <c r="J180" s="13"/>
      <c r="T180" s="50"/>
    </row>
    <row r="181" spans="10:20">
      <c r="J181" s="13"/>
      <c r="T181" s="50"/>
    </row>
    <row r="182" spans="10:20">
      <c r="J182" s="13"/>
      <c r="T182" s="50"/>
    </row>
    <row r="183" spans="10:20">
      <c r="J183" s="13"/>
      <c r="T183" s="50"/>
    </row>
    <row r="184" spans="10:20">
      <c r="J184" s="13"/>
      <c r="T184" s="50"/>
    </row>
    <row r="185" spans="10:20">
      <c r="J185" s="13"/>
      <c r="T185" s="50"/>
    </row>
    <row r="186" spans="10:20">
      <c r="J186" s="13"/>
      <c r="T186" s="50"/>
    </row>
    <row r="187" spans="10:20">
      <c r="J187" s="13"/>
      <c r="T187" s="50"/>
    </row>
    <row r="188" spans="10:20">
      <c r="J188" s="13"/>
      <c r="T188" s="50"/>
    </row>
    <row r="189" spans="10:20">
      <c r="J189" s="13"/>
      <c r="T189" s="50"/>
    </row>
    <row r="190" spans="10:20">
      <c r="J190" s="13"/>
      <c r="T190" s="50"/>
    </row>
    <row r="191" spans="10:20">
      <c r="J191" s="13"/>
      <c r="T191" s="50"/>
    </row>
    <row r="192" spans="10:20">
      <c r="J192" s="13"/>
      <c r="T192" s="50"/>
    </row>
    <row r="193" spans="10:20">
      <c r="J193" s="13"/>
      <c r="T193" s="50"/>
    </row>
    <row r="194" spans="10:20">
      <c r="J194" s="13"/>
      <c r="T194" s="50"/>
    </row>
    <row r="195" spans="10:20">
      <c r="J195" s="13"/>
      <c r="T195" s="50"/>
    </row>
    <row r="196" spans="10:20">
      <c r="J196" s="13"/>
      <c r="T196" s="50"/>
    </row>
    <row r="197" spans="10:20">
      <c r="J197" s="13"/>
      <c r="T197" s="50"/>
    </row>
    <row r="198" spans="10:20">
      <c r="J198" s="13"/>
      <c r="T198" s="50"/>
    </row>
    <row r="199" spans="10:20">
      <c r="J199" s="13"/>
      <c r="T199" s="50"/>
    </row>
    <row r="200" spans="10:20">
      <c r="J200" s="13"/>
      <c r="T200" s="50"/>
    </row>
    <row r="201" spans="10:20">
      <c r="J201" s="13"/>
      <c r="T201" s="50"/>
    </row>
    <row r="202" spans="10:20">
      <c r="J202" s="13"/>
      <c r="T202" s="50"/>
    </row>
    <row r="203" spans="10:20">
      <c r="J203" s="13"/>
      <c r="T203" s="50"/>
    </row>
    <row r="204" spans="10:20">
      <c r="J204" s="13"/>
      <c r="T204" s="50"/>
    </row>
    <row r="205" spans="10:20">
      <c r="J205" s="13"/>
      <c r="T205" s="50"/>
    </row>
    <row r="206" spans="10:20">
      <c r="J206" s="13"/>
      <c r="T206" s="50"/>
    </row>
    <row r="207" spans="10:20">
      <c r="J207" s="13"/>
      <c r="T207" s="50"/>
    </row>
    <row r="208" spans="10:20">
      <c r="J208" s="13"/>
      <c r="T208" s="50"/>
    </row>
    <row r="209" spans="10:20">
      <c r="J209" s="13"/>
      <c r="T209" s="50"/>
    </row>
    <row r="210" spans="10:20">
      <c r="J210" s="13"/>
      <c r="T210" s="50"/>
    </row>
    <row r="211" spans="10:20">
      <c r="J211" s="13"/>
      <c r="T211" s="50"/>
    </row>
    <row r="212" spans="10:20">
      <c r="J212" s="13"/>
      <c r="T212" s="50"/>
    </row>
    <row r="213" spans="10:20">
      <c r="J213" s="13"/>
      <c r="T213" s="50"/>
    </row>
    <row r="214" spans="10:20">
      <c r="J214" s="13"/>
      <c r="T214" s="50"/>
    </row>
    <row r="215" spans="10:20">
      <c r="J215" s="13"/>
      <c r="T215" s="50"/>
    </row>
    <row r="216" spans="10:20">
      <c r="J216" s="13"/>
      <c r="T216" s="50"/>
    </row>
    <row r="217" spans="10:20">
      <c r="J217" s="13"/>
      <c r="T217" s="50"/>
    </row>
    <row r="218" spans="10:20">
      <c r="J218" s="13"/>
      <c r="T218" s="50"/>
    </row>
    <row r="219" spans="10:20">
      <c r="J219" s="13"/>
      <c r="T219" s="50"/>
    </row>
    <row r="220" spans="10:20">
      <c r="J220" s="13"/>
      <c r="T220" s="50"/>
    </row>
    <row r="221" spans="10:20">
      <c r="J221" s="13"/>
      <c r="T221" s="50"/>
    </row>
    <row r="222" spans="10:20">
      <c r="J222" s="13"/>
      <c r="T222" s="50"/>
    </row>
    <row r="223" spans="10:20">
      <c r="J223" s="13"/>
      <c r="T223" s="50"/>
    </row>
    <row r="224" spans="10:20">
      <c r="J224" s="13"/>
      <c r="T224" s="50"/>
    </row>
    <row r="225" spans="10:20">
      <c r="J225" s="13"/>
      <c r="T225" s="50"/>
    </row>
    <row r="226" spans="10:20">
      <c r="J226" s="13"/>
      <c r="T226" s="50"/>
    </row>
    <row r="227" spans="10:20">
      <c r="J227" s="13"/>
      <c r="T227" s="50"/>
    </row>
    <row r="228" spans="10:20">
      <c r="J228" s="13"/>
      <c r="T228" s="50"/>
    </row>
    <row r="229" spans="10:20">
      <c r="J229" s="13"/>
      <c r="T229" s="50"/>
    </row>
    <row r="230" spans="10:20">
      <c r="J230" s="13"/>
      <c r="T230" s="50"/>
    </row>
    <row r="231" spans="10:20">
      <c r="J231" s="13"/>
      <c r="T231" s="50"/>
    </row>
    <row r="232" spans="10:20">
      <c r="J232" s="13"/>
      <c r="T232" s="50"/>
    </row>
    <row r="233" spans="10:20">
      <c r="J233" s="13"/>
      <c r="T233" s="50"/>
    </row>
    <row r="234" spans="10:20">
      <c r="J234" s="13"/>
      <c r="T234" s="50"/>
    </row>
    <row r="235" spans="10:20">
      <c r="J235" s="13"/>
      <c r="T235" s="50"/>
    </row>
    <row r="236" spans="10:20">
      <c r="J236" s="13"/>
      <c r="T236" s="50"/>
    </row>
    <row r="237" spans="10:20">
      <c r="J237" s="13"/>
      <c r="T237" s="50"/>
    </row>
    <row r="238" spans="10:20">
      <c r="J238" s="13"/>
      <c r="T238" s="50"/>
    </row>
    <row r="239" spans="10:20">
      <c r="J239" s="13"/>
      <c r="T239" s="50"/>
    </row>
    <row r="240" spans="10:20">
      <c r="J240" s="13"/>
      <c r="T240" s="50"/>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5" footer="0.5"/>
  <pageSetup scale="43" orientation="landscape"/>
  <headerFooter alignWithMargins="0">
    <oddFooter>&amp;L&amp;"Arial,Italic"&amp;8&amp;F &amp;A    &amp;D&amp;T&amp;R&amp;"Arial,Italic"&amp;8Page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pageSetUpPr fitToPage="1"/>
  </sheetPr>
  <dimension ref="A1:Z1233"/>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44.6640625" style="28" customWidth="1"/>
    <col min="22" max="26" width="10.6640625" style="28" customWidth="1"/>
    <col min="27" max="16384" width="9.1640625" style="28"/>
  </cols>
  <sheetData>
    <row r="1" spans="1:26">
      <c r="A1" s="61" t="s">
        <v>65</v>
      </c>
    </row>
    <row r="2" spans="1:26" ht="16">
      <c r="F2" s="1"/>
      <c r="G2" s="1"/>
      <c r="H2" s="1"/>
      <c r="I2" s="1"/>
      <c r="J2" s="1"/>
      <c r="L2" s="1" t="s">
        <v>0</v>
      </c>
      <c r="O2" s="8"/>
      <c r="P2" s="8"/>
    </row>
    <row r="3" spans="1:26" ht="16">
      <c r="C3" s="3" t="s">
        <v>1224</v>
      </c>
      <c r="D3" s="3" t="s">
        <v>1225</v>
      </c>
      <c r="E3" s="3" t="s">
        <v>114</v>
      </c>
      <c r="F3" s="14"/>
      <c r="G3" s="14"/>
      <c r="H3" s="14"/>
      <c r="J3" s="14"/>
      <c r="L3" s="11" t="s">
        <v>7093</v>
      </c>
      <c r="O3" s="8"/>
      <c r="P3" s="8"/>
    </row>
    <row r="4" spans="1:26" ht="16">
      <c r="B4" s="3" t="s">
        <v>6734</v>
      </c>
      <c r="C4" s="3" t="s">
        <v>1229</v>
      </c>
      <c r="D4" s="3" t="s">
        <v>1229</v>
      </c>
      <c r="E4" s="3" t="s">
        <v>1230</v>
      </c>
      <c r="F4" s="3" t="s">
        <v>1232</v>
      </c>
      <c r="G4" s="3" t="s">
        <v>1233</v>
      </c>
      <c r="L4" s="14" t="s">
        <v>7094</v>
      </c>
      <c r="N4" s="4"/>
      <c r="O4" s="5"/>
      <c r="P4" s="5"/>
      <c r="Q4" s="6"/>
      <c r="R4" s="6"/>
      <c r="S4" s="5"/>
      <c r="T4" s="5"/>
      <c r="U4" s="5"/>
      <c r="V4" s="35"/>
      <c r="W4" s="35"/>
      <c r="Y4" s="35"/>
      <c r="Z4" s="35"/>
    </row>
    <row r="5" spans="1:26" ht="16">
      <c r="A5" s="31" t="s">
        <v>1251</v>
      </c>
      <c r="B5" s="2">
        <f>COUNT(Q15:Q55)</f>
        <v>41</v>
      </c>
      <c r="C5" s="32">
        <f>SUM(Q15:Q55)</f>
        <v>9.8895833333226619</v>
      </c>
      <c r="D5" s="32">
        <f>SUM(R15:R55)</f>
        <v>10.409722222218988</v>
      </c>
      <c r="E5" s="33">
        <f>SUM(S15:S55)</f>
        <v>59.337499999935972</v>
      </c>
      <c r="F5" s="19">
        <f>MAX(R15:R55)</f>
        <v>0.3555555555576575</v>
      </c>
      <c r="G5" s="19">
        <f>AVERAGE(R15:R55)</f>
        <v>0.25389566395656071</v>
      </c>
      <c r="L5" s="11" t="s">
        <v>6735</v>
      </c>
      <c r="N5" s="4"/>
      <c r="O5" s="5"/>
      <c r="P5" s="5"/>
      <c r="Q5" s="6"/>
      <c r="R5" s="6"/>
      <c r="S5" s="5"/>
      <c r="T5" s="5"/>
      <c r="U5" s="5"/>
      <c r="V5" s="35"/>
      <c r="W5" s="35"/>
      <c r="Y5" s="35"/>
      <c r="Z5" s="35"/>
    </row>
    <row r="6" spans="1:26" ht="16">
      <c r="A6" s="31"/>
      <c r="B6" s="2"/>
      <c r="C6" s="32"/>
      <c r="D6" s="32"/>
      <c r="E6" s="33"/>
      <c r="F6" s="2" t="s">
        <v>7095</v>
      </c>
      <c r="K6" s="11"/>
      <c r="N6" s="4"/>
      <c r="O6" s="5"/>
      <c r="P6" s="5"/>
      <c r="Q6" s="6"/>
      <c r="R6" s="6"/>
      <c r="S6" s="5"/>
      <c r="T6" s="5"/>
      <c r="U6" s="5"/>
      <c r="V6" s="35"/>
      <c r="W6" s="35"/>
      <c r="Y6" s="35"/>
      <c r="Z6" s="35"/>
    </row>
    <row r="7" spans="1:26" ht="16">
      <c r="A7" s="3" t="s">
        <v>131</v>
      </c>
      <c r="B7" s="41">
        <f ca="1" xml:space="preserve"> TODAY()</f>
        <v>46085</v>
      </c>
      <c r="C7" s="32"/>
      <c r="D7" s="32"/>
      <c r="E7" s="32"/>
      <c r="F7" s="33"/>
      <c r="K7" s="11"/>
      <c r="N7" s="4"/>
      <c r="O7" s="5"/>
      <c r="P7" s="5"/>
      <c r="Q7" s="6"/>
      <c r="R7" s="6"/>
      <c r="S7" s="5"/>
      <c r="T7" s="5"/>
      <c r="U7" s="5"/>
      <c r="V7" s="35"/>
      <c r="W7" s="35"/>
      <c r="Y7" s="35"/>
      <c r="Z7" s="35"/>
    </row>
    <row r="8" spans="1:26">
      <c r="A8" s="3" t="s">
        <v>6952</v>
      </c>
      <c r="B8" s="40" t="s">
        <v>7096</v>
      </c>
      <c r="V8" s="35"/>
      <c r="W8" s="35"/>
      <c r="Y8" s="35"/>
      <c r="Z8" s="35"/>
    </row>
    <row r="9" spans="1:26" ht="16">
      <c r="J9" s="20"/>
      <c r="V9" s="35"/>
      <c r="W9" s="35"/>
      <c r="Y9" s="35"/>
      <c r="Z9" s="35"/>
    </row>
    <row r="10" spans="1:26">
      <c r="A10" s="2"/>
      <c r="G10" s="66" t="s">
        <v>135</v>
      </c>
      <c r="H10" s="66" t="s">
        <v>136</v>
      </c>
      <c r="I10" s="12"/>
      <c r="J10" s="12"/>
      <c r="P10" s="10"/>
      <c r="Q10" s="68" t="s">
        <v>111</v>
      </c>
      <c r="R10" s="68" t="s">
        <v>71</v>
      </c>
      <c r="S10" s="61" t="s">
        <v>114</v>
      </c>
      <c r="T10" s="61" t="s">
        <v>1265</v>
      </c>
      <c r="U10" s="3"/>
      <c r="X10" s="61" t="s">
        <v>122</v>
      </c>
    </row>
    <row r="11" spans="1:26"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7008</v>
      </c>
      <c r="W11" s="22" t="s">
        <v>6744</v>
      </c>
      <c r="X11" s="22" t="s">
        <v>6748</v>
      </c>
      <c r="Y11" s="22" t="s">
        <v>6749</v>
      </c>
      <c r="Z11" s="22" t="s">
        <v>6958</v>
      </c>
    </row>
    <row r="12" spans="1:26">
      <c r="A12" s="3"/>
      <c r="B12" s="7"/>
      <c r="C12" s="7"/>
      <c r="D12" s="10" t="s">
        <v>328</v>
      </c>
      <c r="E12" s="9" t="s">
        <v>849</v>
      </c>
      <c r="F12" s="9" t="s">
        <v>849</v>
      </c>
      <c r="G12" s="4"/>
      <c r="H12" s="4"/>
      <c r="I12" s="4"/>
      <c r="J12" s="13"/>
      <c r="K12" s="3"/>
      <c r="L12" s="4"/>
      <c r="M12" s="4"/>
      <c r="N12" s="4"/>
      <c r="O12" s="4"/>
      <c r="P12" s="5" t="s">
        <v>7097</v>
      </c>
      <c r="Q12" s="4"/>
      <c r="R12" s="4"/>
      <c r="S12" s="3"/>
      <c r="T12" s="50"/>
      <c r="U12" s="2" t="s">
        <v>7098</v>
      </c>
    </row>
    <row r="13" spans="1:26">
      <c r="A13" s="3"/>
      <c r="B13" s="7"/>
      <c r="C13" s="7"/>
      <c r="D13" s="10" t="s">
        <v>7099</v>
      </c>
      <c r="E13" s="9" t="s">
        <v>849</v>
      </c>
      <c r="F13" s="9" t="s">
        <v>849</v>
      </c>
      <c r="G13" s="4"/>
      <c r="H13" s="4"/>
      <c r="I13" s="4"/>
      <c r="J13" s="13"/>
      <c r="K13" s="3"/>
      <c r="L13" s="4"/>
      <c r="M13" s="4"/>
      <c r="N13" s="4"/>
      <c r="O13" s="4"/>
      <c r="P13" s="5" t="s">
        <v>7100</v>
      </c>
      <c r="Q13" s="4"/>
      <c r="R13" s="4"/>
      <c r="S13" s="3"/>
      <c r="T13" s="50"/>
      <c r="U13" s="2" t="s">
        <v>7098</v>
      </c>
    </row>
    <row r="14" spans="1:26">
      <c r="A14" s="3"/>
      <c r="B14" s="26" t="s">
        <v>163</v>
      </c>
      <c r="C14" s="7"/>
      <c r="D14" s="10" t="s">
        <v>7101</v>
      </c>
      <c r="E14" s="9" t="s">
        <v>849</v>
      </c>
      <c r="F14" s="9" t="s">
        <v>849</v>
      </c>
      <c r="G14" s="4"/>
      <c r="H14" s="4"/>
      <c r="I14" s="4"/>
      <c r="J14" s="13"/>
      <c r="K14" s="3"/>
      <c r="L14" s="4"/>
      <c r="M14" s="4"/>
      <c r="N14" s="4"/>
      <c r="O14" s="4"/>
      <c r="P14" s="5" t="s">
        <v>2476</v>
      </c>
      <c r="Q14" s="4"/>
      <c r="R14" s="4"/>
      <c r="S14" s="3"/>
      <c r="T14" s="50"/>
      <c r="U14" s="2" t="s">
        <v>7102</v>
      </c>
    </row>
    <row r="15" spans="1:26">
      <c r="A15" s="2" t="s">
        <v>495</v>
      </c>
      <c r="B15" s="9" t="s">
        <v>488</v>
      </c>
      <c r="C15" s="2" t="s">
        <v>496</v>
      </c>
      <c r="D15" s="10" t="s">
        <v>497</v>
      </c>
      <c r="E15" s="2" t="s">
        <v>1033</v>
      </c>
      <c r="F15" s="2" t="s">
        <v>1033</v>
      </c>
      <c r="G15" s="5" t="s">
        <v>498</v>
      </c>
      <c r="H15" s="5" t="s">
        <v>499</v>
      </c>
      <c r="I15" s="26">
        <f t="shared" ref="I15:I55" si="0">INT(((180 + H15)/6) + 1)</f>
        <v>13</v>
      </c>
      <c r="J15" s="13">
        <f t="shared" ref="J15:J55" si="1">YEAR(L15)</f>
        <v>1997</v>
      </c>
      <c r="K15" s="2" t="s">
        <v>7103</v>
      </c>
      <c r="L15" s="127">
        <v>35737.128472222219</v>
      </c>
      <c r="M15" s="127">
        <v>35737.128472222219</v>
      </c>
      <c r="N15" s="127">
        <v>35737.376388888886</v>
      </c>
      <c r="O15" s="127">
        <v>35737.376388888886</v>
      </c>
      <c r="P15" s="5" t="s">
        <v>7104</v>
      </c>
      <c r="Q15" s="19">
        <f t="shared" ref="Q15:Q27" si="2">(N15 - M15)</f>
        <v>0.24791666666715173</v>
      </c>
      <c r="R15" s="19">
        <f t="shared" ref="R15:R27" si="3">(O15 - L15)</f>
        <v>0.24791666666715173</v>
      </c>
      <c r="S15" s="21">
        <f t="shared" ref="S15:S27" si="4">((VALUE(Q15)) * 24) * 0.25</f>
        <v>1.4875000000029104</v>
      </c>
      <c r="T15" s="50">
        <v>0</v>
      </c>
      <c r="U15" s="3" t="s">
        <v>7105</v>
      </c>
    </row>
    <row r="16" spans="1:26">
      <c r="A16" s="2" t="s">
        <v>495</v>
      </c>
      <c r="B16" s="9" t="s">
        <v>488</v>
      </c>
      <c r="C16" s="2" t="s">
        <v>496</v>
      </c>
      <c r="D16" s="10" t="s">
        <v>497</v>
      </c>
      <c r="E16" s="2" t="s">
        <v>1033</v>
      </c>
      <c r="F16" s="2" t="s">
        <v>1033</v>
      </c>
      <c r="G16" s="5" t="s">
        <v>498</v>
      </c>
      <c r="H16" s="5" t="s">
        <v>499</v>
      </c>
      <c r="I16" s="26">
        <f t="shared" si="0"/>
        <v>13</v>
      </c>
      <c r="J16" s="13">
        <f t="shared" si="1"/>
        <v>1997</v>
      </c>
      <c r="K16" s="2" t="s">
        <v>7106</v>
      </c>
      <c r="L16" s="127">
        <v>35739.088888888888</v>
      </c>
      <c r="M16" s="127">
        <v>35739.088888888888</v>
      </c>
      <c r="N16" s="127">
        <v>35739.32708333333</v>
      </c>
      <c r="O16" s="127">
        <v>35739.32708333333</v>
      </c>
      <c r="P16" s="5" t="s">
        <v>7107</v>
      </c>
      <c r="Q16" s="19">
        <f t="shared" si="2"/>
        <v>0.2381944444423425</v>
      </c>
      <c r="R16" s="19">
        <f t="shared" si="3"/>
        <v>0.2381944444423425</v>
      </c>
      <c r="S16" s="21">
        <f t="shared" si="4"/>
        <v>1.429166666654055</v>
      </c>
      <c r="T16" s="50">
        <v>0</v>
      </c>
      <c r="U16" s="2" t="s">
        <v>7108</v>
      </c>
    </row>
    <row r="17" spans="1:21">
      <c r="A17" s="2" t="s">
        <v>495</v>
      </c>
      <c r="B17" s="9" t="s">
        <v>488</v>
      </c>
      <c r="C17" s="2" t="s">
        <v>496</v>
      </c>
      <c r="D17" s="10" t="s">
        <v>497</v>
      </c>
      <c r="E17" s="2" t="s">
        <v>1033</v>
      </c>
      <c r="F17" s="2" t="s">
        <v>1033</v>
      </c>
      <c r="G17" s="5" t="s">
        <v>498</v>
      </c>
      <c r="H17" s="5" t="s">
        <v>499</v>
      </c>
      <c r="I17" s="26">
        <f t="shared" si="0"/>
        <v>13</v>
      </c>
      <c r="J17" s="13">
        <f t="shared" si="1"/>
        <v>1997</v>
      </c>
      <c r="K17" s="2" t="s">
        <v>7109</v>
      </c>
      <c r="L17" s="127">
        <v>35741.114583333336</v>
      </c>
      <c r="M17" s="127">
        <v>35741.114583333336</v>
      </c>
      <c r="N17" s="127">
        <v>35741.327777777777</v>
      </c>
      <c r="O17" s="127">
        <v>35741.327777777777</v>
      </c>
      <c r="P17" s="5" t="s">
        <v>7110</v>
      </c>
      <c r="Q17" s="19">
        <f t="shared" si="2"/>
        <v>0.21319444444088731</v>
      </c>
      <c r="R17" s="19">
        <f t="shared" si="3"/>
        <v>0.21319444444088731</v>
      </c>
      <c r="S17" s="21">
        <f t="shared" si="4"/>
        <v>1.2791666666453239</v>
      </c>
      <c r="T17" s="50">
        <v>0</v>
      </c>
      <c r="U17" s="2" t="s">
        <v>7111</v>
      </c>
    </row>
    <row r="18" spans="1:21">
      <c r="A18" s="2" t="s">
        <v>495</v>
      </c>
      <c r="B18" s="9" t="s">
        <v>488</v>
      </c>
      <c r="C18" s="2" t="s">
        <v>496</v>
      </c>
      <c r="D18" s="10" t="s">
        <v>497</v>
      </c>
      <c r="E18" s="2" t="s">
        <v>1033</v>
      </c>
      <c r="F18" s="2" t="s">
        <v>1033</v>
      </c>
      <c r="G18" s="5" t="s">
        <v>498</v>
      </c>
      <c r="H18" s="5" t="s">
        <v>499</v>
      </c>
      <c r="I18" s="26">
        <f t="shared" si="0"/>
        <v>13</v>
      </c>
      <c r="J18" s="13">
        <f t="shared" si="1"/>
        <v>1997</v>
      </c>
      <c r="K18" s="2" t="s">
        <v>7112</v>
      </c>
      <c r="L18" s="127">
        <v>35743.087500000001</v>
      </c>
      <c r="M18" s="127">
        <v>35743.087500000001</v>
      </c>
      <c r="N18" s="127">
        <v>35743.328472222223</v>
      </c>
      <c r="O18" s="127">
        <v>35743.328472222223</v>
      </c>
      <c r="P18" s="5" t="s">
        <v>7113</v>
      </c>
      <c r="Q18" s="19">
        <f t="shared" si="2"/>
        <v>0.24097222222189885</v>
      </c>
      <c r="R18" s="19">
        <f t="shared" si="3"/>
        <v>0.24097222222189885</v>
      </c>
      <c r="S18" s="21">
        <f t="shared" si="4"/>
        <v>1.4458333333313931</v>
      </c>
      <c r="T18" s="50">
        <v>0</v>
      </c>
      <c r="U18" s="2" t="s">
        <v>7114</v>
      </c>
    </row>
    <row r="19" spans="1:21">
      <c r="A19" s="2" t="s">
        <v>495</v>
      </c>
      <c r="B19" s="9" t="s">
        <v>488</v>
      </c>
      <c r="C19" s="2" t="s">
        <v>496</v>
      </c>
      <c r="D19" s="10" t="s">
        <v>497</v>
      </c>
      <c r="E19" s="2" t="s">
        <v>1033</v>
      </c>
      <c r="F19" s="2" t="s">
        <v>1033</v>
      </c>
      <c r="G19" s="5" t="s">
        <v>498</v>
      </c>
      <c r="H19" s="5" t="s">
        <v>499</v>
      </c>
      <c r="I19" s="26">
        <f t="shared" si="0"/>
        <v>13</v>
      </c>
      <c r="J19" s="13">
        <f t="shared" si="1"/>
        <v>1997</v>
      </c>
      <c r="K19" s="2" t="s">
        <v>7115</v>
      </c>
      <c r="L19" s="127">
        <v>35746.113888888889</v>
      </c>
      <c r="M19" s="127">
        <v>35746.113888888889</v>
      </c>
      <c r="N19" s="127">
        <v>35746.35833333333</v>
      </c>
      <c r="O19" s="127">
        <v>35746.35833333333</v>
      </c>
      <c r="P19" s="5" t="s">
        <v>7116</v>
      </c>
      <c r="Q19" s="19">
        <f t="shared" si="2"/>
        <v>0.24444444444088731</v>
      </c>
      <c r="R19" s="19">
        <f t="shared" si="3"/>
        <v>0.24444444444088731</v>
      </c>
      <c r="S19" s="21">
        <f t="shared" si="4"/>
        <v>1.4666666666453239</v>
      </c>
      <c r="T19" s="50">
        <v>0</v>
      </c>
      <c r="U19" s="2" t="s">
        <v>7117</v>
      </c>
    </row>
    <row r="20" spans="1:21">
      <c r="A20" s="2" t="s">
        <v>495</v>
      </c>
      <c r="B20" s="9" t="s">
        <v>488</v>
      </c>
      <c r="C20" s="2" t="s">
        <v>496</v>
      </c>
      <c r="D20" s="10" t="s">
        <v>497</v>
      </c>
      <c r="E20" s="2" t="s">
        <v>1033</v>
      </c>
      <c r="F20" s="2" t="s">
        <v>1033</v>
      </c>
      <c r="G20" s="5" t="s">
        <v>498</v>
      </c>
      <c r="H20" s="5" t="s">
        <v>499</v>
      </c>
      <c r="I20" s="26">
        <f t="shared" si="0"/>
        <v>13</v>
      </c>
      <c r="J20" s="13">
        <f t="shared" si="1"/>
        <v>1997</v>
      </c>
      <c r="K20" s="2" t="s">
        <v>7118</v>
      </c>
      <c r="L20" s="127">
        <v>35747.059027777781</v>
      </c>
      <c r="M20" s="127">
        <v>35747.059027777781</v>
      </c>
      <c r="N20" s="127">
        <v>35747.301388888889</v>
      </c>
      <c r="O20" s="127">
        <v>35747.301388888889</v>
      </c>
      <c r="P20" s="5" t="s">
        <v>7119</v>
      </c>
      <c r="Q20" s="19">
        <f t="shared" si="2"/>
        <v>0.24236111110803904</v>
      </c>
      <c r="R20" s="19">
        <f t="shared" si="3"/>
        <v>0.24236111110803904</v>
      </c>
      <c r="S20" s="21">
        <f t="shared" si="4"/>
        <v>1.4541666666482342</v>
      </c>
      <c r="T20" s="50">
        <v>0</v>
      </c>
      <c r="U20" s="2" t="s">
        <v>7120</v>
      </c>
    </row>
    <row r="21" spans="1:21">
      <c r="A21" s="2" t="s">
        <v>495</v>
      </c>
      <c r="B21" s="9" t="s">
        <v>488</v>
      </c>
      <c r="C21" s="2" t="s">
        <v>496</v>
      </c>
      <c r="D21" s="10" t="s">
        <v>497</v>
      </c>
      <c r="E21" s="2" t="s">
        <v>1033</v>
      </c>
      <c r="F21" s="2" t="s">
        <v>1033</v>
      </c>
      <c r="G21" s="5" t="s">
        <v>498</v>
      </c>
      <c r="H21" s="5" t="s">
        <v>499</v>
      </c>
      <c r="I21" s="26">
        <f t="shared" si="0"/>
        <v>13</v>
      </c>
      <c r="J21" s="13">
        <f t="shared" si="1"/>
        <v>1997</v>
      </c>
      <c r="K21" s="2" t="s">
        <v>7121</v>
      </c>
      <c r="L21" s="127">
        <v>35748.156944444447</v>
      </c>
      <c r="M21" s="127">
        <v>35748.156944444447</v>
      </c>
      <c r="N21" s="127">
        <v>35748.400000000001</v>
      </c>
      <c r="O21" s="127">
        <v>35748.400000000001</v>
      </c>
      <c r="P21" s="5" t="s">
        <v>7122</v>
      </c>
      <c r="Q21" s="19">
        <f t="shared" si="2"/>
        <v>0.24305555555474712</v>
      </c>
      <c r="R21" s="19">
        <f t="shared" si="3"/>
        <v>0.24305555555474712</v>
      </c>
      <c r="S21" s="21">
        <f t="shared" si="4"/>
        <v>1.4583333333284827</v>
      </c>
      <c r="T21" s="50">
        <v>0</v>
      </c>
      <c r="U21" s="2" t="s">
        <v>7123</v>
      </c>
    </row>
    <row r="22" spans="1:21">
      <c r="A22" s="2" t="s">
        <v>495</v>
      </c>
      <c r="B22" s="9" t="s">
        <v>488</v>
      </c>
      <c r="C22" s="2" t="s">
        <v>496</v>
      </c>
      <c r="D22" s="10" t="s">
        <v>497</v>
      </c>
      <c r="E22" s="2" t="s">
        <v>1033</v>
      </c>
      <c r="F22" s="2" t="s">
        <v>1033</v>
      </c>
      <c r="G22" s="5" t="s">
        <v>498</v>
      </c>
      <c r="H22" s="5" t="s">
        <v>499</v>
      </c>
      <c r="I22" s="26">
        <f t="shared" si="0"/>
        <v>13</v>
      </c>
      <c r="J22" s="13">
        <f t="shared" si="1"/>
        <v>1997</v>
      </c>
      <c r="K22" s="2" t="s">
        <v>7124</v>
      </c>
      <c r="L22" s="127">
        <v>35749.118750000001</v>
      </c>
      <c r="M22" s="127">
        <v>35749.118750000001</v>
      </c>
      <c r="N22" s="127">
        <v>35749.331944444442</v>
      </c>
      <c r="O22" s="127">
        <v>35749.331944444442</v>
      </c>
      <c r="P22" s="5" t="s">
        <v>7125</v>
      </c>
      <c r="Q22" s="19">
        <f t="shared" si="2"/>
        <v>0.21319444444088731</v>
      </c>
      <c r="R22" s="19">
        <f t="shared" si="3"/>
        <v>0.21319444444088731</v>
      </c>
      <c r="S22" s="21">
        <f t="shared" si="4"/>
        <v>1.2791666666453239</v>
      </c>
      <c r="T22" s="50">
        <v>0</v>
      </c>
      <c r="U22" s="2" t="s">
        <v>7126</v>
      </c>
    </row>
    <row r="23" spans="1:21">
      <c r="A23" s="2" t="s">
        <v>495</v>
      </c>
      <c r="B23" s="9" t="s">
        <v>488</v>
      </c>
      <c r="C23" s="2" t="s">
        <v>496</v>
      </c>
      <c r="D23" s="10" t="s">
        <v>497</v>
      </c>
      <c r="E23" s="2" t="s">
        <v>1033</v>
      </c>
      <c r="F23" s="2" t="s">
        <v>1033</v>
      </c>
      <c r="G23" s="5" t="s">
        <v>498</v>
      </c>
      <c r="H23" s="5" t="s">
        <v>499</v>
      </c>
      <c r="I23" s="26">
        <f t="shared" si="0"/>
        <v>13</v>
      </c>
      <c r="J23" s="13">
        <f t="shared" si="1"/>
        <v>1997</v>
      </c>
      <c r="K23" s="2" t="s">
        <v>7127</v>
      </c>
      <c r="L23" s="127">
        <v>35750.092361111114</v>
      </c>
      <c r="M23" s="127">
        <v>35750.092361111114</v>
      </c>
      <c r="N23" s="127">
        <v>35750.334722222222</v>
      </c>
      <c r="O23" s="127">
        <v>35750.334722222222</v>
      </c>
      <c r="P23" s="5" t="s">
        <v>7128</v>
      </c>
      <c r="Q23" s="19">
        <f t="shared" si="2"/>
        <v>0.24236111110803904</v>
      </c>
      <c r="R23" s="19">
        <f t="shared" si="3"/>
        <v>0.24236111110803904</v>
      </c>
      <c r="S23" s="21">
        <f t="shared" si="4"/>
        <v>1.4541666666482342</v>
      </c>
      <c r="T23" s="50">
        <v>0</v>
      </c>
      <c r="U23" s="2" t="s">
        <v>7129</v>
      </c>
    </row>
    <row r="24" spans="1:21">
      <c r="A24" s="2" t="s">
        <v>495</v>
      </c>
      <c r="B24" s="9" t="s">
        <v>488</v>
      </c>
      <c r="C24" s="2" t="s">
        <v>496</v>
      </c>
      <c r="D24" s="10" t="s">
        <v>497</v>
      </c>
      <c r="E24" s="2" t="s">
        <v>1033</v>
      </c>
      <c r="F24" s="2" t="s">
        <v>1033</v>
      </c>
      <c r="G24" s="5" t="s">
        <v>498</v>
      </c>
      <c r="H24" s="5" t="s">
        <v>499</v>
      </c>
      <c r="I24" s="26">
        <f t="shared" si="0"/>
        <v>13</v>
      </c>
      <c r="J24" s="13">
        <f t="shared" si="1"/>
        <v>1997</v>
      </c>
      <c r="K24" s="2" t="s">
        <v>7130</v>
      </c>
      <c r="L24" s="127">
        <v>35751.19027777778</v>
      </c>
      <c r="M24" s="127">
        <v>35751.19027777778</v>
      </c>
      <c r="N24" s="127">
        <v>35751.433333333334</v>
      </c>
      <c r="O24" s="127">
        <v>35751.433333333334</v>
      </c>
      <c r="P24" s="5" t="s">
        <v>7131</v>
      </c>
      <c r="Q24" s="19">
        <f t="shared" si="2"/>
        <v>0.24305555555474712</v>
      </c>
      <c r="R24" s="19">
        <f t="shared" si="3"/>
        <v>0.24305555555474712</v>
      </c>
      <c r="S24" s="21">
        <f t="shared" si="4"/>
        <v>1.4583333333284827</v>
      </c>
      <c r="T24" s="50">
        <v>0</v>
      </c>
      <c r="U24" s="2" t="s">
        <v>7132</v>
      </c>
    </row>
    <row r="25" spans="1:21">
      <c r="A25" s="2" t="s">
        <v>500</v>
      </c>
      <c r="B25" s="9" t="s">
        <v>231</v>
      </c>
      <c r="C25" s="2" t="s">
        <v>5528</v>
      </c>
      <c r="D25" s="10" t="s">
        <v>502</v>
      </c>
      <c r="E25" s="9" t="s">
        <v>472</v>
      </c>
      <c r="F25" s="9" t="s">
        <v>472</v>
      </c>
      <c r="G25" s="21">
        <v>-28.1</v>
      </c>
      <c r="H25" s="21">
        <v>-112.9</v>
      </c>
      <c r="I25" s="26">
        <f t="shared" si="0"/>
        <v>12</v>
      </c>
      <c r="J25" s="13">
        <f t="shared" si="1"/>
        <v>1998</v>
      </c>
      <c r="K25" s="2" t="s">
        <v>7133</v>
      </c>
      <c r="L25" s="127">
        <v>35865.479166666664</v>
      </c>
      <c r="M25" s="127">
        <v>35865.541666666664</v>
      </c>
      <c r="N25" s="127">
        <v>35865.784722222219</v>
      </c>
      <c r="O25" s="127">
        <v>35865.829861111109</v>
      </c>
      <c r="P25" s="5" t="s">
        <v>6686</v>
      </c>
      <c r="Q25" s="19">
        <f t="shared" si="2"/>
        <v>0.24305555555474712</v>
      </c>
      <c r="R25" s="19">
        <f t="shared" si="3"/>
        <v>0.35069444444525288</v>
      </c>
      <c r="S25" s="21">
        <f t="shared" si="4"/>
        <v>1.4583333333284827</v>
      </c>
      <c r="T25" s="50">
        <v>0</v>
      </c>
      <c r="U25" s="2" t="s">
        <v>6687</v>
      </c>
    </row>
    <row r="26" spans="1:21">
      <c r="A26" s="2" t="s">
        <v>500</v>
      </c>
      <c r="B26" s="9" t="s">
        <v>231</v>
      </c>
      <c r="C26" s="2" t="s">
        <v>5528</v>
      </c>
      <c r="D26" s="10" t="s">
        <v>502</v>
      </c>
      <c r="E26" s="9" t="s">
        <v>472</v>
      </c>
      <c r="F26" s="9" t="s">
        <v>472</v>
      </c>
      <c r="G26" s="21">
        <v>-29.8</v>
      </c>
      <c r="H26" s="21">
        <v>-111.7</v>
      </c>
      <c r="I26" s="26">
        <f t="shared" si="0"/>
        <v>12</v>
      </c>
      <c r="J26" s="13">
        <f t="shared" si="1"/>
        <v>1998</v>
      </c>
      <c r="K26" s="2" t="s">
        <v>7134</v>
      </c>
      <c r="L26" s="127">
        <v>35876.406944444447</v>
      </c>
      <c r="M26" s="127">
        <v>35876.468055555553</v>
      </c>
      <c r="N26" s="127">
        <v>35876.711111111108</v>
      </c>
      <c r="O26" s="127">
        <v>35876.756944444445</v>
      </c>
      <c r="P26" s="2" t="s">
        <v>6682</v>
      </c>
      <c r="Q26" s="19">
        <f t="shared" si="2"/>
        <v>0.24305555555474712</v>
      </c>
      <c r="R26" s="19">
        <f t="shared" si="3"/>
        <v>0.34999999999854481</v>
      </c>
      <c r="S26" s="21">
        <f t="shared" si="4"/>
        <v>1.4583333333284827</v>
      </c>
      <c r="T26" s="50">
        <v>0</v>
      </c>
      <c r="U26" s="2" t="s">
        <v>6683</v>
      </c>
    </row>
    <row r="27" spans="1:21">
      <c r="A27" s="2" t="s">
        <v>500</v>
      </c>
      <c r="B27" s="9" t="s">
        <v>231</v>
      </c>
      <c r="C27" s="2" t="s">
        <v>5528</v>
      </c>
      <c r="D27" s="10" t="s">
        <v>502</v>
      </c>
      <c r="E27" s="9" t="s">
        <v>472</v>
      </c>
      <c r="F27" s="9" t="s">
        <v>472</v>
      </c>
      <c r="G27" s="21">
        <v>-31.8</v>
      </c>
      <c r="H27" s="21">
        <v>-112.03</v>
      </c>
      <c r="I27" s="26">
        <f t="shared" si="0"/>
        <v>12</v>
      </c>
      <c r="J27" s="13">
        <f t="shared" si="1"/>
        <v>1998</v>
      </c>
      <c r="K27" s="2" t="s">
        <v>7135</v>
      </c>
      <c r="L27" s="127">
        <v>35889.521527777775</v>
      </c>
      <c r="M27" s="127">
        <v>35889.582638888889</v>
      </c>
      <c r="N27" s="127">
        <v>35889.826388888891</v>
      </c>
      <c r="O27" s="127">
        <v>35889.875</v>
      </c>
      <c r="P27" s="2" t="s">
        <v>6678</v>
      </c>
      <c r="Q27" s="19">
        <f t="shared" si="2"/>
        <v>0.24375000000145519</v>
      </c>
      <c r="R27" s="19">
        <f t="shared" si="3"/>
        <v>0.35347222222480923</v>
      </c>
      <c r="S27" s="21">
        <f t="shared" si="4"/>
        <v>1.4625000000087311</v>
      </c>
      <c r="T27" s="50">
        <v>0</v>
      </c>
      <c r="U27" s="2" t="s">
        <v>6679</v>
      </c>
    </row>
    <row r="28" spans="1:21">
      <c r="A28" s="2" t="s">
        <v>500</v>
      </c>
      <c r="B28" s="9" t="s">
        <v>231</v>
      </c>
      <c r="C28" s="2" t="s">
        <v>5528</v>
      </c>
      <c r="D28" s="10" t="s">
        <v>502</v>
      </c>
      <c r="E28" s="9" t="s">
        <v>472</v>
      </c>
      <c r="F28" s="9" t="s">
        <v>472</v>
      </c>
      <c r="G28" s="21">
        <v>-31.15</v>
      </c>
      <c r="H28" s="21">
        <v>-111.9</v>
      </c>
      <c r="I28" s="26">
        <f t="shared" si="0"/>
        <v>12</v>
      </c>
      <c r="J28" s="13">
        <f t="shared" si="1"/>
        <v>1998</v>
      </c>
      <c r="K28" s="2" t="s">
        <v>7136</v>
      </c>
      <c r="L28" s="127">
        <v>35890.297222222223</v>
      </c>
      <c r="M28" s="127">
        <v>35890.354861111111</v>
      </c>
      <c r="N28" s="127">
        <v>35890.604166666664</v>
      </c>
      <c r="O28" s="127">
        <v>35890.652777777781</v>
      </c>
      <c r="P28" s="2" t="s">
        <v>6674</v>
      </c>
      <c r="Q28" s="19">
        <f t="shared" ref="Q28:Q40" si="5">(N28 - M28)</f>
        <v>0.24930555555329192</v>
      </c>
      <c r="R28" s="19">
        <f t="shared" ref="R28:R40" si="6">(O28 - L28)</f>
        <v>0.3555555555576575</v>
      </c>
      <c r="S28" s="21">
        <f t="shared" ref="S28:S40" si="7">((VALUE(Q28)) * 24) * 0.25</f>
        <v>1.4958333333197515</v>
      </c>
      <c r="T28" s="50">
        <v>0</v>
      </c>
      <c r="U28" s="2" t="s">
        <v>6675</v>
      </c>
    </row>
    <row r="29" spans="1:21">
      <c r="A29" s="2" t="s">
        <v>500</v>
      </c>
      <c r="B29" s="9" t="s">
        <v>231</v>
      </c>
      <c r="C29" s="2" t="s">
        <v>5528</v>
      </c>
      <c r="D29" s="10" t="s">
        <v>502</v>
      </c>
      <c r="E29" s="9" t="s">
        <v>472</v>
      </c>
      <c r="F29" s="9" t="s">
        <v>472</v>
      </c>
      <c r="G29" s="21">
        <v>-28.7</v>
      </c>
      <c r="H29" s="21">
        <v>-112.98</v>
      </c>
      <c r="I29" s="26">
        <f t="shared" si="0"/>
        <v>12</v>
      </c>
      <c r="J29" s="13">
        <f t="shared" si="1"/>
        <v>1998</v>
      </c>
      <c r="K29" s="2" t="s">
        <v>7137</v>
      </c>
      <c r="L29" s="127">
        <v>35891.624305555553</v>
      </c>
      <c r="M29" s="127">
        <v>35891.668749999997</v>
      </c>
      <c r="N29" s="127">
        <v>35891.736805555556</v>
      </c>
      <c r="O29" s="127">
        <v>35891.781944444447</v>
      </c>
      <c r="P29" s="2" t="s">
        <v>6670</v>
      </c>
      <c r="Q29" s="19">
        <f t="shared" si="5"/>
        <v>6.805555555911269E-2</v>
      </c>
      <c r="R29" s="19">
        <f t="shared" si="6"/>
        <v>0.15763888889341615</v>
      </c>
      <c r="S29" s="21">
        <f t="shared" si="7"/>
        <v>0.40833333335467614</v>
      </c>
      <c r="T29" s="50">
        <v>0</v>
      </c>
      <c r="U29" s="2" t="s">
        <v>6671</v>
      </c>
    </row>
    <row r="30" spans="1:21">
      <c r="A30" s="2" t="s">
        <v>521</v>
      </c>
      <c r="B30" s="9" t="s">
        <v>488</v>
      </c>
      <c r="C30" s="2" t="s">
        <v>522</v>
      </c>
      <c r="D30" s="10" t="s">
        <v>523</v>
      </c>
      <c r="E30" s="2" t="s">
        <v>1033</v>
      </c>
      <c r="F30" s="2" t="s">
        <v>1033</v>
      </c>
      <c r="G30" s="5" t="s">
        <v>498</v>
      </c>
      <c r="H30" s="5" t="s">
        <v>499</v>
      </c>
      <c r="I30" s="26">
        <f t="shared" si="0"/>
        <v>13</v>
      </c>
      <c r="J30" s="13">
        <f t="shared" si="1"/>
        <v>1998</v>
      </c>
      <c r="K30" s="2" t="s">
        <v>7138</v>
      </c>
      <c r="L30" s="127">
        <v>36124.902777777781</v>
      </c>
      <c r="M30" s="127">
        <v>36124.902777777781</v>
      </c>
      <c r="N30" s="127">
        <v>36124.999305555553</v>
      </c>
      <c r="O30" s="127">
        <v>36124.999305555553</v>
      </c>
      <c r="P30" s="5" t="s">
        <v>7139</v>
      </c>
      <c r="Q30" s="19">
        <f t="shared" si="5"/>
        <v>9.6527777772280388E-2</v>
      </c>
      <c r="R30" s="19">
        <f t="shared" si="6"/>
        <v>9.6527777772280388E-2</v>
      </c>
      <c r="S30" s="21">
        <f t="shared" si="7"/>
        <v>0.57916666663368233</v>
      </c>
      <c r="T30" s="50">
        <v>0</v>
      </c>
      <c r="U30" s="2" t="s">
        <v>7140</v>
      </c>
    </row>
    <row r="31" spans="1:21">
      <c r="A31" s="2" t="s">
        <v>521</v>
      </c>
      <c r="B31" s="9" t="s">
        <v>488</v>
      </c>
      <c r="C31" s="2" t="s">
        <v>522</v>
      </c>
      <c r="D31" s="10" t="s">
        <v>523</v>
      </c>
      <c r="E31" s="2" t="s">
        <v>1033</v>
      </c>
      <c r="F31" s="2" t="s">
        <v>1033</v>
      </c>
      <c r="G31" s="5" t="s">
        <v>498</v>
      </c>
      <c r="H31" s="5" t="s">
        <v>499</v>
      </c>
      <c r="I31" s="26">
        <f t="shared" si="0"/>
        <v>13</v>
      </c>
      <c r="J31" s="13">
        <f t="shared" si="1"/>
        <v>1998</v>
      </c>
      <c r="K31" s="2" t="s">
        <v>7141</v>
      </c>
      <c r="L31" s="127">
        <v>36125.196527777778</v>
      </c>
      <c r="M31" s="127">
        <v>36125.196527777778</v>
      </c>
      <c r="N31" s="127">
        <v>36125.425694444442</v>
      </c>
      <c r="O31" s="127">
        <v>36125.425694444442</v>
      </c>
      <c r="P31" s="5" t="s">
        <v>7142</v>
      </c>
      <c r="Q31" s="19">
        <f t="shared" si="5"/>
        <v>0.22916666666424135</v>
      </c>
      <c r="R31" s="19">
        <f t="shared" si="6"/>
        <v>0.22916666666424135</v>
      </c>
      <c r="S31" s="21">
        <f t="shared" si="7"/>
        <v>1.3749999999854481</v>
      </c>
      <c r="T31" s="50">
        <v>0</v>
      </c>
      <c r="U31" s="2" t="s">
        <v>7143</v>
      </c>
    </row>
    <row r="32" spans="1:21">
      <c r="A32" s="2" t="s">
        <v>521</v>
      </c>
      <c r="B32" s="9" t="s">
        <v>488</v>
      </c>
      <c r="C32" s="2" t="s">
        <v>522</v>
      </c>
      <c r="D32" s="10" t="s">
        <v>523</v>
      </c>
      <c r="E32" s="2" t="s">
        <v>1033</v>
      </c>
      <c r="F32" s="2" t="s">
        <v>1033</v>
      </c>
      <c r="G32" s="5" t="s">
        <v>498</v>
      </c>
      <c r="H32" s="5" t="s">
        <v>499</v>
      </c>
      <c r="I32" s="26">
        <f t="shared" si="0"/>
        <v>13</v>
      </c>
      <c r="J32" s="13">
        <f t="shared" si="1"/>
        <v>1998</v>
      </c>
      <c r="K32" s="2" t="s">
        <v>7144</v>
      </c>
      <c r="L32" s="127">
        <v>36126.106249999997</v>
      </c>
      <c r="M32" s="127">
        <v>36126.106249999997</v>
      </c>
      <c r="N32" s="127">
        <v>36126.350694444445</v>
      </c>
      <c r="O32" s="127">
        <v>36126.350694444445</v>
      </c>
      <c r="P32" s="5" t="s">
        <v>7145</v>
      </c>
      <c r="Q32" s="19">
        <f t="shared" si="5"/>
        <v>0.24444444444816327</v>
      </c>
      <c r="R32" s="19">
        <f t="shared" si="6"/>
        <v>0.24444444444816327</v>
      </c>
      <c r="S32" s="21">
        <f t="shared" si="7"/>
        <v>1.4666666666889796</v>
      </c>
      <c r="T32" s="50">
        <v>0</v>
      </c>
      <c r="U32" s="2" t="s">
        <v>7146</v>
      </c>
    </row>
    <row r="33" spans="1:21">
      <c r="A33" s="2" t="s">
        <v>521</v>
      </c>
      <c r="B33" s="9" t="s">
        <v>488</v>
      </c>
      <c r="C33" s="2" t="s">
        <v>522</v>
      </c>
      <c r="D33" s="10" t="s">
        <v>523</v>
      </c>
      <c r="E33" s="2" t="s">
        <v>1033</v>
      </c>
      <c r="F33" s="2" t="s">
        <v>1033</v>
      </c>
      <c r="G33" s="5" t="s">
        <v>498</v>
      </c>
      <c r="H33" s="5" t="s">
        <v>499</v>
      </c>
      <c r="I33" s="26">
        <f t="shared" si="0"/>
        <v>13</v>
      </c>
      <c r="J33" s="13">
        <f t="shared" si="1"/>
        <v>1998</v>
      </c>
      <c r="K33" s="2" t="s">
        <v>7147</v>
      </c>
      <c r="L33" s="127">
        <v>36127.239583333336</v>
      </c>
      <c r="M33" s="127">
        <v>36127.239583333336</v>
      </c>
      <c r="N33" s="127">
        <v>36127.330555555556</v>
      </c>
      <c r="O33" s="127">
        <v>36127.330555555556</v>
      </c>
      <c r="P33" s="5" t="s">
        <v>7148</v>
      </c>
      <c r="Q33" s="19">
        <f t="shared" si="5"/>
        <v>9.0972222220443655E-2</v>
      </c>
      <c r="R33" s="19">
        <f t="shared" si="6"/>
        <v>9.0972222220443655E-2</v>
      </c>
      <c r="S33" s="21">
        <f t="shared" si="7"/>
        <v>0.54583333332266193</v>
      </c>
      <c r="T33" s="50">
        <v>0</v>
      </c>
      <c r="U33" s="2" t="s">
        <v>7149</v>
      </c>
    </row>
    <row r="34" spans="1:21">
      <c r="A34" s="2" t="s">
        <v>521</v>
      </c>
      <c r="B34" s="9" t="s">
        <v>488</v>
      </c>
      <c r="C34" s="2" t="s">
        <v>522</v>
      </c>
      <c r="D34" s="10" t="s">
        <v>523</v>
      </c>
      <c r="E34" s="2" t="s">
        <v>1033</v>
      </c>
      <c r="F34" s="2" t="s">
        <v>1033</v>
      </c>
      <c r="G34" s="5" t="s">
        <v>498</v>
      </c>
      <c r="H34" s="5" t="s">
        <v>499</v>
      </c>
      <c r="I34" s="26">
        <f t="shared" si="0"/>
        <v>13</v>
      </c>
      <c r="J34" s="13">
        <f t="shared" si="1"/>
        <v>1998</v>
      </c>
      <c r="K34" s="2" t="s">
        <v>7150</v>
      </c>
      <c r="L34" s="127">
        <v>36133.041666666664</v>
      </c>
      <c r="M34" s="127">
        <v>36133.041666666664</v>
      </c>
      <c r="N34" s="127">
        <v>36133.041666666664</v>
      </c>
      <c r="O34" s="127">
        <v>36133.041666666664</v>
      </c>
      <c r="P34" s="5" t="s">
        <v>8</v>
      </c>
      <c r="Q34" s="19">
        <f t="shared" si="5"/>
        <v>0</v>
      </c>
      <c r="R34" s="19">
        <f t="shared" si="6"/>
        <v>0</v>
      </c>
      <c r="S34" s="21">
        <f t="shared" si="7"/>
        <v>0</v>
      </c>
      <c r="T34" s="50">
        <v>0</v>
      </c>
      <c r="U34" s="2" t="s">
        <v>7151</v>
      </c>
    </row>
    <row r="35" spans="1:21">
      <c r="A35" s="2" t="s">
        <v>521</v>
      </c>
      <c r="B35" s="9" t="s">
        <v>488</v>
      </c>
      <c r="C35" s="2" t="s">
        <v>522</v>
      </c>
      <c r="D35" s="10" t="s">
        <v>523</v>
      </c>
      <c r="E35" s="2" t="s">
        <v>1033</v>
      </c>
      <c r="F35" s="2" t="s">
        <v>1033</v>
      </c>
      <c r="G35" s="5" t="s">
        <v>498</v>
      </c>
      <c r="H35" s="5" t="s">
        <v>499</v>
      </c>
      <c r="I35" s="26">
        <f t="shared" si="0"/>
        <v>13</v>
      </c>
      <c r="J35" s="13">
        <f t="shared" si="1"/>
        <v>1998</v>
      </c>
      <c r="K35" s="2" t="s">
        <v>7152</v>
      </c>
      <c r="L35" s="127">
        <v>36134.215277777781</v>
      </c>
      <c r="M35" s="127">
        <v>36134.215277777781</v>
      </c>
      <c r="N35" s="127">
        <v>36134.4375</v>
      </c>
      <c r="O35" s="127">
        <v>36134.4375</v>
      </c>
      <c r="P35" s="5" t="s">
        <v>7153</v>
      </c>
      <c r="Q35" s="19">
        <f t="shared" si="5"/>
        <v>0.22222222221898846</v>
      </c>
      <c r="R35" s="19">
        <f t="shared" si="6"/>
        <v>0.22222222221898846</v>
      </c>
      <c r="S35" s="21">
        <f t="shared" si="7"/>
        <v>1.3333333333139308</v>
      </c>
      <c r="T35" s="50">
        <v>0</v>
      </c>
      <c r="U35" s="2" t="s">
        <v>7154</v>
      </c>
    </row>
    <row r="36" spans="1:21">
      <c r="A36" s="2" t="s">
        <v>521</v>
      </c>
      <c r="B36" s="9" t="s">
        <v>488</v>
      </c>
      <c r="C36" s="2" t="s">
        <v>522</v>
      </c>
      <c r="D36" s="10" t="s">
        <v>523</v>
      </c>
      <c r="E36" s="2" t="s">
        <v>1033</v>
      </c>
      <c r="F36" s="2" t="s">
        <v>1033</v>
      </c>
      <c r="G36" s="5" t="s">
        <v>498</v>
      </c>
      <c r="H36" s="5" t="s">
        <v>499</v>
      </c>
      <c r="I36" s="26">
        <f t="shared" si="0"/>
        <v>13</v>
      </c>
      <c r="J36" s="13">
        <f t="shared" si="1"/>
        <v>1998</v>
      </c>
      <c r="K36" s="2" t="s">
        <v>7155</v>
      </c>
      <c r="L36" s="127">
        <v>36136.091666666667</v>
      </c>
      <c r="M36" s="127">
        <v>36136.091666666667</v>
      </c>
      <c r="N36" s="127">
        <v>36136.415277777778</v>
      </c>
      <c r="O36" s="127">
        <v>36136.415277777778</v>
      </c>
      <c r="P36" s="5" t="s">
        <v>7156</v>
      </c>
      <c r="Q36" s="19">
        <f t="shared" si="5"/>
        <v>0.32361111111094942</v>
      </c>
      <c r="R36" s="19">
        <f t="shared" si="6"/>
        <v>0.32361111111094942</v>
      </c>
      <c r="S36" s="21">
        <f t="shared" si="7"/>
        <v>1.9416666666656965</v>
      </c>
      <c r="T36" s="50">
        <v>0</v>
      </c>
      <c r="U36" s="2" t="s">
        <v>7157</v>
      </c>
    </row>
    <row r="37" spans="1:21">
      <c r="A37" s="2" t="s">
        <v>532</v>
      </c>
      <c r="B37" s="9" t="s">
        <v>488</v>
      </c>
      <c r="C37" s="2" t="s">
        <v>533</v>
      </c>
      <c r="D37" s="10" t="s">
        <v>534</v>
      </c>
      <c r="E37" s="2" t="s">
        <v>1033</v>
      </c>
      <c r="F37" s="2" t="s">
        <v>1033</v>
      </c>
      <c r="G37" s="5" t="s">
        <v>498</v>
      </c>
      <c r="H37" s="5" t="s">
        <v>499</v>
      </c>
      <c r="I37" s="26">
        <f t="shared" si="0"/>
        <v>13</v>
      </c>
      <c r="J37" s="13">
        <f t="shared" si="1"/>
        <v>1999</v>
      </c>
      <c r="K37" s="2" t="s">
        <v>7158</v>
      </c>
      <c r="L37" s="127">
        <v>36291.154166666667</v>
      </c>
      <c r="M37" s="127">
        <v>36291.154166666667</v>
      </c>
      <c r="N37" s="127">
        <v>36291.445833333331</v>
      </c>
      <c r="O37" s="127">
        <v>36291.445833333331</v>
      </c>
      <c r="P37" s="5" t="s">
        <v>7159</v>
      </c>
      <c r="Q37" s="19">
        <f t="shared" si="5"/>
        <v>0.29166666666424135</v>
      </c>
      <c r="R37" s="19">
        <f t="shared" si="6"/>
        <v>0.29166666666424135</v>
      </c>
      <c r="S37" s="21">
        <f t="shared" si="7"/>
        <v>1.7499999999854481</v>
      </c>
      <c r="T37" s="50">
        <v>0</v>
      </c>
      <c r="U37" s="2" t="s">
        <v>7160</v>
      </c>
    </row>
    <row r="38" spans="1:21">
      <c r="A38" s="2" t="s">
        <v>532</v>
      </c>
      <c r="B38" s="9" t="s">
        <v>488</v>
      </c>
      <c r="C38" s="2" t="s">
        <v>533</v>
      </c>
      <c r="D38" s="10" t="s">
        <v>534</v>
      </c>
      <c r="E38" s="2" t="s">
        <v>1033</v>
      </c>
      <c r="F38" s="2" t="s">
        <v>1033</v>
      </c>
      <c r="G38" s="5" t="s">
        <v>498</v>
      </c>
      <c r="H38" s="5" t="s">
        <v>499</v>
      </c>
      <c r="I38" s="26">
        <f t="shared" si="0"/>
        <v>13</v>
      </c>
      <c r="J38" s="13">
        <f t="shared" si="1"/>
        <v>1999</v>
      </c>
      <c r="K38" s="2" t="s">
        <v>7161</v>
      </c>
      <c r="L38" s="127">
        <v>36292.1875</v>
      </c>
      <c r="M38" s="127">
        <v>36292.1875</v>
      </c>
      <c r="N38" s="127">
        <v>36292.486111111109</v>
      </c>
      <c r="O38" s="127">
        <v>36292.486111111109</v>
      </c>
      <c r="P38" s="5" t="s">
        <v>7162</v>
      </c>
      <c r="Q38" s="19">
        <f t="shared" si="5"/>
        <v>0.29861111110949423</v>
      </c>
      <c r="R38" s="19">
        <f t="shared" si="6"/>
        <v>0.29861111110949423</v>
      </c>
      <c r="S38" s="21">
        <f t="shared" si="7"/>
        <v>1.7916666666569654</v>
      </c>
      <c r="T38" s="50">
        <v>0</v>
      </c>
      <c r="U38" s="2" t="s">
        <v>7108</v>
      </c>
    </row>
    <row r="39" spans="1:21">
      <c r="A39" s="2" t="s">
        <v>532</v>
      </c>
      <c r="B39" s="9" t="s">
        <v>488</v>
      </c>
      <c r="C39" s="2" t="s">
        <v>533</v>
      </c>
      <c r="D39" s="10" t="s">
        <v>534</v>
      </c>
      <c r="E39" s="2" t="s">
        <v>1033</v>
      </c>
      <c r="F39" s="2" t="s">
        <v>1033</v>
      </c>
      <c r="G39" s="5" t="s">
        <v>498</v>
      </c>
      <c r="H39" s="5" t="s">
        <v>499</v>
      </c>
      <c r="I39" s="26">
        <f t="shared" si="0"/>
        <v>13</v>
      </c>
      <c r="J39" s="13">
        <f t="shared" si="1"/>
        <v>1999</v>
      </c>
      <c r="K39" s="2" t="s">
        <v>7163</v>
      </c>
      <c r="L39" s="127">
        <v>36293.238194444442</v>
      </c>
      <c r="M39" s="127">
        <v>36293.238194444442</v>
      </c>
      <c r="N39" s="127">
        <v>36293.416666666664</v>
      </c>
      <c r="O39" s="127">
        <v>36293.416666666664</v>
      </c>
      <c r="P39" s="5" t="s">
        <v>7164</v>
      </c>
      <c r="Q39" s="19">
        <f t="shared" si="5"/>
        <v>0.17847222222189885</v>
      </c>
      <c r="R39" s="19">
        <f t="shared" si="6"/>
        <v>0.17847222222189885</v>
      </c>
      <c r="S39" s="21">
        <f t="shared" si="7"/>
        <v>1.0708333333313931</v>
      </c>
      <c r="T39" s="50">
        <v>0</v>
      </c>
      <c r="U39" s="2" t="s">
        <v>7111</v>
      </c>
    </row>
    <row r="40" spans="1:21">
      <c r="A40" s="2" t="s">
        <v>532</v>
      </c>
      <c r="B40" s="9" t="s">
        <v>488</v>
      </c>
      <c r="C40" s="2" t="s">
        <v>533</v>
      </c>
      <c r="D40" s="10" t="s">
        <v>534</v>
      </c>
      <c r="E40" s="2" t="s">
        <v>1033</v>
      </c>
      <c r="F40" s="2" t="s">
        <v>1033</v>
      </c>
      <c r="G40" s="5" t="s">
        <v>498</v>
      </c>
      <c r="H40" s="5" t="s">
        <v>499</v>
      </c>
      <c r="I40" s="26">
        <f t="shared" si="0"/>
        <v>13</v>
      </c>
      <c r="J40" s="13">
        <f t="shared" si="1"/>
        <v>1999</v>
      </c>
      <c r="K40" s="2" t="s">
        <v>7165</v>
      </c>
      <c r="L40" s="127">
        <v>36295.091666666667</v>
      </c>
      <c r="M40" s="127">
        <v>36295.091666666667</v>
      </c>
      <c r="N40" s="127">
        <v>36295.322916666664</v>
      </c>
      <c r="O40" s="127">
        <v>36295.322916666664</v>
      </c>
      <c r="P40" s="5" t="s">
        <v>7166</v>
      </c>
      <c r="Q40" s="19">
        <f t="shared" si="5"/>
        <v>0.23124999999708962</v>
      </c>
      <c r="R40" s="19">
        <f t="shared" si="6"/>
        <v>0.23124999999708962</v>
      </c>
      <c r="S40" s="21">
        <f t="shared" si="7"/>
        <v>1.3874999999825377</v>
      </c>
      <c r="T40" s="50">
        <v>0</v>
      </c>
      <c r="U40" s="2" t="s">
        <v>7114</v>
      </c>
    </row>
    <row r="41" spans="1:21">
      <c r="A41" s="2" t="s">
        <v>532</v>
      </c>
      <c r="B41" s="9" t="s">
        <v>488</v>
      </c>
      <c r="C41" s="2" t="s">
        <v>533</v>
      </c>
      <c r="D41" s="10" t="s">
        <v>534</v>
      </c>
      <c r="E41" s="2" t="s">
        <v>1033</v>
      </c>
      <c r="F41" s="2" t="s">
        <v>1033</v>
      </c>
      <c r="G41" s="5" t="s">
        <v>498</v>
      </c>
      <c r="H41" s="5" t="s">
        <v>499</v>
      </c>
      <c r="I41" s="26">
        <f t="shared" si="0"/>
        <v>13</v>
      </c>
      <c r="J41" s="13">
        <f t="shared" si="1"/>
        <v>1999</v>
      </c>
      <c r="K41" s="2" t="s">
        <v>7167</v>
      </c>
      <c r="L41" s="127">
        <v>36296.07708333333</v>
      </c>
      <c r="M41" s="127">
        <v>36296.07708333333</v>
      </c>
      <c r="N41" s="127">
        <v>36296.393750000003</v>
      </c>
      <c r="O41" s="127">
        <v>36296.393750000003</v>
      </c>
      <c r="P41" s="5" t="s">
        <v>7168</v>
      </c>
      <c r="Q41" s="19">
        <f t="shared" ref="Q41:Q50" si="8">(N41 - M41)</f>
        <v>0.3166666666729725</v>
      </c>
      <c r="R41" s="19">
        <f t="shared" ref="R41:R50" si="9">(O41 - L41)</f>
        <v>0.3166666666729725</v>
      </c>
      <c r="S41" s="21">
        <f t="shared" ref="S41:S50" si="10">((VALUE(Q41)) * 24) * 0.25</f>
        <v>1.900000000037835</v>
      </c>
      <c r="T41" s="50">
        <v>0</v>
      </c>
      <c r="U41" s="2" t="s">
        <v>7117</v>
      </c>
    </row>
    <row r="42" spans="1:21">
      <c r="A42" s="2" t="s">
        <v>532</v>
      </c>
      <c r="B42" s="9" t="s">
        <v>488</v>
      </c>
      <c r="C42" s="2" t="s">
        <v>533</v>
      </c>
      <c r="D42" s="10" t="s">
        <v>534</v>
      </c>
      <c r="E42" s="2" t="s">
        <v>1033</v>
      </c>
      <c r="F42" s="2" t="s">
        <v>1033</v>
      </c>
      <c r="G42" s="5" t="s">
        <v>498</v>
      </c>
      <c r="H42" s="5" t="s">
        <v>499</v>
      </c>
      <c r="I42" s="26">
        <f t="shared" si="0"/>
        <v>13</v>
      </c>
      <c r="J42" s="13">
        <f t="shared" si="1"/>
        <v>1999</v>
      </c>
      <c r="K42" s="2" t="s">
        <v>7169</v>
      </c>
      <c r="L42" s="127">
        <v>36298.222222222219</v>
      </c>
      <c r="M42" s="127">
        <v>36298.222222222219</v>
      </c>
      <c r="N42" s="127">
        <v>36298.458333333336</v>
      </c>
      <c r="O42" s="127">
        <v>36298.458333333336</v>
      </c>
      <c r="P42" s="5" t="s">
        <v>7170</v>
      </c>
      <c r="Q42" s="19">
        <f t="shared" si="8"/>
        <v>0.23611111111677019</v>
      </c>
      <c r="R42" s="19">
        <f t="shared" si="9"/>
        <v>0.23611111111677019</v>
      </c>
      <c r="S42" s="21">
        <f t="shared" si="10"/>
        <v>1.4166666667006211</v>
      </c>
      <c r="T42" s="50">
        <v>0</v>
      </c>
      <c r="U42" s="2" t="s">
        <v>7120</v>
      </c>
    </row>
    <row r="43" spans="1:21">
      <c r="A43" s="2" t="s">
        <v>532</v>
      </c>
      <c r="B43" s="9" t="s">
        <v>488</v>
      </c>
      <c r="C43" s="2" t="s">
        <v>533</v>
      </c>
      <c r="D43" s="10" t="s">
        <v>534</v>
      </c>
      <c r="E43" s="2" t="s">
        <v>1033</v>
      </c>
      <c r="F43" s="2" t="s">
        <v>1033</v>
      </c>
      <c r="G43" s="5" t="s">
        <v>498</v>
      </c>
      <c r="H43" s="5" t="s">
        <v>499</v>
      </c>
      <c r="I43" s="26">
        <f t="shared" si="0"/>
        <v>13</v>
      </c>
      <c r="J43" s="13">
        <f t="shared" si="1"/>
        <v>1999</v>
      </c>
      <c r="K43" s="2" t="s">
        <v>7171</v>
      </c>
      <c r="L43" s="127">
        <v>36299.104166666664</v>
      </c>
      <c r="M43" s="127">
        <v>36299.104166666664</v>
      </c>
      <c r="N43" s="127">
        <v>36299.326388888891</v>
      </c>
      <c r="O43" s="127">
        <v>36299.326388888891</v>
      </c>
      <c r="P43" s="5" t="s">
        <v>7172</v>
      </c>
      <c r="Q43" s="19">
        <f t="shared" si="8"/>
        <v>0.22222222222626442</v>
      </c>
      <c r="R43" s="19">
        <f t="shared" si="9"/>
        <v>0.22222222222626442</v>
      </c>
      <c r="S43" s="21">
        <f t="shared" si="10"/>
        <v>1.3333333333575865</v>
      </c>
      <c r="T43" s="50">
        <v>0</v>
      </c>
      <c r="U43" s="2" t="s">
        <v>7123</v>
      </c>
    </row>
    <row r="44" spans="1:21">
      <c r="A44" s="2" t="s">
        <v>532</v>
      </c>
      <c r="B44" s="9" t="s">
        <v>488</v>
      </c>
      <c r="C44" s="2" t="s">
        <v>533</v>
      </c>
      <c r="D44" s="10" t="s">
        <v>534</v>
      </c>
      <c r="E44" s="2" t="s">
        <v>1033</v>
      </c>
      <c r="F44" s="2" t="s">
        <v>1033</v>
      </c>
      <c r="G44" s="5" t="s">
        <v>498</v>
      </c>
      <c r="H44" s="5" t="s">
        <v>499</v>
      </c>
      <c r="I44" s="26">
        <f t="shared" si="0"/>
        <v>13</v>
      </c>
      <c r="J44" s="13">
        <f t="shared" si="1"/>
        <v>1999</v>
      </c>
      <c r="K44" s="2" t="s">
        <v>7173</v>
      </c>
      <c r="L44" s="127">
        <v>36300.112500000003</v>
      </c>
      <c r="M44" s="127">
        <v>36300.112500000003</v>
      </c>
      <c r="N44" s="127">
        <v>36300.426388888889</v>
      </c>
      <c r="O44" s="127">
        <v>36300.426388888889</v>
      </c>
      <c r="P44" s="5" t="s">
        <v>7174</v>
      </c>
      <c r="Q44" s="19">
        <f t="shared" si="8"/>
        <v>0.31388888888614019</v>
      </c>
      <c r="R44" s="19">
        <f t="shared" si="9"/>
        <v>0.31388888888614019</v>
      </c>
      <c r="S44" s="21">
        <f t="shared" si="10"/>
        <v>1.8833333333168412</v>
      </c>
      <c r="T44" s="50">
        <v>0</v>
      </c>
      <c r="U44" s="2" t="s">
        <v>7126</v>
      </c>
    </row>
    <row r="45" spans="1:21">
      <c r="A45" s="2" t="s">
        <v>532</v>
      </c>
      <c r="B45" s="9" t="s">
        <v>488</v>
      </c>
      <c r="C45" s="2" t="s">
        <v>533</v>
      </c>
      <c r="D45" s="10" t="s">
        <v>534</v>
      </c>
      <c r="E45" s="2" t="s">
        <v>1033</v>
      </c>
      <c r="F45" s="2" t="s">
        <v>1033</v>
      </c>
      <c r="G45" s="5" t="s">
        <v>498</v>
      </c>
      <c r="H45" s="5" t="s">
        <v>499</v>
      </c>
      <c r="I45" s="26">
        <f t="shared" si="0"/>
        <v>13</v>
      </c>
      <c r="J45" s="13">
        <f t="shared" si="1"/>
        <v>1999</v>
      </c>
      <c r="K45" s="2" t="s">
        <v>7175</v>
      </c>
      <c r="L45" s="127">
        <v>36302.123611111114</v>
      </c>
      <c r="M45" s="127">
        <v>36302.123611111114</v>
      </c>
      <c r="N45" s="127">
        <v>36302.473611111112</v>
      </c>
      <c r="O45" s="127">
        <v>36302.473611111112</v>
      </c>
      <c r="P45" s="5" t="s">
        <v>7176</v>
      </c>
      <c r="Q45" s="19">
        <f t="shared" si="8"/>
        <v>0.34999999999854481</v>
      </c>
      <c r="R45" s="19">
        <f t="shared" si="9"/>
        <v>0.34999999999854481</v>
      </c>
      <c r="S45" s="21">
        <f t="shared" si="10"/>
        <v>2.0999999999912689</v>
      </c>
      <c r="T45" s="50"/>
      <c r="U45" s="2" t="s">
        <v>7129</v>
      </c>
    </row>
    <row r="46" spans="1:21">
      <c r="A46" s="2" t="s">
        <v>532</v>
      </c>
      <c r="B46" s="9" t="s">
        <v>488</v>
      </c>
      <c r="C46" s="2" t="s">
        <v>533</v>
      </c>
      <c r="D46" s="10" t="s">
        <v>534</v>
      </c>
      <c r="E46" s="2" t="s">
        <v>1033</v>
      </c>
      <c r="F46" s="2" t="s">
        <v>1033</v>
      </c>
      <c r="G46" s="5" t="s">
        <v>498</v>
      </c>
      <c r="H46" s="5" t="s">
        <v>499</v>
      </c>
      <c r="I46" s="26">
        <f t="shared" si="0"/>
        <v>13</v>
      </c>
      <c r="J46" s="13">
        <f t="shared" si="1"/>
        <v>1999</v>
      </c>
      <c r="K46" s="2" t="s">
        <v>7177</v>
      </c>
      <c r="L46" s="127">
        <v>36306.201388888891</v>
      </c>
      <c r="M46" s="127">
        <v>36306.201388888891</v>
      </c>
      <c r="N46" s="127">
        <v>36306.486111111109</v>
      </c>
      <c r="O46" s="127">
        <v>36306.486111111109</v>
      </c>
      <c r="P46" s="5" t="s">
        <v>7178</v>
      </c>
      <c r="Q46" s="19">
        <f t="shared" si="8"/>
        <v>0.28472222221898846</v>
      </c>
      <c r="R46" s="19">
        <f t="shared" si="9"/>
        <v>0.28472222221898846</v>
      </c>
      <c r="S46" s="21">
        <f t="shared" si="10"/>
        <v>1.7083333333139308</v>
      </c>
      <c r="T46" s="50">
        <v>0</v>
      </c>
      <c r="U46" s="2" t="s">
        <v>7179</v>
      </c>
    </row>
    <row r="47" spans="1:21">
      <c r="A47" s="2" t="s">
        <v>532</v>
      </c>
      <c r="B47" s="9" t="s">
        <v>488</v>
      </c>
      <c r="C47" s="2" t="s">
        <v>533</v>
      </c>
      <c r="D47" s="10" t="s">
        <v>534</v>
      </c>
      <c r="E47" s="2" t="s">
        <v>1033</v>
      </c>
      <c r="F47" s="2" t="s">
        <v>1033</v>
      </c>
      <c r="G47" s="5" t="s">
        <v>498</v>
      </c>
      <c r="H47" s="5" t="s">
        <v>499</v>
      </c>
      <c r="I47" s="26">
        <f t="shared" si="0"/>
        <v>13</v>
      </c>
      <c r="J47" s="13">
        <f t="shared" si="1"/>
        <v>1999</v>
      </c>
      <c r="K47" s="2" t="s">
        <v>7180</v>
      </c>
      <c r="L47" s="127">
        <v>36308.080555555556</v>
      </c>
      <c r="M47" s="127">
        <v>36308.080555555556</v>
      </c>
      <c r="N47" s="127">
        <v>36308.40902777778</v>
      </c>
      <c r="O47" s="127">
        <v>36308.40902777778</v>
      </c>
      <c r="P47" s="5" t="s">
        <v>7181</v>
      </c>
      <c r="Q47" s="19">
        <f t="shared" si="8"/>
        <v>0.32847222222335404</v>
      </c>
      <c r="R47" s="19">
        <f t="shared" si="9"/>
        <v>0.32847222222335404</v>
      </c>
      <c r="S47" s="21">
        <f t="shared" si="10"/>
        <v>1.9708333333401242</v>
      </c>
      <c r="T47" s="50">
        <v>0</v>
      </c>
      <c r="U47" s="2" t="s">
        <v>7182</v>
      </c>
    </row>
    <row r="48" spans="1:21">
      <c r="A48" s="2" t="s">
        <v>546</v>
      </c>
      <c r="B48" s="9" t="s">
        <v>488</v>
      </c>
      <c r="C48" s="2" t="s">
        <v>547</v>
      </c>
      <c r="D48" s="6" t="s">
        <v>548</v>
      </c>
      <c r="E48" s="2" t="s">
        <v>1033</v>
      </c>
      <c r="F48" s="2" t="s">
        <v>1033</v>
      </c>
      <c r="G48" s="5" t="s">
        <v>498</v>
      </c>
      <c r="H48" s="5" t="s">
        <v>499</v>
      </c>
      <c r="I48" s="26">
        <f t="shared" si="0"/>
        <v>13</v>
      </c>
      <c r="J48" s="13">
        <f t="shared" si="1"/>
        <v>2000</v>
      </c>
      <c r="K48" s="2" t="s">
        <v>7183</v>
      </c>
      <c r="L48" s="127">
        <v>36555.163194444445</v>
      </c>
      <c r="M48" s="127">
        <v>36555.163194444445</v>
      </c>
      <c r="N48" s="127">
        <v>36555.466666666667</v>
      </c>
      <c r="O48" s="127">
        <v>36555.466666666667</v>
      </c>
      <c r="P48" s="5"/>
      <c r="Q48" s="19">
        <f t="shared" si="8"/>
        <v>0.30347222222189885</v>
      </c>
      <c r="R48" s="19">
        <f t="shared" si="9"/>
        <v>0.30347222222189885</v>
      </c>
      <c r="S48" s="21">
        <f t="shared" si="10"/>
        <v>1.8208333333313931</v>
      </c>
      <c r="T48" s="50">
        <v>0</v>
      </c>
      <c r="U48" s="2" t="s">
        <v>6613</v>
      </c>
    </row>
    <row r="49" spans="1:21">
      <c r="A49" s="2" t="s">
        <v>546</v>
      </c>
      <c r="B49" s="9" t="s">
        <v>488</v>
      </c>
      <c r="C49" s="2" t="s">
        <v>547</v>
      </c>
      <c r="D49" s="6" t="s">
        <v>548</v>
      </c>
      <c r="E49" s="2" t="s">
        <v>1033</v>
      </c>
      <c r="F49" s="2" t="s">
        <v>1033</v>
      </c>
      <c r="G49" s="5" t="s">
        <v>498</v>
      </c>
      <c r="H49" s="5" t="s">
        <v>499</v>
      </c>
      <c r="I49" s="26">
        <f t="shared" si="0"/>
        <v>13</v>
      </c>
      <c r="J49" s="13">
        <f t="shared" si="1"/>
        <v>2000</v>
      </c>
      <c r="K49" s="2" t="s">
        <v>7184</v>
      </c>
      <c r="L49" s="127">
        <v>36556.081944444442</v>
      </c>
      <c r="M49" s="127">
        <v>36556.081944444442</v>
      </c>
      <c r="N49" s="127">
        <v>36556.373611111114</v>
      </c>
      <c r="O49" s="127">
        <v>36556.373611111114</v>
      </c>
      <c r="P49" s="5"/>
      <c r="Q49" s="19">
        <f t="shared" si="8"/>
        <v>0.29166666667151731</v>
      </c>
      <c r="R49" s="19">
        <f t="shared" si="9"/>
        <v>0.29166666667151731</v>
      </c>
      <c r="S49" s="21">
        <f t="shared" si="10"/>
        <v>1.7500000000291038</v>
      </c>
      <c r="T49" s="50">
        <v>0</v>
      </c>
      <c r="U49" s="2" t="s">
        <v>6610</v>
      </c>
    </row>
    <row r="50" spans="1:21">
      <c r="A50" s="2" t="s">
        <v>546</v>
      </c>
      <c r="B50" s="9" t="s">
        <v>488</v>
      </c>
      <c r="C50" s="2" t="s">
        <v>547</v>
      </c>
      <c r="D50" s="6" t="s">
        <v>548</v>
      </c>
      <c r="E50" s="2" t="s">
        <v>1033</v>
      </c>
      <c r="F50" s="2" t="s">
        <v>1033</v>
      </c>
      <c r="G50" s="5" t="s">
        <v>498</v>
      </c>
      <c r="H50" s="5" t="s">
        <v>499</v>
      </c>
      <c r="I50" s="26">
        <f t="shared" si="0"/>
        <v>13</v>
      </c>
      <c r="J50" s="13">
        <f t="shared" si="1"/>
        <v>2000</v>
      </c>
      <c r="K50" s="2" t="s">
        <v>7185</v>
      </c>
      <c r="L50" s="127">
        <v>36557.066666666666</v>
      </c>
      <c r="M50" s="127">
        <v>36557.066666666666</v>
      </c>
      <c r="N50" s="127">
        <v>36557.361805555556</v>
      </c>
      <c r="O50" s="127">
        <v>36557.361805555556</v>
      </c>
      <c r="P50" s="5"/>
      <c r="Q50" s="19">
        <f t="shared" si="8"/>
        <v>0.29513888889050577</v>
      </c>
      <c r="R50" s="19">
        <f t="shared" si="9"/>
        <v>0.29513888889050577</v>
      </c>
      <c r="S50" s="21">
        <f t="shared" si="10"/>
        <v>1.7708333333430346</v>
      </c>
      <c r="T50" s="50">
        <v>0</v>
      </c>
      <c r="U50" s="2" t="s">
        <v>6607</v>
      </c>
    </row>
    <row r="51" spans="1:21">
      <c r="A51" s="2" t="s">
        <v>546</v>
      </c>
      <c r="B51" s="9" t="s">
        <v>488</v>
      </c>
      <c r="C51" s="2" t="s">
        <v>547</v>
      </c>
      <c r="D51" s="6" t="s">
        <v>548</v>
      </c>
      <c r="E51" s="2" t="s">
        <v>1033</v>
      </c>
      <c r="F51" s="2" t="s">
        <v>1033</v>
      </c>
      <c r="G51" s="5" t="s">
        <v>498</v>
      </c>
      <c r="H51" s="5" t="s">
        <v>499</v>
      </c>
      <c r="I51" s="26">
        <f t="shared" si="0"/>
        <v>13</v>
      </c>
      <c r="J51" s="13">
        <f t="shared" si="1"/>
        <v>2000</v>
      </c>
      <c r="K51" s="2" t="s">
        <v>7186</v>
      </c>
      <c r="L51" s="127">
        <v>36558.135416666664</v>
      </c>
      <c r="M51" s="127">
        <v>36558.135416666664</v>
      </c>
      <c r="N51" s="127">
        <v>36558.428472222222</v>
      </c>
      <c r="O51" s="127">
        <v>36558.428472222222</v>
      </c>
      <c r="P51" s="5"/>
      <c r="Q51" s="19">
        <f>(N51 - M51)</f>
        <v>0.2930555555576575</v>
      </c>
      <c r="R51" s="19">
        <f>(O51 - L51)</f>
        <v>0.2930555555576575</v>
      </c>
      <c r="S51" s="21">
        <f>((VALUE(Q51)) * 24) * 0.25</f>
        <v>1.758333333345945</v>
      </c>
      <c r="T51" s="50">
        <v>0</v>
      </c>
      <c r="U51" s="2" t="s">
        <v>6604</v>
      </c>
    </row>
    <row r="52" spans="1:21">
      <c r="A52" s="2" t="s">
        <v>546</v>
      </c>
      <c r="B52" s="9" t="s">
        <v>488</v>
      </c>
      <c r="C52" s="2" t="s">
        <v>547</v>
      </c>
      <c r="D52" s="6" t="s">
        <v>548</v>
      </c>
      <c r="E52" s="2" t="s">
        <v>1033</v>
      </c>
      <c r="F52" s="2" t="s">
        <v>1033</v>
      </c>
      <c r="G52" s="5" t="s">
        <v>498</v>
      </c>
      <c r="H52" s="5" t="s">
        <v>499</v>
      </c>
      <c r="I52" s="26">
        <f t="shared" si="0"/>
        <v>13</v>
      </c>
      <c r="J52" s="13">
        <f t="shared" si="1"/>
        <v>2000</v>
      </c>
      <c r="K52" s="2" t="s">
        <v>7187</v>
      </c>
      <c r="L52" s="127">
        <v>36559.198611111111</v>
      </c>
      <c r="M52" s="127">
        <v>36559.198611111111</v>
      </c>
      <c r="N52" s="127">
        <v>36559.469444444447</v>
      </c>
      <c r="O52" s="127">
        <v>36559.469444444447</v>
      </c>
      <c r="P52" s="5"/>
      <c r="Q52" s="19">
        <f>(N52 - M52)</f>
        <v>0.27083333333575865</v>
      </c>
      <c r="R52" s="19">
        <f>(O52 - L52)</f>
        <v>0.27083333333575865</v>
      </c>
      <c r="S52" s="21">
        <f>((VALUE(Q52)) * 24) * 0.25</f>
        <v>1.6250000000145519</v>
      </c>
      <c r="T52" s="50">
        <v>0</v>
      </c>
      <c r="U52" s="2" t="s">
        <v>6601</v>
      </c>
    </row>
    <row r="53" spans="1:21">
      <c r="A53" s="2" t="s">
        <v>546</v>
      </c>
      <c r="B53" s="9" t="s">
        <v>488</v>
      </c>
      <c r="C53" s="2" t="s">
        <v>547</v>
      </c>
      <c r="D53" s="6" t="s">
        <v>548</v>
      </c>
      <c r="E53" s="2" t="s">
        <v>1033</v>
      </c>
      <c r="F53" s="2" t="s">
        <v>1033</v>
      </c>
      <c r="G53" s="5" t="s">
        <v>498</v>
      </c>
      <c r="H53" s="5" t="s">
        <v>499</v>
      </c>
      <c r="I53" s="26">
        <f t="shared" si="0"/>
        <v>13</v>
      </c>
      <c r="J53" s="13">
        <f t="shared" si="1"/>
        <v>2000</v>
      </c>
      <c r="K53" s="2" t="s">
        <v>7188</v>
      </c>
      <c r="L53" s="127">
        <v>36560.160416666666</v>
      </c>
      <c r="M53" s="127">
        <v>36560.160416666666</v>
      </c>
      <c r="N53" s="127">
        <v>36560.439583333333</v>
      </c>
      <c r="O53" s="127">
        <v>36560.439583333333</v>
      </c>
      <c r="P53" s="5"/>
      <c r="Q53" s="19">
        <f>(N53 - M53)</f>
        <v>0.27916666666715173</v>
      </c>
      <c r="R53" s="19">
        <f>(O53 - L53)</f>
        <v>0.27916666666715173</v>
      </c>
      <c r="S53" s="21">
        <f>((VALUE(Q53)) * 24) * 0.25</f>
        <v>1.6750000000029104</v>
      </c>
      <c r="T53" s="50">
        <v>0</v>
      </c>
      <c r="U53" s="2" t="s">
        <v>6598</v>
      </c>
    </row>
    <row r="54" spans="1:21">
      <c r="A54" s="2" t="s">
        <v>546</v>
      </c>
      <c r="B54" s="9" t="s">
        <v>488</v>
      </c>
      <c r="C54" s="2" t="s">
        <v>547</v>
      </c>
      <c r="D54" s="6" t="s">
        <v>548</v>
      </c>
      <c r="E54" s="2" t="s">
        <v>1033</v>
      </c>
      <c r="F54" s="2" t="s">
        <v>1033</v>
      </c>
      <c r="G54" s="5" t="s">
        <v>498</v>
      </c>
      <c r="H54" s="5" t="s">
        <v>499</v>
      </c>
      <c r="I54" s="26">
        <f t="shared" si="0"/>
        <v>13</v>
      </c>
      <c r="J54" s="13">
        <f t="shared" si="1"/>
        <v>2000</v>
      </c>
      <c r="K54" s="2" t="s">
        <v>7189</v>
      </c>
      <c r="L54" s="127">
        <v>36561.23333333333</v>
      </c>
      <c r="M54" s="127">
        <v>36561.23333333333</v>
      </c>
      <c r="N54" s="127">
        <v>36561.506249999999</v>
      </c>
      <c r="O54" s="127">
        <v>36561.506249999999</v>
      </c>
      <c r="P54" s="5"/>
      <c r="Q54" s="19">
        <f>(N54 - M54)</f>
        <v>0.27291666666860692</v>
      </c>
      <c r="R54" s="19">
        <f>(O54 - L54)</f>
        <v>0.27291666666860692</v>
      </c>
      <c r="S54" s="21">
        <f>((VALUE(Q54)) * 24) * 0.25</f>
        <v>1.6375000000116415</v>
      </c>
      <c r="T54" s="50">
        <v>0</v>
      </c>
      <c r="U54" s="2" t="s">
        <v>6595</v>
      </c>
    </row>
    <row r="55" spans="1:21">
      <c r="A55" s="2" t="s">
        <v>546</v>
      </c>
      <c r="B55" s="9" t="s">
        <v>488</v>
      </c>
      <c r="C55" s="2" t="s">
        <v>547</v>
      </c>
      <c r="D55" s="6" t="s">
        <v>548</v>
      </c>
      <c r="E55" s="2" t="s">
        <v>1033</v>
      </c>
      <c r="F55" s="2" t="s">
        <v>1033</v>
      </c>
      <c r="G55" s="5" t="s">
        <v>498</v>
      </c>
      <c r="H55" s="5" t="s">
        <v>499</v>
      </c>
      <c r="I55" s="26">
        <f t="shared" si="0"/>
        <v>13</v>
      </c>
      <c r="J55" s="13">
        <f t="shared" si="1"/>
        <v>2000</v>
      </c>
      <c r="K55" s="2" t="s">
        <v>7190</v>
      </c>
      <c r="L55" s="127">
        <v>36562.080555555556</v>
      </c>
      <c r="M55" s="127">
        <v>36562.080555555556</v>
      </c>
      <c r="N55" s="127">
        <v>36562.288888888892</v>
      </c>
      <c r="O55" s="127">
        <v>36562.288888888892</v>
      </c>
      <c r="P55" s="5"/>
      <c r="Q55" s="19">
        <f>(N55 - M55)</f>
        <v>0.20833333333575865</v>
      </c>
      <c r="R55" s="19">
        <f>(O55 - L55)</f>
        <v>0.20833333333575865</v>
      </c>
      <c r="S55" s="21">
        <f>((VALUE(Q55)) * 24) * 0.25</f>
        <v>1.2500000000145519</v>
      </c>
      <c r="T55" s="50">
        <v>0</v>
      </c>
      <c r="U55" s="2" t="s">
        <v>6592</v>
      </c>
    </row>
    <row r="56" spans="1:21">
      <c r="A56" s="3" t="s">
        <v>6994</v>
      </c>
      <c r="D56" s="2"/>
      <c r="E56" s="2"/>
      <c r="J56" s="13"/>
      <c r="K56" s="3" t="s">
        <v>7191</v>
      </c>
      <c r="Q56" s="6"/>
      <c r="S56" s="6"/>
      <c r="T56" s="50">
        <v>0</v>
      </c>
      <c r="U56" s="6"/>
    </row>
    <row r="57" spans="1:21">
      <c r="D57" s="2"/>
      <c r="E57" s="2"/>
      <c r="J57" s="13"/>
      <c r="O57" s="10"/>
      <c r="Q57" s="9"/>
      <c r="R57" s="10"/>
      <c r="S57" s="9"/>
      <c r="T57" s="50">
        <v>0</v>
      </c>
      <c r="U57" s="9"/>
    </row>
    <row r="58" spans="1:21">
      <c r="D58" s="2"/>
      <c r="E58" s="2"/>
      <c r="J58" s="13"/>
      <c r="O58" s="10"/>
      <c r="Q58" s="9"/>
      <c r="R58" s="10"/>
      <c r="S58" s="9"/>
      <c r="T58" s="50">
        <v>0</v>
      </c>
      <c r="U58" s="9"/>
    </row>
    <row r="59" spans="1:21">
      <c r="D59" s="2"/>
      <c r="E59" s="2"/>
      <c r="J59" s="13"/>
      <c r="O59" s="10"/>
      <c r="Q59" s="9"/>
      <c r="R59" s="10"/>
      <c r="S59" s="9"/>
      <c r="T59" s="50">
        <v>0</v>
      </c>
      <c r="U59" s="9"/>
    </row>
    <row r="60" spans="1:21">
      <c r="J60" s="13"/>
      <c r="T60" s="50">
        <v>0</v>
      </c>
    </row>
    <row r="61" spans="1:21">
      <c r="J61" s="13"/>
      <c r="T61" s="50">
        <v>0</v>
      </c>
    </row>
    <row r="62" spans="1:21">
      <c r="J62" s="13"/>
      <c r="T62" s="50">
        <v>0</v>
      </c>
    </row>
    <row r="63" spans="1:21">
      <c r="J63" s="13"/>
      <c r="T63" s="50">
        <v>0</v>
      </c>
    </row>
    <row r="64" spans="1:21">
      <c r="J64" s="13"/>
      <c r="T64" s="50">
        <v>0</v>
      </c>
    </row>
    <row r="65" spans="10:20">
      <c r="J65" s="13"/>
      <c r="T65" s="50">
        <v>0</v>
      </c>
    </row>
    <row r="66" spans="10:20">
      <c r="J66" s="13"/>
      <c r="T66" s="50">
        <v>0</v>
      </c>
    </row>
    <row r="67" spans="10:20">
      <c r="J67" s="13"/>
      <c r="T67" s="50">
        <v>0</v>
      </c>
    </row>
    <row r="68" spans="10:20">
      <c r="J68" s="13"/>
      <c r="T68" s="50">
        <v>0</v>
      </c>
    </row>
    <row r="69" spans="10:20">
      <c r="J69" s="13"/>
      <c r="T69" s="50">
        <v>0</v>
      </c>
    </row>
    <row r="70" spans="10:20">
      <c r="J70" s="13"/>
      <c r="T70" s="50">
        <v>0</v>
      </c>
    </row>
    <row r="71" spans="10:20">
      <c r="J71" s="13"/>
      <c r="T71" s="50">
        <v>0</v>
      </c>
    </row>
    <row r="72" spans="10:20">
      <c r="J72" s="13"/>
      <c r="T72" s="50">
        <v>0</v>
      </c>
    </row>
    <row r="73" spans="10:20">
      <c r="J73" s="13"/>
      <c r="T73" s="50">
        <v>0</v>
      </c>
    </row>
    <row r="74" spans="10:20">
      <c r="J74" s="13"/>
      <c r="T74" s="50">
        <v>0</v>
      </c>
    </row>
    <row r="75" spans="10:20">
      <c r="J75" s="13"/>
      <c r="T75" s="50">
        <v>0</v>
      </c>
    </row>
    <row r="76" spans="10:20">
      <c r="J76" s="13"/>
      <c r="T76" s="50">
        <v>0</v>
      </c>
    </row>
    <row r="77" spans="10:20">
      <c r="J77" s="13"/>
      <c r="T77" s="50">
        <v>0</v>
      </c>
    </row>
    <row r="78" spans="10:20">
      <c r="J78" s="13"/>
      <c r="T78" s="50">
        <v>0</v>
      </c>
    </row>
    <row r="79" spans="10:20">
      <c r="J79" s="13"/>
      <c r="T79" s="50">
        <v>0</v>
      </c>
    </row>
    <row r="80" spans="10:20">
      <c r="J80" s="13"/>
      <c r="T80" s="50">
        <v>0</v>
      </c>
    </row>
    <row r="81" spans="10:20">
      <c r="J81" s="13"/>
      <c r="T81" s="50">
        <v>0</v>
      </c>
    </row>
    <row r="82" spans="10:20">
      <c r="J82" s="13"/>
      <c r="T82" s="50">
        <v>0</v>
      </c>
    </row>
    <row r="83" spans="10:20">
      <c r="J83" s="13"/>
      <c r="T83" s="50">
        <v>0</v>
      </c>
    </row>
    <row r="84" spans="10:20">
      <c r="J84" s="13"/>
      <c r="T84" s="50">
        <v>0</v>
      </c>
    </row>
    <row r="85" spans="10:20">
      <c r="J85" s="13"/>
      <c r="T85" s="50">
        <v>0</v>
      </c>
    </row>
    <row r="86" spans="10:20">
      <c r="J86" s="13"/>
      <c r="T86" s="50">
        <v>0</v>
      </c>
    </row>
    <row r="87" spans="10:20">
      <c r="J87" s="13"/>
      <c r="T87" s="50">
        <v>0</v>
      </c>
    </row>
    <row r="88" spans="10:20">
      <c r="J88" s="13"/>
      <c r="T88" s="50">
        <v>0</v>
      </c>
    </row>
    <row r="89" spans="10:20">
      <c r="J89" s="13"/>
      <c r="T89" s="50">
        <v>0</v>
      </c>
    </row>
    <row r="90" spans="10:20">
      <c r="J90" s="13"/>
      <c r="T90" s="50">
        <v>0</v>
      </c>
    </row>
    <row r="91" spans="10:20">
      <c r="J91" s="13"/>
      <c r="T91" s="50">
        <v>0</v>
      </c>
    </row>
    <row r="92" spans="10:20">
      <c r="J92" s="13"/>
      <c r="T92" s="50">
        <v>0</v>
      </c>
    </row>
    <row r="93" spans="10:20">
      <c r="J93" s="13"/>
      <c r="T93" s="50">
        <v>0</v>
      </c>
    </row>
    <row r="94" spans="10:20">
      <c r="J94" s="13"/>
      <c r="T94" s="50">
        <v>0</v>
      </c>
    </row>
    <row r="95" spans="10:20">
      <c r="J95" s="13"/>
      <c r="T95" s="50">
        <v>0</v>
      </c>
    </row>
    <row r="96" spans="10:20">
      <c r="J96" s="13"/>
      <c r="T96" s="50">
        <v>0</v>
      </c>
    </row>
    <row r="97" spans="10:20">
      <c r="J97" s="13"/>
      <c r="T97" s="50">
        <v>0</v>
      </c>
    </row>
    <row r="98" spans="10:20">
      <c r="J98" s="13"/>
      <c r="T98" s="50">
        <v>0</v>
      </c>
    </row>
    <row r="99" spans="10:20">
      <c r="J99" s="13"/>
      <c r="T99" s="50">
        <v>0</v>
      </c>
    </row>
    <row r="100" spans="10:20">
      <c r="J100" s="13"/>
      <c r="T100" s="50">
        <v>0</v>
      </c>
    </row>
    <row r="101" spans="10:20">
      <c r="J101" s="13"/>
      <c r="T101" s="50">
        <v>0</v>
      </c>
    </row>
    <row r="102" spans="10:20">
      <c r="J102" s="13"/>
      <c r="T102" s="50">
        <v>0</v>
      </c>
    </row>
    <row r="103" spans="10:20">
      <c r="J103" s="13"/>
      <c r="T103" s="50">
        <v>0</v>
      </c>
    </row>
    <row r="104" spans="10:20">
      <c r="J104" s="13"/>
      <c r="T104" s="50">
        <v>0</v>
      </c>
    </row>
    <row r="105" spans="10:20">
      <c r="J105" s="13"/>
      <c r="T105" s="50">
        <v>0</v>
      </c>
    </row>
    <row r="106" spans="10:20">
      <c r="J106" s="13"/>
      <c r="T106" s="50">
        <v>0</v>
      </c>
    </row>
    <row r="107" spans="10:20">
      <c r="J107" s="13"/>
      <c r="T107" s="50">
        <v>0</v>
      </c>
    </row>
    <row r="108" spans="10:20">
      <c r="J108" s="13"/>
      <c r="T108" s="50">
        <v>0</v>
      </c>
    </row>
    <row r="109" spans="10:20">
      <c r="J109" s="13"/>
      <c r="T109" s="50">
        <v>0</v>
      </c>
    </row>
    <row r="110" spans="10:20">
      <c r="J110" s="13"/>
      <c r="T110" s="50">
        <v>0</v>
      </c>
    </row>
    <row r="111" spans="10:20">
      <c r="J111" s="13"/>
      <c r="T111" s="50">
        <v>0</v>
      </c>
    </row>
    <row r="112" spans="10:20">
      <c r="J112" s="13"/>
      <c r="T112" s="50">
        <v>0</v>
      </c>
    </row>
    <row r="113" spans="10:20">
      <c r="J113" s="13"/>
      <c r="T113" s="50">
        <v>0</v>
      </c>
    </row>
    <row r="114" spans="10:20">
      <c r="J114" s="13"/>
      <c r="T114" s="50">
        <v>0</v>
      </c>
    </row>
    <row r="115" spans="10:20">
      <c r="J115" s="13"/>
      <c r="T115" s="50">
        <v>0</v>
      </c>
    </row>
    <row r="116" spans="10:20">
      <c r="J116" s="13"/>
      <c r="T116" s="50">
        <v>0</v>
      </c>
    </row>
    <row r="117" spans="10:20">
      <c r="J117" s="13"/>
      <c r="T117" s="50">
        <v>0</v>
      </c>
    </row>
    <row r="118" spans="10:20">
      <c r="J118" s="13"/>
      <c r="T118" s="50">
        <v>0</v>
      </c>
    </row>
    <row r="119" spans="10:20">
      <c r="J119" s="13"/>
      <c r="T119" s="50"/>
    </row>
    <row r="120" spans="10:20">
      <c r="J120" s="13"/>
      <c r="T120" s="50"/>
    </row>
    <row r="121" spans="10:20">
      <c r="J121" s="13"/>
      <c r="T121" s="50"/>
    </row>
    <row r="122" spans="10:20">
      <c r="J122" s="13"/>
      <c r="T122" s="50">
        <v>0</v>
      </c>
    </row>
    <row r="123" spans="10:20">
      <c r="J123" s="13"/>
      <c r="T123" s="50">
        <v>0</v>
      </c>
    </row>
    <row r="124" spans="10:20">
      <c r="J124" s="13"/>
      <c r="T124" s="50">
        <v>0</v>
      </c>
    </row>
    <row r="125" spans="10:20">
      <c r="J125" s="13"/>
      <c r="T125" s="50">
        <v>0</v>
      </c>
    </row>
    <row r="126" spans="10:20">
      <c r="J126" s="13"/>
      <c r="T126" s="50">
        <v>0</v>
      </c>
    </row>
    <row r="127" spans="10:20">
      <c r="J127" s="13"/>
      <c r="T127" s="50">
        <v>0</v>
      </c>
    </row>
    <row r="128" spans="10:20">
      <c r="J128" s="13"/>
      <c r="T128" s="50">
        <v>0</v>
      </c>
    </row>
    <row r="129" spans="10:20">
      <c r="J129" s="13"/>
      <c r="T129" s="50">
        <v>0</v>
      </c>
    </row>
    <row r="130" spans="10:20">
      <c r="J130" s="13"/>
      <c r="T130" s="50">
        <v>0</v>
      </c>
    </row>
    <row r="131" spans="10:20">
      <c r="J131" s="13"/>
      <c r="T131" s="50">
        <v>0</v>
      </c>
    </row>
    <row r="132" spans="10:20">
      <c r="J132" s="13"/>
      <c r="T132" s="50">
        <v>0</v>
      </c>
    </row>
    <row r="133" spans="10:20">
      <c r="J133" s="13"/>
      <c r="T133" s="50">
        <v>0</v>
      </c>
    </row>
    <row r="134" spans="10:20">
      <c r="J134" s="13"/>
      <c r="T134" s="50">
        <v>0</v>
      </c>
    </row>
    <row r="135" spans="10:20">
      <c r="J135" s="13"/>
      <c r="T135" s="50">
        <v>0</v>
      </c>
    </row>
    <row r="136" spans="10:20">
      <c r="J136" s="13"/>
      <c r="T136" s="50">
        <v>0</v>
      </c>
    </row>
    <row r="137" spans="10:20">
      <c r="J137" s="13"/>
      <c r="T137" s="50">
        <v>0</v>
      </c>
    </row>
    <row r="138" spans="10:20">
      <c r="J138" s="13"/>
      <c r="T138" s="50">
        <v>0</v>
      </c>
    </row>
    <row r="139" spans="10:20">
      <c r="J139" s="13"/>
      <c r="T139" s="50">
        <v>0</v>
      </c>
    </row>
    <row r="140" spans="10:20">
      <c r="J140" s="13"/>
      <c r="T140" s="50">
        <v>0</v>
      </c>
    </row>
    <row r="141" spans="10:20">
      <c r="J141" s="13"/>
      <c r="T141" s="50">
        <v>0</v>
      </c>
    </row>
    <row r="142" spans="10:20">
      <c r="J142" s="13"/>
      <c r="T142" s="50">
        <v>0</v>
      </c>
    </row>
    <row r="143" spans="10:20">
      <c r="J143" s="13"/>
      <c r="T143" s="50">
        <v>0</v>
      </c>
    </row>
    <row r="144" spans="10:20">
      <c r="J144" s="13"/>
      <c r="T144" s="50">
        <v>0</v>
      </c>
    </row>
    <row r="145" spans="10:20">
      <c r="J145" s="13"/>
      <c r="T145" s="50">
        <v>0</v>
      </c>
    </row>
    <row r="146" spans="10:20">
      <c r="J146" s="13"/>
      <c r="T146" s="50">
        <v>0</v>
      </c>
    </row>
    <row r="147" spans="10:20">
      <c r="J147" s="13"/>
      <c r="T147" s="50">
        <v>0</v>
      </c>
    </row>
    <row r="148" spans="10:20">
      <c r="J148" s="13"/>
      <c r="T148" s="50">
        <v>0</v>
      </c>
    </row>
    <row r="149" spans="10:20">
      <c r="J149" s="13"/>
      <c r="T149" s="50">
        <v>0</v>
      </c>
    </row>
    <row r="150" spans="10:20">
      <c r="J150" s="13"/>
      <c r="T150" s="50">
        <v>0</v>
      </c>
    </row>
    <row r="151" spans="10:20">
      <c r="J151" s="13"/>
      <c r="T151" s="50">
        <v>0</v>
      </c>
    </row>
    <row r="152" spans="10:20">
      <c r="J152" s="13"/>
      <c r="T152" s="50">
        <v>0</v>
      </c>
    </row>
    <row r="153" spans="10:20">
      <c r="J153" s="13"/>
      <c r="T153" s="50">
        <v>0</v>
      </c>
    </row>
    <row r="154" spans="10:20">
      <c r="J154" s="13"/>
      <c r="T154" s="50">
        <v>0</v>
      </c>
    </row>
    <row r="155" spans="10:20">
      <c r="J155" s="13"/>
      <c r="T155" s="50">
        <v>0</v>
      </c>
    </row>
    <row r="156" spans="10:20">
      <c r="J156" s="13"/>
      <c r="T156" s="50">
        <v>0</v>
      </c>
    </row>
    <row r="157" spans="10:20">
      <c r="J157" s="13"/>
      <c r="T157" s="50">
        <v>0</v>
      </c>
    </row>
    <row r="158" spans="10:20">
      <c r="J158" s="13"/>
      <c r="T158" s="50">
        <v>0</v>
      </c>
    </row>
    <row r="159" spans="10:20">
      <c r="J159" s="13"/>
      <c r="T159" s="50">
        <v>0</v>
      </c>
    </row>
    <row r="160" spans="10:20">
      <c r="J160" s="13"/>
      <c r="T160" s="50">
        <v>0</v>
      </c>
    </row>
    <row r="161" spans="10:20">
      <c r="J161" s="13"/>
      <c r="T161" s="50">
        <v>0</v>
      </c>
    </row>
    <row r="162" spans="10:20">
      <c r="J162" s="13"/>
      <c r="T162" s="50">
        <v>0</v>
      </c>
    </row>
    <row r="163" spans="10:20">
      <c r="J163" s="13"/>
      <c r="T163" s="50">
        <v>0</v>
      </c>
    </row>
    <row r="164" spans="10:20">
      <c r="J164" s="13"/>
      <c r="T164" s="50">
        <v>0</v>
      </c>
    </row>
    <row r="165" spans="10:20">
      <c r="J165" s="13"/>
      <c r="T165" s="50">
        <v>0</v>
      </c>
    </row>
    <row r="166" spans="10:20">
      <c r="J166" s="13"/>
      <c r="T166" s="50">
        <v>0</v>
      </c>
    </row>
    <row r="167" spans="10:20">
      <c r="J167" s="13"/>
      <c r="T167" s="50">
        <v>0</v>
      </c>
    </row>
    <row r="168" spans="10:20">
      <c r="J168" s="13"/>
      <c r="T168" s="50">
        <v>0</v>
      </c>
    </row>
    <row r="169" spans="10:20">
      <c r="J169" s="13"/>
      <c r="T169" s="50">
        <v>0</v>
      </c>
    </row>
    <row r="170" spans="10:20">
      <c r="J170" s="13"/>
      <c r="T170" s="50">
        <v>0</v>
      </c>
    </row>
    <row r="171" spans="10:20">
      <c r="J171" s="13"/>
      <c r="T171" s="50">
        <v>0</v>
      </c>
    </row>
    <row r="172" spans="10:20">
      <c r="J172" s="13"/>
      <c r="T172" s="50"/>
    </row>
    <row r="173" spans="10:20">
      <c r="J173" s="13"/>
      <c r="T173" s="50">
        <v>0</v>
      </c>
    </row>
    <row r="174" spans="10:20">
      <c r="J174" s="13"/>
      <c r="T174" s="50">
        <v>0</v>
      </c>
    </row>
    <row r="175" spans="10:20">
      <c r="J175" s="13"/>
      <c r="T175" s="50">
        <v>0</v>
      </c>
    </row>
    <row r="176" spans="10:20">
      <c r="J176" s="13"/>
      <c r="T176" s="50">
        <v>0</v>
      </c>
    </row>
    <row r="177" spans="10:20">
      <c r="J177" s="13"/>
      <c r="T177" s="50">
        <v>0</v>
      </c>
    </row>
    <row r="178" spans="10:20">
      <c r="J178" s="13"/>
      <c r="T178" s="50"/>
    </row>
    <row r="179" spans="10:20">
      <c r="J179" s="13"/>
      <c r="T179" s="50">
        <v>0</v>
      </c>
    </row>
    <row r="180" spans="10:20">
      <c r="J180" s="13"/>
      <c r="T180" s="50">
        <v>0</v>
      </c>
    </row>
    <row r="181" spans="10:20">
      <c r="J181" s="13"/>
      <c r="T181" s="50">
        <v>0</v>
      </c>
    </row>
    <row r="182" spans="10:20">
      <c r="J182" s="13"/>
      <c r="T182" s="50">
        <v>0</v>
      </c>
    </row>
    <row r="183" spans="10:20">
      <c r="J183" s="13"/>
      <c r="T183" s="50">
        <v>0</v>
      </c>
    </row>
    <row r="184" spans="10:20">
      <c r="J184" s="13"/>
      <c r="T184" s="50">
        <v>0</v>
      </c>
    </row>
    <row r="185" spans="10:20">
      <c r="J185" s="13"/>
      <c r="T185" s="50">
        <v>0</v>
      </c>
    </row>
    <row r="186" spans="10:20">
      <c r="J186" s="13"/>
      <c r="T186" s="50">
        <v>0</v>
      </c>
    </row>
    <row r="187" spans="10:20">
      <c r="J187" s="13"/>
      <c r="T187" s="50">
        <v>0</v>
      </c>
    </row>
    <row r="188" spans="10:20">
      <c r="J188" s="13"/>
      <c r="T188" s="50">
        <v>0</v>
      </c>
    </row>
    <row r="189" spans="10:20">
      <c r="J189" s="13"/>
      <c r="T189" s="50">
        <v>0</v>
      </c>
    </row>
    <row r="190" spans="10:20">
      <c r="J190" s="13"/>
      <c r="T190" s="50">
        <v>0</v>
      </c>
    </row>
    <row r="191" spans="10:20">
      <c r="J191" s="13"/>
      <c r="T191" s="50">
        <v>0</v>
      </c>
    </row>
    <row r="192" spans="10:20">
      <c r="J192" s="13"/>
      <c r="T192" s="50">
        <v>0</v>
      </c>
    </row>
    <row r="193" spans="10:20">
      <c r="J193" s="13"/>
      <c r="T193" s="50">
        <v>0</v>
      </c>
    </row>
    <row r="194" spans="10:20">
      <c r="J194" s="13"/>
      <c r="T194" s="50">
        <v>0</v>
      </c>
    </row>
    <row r="195" spans="10:20">
      <c r="J195" s="13"/>
      <c r="T195" s="50">
        <v>0</v>
      </c>
    </row>
    <row r="196" spans="10:20">
      <c r="J196" s="13"/>
      <c r="T196" s="50">
        <v>0</v>
      </c>
    </row>
    <row r="197" spans="10:20">
      <c r="J197" s="13"/>
      <c r="T197" s="50">
        <v>0</v>
      </c>
    </row>
    <row r="198" spans="10:20">
      <c r="J198" s="13"/>
      <c r="T198" s="50">
        <v>0</v>
      </c>
    </row>
    <row r="199" spans="10:20">
      <c r="J199" s="13"/>
      <c r="T199" s="50">
        <v>0</v>
      </c>
    </row>
    <row r="200" spans="10:20">
      <c r="J200" s="13"/>
      <c r="T200" s="50">
        <v>0</v>
      </c>
    </row>
    <row r="201" spans="10:20">
      <c r="J201" s="13"/>
      <c r="T201" s="50">
        <v>0</v>
      </c>
    </row>
    <row r="202" spans="10:20">
      <c r="J202" s="13"/>
      <c r="T202" s="50">
        <v>0</v>
      </c>
    </row>
    <row r="203" spans="10:20">
      <c r="J203" s="13"/>
      <c r="T203" s="50">
        <v>0</v>
      </c>
    </row>
    <row r="204" spans="10:20">
      <c r="J204" s="13"/>
      <c r="T204" s="50">
        <v>0</v>
      </c>
    </row>
    <row r="205" spans="10:20">
      <c r="J205" s="13"/>
      <c r="T205" s="50">
        <v>0</v>
      </c>
    </row>
    <row r="206" spans="10:20">
      <c r="J206" s="13"/>
      <c r="T206" s="50">
        <v>0</v>
      </c>
    </row>
    <row r="207" spans="10:20">
      <c r="J207" s="13"/>
      <c r="T207" s="50">
        <v>0</v>
      </c>
    </row>
    <row r="208" spans="10:20">
      <c r="J208" s="13"/>
      <c r="T208" s="50">
        <v>0</v>
      </c>
    </row>
    <row r="209" spans="10:20">
      <c r="J209" s="13"/>
      <c r="T209" s="50">
        <v>0</v>
      </c>
    </row>
    <row r="210" spans="10:20">
      <c r="J210" s="13"/>
      <c r="T210" s="50">
        <v>0</v>
      </c>
    </row>
    <row r="211" spans="10:20">
      <c r="J211" s="13"/>
      <c r="T211" s="50">
        <v>0</v>
      </c>
    </row>
    <row r="212" spans="10:20">
      <c r="J212" s="13"/>
      <c r="T212" s="50">
        <v>0</v>
      </c>
    </row>
    <row r="213" spans="10:20">
      <c r="J213" s="13"/>
      <c r="T213" s="50">
        <v>0</v>
      </c>
    </row>
    <row r="214" spans="10:20">
      <c r="J214" s="13"/>
      <c r="T214" s="50">
        <v>0</v>
      </c>
    </row>
    <row r="215" spans="10:20">
      <c r="J215" s="13"/>
      <c r="T215" s="50">
        <v>0</v>
      </c>
    </row>
    <row r="216" spans="10:20">
      <c r="J216" s="13"/>
      <c r="T216" s="50">
        <v>0</v>
      </c>
    </row>
    <row r="217" spans="10:20">
      <c r="J217" s="13"/>
      <c r="T217" s="50">
        <v>0</v>
      </c>
    </row>
    <row r="218" spans="10:20">
      <c r="J218" s="13"/>
      <c r="T218" s="50">
        <v>0</v>
      </c>
    </row>
    <row r="219" spans="10:20">
      <c r="J219" s="13"/>
      <c r="T219" s="50">
        <v>0</v>
      </c>
    </row>
    <row r="220" spans="10:20">
      <c r="J220" s="13"/>
      <c r="T220" s="50">
        <v>0</v>
      </c>
    </row>
    <row r="221" spans="10:20">
      <c r="J221" s="13"/>
      <c r="T221" s="50">
        <v>0</v>
      </c>
    </row>
    <row r="222" spans="10:20">
      <c r="J222" s="13"/>
      <c r="T222" s="50">
        <v>0</v>
      </c>
    </row>
    <row r="223" spans="10:20">
      <c r="J223" s="13"/>
      <c r="T223" s="50">
        <v>0</v>
      </c>
    </row>
    <row r="224" spans="10:20">
      <c r="J224" s="13"/>
      <c r="T224" s="50">
        <v>0</v>
      </c>
    </row>
    <row r="225" spans="10:20">
      <c r="J225" s="13"/>
      <c r="T225" s="50">
        <v>0</v>
      </c>
    </row>
    <row r="226" spans="10:20">
      <c r="J226" s="13"/>
      <c r="T226" s="50">
        <v>0</v>
      </c>
    </row>
    <row r="227" spans="10:20">
      <c r="J227" s="13"/>
      <c r="T227" s="50">
        <v>0</v>
      </c>
    </row>
    <row r="228" spans="10:20">
      <c r="J228" s="13"/>
      <c r="T228" s="50">
        <v>0</v>
      </c>
    </row>
    <row r="229" spans="10:20">
      <c r="J229" s="13"/>
      <c r="T229" s="50">
        <v>0</v>
      </c>
    </row>
    <row r="230" spans="10:20">
      <c r="J230" s="13"/>
      <c r="T230" s="50">
        <v>0</v>
      </c>
    </row>
    <row r="231" spans="10:20">
      <c r="J231" s="13"/>
      <c r="T231" s="50">
        <v>0</v>
      </c>
    </row>
    <row r="232" spans="10:20">
      <c r="J232" s="13"/>
      <c r="T232" s="50">
        <v>0</v>
      </c>
    </row>
    <row r="233" spans="10:20">
      <c r="J233" s="13"/>
      <c r="T233" s="50">
        <v>0</v>
      </c>
    </row>
    <row r="234" spans="10:20">
      <c r="J234" s="13"/>
      <c r="T234" s="50">
        <v>0</v>
      </c>
    </row>
    <row r="235" spans="10:20">
      <c r="J235" s="13"/>
      <c r="T235" s="50">
        <v>0</v>
      </c>
    </row>
    <row r="236" spans="10:20">
      <c r="J236" s="13"/>
      <c r="T236" s="50">
        <v>0</v>
      </c>
    </row>
    <row r="237" spans="10:20">
      <c r="J237" s="13"/>
      <c r="T237" s="50">
        <v>0</v>
      </c>
    </row>
    <row r="238" spans="10:20">
      <c r="J238" s="13"/>
      <c r="T238" s="50">
        <v>0</v>
      </c>
    </row>
    <row r="239" spans="10:20">
      <c r="J239" s="13"/>
      <c r="T239" s="50">
        <v>0</v>
      </c>
    </row>
    <row r="240" spans="10:20">
      <c r="J240" s="13"/>
      <c r="T240" s="50">
        <v>0</v>
      </c>
    </row>
    <row r="241" spans="10:20">
      <c r="J241" s="13"/>
      <c r="T241" s="50">
        <v>0</v>
      </c>
    </row>
    <row r="242" spans="10:20">
      <c r="J242" s="13"/>
      <c r="T242" s="50">
        <v>0</v>
      </c>
    </row>
    <row r="243" spans="10:20">
      <c r="J243" s="13"/>
      <c r="T243" s="50">
        <v>0</v>
      </c>
    </row>
    <row r="244" spans="10:20">
      <c r="J244" s="13"/>
      <c r="T244" s="50">
        <v>0</v>
      </c>
    </row>
    <row r="245" spans="10:20">
      <c r="J245" s="13"/>
      <c r="T245" s="50">
        <v>0</v>
      </c>
    </row>
    <row r="246" spans="10:20">
      <c r="J246" s="13"/>
      <c r="T246" s="50">
        <v>0</v>
      </c>
    </row>
    <row r="247" spans="10:20">
      <c r="J247" s="13"/>
      <c r="T247" s="50">
        <v>0</v>
      </c>
    </row>
    <row r="248" spans="10:20">
      <c r="J248" s="13"/>
      <c r="T248" s="50">
        <v>0</v>
      </c>
    </row>
    <row r="249" spans="10:20">
      <c r="J249" s="13"/>
      <c r="T249" s="50">
        <v>0</v>
      </c>
    </row>
    <row r="250" spans="10:20">
      <c r="J250" s="13"/>
      <c r="T250" s="50">
        <v>0</v>
      </c>
    </row>
    <row r="251" spans="10:20">
      <c r="J251" s="13"/>
      <c r="T251" s="50">
        <v>0</v>
      </c>
    </row>
    <row r="252" spans="10:20">
      <c r="J252" s="13"/>
      <c r="T252" s="50">
        <v>0</v>
      </c>
    </row>
    <row r="253" spans="10:20">
      <c r="J253" s="13"/>
      <c r="T253" s="50">
        <v>0</v>
      </c>
    </row>
    <row r="254" spans="10:20">
      <c r="J254" s="13"/>
      <c r="T254" s="50">
        <v>0</v>
      </c>
    </row>
    <row r="255" spans="10:20">
      <c r="J255" s="13"/>
      <c r="T255" s="50">
        <v>0</v>
      </c>
    </row>
    <row r="256" spans="10:20">
      <c r="J256" s="13"/>
      <c r="T256" s="50">
        <v>0</v>
      </c>
    </row>
    <row r="257" spans="10:20">
      <c r="J257" s="13"/>
      <c r="T257" s="50">
        <v>0</v>
      </c>
    </row>
    <row r="258" spans="10:20">
      <c r="J258" s="13"/>
      <c r="T258" s="50">
        <v>0</v>
      </c>
    </row>
    <row r="259" spans="10:20">
      <c r="J259" s="13"/>
      <c r="T259" s="50">
        <v>0</v>
      </c>
    </row>
    <row r="260" spans="10:20">
      <c r="J260" s="13"/>
      <c r="T260" s="50">
        <v>0</v>
      </c>
    </row>
    <row r="261" spans="10:20">
      <c r="J261" s="13"/>
      <c r="T261" s="50">
        <v>0</v>
      </c>
    </row>
    <row r="262" spans="10:20">
      <c r="J262" s="13"/>
      <c r="T262" s="50">
        <v>0</v>
      </c>
    </row>
    <row r="263" spans="10:20">
      <c r="J263" s="13"/>
      <c r="T263" s="50">
        <v>0</v>
      </c>
    </row>
    <row r="264" spans="10:20">
      <c r="J264" s="13"/>
      <c r="T264" s="50">
        <v>0</v>
      </c>
    </row>
    <row r="265" spans="10:20">
      <c r="J265" s="13"/>
      <c r="T265" s="50">
        <v>0</v>
      </c>
    </row>
    <row r="266" spans="10:20">
      <c r="J266" s="13"/>
      <c r="T266" s="50">
        <v>0</v>
      </c>
    </row>
    <row r="267" spans="10:20">
      <c r="J267" s="13"/>
      <c r="T267" s="50">
        <v>0</v>
      </c>
    </row>
    <row r="268" spans="10:20">
      <c r="J268" s="13"/>
      <c r="T268" s="50">
        <v>0</v>
      </c>
    </row>
    <row r="269" spans="10:20">
      <c r="J269" s="13"/>
      <c r="T269" s="50">
        <v>0</v>
      </c>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row r="1229" spans="11:11">
      <c r="K1229" s="3" t="s">
        <v>1313</v>
      </c>
    </row>
    <row r="1230" spans="11:11">
      <c r="K1230" s="3" t="s">
        <v>1312</v>
      </c>
    </row>
    <row r="1231" spans="11:11">
      <c r="K1231" s="3" t="s">
        <v>1310</v>
      </c>
    </row>
    <row r="1232" spans="11:11">
      <c r="K1232" s="3" t="s">
        <v>1308</v>
      </c>
    </row>
    <row r="1233" spans="11:11">
      <c r="K1233" s="3" t="s">
        <v>1304</v>
      </c>
    </row>
  </sheetData>
  <printOptions horizontalCentered="1"/>
  <pageMargins left="0.25" right="0.25" top="0.5" bottom="0.5" header="0.25" footer="0.25"/>
  <pageSetup scale="29" fitToHeight="2" orientation="landscape"/>
  <headerFooter alignWithMargins="0">
    <oddFooter>&amp;L&amp;"Arial,Italic"&amp;8&amp;F  &amp;A     &amp;D &amp;T&amp;R&amp;"Arial,Italic"&amp;8Page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pageSetUpPr fitToPage="1"/>
  </sheetPr>
  <dimension ref="A1:AG300"/>
  <sheetViews>
    <sheetView workbookViewId="0">
      <pane xSplit="1" ySplit="11" topLeftCell="B12"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33" width="10.6640625" style="28" customWidth="1"/>
    <col min="34" max="16384" width="9.1640625" style="28"/>
  </cols>
  <sheetData>
    <row r="1" spans="1:33">
      <c r="A1" s="61" t="s">
        <v>65</v>
      </c>
    </row>
    <row r="2" spans="1:33" ht="16">
      <c r="F2" s="1"/>
      <c r="G2" s="1"/>
      <c r="H2" s="1"/>
      <c r="I2" s="1"/>
      <c r="J2" s="1"/>
      <c r="L2" s="1" t="s">
        <v>0</v>
      </c>
      <c r="O2" s="8"/>
      <c r="P2" s="8"/>
    </row>
    <row r="3" spans="1:33" ht="16">
      <c r="C3" s="3" t="s">
        <v>1224</v>
      </c>
      <c r="D3" s="3" t="s">
        <v>1225</v>
      </c>
      <c r="E3" s="3" t="s">
        <v>114</v>
      </c>
      <c r="F3" s="14"/>
      <c r="G3" s="14"/>
      <c r="H3" s="14"/>
      <c r="I3" s="14"/>
      <c r="L3" s="1" t="s">
        <v>7192</v>
      </c>
      <c r="O3" s="8"/>
      <c r="P3" s="8"/>
      <c r="AE3" s="43"/>
    </row>
    <row r="4" spans="1:33" ht="16">
      <c r="B4" s="3" t="s">
        <v>6734</v>
      </c>
      <c r="C4" s="3" t="s">
        <v>1229</v>
      </c>
      <c r="D4" s="3" t="s">
        <v>1229</v>
      </c>
      <c r="E4" s="3" t="s">
        <v>1230</v>
      </c>
      <c r="F4" s="3" t="s">
        <v>1232</v>
      </c>
      <c r="G4" s="3" t="s">
        <v>1233</v>
      </c>
      <c r="I4" s="2"/>
      <c r="L4" s="48" t="s">
        <v>580</v>
      </c>
      <c r="Q4" s="6"/>
      <c r="R4" s="6"/>
      <c r="S4" s="5"/>
      <c r="T4" s="5"/>
      <c r="U4" s="5"/>
      <c r="V4" s="5"/>
      <c r="W4" s="5"/>
      <c r="X4" s="5"/>
    </row>
    <row r="5" spans="1:33" ht="16">
      <c r="A5" s="3" t="s">
        <v>1251</v>
      </c>
      <c r="B5" s="2">
        <f>COUNT(Q12:Q240)</f>
        <v>12</v>
      </c>
      <c r="C5" s="19">
        <f>SUM(Q12:Q240)</f>
        <v>3.1875</v>
      </c>
      <c r="D5" s="19">
        <f>SUM(R12:R240)</f>
        <v>3.727083333345945</v>
      </c>
      <c r="E5" s="21">
        <f>SUM(S12:S240)</f>
        <v>19.125</v>
      </c>
      <c r="F5" s="19">
        <f>MAX(R12:R23)</f>
        <v>0.58611111110803904</v>
      </c>
      <c r="G5" s="19">
        <f>AVERAGE(R12:R23)</f>
        <v>0.31059027777882875</v>
      </c>
      <c r="I5" s="2"/>
      <c r="L5" s="11" t="s">
        <v>7193</v>
      </c>
      <c r="Q5" s="6"/>
      <c r="R5" s="6"/>
      <c r="S5" s="5"/>
      <c r="T5" s="5"/>
      <c r="U5" s="5"/>
      <c r="V5" s="5"/>
      <c r="W5" s="5"/>
      <c r="X5" s="5"/>
    </row>
    <row r="6" spans="1:33" ht="16">
      <c r="A6" s="3"/>
      <c r="B6" s="2"/>
      <c r="C6" s="19"/>
      <c r="D6" s="19"/>
      <c r="E6" s="21"/>
      <c r="F6" s="28" t="s">
        <v>7194</v>
      </c>
      <c r="I6" s="2"/>
      <c r="K6" s="11"/>
      <c r="Q6" s="6"/>
      <c r="R6" s="6"/>
      <c r="S6" s="5"/>
      <c r="T6" s="5"/>
      <c r="U6" s="5"/>
      <c r="V6" s="5"/>
      <c r="W6" s="5"/>
      <c r="X6" s="5"/>
    </row>
    <row r="7" spans="1:33" ht="16">
      <c r="A7" s="3" t="s">
        <v>131</v>
      </c>
      <c r="B7" s="41">
        <f ca="1" xml:space="preserve"> TODAY()</f>
        <v>46085</v>
      </c>
      <c r="C7" s="19"/>
      <c r="D7" s="19"/>
      <c r="E7" s="19"/>
      <c r="F7" s="21"/>
      <c r="K7" s="11"/>
      <c r="Q7" s="6"/>
      <c r="R7" s="6"/>
      <c r="S7" s="5"/>
      <c r="T7" s="5"/>
      <c r="U7" s="5"/>
      <c r="V7" s="5"/>
      <c r="W7" s="5"/>
      <c r="X7" s="5"/>
    </row>
    <row r="8" spans="1:33" ht="16">
      <c r="A8" s="3" t="s">
        <v>132</v>
      </c>
      <c r="B8" s="40" t="s">
        <v>7195</v>
      </c>
      <c r="K8" s="11"/>
    </row>
    <row r="9" spans="1:33" ht="16">
      <c r="J9" s="20"/>
      <c r="K9" s="11"/>
    </row>
    <row r="10" spans="1:33">
      <c r="G10" s="66" t="s">
        <v>135</v>
      </c>
      <c r="H10" s="66" t="s">
        <v>136</v>
      </c>
      <c r="I10" s="12"/>
      <c r="J10" s="12"/>
      <c r="P10" s="10"/>
      <c r="Q10" s="68" t="s">
        <v>111</v>
      </c>
      <c r="R10" s="68" t="s">
        <v>71</v>
      </c>
      <c r="S10" s="61" t="s">
        <v>114</v>
      </c>
      <c r="T10" s="61" t="s">
        <v>1265</v>
      </c>
      <c r="U10" s="3"/>
      <c r="V10" s="3"/>
      <c r="W10" s="3"/>
      <c r="X10" s="3"/>
      <c r="AB10" s="61" t="s">
        <v>122</v>
      </c>
      <c r="AC10" s="2"/>
      <c r="AE10" s="2"/>
      <c r="AF10" s="2"/>
      <c r="AG10" s="2"/>
    </row>
    <row r="11" spans="1:33"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6954</v>
      </c>
      <c r="AA11" s="22" t="s">
        <v>6955</v>
      </c>
      <c r="AB11" s="22" t="s">
        <v>6956</v>
      </c>
      <c r="AC11" s="22" t="s">
        <v>6957</v>
      </c>
      <c r="AD11" s="22" t="s">
        <v>6748</v>
      </c>
      <c r="AE11" s="22" t="s">
        <v>6749</v>
      </c>
      <c r="AF11" s="22" t="s">
        <v>582</v>
      </c>
      <c r="AG11" s="22" t="s">
        <v>6958</v>
      </c>
    </row>
    <row r="12" spans="1:33">
      <c r="A12" s="2" t="s">
        <v>583</v>
      </c>
      <c r="B12" s="9" t="s">
        <v>466</v>
      </c>
      <c r="C12" s="2" t="s">
        <v>584</v>
      </c>
      <c r="D12" s="2" t="s">
        <v>569</v>
      </c>
      <c r="E12" s="9" t="s">
        <v>570</v>
      </c>
      <c r="F12" s="9" t="s">
        <v>570</v>
      </c>
      <c r="G12" s="21">
        <v>40</v>
      </c>
      <c r="H12" s="21">
        <v>-124</v>
      </c>
      <c r="I12" s="26">
        <f t="shared" ref="I12:I23" si="0">INT(((180 + H12)/6) + 1)</f>
        <v>10</v>
      </c>
      <c r="J12" s="13">
        <f t="shared" ref="J12:J23" si="1">YEAR(L12)</f>
        <v>2001</v>
      </c>
      <c r="K12" s="38" t="s">
        <v>6731</v>
      </c>
      <c r="L12" s="123">
        <v>37003.541666666664</v>
      </c>
      <c r="M12" s="123">
        <v>37003.541666666664</v>
      </c>
      <c r="N12" s="123">
        <v>37003.541666666664</v>
      </c>
      <c r="O12" s="123">
        <v>37003.569444444445</v>
      </c>
      <c r="P12" s="2" t="s">
        <v>4856</v>
      </c>
      <c r="Q12" s="39">
        <f>N12-M12</f>
        <v>0</v>
      </c>
      <c r="R12" s="39">
        <f t="shared" ref="R12:R23" si="2">O12 - L12</f>
        <v>2.7777777781011537E-2</v>
      </c>
      <c r="S12" s="6">
        <f t="shared" ref="S12:S23" si="3">((VALUE(Q12)) * 24) * 0.25</f>
        <v>0</v>
      </c>
      <c r="T12" s="50">
        <v>0</v>
      </c>
      <c r="U12" s="38" t="s">
        <v>6732</v>
      </c>
      <c r="V12" s="38" t="s">
        <v>6756</v>
      </c>
      <c r="W12" s="2" t="s">
        <v>8</v>
      </c>
      <c r="X12" s="38" t="s">
        <v>6756</v>
      </c>
      <c r="Y12" s="17">
        <v>37095</v>
      </c>
      <c r="Z12" s="2" t="s">
        <v>8</v>
      </c>
      <c r="AA12" s="2" t="s">
        <v>8</v>
      </c>
      <c r="AB12" s="2" t="s">
        <v>8</v>
      </c>
      <c r="AC12" s="2" t="s">
        <v>8</v>
      </c>
      <c r="AD12" s="2" t="s">
        <v>8</v>
      </c>
      <c r="AE12" s="2" t="s">
        <v>8</v>
      </c>
      <c r="AF12" s="2" t="s">
        <v>8</v>
      </c>
      <c r="AG12" s="17">
        <v>37035</v>
      </c>
    </row>
    <row r="13" spans="1:33">
      <c r="A13" s="2" t="s">
        <v>583</v>
      </c>
      <c r="B13" s="9" t="s">
        <v>466</v>
      </c>
      <c r="C13" s="2" t="s">
        <v>584</v>
      </c>
      <c r="D13" s="2" t="s">
        <v>569</v>
      </c>
      <c r="E13" s="9" t="s">
        <v>570</v>
      </c>
      <c r="F13" s="9" t="s">
        <v>570</v>
      </c>
      <c r="G13" s="21">
        <v>40</v>
      </c>
      <c r="H13" s="21">
        <v>-124</v>
      </c>
      <c r="I13" s="26">
        <f t="shared" si="0"/>
        <v>10</v>
      </c>
      <c r="J13" s="13">
        <f t="shared" si="1"/>
        <v>2001</v>
      </c>
      <c r="K13" s="38" t="s">
        <v>6730</v>
      </c>
      <c r="L13" s="123">
        <v>37004.6875</v>
      </c>
      <c r="M13" s="123">
        <v>37004.708333333336</v>
      </c>
      <c r="N13" s="123">
        <v>37004.822916666664</v>
      </c>
      <c r="O13" s="123">
        <v>37004.850694444445</v>
      </c>
      <c r="P13" s="2" t="s">
        <v>4856</v>
      </c>
      <c r="Q13" s="39">
        <f t="shared" ref="Q13:Q23" si="4">N13 - M13</f>
        <v>0.11458333332848269</v>
      </c>
      <c r="R13" s="39">
        <f t="shared" si="2"/>
        <v>0.16319444444525288</v>
      </c>
      <c r="S13" s="6">
        <f t="shared" si="3"/>
        <v>0.68749999997089617</v>
      </c>
      <c r="T13" s="50">
        <v>0</v>
      </c>
      <c r="U13" s="38"/>
      <c r="V13" s="38" t="s">
        <v>6756</v>
      </c>
      <c r="W13" s="2" t="s">
        <v>8</v>
      </c>
      <c r="X13" s="38" t="s">
        <v>6756</v>
      </c>
      <c r="Y13" s="17">
        <v>37095</v>
      </c>
      <c r="Z13" s="2" t="s">
        <v>8</v>
      </c>
      <c r="AA13" s="2" t="s">
        <v>8</v>
      </c>
      <c r="AB13" s="2" t="s">
        <v>8</v>
      </c>
      <c r="AC13" s="2" t="s">
        <v>8</v>
      </c>
      <c r="AD13" s="2" t="s">
        <v>8</v>
      </c>
      <c r="AE13" s="2" t="s">
        <v>8</v>
      </c>
      <c r="AF13" s="2" t="s">
        <v>8</v>
      </c>
      <c r="AG13" s="17">
        <v>37035</v>
      </c>
    </row>
    <row r="14" spans="1:33">
      <c r="A14" s="2" t="s">
        <v>583</v>
      </c>
      <c r="B14" s="9" t="s">
        <v>466</v>
      </c>
      <c r="C14" s="2" t="s">
        <v>584</v>
      </c>
      <c r="D14" s="2" t="s">
        <v>569</v>
      </c>
      <c r="E14" s="9" t="s">
        <v>570</v>
      </c>
      <c r="F14" s="9" t="s">
        <v>570</v>
      </c>
      <c r="G14" s="21">
        <v>40</v>
      </c>
      <c r="H14" s="21">
        <v>-124</v>
      </c>
      <c r="I14" s="26">
        <f t="shared" si="0"/>
        <v>10</v>
      </c>
      <c r="J14" s="13">
        <f t="shared" si="1"/>
        <v>2001</v>
      </c>
      <c r="K14" s="38" t="s">
        <v>6729</v>
      </c>
      <c r="L14" s="123">
        <v>37005.419444444444</v>
      </c>
      <c r="M14" s="123">
        <v>37005.450694444444</v>
      </c>
      <c r="N14" s="123">
        <v>37005.677777777775</v>
      </c>
      <c r="O14" s="123">
        <v>37005.702777777777</v>
      </c>
      <c r="P14" s="2" t="s">
        <v>4856</v>
      </c>
      <c r="Q14" s="39">
        <f t="shared" si="4"/>
        <v>0.22708333333139308</v>
      </c>
      <c r="R14" s="39">
        <f t="shared" si="2"/>
        <v>0.28333333333284827</v>
      </c>
      <c r="S14" s="6">
        <f t="shared" si="3"/>
        <v>1.3624999999883585</v>
      </c>
      <c r="T14" s="50">
        <v>0</v>
      </c>
      <c r="U14"/>
      <c r="V14" s="38" t="s">
        <v>6756</v>
      </c>
      <c r="W14" s="2" t="s">
        <v>8</v>
      </c>
      <c r="X14" s="38" t="s">
        <v>6756</v>
      </c>
      <c r="Y14" s="17">
        <v>37095</v>
      </c>
      <c r="Z14" s="2" t="s">
        <v>8</v>
      </c>
      <c r="AA14" s="2" t="s">
        <v>8</v>
      </c>
      <c r="AB14" s="2" t="s">
        <v>8</v>
      </c>
      <c r="AC14" s="2" t="s">
        <v>8</v>
      </c>
      <c r="AD14" s="2" t="s">
        <v>8</v>
      </c>
      <c r="AE14" s="2" t="s">
        <v>8</v>
      </c>
      <c r="AF14" s="2" t="s">
        <v>8</v>
      </c>
      <c r="AG14" s="17">
        <v>37035</v>
      </c>
    </row>
    <row r="15" spans="1:33">
      <c r="A15" s="2" t="s">
        <v>583</v>
      </c>
      <c r="B15" s="9" t="s">
        <v>466</v>
      </c>
      <c r="C15" s="2" t="s">
        <v>584</v>
      </c>
      <c r="D15" s="2" t="s">
        <v>569</v>
      </c>
      <c r="E15" s="9" t="s">
        <v>570</v>
      </c>
      <c r="F15" s="9" t="s">
        <v>570</v>
      </c>
      <c r="G15" s="21">
        <v>40</v>
      </c>
      <c r="H15" s="21">
        <v>-124</v>
      </c>
      <c r="I15" s="26">
        <f t="shared" si="0"/>
        <v>10</v>
      </c>
      <c r="J15" s="13">
        <f t="shared" si="1"/>
        <v>2001</v>
      </c>
      <c r="K15" s="38" t="s">
        <v>6728</v>
      </c>
      <c r="L15" s="123">
        <v>37005.938194444447</v>
      </c>
      <c r="M15" s="123">
        <v>37005.962500000001</v>
      </c>
      <c r="N15" s="123">
        <v>37006.491666666669</v>
      </c>
      <c r="O15" s="123">
        <v>37006.524305555555</v>
      </c>
      <c r="P15" s="2" t="s">
        <v>4856</v>
      </c>
      <c r="Q15" s="39">
        <f t="shared" si="4"/>
        <v>0.52916666666715173</v>
      </c>
      <c r="R15" s="39">
        <f t="shared" si="2"/>
        <v>0.58611111110803904</v>
      </c>
      <c r="S15" s="6">
        <f t="shared" si="3"/>
        <v>3.1750000000029104</v>
      </c>
      <c r="T15" s="50">
        <v>0</v>
      </c>
      <c r="U15"/>
      <c r="V15" s="38" t="s">
        <v>6756</v>
      </c>
      <c r="W15" s="2" t="s">
        <v>8</v>
      </c>
      <c r="X15" s="38" t="s">
        <v>6756</v>
      </c>
      <c r="Y15" s="17">
        <v>37095</v>
      </c>
      <c r="Z15" s="2" t="s">
        <v>8</v>
      </c>
      <c r="AA15" s="2" t="s">
        <v>8</v>
      </c>
      <c r="AB15" s="2" t="s">
        <v>8</v>
      </c>
      <c r="AC15" s="2" t="s">
        <v>8</v>
      </c>
      <c r="AD15" s="2" t="s">
        <v>8</v>
      </c>
      <c r="AE15" s="2" t="s">
        <v>8</v>
      </c>
      <c r="AF15" s="2" t="s">
        <v>8</v>
      </c>
      <c r="AG15" s="17">
        <v>37035</v>
      </c>
    </row>
    <row r="16" spans="1:33">
      <c r="A16" s="2" t="s">
        <v>583</v>
      </c>
      <c r="B16" s="9" t="s">
        <v>466</v>
      </c>
      <c r="C16" s="2" t="s">
        <v>584</v>
      </c>
      <c r="D16" s="2" t="s">
        <v>569</v>
      </c>
      <c r="E16" s="9" t="s">
        <v>570</v>
      </c>
      <c r="F16" s="9" t="s">
        <v>570</v>
      </c>
      <c r="G16" s="21">
        <v>40</v>
      </c>
      <c r="H16" s="21">
        <v>-124</v>
      </c>
      <c r="I16" s="26">
        <f t="shared" si="0"/>
        <v>10</v>
      </c>
      <c r="J16" s="13">
        <f t="shared" si="1"/>
        <v>2001</v>
      </c>
      <c r="K16" s="38" t="s">
        <v>6727</v>
      </c>
      <c r="L16" s="123">
        <v>37006.805555555555</v>
      </c>
      <c r="M16" s="123">
        <v>37006.826388888891</v>
      </c>
      <c r="N16" s="123">
        <v>37006.970833333333</v>
      </c>
      <c r="O16" s="123">
        <v>37006.993750000001</v>
      </c>
      <c r="P16" s="2" t="s">
        <v>4856</v>
      </c>
      <c r="Q16" s="39">
        <f t="shared" si="4"/>
        <v>0.1444444444423425</v>
      </c>
      <c r="R16" s="39">
        <f t="shared" si="2"/>
        <v>0.18819444444670808</v>
      </c>
      <c r="S16" s="6">
        <f t="shared" si="3"/>
        <v>0.86666666665405501</v>
      </c>
      <c r="T16" s="50">
        <v>0</v>
      </c>
      <c r="U16" s="38"/>
      <c r="V16" s="38" t="s">
        <v>6756</v>
      </c>
      <c r="W16" s="2" t="s">
        <v>8</v>
      </c>
      <c r="X16" s="38" t="s">
        <v>6756</v>
      </c>
      <c r="Y16" s="17">
        <v>37095</v>
      </c>
      <c r="Z16" s="2" t="s">
        <v>8</v>
      </c>
      <c r="AA16" s="2" t="s">
        <v>8</v>
      </c>
      <c r="AB16" s="2" t="s">
        <v>8</v>
      </c>
      <c r="AC16" s="2" t="s">
        <v>8</v>
      </c>
      <c r="AD16" s="2" t="s">
        <v>8</v>
      </c>
      <c r="AE16" s="2" t="s">
        <v>8</v>
      </c>
      <c r="AF16" s="2" t="s">
        <v>8</v>
      </c>
      <c r="AG16" s="17">
        <v>37035</v>
      </c>
    </row>
    <row r="17" spans="1:33">
      <c r="A17" s="2" t="s">
        <v>583</v>
      </c>
      <c r="B17" s="9" t="s">
        <v>466</v>
      </c>
      <c r="C17" s="2" t="s">
        <v>584</v>
      </c>
      <c r="D17" s="2" t="s">
        <v>569</v>
      </c>
      <c r="E17" s="9" t="s">
        <v>570</v>
      </c>
      <c r="F17" s="9" t="s">
        <v>570</v>
      </c>
      <c r="G17" s="21">
        <v>40</v>
      </c>
      <c r="H17" s="21">
        <v>-124</v>
      </c>
      <c r="I17" s="26">
        <f t="shared" si="0"/>
        <v>10</v>
      </c>
      <c r="J17" s="13">
        <f t="shared" si="1"/>
        <v>2001</v>
      </c>
      <c r="K17" s="38" t="s">
        <v>6726</v>
      </c>
      <c r="L17" s="123">
        <v>37007.923611111109</v>
      </c>
      <c r="M17" s="123">
        <v>37007.942361111112</v>
      </c>
      <c r="N17" s="123">
        <v>37008.222916666666</v>
      </c>
      <c r="O17" s="123">
        <v>37008.25</v>
      </c>
      <c r="P17" s="2" t="s">
        <v>4856</v>
      </c>
      <c r="Q17" s="39">
        <f t="shared" si="4"/>
        <v>0.28055555555329192</v>
      </c>
      <c r="R17" s="39">
        <f t="shared" si="2"/>
        <v>0.32638888889050577</v>
      </c>
      <c r="S17" s="6">
        <f t="shared" si="3"/>
        <v>1.6833333333197515</v>
      </c>
      <c r="T17" s="50">
        <v>0</v>
      </c>
      <c r="U17" s="47"/>
      <c r="V17" s="38" t="s">
        <v>6756</v>
      </c>
      <c r="W17" s="2" t="s">
        <v>8</v>
      </c>
      <c r="X17" s="38" t="s">
        <v>6756</v>
      </c>
      <c r="Y17" s="17">
        <v>37095</v>
      </c>
      <c r="Z17" s="2" t="s">
        <v>8</v>
      </c>
      <c r="AA17" s="2" t="s">
        <v>8</v>
      </c>
      <c r="AB17" s="2" t="s">
        <v>8</v>
      </c>
      <c r="AC17" s="2" t="s">
        <v>8</v>
      </c>
      <c r="AD17" s="2" t="s">
        <v>8</v>
      </c>
      <c r="AE17" s="2" t="s">
        <v>8</v>
      </c>
      <c r="AF17" s="2" t="s">
        <v>8</v>
      </c>
      <c r="AG17" s="17">
        <v>37035</v>
      </c>
    </row>
    <row r="18" spans="1:33">
      <c r="A18" s="2" t="s">
        <v>583</v>
      </c>
      <c r="B18" s="9" t="s">
        <v>466</v>
      </c>
      <c r="C18" s="2" t="s">
        <v>584</v>
      </c>
      <c r="D18" s="2" t="s">
        <v>569</v>
      </c>
      <c r="E18" s="9" t="s">
        <v>570</v>
      </c>
      <c r="F18" s="9" t="s">
        <v>570</v>
      </c>
      <c r="G18" s="21">
        <v>40</v>
      </c>
      <c r="H18" s="21">
        <v>-124</v>
      </c>
      <c r="I18" s="26">
        <f t="shared" si="0"/>
        <v>10</v>
      </c>
      <c r="J18" s="13">
        <f t="shared" si="1"/>
        <v>2001</v>
      </c>
      <c r="K18" s="38" t="s">
        <v>6725</v>
      </c>
      <c r="L18" s="123">
        <v>37008.54583333333</v>
      </c>
      <c r="M18" s="123">
        <v>37008.566666666666</v>
      </c>
      <c r="N18" s="123">
        <v>37008.977777777778</v>
      </c>
      <c r="O18" s="123">
        <v>37009.009722222225</v>
      </c>
      <c r="P18" s="2" t="s">
        <v>4856</v>
      </c>
      <c r="Q18" s="39">
        <f t="shared" si="4"/>
        <v>0.41111111111240461</v>
      </c>
      <c r="R18" s="39">
        <f t="shared" si="2"/>
        <v>0.46388888889487134</v>
      </c>
      <c r="S18" s="6">
        <f t="shared" si="3"/>
        <v>2.4666666666744277</v>
      </c>
      <c r="T18" s="50">
        <v>0</v>
      </c>
      <c r="U18" s="38"/>
      <c r="V18" s="38" t="s">
        <v>6756</v>
      </c>
      <c r="W18" s="2" t="s">
        <v>8</v>
      </c>
      <c r="X18" s="38" t="s">
        <v>6756</v>
      </c>
      <c r="Y18" s="17">
        <v>37095</v>
      </c>
      <c r="Z18" s="2" t="s">
        <v>8</v>
      </c>
      <c r="AA18" s="2" t="s">
        <v>8</v>
      </c>
      <c r="AB18" s="2" t="s">
        <v>8</v>
      </c>
      <c r="AC18" s="2" t="s">
        <v>8</v>
      </c>
      <c r="AD18" s="2" t="s">
        <v>8</v>
      </c>
      <c r="AE18" s="2" t="s">
        <v>8</v>
      </c>
      <c r="AF18" s="2" t="s">
        <v>8</v>
      </c>
      <c r="AG18" s="17">
        <v>37035</v>
      </c>
    </row>
    <row r="19" spans="1:33">
      <c r="A19" s="2" t="s">
        <v>583</v>
      </c>
      <c r="B19" s="9" t="s">
        <v>466</v>
      </c>
      <c r="C19" s="2" t="s">
        <v>584</v>
      </c>
      <c r="D19" s="2" t="s">
        <v>569</v>
      </c>
      <c r="E19" s="9" t="s">
        <v>570</v>
      </c>
      <c r="F19" s="9" t="s">
        <v>570</v>
      </c>
      <c r="G19" s="21">
        <v>40</v>
      </c>
      <c r="H19" s="21">
        <v>-124</v>
      </c>
      <c r="I19" s="26">
        <f t="shared" si="0"/>
        <v>10</v>
      </c>
      <c r="J19" s="13">
        <f t="shared" si="1"/>
        <v>2001</v>
      </c>
      <c r="K19" s="38" t="s">
        <v>6723</v>
      </c>
      <c r="L19" s="123">
        <v>37009.423611111109</v>
      </c>
      <c r="M19" s="123">
        <v>37009.423611111109</v>
      </c>
      <c r="N19" s="123">
        <v>37009.423611111109</v>
      </c>
      <c r="O19" s="123">
        <v>37009.438194444447</v>
      </c>
      <c r="P19" s="2" t="s">
        <v>4856</v>
      </c>
      <c r="Q19" s="39">
        <f t="shared" si="4"/>
        <v>0</v>
      </c>
      <c r="R19" s="39">
        <f t="shared" si="2"/>
        <v>1.4583333337213844E-2</v>
      </c>
      <c r="S19" s="6">
        <f t="shared" si="3"/>
        <v>0</v>
      </c>
      <c r="T19" s="50">
        <v>0</v>
      </c>
      <c r="U19" s="38" t="s">
        <v>6724</v>
      </c>
      <c r="V19" s="38" t="s">
        <v>6756</v>
      </c>
      <c r="W19" s="2" t="s">
        <v>8</v>
      </c>
      <c r="X19" s="38" t="s">
        <v>6756</v>
      </c>
      <c r="Y19" s="17">
        <v>37095</v>
      </c>
      <c r="Z19" s="2" t="s">
        <v>8</v>
      </c>
      <c r="AA19" s="2" t="s">
        <v>8</v>
      </c>
      <c r="AB19" s="2" t="s">
        <v>8</v>
      </c>
      <c r="AC19" s="2" t="s">
        <v>8</v>
      </c>
      <c r="AD19" s="2" t="s">
        <v>8</v>
      </c>
      <c r="AE19" s="2" t="s">
        <v>8</v>
      </c>
      <c r="AF19" s="2" t="s">
        <v>8</v>
      </c>
      <c r="AG19" s="17">
        <v>37035</v>
      </c>
    </row>
    <row r="20" spans="1:33">
      <c r="A20" s="2" t="s">
        <v>583</v>
      </c>
      <c r="B20" s="9" t="s">
        <v>466</v>
      </c>
      <c r="C20" s="2" t="s">
        <v>584</v>
      </c>
      <c r="D20" s="2" t="s">
        <v>569</v>
      </c>
      <c r="E20" s="9" t="s">
        <v>570</v>
      </c>
      <c r="F20" s="9" t="s">
        <v>570</v>
      </c>
      <c r="G20" s="21">
        <v>40</v>
      </c>
      <c r="H20" s="21">
        <v>-124</v>
      </c>
      <c r="I20" s="26">
        <f t="shared" si="0"/>
        <v>10</v>
      </c>
      <c r="J20" s="13">
        <f t="shared" si="1"/>
        <v>2001</v>
      </c>
      <c r="K20" s="38" t="s">
        <v>6722</v>
      </c>
      <c r="L20" s="123">
        <v>37009.454861111109</v>
      </c>
      <c r="M20" s="123">
        <v>37009.472916666666</v>
      </c>
      <c r="N20" s="123">
        <v>37009.840277777781</v>
      </c>
      <c r="O20" s="123">
        <v>37009.868055555555</v>
      </c>
      <c r="P20" s="2" t="s">
        <v>4856</v>
      </c>
      <c r="Q20" s="39">
        <f t="shared" si="4"/>
        <v>0.367361111115315</v>
      </c>
      <c r="R20" s="39">
        <f t="shared" si="2"/>
        <v>0.41319444444525288</v>
      </c>
      <c r="S20" s="6">
        <f t="shared" si="3"/>
        <v>2.20416666669189</v>
      </c>
      <c r="T20" s="50">
        <v>0</v>
      </c>
      <c r="U20" s="38"/>
      <c r="V20" s="38" t="s">
        <v>6756</v>
      </c>
      <c r="W20" s="2" t="s">
        <v>8</v>
      </c>
      <c r="X20" s="38" t="s">
        <v>6756</v>
      </c>
      <c r="Y20" s="17">
        <v>37095</v>
      </c>
      <c r="Z20" s="2" t="s">
        <v>8</v>
      </c>
      <c r="AA20" s="2" t="s">
        <v>8</v>
      </c>
      <c r="AB20" s="2" t="s">
        <v>8</v>
      </c>
      <c r="AC20" s="2" t="s">
        <v>8</v>
      </c>
      <c r="AD20" s="2" t="s">
        <v>8</v>
      </c>
      <c r="AE20" s="2" t="s">
        <v>8</v>
      </c>
      <c r="AF20" s="2" t="s">
        <v>8</v>
      </c>
      <c r="AG20" s="17">
        <v>37035</v>
      </c>
    </row>
    <row r="21" spans="1:33">
      <c r="A21" s="2" t="s">
        <v>583</v>
      </c>
      <c r="B21" s="9" t="s">
        <v>466</v>
      </c>
      <c r="C21" s="2" t="s">
        <v>584</v>
      </c>
      <c r="D21" s="2" t="s">
        <v>569</v>
      </c>
      <c r="E21" s="9" t="s">
        <v>570</v>
      </c>
      <c r="F21" s="9" t="s">
        <v>570</v>
      </c>
      <c r="G21" s="21">
        <v>40</v>
      </c>
      <c r="H21" s="21">
        <v>-124</v>
      </c>
      <c r="I21" s="26">
        <f t="shared" si="0"/>
        <v>10</v>
      </c>
      <c r="J21" s="13">
        <f t="shared" si="1"/>
        <v>2001</v>
      </c>
      <c r="K21" s="38" t="s">
        <v>6721</v>
      </c>
      <c r="L21" s="123">
        <v>37009.962500000001</v>
      </c>
      <c r="M21" s="123">
        <v>37009.979166666664</v>
      </c>
      <c r="N21" s="123">
        <v>37010.340277777781</v>
      </c>
      <c r="O21" s="123">
        <v>37010.368055555555</v>
      </c>
      <c r="P21" s="2" t="s">
        <v>4856</v>
      </c>
      <c r="Q21" s="39">
        <f t="shared" si="4"/>
        <v>0.36111111111677019</v>
      </c>
      <c r="R21" s="39">
        <f t="shared" si="2"/>
        <v>0.40555555555329192</v>
      </c>
      <c r="S21" s="6">
        <f t="shared" si="3"/>
        <v>2.1666666667006211</v>
      </c>
      <c r="T21" s="50">
        <v>0</v>
      </c>
      <c r="U21" s="38"/>
      <c r="V21" s="38" t="s">
        <v>6756</v>
      </c>
      <c r="W21" s="2" t="s">
        <v>8</v>
      </c>
      <c r="X21" s="38" t="s">
        <v>6756</v>
      </c>
      <c r="Y21" s="17">
        <v>37095</v>
      </c>
      <c r="Z21" s="2" t="s">
        <v>8</v>
      </c>
      <c r="AA21" s="2" t="s">
        <v>8</v>
      </c>
      <c r="AB21" s="2" t="s">
        <v>8</v>
      </c>
      <c r="AC21" s="2" t="s">
        <v>8</v>
      </c>
      <c r="AD21" s="2" t="s">
        <v>8</v>
      </c>
      <c r="AE21" s="2" t="s">
        <v>8</v>
      </c>
      <c r="AF21" s="2" t="s">
        <v>8</v>
      </c>
      <c r="AG21" s="17">
        <v>37035</v>
      </c>
    </row>
    <row r="22" spans="1:33">
      <c r="A22" s="2" t="s">
        <v>583</v>
      </c>
      <c r="B22" s="9" t="s">
        <v>466</v>
      </c>
      <c r="C22" s="2" t="s">
        <v>584</v>
      </c>
      <c r="D22" s="2" t="s">
        <v>569</v>
      </c>
      <c r="E22" s="9" t="s">
        <v>570</v>
      </c>
      <c r="F22" s="9" t="s">
        <v>570</v>
      </c>
      <c r="G22" s="21">
        <v>40</v>
      </c>
      <c r="H22" s="21">
        <v>-124</v>
      </c>
      <c r="I22" s="26">
        <f t="shared" si="0"/>
        <v>10</v>
      </c>
      <c r="J22" s="13">
        <f t="shared" si="1"/>
        <v>2001</v>
      </c>
      <c r="K22" s="38" t="s">
        <v>6720</v>
      </c>
      <c r="L22" s="123">
        <v>37010.53402777778</v>
      </c>
      <c r="M22" s="123">
        <v>37010.560416666667</v>
      </c>
      <c r="N22" s="123">
        <v>37010.9375</v>
      </c>
      <c r="O22" s="123">
        <v>37010.965277777781</v>
      </c>
      <c r="P22" s="2" t="s">
        <v>4856</v>
      </c>
      <c r="Q22" s="39">
        <f t="shared" si="4"/>
        <v>0.37708333333284827</v>
      </c>
      <c r="R22" s="39">
        <f t="shared" si="2"/>
        <v>0.43125000000145519</v>
      </c>
      <c r="S22" s="6">
        <f t="shared" si="3"/>
        <v>2.2624999999970896</v>
      </c>
      <c r="T22" s="50">
        <v>0</v>
      </c>
      <c r="U22" s="38"/>
      <c r="V22" s="38" t="s">
        <v>6756</v>
      </c>
      <c r="W22" s="2" t="s">
        <v>8</v>
      </c>
      <c r="X22" s="38" t="s">
        <v>6756</v>
      </c>
      <c r="Y22" s="17">
        <v>37095</v>
      </c>
      <c r="Z22" s="2" t="s">
        <v>8</v>
      </c>
      <c r="AA22" s="2" t="s">
        <v>8</v>
      </c>
      <c r="AB22" s="2" t="s">
        <v>8</v>
      </c>
      <c r="AC22" s="2" t="s">
        <v>8</v>
      </c>
      <c r="AD22" s="2" t="s">
        <v>8</v>
      </c>
      <c r="AE22" s="2" t="s">
        <v>8</v>
      </c>
      <c r="AF22" s="2" t="s">
        <v>8</v>
      </c>
      <c r="AG22" s="17">
        <v>37035</v>
      </c>
    </row>
    <row r="23" spans="1:33">
      <c r="A23" s="2" t="s">
        <v>583</v>
      </c>
      <c r="B23" s="9" t="s">
        <v>466</v>
      </c>
      <c r="C23" s="2" t="s">
        <v>584</v>
      </c>
      <c r="D23" s="2" t="s">
        <v>569</v>
      </c>
      <c r="E23" s="9" t="s">
        <v>570</v>
      </c>
      <c r="F23" s="9" t="s">
        <v>570</v>
      </c>
      <c r="G23" s="21">
        <v>40</v>
      </c>
      <c r="H23" s="21">
        <v>-124</v>
      </c>
      <c r="I23" s="26">
        <f t="shared" si="0"/>
        <v>10</v>
      </c>
      <c r="J23" s="13">
        <f t="shared" si="1"/>
        <v>2001</v>
      </c>
      <c r="K23" s="38" t="s">
        <v>6719</v>
      </c>
      <c r="L23" s="123">
        <v>37011.020833333336</v>
      </c>
      <c r="M23" s="123">
        <v>37011.041666666664</v>
      </c>
      <c r="N23" s="123">
        <v>37011.416666666664</v>
      </c>
      <c r="O23" s="123">
        <v>37011.444444444445</v>
      </c>
      <c r="P23" s="2" t="s">
        <v>4856</v>
      </c>
      <c r="Q23" s="39">
        <f t="shared" si="4"/>
        <v>0.375</v>
      </c>
      <c r="R23" s="39">
        <f t="shared" si="2"/>
        <v>0.42361111110949423</v>
      </c>
      <c r="S23" s="6">
        <f t="shared" si="3"/>
        <v>2.25</v>
      </c>
      <c r="T23" s="50">
        <v>0</v>
      </c>
      <c r="U23" s="38"/>
      <c r="V23" s="38" t="s">
        <v>6756</v>
      </c>
      <c r="W23" s="2" t="s">
        <v>8</v>
      </c>
      <c r="X23" s="38" t="s">
        <v>6756</v>
      </c>
      <c r="Y23" s="17">
        <v>37095</v>
      </c>
      <c r="Z23" s="2" t="s">
        <v>8</v>
      </c>
      <c r="AA23" s="2" t="s">
        <v>8</v>
      </c>
      <c r="AB23" s="2" t="s">
        <v>8</v>
      </c>
      <c r="AC23" s="2" t="s">
        <v>8</v>
      </c>
      <c r="AD23" s="2" t="s">
        <v>8</v>
      </c>
      <c r="AE23" s="2" t="s">
        <v>8</v>
      </c>
      <c r="AF23" s="2" t="s">
        <v>8</v>
      </c>
      <c r="AG23" s="17">
        <v>37035</v>
      </c>
    </row>
    <row r="24" spans="1:33">
      <c r="B24" s="2"/>
      <c r="C24" s="2"/>
      <c r="D24" s="2"/>
      <c r="E24" s="2"/>
      <c r="F24" s="2"/>
      <c r="G24" s="21"/>
      <c r="H24" s="21"/>
      <c r="I24" s="2"/>
      <c r="J24" s="13"/>
      <c r="L24" s="18"/>
      <c r="M24" s="18"/>
      <c r="N24" s="18"/>
      <c r="O24" s="18"/>
      <c r="Q24" s="19"/>
      <c r="R24" s="19"/>
      <c r="S24" s="21"/>
      <c r="T24" s="50"/>
    </row>
    <row r="25" spans="1:33">
      <c r="B25" s="2"/>
      <c r="C25" s="2"/>
      <c r="D25" s="2"/>
      <c r="E25" s="2"/>
      <c r="F25" s="2"/>
      <c r="G25" s="21"/>
      <c r="H25" s="21"/>
      <c r="I25" s="2"/>
      <c r="J25" s="13"/>
      <c r="L25" s="18"/>
      <c r="M25" s="18"/>
      <c r="N25" s="18"/>
      <c r="O25" s="18"/>
      <c r="Q25" s="19"/>
      <c r="R25" s="19"/>
      <c r="S25" s="21"/>
      <c r="T25" s="50"/>
    </row>
    <row r="26" spans="1:33">
      <c r="B26" s="2"/>
      <c r="C26" s="2"/>
      <c r="D26" s="2"/>
      <c r="E26" s="2"/>
      <c r="F26" s="2"/>
      <c r="G26" s="21"/>
      <c r="H26" s="21"/>
      <c r="I26" s="2"/>
      <c r="J26" s="13"/>
      <c r="L26" s="18"/>
      <c r="M26" s="18"/>
      <c r="N26" s="18"/>
      <c r="O26" s="18"/>
      <c r="Q26" s="19"/>
      <c r="R26" s="19"/>
      <c r="S26" s="21"/>
      <c r="T26" s="50"/>
    </row>
    <row r="27" spans="1:33">
      <c r="B27" s="2"/>
      <c r="C27" s="2"/>
      <c r="D27" s="2"/>
      <c r="E27" s="2"/>
      <c r="F27" s="2"/>
      <c r="G27" s="21"/>
      <c r="H27" s="21"/>
      <c r="I27" s="2"/>
      <c r="J27" s="13"/>
      <c r="L27" s="18"/>
      <c r="M27" s="18"/>
      <c r="N27" s="18"/>
      <c r="O27" s="18"/>
      <c r="Q27" s="19"/>
      <c r="R27" s="19"/>
      <c r="S27" s="21"/>
      <c r="T27" s="50"/>
      <c r="U27" s="3"/>
      <c r="V27" s="3"/>
      <c r="W27" s="3"/>
      <c r="X27" s="3"/>
    </row>
    <row r="28" spans="1:33">
      <c r="B28" s="2"/>
      <c r="C28" s="2"/>
      <c r="D28" s="2"/>
      <c r="E28" s="2"/>
      <c r="F28" s="2"/>
      <c r="G28" s="21"/>
      <c r="H28" s="21"/>
      <c r="I28" s="2"/>
      <c r="J28" s="13"/>
      <c r="L28" s="18"/>
      <c r="M28" s="18"/>
      <c r="N28" s="18"/>
      <c r="O28" s="18"/>
      <c r="Q28" s="19"/>
      <c r="R28" s="19"/>
      <c r="S28" s="21"/>
      <c r="T28" s="50"/>
    </row>
    <row r="29" spans="1:33">
      <c r="B29" s="2"/>
      <c r="C29" s="2"/>
      <c r="D29" s="2"/>
      <c r="E29" s="2"/>
      <c r="F29" s="2"/>
      <c r="G29" s="21"/>
      <c r="H29" s="21"/>
      <c r="I29" s="2"/>
      <c r="J29" s="13"/>
      <c r="L29" s="18"/>
      <c r="M29" s="18"/>
      <c r="N29" s="18"/>
      <c r="O29" s="18"/>
      <c r="Q29" s="19"/>
      <c r="R29" s="19"/>
      <c r="S29" s="21"/>
      <c r="T29" s="50"/>
      <c r="U29" s="3"/>
      <c r="V29" s="3"/>
      <c r="W29" s="3"/>
      <c r="X29" s="3"/>
    </row>
    <row r="30" spans="1:33">
      <c r="B30" s="2"/>
      <c r="C30" s="2"/>
      <c r="D30" s="2"/>
      <c r="E30" s="2"/>
      <c r="F30" s="2"/>
      <c r="G30" s="21"/>
      <c r="H30" s="21"/>
      <c r="I30" s="2"/>
      <c r="J30" s="13"/>
      <c r="L30" s="18"/>
      <c r="M30" s="18"/>
      <c r="N30" s="18"/>
      <c r="O30" s="18"/>
      <c r="Q30" s="19"/>
      <c r="R30" s="19"/>
      <c r="S30" s="21"/>
      <c r="T30" s="50"/>
    </row>
    <row r="31" spans="1:33">
      <c r="B31" s="2"/>
      <c r="C31" s="2"/>
      <c r="D31" s="2"/>
      <c r="E31" s="2"/>
      <c r="F31" s="2"/>
      <c r="G31" s="21"/>
      <c r="H31" s="21"/>
      <c r="I31" s="2"/>
      <c r="J31" s="13"/>
      <c r="L31" s="18"/>
      <c r="M31" s="18"/>
      <c r="N31" s="18"/>
      <c r="O31" s="18"/>
      <c r="Q31" s="19"/>
      <c r="R31" s="19"/>
      <c r="S31" s="21"/>
      <c r="T31" s="50"/>
    </row>
    <row r="32" spans="1:33">
      <c r="B32" s="2"/>
      <c r="C32" s="2"/>
      <c r="D32" s="2"/>
      <c r="E32" s="2"/>
      <c r="F32" s="2"/>
      <c r="G32" s="21"/>
      <c r="H32" s="21"/>
      <c r="I32" s="2"/>
      <c r="J32" s="13"/>
      <c r="L32" s="18"/>
      <c r="M32" s="18"/>
      <c r="N32" s="18"/>
      <c r="O32" s="18"/>
      <c r="Q32" s="19"/>
      <c r="R32" s="19"/>
      <c r="S32" s="21"/>
      <c r="T32" s="50"/>
    </row>
    <row r="33" spans="1:24">
      <c r="B33" s="2"/>
      <c r="C33" s="2"/>
      <c r="D33" s="2"/>
      <c r="E33" s="2"/>
      <c r="F33" s="2"/>
      <c r="G33" s="21"/>
      <c r="H33" s="21"/>
      <c r="I33" s="2"/>
      <c r="J33" s="13"/>
      <c r="L33" s="18"/>
      <c r="M33" s="18"/>
      <c r="N33" s="18"/>
      <c r="O33" s="18"/>
      <c r="Q33" s="19"/>
      <c r="R33" s="19"/>
      <c r="S33" s="21"/>
      <c r="T33" s="50"/>
    </row>
    <row r="34" spans="1:24">
      <c r="B34" s="2"/>
      <c r="C34" s="2"/>
      <c r="D34" s="2"/>
      <c r="E34" s="2"/>
      <c r="F34" s="2"/>
      <c r="G34" s="21"/>
      <c r="H34" s="21"/>
      <c r="I34" s="2"/>
      <c r="J34" s="13"/>
      <c r="L34" s="18"/>
      <c r="M34" s="18"/>
      <c r="N34" s="18"/>
      <c r="O34" s="18"/>
      <c r="Q34" s="19"/>
      <c r="R34" s="19"/>
      <c r="S34" s="21"/>
      <c r="T34" s="50"/>
    </row>
    <row r="35" spans="1:24">
      <c r="B35" s="2"/>
      <c r="C35" s="2"/>
      <c r="D35" s="2"/>
      <c r="E35" s="2"/>
      <c r="F35" s="2"/>
      <c r="G35" s="21"/>
      <c r="H35" s="21"/>
      <c r="I35" s="2"/>
      <c r="J35" s="13"/>
      <c r="L35" s="18"/>
      <c r="M35" s="18"/>
      <c r="N35" s="18"/>
      <c r="O35" s="18"/>
      <c r="Q35" s="19"/>
      <c r="R35" s="19"/>
      <c r="S35" s="21"/>
      <c r="T35" s="50"/>
    </row>
    <row r="36" spans="1:24">
      <c r="B36" s="2"/>
      <c r="C36" s="2"/>
      <c r="D36" s="2"/>
      <c r="E36" s="2"/>
      <c r="F36" s="2"/>
      <c r="G36" s="21"/>
      <c r="H36" s="21"/>
      <c r="I36" s="2"/>
      <c r="J36" s="13"/>
      <c r="L36" s="18"/>
      <c r="M36" s="18"/>
      <c r="N36" s="18"/>
      <c r="O36" s="18"/>
      <c r="Q36" s="19"/>
      <c r="R36" s="19"/>
      <c r="S36" s="21"/>
      <c r="T36" s="50"/>
    </row>
    <row r="37" spans="1:24">
      <c r="B37" s="2"/>
      <c r="C37" s="2"/>
      <c r="D37" s="2"/>
      <c r="E37" s="2"/>
      <c r="F37" s="2"/>
      <c r="G37" s="21"/>
      <c r="H37" s="21"/>
      <c r="I37" s="2"/>
      <c r="J37" s="13"/>
      <c r="L37" s="18"/>
      <c r="M37" s="18"/>
      <c r="N37" s="18"/>
      <c r="O37" s="18"/>
      <c r="Q37" s="19"/>
      <c r="R37" s="19"/>
      <c r="S37" s="21"/>
      <c r="T37" s="50"/>
    </row>
    <row r="38" spans="1:24">
      <c r="B38" s="2"/>
      <c r="C38" s="2"/>
      <c r="D38" s="2"/>
      <c r="E38" s="2"/>
      <c r="F38" s="2"/>
      <c r="G38" s="21"/>
      <c r="H38" s="21"/>
      <c r="I38" s="2"/>
      <c r="J38" s="13"/>
      <c r="L38" s="18"/>
      <c r="M38" s="18"/>
      <c r="N38" s="18"/>
      <c r="O38" s="18"/>
      <c r="Q38" s="19"/>
      <c r="R38" s="19"/>
      <c r="S38" s="21"/>
      <c r="T38" s="50"/>
    </row>
    <row r="39" spans="1:24">
      <c r="B39" s="2"/>
      <c r="C39" s="2"/>
      <c r="D39" s="2"/>
      <c r="E39" s="2"/>
      <c r="F39" s="2"/>
      <c r="G39" s="21"/>
      <c r="H39" s="21"/>
      <c r="I39" s="2"/>
      <c r="J39" s="13"/>
      <c r="L39" s="18"/>
      <c r="M39" s="18"/>
      <c r="N39" s="18"/>
      <c r="O39" s="18"/>
      <c r="Q39" s="19"/>
      <c r="R39" s="19"/>
      <c r="S39" s="21"/>
      <c r="T39" s="50"/>
    </row>
    <row r="40" spans="1:24">
      <c r="B40" s="2"/>
      <c r="C40" s="2"/>
      <c r="D40" s="2"/>
      <c r="E40" s="2"/>
      <c r="F40" s="2"/>
      <c r="G40" s="21"/>
      <c r="H40" s="21"/>
      <c r="I40" s="2"/>
      <c r="J40" s="13"/>
      <c r="L40" s="18"/>
      <c r="M40" s="18"/>
      <c r="N40" s="18"/>
      <c r="O40" s="18"/>
      <c r="Q40" s="19"/>
      <c r="R40" s="19"/>
      <c r="S40" s="21"/>
      <c r="T40" s="50"/>
    </row>
    <row r="41" spans="1:24">
      <c r="B41" s="2"/>
      <c r="C41" s="2"/>
      <c r="D41" s="2"/>
      <c r="E41" s="2"/>
      <c r="F41" s="2"/>
      <c r="G41" s="21"/>
      <c r="H41" s="21"/>
      <c r="I41" s="2"/>
      <c r="J41" s="13"/>
      <c r="L41" s="18"/>
      <c r="M41" s="18"/>
      <c r="N41" s="18"/>
      <c r="O41" s="18"/>
      <c r="Q41" s="19"/>
      <c r="R41" s="19"/>
      <c r="S41" s="21"/>
      <c r="T41" s="50"/>
    </row>
    <row r="42" spans="1:24">
      <c r="B42" s="2"/>
      <c r="C42" s="2"/>
      <c r="D42" s="2"/>
      <c r="E42" s="2"/>
      <c r="F42" s="2"/>
      <c r="G42" s="21"/>
      <c r="H42" s="21"/>
      <c r="I42" s="2"/>
      <c r="J42" s="13"/>
      <c r="L42" s="18"/>
      <c r="M42" s="18"/>
      <c r="N42" s="18"/>
      <c r="O42" s="18"/>
      <c r="Q42" s="19"/>
      <c r="R42" s="19"/>
      <c r="S42" s="21"/>
      <c r="T42" s="50"/>
    </row>
    <row r="43" spans="1:24">
      <c r="B43" s="2"/>
      <c r="C43" s="2"/>
      <c r="D43" s="2"/>
      <c r="E43" s="2"/>
      <c r="F43" s="2"/>
      <c r="G43" s="21"/>
      <c r="H43" s="21"/>
      <c r="I43" s="2"/>
      <c r="J43" s="13"/>
      <c r="L43" s="18"/>
      <c r="M43" s="18"/>
      <c r="N43" s="18"/>
      <c r="O43" s="18"/>
      <c r="Q43" s="19"/>
      <c r="R43" s="19"/>
      <c r="S43" s="21"/>
      <c r="T43" s="50"/>
    </row>
    <row r="44" spans="1:24">
      <c r="B44" s="2"/>
      <c r="C44" s="2"/>
      <c r="D44" s="2"/>
      <c r="E44" s="2"/>
      <c r="F44" s="2"/>
      <c r="G44" s="21"/>
      <c r="H44" s="21"/>
      <c r="I44" s="2"/>
      <c r="J44" s="13"/>
      <c r="L44" s="18"/>
      <c r="M44" s="18"/>
      <c r="N44" s="18"/>
      <c r="O44" s="18"/>
      <c r="Q44" s="19"/>
      <c r="R44" s="19"/>
      <c r="S44" s="21"/>
      <c r="T44" s="50"/>
    </row>
    <row r="45" spans="1:24">
      <c r="B45" s="2"/>
      <c r="C45" s="2"/>
      <c r="D45" s="16"/>
      <c r="E45" s="16"/>
      <c r="F45" s="2"/>
      <c r="G45" s="21"/>
      <c r="H45" s="21"/>
      <c r="I45" s="2"/>
      <c r="J45" s="13"/>
      <c r="L45" s="18"/>
      <c r="M45" s="18"/>
      <c r="N45" s="16"/>
      <c r="O45" s="18"/>
      <c r="Q45" s="19"/>
      <c r="R45" s="19"/>
      <c r="S45" s="6"/>
      <c r="T45" s="50"/>
    </row>
    <row r="46" spans="1:24">
      <c r="A46" s="26"/>
      <c r="B46" s="26"/>
      <c r="C46" s="26"/>
      <c r="D46" s="26"/>
      <c r="E46" s="26"/>
      <c r="F46" s="26"/>
      <c r="G46" s="25"/>
      <c r="H46" s="25"/>
      <c r="I46" s="26"/>
      <c r="J46" s="13"/>
      <c r="K46" s="26"/>
      <c r="L46" s="27"/>
      <c r="M46" s="27"/>
      <c r="N46" s="27"/>
      <c r="O46" s="27"/>
      <c r="P46" s="26"/>
      <c r="Q46" s="19"/>
      <c r="R46" s="19"/>
      <c r="S46" s="21"/>
      <c r="T46" s="50"/>
      <c r="U46" s="26"/>
      <c r="V46" s="26"/>
      <c r="W46" s="26"/>
      <c r="X46" s="26"/>
    </row>
    <row r="47" spans="1:24">
      <c r="A47" s="26"/>
      <c r="B47" s="26"/>
      <c r="C47" s="26"/>
      <c r="D47" s="26"/>
      <c r="E47" s="26"/>
      <c r="F47" s="26"/>
      <c r="G47" s="25"/>
      <c r="H47" s="25"/>
      <c r="I47" s="26"/>
      <c r="J47" s="13"/>
      <c r="L47" s="27"/>
      <c r="M47" s="27"/>
      <c r="N47" s="27"/>
      <c r="O47" s="27"/>
      <c r="P47" s="26"/>
      <c r="Q47" s="19"/>
      <c r="R47" s="19"/>
      <c r="S47" s="21"/>
      <c r="T47" s="50"/>
      <c r="U47" s="26"/>
      <c r="V47" s="26"/>
      <c r="W47" s="26"/>
      <c r="X47" s="26"/>
    </row>
    <row r="48" spans="1:24">
      <c r="A48" s="26"/>
      <c r="B48" s="26"/>
      <c r="C48" s="26"/>
      <c r="D48" s="26"/>
      <c r="E48" s="26"/>
      <c r="F48" s="26"/>
      <c r="G48" s="25"/>
      <c r="H48" s="25"/>
      <c r="I48" s="26"/>
      <c r="J48" s="13"/>
      <c r="L48" s="27"/>
      <c r="M48" s="27"/>
      <c r="N48" s="27"/>
      <c r="O48" s="27"/>
      <c r="P48" s="26"/>
      <c r="Q48" s="19"/>
      <c r="R48" s="19"/>
      <c r="S48" s="21"/>
      <c r="T48" s="50"/>
      <c r="U48" s="26"/>
      <c r="V48" s="26"/>
      <c r="W48" s="26"/>
      <c r="X48" s="26"/>
    </row>
    <row r="49" spans="2:24">
      <c r="B49" s="2"/>
      <c r="C49" s="2"/>
      <c r="D49" s="2"/>
      <c r="E49" s="2"/>
      <c r="F49" s="2"/>
      <c r="G49" s="21"/>
      <c r="H49" s="21"/>
      <c r="I49" s="2"/>
      <c r="J49" s="13"/>
      <c r="L49" s="18"/>
      <c r="M49" s="18"/>
      <c r="N49" s="18"/>
      <c r="O49" s="18"/>
      <c r="Q49" s="19"/>
      <c r="R49" s="19"/>
      <c r="S49" s="21"/>
      <c r="T49" s="50"/>
    </row>
    <row r="50" spans="2:24">
      <c r="B50" s="2"/>
      <c r="C50" s="2"/>
      <c r="D50" s="2"/>
      <c r="E50" s="2"/>
      <c r="F50" s="2"/>
      <c r="G50" s="21"/>
      <c r="H50" s="21"/>
      <c r="I50" s="2"/>
      <c r="J50" s="13"/>
      <c r="L50" s="18"/>
      <c r="M50" s="18"/>
      <c r="N50" s="18"/>
      <c r="O50" s="18"/>
      <c r="Q50" s="19"/>
      <c r="R50" s="19"/>
      <c r="S50" s="21"/>
      <c r="T50" s="50"/>
    </row>
    <row r="51" spans="2:24">
      <c r="B51" s="2"/>
      <c r="C51" s="2"/>
      <c r="D51" s="2"/>
      <c r="E51" s="2"/>
      <c r="F51" s="2"/>
      <c r="G51" s="21"/>
      <c r="H51" s="21"/>
      <c r="I51" s="2"/>
      <c r="J51" s="13"/>
      <c r="L51" s="18"/>
      <c r="M51" s="18"/>
      <c r="N51" s="18"/>
      <c r="O51" s="18"/>
      <c r="Q51" s="19"/>
      <c r="R51" s="19"/>
      <c r="S51" s="21"/>
      <c r="T51" s="50"/>
    </row>
    <row r="52" spans="2:24">
      <c r="B52" s="2"/>
      <c r="C52" s="2"/>
      <c r="D52" s="2"/>
      <c r="E52" s="2"/>
      <c r="F52" s="2"/>
      <c r="G52" s="21"/>
      <c r="H52" s="21"/>
      <c r="I52" s="2"/>
      <c r="J52" s="13"/>
      <c r="L52" s="18"/>
      <c r="M52" s="18"/>
      <c r="N52" s="18"/>
      <c r="O52" s="18"/>
      <c r="Q52" s="19"/>
      <c r="R52" s="19"/>
      <c r="S52" s="21"/>
      <c r="T52" s="50"/>
    </row>
    <row r="53" spans="2:24">
      <c r="B53" s="2"/>
      <c r="C53" s="2"/>
      <c r="D53" s="2"/>
      <c r="E53" s="2"/>
      <c r="F53" s="2"/>
      <c r="G53" s="21"/>
      <c r="H53" s="21"/>
      <c r="I53" s="2"/>
      <c r="J53" s="13"/>
      <c r="L53" s="18"/>
      <c r="M53" s="18"/>
      <c r="N53" s="18"/>
      <c r="O53" s="18"/>
      <c r="Q53" s="19"/>
      <c r="R53" s="19"/>
      <c r="S53" s="21"/>
      <c r="T53" s="50"/>
    </row>
    <row r="54" spans="2:24">
      <c r="B54" s="2"/>
      <c r="C54" s="2"/>
      <c r="D54" s="2"/>
      <c r="E54" s="2"/>
      <c r="F54" s="2"/>
      <c r="G54" s="21"/>
      <c r="H54" s="21"/>
      <c r="I54" s="2"/>
      <c r="J54" s="13"/>
      <c r="L54" s="18"/>
      <c r="M54" s="18"/>
      <c r="N54" s="18"/>
      <c r="O54" s="18"/>
      <c r="Q54" s="19"/>
      <c r="R54" s="19"/>
      <c r="S54" s="21"/>
      <c r="T54" s="50"/>
    </row>
    <row r="55" spans="2:24">
      <c r="B55" s="2"/>
      <c r="C55" s="2"/>
      <c r="D55" s="2"/>
      <c r="E55" s="2"/>
      <c r="F55" s="2"/>
      <c r="G55" s="21"/>
      <c r="H55" s="21"/>
      <c r="I55" s="2"/>
      <c r="J55" s="13"/>
      <c r="L55" s="18"/>
      <c r="M55" s="18"/>
      <c r="N55" s="18"/>
      <c r="O55" s="18"/>
      <c r="Q55" s="19"/>
      <c r="R55" s="19"/>
      <c r="S55" s="21"/>
      <c r="T55" s="50"/>
    </row>
    <row r="56" spans="2:24">
      <c r="B56" s="2"/>
      <c r="C56" s="2"/>
      <c r="D56" s="2"/>
      <c r="E56" s="2"/>
      <c r="F56" s="2"/>
      <c r="G56" s="21"/>
      <c r="H56" s="21"/>
      <c r="I56" s="2"/>
      <c r="J56" s="13"/>
      <c r="L56" s="18"/>
      <c r="M56" s="18"/>
      <c r="N56" s="18"/>
      <c r="O56" s="18"/>
      <c r="Q56" s="19"/>
      <c r="R56" s="19"/>
      <c r="S56" s="21"/>
      <c r="T56" s="50"/>
      <c r="U56" s="3"/>
      <c r="V56" s="3"/>
      <c r="W56" s="3"/>
      <c r="X56" s="3"/>
    </row>
    <row r="57" spans="2:24">
      <c r="B57" s="2"/>
      <c r="C57" s="2"/>
      <c r="D57" s="2"/>
      <c r="E57" s="2"/>
      <c r="F57" s="2"/>
      <c r="G57" s="21"/>
      <c r="H57" s="21"/>
      <c r="I57" s="2"/>
      <c r="J57" s="13"/>
      <c r="L57" s="18"/>
      <c r="M57" s="18"/>
      <c r="N57" s="18"/>
      <c r="O57" s="18"/>
      <c r="Q57" s="19"/>
      <c r="R57" s="19"/>
      <c r="S57" s="21"/>
      <c r="T57" s="50"/>
    </row>
    <row r="58" spans="2:24">
      <c r="B58" s="2"/>
      <c r="C58" s="2"/>
      <c r="D58" s="2"/>
      <c r="E58" s="2"/>
      <c r="F58" s="2"/>
      <c r="G58" s="21"/>
      <c r="H58" s="21"/>
      <c r="I58" s="2"/>
      <c r="J58" s="13"/>
      <c r="L58" s="18"/>
      <c r="M58" s="18"/>
      <c r="N58" s="18"/>
      <c r="O58" s="18"/>
      <c r="Q58" s="19"/>
      <c r="R58" s="19"/>
      <c r="S58" s="21"/>
      <c r="T58" s="50"/>
    </row>
    <row r="59" spans="2:24">
      <c r="B59" s="2"/>
      <c r="C59" s="2"/>
      <c r="D59" s="2"/>
      <c r="E59" s="2"/>
      <c r="F59" s="2"/>
      <c r="G59" s="21"/>
      <c r="H59" s="21"/>
      <c r="I59" s="2"/>
      <c r="J59" s="13"/>
      <c r="L59" s="18"/>
      <c r="M59" s="18"/>
      <c r="N59" s="18"/>
      <c r="O59" s="18"/>
      <c r="Q59" s="19"/>
      <c r="R59" s="19"/>
      <c r="S59" s="21"/>
      <c r="T59" s="50"/>
    </row>
    <row r="60" spans="2:24">
      <c r="B60" s="2"/>
      <c r="C60" s="2"/>
      <c r="D60" s="2"/>
      <c r="E60" s="2"/>
      <c r="F60" s="2"/>
      <c r="G60" s="21"/>
      <c r="H60" s="21"/>
      <c r="I60" s="2"/>
      <c r="J60" s="13"/>
      <c r="L60" s="18"/>
      <c r="M60" s="18"/>
      <c r="N60" s="18"/>
      <c r="O60" s="18"/>
      <c r="Q60" s="19"/>
      <c r="R60" s="19"/>
      <c r="S60" s="21"/>
      <c r="T60" s="50"/>
    </row>
    <row r="61" spans="2:24">
      <c r="B61" s="2"/>
      <c r="C61" s="2"/>
      <c r="D61" s="2"/>
      <c r="E61" s="2"/>
      <c r="F61" s="2"/>
      <c r="G61" s="21"/>
      <c r="H61" s="21"/>
      <c r="I61" s="2"/>
      <c r="J61" s="13"/>
      <c r="L61" s="18"/>
      <c r="M61" s="18"/>
      <c r="N61" s="18"/>
      <c r="O61" s="18"/>
      <c r="Q61" s="19"/>
      <c r="R61" s="19"/>
      <c r="S61" s="21"/>
      <c r="T61" s="50"/>
    </row>
    <row r="62" spans="2:24">
      <c r="B62" s="2"/>
      <c r="C62" s="2"/>
      <c r="D62" s="2"/>
      <c r="E62" s="2"/>
      <c r="F62" s="2"/>
      <c r="G62" s="21"/>
      <c r="H62" s="21"/>
      <c r="I62" s="2"/>
      <c r="J62" s="13"/>
      <c r="L62" s="18"/>
      <c r="M62" s="18"/>
      <c r="N62" s="18"/>
      <c r="O62" s="18"/>
      <c r="Q62" s="19"/>
      <c r="R62" s="19"/>
      <c r="S62" s="21"/>
      <c r="T62" s="50"/>
    </row>
    <row r="63" spans="2:24">
      <c r="B63" s="2"/>
      <c r="C63" s="2"/>
      <c r="D63" s="2"/>
      <c r="E63" s="2"/>
      <c r="F63" s="2"/>
      <c r="G63" s="21"/>
      <c r="H63" s="21"/>
      <c r="I63" s="2"/>
      <c r="J63" s="13"/>
      <c r="L63" s="18"/>
      <c r="M63" s="18"/>
      <c r="N63" s="18"/>
      <c r="O63" s="18"/>
      <c r="Q63" s="19"/>
      <c r="R63" s="19"/>
      <c r="S63" s="21"/>
      <c r="T63" s="50"/>
    </row>
    <row r="64" spans="2:24">
      <c r="B64" s="2"/>
      <c r="C64" s="2"/>
      <c r="D64" s="2"/>
      <c r="E64" s="2"/>
      <c r="F64" s="2"/>
      <c r="G64" s="21"/>
      <c r="H64" s="21"/>
      <c r="I64" s="2"/>
      <c r="J64" s="13"/>
      <c r="L64" s="18"/>
      <c r="M64" s="18"/>
      <c r="N64" s="18"/>
      <c r="O64" s="18"/>
      <c r="Q64" s="19"/>
      <c r="R64" s="19"/>
      <c r="S64" s="21"/>
      <c r="T64" s="50"/>
    </row>
    <row r="65" spans="2:20">
      <c r="B65" s="2"/>
      <c r="C65" s="2"/>
      <c r="D65" s="2"/>
      <c r="E65" s="2"/>
      <c r="F65" s="2"/>
      <c r="G65" s="21"/>
      <c r="H65" s="21"/>
      <c r="I65" s="2"/>
      <c r="J65" s="13"/>
      <c r="L65" s="18"/>
      <c r="M65" s="18"/>
      <c r="N65" s="18"/>
      <c r="O65" s="18"/>
      <c r="Q65" s="19"/>
      <c r="R65" s="19"/>
      <c r="S65" s="21"/>
      <c r="T65" s="50"/>
    </row>
    <row r="66" spans="2:20">
      <c r="B66" s="2"/>
      <c r="C66" s="2"/>
      <c r="D66" s="2"/>
      <c r="E66" s="2"/>
      <c r="F66" s="2"/>
      <c r="G66" s="21"/>
      <c r="H66" s="21"/>
      <c r="I66" s="2"/>
      <c r="J66" s="13"/>
      <c r="L66" s="18"/>
      <c r="M66" s="18"/>
      <c r="N66" s="18"/>
      <c r="O66" s="18"/>
      <c r="Q66" s="19"/>
      <c r="R66" s="19"/>
      <c r="S66" s="21"/>
      <c r="T66" s="50"/>
    </row>
    <row r="67" spans="2:20">
      <c r="B67" s="2"/>
      <c r="C67" s="2"/>
      <c r="D67" s="2"/>
      <c r="E67" s="2"/>
      <c r="F67" s="2"/>
      <c r="G67" s="21"/>
      <c r="H67" s="21"/>
      <c r="I67" s="2"/>
      <c r="J67" s="13"/>
      <c r="L67" s="18"/>
      <c r="M67" s="18"/>
      <c r="N67" s="18"/>
      <c r="O67" s="18"/>
      <c r="Q67" s="19"/>
      <c r="R67" s="19"/>
      <c r="S67" s="21"/>
      <c r="T67" s="50"/>
    </row>
    <row r="68" spans="2:20">
      <c r="B68" s="2"/>
      <c r="C68" s="2"/>
      <c r="D68" s="2"/>
      <c r="E68" s="2"/>
      <c r="F68" s="2"/>
      <c r="G68" s="21"/>
      <c r="H68" s="21"/>
      <c r="I68" s="2"/>
      <c r="J68" s="13"/>
      <c r="L68" s="18"/>
      <c r="M68" s="18"/>
      <c r="N68" s="18"/>
      <c r="O68" s="18"/>
      <c r="Q68" s="19"/>
      <c r="R68" s="19"/>
      <c r="S68" s="21"/>
      <c r="T68" s="50"/>
    </row>
    <row r="69" spans="2:20">
      <c r="B69" s="2"/>
      <c r="C69" s="2"/>
      <c r="D69" s="2"/>
      <c r="E69" s="2"/>
      <c r="F69" s="2"/>
      <c r="G69" s="21"/>
      <c r="H69" s="21"/>
      <c r="I69" s="2"/>
      <c r="J69" s="13"/>
      <c r="L69" s="18"/>
      <c r="M69" s="18"/>
      <c r="N69" s="18"/>
      <c r="O69" s="18"/>
      <c r="Q69" s="19"/>
      <c r="R69" s="19"/>
      <c r="S69" s="21"/>
      <c r="T69" s="50"/>
    </row>
    <row r="70" spans="2:20">
      <c r="B70" s="2"/>
      <c r="C70" s="2"/>
      <c r="D70" s="10"/>
      <c r="E70" s="10"/>
      <c r="F70" s="9"/>
      <c r="G70" s="21"/>
      <c r="H70" s="21"/>
      <c r="I70" s="13"/>
      <c r="J70" s="13"/>
      <c r="L70" s="18"/>
      <c r="M70" s="18"/>
      <c r="N70" s="18"/>
      <c r="O70" s="18"/>
      <c r="Q70" s="19"/>
      <c r="R70" s="19"/>
      <c r="S70" s="21"/>
      <c r="T70" s="50"/>
    </row>
    <row r="71" spans="2:20">
      <c r="B71" s="2"/>
      <c r="C71" s="2"/>
      <c r="D71" s="10"/>
      <c r="E71" s="10"/>
      <c r="F71" s="9"/>
      <c r="G71" s="21"/>
      <c r="H71" s="21"/>
      <c r="I71" s="13"/>
      <c r="J71" s="13"/>
      <c r="L71" s="18"/>
      <c r="M71" s="18"/>
      <c r="N71" s="18"/>
      <c r="O71" s="18"/>
      <c r="Q71" s="19"/>
      <c r="R71" s="19"/>
      <c r="S71" s="21"/>
      <c r="T71" s="50"/>
    </row>
    <row r="72" spans="2:20">
      <c r="B72" s="2"/>
      <c r="C72" s="2"/>
      <c r="D72" s="10"/>
      <c r="E72" s="10"/>
      <c r="F72" s="9"/>
      <c r="G72" s="21"/>
      <c r="H72" s="21"/>
      <c r="I72" s="13"/>
      <c r="J72" s="13"/>
      <c r="L72" s="18"/>
      <c r="M72" s="18"/>
      <c r="N72" s="18"/>
      <c r="O72" s="18"/>
      <c r="Q72" s="19"/>
      <c r="R72" s="19"/>
      <c r="S72" s="21"/>
      <c r="T72" s="50"/>
    </row>
    <row r="73" spans="2:20">
      <c r="B73" s="2"/>
      <c r="C73" s="2"/>
      <c r="D73" s="10"/>
      <c r="E73" s="10"/>
      <c r="F73" s="9"/>
      <c r="G73" s="21"/>
      <c r="H73" s="21"/>
      <c r="I73" s="13"/>
      <c r="J73" s="13"/>
      <c r="L73" s="18"/>
      <c r="M73" s="18"/>
      <c r="N73" s="18"/>
      <c r="O73" s="18"/>
      <c r="Q73" s="19"/>
      <c r="R73" s="19"/>
      <c r="S73" s="21"/>
      <c r="T73" s="50"/>
    </row>
    <row r="74" spans="2:20">
      <c r="B74" s="2"/>
      <c r="C74" s="2"/>
      <c r="D74" s="10"/>
      <c r="E74" s="10"/>
      <c r="F74" s="9"/>
      <c r="G74" s="21"/>
      <c r="H74" s="21"/>
      <c r="I74" s="13"/>
      <c r="J74" s="13"/>
      <c r="L74" s="18"/>
      <c r="M74" s="18"/>
      <c r="N74" s="18"/>
      <c r="O74" s="18"/>
      <c r="Q74" s="19"/>
      <c r="R74" s="19"/>
      <c r="S74" s="21"/>
      <c r="T74" s="50"/>
    </row>
    <row r="75" spans="2:20">
      <c r="B75" s="2"/>
      <c r="C75" s="2"/>
      <c r="D75" s="10"/>
      <c r="E75" s="10"/>
      <c r="F75" s="9"/>
      <c r="G75" s="21"/>
      <c r="H75" s="21"/>
      <c r="I75" s="13"/>
      <c r="J75" s="13"/>
      <c r="L75" s="18"/>
      <c r="M75" s="18"/>
      <c r="N75" s="18"/>
      <c r="O75" s="18"/>
      <c r="Q75" s="19"/>
      <c r="R75" s="19"/>
      <c r="S75" s="21"/>
      <c r="T75" s="50"/>
    </row>
    <row r="76" spans="2:20">
      <c r="B76" s="2"/>
      <c r="C76" s="2"/>
      <c r="D76" s="10"/>
      <c r="E76" s="10"/>
      <c r="F76" s="9"/>
      <c r="G76" s="21"/>
      <c r="H76" s="21"/>
      <c r="I76" s="13"/>
      <c r="J76" s="13"/>
      <c r="L76" s="18"/>
      <c r="M76" s="18"/>
      <c r="N76" s="18"/>
      <c r="O76" s="18"/>
      <c r="Q76" s="19"/>
      <c r="R76" s="19"/>
      <c r="S76" s="21"/>
      <c r="T76" s="50"/>
    </row>
    <row r="77" spans="2:20">
      <c r="B77" s="2"/>
      <c r="C77" s="2"/>
      <c r="D77" s="10"/>
      <c r="E77" s="10"/>
      <c r="F77" s="9"/>
      <c r="G77" s="21"/>
      <c r="H77" s="21"/>
      <c r="I77" s="13"/>
      <c r="J77" s="13"/>
      <c r="L77" s="18"/>
      <c r="M77" s="18"/>
      <c r="N77" s="18"/>
      <c r="O77" s="18"/>
      <c r="Q77" s="19"/>
      <c r="R77" s="19"/>
      <c r="S77" s="21"/>
      <c r="T77" s="50"/>
    </row>
    <row r="78" spans="2:20">
      <c r="B78" s="2"/>
      <c r="C78" s="2"/>
      <c r="D78" s="10"/>
      <c r="E78" s="10"/>
      <c r="F78" s="9"/>
      <c r="G78" s="21"/>
      <c r="H78" s="21"/>
      <c r="I78" s="13"/>
      <c r="J78" s="13"/>
      <c r="L78" s="18"/>
      <c r="M78" s="18"/>
      <c r="N78" s="18"/>
      <c r="O78" s="18"/>
      <c r="Q78" s="19"/>
      <c r="R78" s="19"/>
      <c r="S78" s="21"/>
      <c r="T78" s="50"/>
    </row>
    <row r="79" spans="2:20">
      <c r="B79" s="2"/>
      <c r="C79" s="2"/>
      <c r="D79" s="10"/>
      <c r="E79" s="10"/>
      <c r="F79" s="9"/>
      <c r="G79" s="21"/>
      <c r="H79" s="21"/>
      <c r="I79" s="13"/>
      <c r="J79" s="13"/>
      <c r="L79" s="18"/>
      <c r="M79" s="18"/>
      <c r="N79" s="18"/>
      <c r="O79" s="18"/>
      <c r="Q79" s="19"/>
      <c r="R79" s="19"/>
      <c r="S79" s="21"/>
      <c r="T79" s="50"/>
    </row>
    <row r="80" spans="2:20">
      <c r="B80" s="2"/>
      <c r="C80" s="2"/>
      <c r="D80" s="10"/>
      <c r="E80" s="10"/>
      <c r="F80" s="9"/>
      <c r="G80" s="21"/>
      <c r="H80" s="21"/>
      <c r="I80" s="13"/>
      <c r="J80" s="13"/>
      <c r="L80" s="18"/>
      <c r="M80" s="18"/>
      <c r="N80" s="18"/>
      <c r="O80" s="18"/>
      <c r="Q80" s="19"/>
      <c r="R80" s="19"/>
      <c r="S80" s="21"/>
      <c r="T80" s="50"/>
    </row>
    <row r="81" spans="2:20">
      <c r="B81" s="2"/>
      <c r="C81" s="2"/>
      <c r="D81" s="2"/>
      <c r="E81" s="2"/>
      <c r="F81" s="2"/>
      <c r="G81" s="21"/>
      <c r="H81" s="21"/>
      <c r="I81" s="2"/>
      <c r="J81" s="13"/>
      <c r="L81" s="18"/>
      <c r="M81" s="18"/>
      <c r="N81" s="18"/>
      <c r="O81" s="18"/>
      <c r="Q81" s="19"/>
      <c r="R81" s="19"/>
      <c r="S81" s="21"/>
      <c r="T81" s="50"/>
    </row>
    <row r="82" spans="2:20">
      <c r="B82" s="2"/>
      <c r="C82" s="2"/>
      <c r="D82" s="2"/>
      <c r="E82" s="2"/>
      <c r="F82" s="2"/>
      <c r="G82" s="21"/>
      <c r="H82" s="21"/>
      <c r="I82" s="2"/>
      <c r="J82" s="13"/>
      <c r="L82" s="18"/>
      <c r="M82" s="18"/>
      <c r="N82" s="18"/>
      <c r="O82" s="18"/>
      <c r="Q82" s="19"/>
      <c r="R82" s="19"/>
      <c r="S82" s="21"/>
      <c r="T82" s="50"/>
    </row>
    <row r="83" spans="2:20">
      <c r="B83" s="2"/>
      <c r="C83" s="2"/>
      <c r="D83" s="2"/>
      <c r="E83" s="2"/>
      <c r="F83" s="2"/>
      <c r="G83" s="21"/>
      <c r="H83" s="21"/>
      <c r="I83" s="2"/>
      <c r="J83" s="13"/>
      <c r="L83" s="18"/>
      <c r="M83" s="18"/>
      <c r="N83" s="18"/>
      <c r="O83" s="18"/>
      <c r="Q83" s="19"/>
      <c r="R83" s="19"/>
      <c r="S83" s="21"/>
      <c r="T83" s="50"/>
    </row>
    <row r="84" spans="2:20">
      <c r="B84" s="2"/>
      <c r="C84" s="2"/>
      <c r="D84" s="2"/>
      <c r="E84" s="2"/>
      <c r="F84" s="2"/>
      <c r="G84" s="21"/>
      <c r="H84" s="21"/>
      <c r="I84" s="2"/>
      <c r="J84" s="13"/>
      <c r="L84" s="18"/>
      <c r="M84" s="18"/>
      <c r="N84" s="18"/>
      <c r="O84" s="18"/>
      <c r="Q84" s="19"/>
      <c r="R84" s="19"/>
      <c r="S84" s="21"/>
      <c r="T84" s="50"/>
    </row>
    <row r="85" spans="2:20">
      <c r="B85" s="2"/>
      <c r="C85" s="2"/>
      <c r="D85" s="2"/>
      <c r="E85" s="2"/>
      <c r="F85" s="2"/>
      <c r="G85" s="21"/>
      <c r="H85" s="21"/>
      <c r="I85" s="2"/>
      <c r="J85" s="13"/>
      <c r="L85" s="18"/>
      <c r="M85" s="18"/>
      <c r="N85" s="18"/>
      <c r="O85" s="18"/>
      <c r="Q85" s="19"/>
      <c r="R85" s="19"/>
      <c r="S85" s="21"/>
      <c r="T85" s="50"/>
    </row>
    <row r="86" spans="2:20">
      <c r="B86" s="2"/>
      <c r="C86" s="2"/>
      <c r="D86" s="2"/>
      <c r="E86" s="2"/>
      <c r="F86" s="2"/>
      <c r="G86" s="21"/>
      <c r="H86" s="21"/>
      <c r="I86" s="2"/>
      <c r="J86" s="13"/>
      <c r="L86" s="18"/>
      <c r="M86" s="18"/>
      <c r="N86" s="18"/>
      <c r="O86" s="18"/>
      <c r="Q86" s="19"/>
      <c r="R86" s="19"/>
      <c r="S86" s="21"/>
      <c r="T86" s="50"/>
    </row>
    <row r="87" spans="2:20">
      <c r="B87" s="2"/>
      <c r="C87" s="2"/>
      <c r="D87" s="2"/>
      <c r="E87" s="2"/>
      <c r="F87" s="2"/>
      <c r="G87" s="21"/>
      <c r="H87" s="21"/>
      <c r="I87" s="2"/>
      <c r="J87" s="13"/>
      <c r="L87" s="18"/>
      <c r="M87" s="18"/>
      <c r="N87" s="18"/>
      <c r="O87" s="18"/>
      <c r="Q87" s="19"/>
      <c r="R87" s="19"/>
      <c r="S87" s="21"/>
      <c r="T87" s="50"/>
    </row>
    <row r="88" spans="2:20">
      <c r="B88" s="2"/>
      <c r="C88" s="2"/>
      <c r="D88" s="2"/>
      <c r="E88" s="2"/>
      <c r="F88" s="2"/>
      <c r="G88" s="21"/>
      <c r="H88" s="21"/>
      <c r="I88" s="2"/>
      <c r="J88" s="13"/>
      <c r="L88" s="18"/>
      <c r="M88" s="18"/>
      <c r="N88" s="18"/>
      <c r="O88" s="18"/>
      <c r="Q88" s="19"/>
      <c r="R88" s="19"/>
      <c r="S88" s="21"/>
      <c r="T88" s="50"/>
    </row>
    <row r="89" spans="2:20">
      <c r="B89" s="2"/>
      <c r="C89" s="2"/>
      <c r="D89" s="2"/>
      <c r="E89" s="2"/>
      <c r="F89" s="2"/>
      <c r="G89" s="21"/>
      <c r="H89" s="21"/>
      <c r="I89" s="2"/>
      <c r="J89" s="13"/>
      <c r="L89" s="18"/>
      <c r="M89" s="18"/>
      <c r="N89" s="18"/>
      <c r="O89" s="18"/>
      <c r="Q89" s="19"/>
      <c r="R89" s="19"/>
      <c r="S89" s="21"/>
      <c r="T89" s="50"/>
    </row>
    <row r="90" spans="2:20">
      <c r="B90" s="2"/>
      <c r="C90" s="2"/>
      <c r="D90" s="2"/>
      <c r="E90" s="2"/>
      <c r="F90" s="2"/>
      <c r="G90" s="21"/>
      <c r="H90" s="21"/>
      <c r="I90" s="2"/>
      <c r="J90" s="13"/>
      <c r="L90" s="18"/>
      <c r="M90" s="18"/>
      <c r="N90" s="18"/>
      <c r="O90" s="18"/>
      <c r="Q90" s="19"/>
      <c r="R90" s="19"/>
      <c r="S90" s="21"/>
      <c r="T90" s="50"/>
    </row>
    <row r="91" spans="2:20">
      <c r="B91" s="2"/>
      <c r="C91" s="2"/>
      <c r="D91" s="2"/>
      <c r="E91" s="2"/>
      <c r="F91" s="2"/>
      <c r="G91" s="21"/>
      <c r="H91" s="21"/>
      <c r="I91" s="2"/>
      <c r="J91" s="13"/>
      <c r="L91" s="18"/>
      <c r="M91" s="18"/>
      <c r="N91" s="18"/>
      <c r="O91" s="18"/>
      <c r="Q91" s="19"/>
      <c r="R91" s="19"/>
      <c r="S91" s="21"/>
      <c r="T91" s="50"/>
    </row>
    <row r="92" spans="2:20">
      <c r="B92" s="2"/>
      <c r="C92" s="2"/>
      <c r="D92" s="2"/>
      <c r="E92" s="2"/>
      <c r="F92" s="2"/>
      <c r="G92" s="21"/>
      <c r="H92" s="21"/>
      <c r="I92" s="2"/>
      <c r="J92" s="13"/>
      <c r="L92" s="18"/>
      <c r="M92" s="18"/>
      <c r="N92" s="18"/>
      <c r="O92" s="18"/>
      <c r="Q92" s="19"/>
      <c r="R92" s="19"/>
      <c r="S92" s="21"/>
      <c r="T92" s="50"/>
    </row>
    <row r="93" spans="2:20">
      <c r="B93" s="2"/>
      <c r="C93" s="2"/>
      <c r="D93" s="2"/>
      <c r="E93" s="2"/>
      <c r="F93" s="2"/>
      <c r="G93" s="21"/>
      <c r="H93" s="21"/>
      <c r="I93" s="2"/>
      <c r="J93" s="13"/>
      <c r="L93" s="18"/>
      <c r="M93" s="18"/>
      <c r="N93" s="18"/>
      <c r="O93" s="18"/>
      <c r="Q93" s="19"/>
      <c r="R93" s="19"/>
      <c r="S93" s="21"/>
      <c r="T93" s="50"/>
    </row>
    <row r="94" spans="2:20">
      <c r="B94" s="2"/>
      <c r="C94" s="2"/>
      <c r="D94" s="2"/>
      <c r="E94" s="2"/>
      <c r="F94" s="2"/>
      <c r="G94" s="21"/>
      <c r="H94" s="21"/>
      <c r="I94" s="2"/>
      <c r="J94" s="13"/>
      <c r="L94" s="18"/>
      <c r="M94" s="18"/>
      <c r="N94" s="18"/>
      <c r="O94" s="18"/>
      <c r="Q94" s="19"/>
      <c r="R94" s="19"/>
      <c r="S94" s="21"/>
      <c r="T94" s="50"/>
    </row>
    <row r="95" spans="2:20">
      <c r="B95" s="2"/>
      <c r="C95" s="2"/>
      <c r="D95" s="2"/>
      <c r="E95" s="2"/>
      <c r="F95" s="2"/>
      <c r="G95" s="21"/>
      <c r="H95" s="21"/>
      <c r="I95" s="2"/>
      <c r="J95" s="13"/>
      <c r="L95" s="18"/>
      <c r="M95" s="18"/>
      <c r="N95" s="18"/>
      <c r="O95" s="18"/>
      <c r="Q95" s="19"/>
      <c r="R95" s="19"/>
      <c r="S95" s="21"/>
      <c r="T95" s="50"/>
    </row>
    <row r="96" spans="2:20">
      <c r="B96" s="2"/>
      <c r="C96" s="2"/>
      <c r="D96" s="10"/>
      <c r="E96" s="10"/>
      <c r="F96" s="9"/>
      <c r="G96" s="21"/>
      <c r="H96" s="21"/>
      <c r="I96" s="2"/>
      <c r="J96" s="13"/>
      <c r="L96" s="18"/>
      <c r="M96" s="18"/>
      <c r="N96" s="18"/>
      <c r="O96" s="18"/>
      <c r="Q96" s="19"/>
      <c r="R96" s="19"/>
      <c r="S96" s="21"/>
      <c r="T96" s="50"/>
    </row>
    <row r="97" spans="2:20">
      <c r="B97" s="2"/>
      <c r="C97" s="2"/>
      <c r="D97" s="10"/>
      <c r="E97" s="10"/>
      <c r="F97" s="9"/>
      <c r="G97" s="21"/>
      <c r="H97" s="21"/>
      <c r="I97" s="2"/>
      <c r="J97" s="13"/>
      <c r="L97" s="18"/>
      <c r="M97" s="18"/>
      <c r="N97" s="18"/>
      <c r="O97" s="18"/>
      <c r="Q97" s="19"/>
      <c r="R97" s="19"/>
      <c r="S97" s="21"/>
      <c r="T97" s="50"/>
    </row>
    <row r="98" spans="2:20">
      <c r="B98" s="2"/>
      <c r="C98" s="2"/>
      <c r="D98" s="10"/>
      <c r="E98" s="10"/>
      <c r="F98" s="9"/>
      <c r="G98" s="21"/>
      <c r="H98" s="21"/>
      <c r="I98" s="2"/>
      <c r="J98" s="13"/>
      <c r="L98" s="18"/>
      <c r="M98" s="18"/>
      <c r="N98" s="18"/>
      <c r="O98" s="18"/>
      <c r="Q98" s="19"/>
      <c r="R98" s="19"/>
      <c r="S98" s="21"/>
      <c r="T98" s="50"/>
    </row>
    <row r="99" spans="2:20">
      <c r="B99" s="2"/>
      <c r="C99" s="2"/>
      <c r="D99" s="10"/>
      <c r="E99" s="10"/>
      <c r="F99" s="9"/>
      <c r="G99" s="21"/>
      <c r="H99" s="21"/>
      <c r="I99" s="2"/>
      <c r="J99" s="13"/>
      <c r="L99" s="18"/>
      <c r="M99" s="18"/>
      <c r="N99" s="18"/>
      <c r="O99" s="18"/>
      <c r="Q99" s="19"/>
      <c r="R99" s="19"/>
      <c r="S99" s="21"/>
      <c r="T99" s="50"/>
    </row>
    <row r="100" spans="2:20">
      <c r="B100" s="2"/>
      <c r="C100" s="2"/>
      <c r="D100" s="10"/>
      <c r="E100" s="10"/>
      <c r="F100" s="9"/>
      <c r="G100" s="21"/>
      <c r="H100" s="21"/>
      <c r="I100" s="2"/>
      <c r="J100" s="13"/>
      <c r="L100" s="18"/>
      <c r="M100" s="18"/>
      <c r="N100" s="18"/>
      <c r="O100" s="18"/>
      <c r="Q100" s="19"/>
      <c r="R100" s="19"/>
      <c r="S100" s="21"/>
      <c r="T100" s="50"/>
    </row>
    <row r="101" spans="2:20">
      <c r="B101" s="2"/>
      <c r="C101" s="2"/>
      <c r="D101" s="10"/>
      <c r="E101" s="10"/>
      <c r="F101" s="9"/>
      <c r="G101" s="21"/>
      <c r="H101" s="21"/>
      <c r="I101" s="2"/>
      <c r="J101" s="13"/>
      <c r="L101" s="18"/>
      <c r="M101" s="18"/>
      <c r="N101" s="18"/>
      <c r="O101" s="18"/>
      <c r="Q101" s="19"/>
      <c r="R101" s="19"/>
      <c r="S101" s="21"/>
      <c r="T101" s="50"/>
    </row>
    <row r="102" spans="2:20">
      <c r="B102" s="2"/>
      <c r="C102" s="2"/>
      <c r="D102" s="2"/>
      <c r="E102" s="2"/>
      <c r="F102" s="9"/>
      <c r="G102" s="21"/>
      <c r="H102" s="21"/>
      <c r="I102" s="2"/>
      <c r="J102" s="13"/>
      <c r="L102" s="18"/>
      <c r="M102" s="18"/>
      <c r="N102" s="18"/>
      <c r="O102" s="18"/>
      <c r="Q102" s="19"/>
      <c r="R102" s="19"/>
      <c r="S102" s="21"/>
      <c r="T102" s="50"/>
    </row>
    <row r="103" spans="2:20">
      <c r="B103" s="2"/>
      <c r="C103" s="2"/>
      <c r="D103" s="2"/>
      <c r="E103" s="2"/>
      <c r="F103" s="9"/>
      <c r="G103" s="21"/>
      <c r="H103" s="21"/>
      <c r="I103" s="2"/>
      <c r="J103" s="13"/>
      <c r="L103" s="18"/>
      <c r="M103" s="18"/>
      <c r="N103" s="18"/>
      <c r="O103" s="18"/>
      <c r="Q103" s="19"/>
      <c r="R103" s="19"/>
      <c r="S103" s="21"/>
      <c r="T103" s="50"/>
    </row>
    <row r="104" spans="2:20">
      <c r="B104" s="2"/>
      <c r="C104" s="2"/>
      <c r="D104" s="2"/>
      <c r="E104" s="2"/>
      <c r="F104" s="9"/>
      <c r="G104" s="21"/>
      <c r="H104" s="21"/>
      <c r="I104" s="2"/>
      <c r="J104" s="13"/>
      <c r="L104" s="18"/>
      <c r="M104" s="18"/>
      <c r="N104" s="18"/>
      <c r="O104" s="18"/>
      <c r="Q104" s="19"/>
      <c r="R104" s="19"/>
      <c r="S104" s="21"/>
      <c r="T104" s="50"/>
    </row>
    <row r="105" spans="2:20">
      <c r="B105" s="2"/>
      <c r="C105" s="2"/>
      <c r="D105" s="2"/>
      <c r="E105" s="2"/>
      <c r="F105" s="9"/>
      <c r="G105" s="21"/>
      <c r="H105" s="21"/>
      <c r="I105" s="2"/>
      <c r="J105" s="13"/>
      <c r="L105" s="18"/>
      <c r="M105" s="18"/>
      <c r="N105" s="18"/>
      <c r="O105" s="18"/>
      <c r="Q105" s="19"/>
      <c r="R105" s="19"/>
      <c r="S105" s="21"/>
      <c r="T105" s="50"/>
    </row>
    <row r="106" spans="2:20">
      <c r="B106" s="2"/>
      <c r="C106" s="2"/>
      <c r="D106" s="2"/>
      <c r="E106" s="2"/>
      <c r="F106" s="9"/>
      <c r="G106" s="21"/>
      <c r="H106" s="21"/>
      <c r="I106" s="2"/>
      <c r="J106" s="13"/>
      <c r="L106" s="18"/>
      <c r="M106" s="18"/>
      <c r="N106" s="18"/>
      <c r="O106" s="18"/>
      <c r="Q106" s="19"/>
      <c r="R106" s="19"/>
      <c r="S106" s="21"/>
      <c r="T106" s="50"/>
    </row>
    <row r="107" spans="2:20">
      <c r="B107" s="2"/>
      <c r="C107" s="2"/>
      <c r="D107" s="2"/>
      <c r="E107" s="2"/>
      <c r="F107" s="9"/>
      <c r="G107" s="21"/>
      <c r="H107" s="21"/>
      <c r="I107" s="2"/>
      <c r="J107" s="13"/>
      <c r="L107" s="18"/>
      <c r="M107" s="18"/>
      <c r="N107" s="18"/>
      <c r="O107" s="18"/>
      <c r="Q107" s="19"/>
      <c r="R107" s="19"/>
      <c r="S107" s="21"/>
      <c r="T107" s="50"/>
    </row>
    <row r="108" spans="2:20">
      <c r="B108" s="2"/>
      <c r="C108" s="2"/>
      <c r="D108" s="2"/>
      <c r="E108" s="2"/>
      <c r="F108" s="9"/>
      <c r="G108" s="21"/>
      <c r="H108" s="21"/>
      <c r="I108" s="2"/>
      <c r="J108" s="13"/>
      <c r="L108" s="18"/>
      <c r="M108" s="18"/>
      <c r="N108" s="18"/>
      <c r="O108" s="18"/>
      <c r="Q108" s="19"/>
      <c r="R108" s="19"/>
      <c r="S108" s="21"/>
      <c r="T108" s="50"/>
    </row>
    <row r="109" spans="2:20">
      <c r="B109" s="2"/>
      <c r="C109" s="2"/>
      <c r="D109" s="2"/>
      <c r="E109" s="2"/>
      <c r="F109" s="9"/>
      <c r="G109" s="21"/>
      <c r="H109" s="21"/>
      <c r="I109" s="2"/>
      <c r="J109" s="13"/>
      <c r="L109" s="18"/>
      <c r="M109" s="18"/>
      <c r="N109" s="18"/>
      <c r="O109" s="18"/>
      <c r="Q109" s="19"/>
      <c r="R109" s="19"/>
      <c r="S109" s="21"/>
      <c r="T109" s="50"/>
    </row>
    <row r="110" spans="2:20">
      <c r="B110" s="2"/>
      <c r="C110" s="2"/>
      <c r="D110" s="2"/>
      <c r="E110" s="2"/>
      <c r="F110" s="9"/>
      <c r="G110" s="21"/>
      <c r="H110" s="21"/>
      <c r="I110" s="2"/>
      <c r="J110" s="13"/>
      <c r="L110" s="18"/>
      <c r="M110" s="18"/>
      <c r="N110" s="18"/>
      <c r="O110" s="18"/>
      <c r="Q110" s="19"/>
      <c r="R110" s="19"/>
      <c r="S110" s="21"/>
      <c r="T110" s="50"/>
    </row>
    <row r="111" spans="2:20">
      <c r="B111" s="2"/>
      <c r="C111" s="2"/>
      <c r="D111" s="2"/>
      <c r="E111" s="2"/>
      <c r="F111" s="9"/>
      <c r="G111" s="21"/>
      <c r="H111" s="21"/>
      <c r="I111" s="2"/>
      <c r="J111" s="13"/>
      <c r="L111" s="18"/>
      <c r="M111" s="18"/>
      <c r="N111" s="18"/>
      <c r="O111" s="18"/>
      <c r="Q111" s="19"/>
      <c r="R111" s="19"/>
      <c r="S111" s="21"/>
      <c r="T111" s="50"/>
    </row>
    <row r="112" spans="2:20">
      <c r="B112" s="2"/>
      <c r="C112" s="2"/>
      <c r="D112" s="2"/>
      <c r="E112" s="2"/>
      <c r="F112" s="9"/>
      <c r="G112" s="21"/>
      <c r="H112" s="21"/>
      <c r="I112" s="2"/>
      <c r="J112" s="13"/>
      <c r="L112" s="18"/>
      <c r="M112" s="18"/>
      <c r="N112" s="18"/>
      <c r="O112" s="18"/>
      <c r="Q112" s="19"/>
      <c r="R112" s="19"/>
      <c r="S112" s="21"/>
      <c r="T112" s="50"/>
    </row>
    <row r="113" spans="2:29">
      <c r="B113" s="2"/>
      <c r="C113" s="2"/>
      <c r="D113" s="2"/>
      <c r="E113" s="2"/>
      <c r="F113" s="26"/>
      <c r="G113" s="25"/>
      <c r="H113" s="25"/>
      <c r="I113" s="26"/>
      <c r="J113" s="13"/>
      <c r="L113" s="18"/>
      <c r="M113" s="18"/>
      <c r="N113" s="18"/>
      <c r="O113" s="18"/>
      <c r="Q113" s="19"/>
      <c r="R113" s="19"/>
      <c r="S113" s="21"/>
      <c r="T113" s="50"/>
    </row>
    <row r="114" spans="2:29">
      <c r="B114" s="2"/>
      <c r="C114" s="2"/>
      <c r="D114" s="2"/>
      <c r="E114" s="2"/>
      <c r="F114" s="26"/>
      <c r="G114" s="25"/>
      <c r="H114" s="25"/>
      <c r="I114" s="26"/>
      <c r="J114" s="13"/>
      <c r="L114" s="18"/>
      <c r="M114" s="18"/>
      <c r="N114" s="18"/>
      <c r="O114" s="18"/>
      <c r="Q114" s="19"/>
      <c r="R114" s="19"/>
      <c r="S114" s="21"/>
      <c r="T114" s="50"/>
    </row>
    <row r="115" spans="2:29">
      <c r="B115" s="2"/>
      <c r="C115" s="2"/>
      <c r="D115" s="2"/>
      <c r="E115" s="2"/>
      <c r="F115" s="26"/>
      <c r="G115" s="25"/>
      <c r="H115" s="25"/>
      <c r="I115" s="26"/>
      <c r="J115" s="13"/>
      <c r="L115" s="18"/>
      <c r="M115" s="18"/>
      <c r="N115" s="18"/>
      <c r="O115" s="18"/>
      <c r="Q115" s="19"/>
      <c r="R115" s="19"/>
      <c r="S115" s="21"/>
      <c r="T115" s="50"/>
    </row>
    <row r="116" spans="2:29">
      <c r="B116" s="2"/>
      <c r="C116" s="2"/>
      <c r="D116" s="2"/>
      <c r="E116" s="2"/>
      <c r="F116" s="26"/>
      <c r="G116" s="25"/>
      <c r="H116" s="25"/>
      <c r="I116" s="26"/>
      <c r="J116" s="13"/>
      <c r="L116" s="18"/>
      <c r="M116" s="18"/>
      <c r="N116" s="18"/>
      <c r="O116" s="18"/>
      <c r="Q116" s="19"/>
      <c r="R116" s="19"/>
      <c r="S116" s="21"/>
      <c r="T116" s="50"/>
    </row>
    <row r="117" spans="2:29">
      <c r="B117" s="2"/>
      <c r="C117" s="2"/>
      <c r="D117" s="2"/>
      <c r="E117" s="2"/>
      <c r="F117" s="26"/>
      <c r="G117" s="25"/>
      <c r="H117" s="25"/>
      <c r="I117" s="26"/>
      <c r="J117" s="13"/>
      <c r="L117" s="18"/>
      <c r="M117" s="18"/>
      <c r="N117" s="18"/>
      <c r="O117" s="18"/>
      <c r="Q117" s="19"/>
      <c r="R117" s="19"/>
      <c r="S117" s="21"/>
      <c r="T117" s="50"/>
    </row>
    <row r="118" spans="2:29">
      <c r="B118" s="2"/>
      <c r="C118" s="2"/>
      <c r="D118" s="2"/>
      <c r="E118" s="2"/>
      <c r="F118" s="26"/>
      <c r="G118" s="25"/>
      <c r="H118" s="25"/>
      <c r="I118" s="26"/>
      <c r="J118" s="13"/>
      <c r="L118" s="18"/>
      <c r="M118" s="18"/>
      <c r="N118" s="18"/>
      <c r="O118" s="18"/>
      <c r="Q118" s="19"/>
      <c r="R118" s="19"/>
      <c r="S118" s="21"/>
      <c r="T118" s="50"/>
    </row>
    <row r="119" spans="2:29">
      <c r="B119" s="2"/>
      <c r="C119" s="2"/>
      <c r="D119" s="16"/>
      <c r="E119" s="16"/>
      <c r="F119" s="26"/>
      <c r="G119" s="25"/>
      <c r="H119" s="25"/>
      <c r="I119" s="26"/>
      <c r="J119" s="13"/>
      <c r="L119" s="18"/>
      <c r="M119" s="18"/>
      <c r="N119" s="16"/>
      <c r="O119" s="18"/>
      <c r="Q119" s="19"/>
      <c r="R119" s="19"/>
      <c r="S119" s="21"/>
      <c r="T119" s="50"/>
    </row>
    <row r="120" spans="2:29">
      <c r="B120" s="2"/>
      <c r="C120" s="2"/>
      <c r="D120" s="16"/>
      <c r="E120" s="16"/>
      <c r="F120" s="26"/>
      <c r="G120" s="25"/>
      <c r="H120" s="25"/>
      <c r="I120" s="26"/>
      <c r="J120" s="13"/>
      <c r="L120" s="18"/>
      <c r="M120" s="18"/>
      <c r="N120" s="16"/>
      <c r="O120" s="18"/>
      <c r="Q120" s="19"/>
      <c r="R120" s="19"/>
      <c r="S120" s="21"/>
      <c r="T120" s="50"/>
    </row>
    <row r="121" spans="2:29">
      <c r="B121" s="2"/>
      <c r="C121" s="2"/>
      <c r="D121" s="16"/>
      <c r="E121" s="16"/>
      <c r="F121" s="26"/>
      <c r="G121" s="25"/>
      <c r="H121" s="25"/>
      <c r="I121" s="26"/>
      <c r="J121" s="13"/>
      <c r="L121" s="18"/>
      <c r="M121" s="18"/>
      <c r="N121" s="16"/>
      <c r="O121" s="18"/>
      <c r="Q121" s="19"/>
      <c r="R121" s="19"/>
      <c r="S121" s="21"/>
      <c r="T121" s="50"/>
    </row>
    <row r="122" spans="2:29">
      <c r="B122" s="9"/>
      <c r="C122" s="2"/>
      <c r="D122" s="10"/>
      <c r="E122" s="10"/>
      <c r="F122" s="9"/>
      <c r="G122" s="21"/>
      <c r="H122" s="21"/>
      <c r="I122" s="13"/>
      <c r="J122" s="13"/>
      <c r="L122" s="18"/>
      <c r="M122" s="18"/>
      <c r="N122" s="18"/>
      <c r="O122" s="18"/>
      <c r="P122" s="5"/>
      <c r="Q122" s="19"/>
      <c r="R122" s="19"/>
      <c r="S122" s="21"/>
      <c r="T122" s="50"/>
      <c r="Y122" s="3"/>
      <c r="Z122" s="3"/>
      <c r="AA122" s="3"/>
      <c r="AB122" s="3"/>
      <c r="AC122" s="3"/>
    </row>
    <row r="123" spans="2:29">
      <c r="B123" s="9"/>
      <c r="C123" s="2"/>
      <c r="D123" s="10"/>
      <c r="E123" s="10"/>
      <c r="F123" s="9"/>
      <c r="G123" s="21"/>
      <c r="H123" s="21"/>
      <c r="I123" s="13"/>
      <c r="J123" s="13"/>
      <c r="L123" s="18"/>
      <c r="M123" s="18"/>
      <c r="N123" s="18"/>
      <c r="O123" s="18"/>
      <c r="P123" s="5"/>
      <c r="Q123" s="19"/>
      <c r="R123" s="19"/>
      <c r="S123" s="21"/>
      <c r="T123" s="50"/>
      <c r="Y123" s="3"/>
      <c r="Z123" s="3"/>
      <c r="AA123" s="3"/>
      <c r="AB123" s="3"/>
      <c r="AC123" s="3"/>
    </row>
    <row r="124" spans="2:29">
      <c r="B124" s="9"/>
      <c r="C124" s="2"/>
      <c r="D124" s="10"/>
      <c r="E124" s="10"/>
      <c r="F124" s="9"/>
      <c r="G124" s="21"/>
      <c r="H124" s="21"/>
      <c r="I124" s="13"/>
      <c r="J124" s="13"/>
      <c r="L124" s="18"/>
      <c r="M124" s="18"/>
      <c r="N124" s="18"/>
      <c r="O124" s="18"/>
      <c r="P124" s="5"/>
      <c r="Q124" s="19"/>
      <c r="R124" s="19"/>
      <c r="S124" s="21"/>
      <c r="T124" s="50"/>
      <c r="Y124" s="3"/>
      <c r="Z124" s="3"/>
      <c r="AA124" s="3"/>
      <c r="AB124" s="3"/>
      <c r="AC124" s="3"/>
    </row>
    <row r="125" spans="2:29">
      <c r="B125" s="9"/>
      <c r="C125" s="2"/>
      <c r="D125" s="10"/>
      <c r="E125" s="10"/>
      <c r="F125" s="9"/>
      <c r="G125" s="21"/>
      <c r="H125" s="21"/>
      <c r="I125" s="13"/>
      <c r="J125" s="13"/>
      <c r="L125" s="18"/>
      <c r="M125" s="18"/>
      <c r="N125" s="18"/>
      <c r="O125" s="18"/>
      <c r="P125" s="5"/>
      <c r="Q125" s="19"/>
      <c r="R125" s="19"/>
      <c r="S125" s="21"/>
      <c r="T125" s="50"/>
      <c r="Y125" s="3"/>
      <c r="Z125" s="3"/>
      <c r="AA125" s="3"/>
      <c r="AB125" s="3"/>
      <c r="AC125" s="3"/>
    </row>
    <row r="126" spans="2:29">
      <c r="B126" s="9"/>
      <c r="C126" s="2"/>
      <c r="D126" s="10"/>
      <c r="E126" s="10"/>
      <c r="F126" s="9"/>
      <c r="G126" s="21"/>
      <c r="H126" s="21"/>
      <c r="I126" s="13"/>
      <c r="J126" s="13"/>
      <c r="L126" s="18"/>
      <c r="M126" s="18"/>
      <c r="N126" s="18"/>
      <c r="O126" s="18"/>
      <c r="P126" s="5"/>
      <c r="Q126" s="19"/>
      <c r="R126" s="19"/>
      <c r="S126" s="21"/>
      <c r="T126" s="50"/>
      <c r="Y126" s="3"/>
      <c r="Z126" s="3"/>
      <c r="AA126" s="3"/>
      <c r="AB126" s="3"/>
      <c r="AC126" s="3"/>
    </row>
    <row r="127" spans="2:29">
      <c r="B127" s="9"/>
      <c r="C127" s="2"/>
      <c r="D127" s="10"/>
      <c r="E127" s="10"/>
      <c r="F127" s="9"/>
      <c r="G127" s="21"/>
      <c r="H127" s="21"/>
      <c r="I127" s="13"/>
      <c r="J127" s="13"/>
      <c r="L127" s="18"/>
      <c r="M127" s="18"/>
      <c r="N127" s="18"/>
      <c r="O127" s="18"/>
      <c r="P127" s="5"/>
      <c r="Q127" s="19"/>
      <c r="R127" s="19"/>
      <c r="S127" s="21"/>
      <c r="T127" s="50"/>
      <c r="Y127" s="3"/>
      <c r="Z127" s="3"/>
      <c r="AA127" s="3"/>
      <c r="AB127" s="3"/>
      <c r="AC127" s="3"/>
    </row>
    <row r="128" spans="2:29">
      <c r="B128" s="9"/>
      <c r="C128" s="2"/>
      <c r="D128" s="10"/>
      <c r="E128" s="10"/>
      <c r="F128" s="9"/>
      <c r="G128" s="21"/>
      <c r="H128" s="21"/>
      <c r="I128" s="13"/>
      <c r="J128" s="13"/>
      <c r="L128" s="18"/>
      <c r="M128" s="18"/>
      <c r="N128" s="18"/>
      <c r="O128" s="18"/>
      <c r="P128" s="5"/>
      <c r="Q128" s="19"/>
      <c r="R128" s="19"/>
      <c r="S128" s="21"/>
      <c r="T128" s="50"/>
      <c r="Y128" s="3"/>
      <c r="Z128" s="3"/>
      <c r="AA128" s="3"/>
      <c r="AB128" s="3"/>
      <c r="AC128" s="3"/>
    </row>
    <row r="129" spans="2:33">
      <c r="B129" s="9"/>
      <c r="C129" s="2"/>
      <c r="D129" s="10"/>
      <c r="E129" s="10"/>
      <c r="F129" s="9"/>
      <c r="G129" s="21"/>
      <c r="H129" s="21"/>
      <c r="I129" s="13"/>
      <c r="J129" s="13"/>
      <c r="L129" s="18"/>
      <c r="M129" s="18"/>
      <c r="N129" s="18"/>
      <c r="O129" s="18"/>
      <c r="P129" s="5"/>
      <c r="Q129" s="19"/>
      <c r="R129" s="19"/>
      <c r="S129" s="21"/>
      <c r="T129" s="50"/>
      <c r="Y129" s="3"/>
      <c r="Z129" s="3"/>
      <c r="AA129" s="3"/>
      <c r="AB129" s="3"/>
      <c r="AC129" s="3"/>
    </row>
    <row r="130" spans="2:33">
      <c r="B130" s="9"/>
      <c r="C130" s="2"/>
      <c r="D130" s="10"/>
      <c r="E130" s="10"/>
      <c r="F130" s="9"/>
      <c r="G130" s="21"/>
      <c r="H130" s="21"/>
      <c r="I130" s="13"/>
      <c r="J130" s="13"/>
      <c r="L130" s="18"/>
      <c r="M130" s="18"/>
      <c r="N130" s="18"/>
      <c r="O130" s="18"/>
      <c r="P130" s="5"/>
      <c r="Q130" s="19"/>
      <c r="R130" s="19"/>
      <c r="S130" s="21"/>
      <c r="T130" s="50"/>
      <c r="Y130" s="3"/>
      <c r="Z130" s="3"/>
      <c r="AA130" s="3"/>
      <c r="AB130" s="3"/>
      <c r="AC130" s="3"/>
    </row>
    <row r="131" spans="2:33">
      <c r="B131" s="9"/>
      <c r="C131" s="2"/>
      <c r="D131" s="10"/>
      <c r="E131" s="10"/>
      <c r="F131" s="9"/>
      <c r="G131" s="21"/>
      <c r="H131" s="21"/>
      <c r="I131" s="13"/>
      <c r="J131" s="13"/>
      <c r="L131" s="18"/>
      <c r="M131" s="18"/>
      <c r="N131" s="18"/>
      <c r="O131" s="18"/>
      <c r="P131" s="5"/>
      <c r="Q131" s="19"/>
      <c r="R131" s="19"/>
      <c r="S131" s="21"/>
      <c r="T131" s="50"/>
      <c r="Y131" s="3"/>
      <c r="Z131" s="3"/>
      <c r="AA131" s="3"/>
      <c r="AB131" s="3"/>
      <c r="AC131" s="3"/>
    </row>
    <row r="132" spans="2:33">
      <c r="B132" s="9"/>
      <c r="C132" s="2"/>
      <c r="D132" s="10"/>
      <c r="E132" s="10"/>
      <c r="F132" s="9"/>
      <c r="G132" s="21"/>
      <c r="H132" s="21"/>
      <c r="I132" s="13"/>
      <c r="J132" s="13"/>
      <c r="L132" s="18"/>
      <c r="M132" s="18"/>
      <c r="N132" s="18"/>
      <c r="O132" s="18"/>
      <c r="P132" s="5"/>
      <c r="Q132" s="19"/>
      <c r="R132" s="19"/>
      <c r="S132" s="21"/>
      <c r="T132" s="50"/>
      <c r="Y132" s="3"/>
      <c r="Z132" s="3"/>
      <c r="AA132" s="3"/>
      <c r="AB132" s="3"/>
      <c r="AC132" s="3"/>
    </row>
    <row r="133" spans="2:33">
      <c r="B133" s="9"/>
      <c r="C133" s="2"/>
      <c r="D133" s="10"/>
      <c r="E133" s="10"/>
      <c r="F133" s="9"/>
      <c r="G133" s="21"/>
      <c r="H133" s="21"/>
      <c r="I133" s="13"/>
      <c r="J133" s="13"/>
      <c r="L133" s="18"/>
      <c r="M133" s="18"/>
      <c r="N133" s="18"/>
      <c r="O133" s="18"/>
      <c r="P133" s="5"/>
      <c r="Q133" s="19"/>
      <c r="R133" s="19"/>
      <c r="S133" s="21"/>
      <c r="T133" s="50"/>
      <c r="Y133" s="3"/>
      <c r="Z133" s="3"/>
      <c r="AA133" s="3"/>
      <c r="AB133" s="3"/>
      <c r="AC133" s="3"/>
    </row>
    <row r="134" spans="2:33">
      <c r="B134" s="9"/>
      <c r="C134" s="2"/>
      <c r="D134" s="10"/>
      <c r="E134" s="10"/>
      <c r="F134" s="9"/>
      <c r="G134" s="21"/>
      <c r="H134" s="21"/>
      <c r="I134" s="13"/>
      <c r="J134" s="13"/>
      <c r="L134" s="18"/>
      <c r="M134" s="18"/>
      <c r="N134" s="18"/>
      <c r="O134" s="18"/>
      <c r="P134" s="5"/>
      <c r="Q134" s="19"/>
      <c r="R134" s="19"/>
      <c r="S134" s="21"/>
      <c r="T134" s="50"/>
      <c r="Y134" s="3"/>
      <c r="Z134" s="3"/>
      <c r="AA134" s="3"/>
      <c r="AB134" s="3"/>
      <c r="AC134" s="3"/>
    </row>
    <row r="135" spans="2:33">
      <c r="B135" s="9"/>
      <c r="C135" s="2"/>
      <c r="D135" s="10"/>
      <c r="E135" s="10"/>
      <c r="F135" s="9"/>
      <c r="G135" s="21"/>
      <c r="H135" s="21"/>
      <c r="I135" s="13"/>
      <c r="J135" s="13"/>
      <c r="L135" s="18"/>
      <c r="M135" s="18"/>
      <c r="N135" s="18"/>
      <c r="O135" s="18"/>
      <c r="P135" s="5"/>
      <c r="Q135" s="19"/>
      <c r="R135" s="19"/>
      <c r="S135" s="21"/>
      <c r="T135" s="50"/>
      <c r="Y135" s="3"/>
      <c r="Z135" s="3"/>
      <c r="AA135" s="3"/>
      <c r="AB135" s="3"/>
      <c r="AC135" s="3"/>
    </row>
    <row r="136" spans="2:33">
      <c r="B136" s="9"/>
      <c r="C136" s="2"/>
      <c r="D136" s="10"/>
      <c r="E136" s="10"/>
      <c r="F136" s="9"/>
      <c r="G136" s="21"/>
      <c r="H136" s="21"/>
      <c r="I136" s="13"/>
      <c r="J136" s="13"/>
      <c r="L136" s="18"/>
      <c r="M136" s="18"/>
      <c r="N136" s="18"/>
      <c r="O136" s="18"/>
      <c r="P136" s="5"/>
      <c r="Q136" s="19"/>
      <c r="R136" s="19"/>
      <c r="S136" s="21"/>
      <c r="T136" s="50"/>
      <c r="Y136" s="3"/>
      <c r="Z136" s="3"/>
      <c r="AA136" s="3"/>
      <c r="AB136" s="3"/>
      <c r="AC136" s="3"/>
    </row>
    <row r="137" spans="2:33">
      <c r="B137" s="9"/>
      <c r="C137" s="2"/>
      <c r="D137" s="10"/>
      <c r="E137" s="10"/>
      <c r="F137" s="9"/>
      <c r="G137" s="21"/>
      <c r="H137" s="21"/>
      <c r="I137" s="13"/>
      <c r="J137" s="13"/>
      <c r="L137" s="18"/>
      <c r="M137" s="18"/>
      <c r="N137" s="18"/>
      <c r="O137" s="18"/>
      <c r="P137" s="5"/>
      <c r="Q137" s="19"/>
      <c r="R137" s="19"/>
      <c r="S137" s="21"/>
      <c r="T137" s="50"/>
      <c r="U137" s="3"/>
      <c r="V137" s="3"/>
      <c r="W137" s="3"/>
      <c r="X137" s="3"/>
      <c r="Y137" s="3"/>
      <c r="Z137" s="3"/>
      <c r="AA137" s="3"/>
      <c r="AB137" s="3"/>
      <c r="AC137" s="3"/>
    </row>
    <row r="138" spans="2:33">
      <c r="B138" s="9"/>
      <c r="C138" s="2"/>
      <c r="D138" s="2"/>
      <c r="E138" s="2"/>
      <c r="F138" s="9"/>
      <c r="G138" s="21"/>
      <c r="H138" s="21"/>
      <c r="I138" s="13"/>
      <c r="J138" s="13"/>
      <c r="L138" s="18"/>
      <c r="M138" s="18"/>
      <c r="N138" s="18"/>
      <c r="O138" s="18"/>
      <c r="P138" s="5"/>
      <c r="Q138" s="19"/>
      <c r="R138" s="19"/>
      <c r="S138" s="21"/>
      <c r="T138" s="50"/>
      <c r="AC138" s="2"/>
      <c r="AD138" s="2"/>
      <c r="AE138" s="2"/>
      <c r="AF138" s="2"/>
      <c r="AG138" s="2"/>
    </row>
    <row r="139" spans="2:33">
      <c r="B139" s="9"/>
      <c r="C139" s="2"/>
      <c r="D139" s="2"/>
      <c r="E139" s="2"/>
      <c r="F139" s="9"/>
      <c r="G139" s="21"/>
      <c r="H139" s="21"/>
      <c r="I139" s="13"/>
      <c r="J139" s="13"/>
      <c r="L139" s="18"/>
      <c r="M139" s="18"/>
      <c r="N139" s="18"/>
      <c r="O139" s="18"/>
      <c r="P139" s="5"/>
      <c r="Q139" s="19"/>
      <c r="R139" s="19"/>
      <c r="S139" s="21"/>
      <c r="T139" s="50"/>
      <c r="AC139" s="2"/>
      <c r="AD139" s="2"/>
      <c r="AE139" s="2"/>
      <c r="AF139" s="2"/>
      <c r="AG139" s="2"/>
    </row>
    <row r="140" spans="2:33">
      <c r="B140" s="9"/>
      <c r="C140" s="2"/>
      <c r="D140" s="10"/>
      <c r="E140" s="10"/>
      <c r="F140" s="9"/>
      <c r="G140" s="21"/>
      <c r="H140" s="21"/>
      <c r="I140" s="13"/>
      <c r="J140" s="13"/>
      <c r="L140" s="5"/>
      <c r="M140" s="5"/>
      <c r="N140" s="5"/>
      <c r="O140" s="5"/>
      <c r="P140" s="5"/>
      <c r="Q140" s="19"/>
      <c r="R140" s="19"/>
      <c r="S140" s="21"/>
      <c r="T140" s="50"/>
      <c r="AC140" s="2"/>
      <c r="AD140" s="2"/>
      <c r="AE140" s="2"/>
      <c r="AF140" s="2"/>
      <c r="AG140" s="2"/>
    </row>
    <row r="141" spans="2:33">
      <c r="B141" s="9"/>
      <c r="C141" s="2"/>
      <c r="D141" s="10"/>
      <c r="E141" s="10"/>
      <c r="F141" s="9"/>
      <c r="G141" s="21"/>
      <c r="H141" s="21"/>
      <c r="I141" s="13"/>
      <c r="J141" s="13"/>
      <c r="L141" s="5"/>
      <c r="M141" s="5"/>
      <c r="N141" s="5"/>
      <c r="O141" s="5"/>
      <c r="P141" s="5"/>
      <c r="Q141" s="19"/>
      <c r="R141" s="19"/>
      <c r="S141" s="21"/>
      <c r="T141" s="50"/>
      <c r="AC141" s="2"/>
      <c r="AD141" s="2"/>
      <c r="AE141" s="2"/>
      <c r="AF141" s="2"/>
      <c r="AG141" s="2"/>
    </row>
    <row r="142" spans="2:33">
      <c r="B142" s="9"/>
      <c r="C142" s="2"/>
      <c r="D142" s="10"/>
      <c r="E142" s="10"/>
      <c r="F142" s="9"/>
      <c r="G142" s="21"/>
      <c r="H142" s="21"/>
      <c r="I142" s="13"/>
      <c r="J142" s="13"/>
      <c r="L142" s="5"/>
      <c r="M142" s="5"/>
      <c r="N142" s="5"/>
      <c r="O142" s="5"/>
      <c r="P142" s="5"/>
      <c r="Q142" s="19"/>
      <c r="R142" s="19"/>
      <c r="S142" s="21"/>
      <c r="T142" s="50"/>
      <c r="AC142" s="2"/>
      <c r="AD142" s="2"/>
      <c r="AE142" s="2"/>
      <c r="AF142" s="2"/>
      <c r="AG142" s="2"/>
    </row>
    <row r="143" spans="2:33">
      <c r="B143" s="9"/>
      <c r="C143" s="2"/>
      <c r="D143" s="10"/>
      <c r="E143" s="10"/>
      <c r="F143" s="9"/>
      <c r="G143" s="21"/>
      <c r="H143" s="21"/>
      <c r="I143" s="13"/>
      <c r="J143" s="13"/>
      <c r="L143" s="5"/>
      <c r="M143" s="5"/>
      <c r="N143" s="5"/>
      <c r="O143" s="5"/>
      <c r="P143" s="5"/>
      <c r="Q143" s="19"/>
      <c r="R143" s="19"/>
      <c r="S143" s="21"/>
      <c r="T143" s="50"/>
      <c r="AC143" s="2"/>
      <c r="AD143" s="2"/>
      <c r="AE143" s="2"/>
      <c r="AF143" s="2"/>
      <c r="AG143" s="2"/>
    </row>
    <row r="144" spans="2:33">
      <c r="B144" s="9"/>
      <c r="C144" s="2"/>
      <c r="D144" s="10"/>
      <c r="E144" s="10"/>
      <c r="F144" s="9"/>
      <c r="G144" s="21"/>
      <c r="H144" s="21"/>
      <c r="I144" s="13"/>
      <c r="J144" s="13"/>
      <c r="L144" s="5"/>
      <c r="M144" s="5"/>
      <c r="N144" s="5"/>
      <c r="O144" s="5"/>
      <c r="P144" s="5"/>
      <c r="Q144" s="19"/>
      <c r="R144" s="19"/>
      <c r="S144" s="21"/>
      <c r="T144" s="50"/>
      <c r="AC144" s="2"/>
      <c r="AD144" s="2"/>
      <c r="AE144" s="2"/>
      <c r="AF144" s="2"/>
      <c r="AG144" s="2"/>
    </row>
    <row r="145" spans="2:33">
      <c r="B145" s="9"/>
      <c r="C145" s="2"/>
      <c r="D145" s="10"/>
      <c r="E145" s="10"/>
      <c r="F145" s="9"/>
      <c r="G145" s="21"/>
      <c r="H145" s="21"/>
      <c r="I145" s="13"/>
      <c r="J145" s="13"/>
      <c r="L145" s="5"/>
      <c r="M145" s="5"/>
      <c r="N145" s="5"/>
      <c r="O145" s="5"/>
      <c r="P145" s="5"/>
      <c r="Q145" s="19"/>
      <c r="R145" s="19"/>
      <c r="S145" s="21"/>
      <c r="T145" s="50"/>
      <c r="AC145" s="2"/>
      <c r="AD145" s="2"/>
      <c r="AE145" s="2"/>
      <c r="AF145" s="2"/>
      <c r="AG145" s="2"/>
    </row>
    <row r="146" spans="2:33">
      <c r="B146" s="9"/>
      <c r="C146" s="2"/>
      <c r="D146" s="10"/>
      <c r="E146" s="10"/>
      <c r="F146" s="9"/>
      <c r="G146" s="21"/>
      <c r="H146" s="21"/>
      <c r="I146" s="13"/>
      <c r="J146" s="13"/>
      <c r="L146" s="5"/>
      <c r="M146" s="5"/>
      <c r="N146" s="5"/>
      <c r="O146" s="5"/>
      <c r="P146" s="5"/>
      <c r="Q146" s="19"/>
      <c r="R146" s="19"/>
      <c r="S146" s="21"/>
      <c r="T146" s="50"/>
      <c r="AC146" s="2"/>
      <c r="AD146" s="2"/>
      <c r="AE146" s="2"/>
      <c r="AF146" s="2"/>
      <c r="AG146" s="2"/>
    </row>
    <row r="147" spans="2:33">
      <c r="B147" s="9"/>
      <c r="C147" s="2"/>
      <c r="D147" s="10"/>
      <c r="E147" s="10"/>
      <c r="F147" s="9"/>
      <c r="G147" s="21"/>
      <c r="H147" s="21"/>
      <c r="I147" s="13"/>
      <c r="J147" s="13"/>
      <c r="L147" s="5"/>
      <c r="M147" s="5"/>
      <c r="N147" s="5"/>
      <c r="O147" s="5"/>
      <c r="P147" s="5"/>
      <c r="Q147" s="19"/>
      <c r="R147" s="19"/>
      <c r="S147" s="21"/>
      <c r="T147" s="50"/>
      <c r="AC147" s="2"/>
      <c r="AD147" s="2"/>
      <c r="AE147" s="2"/>
      <c r="AF147" s="2"/>
      <c r="AG147" s="2"/>
    </row>
    <row r="148" spans="2:33">
      <c r="B148" s="9"/>
      <c r="C148" s="2"/>
      <c r="D148" s="10"/>
      <c r="E148" s="10"/>
      <c r="F148" s="9"/>
      <c r="G148" s="21"/>
      <c r="H148" s="21"/>
      <c r="I148" s="13"/>
      <c r="J148" s="13"/>
      <c r="L148" s="18"/>
      <c r="M148" s="18"/>
      <c r="N148" s="18"/>
      <c r="O148" s="18"/>
      <c r="P148" s="5"/>
      <c r="Q148" s="19"/>
      <c r="R148" s="19"/>
      <c r="S148" s="21"/>
      <c r="T148" s="50"/>
      <c r="Y148" s="17"/>
      <c r="Z148" s="17"/>
      <c r="AA148" s="17"/>
      <c r="AB148" s="17"/>
      <c r="AC148" s="17"/>
      <c r="AF148" s="2"/>
      <c r="AG148" s="2"/>
    </row>
    <row r="149" spans="2:33">
      <c r="B149" s="9"/>
      <c r="C149" s="2"/>
      <c r="D149" s="10"/>
      <c r="E149" s="10"/>
      <c r="F149" s="9"/>
      <c r="G149" s="21"/>
      <c r="H149" s="21"/>
      <c r="I149" s="13"/>
      <c r="J149" s="13"/>
      <c r="L149" s="18"/>
      <c r="M149" s="18"/>
      <c r="N149" s="18"/>
      <c r="O149" s="18"/>
      <c r="P149" s="9"/>
      <c r="Q149" s="19"/>
      <c r="R149" s="19"/>
      <c r="S149" s="21"/>
      <c r="T149" s="50"/>
      <c r="Y149" s="17"/>
      <c r="Z149" s="17"/>
      <c r="AA149" s="17"/>
      <c r="AB149" s="17"/>
      <c r="AC149" s="17"/>
      <c r="AF149" s="2"/>
      <c r="AG149" s="2"/>
    </row>
    <row r="150" spans="2:33">
      <c r="B150" s="9"/>
      <c r="C150" s="2"/>
      <c r="D150" s="10"/>
      <c r="E150" s="10"/>
      <c r="F150" s="9"/>
      <c r="G150" s="21"/>
      <c r="H150" s="21"/>
      <c r="I150" s="13"/>
      <c r="J150" s="13"/>
      <c r="L150" s="18"/>
      <c r="M150" s="18"/>
      <c r="N150" s="18"/>
      <c r="O150" s="18"/>
      <c r="P150" s="9"/>
      <c r="Q150" s="19"/>
      <c r="R150" s="19"/>
      <c r="S150" s="21"/>
      <c r="T150" s="50"/>
      <c r="Y150" s="17"/>
      <c r="Z150" s="17"/>
      <c r="AA150" s="17"/>
      <c r="AB150" s="17"/>
      <c r="AC150" s="17"/>
      <c r="AF150" s="2"/>
      <c r="AG150" s="2"/>
    </row>
    <row r="151" spans="2:33">
      <c r="B151" s="9"/>
      <c r="C151" s="2"/>
      <c r="D151" s="10"/>
      <c r="E151" s="10"/>
      <c r="F151" s="9"/>
      <c r="G151" s="21"/>
      <c r="H151" s="21"/>
      <c r="I151" s="13"/>
      <c r="J151" s="13"/>
      <c r="L151" s="18"/>
      <c r="M151" s="18"/>
      <c r="N151" s="18"/>
      <c r="O151" s="18"/>
      <c r="P151" s="9"/>
      <c r="Q151" s="19"/>
      <c r="R151" s="19"/>
      <c r="S151" s="21"/>
      <c r="T151" s="50"/>
      <c r="Y151" s="17"/>
      <c r="Z151" s="17"/>
      <c r="AA151" s="17"/>
      <c r="AB151" s="17"/>
      <c r="AC151" s="17"/>
      <c r="AF151" s="2"/>
      <c r="AG151" s="2"/>
    </row>
    <row r="152" spans="2:33">
      <c r="B152" s="9"/>
      <c r="C152" s="2"/>
      <c r="D152" s="10"/>
      <c r="E152" s="10"/>
      <c r="F152" s="9"/>
      <c r="G152" s="21"/>
      <c r="H152" s="21"/>
      <c r="I152" s="13"/>
      <c r="J152" s="13"/>
      <c r="L152" s="18"/>
      <c r="M152" s="18"/>
      <c r="N152" s="18"/>
      <c r="O152" s="18"/>
      <c r="P152" s="5"/>
      <c r="Q152" s="19"/>
      <c r="R152" s="19"/>
      <c r="S152" s="21"/>
      <c r="T152" s="50"/>
      <c r="AC152" s="2"/>
      <c r="AD152" s="2"/>
      <c r="AE152" s="2"/>
      <c r="AF152" s="2"/>
      <c r="AG152" s="2"/>
    </row>
    <row r="153" spans="2:33">
      <c r="B153" s="9"/>
      <c r="C153" s="2"/>
      <c r="D153" s="10"/>
      <c r="E153" s="10"/>
      <c r="F153" s="9"/>
      <c r="G153" s="21"/>
      <c r="H153" s="21"/>
      <c r="I153" s="13"/>
      <c r="J153" s="13"/>
      <c r="L153" s="18"/>
      <c r="M153" s="18"/>
      <c r="N153" s="18"/>
      <c r="O153" s="18"/>
      <c r="P153" s="5"/>
      <c r="Q153" s="19"/>
      <c r="R153" s="19"/>
      <c r="S153" s="21"/>
      <c r="T153" s="50"/>
      <c r="AC153" s="2"/>
      <c r="AD153" s="2"/>
      <c r="AE153" s="2"/>
      <c r="AF153" s="2"/>
      <c r="AG153" s="2"/>
    </row>
    <row r="154" spans="2:33">
      <c r="B154" s="9"/>
      <c r="C154" s="2"/>
      <c r="D154" s="10"/>
      <c r="E154" s="10"/>
      <c r="F154" s="9"/>
      <c r="G154" s="21"/>
      <c r="H154" s="21"/>
      <c r="I154" s="13"/>
      <c r="J154" s="13"/>
      <c r="L154" s="18"/>
      <c r="M154" s="18"/>
      <c r="N154" s="18"/>
      <c r="O154" s="18"/>
      <c r="P154" s="5"/>
      <c r="Q154" s="19"/>
      <c r="R154" s="19"/>
      <c r="S154" s="21"/>
      <c r="T154" s="50"/>
      <c r="AC154" s="2"/>
      <c r="AD154" s="2"/>
      <c r="AE154" s="2"/>
      <c r="AF154" s="2"/>
      <c r="AG154" s="2"/>
    </row>
    <row r="155" spans="2:33">
      <c r="B155" s="9"/>
      <c r="C155" s="2"/>
      <c r="D155" s="10"/>
      <c r="E155" s="10"/>
      <c r="F155" s="9"/>
      <c r="G155" s="21"/>
      <c r="H155" s="21"/>
      <c r="I155" s="13"/>
      <c r="J155" s="13"/>
      <c r="L155" s="18"/>
      <c r="M155" s="18"/>
      <c r="N155" s="18"/>
      <c r="O155" s="18"/>
      <c r="P155" s="5"/>
      <c r="Q155" s="19"/>
      <c r="R155" s="19"/>
      <c r="S155" s="21"/>
      <c r="T155" s="50"/>
      <c r="AC155" s="2"/>
      <c r="AD155" s="2"/>
      <c r="AE155" s="2"/>
      <c r="AF155" s="2"/>
      <c r="AG155" s="2"/>
    </row>
    <row r="156" spans="2:33">
      <c r="B156" s="9"/>
      <c r="C156" s="2"/>
      <c r="D156" s="10"/>
      <c r="E156" s="10"/>
      <c r="F156" s="9"/>
      <c r="G156" s="21"/>
      <c r="H156" s="21"/>
      <c r="I156" s="13"/>
      <c r="J156" s="13"/>
      <c r="L156" s="18"/>
      <c r="M156" s="18"/>
      <c r="N156" s="18"/>
      <c r="O156" s="18"/>
      <c r="P156" s="5"/>
      <c r="Q156" s="19"/>
      <c r="R156" s="19"/>
      <c r="S156" s="21"/>
      <c r="T156" s="50"/>
      <c r="AC156" s="2"/>
      <c r="AD156" s="2"/>
      <c r="AE156" s="2"/>
      <c r="AF156" s="2"/>
      <c r="AG156" s="2"/>
    </row>
    <row r="157" spans="2:33">
      <c r="B157" s="9"/>
      <c r="C157" s="2"/>
      <c r="D157" s="10"/>
      <c r="E157" s="10"/>
      <c r="F157" s="9"/>
      <c r="G157" s="21"/>
      <c r="H157" s="21"/>
      <c r="I157" s="13"/>
      <c r="J157" s="13"/>
      <c r="L157" s="18"/>
      <c r="M157" s="18"/>
      <c r="N157" s="18"/>
      <c r="O157" s="18"/>
      <c r="P157" s="5"/>
      <c r="Q157" s="19"/>
      <c r="R157" s="19"/>
      <c r="S157" s="21"/>
      <c r="T157" s="50"/>
      <c r="AC157" s="2"/>
      <c r="AD157" s="2"/>
      <c r="AE157" s="2"/>
      <c r="AF157" s="2"/>
      <c r="AG157" s="2"/>
    </row>
    <row r="158" spans="2:33">
      <c r="B158" s="9"/>
      <c r="C158" s="2"/>
      <c r="D158" s="10"/>
      <c r="E158" s="10"/>
      <c r="F158" s="9"/>
      <c r="G158" s="21"/>
      <c r="H158" s="21"/>
      <c r="I158" s="13"/>
      <c r="J158" s="13"/>
      <c r="L158" s="18"/>
      <c r="M158" s="18"/>
      <c r="N158" s="18"/>
      <c r="O158" s="18"/>
      <c r="P158" s="5"/>
      <c r="Q158" s="19"/>
      <c r="R158" s="19"/>
      <c r="S158" s="21"/>
      <c r="T158" s="50"/>
      <c r="AC158" s="2"/>
      <c r="AD158" s="2"/>
      <c r="AE158" s="2"/>
      <c r="AF158" s="2"/>
      <c r="AG158" s="2"/>
    </row>
    <row r="159" spans="2:33">
      <c r="B159" s="9"/>
      <c r="C159" s="2"/>
      <c r="D159" s="10"/>
      <c r="E159" s="10"/>
      <c r="F159" s="9"/>
      <c r="G159" s="21"/>
      <c r="H159" s="21"/>
      <c r="I159" s="13"/>
      <c r="J159" s="13"/>
      <c r="L159" s="18"/>
      <c r="M159" s="18"/>
      <c r="N159" s="18"/>
      <c r="O159" s="18"/>
      <c r="P159" s="5"/>
      <c r="Q159" s="19"/>
      <c r="R159" s="19"/>
      <c r="S159" s="21"/>
      <c r="T159" s="50"/>
      <c r="AC159" s="2"/>
      <c r="AD159" s="2"/>
      <c r="AE159" s="2"/>
      <c r="AF159" s="2"/>
      <c r="AG159" s="2"/>
    </row>
    <row r="160" spans="2:33">
      <c r="B160" s="9"/>
      <c r="C160" s="2"/>
      <c r="D160" s="10"/>
      <c r="E160" s="10"/>
      <c r="F160" s="9"/>
      <c r="G160" s="21"/>
      <c r="H160" s="21"/>
      <c r="I160" s="13"/>
      <c r="J160" s="13"/>
      <c r="L160" s="18"/>
      <c r="M160" s="18"/>
      <c r="N160" s="18"/>
      <c r="O160" s="18"/>
      <c r="P160" s="5"/>
      <c r="Q160" s="19"/>
      <c r="R160" s="19"/>
      <c r="S160" s="21"/>
      <c r="T160" s="50"/>
      <c r="AC160" s="2"/>
      <c r="AD160" s="2"/>
      <c r="AE160" s="2"/>
      <c r="AF160" s="2"/>
      <c r="AG160" s="2"/>
    </row>
    <row r="161" spans="2:33">
      <c r="B161" s="9"/>
      <c r="C161" s="2"/>
      <c r="D161" s="10"/>
      <c r="E161" s="10"/>
      <c r="F161" s="9"/>
      <c r="G161" s="21"/>
      <c r="H161" s="21"/>
      <c r="I161" s="13"/>
      <c r="J161" s="13"/>
      <c r="L161" s="18"/>
      <c r="M161" s="18"/>
      <c r="N161" s="18"/>
      <c r="O161" s="18"/>
      <c r="P161" s="5"/>
      <c r="Q161" s="19"/>
      <c r="R161" s="19"/>
      <c r="S161" s="21"/>
      <c r="T161" s="50"/>
      <c r="AC161" s="2"/>
      <c r="AD161" s="2"/>
      <c r="AE161" s="2"/>
      <c r="AF161" s="2"/>
      <c r="AG161" s="2"/>
    </row>
    <row r="162" spans="2:33">
      <c r="B162" s="9"/>
      <c r="C162" s="2"/>
      <c r="D162" s="10"/>
      <c r="E162" s="10"/>
      <c r="F162" s="9"/>
      <c r="G162" s="21"/>
      <c r="H162" s="21"/>
      <c r="I162" s="13"/>
      <c r="J162" s="13"/>
      <c r="L162" s="18"/>
      <c r="M162" s="18"/>
      <c r="N162" s="18"/>
      <c r="O162" s="18"/>
      <c r="P162" s="5"/>
      <c r="Q162" s="19"/>
      <c r="R162" s="19"/>
      <c r="S162" s="21"/>
      <c r="T162" s="50"/>
      <c r="AC162" s="2"/>
      <c r="AD162" s="2"/>
      <c r="AE162" s="2"/>
      <c r="AF162" s="2"/>
      <c r="AG162" s="2"/>
    </row>
    <row r="163" spans="2:33">
      <c r="B163" s="9"/>
      <c r="C163" s="2"/>
      <c r="D163" s="10"/>
      <c r="E163" s="10"/>
      <c r="F163" s="9"/>
      <c r="G163" s="21"/>
      <c r="H163" s="21"/>
      <c r="I163" s="13"/>
      <c r="J163" s="13"/>
      <c r="L163" s="18"/>
      <c r="M163" s="18"/>
      <c r="N163" s="18"/>
      <c r="O163" s="18"/>
      <c r="P163" s="5"/>
      <c r="Q163" s="19"/>
      <c r="R163" s="19"/>
      <c r="S163" s="21"/>
      <c r="T163" s="50"/>
      <c r="AC163" s="2"/>
      <c r="AD163" s="2"/>
      <c r="AE163" s="2"/>
      <c r="AF163" s="2"/>
      <c r="AG163" s="2"/>
    </row>
    <row r="164" spans="2:33">
      <c r="B164" s="9"/>
      <c r="C164" s="2"/>
      <c r="D164" s="10"/>
      <c r="E164" s="10"/>
      <c r="F164" s="9"/>
      <c r="G164" s="21"/>
      <c r="H164" s="21"/>
      <c r="I164" s="13"/>
      <c r="J164" s="13"/>
      <c r="L164" s="18"/>
      <c r="M164" s="18"/>
      <c r="N164" s="18"/>
      <c r="O164" s="18"/>
      <c r="P164" s="5"/>
      <c r="Q164" s="19"/>
      <c r="R164" s="19"/>
      <c r="S164" s="21"/>
      <c r="T164" s="50"/>
      <c r="AC164" s="2"/>
      <c r="AD164" s="2"/>
      <c r="AE164" s="2"/>
      <c r="AF164" s="2"/>
      <c r="AG164" s="2"/>
    </row>
    <row r="165" spans="2:33">
      <c r="B165" s="9"/>
      <c r="C165" s="2"/>
      <c r="D165" s="10"/>
      <c r="E165" s="10"/>
      <c r="F165" s="9"/>
      <c r="G165" s="21"/>
      <c r="H165" s="21"/>
      <c r="I165" s="13"/>
      <c r="J165" s="13"/>
      <c r="L165" s="18"/>
      <c r="M165" s="18"/>
      <c r="N165" s="18"/>
      <c r="O165" s="18"/>
      <c r="P165" s="5"/>
      <c r="Q165" s="19"/>
      <c r="R165" s="19"/>
      <c r="S165" s="21"/>
      <c r="T165" s="50"/>
      <c r="AC165" s="2"/>
      <c r="AD165" s="2"/>
      <c r="AE165" s="2"/>
      <c r="AF165" s="2"/>
      <c r="AG165" s="2"/>
    </row>
    <row r="166" spans="2:33">
      <c r="B166" s="9"/>
      <c r="C166" s="2"/>
      <c r="D166" s="10"/>
      <c r="E166" s="10"/>
      <c r="F166" s="9"/>
      <c r="G166" s="21"/>
      <c r="H166" s="21"/>
      <c r="I166" s="13"/>
      <c r="J166" s="13"/>
      <c r="L166" s="18"/>
      <c r="M166" s="18"/>
      <c r="N166" s="18"/>
      <c r="O166" s="18"/>
      <c r="P166" s="5"/>
      <c r="Q166" s="19"/>
      <c r="R166" s="19"/>
      <c r="S166" s="21"/>
      <c r="T166" s="50"/>
      <c r="AC166" s="2"/>
      <c r="AD166" s="2"/>
      <c r="AE166" s="2"/>
      <c r="AF166" s="2"/>
      <c r="AG166" s="2"/>
    </row>
    <row r="167" spans="2:33">
      <c r="B167" s="9"/>
      <c r="C167" s="2"/>
      <c r="D167" s="10"/>
      <c r="E167" s="10"/>
      <c r="F167" s="9"/>
      <c r="G167" s="21"/>
      <c r="H167" s="21"/>
      <c r="I167" s="13"/>
      <c r="J167" s="13"/>
      <c r="L167" s="18"/>
      <c r="M167" s="18"/>
      <c r="N167" s="18"/>
      <c r="O167" s="18"/>
      <c r="P167" s="5"/>
      <c r="Q167" s="19"/>
      <c r="R167" s="19"/>
      <c r="S167" s="21"/>
      <c r="T167" s="50"/>
      <c r="AC167" s="2"/>
      <c r="AD167" s="2"/>
      <c r="AE167" s="2"/>
      <c r="AF167" s="2"/>
      <c r="AG167" s="2"/>
    </row>
    <row r="168" spans="2:33">
      <c r="B168" s="9"/>
      <c r="C168" s="2"/>
      <c r="D168" s="10"/>
      <c r="E168" s="10"/>
      <c r="F168" s="9"/>
      <c r="G168" s="21"/>
      <c r="H168" s="21"/>
      <c r="I168" s="13"/>
      <c r="J168" s="13"/>
      <c r="L168" s="18"/>
      <c r="M168" s="18"/>
      <c r="N168" s="18"/>
      <c r="O168" s="18"/>
      <c r="P168" s="5"/>
      <c r="Q168" s="19"/>
      <c r="R168" s="19"/>
      <c r="S168" s="21"/>
      <c r="T168" s="50"/>
      <c r="AC168" s="2"/>
      <c r="AD168" s="2"/>
      <c r="AE168" s="2"/>
      <c r="AF168" s="2"/>
      <c r="AG168" s="2"/>
    </row>
    <row r="169" spans="2:33">
      <c r="B169" s="9"/>
      <c r="C169" s="2"/>
      <c r="D169" s="10"/>
      <c r="E169" s="10"/>
      <c r="F169" s="9"/>
      <c r="G169" s="21"/>
      <c r="H169" s="21"/>
      <c r="I169" s="13"/>
      <c r="J169" s="13"/>
      <c r="L169" s="18"/>
      <c r="M169" s="18"/>
      <c r="N169" s="18"/>
      <c r="O169" s="18"/>
      <c r="P169" s="5"/>
      <c r="Q169" s="19"/>
      <c r="R169" s="19"/>
      <c r="S169" s="21"/>
      <c r="T169" s="50"/>
      <c r="AC169" s="2"/>
      <c r="AD169" s="2"/>
      <c r="AE169" s="2"/>
      <c r="AF169" s="2"/>
      <c r="AG169" s="2"/>
    </row>
    <row r="170" spans="2:33">
      <c r="B170" s="9"/>
      <c r="C170" s="2"/>
      <c r="D170" s="10"/>
      <c r="E170" s="10"/>
      <c r="F170" s="9"/>
      <c r="G170" s="21"/>
      <c r="H170" s="21"/>
      <c r="I170" s="13"/>
      <c r="J170" s="13"/>
      <c r="L170" s="18"/>
      <c r="M170" s="18"/>
      <c r="N170" s="18"/>
      <c r="O170" s="18"/>
      <c r="P170" s="5"/>
      <c r="Q170" s="19"/>
      <c r="R170" s="19"/>
      <c r="S170" s="21"/>
      <c r="T170" s="50"/>
      <c r="AC170" s="2"/>
      <c r="AD170" s="2"/>
      <c r="AE170" s="2"/>
      <c r="AF170" s="2"/>
      <c r="AG170" s="2"/>
    </row>
    <row r="171" spans="2:33">
      <c r="B171" s="9"/>
      <c r="C171" s="2"/>
      <c r="D171" s="10"/>
      <c r="E171" s="10"/>
      <c r="F171" s="9"/>
      <c r="G171" s="21"/>
      <c r="H171" s="21"/>
      <c r="I171" s="13"/>
      <c r="J171" s="13"/>
      <c r="L171" s="18"/>
      <c r="M171" s="18"/>
      <c r="N171" s="18"/>
      <c r="O171" s="18"/>
      <c r="P171" s="5"/>
      <c r="Q171" s="19"/>
      <c r="R171" s="19"/>
      <c r="S171" s="21"/>
      <c r="T171" s="50"/>
      <c r="AC171" s="2"/>
      <c r="AD171" s="2"/>
      <c r="AE171" s="2"/>
      <c r="AF171" s="2"/>
      <c r="AG171" s="2"/>
    </row>
    <row r="172" spans="2:33">
      <c r="B172" s="9"/>
      <c r="C172" s="9"/>
      <c r="D172" s="16"/>
      <c r="E172" s="16"/>
      <c r="F172" s="9"/>
      <c r="G172" s="21"/>
      <c r="H172" s="21"/>
      <c r="I172" s="13"/>
      <c r="J172" s="13"/>
      <c r="L172" s="15"/>
      <c r="M172" s="15"/>
      <c r="N172" s="16"/>
      <c r="O172" s="15"/>
      <c r="P172" s="15"/>
      <c r="Q172" s="19"/>
      <c r="R172" s="19"/>
      <c r="T172" s="50"/>
      <c r="AC172" s="2"/>
    </row>
    <row r="173" spans="2:33">
      <c r="B173" s="9"/>
      <c r="C173" s="2"/>
      <c r="D173" s="10"/>
      <c r="E173" s="10"/>
      <c r="F173" s="9"/>
      <c r="G173" s="21"/>
      <c r="H173" s="21"/>
      <c r="I173" s="13"/>
      <c r="J173" s="13"/>
      <c r="L173" s="5"/>
      <c r="M173" s="5"/>
      <c r="N173" s="5"/>
      <c r="O173" s="5"/>
      <c r="P173" s="5"/>
      <c r="Q173" s="19"/>
      <c r="R173" s="19"/>
      <c r="S173" s="21"/>
      <c r="T173" s="50"/>
      <c r="U173" s="3"/>
      <c r="V173" s="3"/>
      <c r="W173" s="3"/>
      <c r="X173" s="3"/>
      <c r="AC173" s="2"/>
      <c r="AD173" s="2"/>
      <c r="AE173" s="2"/>
      <c r="AF173" s="2"/>
      <c r="AG173" s="2"/>
    </row>
    <row r="174" spans="2:33">
      <c r="B174" s="9"/>
      <c r="C174" s="2"/>
      <c r="D174" s="10"/>
      <c r="E174" s="10"/>
      <c r="F174" s="9"/>
      <c r="G174" s="21"/>
      <c r="H174" s="21"/>
      <c r="I174" s="13"/>
      <c r="J174" s="13"/>
      <c r="L174" s="18"/>
      <c r="M174" s="18"/>
      <c r="N174" s="18"/>
      <c r="O174" s="18"/>
      <c r="P174" s="5"/>
      <c r="Q174" s="19"/>
      <c r="R174" s="19"/>
      <c r="S174" s="21"/>
      <c r="T174" s="50"/>
      <c r="AC174" s="2"/>
      <c r="AD174" s="2"/>
      <c r="AE174" s="2"/>
      <c r="AF174" s="2"/>
      <c r="AG174" s="2"/>
    </row>
    <row r="175" spans="2:33">
      <c r="B175" s="9"/>
      <c r="C175" s="2"/>
      <c r="D175" s="10"/>
      <c r="E175" s="10"/>
      <c r="F175" s="9"/>
      <c r="G175" s="21"/>
      <c r="H175" s="21"/>
      <c r="I175" s="13"/>
      <c r="J175" s="13"/>
      <c r="L175" s="18"/>
      <c r="M175" s="18"/>
      <c r="N175" s="18"/>
      <c r="O175" s="18"/>
      <c r="P175" s="5"/>
      <c r="Q175" s="19"/>
      <c r="R175" s="19"/>
      <c r="S175" s="21"/>
      <c r="T175" s="50"/>
      <c r="AC175" s="2"/>
      <c r="AD175" s="2"/>
      <c r="AE175" s="2"/>
      <c r="AF175" s="2"/>
      <c r="AG175" s="2"/>
    </row>
    <row r="176" spans="2:33">
      <c r="B176" s="9"/>
      <c r="C176" s="2"/>
      <c r="D176" s="10"/>
      <c r="E176" s="10"/>
      <c r="F176" s="9"/>
      <c r="G176" s="21"/>
      <c r="H176" s="21"/>
      <c r="I176" s="13"/>
      <c r="J176" s="13"/>
      <c r="L176" s="18"/>
      <c r="M176" s="18"/>
      <c r="N176" s="18"/>
      <c r="O176" s="18"/>
      <c r="P176" s="5"/>
      <c r="Q176" s="19"/>
      <c r="R176" s="19"/>
      <c r="S176" s="21"/>
      <c r="T176" s="50"/>
      <c r="AC176" s="2"/>
      <c r="AD176" s="2"/>
      <c r="AE176" s="2"/>
      <c r="AF176" s="2"/>
      <c r="AG176" s="2"/>
    </row>
    <row r="177" spans="2:33">
      <c r="B177" s="9"/>
      <c r="C177" s="2"/>
      <c r="D177" s="10"/>
      <c r="E177" s="10"/>
      <c r="F177" s="9"/>
      <c r="G177" s="21"/>
      <c r="H177" s="21"/>
      <c r="I177" s="13"/>
      <c r="J177" s="13"/>
      <c r="L177" s="18"/>
      <c r="M177" s="18"/>
      <c r="N177" s="18"/>
      <c r="O177" s="18"/>
      <c r="P177" s="5"/>
      <c r="Q177" s="19"/>
      <c r="R177" s="19"/>
      <c r="S177" s="21"/>
      <c r="T177" s="50"/>
      <c r="AC177" s="2"/>
      <c r="AD177" s="2"/>
      <c r="AE177" s="2"/>
      <c r="AF177" s="2"/>
      <c r="AG177" s="2"/>
    </row>
    <row r="178" spans="2:33">
      <c r="B178" s="9"/>
      <c r="C178" s="9"/>
      <c r="D178" s="16"/>
      <c r="E178" s="16"/>
      <c r="F178" s="9"/>
      <c r="G178" s="21"/>
      <c r="H178" s="21"/>
      <c r="I178" s="13"/>
      <c r="J178" s="13"/>
      <c r="L178" s="15"/>
      <c r="M178" s="15"/>
      <c r="N178" s="16"/>
      <c r="O178" s="15"/>
      <c r="P178" s="15"/>
      <c r="Q178" s="19"/>
      <c r="R178" s="19"/>
      <c r="T178" s="50"/>
      <c r="AC178" s="2"/>
    </row>
    <row r="179" spans="2:33">
      <c r="B179" s="9"/>
      <c r="C179" s="2"/>
      <c r="D179" s="2"/>
      <c r="E179" s="2"/>
      <c r="F179" s="2"/>
      <c r="G179" s="21"/>
      <c r="H179" s="21"/>
      <c r="I179" s="13"/>
      <c r="J179" s="13"/>
      <c r="L179" s="5"/>
      <c r="M179" s="5"/>
      <c r="N179" s="5"/>
      <c r="O179" s="5"/>
      <c r="P179" s="18"/>
      <c r="Q179" s="19"/>
      <c r="R179" s="19"/>
      <c r="S179" s="21"/>
      <c r="T179" s="50"/>
      <c r="Y179" s="17"/>
      <c r="Z179" s="17"/>
      <c r="AA179" s="17"/>
      <c r="AC179" s="2"/>
      <c r="AD179" s="17"/>
      <c r="AE179" s="17"/>
      <c r="AF179" s="2"/>
      <c r="AG179" s="2"/>
    </row>
    <row r="180" spans="2:33">
      <c r="B180" s="9"/>
      <c r="C180" s="2"/>
      <c r="D180" s="2"/>
      <c r="E180" s="2"/>
      <c r="F180" s="2"/>
      <c r="G180" s="21"/>
      <c r="H180" s="21"/>
      <c r="I180" s="13"/>
      <c r="J180" s="13"/>
      <c r="L180" s="5"/>
      <c r="M180" s="5"/>
      <c r="N180" s="5"/>
      <c r="O180" s="5"/>
      <c r="P180" s="18"/>
      <c r="Q180" s="19"/>
      <c r="R180" s="19"/>
      <c r="S180" s="21"/>
      <c r="T180" s="50"/>
      <c r="Y180" s="17"/>
      <c r="Z180" s="17"/>
      <c r="AA180" s="17"/>
      <c r="AC180" s="2"/>
      <c r="AD180" s="17"/>
      <c r="AE180" s="17"/>
      <c r="AF180" s="2"/>
      <c r="AG180" s="2"/>
    </row>
    <row r="181" spans="2:33">
      <c r="B181" s="9"/>
      <c r="C181" s="2"/>
      <c r="D181" s="2"/>
      <c r="E181" s="2"/>
      <c r="F181" s="2"/>
      <c r="G181" s="21"/>
      <c r="H181" s="21"/>
      <c r="I181" s="13"/>
      <c r="J181" s="13"/>
      <c r="L181" s="5"/>
      <c r="M181" s="5"/>
      <c r="N181" s="5"/>
      <c r="O181" s="5"/>
      <c r="P181" s="18"/>
      <c r="Q181" s="19"/>
      <c r="R181" s="19"/>
      <c r="S181" s="21"/>
      <c r="T181" s="50"/>
      <c r="Y181" s="17"/>
      <c r="Z181" s="17"/>
      <c r="AA181" s="17"/>
      <c r="AC181" s="2"/>
      <c r="AD181" s="17"/>
      <c r="AE181" s="17"/>
      <c r="AF181" s="2"/>
      <c r="AG181" s="2"/>
    </row>
    <row r="182" spans="2:33">
      <c r="B182" s="9"/>
      <c r="C182" s="2"/>
      <c r="D182" s="10"/>
      <c r="E182" s="10"/>
      <c r="F182" s="9"/>
      <c r="G182" s="21"/>
      <c r="H182" s="21"/>
      <c r="I182" s="13"/>
      <c r="J182" s="13"/>
      <c r="L182" s="5"/>
      <c r="M182" s="5"/>
      <c r="N182" s="5"/>
      <c r="O182" s="5"/>
      <c r="P182" s="5"/>
      <c r="Q182" s="19"/>
      <c r="R182" s="19"/>
      <c r="S182" s="21"/>
      <c r="T182" s="50"/>
      <c r="Y182" s="17"/>
      <c r="Z182" s="17"/>
      <c r="AA182" s="17"/>
      <c r="AC182" s="2"/>
      <c r="AD182" s="17"/>
      <c r="AE182" s="17"/>
      <c r="AF182" s="2"/>
      <c r="AG182" s="2"/>
    </row>
    <row r="183" spans="2:33">
      <c r="B183" s="9"/>
      <c r="C183" s="2"/>
      <c r="D183" s="2"/>
      <c r="E183" s="2"/>
      <c r="F183" s="2"/>
      <c r="G183" s="21"/>
      <c r="H183" s="21"/>
      <c r="I183" s="13"/>
      <c r="J183" s="13"/>
      <c r="L183" s="5"/>
      <c r="M183" s="5"/>
      <c r="N183" s="5"/>
      <c r="O183" s="5"/>
      <c r="P183" s="18"/>
      <c r="Q183" s="19"/>
      <c r="R183" s="19"/>
      <c r="S183" s="21"/>
      <c r="T183" s="50"/>
      <c r="AC183" s="2"/>
      <c r="AD183" s="2"/>
      <c r="AE183" s="2"/>
      <c r="AF183" s="2"/>
      <c r="AG183" s="2"/>
    </row>
    <row r="184" spans="2:33">
      <c r="B184" s="9"/>
      <c r="C184" s="2"/>
      <c r="D184" s="2"/>
      <c r="E184" s="2"/>
      <c r="F184" s="2"/>
      <c r="G184" s="21"/>
      <c r="H184" s="21"/>
      <c r="I184" s="13"/>
      <c r="J184" s="13"/>
      <c r="L184" s="5"/>
      <c r="M184" s="5"/>
      <c r="N184" s="5"/>
      <c r="O184" s="5"/>
      <c r="P184" s="18"/>
      <c r="Q184" s="19"/>
      <c r="R184" s="19"/>
      <c r="S184" s="21"/>
      <c r="T184" s="50"/>
      <c r="AC184" s="2"/>
      <c r="AD184" s="2"/>
      <c r="AE184" s="2"/>
      <c r="AF184" s="2"/>
      <c r="AG184" s="2"/>
    </row>
    <row r="185" spans="2:33">
      <c r="B185" s="9"/>
      <c r="C185" s="2"/>
      <c r="D185" s="2"/>
      <c r="E185" s="2"/>
      <c r="F185" s="2"/>
      <c r="G185" s="21"/>
      <c r="H185" s="21"/>
      <c r="I185" s="13"/>
      <c r="J185" s="13"/>
      <c r="L185" s="5"/>
      <c r="M185" s="5"/>
      <c r="N185" s="5"/>
      <c r="O185" s="5"/>
      <c r="P185" s="18"/>
      <c r="Q185" s="19"/>
      <c r="R185" s="19"/>
      <c r="S185" s="21"/>
      <c r="T185" s="50"/>
      <c r="AC185" s="2"/>
      <c r="AD185" s="2"/>
      <c r="AE185" s="2"/>
      <c r="AF185" s="2"/>
      <c r="AG185" s="2"/>
    </row>
    <row r="186" spans="2:33">
      <c r="B186" s="9"/>
      <c r="C186" s="2"/>
      <c r="D186" s="2"/>
      <c r="E186" s="2"/>
      <c r="F186" s="2"/>
      <c r="G186" s="21"/>
      <c r="H186" s="21"/>
      <c r="I186" s="13"/>
      <c r="J186" s="13"/>
      <c r="L186" s="5"/>
      <c r="M186" s="5"/>
      <c r="N186" s="5"/>
      <c r="O186" s="5"/>
      <c r="P186" s="18"/>
      <c r="Q186" s="19"/>
      <c r="R186" s="19"/>
      <c r="S186" s="21"/>
      <c r="T186" s="50"/>
      <c r="AC186" s="2"/>
      <c r="AD186" s="2"/>
      <c r="AE186" s="2"/>
      <c r="AF186" s="2"/>
      <c r="AG186" s="2"/>
    </row>
    <row r="187" spans="2:33">
      <c r="B187" s="9"/>
      <c r="C187" s="2"/>
      <c r="D187" s="2"/>
      <c r="E187" s="2"/>
      <c r="F187" s="2"/>
      <c r="G187" s="21"/>
      <c r="H187" s="21"/>
      <c r="I187" s="13"/>
      <c r="J187" s="13"/>
      <c r="L187" s="5"/>
      <c r="M187" s="5"/>
      <c r="N187" s="5"/>
      <c r="O187" s="5"/>
      <c r="P187" s="18"/>
      <c r="Q187" s="19"/>
      <c r="R187" s="19"/>
      <c r="S187" s="21"/>
      <c r="T187" s="50"/>
      <c r="AC187" s="2"/>
      <c r="AD187" s="2"/>
      <c r="AE187" s="2"/>
      <c r="AF187" s="2"/>
      <c r="AG187" s="2"/>
    </row>
    <row r="188" spans="2:33">
      <c r="B188" s="9"/>
      <c r="C188" s="2"/>
      <c r="D188" s="2"/>
      <c r="E188" s="2"/>
      <c r="F188" s="2"/>
      <c r="G188" s="21"/>
      <c r="H188" s="21"/>
      <c r="I188" s="13"/>
      <c r="J188" s="13"/>
      <c r="L188" s="5"/>
      <c r="M188" s="5"/>
      <c r="N188" s="5"/>
      <c r="O188" s="5"/>
      <c r="P188" s="18"/>
      <c r="Q188" s="19"/>
      <c r="R188" s="19"/>
      <c r="S188" s="21"/>
      <c r="T188" s="50"/>
      <c r="AC188" s="2"/>
      <c r="AD188" s="2"/>
      <c r="AE188" s="2"/>
      <c r="AF188" s="2"/>
      <c r="AG188" s="2"/>
    </row>
    <row r="189" spans="2:33">
      <c r="B189" s="9"/>
      <c r="C189" s="2"/>
      <c r="D189" s="2"/>
      <c r="E189" s="2"/>
      <c r="F189" s="2"/>
      <c r="G189" s="21"/>
      <c r="H189" s="21"/>
      <c r="I189" s="13"/>
      <c r="J189" s="13"/>
      <c r="L189" s="5"/>
      <c r="M189" s="5"/>
      <c r="N189" s="5"/>
      <c r="O189" s="5"/>
      <c r="P189" s="18"/>
      <c r="Q189" s="19"/>
      <c r="R189" s="19"/>
      <c r="S189" s="21"/>
      <c r="T189" s="50"/>
      <c r="AC189" s="2"/>
      <c r="AD189" s="2"/>
      <c r="AE189" s="2"/>
      <c r="AF189" s="2"/>
      <c r="AG189" s="2"/>
    </row>
    <row r="190" spans="2:33">
      <c r="B190" s="2"/>
      <c r="C190" s="2"/>
      <c r="D190" s="2"/>
      <c r="E190" s="2"/>
      <c r="F190" s="2"/>
      <c r="G190" s="21"/>
      <c r="H190" s="21"/>
      <c r="I190" s="13"/>
      <c r="J190" s="13"/>
      <c r="L190" s="18"/>
      <c r="M190" s="18"/>
      <c r="N190" s="18"/>
      <c r="O190" s="18"/>
      <c r="P190" s="5"/>
      <c r="Q190" s="19"/>
      <c r="R190" s="19"/>
      <c r="S190" s="21"/>
      <c r="T190" s="50"/>
      <c r="Y190" s="17"/>
      <c r="Z190" s="17"/>
      <c r="AA190" s="17"/>
      <c r="AC190" s="2"/>
      <c r="AD190" s="17"/>
      <c r="AE190" s="17"/>
      <c r="AF190" s="17"/>
      <c r="AG190" s="2"/>
    </row>
    <row r="191" spans="2:33">
      <c r="B191" s="2"/>
      <c r="C191" s="2"/>
      <c r="D191" s="2"/>
      <c r="E191" s="2"/>
      <c r="F191" s="2"/>
      <c r="G191" s="21"/>
      <c r="H191" s="21"/>
      <c r="I191" s="13"/>
      <c r="J191" s="13"/>
      <c r="L191" s="18"/>
      <c r="M191" s="18"/>
      <c r="N191" s="18"/>
      <c r="O191" s="18"/>
      <c r="P191" s="5"/>
      <c r="Q191" s="19"/>
      <c r="R191" s="19"/>
      <c r="S191" s="21"/>
      <c r="T191" s="50"/>
      <c r="Y191" s="17"/>
      <c r="Z191" s="17"/>
      <c r="AA191" s="17"/>
      <c r="AC191" s="2"/>
      <c r="AD191" s="17"/>
      <c r="AE191" s="17"/>
      <c r="AF191" s="17"/>
      <c r="AG191" s="2"/>
    </row>
    <row r="192" spans="2:33">
      <c r="B192" s="2"/>
      <c r="C192" s="2"/>
      <c r="D192" s="2"/>
      <c r="E192" s="2"/>
      <c r="F192" s="2"/>
      <c r="G192" s="21"/>
      <c r="H192" s="21"/>
      <c r="I192" s="13"/>
      <c r="J192" s="13"/>
      <c r="L192" s="18"/>
      <c r="M192" s="18"/>
      <c r="N192" s="18"/>
      <c r="O192" s="18"/>
      <c r="P192" s="5"/>
      <c r="Q192" s="19"/>
      <c r="R192" s="19"/>
      <c r="S192" s="21"/>
      <c r="T192" s="50"/>
      <c r="Y192" s="17"/>
      <c r="Z192" s="17"/>
      <c r="AA192" s="17"/>
      <c r="AC192" s="2"/>
      <c r="AD192" s="17"/>
      <c r="AE192" s="17"/>
      <c r="AF192" s="17"/>
      <c r="AG192" s="2"/>
    </row>
    <row r="193" spans="2:33">
      <c r="B193" s="2"/>
      <c r="C193" s="2"/>
      <c r="D193" s="2"/>
      <c r="E193" s="2"/>
      <c r="F193" s="2"/>
      <c r="G193" s="21"/>
      <c r="H193" s="21"/>
      <c r="I193" s="13"/>
      <c r="J193" s="13"/>
      <c r="L193" s="18"/>
      <c r="M193" s="18"/>
      <c r="N193" s="18"/>
      <c r="O193" s="18"/>
      <c r="P193" s="5"/>
      <c r="Q193" s="19"/>
      <c r="R193" s="19"/>
      <c r="S193" s="21"/>
      <c r="T193" s="50"/>
      <c r="Y193" s="17"/>
      <c r="Z193" s="17"/>
      <c r="AA193" s="17"/>
      <c r="AC193" s="2"/>
      <c r="AD193" s="17"/>
      <c r="AE193" s="17"/>
      <c r="AF193" s="17"/>
      <c r="AG193" s="2"/>
    </row>
    <row r="194" spans="2:33">
      <c r="B194" s="2"/>
      <c r="C194" s="2"/>
      <c r="D194" s="2"/>
      <c r="E194" s="2"/>
      <c r="F194" s="2"/>
      <c r="G194" s="21"/>
      <c r="H194" s="21"/>
      <c r="I194" s="13"/>
      <c r="J194" s="13"/>
      <c r="L194" s="18"/>
      <c r="M194" s="18"/>
      <c r="N194" s="18"/>
      <c r="O194" s="18"/>
      <c r="P194" s="5"/>
      <c r="Q194" s="19"/>
      <c r="R194" s="19"/>
      <c r="S194" s="21"/>
      <c r="T194" s="50"/>
      <c r="Y194" s="17"/>
      <c r="Z194" s="17"/>
      <c r="AA194" s="17"/>
      <c r="AC194" s="2"/>
      <c r="AD194" s="17"/>
      <c r="AE194" s="17"/>
      <c r="AF194" s="17"/>
      <c r="AG194" s="2"/>
    </row>
    <row r="195" spans="2:33">
      <c r="B195" s="2"/>
      <c r="C195" s="2"/>
      <c r="D195" s="2"/>
      <c r="E195" s="2"/>
      <c r="F195" s="2"/>
      <c r="G195" s="21"/>
      <c r="H195" s="21"/>
      <c r="I195" s="13"/>
      <c r="J195" s="13"/>
      <c r="L195" s="18"/>
      <c r="M195" s="18"/>
      <c r="N195" s="18"/>
      <c r="O195" s="18"/>
      <c r="P195" s="5"/>
      <c r="Q195" s="19"/>
      <c r="R195" s="19"/>
      <c r="S195" s="21"/>
      <c r="T195" s="50"/>
      <c r="Y195" s="17"/>
      <c r="Z195" s="17"/>
      <c r="AA195" s="17"/>
      <c r="AC195" s="2"/>
      <c r="AD195" s="17"/>
      <c r="AE195" s="17"/>
      <c r="AF195" s="17"/>
      <c r="AG195" s="2"/>
    </row>
    <row r="196" spans="2:33">
      <c r="B196" s="2"/>
      <c r="C196" s="2"/>
      <c r="D196" s="2"/>
      <c r="E196" s="2"/>
      <c r="F196" s="2"/>
      <c r="G196" s="21"/>
      <c r="H196" s="21"/>
      <c r="I196" s="13"/>
      <c r="J196" s="13"/>
      <c r="L196" s="18"/>
      <c r="M196" s="18"/>
      <c r="N196" s="18"/>
      <c r="O196" s="18"/>
      <c r="P196" s="5"/>
      <c r="Q196" s="19"/>
      <c r="R196" s="19"/>
      <c r="S196" s="21"/>
      <c r="T196" s="50"/>
      <c r="Y196" s="17"/>
      <c r="Z196" s="17"/>
      <c r="AA196" s="17"/>
      <c r="AC196" s="2"/>
      <c r="AD196" s="17"/>
      <c r="AE196" s="17"/>
      <c r="AF196" s="17"/>
      <c r="AG196" s="2"/>
    </row>
    <row r="197" spans="2:33">
      <c r="B197" s="2"/>
      <c r="C197" s="2"/>
      <c r="D197" s="2"/>
      <c r="E197" s="2"/>
      <c r="F197" s="2"/>
      <c r="G197" s="21"/>
      <c r="H197" s="21"/>
      <c r="I197" s="13"/>
      <c r="J197" s="13"/>
      <c r="L197" s="18"/>
      <c r="M197" s="18"/>
      <c r="N197" s="18"/>
      <c r="O197" s="18"/>
      <c r="P197" s="5"/>
      <c r="Q197" s="19"/>
      <c r="R197" s="19"/>
      <c r="S197" s="21"/>
      <c r="T197" s="50"/>
      <c r="Y197" s="17"/>
      <c r="Z197" s="17"/>
      <c r="AA197" s="17"/>
      <c r="AC197" s="2"/>
      <c r="AD197" s="17"/>
      <c r="AE197" s="17"/>
      <c r="AF197" s="17"/>
      <c r="AG197" s="2"/>
    </row>
    <row r="198" spans="2:33">
      <c r="B198" s="2"/>
      <c r="C198" s="2"/>
      <c r="D198" s="2"/>
      <c r="E198" s="2"/>
      <c r="F198" s="2"/>
      <c r="G198" s="21"/>
      <c r="H198" s="21"/>
      <c r="I198" s="13"/>
      <c r="J198" s="13"/>
      <c r="L198" s="18"/>
      <c r="M198" s="18"/>
      <c r="N198" s="18"/>
      <c r="O198" s="18"/>
      <c r="P198" s="5"/>
      <c r="Q198" s="19"/>
      <c r="R198" s="19"/>
      <c r="S198" s="21"/>
      <c r="T198" s="50"/>
      <c r="Y198" s="17"/>
      <c r="Z198" s="17"/>
      <c r="AA198" s="17"/>
      <c r="AC198" s="2"/>
      <c r="AD198" s="17"/>
      <c r="AE198" s="17"/>
      <c r="AF198" s="17"/>
      <c r="AG198" s="2"/>
    </row>
    <row r="199" spans="2:33">
      <c r="B199" s="2"/>
      <c r="C199" s="2"/>
      <c r="D199" s="2"/>
      <c r="E199" s="2"/>
      <c r="F199" s="2"/>
      <c r="G199" s="21"/>
      <c r="H199" s="21"/>
      <c r="I199" s="13"/>
      <c r="J199" s="13"/>
      <c r="L199" s="18"/>
      <c r="M199" s="18"/>
      <c r="N199" s="18"/>
      <c r="O199" s="18"/>
      <c r="P199" s="5"/>
      <c r="Q199" s="19"/>
      <c r="R199" s="19"/>
      <c r="S199" s="21"/>
      <c r="T199" s="50"/>
      <c r="Y199" s="17"/>
      <c r="Z199" s="17"/>
      <c r="AA199" s="17"/>
      <c r="AC199" s="2"/>
      <c r="AD199" s="17"/>
      <c r="AE199" s="17"/>
      <c r="AF199" s="17"/>
      <c r="AG199" s="2"/>
    </row>
    <row r="200" spans="2:33">
      <c r="B200" s="9"/>
      <c r="C200" s="2"/>
      <c r="D200" s="10"/>
      <c r="E200" s="10"/>
      <c r="F200" s="9"/>
      <c r="G200" s="21"/>
      <c r="H200" s="21"/>
      <c r="I200" s="13"/>
      <c r="J200" s="13"/>
      <c r="K200" s="38"/>
      <c r="L200" s="18"/>
      <c r="M200" s="18"/>
      <c r="N200" s="18"/>
      <c r="O200" s="18"/>
      <c r="P200" s="5"/>
      <c r="Q200" s="39"/>
      <c r="R200" s="39"/>
      <c r="S200" s="21"/>
      <c r="T200" s="50"/>
      <c r="U200" s="38"/>
      <c r="V200" s="38"/>
      <c r="W200" s="38"/>
      <c r="X200" s="38"/>
      <c r="Y200" s="17"/>
      <c r="AC200" s="2"/>
      <c r="AD200" s="17"/>
      <c r="AE200" s="17"/>
      <c r="AF200" s="17"/>
      <c r="AG200" s="17"/>
    </row>
    <row r="201" spans="2:33">
      <c r="B201" s="9"/>
      <c r="C201" s="2"/>
      <c r="D201" s="10"/>
      <c r="E201" s="10"/>
      <c r="F201" s="9"/>
      <c r="G201" s="21"/>
      <c r="H201" s="21"/>
      <c r="I201" s="13"/>
      <c r="J201" s="13"/>
      <c r="K201" s="38"/>
      <c r="L201" s="18"/>
      <c r="M201" s="18"/>
      <c r="N201" s="18"/>
      <c r="O201" s="18"/>
      <c r="P201" s="5"/>
      <c r="Q201" s="39"/>
      <c r="R201" s="39"/>
      <c r="S201" s="21"/>
      <c r="T201" s="50"/>
      <c r="U201" s="38"/>
      <c r="V201" s="38"/>
      <c r="W201" s="38"/>
      <c r="X201" s="38"/>
      <c r="Y201" s="17"/>
      <c r="AC201" s="2"/>
      <c r="AD201" s="17"/>
      <c r="AE201" s="17"/>
      <c r="AF201" s="17"/>
      <c r="AG201" s="17"/>
    </row>
    <row r="202" spans="2:33">
      <c r="B202" s="9"/>
      <c r="C202" s="2"/>
      <c r="D202" s="10"/>
      <c r="E202" s="10"/>
      <c r="F202" s="9"/>
      <c r="G202" s="21"/>
      <c r="H202" s="21"/>
      <c r="I202" s="13"/>
      <c r="J202" s="13"/>
      <c r="K202" s="38"/>
      <c r="L202" s="18"/>
      <c r="M202" s="18"/>
      <c r="N202" s="18"/>
      <c r="O202" s="18"/>
      <c r="P202" s="5"/>
      <c r="Q202" s="39"/>
      <c r="R202" s="39"/>
      <c r="S202" s="21"/>
      <c r="T202" s="50"/>
      <c r="U202" s="38"/>
      <c r="V202" s="38"/>
      <c r="W202" s="38"/>
      <c r="X202" s="38"/>
      <c r="Y202" s="17"/>
      <c r="AC202" s="2"/>
      <c r="AD202" s="17"/>
      <c r="AE202" s="17"/>
      <c r="AF202" s="17"/>
      <c r="AG202" s="17"/>
    </row>
    <row r="203" spans="2:33">
      <c r="B203" s="9"/>
      <c r="C203" s="2"/>
      <c r="D203" s="10"/>
      <c r="E203" s="10"/>
      <c r="F203" s="9"/>
      <c r="G203" s="21"/>
      <c r="H203" s="21"/>
      <c r="I203" s="13"/>
      <c r="J203" s="13"/>
      <c r="K203" s="38"/>
      <c r="L203" s="18"/>
      <c r="M203" s="18"/>
      <c r="N203" s="18"/>
      <c r="O203" s="18"/>
      <c r="P203" s="5"/>
      <c r="Q203" s="39"/>
      <c r="R203" s="39"/>
      <c r="S203" s="21"/>
      <c r="T203" s="50"/>
      <c r="U203" s="38"/>
      <c r="V203" s="38"/>
      <c r="W203" s="38"/>
      <c r="X203" s="38"/>
      <c r="Y203" s="17"/>
      <c r="AC203" s="2"/>
      <c r="AD203" s="17"/>
      <c r="AE203" s="17"/>
      <c r="AF203" s="17"/>
      <c r="AG203" s="17"/>
    </row>
    <row r="204" spans="2:33">
      <c r="B204" s="9"/>
      <c r="C204" s="2"/>
      <c r="D204" s="10"/>
      <c r="E204" s="10"/>
      <c r="F204" s="9"/>
      <c r="G204" s="21"/>
      <c r="H204" s="21"/>
      <c r="I204" s="13"/>
      <c r="J204" s="13"/>
      <c r="K204" s="38"/>
      <c r="L204" s="18"/>
      <c r="M204" s="18"/>
      <c r="N204" s="18"/>
      <c r="O204" s="18"/>
      <c r="P204" s="5"/>
      <c r="Q204" s="39"/>
      <c r="R204" s="39"/>
      <c r="S204" s="21"/>
      <c r="T204" s="50"/>
      <c r="U204" s="38"/>
      <c r="V204" s="38"/>
      <c r="W204" s="38"/>
      <c r="X204" s="38"/>
      <c r="Y204" s="17"/>
      <c r="AC204" s="2"/>
      <c r="AD204" s="17"/>
      <c r="AE204" s="17"/>
      <c r="AF204" s="17"/>
      <c r="AG204" s="17"/>
    </row>
    <row r="205" spans="2:33">
      <c r="B205" s="9"/>
      <c r="C205" s="2"/>
      <c r="D205" s="10"/>
      <c r="E205" s="10"/>
      <c r="F205" s="9"/>
      <c r="G205" s="21"/>
      <c r="H205" s="21"/>
      <c r="I205" s="13"/>
      <c r="J205" s="13"/>
      <c r="K205" s="38"/>
      <c r="L205" s="18"/>
      <c r="M205" s="18"/>
      <c r="N205" s="18"/>
      <c r="O205" s="18"/>
      <c r="P205" s="5"/>
      <c r="Q205" s="39"/>
      <c r="R205" s="39"/>
      <c r="S205" s="21"/>
      <c r="T205" s="50"/>
      <c r="U205" s="38"/>
      <c r="V205" s="38"/>
      <c r="W205" s="38"/>
      <c r="X205" s="38"/>
      <c r="Y205" s="17"/>
      <c r="AC205" s="2"/>
      <c r="AD205" s="17"/>
      <c r="AE205" s="17"/>
      <c r="AF205" s="17"/>
      <c r="AG205" s="17"/>
    </row>
    <row r="206" spans="2:33">
      <c r="B206" s="9"/>
      <c r="C206" s="2"/>
      <c r="D206" s="10"/>
      <c r="E206" s="10"/>
      <c r="F206" s="9"/>
      <c r="G206" s="21"/>
      <c r="H206" s="21"/>
      <c r="I206" s="13"/>
      <c r="J206" s="13"/>
      <c r="K206" s="38"/>
      <c r="L206" s="18"/>
      <c r="M206" s="18"/>
      <c r="N206" s="18"/>
      <c r="O206" s="18"/>
      <c r="P206" s="5"/>
      <c r="Q206" s="39"/>
      <c r="R206" s="39"/>
      <c r="S206" s="21"/>
      <c r="T206" s="50"/>
      <c r="U206" s="38"/>
      <c r="V206" s="38"/>
      <c r="W206" s="38"/>
      <c r="X206" s="38"/>
      <c r="Y206" s="17"/>
      <c r="AC206" s="2"/>
      <c r="AD206" s="17"/>
      <c r="AE206" s="17"/>
      <c r="AF206" s="17"/>
      <c r="AG206" s="17"/>
    </row>
    <row r="207" spans="2:33">
      <c r="B207" s="9"/>
      <c r="C207" s="2"/>
      <c r="D207" s="10"/>
      <c r="E207" s="10"/>
      <c r="F207" s="9"/>
      <c r="G207" s="21"/>
      <c r="H207" s="21"/>
      <c r="I207" s="13"/>
      <c r="J207" s="13"/>
      <c r="K207" s="38"/>
      <c r="L207" s="18"/>
      <c r="M207" s="18"/>
      <c r="N207" s="18"/>
      <c r="O207" s="18"/>
      <c r="P207" s="5"/>
      <c r="Q207" s="39"/>
      <c r="R207" s="39"/>
      <c r="S207" s="21"/>
      <c r="T207" s="50"/>
      <c r="U207" s="38"/>
      <c r="V207" s="38"/>
      <c r="W207" s="38"/>
      <c r="X207" s="38"/>
      <c r="Y207" s="17"/>
      <c r="AC207" s="2"/>
      <c r="AD207" s="17"/>
      <c r="AE207" s="17"/>
      <c r="AF207" s="17"/>
      <c r="AG207" s="17"/>
    </row>
    <row r="208" spans="2:33">
      <c r="B208" s="9"/>
      <c r="C208" s="2"/>
      <c r="D208" s="10"/>
      <c r="E208" s="10"/>
      <c r="F208" s="9"/>
      <c r="G208" s="21"/>
      <c r="H208" s="21"/>
      <c r="I208" s="13"/>
      <c r="J208" s="13"/>
      <c r="K208" s="38"/>
      <c r="L208" s="18"/>
      <c r="M208" s="18"/>
      <c r="N208" s="18"/>
      <c r="O208" s="18"/>
      <c r="P208" s="5"/>
      <c r="Q208" s="39"/>
      <c r="R208" s="39"/>
      <c r="S208" s="21"/>
      <c r="T208" s="50"/>
      <c r="U208" s="38"/>
      <c r="V208" s="38"/>
      <c r="W208" s="38"/>
      <c r="X208" s="38"/>
      <c r="Y208" s="17"/>
      <c r="AC208" s="2"/>
      <c r="AD208" s="17"/>
      <c r="AE208" s="17"/>
      <c r="AF208" s="17"/>
      <c r="AG208" s="17"/>
    </row>
    <row r="209" spans="2:33">
      <c r="B209" s="9"/>
      <c r="C209" s="2"/>
      <c r="D209" s="2"/>
      <c r="E209" s="2"/>
      <c r="F209" s="9"/>
      <c r="G209" s="21"/>
      <c r="H209" s="21"/>
      <c r="I209" s="13"/>
      <c r="J209" s="13"/>
      <c r="K209" s="38"/>
      <c r="L209" s="18"/>
      <c r="M209" s="18"/>
      <c r="N209" s="18"/>
      <c r="O209" s="18"/>
      <c r="P209" s="5"/>
      <c r="Q209" s="39"/>
      <c r="R209" s="39"/>
      <c r="S209" s="21"/>
      <c r="T209" s="50"/>
      <c r="U209" s="38"/>
      <c r="V209" s="38"/>
      <c r="W209" s="38"/>
      <c r="X209" s="38"/>
      <c r="Y209" s="17"/>
      <c r="AC209" s="2"/>
      <c r="AD209" s="17"/>
      <c r="AE209" s="17"/>
      <c r="AF209" s="17"/>
      <c r="AG209" s="17"/>
    </row>
    <row r="210" spans="2:33">
      <c r="B210" s="9"/>
      <c r="C210" s="2"/>
      <c r="D210" s="2"/>
      <c r="E210" s="2"/>
      <c r="F210" s="9"/>
      <c r="G210" s="21"/>
      <c r="H210" s="21"/>
      <c r="I210" s="13"/>
      <c r="J210" s="13"/>
      <c r="K210" s="38"/>
      <c r="L210" s="18"/>
      <c r="M210" s="18"/>
      <c r="N210" s="18"/>
      <c r="O210" s="18"/>
      <c r="P210" s="5"/>
      <c r="Q210" s="39"/>
      <c r="R210" s="39"/>
      <c r="S210" s="21"/>
      <c r="T210" s="50"/>
      <c r="U210" s="38"/>
      <c r="V210" s="38"/>
      <c r="W210" s="38"/>
      <c r="X210" s="38"/>
      <c r="Y210" s="17"/>
      <c r="AC210" s="2"/>
      <c r="AD210" s="17"/>
      <c r="AE210" s="17"/>
      <c r="AF210" s="17"/>
      <c r="AG210" s="17"/>
    </row>
    <row r="211" spans="2:33">
      <c r="B211" s="9"/>
      <c r="C211" s="2"/>
      <c r="D211" s="2"/>
      <c r="E211" s="2"/>
      <c r="F211" s="9"/>
      <c r="G211" s="21"/>
      <c r="H211" s="21"/>
      <c r="I211" s="13"/>
      <c r="J211" s="13"/>
      <c r="K211" s="38"/>
      <c r="L211" s="18"/>
      <c r="M211" s="18"/>
      <c r="N211" s="18"/>
      <c r="O211" s="18"/>
      <c r="P211" s="5"/>
      <c r="Q211" s="39"/>
      <c r="R211" s="39"/>
      <c r="S211" s="21"/>
      <c r="T211" s="50"/>
      <c r="U211" s="38"/>
      <c r="V211" s="38"/>
      <c r="W211" s="38"/>
      <c r="X211" s="38"/>
      <c r="Y211" s="17"/>
      <c r="AC211" s="2"/>
      <c r="AD211" s="17"/>
      <c r="AE211" s="17"/>
      <c r="AF211" s="17"/>
      <c r="AG211" s="17"/>
    </row>
    <row r="212" spans="2:33">
      <c r="B212" s="9"/>
      <c r="C212" s="2"/>
      <c r="D212" s="2"/>
      <c r="E212" s="2"/>
      <c r="F212" s="9"/>
      <c r="G212" s="21"/>
      <c r="H212" s="21"/>
      <c r="I212" s="13"/>
      <c r="J212" s="13"/>
      <c r="K212" s="38"/>
      <c r="L212" s="18"/>
      <c r="M212" s="18"/>
      <c r="N212" s="18"/>
      <c r="O212" s="18"/>
      <c r="P212" s="5"/>
      <c r="Q212" s="39"/>
      <c r="R212" s="39"/>
      <c r="S212" s="21"/>
      <c r="T212" s="50"/>
      <c r="U212" s="38"/>
      <c r="V212" s="38"/>
      <c r="W212" s="38"/>
      <c r="X212" s="38"/>
      <c r="Y212" s="17"/>
      <c r="AC212" s="2"/>
      <c r="AD212" s="17"/>
      <c r="AE212" s="17"/>
      <c r="AF212" s="17"/>
      <c r="AG212" s="17"/>
    </row>
    <row r="213" spans="2:33">
      <c r="B213" s="9"/>
      <c r="C213" s="2"/>
      <c r="D213" s="2"/>
      <c r="E213" s="2"/>
      <c r="F213" s="9"/>
      <c r="G213" s="21"/>
      <c r="H213" s="21"/>
      <c r="I213" s="13"/>
      <c r="J213" s="13"/>
      <c r="K213" s="38"/>
      <c r="L213" s="18"/>
      <c r="M213" s="18"/>
      <c r="N213" s="18"/>
      <c r="O213" s="18"/>
      <c r="P213" s="5"/>
      <c r="Q213" s="39"/>
      <c r="R213" s="39"/>
      <c r="S213" s="21"/>
      <c r="T213" s="50"/>
      <c r="U213" s="38"/>
      <c r="V213" s="38"/>
      <c r="W213" s="38"/>
      <c r="X213" s="38"/>
      <c r="Y213" s="17"/>
      <c r="AC213" s="2"/>
      <c r="AD213" s="17"/>
      <c r="AE213" s="17"/>
      <c r="AF213" s="17"/>
      <c r="AG213" s="17"/>
    </row>
    <row r="214" spans="2:33">
      <c r="B214" s="9"/>
      <c r="C214" s="2"/>
      <c r="D214" s="2"/>
      <c r="E214" s="2"/>
      <c r="F214" s="9"/>
      <c r="G214" s="21"/>
      <c r="H214" s="21"/>
      <c r="I214" s="13"/>
      <c r="J214" s="13"/>
      <c r="K214" s="38"/>
      <c r="L214" s="18"/>
      <c r="M214" s="18"/>
      <c r="N214" s="18"/>
      <c r="O214" s="18"/>
      <c r="P214" s="5"/>
      <c r="Q214" s="39"/>
      <c r="R214" s="39"/>
      <c r="S214" s="21"/>
      <c r="T214" s="50"/>
      <c r="U214" s="38"/>
      <c r="V214" s="38"/>
      <c r="W214" s="38"/>
      <c r="X214" s="38"/>
      <c r="Y214" s="17"/>
      <c r="AC214" s="2"/>
      <c r="AD214" s="17"/>
      <c r="AE214" s="17"/>
      <c r="AF214" s="17"/>
      <c r="AG214" s="17"/>
    </row>
    <row r="215" spans="2:33">
      <c r="B215" s="9"/>
      <c r="C215" s="2"/>
      <c r="D215" s="10"/>
      <c r="E215" s="10"/>
      <c r="F215" s="2"/>
      <c r="G215" s="21"/>
      <c r="H215" s="21"/>
      <c r="I215" s="13"/>
      <c r="J215" s="13"/>
      <c r="K215" s="38"/>
      <c r="L215" s="18"/>
      <c r="M215" s="18"/>
      <c r="N215" s="18"/>
      <c r="O215" s="18"/>
      <c r="P215" s="5"/>
      <c r="Q215" s="39"/>
      <c r="R215" s="39"/>
      <c r="S215" s="21"/>
      <c r="T215" s="50"/>
      <c r="U215" s="38"/>
      <c r="V215" s="38"/>
      <c r="W215" s="38"/>
      <c r="X215" s="38"/>
      <c r="Y215" s="17"/>
      <c r="AC215" s="2"/>
      <c r="AD215" s="17"/>
      <c r="AE215" s="17"/>
      <c r="AF215" s="2"/>
      <c r="AG215" s="17"/>
    </row>
    <row r="216" spans="2:33">
      <c r="B216" s="9"/>
      <c r="C216" s="2"/>
      <c r="D216" s="10"/>
      <c r="E216" s="10"/>
      <c r="F216" s="2"/>
      <c r="G216" s="21"/>
      <c r="H216" s="21"/>
      <c r="I216" s="13"/>
      <c r="J216" s="13"/>
      <c r="K216" s="38"/>
      <c r="L216" s="18"/>
      <c r="M216" s="18"/>
      <c r="N216" s="18"/>
      <c r="O216" s="18"/>
      <c r="P216" s="5"/>
      <c r="Q216" s="39"/>
      <c r="R216" s="39"/>
      <c r="S216" s="21"/>
      <c r="T216" s="50"/>
      <c r="U216" s="38"/>
      <c r="V216" s="38"/>
      <c r="W216" s="38"/>
      <c r="X216" s="38"/>
      <c r="Y216" s="17"/>
      <c r="AC216" s="2"/>
      <c r="AD216" s="17"/>
      <c r="AE216" s="17"/>
      <c r="AF216" s="2"/>
      <c r="AG216" s="17"/>
    </row>
    <row r="217" spans="2:33">
      <c r="B217" s="9"/>
      <c r="C217" s="2"/>
      <c r="D217" s="10"/>
      <c r="E217" s="10"/>
      <c r="F217" s="2"/>
      <c r="G217" s="21"/>
      <c r="H217" s="21"/>
      <c r="I217" s="13"/>
      <c r="J217" s="13"/>
      <c r="K217" s="38"/>
      <c r="L217" s="18"/>
      <c r="M217" s="18"/>
      <c r="N217" s="18"/>
      <c r="O217" s="18"/>
      <c r="P217" s="5"/>
      <c r="Q217" s="39"/>
      <c r="R217" s="39"/>
      <c r="S217" s="21"/>
      <c r="T217" s="50"/>
      <c r="U217" s="38"/>
      <c r="V217" s="38"/>
      <c r="W217" s="38"/>
      <c r="X217" s="38"/>
      <c r="Y217" s="17"/>
      <c r="AC217" s="2"/>
      <c r="AD217" s="17"/>
      <c r="AE217" s="17"/>
      <c r="AF217" s="2"/>
      <c r="AG217" s="17"/>
    </row>
    <row r="218" spans="2:33">
      <c r="B218" s="9"/>
      <c r="C218" s="2"/>
      <c r="D218" s="10"/>
      <c r="E218" s="10"/>
      <c r="F218" s="2"/>
      <c r="G218" s="21"/>
      <c r="H218" s="21"/>
      <c r="I218" s="13"/>
      <c r="J218" s="13"/>
      <c r="K218" s="38"/>
      <c r="L218" s="18"/>
      <c r="M218" s="18"/>
      <c r="N218" s="18"/>
      <c r="O218" s="18"/>
      <c r="P218" s="5"/>
      <c r="Q218" s="39"/>
      <c r="R218" s="39"/>
      <c r="S218" s="21"/>
      <c r="T218" s="50"/>
      <c r="U218" s="38"/>
      <c r="V218" s="38"/>
      <c r="W218" s="38"/>
      <c r="X218" s="38"/>
      <c r="Y218" s="17"/>
      <c r="AC218" s="2"/>
      <c r="AD218" s="17"/>
      <c r="AE218" s="17"/>
      <c r="AF218" s="2"/>
      <c r="AG218" s="17"/>
    </row>
    <row r="219" spans="2:33">
      <c r="B219" s="9"/>
      <c r="C219" s="2"/>
      <c r="D219" s="10"/>
      <c r="E219" s="10"/>
      <c r="F219" s="2"/>
      <c r="G219" s="21"/>
      <c r="H219" s="21"/>
      <c r="I219" s="13"/>
      <c r="J219" s="13"/>
      <c r="K219" s="38"/>
      <c r="L219" s="18"/>
      <c r="M219" s="18"/>
      <c r="N219" s="18"/>
      <c r="O219" s="18"/>
      <c r="P219" s="5"/>
      <c r="Q219" s="39"/>
      <c r="R219" s="39"/>
      <c r="S219" s="21"/>
      <c r="T219" s="50"/>
      <c r="U219" s="38"/>
      <c r="V219" s="38"/>
      <c r="W219" s="38"/>
      <c r="X219" s="38"/>
      <c r="Y219" s="17"/>
      <c r="AC219" s="2"/>
      <c r="AD219" s="17"/>
      <c r="AE219" s="17"/>
      <c r="AF219" s="2"/>
      <c r="AG219" s="17"/>
    </row>
    <row r="220" spans="2:33">
      <c r="B220" s="9"/>
      <c r="C220" s="2"/>
      <c r="D220" s="10"/>
      <c r="E220" s="10"/>
      <c r="F220" s="2"/>
      <c r="G220" s="21"/>
      <c r="H220" s="21"/>
      <c r="I220" s="13"/>
      <c r="J220" s="13"/>
      <c r="K220" s="38"/>
      <c r="L220" s="18"/>
      <c r="M220" s="18"/>
      <c r="N220" s="18"/>
      <c r="O220" s="18"/>
      <c r="P220" s="5"/>
      <c r="Q220" s="39"/>
      <c r="R220" s="39"/>
      <c r="S220" s="21"/>
      <c r="T220" s="50"/>
      <c r="U220" s="38"/>
      <c r="V220" s="38"/>
      <c r="W220" s="38"/>
      <c r="X220" s="38"/>
      <c r="Y220" s="17"/>
      <c r="AC220" s="2"/>
      <c r="AD220" s="17"/>
      <c r="AE220" s="17"/>
      <c r="AF220" s="2"/>
      <c r="AG220" s="17"/>
    </row>
    <row r="221" spans="2:33">
      <c r="B221" s="9"/>
      <c r="C221" s="2"/>
      <c r="D221" s="10"/>
      <c r="E221" s="10"/>
      <c r="F221" s="9"/>
      <c r="G221" s="21"/>
      <c r="H221" s="21"/>
      <c r="I221" s="13"/>
      <c r="J221" s="13"/>
      <c r="L221" s="18"/>
      <c r="M221" s="18"/>
      <c r="N221" s="18"/>
      <c r="O221" s="18"/>
      <c r="P221" s="5"/>
      <c r="Q221" s="39"/>
      <c r="R221" s="39"/>
      <c r="S221" s="21"/>
      <c r="T221" s="50"/>
      <c r="U221" s="6"/>
      <c r="V221" s="6"/>
      <c r="W221" s="6"/>
      <c r="X221" s="6"/>
      <c r="Y221" s="42"/>
      <c r="AC221" s="2"/>
      <c r="AD221" s="42"/>
      <c r="AE221" s="42"/>
      <c r="AF221" s="42"/>
      <c r="AG221" s="17"/>
    </row>
    <row r="222" spans="2:33">
      <c r="B222" s="9"/>
      <c r="C222" s="2"/>
      <c r="D222" s="10"/>
      <c r="E222" s="10"/>
      <c r="F222" s="9"/>
      <c r="G222" s="21"/>
      <c r="H222" s="21"/>
      <c r="I222" s="13"/>
      <c r="J222" s="13"/>
      <c r="L222" s="18"/>
      <c r="M222" s="18"/>
      <c r="N222" s="18"/>
      <c r="O222" s="18"/>
      <c r="P222" s="5"/>
      <c r="Q222" s="39"/>
      <c r="R222" s="39"/>
      <c r="S222" s="21"/>
      <c r="T222" s="50"/>
      <c r="U222" s="6"/>
      <c r="V222" s="6"/>
      <c r="W222" s="6"/>
      <c r="X222" s="6"/>
      <c r="Y222" s="42"/>
      <c r="AC222" s="2"/>
      <c r="AD222" s="42"/>
      <c r="AE222" s="42"/>
      <c r="AF222" s="42"/>
      <c r="AG222" s="17"/>
    </row>
    <row r="223" spans="2:33">
      <c r="B223" s="9"/>
      <c r="C223" s="2"/>
      <c r="D223" s="10"/>
      <c r="E223" s="10"/>
      <c r="F223" s="9"/>
      <c r="G223" s="21"/>
      <c r="H223" s="21"/>
      <c r="I223" s="13"/>
      <c r="J223" s="13"/>
      <c r="L223" s="18"/>
      <c r="M223" s="18"/>
      <c r="N223" s="18"/>
      <c r="O223" s="18"/>
      <c r="P223" s="5"/>
      <c r="Q223" s="39"/>
      <c r="R223" s="39"/>
      <c r="S223" s="21"/>
      <c r="T223" s="50"/>
      <c r="U223" s="6"/>
      <c r="V223" s="6"/>
      <c r="W223" s="6"/>
      <c r="X223" s="6"/>
      <c r="Y223" s="42"/>
      <c r="AC223" s="2"/>
      <c r="AD223" s="42"/>
      <c r="AE223" s="42"/>
      <c r="AF223" s="42"/>
      <c r="AG223" s="17"/>
    </row>
    <row r="224" spans="2:33">
      <c r="B224" s="9"/>
      <c r="C224" s="2"/>
      <c r="D224" s="10"/>
      <c r="E224" s="10"/>
      <c r="F224" s="9"/>
      <c r="G224" s="21"/>
      <c r="H224" s="21"/>
      <c r="I224" s="13"/>
      <c r="J224" s="13"/>
      <c r="L224" s="18"/>
      <c r="M224" s="18"/>
      <c r="N224" s="18"/>
      <c r="O224" s="18"/>
      <c r="P224" s="5"/>
      <c r="Q224" s="39"/>
      <c r="R224" s="39"/>
      <c r="S224" s="21"/>
      <c r="T224" s="50"/>
      <c r="U224" s="6"/>
      <c r="V224" s="6"/>
      <c r="W224" s="6"/>
      <c r="X224" s="6"/>
      <c r="Y224" s="42"/>
      <c r="AC224" s="2"/>
      <c r="AD224" s="42"/>
      <c r="AE224" s="42"/>
      <c r="AF224" s="42"/>
      <c r="AG224" s="17"/>
    </row>
    <row r="225" spans="2:33">
      <c r="B225" s="9"/>
      <c r="C225" s="2"/>
      <c r="D225" s="10"/>
      <c r="E225" s="10"/>
      <c r="F225" s="9"/>
      <c r="G225" s="21"/>
      <c r="H225" s="21"/>
      <c r="I225" s="13"/>
      <c r="J225" s="13"/>
      <c r="L225" s="18"/>
      <c r="M225" s="18"/>
      <c r="N225" s="18"/>
      <c r="O225" s="18"/>
      <c r="P225" s="5"/>
      <c r="Q225" s="39"/>
      <c r="R225" s="39"/>
      <c r="S225" s="21"/>
      <c r="T225" s="50"/>
      <c r="U225" s="6"/>
      <c r="V225" s="6"/>
      <c r="W225" s="6"/>
      <c r="X225" s="6"/>
      <c r="Y225" s="42"/>
      <c r="AC225" s="2"/>
      <c r="AD225" s="42"/>
      <c r="AE225" s="42"/>
      <c r="AF225" s="42"/>
      <c r="AG225" s="17"/>
    </row>
    <row r="226" spans="2:33">
      <c r="B226" s="9"/>
      <c r="C226" s="2"/>
      <c r="D226" s="10"/>
      <c r="E226" s="10"/>
      <c r="F226" s="9"/>
      <c r="G226" s="21"/>
      <c r="H226" s="21"/>
      <c r="I226" s="13"/>
      <c r="J226" s="13"/>
      <c r="L226" s="18"/>
      <c r="M226" s="18"/>
      <c r="N226" s="18"/>
      <c r="O226" s="18"/>
      <c r="P226" s="5"/>
      <c r="Q226" s="39"/>
      <c r="R226" s="39"/>
      <c r="S226" s="21"/>
      <c r="T226" s="50"/>
      <c r="U226" s="6"/>
      <c r="V226" s="6"/>
      <c r="W226" s="6"/>
      <c r="X226" s="6"/>
      <c r="Y226" s="42"/>
      <c r="AC226" s="2"/>
      <c r="AD226" s="42"/>
      <c r="AE226" s="42"/>
      <c r="AF226" s="42"/>
      <c r="AG226" s="17"/>
    </row>
    <row r="227" spans="2:33">
      <c r="B227" s="9"/>
      <c r="C227" s="2"/>
      <c r="D227" s="10"/>
      <c r="E227" s="10"/>
      <c r="F227" s="9"/>
      <c r="G227" s="21"/>
      <c r="H227" s="21"/>
      <c r="I227" s="13"/>
      <c r="J227" s="13"/>
      <c r="L227" s="18"/>
      <c r="M227" s="18"/>
      <c r="N227" s="18"/>
      <c r="O227" s="18"/>
      <c r="P227" s="5"/>
      <c r="Q227" s="39"/>
      <c r="R227" s="39"/>
      <c r="S227" s="21"/>
      <c r="T227" s="50"/>
      <c r="U227" s="6"/>
      <c r="V227" s="6"/>
      <c r="W227" s="6"/>
      <c r="X227" s="6"/>
      <c r="Y227" s="42"/>
      <c r="AC227" s="2"/>
      <c r="AD227" s="42"/>
      <c r="AE227" s="42"/>
      <c r="AF227" s="42"/>
      <c r="AG227" s="17"/>
    </row>
    <row r="228" spans="2:33">
      <c r="B228" s="9"/>
      <c r="C228" s="2"/>
      <c r="D228" s="2"/>
      <c r="E228" s="2"/>
      <c r="F228" s="9"/>
      <c r="G228" s="21"/>
      <c r="H228" s="21"/>
      <c r="I228" s="13"/>
      <c r="J228" s="13"/>
      <c r="K228" s="38"/>
      <c r="L228" s="18"/>
      <c r="M228" s="18"/>
      <c r="N228" s="18"/>
      <c r="O228" s="18"/>
      <c r="P228" s="5"/>
      <c r="Q228" s="39"/>
      <c r="R228" s="39"/>
      <c r="S228" s="6"/>
      <c r="T228" s="50"/>
      <c r="U228" s="38"/>
      <c r="V228" s="38"/>
      <c r="W228" s="38"/>
      <c r="X228" s="38"/>
      <c r="Y228" s="17"/>
      <c r="AC228" s="2"/>
      <c r="AD228" s="17"/>
      <c r="AE228" s="17"/>
      <c r="AF228" s="17"/>
      <c r="AG228" s="17"/>
    </row>
    <row r="229" spans="2:33">
      <c r="B229" s="9"/>
      <c r="C229" s="2"/>
      <c r="D229" s="2"/>
      <c r="E229" s="2"/>
      <c r="F229" s="9"/>
      <c r="G229" s="21"/>
      <c r="H229" s="21"/>
      <c r="I229" s="13"/>
      <c r="J229" s="13"/>
      <c r="K229" s="38"/>
      <c r="L229" s="18"/>
      <c r="M229" s="18"/>
      <c r="N229" s="18"/>
      <c r="O229" s="18"/>
      <c r="P229" s="5"/>
      <c r="Q229" s="39"/>
      <c r="R229" s="39"/>
      <c r="S229" s="6"/>
      <c r="T229" s="50"/>
      <c r="U229" s="38"/>
      <c r="V229" s="38"/>
      <c r="W229" s="38"/>
      <c r="X229" s="38"/>
      <c r="Y229" s="17"/>
      <c r="AC229" s="2"/>
      <c r="AD229" s="17"/>
      <c r="AE229" s="17"/>
      <c r="AF229" s="17"/>
      <c r="AG229" s="17"/>
    </row>
    <row r="230" spans="2:33">
      <c r="B230" s="9"/>
      <c r="C230" s="2"/>
      <c r="D230" s="2"/>
      <c r="E230" s="2"/>
      <c r="F230" s="9"/>
      <c r="G230" s="21"/>
      <c r="H230" s="21"/>
      <c r="I230" s="13"/>
      <c r="J230" s="13"/>
      <c r="K230" s="38"/>
      <c r="L230" s="18"/>
      <c r="M230" s="18"/>
      <c r="N230" s="18"/>
      <c r="O230" s="18"/>
      <c r="P230" s="5"/>
      <c r="Q230" s="39"/>
      <c r="R230" s="39"/>
      <c r="S230" s="6"/>
      <c r="T230" s="50"/>
      <c r="U230" s="38"/>
      <c r="V230" s="38"/>
      <c r="W230" s="38"/>
      <c r="X230" s="38"/>
      <c r="Y230" s="17"/>
      <c r="AC230" s="2"/>
      <c r="AD230" s="17"/>
      <c r="AE230" s="17"/>
      <c r="AF230" s="17"/>
      <c r="AG230" s="17"/>
    </row>
    <row r="231" spans="2:33">
      <c r="B231" s="9"/>
      <c r="C231" s="2"/>
      <c r="D231" s="2"/>
      <c r="E231" s="2"/>
      <c r="F231" s="9"/>
      <c r="G231" s="21"/>
      <c r="H231" s="21"/>
      <c r="I231" s="13"/>
      <c r="J231" s="13"/>
      <c r="K231" s="38"/>
      <c r="L231" s="18"/>
      <c r="M231" s="18"/>
      <c r="N231" s="18"/>
      <c r="O231" s="18"/>
      <c r="P231" s="5"/>
      <c r="Q231" s="39"/>
      <c r="R231" s="39"/>
      <c r="S231" s="6"/>
      <c r="T231" s="50"/>
      <c r="U231" s="38"/>
      <c r="V231" s="38"/>
      <c r="W231" s="38"/>
      <c r="X231" s="38"/>
      <c r="Y231" s="17"/>
      <c r="AC231" s="2"/>
      <c r="AD231" s="17"/>
      <c r="AE231" s="17"/>
      <c r="AF231" s="17"/>
      <c r="AG231" s="17"/>
    </row>
    <row r="232" spans="2:33">
      <c r="B232" s="9"/>
      <c r="C232" s="2"/>
      <c r="D232" s="2"/>
      <c r="E232" s="2"/>
      <c r="F232" s="9"/>
      <c r="G232" s="21"/>
      <c r="H232" s="21"/>
      <c r="I232" s="13"/>
      <c r="J232" s="13"/>
      <c r="L232" s="18"/>
      <c r="M232" s="18"/>
      <c r="N232" s="18"/>
      <c r="O232" s="18"/>
      <c r="P232" s="44"/>
      <c r="Q232" s="39"/>
      <c r="R232" s="39"/>
      <c r="S232" s="6"/>
      <c r="T232" s="50"/>
      <c r="U232" s="38"/>
      <c r="V232" s="38"/>
      <c r="W232" s="38"/>
      <c r="X232" s="38"/>
      <c r="Y232" s="17"/>
      <c r="AC232" s="2"/>
      <c r="AD232" s="17"/>
      <c r="AE232" s="17"/>
      <c r="AF232" s="17"/>
      <c r="AG232" s="17"/>
    </row>
    <row r="233" spans="2:33">
      <c r="B233" s="9"/>
      <c r="C233" s="2"/>
      <c r="D233" s="2"/>
      <c r="E233" s="2"/>
      <c r="F233" s="9"/>
      <c r="G233" s="21"/>
      <c r="H233" s="21"/>
      <c r="I233" s="13"/>
      <c r="J233" s="13"/>
      <c r="L233" s="18"/>
      <c r="M233" s="18"/>
      <c r="N233" s="18"/>
      <c r="O233" s="18"/>
      <c r="P233" s="44"/>
      <c r="Q233" s="39"/>
      <c r="R233" s="39"/>
      <c r="S233" s="6"/>
      <c r="T233" s="50"/>
      <c r="U233" s="38"/>
      <c r="V233" s="38"/>
      <c r="W233" s="38"/>
      <c r="X233" s="38"/>
      <c r="Y233" s="17"/>
      <c r="AC233" s="2"/>
      <c r="AD233" s="17"/>
      <c r="AE233" s="17"/>
      <c r="AF233" s="17"/>
      <c r="AG233" s="17"/>
    </row>
    <row r="234" spans="2:33">
      <c r="B234" s="9"/>
      <c r="C234" s="2"/>
      <c r="D234" s="2"/>
      <c r="E234" s="2"/>
      <c r="F234" s="9"/>
      <c r="G234" s="21"/>
      <c r="H234" s="21"/>
      <c r="I234" s="13"/>
      <c r="J234" s="13"/>
      <c r="L234" s="18"/>
      <c r="M234" s="18"/>
      <c r="N234" s="18"/>
      <c r="O234" s="18"/>
      <c r="Q234" s="39"/>
      <c r="R234" s="39"/>
      <c r="S234" s="6"/>
      <c r="T234" s="50"/>
      <c r="U234" s="3"/>
      <c r="V234" s="3"/>
      <c r="W234" s="3"/>
      <c r="X234" s="3"/>
      <c r="Y234" s="17"/>
      <c r="AC234" s="2"/>
      <c r="AD234" s="17"/>
      <c r="AE234" s="17"/>
      <c r="AF234" s="2"/>
      <c r="AG234" s="17"/>
    </row>
    <row r="235" spans="2:33">
      <c r="B235" s="9"/>
      <c r="C235" s="2"/>
      <c r="D235" s="2"/>
      <c r="E235" s="2"/>
      <c r="F235" s="9"/>
      <c r="G235" s="21"/>
      <c r="H235" s="21"/>
      <c r="I235" s="13"/>
      <c r="J235" s="13"/>
      <c r="L235" s="18"/>
      <c r="M235" s="18"/>
      <c r="N235" s="18"/>
      <c r="O235" s="18"/>
      <c r="Q235" s="39"/>
      <c r="R235" s="39"/>
      <c r="S235" s="6"/>
      <c r="T235" s="50"/>
      <c r="Y235" s="17"/>
      <c r="AC235" s="2"/>
      <c r="AD235" s="17"/>
      <c r="AE235" s="17"/>
      <c r="AF235" s="2"/>
      <c r="AG235" s="17"/>
    </row>
    <row r="236" spans="2:33">
      <c r="B236" s="9"/>
      <c r="C236" s="2"/>
      <c r="D236" s="2"/>
      <c r="E236" s="2"/>
      <c r="F236" s="9"/>
      <c r="G236" s="21"/>
      <c r="H236" s="21"/>
      <c r="I236" s="13"/>
      <c r="J236" s="13"/>
      <c r="L236" s="18"/>
      <c r="M236" s="18"/>
      <c r="N236" s="18"/>
      <c r="O236" s="18"/>
      <c r="Q236" s="39"/>
      <c r="R236" s="39"/>
      <c r="S236" s="6"/>
      <c r="T236" s="50"/>
      <c r="Y236" s="17"/>
      <c r="AC236" s="2"/>
      <c r="AD236" s="17"/>
      <c r="AE236" s="17"/>
      <c r="AF236" s="2"/>
      <c r="AG236" s="17"/>
    </row>
    <row r="237" spans="2:33">
      <c r="B237" s="9"/>
      <c r="C237" s="2"/>
      <c r="D237" s="2"/>
      <c r="E237" s="2"/>
      <c r="F237" s="9"/>
      <c r="G237" s="21"/>
      <c r="H237" s="21"/>
      <c r="I237" s="13"/>
      <c r="J237" s="13"/>
      <c r="L237" s="18"/>
      <c r="M237" s="18"/>
      <c r="N237" s="18"/>
      <c r="O237" s="18"/>
      <c r="Q237" s="39"/>
      <c r="R237" s="39"/>
      <c r="S237" s="6"/>
      <c r="T237" s="50"/>
      <c r="Y237" s="17"/>
      <c r="AC237" s="2"/>
      <c r="AD237" s="17"/>
      <c r="AE237" s="17"/>
      <c r="AF237" s="2"/>
      <c r="AG237" s="17"/>
    </row>
    <row r="238" spans="2:33">
      <c r="B238" s="9"/>
      <c r="C238" s="2"/>
      <c r="D238" s="2"/>
      <c r="E238" s="2"/>
      <c r="F238" s="9"/>
      <c r="G238" s="21"/>
      <c r="H238" s="21"/>
      <c r="I238" s="13"/>
      <c r="J238" s="13"/>
      <c r="L238" s="18"/>
      <c r="M238" s="18"/>
      <c r="N238" s="18"/>
      <c r="O238" s="18"/>
      <c r="Q238" s="39"/>
      <c r="R238" s="39"/>
      <c r="S238" s="6"/>
      <c r="T238" s="50"/>
      <c r="Y238" s="17"/>
      <c r="AC238" s="2"/>
      <c r="AD238" s="17"/>
      <c r="AE238" s="17"/>
      <c r="AF238" s="2"/>
      <c r="AG238" s="17"/>
    </row>
    <row r="239" spans="2:33">
      <c r="B239" s="9"/>
      <c r="C239" s="2"/>
      <c r="D239" s="2"/>
      <c r="E239" s="2"/>
      <c r="F239" s="9"/>
      <c r="G239" s="21"/>
      <c r="H239" s="21"/>
      <c r="I239" s="13"/>
      <c r="J239" s="13"/>
      <c r="L239" s="18"/>
      <c r="M239" s="18"/>
      <c r="N239" s="18"/>
      <c r="O239" s="18"/>
      <c r="Q239" s="39"/>
      <c r="R239" s="39"/>
      <c r="S239" s="6"/>
      <c r="T239" s="50"/>
      <c r="Y239" s="17"/>
      <c r="AC239" s="2"/>
      <c r="AD239" s="17"/>
      <c r="AE239" s="17"/>
      <c r="AF239" s="2"/>
      <c r="AG239" s="17"/>
    </row>
    <row r="240" spans="2:33">
      <c r="B240" s="9"/>
      <c r="C240" s="2"/>
      <c r="D240" s="2"/>
      <c r="E240" s="2"/>
      <c r="F240" s="9"/>
      <c r="G240" s="21"/>
      <c r="H240" s="21"/>
      <c r="I240" s="13"/>
      <c r="J240" s="13"/>
      <c r="L240" s="18"/>
      <c r="M240" s="18"/>
      <c r="N240" s="18"/>
      <c r="O240" s="18"/>
      <c r="Q240" s="39"/>
      <c r="R240" s="39"/>
      <c r="S240" s="6"/>
      <c r="T240" s="50"/>
      <c r="Y240" s="17"/>
      <c r="AC240" s="2"/>
      <c r="AD240" s="17"/>
      <c r="AE240" s="17"/>
      <c r="AF240" s="2"/>
      <c r="AG240" s="17"/>
    </row>
    <row r="241" spans="10:20">
      <c r="J241" s="13"/>
      <c r="T241" s="50"/>
    </row>
    <row r="242" spans="10:20">
      <c r="J242" s="13"/>
      <c r="T242" s="50"/>
    </row>
    <row r="243" spans="10:20">
      <c r="J243" s="13"/>
      <c r="T243" s="50"/>
    </row>
    <row r="244" spans="10:20">
      <c r="J244" s="13"/>
      <c r="T244" s="50"/>
    </row>
    <row r="245" spans="10:20">
      <c r="J245" s="13"/>
      <c r="T245" s="50"/>
    </row>
    <row r="246" spans="10:20">
      <c r="J246" s="13"/>
      <c r="T246" s="50"/>
    </row>
    <row r="247" spans="10:20">
      <c r="J247" s="13"/>
      <c r="T247" s="50"/>
    </row>
    <row r="248" spans="10:20">
      <c r="J248" s="13"/>
      <c r="T248" s="50"/>
    </row>
    <row r="249" spans="10:20">
      <c r="J249" s="13"/>
      <c r="T249" s="50"/>
    </row>
    <row r="250" spans="10:20">
      <c r="J250" s="13"/>
      <c r="T250" s="50"/>
    </row>
    <row r="251" spans="10:20">
      <c r="J251" s="13"/>
      <c r="T251" s="50"/>
    </row>
    <row r="252" spans="10:20">
      <c r="J252" s="13"/>
      <c r="T252" s="50"/>
    </row>
    <row r="253" spans="10:20">
      <c r="J253" s="13"/>
      <c r="T253" s="50"/>
    </row>
    <row r="254" spans="10:20">
      <c r="J254" s="13"/>
      <c r="T254" s="50"/>
    </row>
    <row r="255" spans="10:20">
      <c r="J255" s="13"/>
      <c r="T255" s="50"/>
    </row>
    <row r="256" spans="10:20">
      <c r="J256" s="13"/>
      <c r="T256" s="50"/>
    </row>
    <row r="257" spans="10:20">
      <c r="J257" s="13"/>
      <c r="T257" s="50"/>
    </row>
    <row r="258" spans="10:20">
      <c r="J258" s="13"/>
      <c r="T258" s="50"/>
    </row>
    <row r="259" spans="10:20">
      <c r="J259" s="13"/>
      <c r="T259" s="50"/>
    </row>
    <row r="260" spans="10:20">
      <c r="J260" s="13"/>
      <c r="T260" s="50"/>
    </row>
    <row r="261" spans="10:20">
      <c r="J261" s="13"/>
      <c r="T261" s="50"/>
    </row>
    <row r="262" spans="10:20">
      <c r="J262" s="13"/>
      <c r="T262" s="50"/>
    </row>
    <row r="263" spans="10:20">
      <c r="J263" s="13"/>
      <c r="T263" s="50"/>
    </row>
    <row r="264" spans="10:20">
      <c r="J264" s="13"/>
      <c r="T264" s="50"/>
    </row>
    <row r="265" spans="10:20">
      <c r="J265" s="13"/>
      <c r="T265" s="50"/>
    </row>
    <row r="266" spans="10:20">
      <c r="J266" s="13"/>
      <c r="T266" s="50"/>
    </row>
    <row r="267" spans="10:20">
      <c r="J267" s="13"/>
      <c r="T267" s="50"/>
    </row>
    <row r="268" spans="10:20">
      <c r="J268" s="13"/>
      <c r="T268" s="50"/>
    </row>
    <row r="269" spans="10:20">
      <c r="J269" s="13"/>
      <c r="T269" s="50"/>
    </row>
    <row r="270" spans="10:20">
      <c r="T270" s="6"/>
    </row>
    <row r="271" spans="10:20">
      <c r="T271" s="6"/>
    </row>
    <row r="272" spans="10:20">
      <c r="T272" s="6"/>
    </row>
    <row r="273" spans="20:20">
      <c r="T273" s="6"/>
    </row>
    <row r="274" spans="20:20">
      <c r="T274" s="6"/>
    </row>
    <row r="275" spans="20:20">
      <c r="T275" s="6"/>
    </row>
    <row r="276" spans="20:20">
      <c r="T276" s="6"/>
    </row>
    <row r="277" spans="20:20">
      <c r="T277" s="6"/>
    </row>
    <row r="278" spans="20:20">
      <c r="T278" s="6"/>
    </row>
    <row r="279" spans="20:20">
      <c r="T279" s="6"/>
    </row>
    <row r="280" spans="20:20">
      <c r="T280" s="6"/>
    </row>
    <row r="281" spans="20:20">
      <c r="T281" s="6"/>
    </row>
    <row r="282" spans="20:20">
      <c r="T282" s="6"/>
    </row>
    <row r="283" spans="20:20">
      <c r="T283" s="6"/>
    </row>
    <row r="284" spans="20:20">
      <c r="T284" s="6"/>
    </row>
    <row r="285" spans="20:20">
      <c r="T285" s="6"/>
    </row>
    <row r="286" spans="20:20">
      <c r="T286" s="6"/>
    </row>
    <row r="287" spans="20:20">
      <c r="T287" s="6"/>
    </row>
    <row r="288" spans="20: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sheetData>
  <printOptions horizontalCentered="1"/>
  <pageMargins left="0.25" right="0.25" top="0.5" bottom="0.5" header="0.25" footer="0.25"/>
  <pageSetup scale="29" fitToHeight="5" orientation="landscape"/>
  <headerFooter alignWithMargins="0">
    <oddFooter>&amp;L&amp;"Arial,Italic"&amp;8&amp;F  &amp;A     &amp;D &amp;T&amp;R&amp;"Arial,Italic"&amp;8Page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82"/>
  <sheetViews>
    <sheetView workbookViewId="0">
      <selection activeCell="A13" sqref="A13"/>
    </sheetView>
  </sheetViews>
  <sheetFormatPr baseColWidth="10" defaultColWidth="8.83203125" defaultRowHeight="13"/>
  <cols>
    <col min="1" max="1" width="30.6640625" customWidth="1"/>
    <col min="2" max="2" width="164.6640625" customWidth="1"/>
    <col min="3" max="3" width="20.6640625" customWidth="1"/>
  </cols>
  <sheetData>
    <row r="1" spans="1:3" ht="16">
      <c r="A1" s="61" t="s">
        <v>65</v>
      </c>
      <c r="B1" s="1" t="s">
        <v>0</v>
      </c>
    </row>
    <row r="2" spans="1:3" ht="16">
      <c r="B2" s="14" t="s">
        <v>66</v>
      </c>
    </row>
    <row r="3" spans="1:3" s="55" customFormat="1" ht="15" customHeight="1">
      <c r="A3" s="53"/>
      <c r="B3" s="54" t="s">
        <v>9</v>
      </c>
      <c r="C3" s="53"/>
    </row>
    <row r="4" spans="1:3" s="55" customFormat="1" ht="15" customHeight="1">
      <c r="A4" s="53"/>
      <c r="B4" s="53"/>
      <c r="C4" s="53"/>
    </row>
    <row r="5" spans="1:3" s="55" customFormat="1" ht="15" customHeight="1" thickBot="1">
      <c r="A5" s="103" t="s">
        <v>67</v>
      </c>
      <c r="B5" s="102" t="s">
        <v>68</v>
      </c>
      <c r="C5" s="56"/>
    </row>
    <row r="6" spans="1:3" s="55" customFormat="1" ht="28">
      <c r="A6" s="107" t="s">
        <v>69</v>
      </c>
      <c r="B6" s="109" t="s">
        <v>70</v>
      </c>
      <c r="C6" s="56"/>
    </row>
    <row r="7" spans="1:3" s="55" customFormat="1" ht="90" customHeight="1">
      <c r="A7" s="108" t="s">
        <v>71</v>
      </c>
      <c r="B7" s="110" t="s">
        <v>72</v>
      </c>
      <c r="C7" s="56"/>
    </row>
    <row r="8" spans="1:3" s="55" customFormat="1" ht="20" customHeight="1">
      <c r="A8" s="108" t="s">
        <v>73</v>
      </c>
      <c r="B8" s="110" t="s">
        <v>74</v>
      </c>
      <c r="C8" s="56"/>
    </row>
    <row r="9" spans="1:3" s="55" customFormat="1" ht="20" customHeight="1">
      <c r="A9" s="108" t="s">
        <v>75</v>
      </c>
      <c r="B9" s="110" t="s">
        <v>76</v>
      </c>
      <c r="C9" s="53"/>
    </row>
    <row r="10" spans="1:3" s="55" customFormat="1" ht="20" customHeight="1">
      <c r="A10" s="108" t="s">
        <v>77</v>
      </c>
      <c r="B10" s="110" t="s">
        <v>78</v>
      </c>
      <c r="C10" s="53"/>
    </row>
    <row r="11" spans="1:3" s="55" customFormat="1" ht="30" customHeight="1">
      <c r="A11" s="108" t="s">
        <v>79</v>
      </c>
      <c r="B11" s="110" t="s">
        <v>80</v>
      </c>
      <c r="C11" s="53"/>
    </row>
    <row r="12" spans="1:3" s="55" customFormat="1" ht="30" customHeight="1">
      <c r="A12" s="108" t="s">
        <v>81</v>
      </c>
      <c r="B12" s="110" t="s">
        <v>82</v>
      </c>
      <c r="C12" s="53"/>
    </row>
    <row r="13" spans="1:3" s="55" customFormat="1" ht="30" customHeight="1">
      <c r="A13" s="108" t="s">
        <v>83</v>
      </c>
      <c r="B13" s="110" t="s">
        <v>84</v>
      </c>
      <c r="C13" s="53"/>
    </row>
    <row r="14" spans="1:3" s="55" customFormat="1" ht="20" customHeight="1">
      <c r="A14" s="108" t="s">
        <v>85</v>
      </c>
      <c r="B14" s="110" t="s">
        <v>86</v>
      </c>
      <c r="C14" s="53"/>
    </row>
    <row r="15" spans="1:3" s="55" customFormat="1" ht="20" customHeight="1">
      <c r="A15" s="108" t="s">
        <v>87</v>
      </c>
      <c r="B15" s="111" t="s">
        <v>88</v>
      </c>
      <c r="C15" s="53"/>
    </row>
    <row r="16" spans="1:3" s="55" customFormat="1" ht="20" customHeight="1">
      <c r="A16" s="108" t="s">
        <v>89</v>
      </c>
      <c r="B16" s="110" t="s">
        <v>90</v>
      </c>
      <c r="C16" s="53"/>
    </row>
    <row r="17" spans="1:3" s="55" customFormat="1" ht="20" customHeight="1">
      <c r="A17" s="108" t="s">
        <v>91</v>
      </c>
      <c r="B17" s="110" t="s">
        <v>92</v>
      </c>
      <c r="C17" s="53"/>
    </row>
    <row r="18" spans="1:3" s="55" customFormat="1" ht="20" customHeight="1">
      <c r="A18" s="108" t="s">
        <v>93</v>
      </c>
      <c r="B18" s="111" t="s">
        <v>94</v>
      </c>
      <c r="C18" s="53"/>
    </row>
    <row r="19" spans="1:3" s="55" customFormat="1" ht="20" customHeight="1">
      <c r="A19" s="108" t="s">
        <v>95</v>
      </c>
      <c r="B19" s="110" t="s">
        <v>96</v>
      </c>
      <c r="C19" s="53"/>
    </row>
    <row r="20" spans="1:3" s="55" customFormat="1" ht="20" customHeight="1">
      <c r="A20" s="108" t="s">
        <v>97</v>
      </c>
      <c r="B20" s="110" t="s">
        <v>98</v>
      </c>
      <c r="C20" s="53"/>
    </row>
    <row r="21" spans="1:3" s="55" customFormat="1" ht="20" customHeight="1">
      <c r="A21" s="108" t="s">
        <v>99</v>
      </c>
      <c r="B21" s="110" t="s">
        <v>100</v>
      </c>
      <c r="C21" s="53"/>
    </row>
    <row r="22" spans="1:3" s="55" customFormat="1" ht="20" customHeight="1">
      <c r="A22" s="108" t="s">
        <v>101</v>
      </c>
      <c r="B22" s="110" t="s">
        <v>102</v>
      </c>
      <c r="C22" s="53"/>
    </row>
    <row r="23" spans="1:3" s="55" customFormat="1" ht="20" customHeight="1">
      <c r="A23" s="108" t="s">
        <v>103</v>
      </c>
      <c r="B23" s="110" t="s">
        <v>104</v>
      </c>
      <c r="C23" s="53"/>
    </row>
    <row r="24" spans="1:3" s="55" customFormat="1" ht="20" customHeight="1">
      <c r="A24" s="108" t="s">
        <v>105</v>
      </c>
      <c r="B24" s="110" t="s">
        <v>106</v>
      </c>
      <c r="C24" s="53"/>
    </row>
    <row r="25" spans="1:3" s="55" customFormat="1" ht="20" customHeight="1">
      <c r="A25" s="108" t="s">
        <v>107</v>
      </c>
      <c r="B25" s="110" t="s">
        <v>108</v>
      </c>
      <c r="C25" s="53"/>
    </row>
    <row r="26" spans="1:3" s="55" customFormat="1" ht="20" customHeight="1">
      <c r="A26" s="108" t="s">
        <v>109</v>
      </c>
      <c r="B26" s="110" t="s">
        <v>110</v>
      </c>
      <c r="C26" s="53"/>
    </row>
    <row r="27" spans="1:3" s="55" customFormat="1" ht="20" customHeight="1">
      <c r="A27" s="108" t="s">
        <v>111</v>
      </c>
      <c r="B27" s="110" t="s">
        <v>112</v>
      </c>
      <c r="C27" s="53"/>
    </row>
    <row r="28" spans="1:3" s="55" customFormat="1" ht="20" customHeight="1">
      <c r="A28" s="108" t="s">
        <v>71</v>
      </c>
      <c r="B28" s="110" t="s">
        <v>113</v>
      </c>
      <c r="C28" s="53"/>
    </row>
    <row r="29" spans="1:3" s="55" customFormat="1" ht="20" customHeight="1">
      <c r="A29" s="108" t="s">
        <v>114</v>
      </c>
      <c r="B29" s="110" t="s">
        <v>115</v>
      </c>
      <c r="C29" s="53"/>
    </row>
    <row r="30" spans="1:3" s="55" customFormat="1" ht="20" customHeight="1">
      <c r="A30" s="108" t="s">
        <v>116</v>
      </c>
      <c r="B30" s="110" t="s">
        <v>117</v>
      </c>
      <c r="C30" s="53"/>
    </row>
    <row r="31" spans="1:3" s="55" customFormat="1" ht="20" customHeight="1">
      <c r="A31" s="108" t="s">
        <v>118</v>
      </c>
      <c r="B31" s="110" t="s">
        <v>119</v>
      </c>
      <c r="C31" s="53"/>
    </row>
    <row r="32" spans="1:3" s="55" customFormat="1" ht="20" customHeight="1">
      <c r="A32" s="108" t="s">
        <v>120</v>
      </c>
      <c r="B32" s="110" t="s">
        <v>121</v>
      </c>
      <c r="C32" s="53"/>
    </row>
    <row r="33" spans="1:3" s="55" customFormat="1" ht="20" customHeight="1">
      <c r="A33" s="108" t="s">
        <v>122</v>
      </c>
      <c r="B33" s="110" t="s">
        <v>123</v>
      </c>
      <c r="C33" s="53"/>
    </row>
    <row r="34" spans="1:3" s="55" customFormat="1" ht="20" customHeight="1">
      <c r="A34" s="108" t="s">
        <v>124</v>
      </c>
      <c r="B34" s="110" t="s">
        <v>125</v>
      </c>
      <c r="C34" s="53"/>
    </row>
    <row r="35" spans="1:3" s="55" customFormat="1" ht="20" customHeight="1">
      <c r="A35" s="108" t="s">
        <v>126</v>
      </c>
      <c r="B35" s="110" t="s">
        <v>127</v>
      </c>
      <c r="C35" s="53"/>
    </row>
    <row r="36" spans="1:3" s="55" customFormat="1" ht="20" customHeight="1">
      <c r="A36" s="108" t="s">
        <v>128</v>
      </c>
      <c r="B36" s="110" t="s">
        <v>129</v>
      </c>
      <c r="C36" s="53"/>
    </row>
    <row r="38" spans="1:3" s="55" customFormat="1" ht="12" customHeight="1">
      <c r="A38" s="57"/>
      <c r="B38" s="53"/>
      <c r="C38" s="53"/>
    </row>
    <row r="39" spans="1:3" s="55" customFormat="1" ht="12" customHeight="1">
      <c r="A39" s="58"/>
      <c r="B39" s="53"/>
      <c r="C39" s="53"/>
    </row>
    <row r="40" spans="1:3" s="55" customFormat="1" ht="12" customHeight="1">
      <c r="A40" s="58"/>
      <c r="B40" s="53"/>
      <c r="C40" s="53"/>
    </row>
    <row r="41" spans="1:3" s="55" customFormat="1" ht="12" customHeight="1">
      <c r="A41" s="58"/>
      <c r="C41" s="53"/>
    </row>
    <row r="42" spans="1:3" s="55" customFormat="1" ht="12" customHeight="1">
      <c r="A42" s="58"/>
      <c r="C42" s="53"/>
    </row>
    <row r="43" spans="1:3" s="55" customFormat="1" ht="12" customHeight="1">
      <c r="A43" s="57"/>
      <c r="C43" s="57"/>
    </row>
    <row r="44" spans="1:3" s="55" customFormat="1" ht="12" customHeight="1">
      <c r="A44" s="58"/>
      <c r="B44" s="53"/>
      <c r="C44" s="53"/>
    </row>
    <row r="45" spans="1:3" s="55" customFormat="1" ht="12" customHeight="1">
      <c r="A45" s="58"/>
      <c r="B45" s="53"/>
      <c r="C45" s="53"/>
    </row>
    <row r="46" spans="1:3" s="55" customFormat="1" ht="12" customHeight="1">
      <c r="A46" s="58"/>
      <c r="B46" s="53"/>
      <c r="C46" s="53"/>
    </row>
    <row r="47" spans="1:3" s="55" customFormat="1" ht="12" customHeight="1">
      <c r="A47" s="58"/>
      <c r="B47" s="53"/>
      <c r="C47" s="53"/>
    </row>
    <row r="48" spans="1:3" s="55" customFormat="1" ht="12" customHeight="1">
      <c r="A48" s="58"/>
      <c r="B48" s="53"/>
      <c r="C48" s="53"/>
    </row>
    <row r="49" spans="1:3" s="55" customFormat="1" ht="12" customHeight="1">
      <c r="A49" s="58"/>
      <c r="C49" s="53"/>
    </row>
    <row r="50" spans="1:3" s="55" customFormat="1" ht="12" customHeight="1">
      <c r="A50" s="58"/>
      <c r="C50" s="53"/>
    </row>
    <row r="51" spans="1:3" s="55" customFormat="1" ht="12" customHeight="1">
      <c r="A51" s="58"/>
      <c r="C51" s="53"/>
    </row>
    <row r="52" spans="1:3" s="55" customFormat="1" ht="12" customHeight="1">
      <c r="A52" s="58"/>
      <c r="B52" s="59"/>
      <c r="C52" s="53"/>
    </row>
    <row r="53" spans="1:3" s="55" customFormat="1" ht="12" customHeight="1">
      <c r="A53" s="58"/>
      <c r="B53" s="53"/>
      <c r="C53" s="53"/>
    </row>
    <row r="54" spans="1:3" s="55" customFormat="1" ht="12" customHeight="1">
      <c r="A54" s="58"/>
      <c r="B54" s="53"/>
      <c r="C54" s="53"/>
    </row>
    <row r="55" spans="1:3" s="55" customFormat="1" ht="12" customHeight="1">
      <c r="A55" s="58"/>
      <c r="B55" s="53"/>
      <c r="C55" s="53"/>
    </row>
    <row r="56" spans="1:3" s="55" customFormat="1" ht="12" customHeight="1">
      <c r="A56" s="58"/>
      <c r="B56" s="53"/>
      <c r="C56" s="53"/>
    </row>
    <row r="57" spans="1:3" s="55" customFormat="1" ht="12" customHeight="1">
      <c r="A57" s="58"/>
      <c r="C57" s="53"/>
    </row>
    <row r="58" spans="1:3" s="55" customFormat="1" ht="12" customHeight="1">
      <c r="A58" s="60"/>
      <c r="B58" s="60"/>
      <c r="C58" s="60"/>
    </row>
    <row r="59" spans="1:3" s="55" customFormat="1" ht="12" customHeight="1">
      <c r="A59" s="60"/>
      <c r="B59" s="60"/>
      <c r="C59" s="60"/>
    </row>
    <row r="60" spans="1:3" s="55" customFormat="1" ht="12" customHeight="1">
      <c r="A60" s="60"/>
      <c r="B60" s="60"/>
      <c r="C60" s="60"/>
    </row>
    <row r="61" spans="1:3" s="55" customFormat="1" ht="12" customHeight="1">
      <c r="A61" s="60"/>
      <c r="B61" s="60"/>
      <c r="C61" s="60"/>
    </row>
    <row r="62" spans="1:3" s="55" customFormat="1" ht="12" customHeight="1">
      <c r="A62" s="60"/>
      <c r="B62" s="60"/>
      <c r="C62" s="60"/>
    </row>
    <row r="63" spans="1:3" s="55" customFormat="1" ht="12" customHeight="1">
      <c r="A63" s="60"/>
      <c r="B63" s="60"/>
      <c r="C63" s="60"/>
    </row>
    <row r="64" spans="1:3" s="55" customFormat="1" ht="12" customHeight="1">
      <c r="A64" s="60"/>
      <c r="B64" s="60"/>
      <c r="C64" s="60"/>
    </row>
    <row r="65" spans="1:3" s="55" customFormat="1" ht="12" customHeight="1">
      <c r="A65" s="60"/>
      <c r="B65" s="60"/>
      <c r="C65" s="60"/>
    </row>
    <row r="66" spans="1:3" s="55" customFormat="1" ht="12" customHeight="1">
      <c r="A66" s="60"/>
      <c r="B66" s="60"/>
      <c r="C66" s="60"/>
    </row>
    <row r="67" spans="1:3" s="55" customFormat="1" ht="12" customHeight="1">
      <c r="A67" s="60"/>
      <c r="B67" s="60"/>
      <c r="C67" s="60"/>
    </row>
    <row r="68" spans="1:3" s="55" customFormat="1" ht="12" customHeight="1">
      <c r="A68" s="60"/>
      <c r="B68" s="60"/>
      <c r="C68" s="60"/>
    </row>
    <row r="69" spans="1:3" s="55" customFormat="1" ht="12" customHeight="1">
      <c r="A69" s="60"/>
      <c r="B69" s="60"/>
      <c r="C69" s="60"/>
    </row>
    <row r="70" spans="1:3" s="55" customFormat="1" ht="12" customHeight="1">
      <c r="A70" s="60"/>
      <c r="B70" s="60"/>
      <c r="C70" s="60"/>
    </row>
    <row r="71" spans="1:3" s="55" customFormat="1" ht="12" customHeight="1">
      <c r="A71" s="60"/>
      <c r="B71" s="60"/>
      <c r="C71" s="60"/>
    </row>
    <row r="72" spans="1:3" s="55" customFormat="1" ht="12" customHeight="1">
      <c r="A72" s="60"/>
      <c r="B72" s="60"/>
      <c r="C72" s="60"/>
    </row>
    <row r="73" spans="1:3" s="55" customFormat="1" ht="12" customHeight="1">
      <c r="A73" s="60"/>
      <c r="B73" s="60"/>
      <c r="C73" s="60"/>
    </row>
    <row r="74" spans="1:3" s="55" customFormat="1" ht="12" customHeight="1">
      <c r="A74" s="60"/>
      <c r="B74" s="60"/>
      <c r="C74" s="60"/>
    </row>
    <row r="75" spans="1:3" s="55" customFormat="1" ht="12" customHeight="1">
      <c r="A75" s="60"/>
      <c r="B75" s="60"/>
      <c r="C75" s="60"/>
    </row>
    <row r="76" spans="1:3" s="55" customFormat="1" ht="12" customHeight="1">
      <c r="A76" s="60"/>
      <c r="B76" s="60"/>
      <c r="C76" s="60"/>
    </row>
    <row r="77" spans="1:3" s="55" customFormat="1" ht="12" customHeight="1">
      <c r="A77" s="60"/>
      <c r="B77" s="60"/>
      <c r="C77" s="60"/>
    </row>
    <row r="78" spans="1:3" s="55" customFormat="1" ht="12" customHeight="1">
      <c r="A78" s="60"/>
      <c r="B78" s="60"/>
      <c r="C78" s="60"/>
    </row>
    <row r="79" spans="1:3" s="55" customFormat="1" ht="12" customHeight="1">
      <c r="A79" s="60"/>
      <c r="B79" s="60"/>
      <c r="C79" s="60"/>
    </row>
    <row r="80" spans="1:3" s="55" customFormat="1" ht="12" customHeight="1">
      <c r="A80" s="60"/>
      <c r="B80" s="60"/>
      <c r="C80" s="60"/>
    </row>
    <row r="81" spans="1:3" s="55" customFormat="1" ht="12" customHeight="1">
      <c r="A81" s="60"/>
      <c r="B81" s="60"/>
      <c r="C81" s="60"/>
    </row>
    <row r="82" spans="1:3" s="55" customFormat="1" ht="12" customHeight="1">
      <c r="A82" s="60"/>
      <c r="B82" s="60"/>
      <c r="C82" s="60"/>
    </row>
  </sheetData>
  <printOptions horizontalCentered="1"/>
  <pageMargins left="0.25" right="0.25" top="0.5" bottom="0.5" header="0.25" footer="0.25"/>
  <pageSetup scale="66" orientation="landscape" verticalDpi="196"/>
  <headerFooter alignWithMargins="0">
    <oddFooter>&amp;L&amp;"Arial,Italic"&amp;8&amp;F &amp;A    &amp;D &amp;T&amp;R&amp;"Arial,Italic"&amp;8Page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V219"/>
  <sheetViews>
    <sheetView topLeftCell="A133" workbookViewId="0">
      <selection activeCell="B196" sqref="B196"/>
    </sheetView>
  </sheetViews>
  <sheetFormatPr baseColWidth="10" defaultColWidth="9.1640625" defaultRowHeight="13"/>
  <cols>
    <col min="1" max="1" width="20.6640625" style="28" customWidth="1"/>
    <col min="2" max="2" width="16.6640625" style="28" customWidth="1"/>
    <col min="3" max="3" width="24.1640625" style="28" customWidth="1"/>
    <col min="4" max="9" width="16.6640625" style="28" customWidth="1"/>
    <col min="10" max="10" width="40.6640625" style="28" customWidth="1"/>
    <col min="11" max="11" width="16.6640625" style="28" customWidth="1"/>
    <col min="12" max="12" width="8.6640625" style="28" customWidth="1"/>
    <col min="13" max="13" width="18.6640625" style="28" customWidth="1"/>
    <col min="14" max="17" width="16.6640625" style="28" customWidth="1"/>
    <col min="18" max="18" width="32.6640625" style="28" customWidth="1"/>
    <col min="19" max="20" width="16.6640625" style="28" customWidth="1"/>
    <col min="21" max="21" width="10.6640625" style="28" customWidth="1"/>
    <col min="22" max="22" width="96.6640625" style="28" customWidth="1"/>
    <col min="23" max="27" width="10.6640625" style="28" customWidth="1"/>
    <col min="28" max="16384" width="9.1640625" style="28"/>
  </cols>
  <sheetData>
    <row r="1" spans="1:22" ht="15" customHeight="1">
      <c r="A1" s="61" t="s">
        <v>65</v>
      </c>
      <c r="E1" s="1" t="s">
        <v>0</v>
      </c>
    </row>
    <row r="2" spans="1:22" ht="15" customHeight="1">
      <c r="E2" s="14" t="s">
        <v>1219</v>
      </c>
    </row>
    <row r="3" spans="1:22" ht="15" customHeight="1">
      <c r="E3" s="14" t="s">
        <v>1220</v>
      </c>
    </row>
    <row r="4" spans="1:22" ht="15" customHeight="1">
      <c r="E4" s="14"/>
    </row>
    <row r="5" spans="1:22" ht="15" customHeight="1">
      <c r="A5" s="3" t="s">
        <v>131</v>
      </c>
      <c r="B5" s="41">
        <f ca="1" xml:space="preserve"> TODAY()</f>
        <v>46085</v>
      </c>
      <c r="C5" s="2"/>
      <c r="E5" s="14"/>
    </row>
    <row r="6" spans="1:22" ht="15" customHeight="1">
      <c r="A6" s="3" t="s">
        <v>1221</v>
      </c>
      <c r="B6" s="40" t="s">
        <v>8406</v>
      </c>
      <c r="C6" s="2"/>
      <c r="F6" s="1"/>
      <c r="G6" s="1"/>
      <c r="H6" s="1"/>
      <c r="I6" s="1"/>
      <c r="J6" s="1"/>
      <c r="K6" s="1"/>
      <c r="L6" s="1"/>
      <c r="M6" s="1"/>
      <c r="N6" s="9"/>
      <c r="Q6" s="8"/>
      <c r="R6" s="8"/>
    </row>
    <row r="7" spans="1:22" ht="15" customHeight="1">
      <c r="A7" s="3" t="s">
        <v>133</v>
      </c>
      <c r="B7" s="40" t="s">
        <v>1222</v>
      </c>
      <c r="C7" s="2"/>
      <c r="F7" s="1"/>
      <c r="G7" s="1"/>
      <c r="H7" s="1"/>
      <c r="I7" s="1"/>
      <c r="J7" s="1"/>
      <c r="K7" s="1"/>
      <c r="L7" s="1"/>
      <c r="M7" s="1"/>
      <c r="N7" s="9"/>
      <c r="Q7" s="8"/>
      <c r="R7" s="8"/>
    </row>
    <row r="8" spans="1:22" ht="15" customHeight="1">
      <c r="A8" s="3"/>
      <c r="B8" s="40"/>
      <c r="C8" s="2"/>
      <c r="F8" s="1"/>
      <c r="G8" s="1"/>
      <c r="H8" s="1"/>
      <c r="I8" s="1"/>
      <c r="J8" s="1"/>
      <c r="K8" s="1"/>
      <c r="L8" s="1"/>
      <c r="M8" s="1"/>
      <c r="N8" s="9"/>
      <c r="Q8" s="8"/>
      <c r="R8" s="8"/>
    </row>
    <row r="9" spans="1:22" ht="15" customHeight="1">
      <c r="A9" s="3"/>
      <c r="B9" s="40"/>
      <c r="C9" s="2"/>
      <c r="E9" s="14" t="s">
        <v>1223</v>
      </c>
      <c r="F9" s="1"/>
      <c r="G9" s="1"/>
      <c r="H9" s="1"/>
      <c r="I9" s="1"/>
      <c r="J9" s="1"/>
      <c r="K9" s="1"/>
      <c r="L9" s="1"/>
      <c r="M9" s="1"/>
      <c r="N9" s="9"/>
      <c r="Q9" s="8"/>
      <c r="R9" s="8"/>
    </row>
    <row r="10" spans="1:22" ht="15" customHeight="1">
      <c r="D10" s="3" t="s">
        <v>1224</v>
      </c>
      <c r="E10" s="3" t="s">
        <v>1225</v>
      </c>
      <c r="F10" s="3" t="s">
        <v>114</v>
      </c>
      <c r="G10" s="3" t="s">
        <v>114</v>
      </c>
      <c r="H10" s="3"/>
      <c r="I10" s="3"/>
      <c r="J10" s="14"/>
      <c r="K10" s="3" t="s">
        <v>1226</v>
      </c>
      <c r="L10" s="14"/>
      <c r="M10" s="1"/>
      <c r="N10" s="9"/>
      <c r="Q10" s="8"/>
      <c r="R10" s="8"/>
    </row>
    <row r="11" spans="1:22" ht="15" customHeight="1">
      <c r="A11" s="3" t="s">
        <v>73</v>
      </c>
      <c r="B11" s="3" t="s">
        <v>1227</v>
      </c>
      <c r="C11" s="3" t="s">
        <v>1228</v>
      </c>
      <c r="D11" s="3" t="s">
        <v>1229</v>
      </c>
      <c r="E11" s="3" t="s">
        <v>1229</v>
      </c>
      <c r="F11" s="3" t="s">
        <v>1230</v>
      </c>
      <c r="G11" s="3" t="s">
        <v>1231</v>
      </c>
      <c r="H11" s="3" t="s">
        <v>1232</v>
      </c>
      <c r="I11" s="3" t="s">
        <v>1233</v>
      </c>
      <c r="J11" s="3" t="s">
        <v>120</v>
      </c>
      <c r="K11" s="3" t="s">
        <v>1230</v>
      </c>
      <c r="M11" s="14"/>
      <c r="S11" s="6"/>
      <c r="T11" s="6"/>
      <c r="U11" s="5"/>
      <c r="V11" s="5"/>
    </row>
    <row r="12" spans="1:22" ht="15" customHeight="1">
      <c r="A12" s="2" t="s">
        <v>18</v>
      </c>
      <c r="B12" s="2" t="s">
        <v>1234</v>
      </c>
      <c r="C12" s="13">
        <v>1494</v>
      </c>
      <c r="D12" s="19">
        <f>JASON2!C5</f>
        <v>847.0881608334239</v>
      </c>
      <c r="E12" s="19">
        <f>JASON2!D5</f>
        <v>1040.0531712963134</v>
      </c>
      <c r="F12" s="6">
        <f>JASON2!E5</f>
        <v>5078.8039650006049</v>
      </c>
      <c r="G12" s="6">
        <f>F12*1.852</f>
        <v>9405.9449431811208</v>
      </c>
      <c r="H12" s="19">
        <f>JASON2!F5</f>
        <v>5.796701388891961</v>
      </c>
      <c r="I12" s="19">
        <f>JASON2!G5</f>
        <v>0.59127525372161083</v>
      </c>
      <c r="J12" s="2" t="s">
        <v>1235</v>
      </c>
      <c r="K12" s="21">
        <f>((VALUE(D12)) * 24) * 0.25</f>
        <v>5082.5289650005434</v>
      </c>
      <c r="M12" s="11"/>
      <c r="S12" s="6"/>
      <c r="T12" s="6"/>
      <c r="U12" s="5"/>
      <c r="V12" s="5"/>
    </row>
    <row r="13" spans="1:22" ht="15" customHeight="1">
      <c r="A13" s="2" t="s">
        <v>23</v>
      </c>
      <c r="B13" s="38" t="s">
        <v>1236</v>
      </c>
      <c r="C13" s="2">
        <f>DSL120a!B5</f>
        <v>52</v>
      </c>
      <c r="D13" s="19">
        <f>DSL120a!C5</f>
        <v>87.324074074072996</v>
      </c>
      <c r="E13" s="19">
        <f>DSL120a!D5</f>
        <v>98.15883101849613</v>
      </c>
      <c r="F13" s="6">
        <f>DSL120a!E5</f>
        <v>2619.7222222221899</v>
      </c>
      <c r="G13" s="6">
        <f>F13*1.852</f>
        <v>4851.7255555554957</v>
      </c>
      <c r="H13" s="19">
        <f>DSL120a!F5</f>
        <v>8.7743055555547471</v>
      </c>
      <c r="I13" s="19">
        <f>DSL120a!G5</f>
        <v>1.8876698272787718</v>
      </c>
      <c r="J13" s="2" t="s">
        <v>1237</v>
      </c>
      <c r="K13" s="21">
        <f>((VALUE(D13)) * 24) * 1.25</f>
        <v>2619.7222222221899</v>
      </c>
      <c r="L13" s="12"/>
      <c r="R13" s="10"/>
      <c r="S13" s="4" t="s">
        <v>111</v>
      </c>
      <c r="T13" s="4" t="s">
        <v>71</v>
      </c>
      <c r="U13" s="3" t="s">
        <v>114</v>
      </c>
      <c r="V13" s="3"/>
    </row>
    <row r="14" spans="1:22" ht="15" customHeight="1">
      <c r="A14" s="2" t="s">
        <v>35</v>
      </c>
      <c r="B14" s="38" t="s">
        <v>1238</v>
      </c>
      <c r="C14" s="2">
        <f>MEDEA!B5</f>
        <v>15</v>
      </c>
      <c r="D14" s="19">
        <f>MEDEA!C5</f>
        <v>7.2854166666729725</v>
      </c>
      <c r="E14" s="19">
        <f>MEDEA!D5</f>
        <v>9.304166666661331</v>
      </c>
      <c r="F14" s="6">
        <f>MEDEA!E5</f>
        <v>43.712500000037835</v>
      </c>
      <c r="G14" s="6">
        <f>MEDEA!F5</f>
        <v>2.0347222222262644</v>
      </c>
      <c r="H14" s="19">
        <f>MEDEA!F5</f>
        <v>2.0347222222262644</v>
      </c>
      <c r="I14" s="19">
        <f>MEDEA!G5</f>
        <v>0.6202777777774221</v>
      </c>
      <c r="J14" s="2" t="s">
        <v>1235</v>
      </c>
      <c r="K14" s="21">
        <f>((VALUE(D14)) * 24) * 1.25</f>
        <v>218.56250000018917</v>
      </c>
      <c r="L14" s="12"/>
      <c r="R14" s="10"/>
      <c r="S14" s="4"/>
      <c r="T14" s="4"/>
      <c r="U14" s="3"/>
      <c r="V14" s="3"/>
    </row>
    <row r="15" spans="1:22" ht="15" customHeight="1">
      <c r="A15" s="2" t="s">
        <v>29</v>
      </c>
      <c r="B15" s="38" t="s">
        <v>1239</v>
      </c>
      <c r="C15" s="2">
        <f>ARGO2!B5</f>
        <v>50</v>
      </c>
      <c r="D15" s="19">
        <f>ARGO2!C5</f>
        <v>73.306562500009022</v>
      </c>
      <c r="E15" s="19">
        <f>ARGO2!D5</f>
        <v>81.594166666676756</v>
      </c>
      <c r="F15" s="6">
        <f>ARGO2!E5</f>
        <v>705.11249999999984</v>
      </c>
      <c r="G15" s="6">
        <f>F15*1.852</f>
        <v>1305.8683499999997</v>
      </c>
      <c r="H15" s="19">
        <f>ARGO2!F5</f>
        <v>7.7868055555518367</v>
      </c>
      <c r="I15" s="19">
        <f>ARGO2!G5</f>
        <v>1.6318833333335352</v>
      </c>
      <c r="J15" s="2" t="s">
        <v>1240</v>
      </c>
      <c r="K15" s="21">
        <f>((VALUE(D15)) * 24) * 0.5</f>
        <v>879.67875000010827</v>
      </c>
      <c r="M15" s="11"/>
    </row>
    <row r="16" spans="1:22" ht="15" customHeight="1">
      <c r="A16" s="2" t="s">
        <v>20</v>
      </c>
      <c r="B16" s="2" t="s">
        <v>1241</v>
      </c>
      <c r="C16" s="13">
        <f>JASON!B5</f>
        <v>253</v>
      </c>
      <c r="D16" s="19">
        <f>JASON!C5</f>
        <v>157.47923611105216</v>
      </c>
      <c r="E16" s="19">
        <f>JASON!D5</f>
        <v>195.13350694446126</v>
      </c>
      <c r="F16" s="6">
        <f>JASON!E5</f>
        <v>944.87541666631296</v>
      </c>
      <c r="G16" s="6">
        <f>F16*1.852</f>
        <v>1749.9092716660116</v>
      </c>
      <c r="H16" s="19">
        <f>JASON!F5</f>
        <v>4.8791666666656965</v>
      </c>
      <c r="I16" s="19">
        <f>JASON!G5</f>
        <v>0.77127868357494567</v>
      </c>
      <c r="J16" s="2" t="s">
        <v>1235</v>
      </c>
      <c r="K16" s="21">
        <f>((VALUE(D16)) * 24) * 0.25</f>
        <v>944.87541666631296</v>
      </c>
      <c r="M16" s="11"/>
      <c r="S16" s="6"/>
      <c r="T16" s="6"/>
      <c r="U16" s="5"/>
      <c r="V16" s="5"/>
    </row>
    <row r="17" spans="1:22" ht="15" customHeight="1">
      <c r="A17" s="2" t="s">
        <v>26</v>
      </c>
      <c r="B17" s="2" t="s">
        <v>1242</v>
      </c>
      <c r="C17" s="2">
        <f>'DSL120'!B5</f>
        <v>79</v>
      </c>
      <c r="D17" s="19">
        <f>'DSL120'!C5</f>
        <v>99.442511574052332</v>
      </c>
      <c r="E17" s="19">
        <f>'DSL120'!D5</f>
        <v>110.39370370368852</v>
      </c>
      <c r="F17" s="6">
        <f>'DSL120'!E5</f>
        <v>2983.27534722157</v>
      </c>
      <c r="G17" s="6">
        <f t="shared" ref="G17:G22" si="0">F17*1.852</f>
        <v>5525.0259430543474</v>
      </c>
      <c r="H17" s="19">
        <f>'DSL120'!F5</f>
        <v>6.2604166666642413</v>
      </c>
      <c r="I17" s="19">
        <f>'DSL120'!G5</f>
        <v>1.3973886544770697</v>
      </c>
      <c r="J17" s="2" t="s">
        <v>1237</v>
      </c>
      <c r="K17" s="21">
        <f>((VALUE(D17)) * 24) * 1.25</f>
        <v>2983.27534722157</v>
      </c>
      <c r="L17" s="12"/>
      <c r="R17" s="10"/>
      <c r="S17" s="4" t="s">
        <v>111</v>
      </c>
      <c r="T17" s="4" t="s">
        <v>71</v>
      </c>
      <c r="U17" s="3" t="s">
        <v>114</v>
      </c>
      <c r="V17" s="3"/>
    </row>
    <row r="18" spans="1:22" ht="15" customHeight="1">
      <c r="A18" s="2" t="s">
        <v>44</v>
      </c>
      <c r="B18" s="38" t="s">
        <v>1243</v>
      </c>
      <c r="C18" s="2">
        <f>TowCam!B5</f>
        <v>41</v>
      </c>
      <c r="D18" s="19">
        <f>TowCam!C5</f>
        <v>9.8895833333226619</v>
      </c>
      <c r="E18" s="19">
        <f>TowCam!D5</f>
        <v>10.409722222218988</v>
      </c>
      <c r="F18" s="33">
        <f>TowCam!E5</f>
        <v>59.337499999935972</v>
      </c>
      <c r="G18" s="6">
        <f t="shared" si="0"/>
        <v>109.89304999988143</v>
      </c>
      <c r="H18" s="19">
        <f>TowCam!F5</f>
        <v>0.3555555555576575</v>
      </c>
      <c r="I18" s="19">
        <f>TowCam!G5</f>
        <v>0.25389566395656071</v>
      </c>
      <c r="J18" s="2" t="s">
        <v>1235</v>
      </c>
      <c r="K18" s="21">
        <f>((VALUE(D18)) * 24) * 0.25</f>
        <v>59.337499999935972</v>
      </c>
      <c r="Q18" s="10"/>
      <c r="R18" s="10"/>
      <c r="S18" s="9"/>
      <c r="T18" s="10"/>
      <c r="U18" s="9"/>
      <c r="V18" s="9"/>
    </row>
    <row r="19" spans="1:22" ht="15" customHeight="1">
      <c r="A19" s="2" t="s">
        <v>1244</v>
      </c>
      <c r="B19" s="38" t="s">
        <v>1245</v>
      </c>
      <c r="C19" s="2">
        <f>OCEANIC_EXPLORER!B5</f>
        <v>12</v>
      </c>
      <c r="D19" s="19">
        <f>OCEANIC_EXPLORER!C5</f>
        <v>3.1875</v>
      </c>
      <c r="E19" s="19">
        <f>OCEANIC_EXPLORER!D5</f>
        <v>3.727083333345945</v>
      </c>
      <c r="F19" s="6">
        <f>OCEANIC_EXPLORER!E5</f>
        <v>19.125</v>
      </c>
      <c r="G19" s="6">
        <f>F19*1.852</f>
        <v>35.419499999999999</v>
      </c>
      <c r="H19" s="19">
        <f>OCEANIC_EXPLORER!F5</f>
        <v>0.58611111110803904</v>
      </c>
      <c r="I19" s="19">
        <f>OCEANIC_EXPLORER!G5</f>
        <v>0.31059027777882875</v>
      </c>
      <c r="J19" s="2" t="s">
        <v>1235</v>
      </c>
      <c r="K19" s="21">
        <f>((VALUE(D19)) * 24) * 0.25</f>
        <v>19.125</v>
      </c>
      <c r="Q19" s="10"/>
      <c r="R19" s="10"/>
      <c r="S19" s="9"/>
      <c r="T19" s="10"/>
      <c r="U19" s="9"/>
      <c r="V19" s="9"/>
    </row>
    <row r="20" spans="1:22" ht="15" customHeight="1">
      <c r="A20" s="2" t="s">
        <v>38</v>
      </c>
      <c r="B20" s="2" t="s">
        <v>1246</v>
      </c>
      <c r="C20" s="2">
        <f>ANGUS!B5</f>
        <v>335</v>
      </c>
      <c r="D20" s="19">
        <f>ANGUS!C5</f>
        <v>103.28055555556421</v>
      </c>
      <c r="E20" s="19">
        <f>ANGUS!D5</f>
        <v>133.51458333336632</v>
      </c>
      <c r="F20" s="6">
        <f>ANGUS!F5</f>
        <v>1239.3666666667705</v>
      </c>
      <c r="G20" s="6">
        <f t="shared" si="0"/>
        <v>2295.3070666668591</v>
      </c>
      <c r="H20" s="19">
        <f>ANGUS!G5</f>
        <v>1.2923611111109494</v>
      </c>
      <c r="I20" s="19">
        <f>ANGUS!H5</f>
        <v>0.3985509950249741</v>
      </c>
      <c r="J20" s="2" t="s">
        <v>1240</v>
      </c>
      <c r="K20" s="21">
        <f>((VALUE(D20)) * 24) * 0.5</f>
        <v>1239.3666666667705</v>
      </c>
      <c r="L20" s="36"/>
      <c r="U20" s="6" t="s">
        <v>8</v>
      </c>
      <c r="V20" s="6"/>
    </row>
    <row r="21" spans="1:22" ht="15" customHeight="1">
      <c r="A21" s="2" t="s">
        <v>1247</v>
      </c>
      <c r="B21" s="2" t="s">
        <v>1248</v>
      </c>
      <c r="C21" s="2">
        <f>ARGO1!B5</f>
        <v>93</v>
      </c>
      <c r="D21" s="32">
        <f>ARGO1!C5</f>
        <v>75.968749999978172</v>
      </c>
      <c r="E21" s="32">
        <f>ARGO1!D5</f>
        <v>86.088888888883957</v>
      </c>
      <c r="F21" s="33">
        <f>ARGO1!E5</f>
        <v>911.62499999973807</v>
      </c>
      <c r="G21" s="6">
        <f t="shared" si="0"/>
        <v>1688.3294999995151</v>
      </c>
      <c r="H21" s="19">
        <f>ARGO1!F5</f>
        <v>3.9729166666656965</v>
      </c>
      <c r="I21" s="19">
        <f>ARGO1!G5</f>
        <v>0.92568697729982752</v>
      </c>
      <c r="J21" s="2" t="s">
        <v>1240</v>
      </c>
      <c r="K21" s="21">
        <f>((VALUE(D21)) * 24) * 0.5</f>
        <v>911.62499999973807</v>
      </c>
      <c r="L21" s="36"/>
      <c r="Q21" s="10"/>
      <c r="R21" s="10"/>
      <c r="S21" s="9"/>
      <c r="T21" s="10"/>
      <c r="U21" s="9"/>
      <c r="V21" s="9"/>
    </row>
    <row r="22" spans="1:22" ht="15" customHeight="1">
      <c r="A22" s="2" t="s">
        <v>1249</v>
      </c>
      <c r="B22" s="2" t="s">
        <v>1250</v>
      </c>
      <c r="C22" s="26">
        <f>CMARC!B5</f>
        <v>12</v>
      </c>
      <c r="D22" s="32">
        <f>CMARC!C5</f>
        <v>8.8895833333335759</v>
      </c>
      <c r="E22" s="32">
        <f>CMARC!D5</f>
        <v>10.289583333327755</v>
      </c>
      <c r="F22" s="33">
        <f>CMARC!E5</f>
        <v>266.68750000000728</v>
      </c>
      <c r="G22" s="6">
        <f t="shared" si="0"/>
        <v>493.9052500000135</v>
      </c>
      <c r="H22" s="19">
        <f>CMARC!F5</f>
        <v>1.9083333333328483</v>
      </c>
      <c r="I22" s="19">
        <f>CMARC!G5</f>
        <v>0.85746527777731296</v>
      </c>
      <c r="J22" s="2" t="s">
        <v>1237</v>
      </c>
      <c r="K22" s="21">
        <f>((VALUE(D22)) * 24) * 1.25</f>
        <v>266.68750000000728</v>
      </c>
      <c r="L22" s="36"/>
      <c r="Q22" s="10"/>
      <c r="R22" s="10"/>
      <c r="S22" s="9"/>
      <c r="T22" s="10"/>
      <c r="U22" s="9"/>
      <c r="V22" s="9"/>
    </row>
    <row r="23" spans="1:22" ht="15" customHeight="1">
      <c r="A23" s="3" t="s">
        <v>1251</v>
      </c>
      <c r="B23" s="2" t="s">
        <v>1252</v>
      </c>
      <c r="C23" s="30">
        <f>SUM(C12:C22)</f>
        <v>2436</v>
      </c>
      <c r="D23" s="32">
        <f>SUM(D12:D22)</f>
        <v>1473.141933981482</v>
      </c>
      <c r="E23" s="32">
        <f>SUM(E12:E22)</f>
        <v>1778.6674074074404</v>
      </c>
      <c r="F23" s="33">
        <f>SUM(F12:F22)</f>
        <v>14871.643617777167</v>
      </c>
      <c r="G23" s="33">
        <f>SUM(G12:G22)</f>
        <v>27463.363152345475</v>
      </c>
      <c r="H23" s="33"/>
      <c r="I23" s="33"/>
      <c r="K23" s="25">
        <f>SUM(K16:K22)</f>
        <v>6424.2924305543347</v>
      </c>
    </row>
    <row r="24" spans="1:22" ht="15" customHeight="1">
      <c r="A24" s="3"/>
      <c r="C24" s="26"/>
      <c r="D24" s="32"/>
      <c r="E24" s="32"/>
      <c r="F24" s="33"/>
      <c r="G24" s="33"/>
      <c r="H24" s="33"/>
      <c r="I24" s="33"/>
      <c r="K24" s="25"/>
    </row>
    <row r="25" spans="1:22" ht="15" customHeight="1"/>
    <row r="26" spans="1:22" ht="15" customHeight="1">
      <c r="A26" s="61"/>
      <c r="C26" s="1" t="s">
        <v>1253</v>
      </c>
      <c r="D26" s="2"/>
      <c r="G26" s="1" t="s">
        <v>1254</v>
      </c>
    </row>
    <row r="27" spans="1:22" ht="15" customHeight="1">
      <c r="A27" s="3" t="s">
        <v>99</v>
      </c>
      <c r="B27" s="7" t="s">
        <v>1255</v>
      </c>
      <c r="C27" s="8" t="s">
        <v>1256</v>
      </c>
      <c r="D27" s="7" t="s">
        <v>1257</v>
      </c>
      <c r="E27" s="3" t="s">
        <v>1258</v>
      </c>
      <c r="F27" s="7" t="s">
        <v>1255</v>
      </c>
      <c r="G27" s="8" t="s">
        <v>1259</v>
      </c>
      <c r="H27" s="7" t="s">
        <v>1257</v>
      </c>
      <c r="I27" s="3" t="s">
        <v>1258</v>
      </c>
    </row>
    <row r="28" spans="1:22" ht="15" customHeight="1">
      <c r="A28" s="13">
        <v>1988</v>
      </c>
      <c r="B28" s="13">
        <f>COUNTIF(JASON!$J$12:$J$302,A28)</f>
        <v>10</v>
      </c>
      <c r="C28" s="13">
        <f>COUNTIF(ARGO1!$J$12:$J$300,A28)</f>
        <v>34</v>
      </c>
      <c r="D28" s="13">
        <f>COUNTIF('DSL120'!$J$12:$J$300,A28)</f>
        <v>0</v>
      </c>
      <c r="F28" s="13">
        <f t="array" ref="F28">COUNT(IF(YEAR(JASON!$L$12:$L$302)=A28,JASON!$L$12:$L$302))</f>
        <v>10</v>
      </c>
      <c r="G28" s="13">
        <f t="array" ref="G28">COUNT(IF(YEAR(ARGO1!$L$12:$L$301)=A28,ARGO1!$L$12:$L$301))</f>
        <v>34</v>
      </c>
      <c r="H28" s="13">
        <f t="array" ref="H28">COUNT(IF(YEAR('DSL120'!$L$12:$L$301)=A28,'DSL120'!$L$12:$L$301))</f>
        <v>0</v>
      </c>
    </row>
    <row r="29" spans="1:22" ht="15" customHeight="1">
      <c r="A29" s="13">
        <v>1989</v>
      </c>
      <c r="B29" s="13">
        <f>COUNTIF(JASON!$J$12:$J$302,A29)</f>
        <v>31</v>
      </c>
      <c r="C29" s="13">
        <f>COUNTIF(ARGO1!$J$12:$J$300,A29)</f>
        <v>16</v>
      </c>
      <c r="D29" s="13">
        <f>COUNTIF('DSL120'!$J$12:$J$300,A29)</f>
        <v>9</v>
      </c>
      <c r="F29" s="13">
        <f t="array" ref="F29">COUNT(IF(YEAR(JASON!$L$12:$L$302)=A29,JASON!$L$12:$L$302))</f>
        <v>31</v>
      </c>
      <c r="G29" s="13">
        <f t="array" ref="G29">COUNT(IF(YEAR(ARGO1!$L$12:$L$301)=A29,ARGO1!$L$12:$L$301))</f>
        <v>16</v>
      </c>
      <c r="H29" s="13">
        <f t="array" ref="H29">COUNT(IF(YEAR('DSL120'!$L$12:$L$301)=A29,'DSL120'!$L$12:$L$301))</f>
        <v>9</v>
      </c>
    </row>
    <row r="30" spans="1:22" ht="15" customHeight="1">
      <c r="A30" s="13">
        <v>1990</v>
      </c>
      <c r="B30" s="13">
        <f>COUNTIF(JASON!$J$12:$J$302,A30)</f>
        <v>16</v>
      </c>
      <c r="C30" s="13">
        <f>COUNTIF(ARGO1!$J$12:$J$300,A30)</f>
        <v>0</v>
      </c>
      <c r="D30" s="13">
        <f>COUNTIF('DSL120'!$J$12:$J$300,A30)</f>
        <v>2</v>
      </c>
      <c r="F30" s="13">
        <f t="array" ref="F30">COUNT(IF(YEAR(JASON!$L$12:$L$302)=A30,JASON!$L$12:$L$302))</f>
        <v>16</v>
      </c>
      <c r="G30" s="13">
        <f t="array" ref="G30">COUNT(IF(YEAR(ARGO1!$L$12:$L$301)=A30,ARGO1!$L$12:$L$301))</f>
        <v>0</v>
      </c>
      <c r="H30" s="13">
        <f t="array" ref="H30">COUNT(IF(YEAR('DSL120'!$L$12:$L$301)=A30,'DSL120'!$L$12:$L$301))</f>
        <v>2</v>
      </c>
    </row>
    <row r="31" spans="1:22" ht="15" customHeight="1">
      <c r="A31" s="13">
        <v>1991</v>
      </c>
      <c r="B31" s="13">
        <f>COUNTIF(JASON!$J$12:$J$302,A31)</f>
        <v>11</v>
      </c>
      <c r="C31" s="13">
        <f>COUNTIF(ARGO1!$J$12:$J$300,A31)</f>
        <v>0</v>
      </c>
      <c r="D31" s="13">
        <f>COUNTIF('DSL120'!$J$12:$J$300,A31)</f>
        <v>9</v>
      </c>
      <c r="F31" s="13">
        <f t="array" ref="F31">COUNT(IF(YEAR(JASON!$L$12:$L$302)=A31,JASON!$L$12:$L$302))</f>
        <v>11</v>
      </c>
      <c r="G31" s="13">
        <f t="array" ref="G31">COUNT(IF(YEAR(ARGO1!$L$12:$L$301)=A31,ARGO1!$L$12:$L$301))</f>
        <v>0</v>
      </c>
      <c r="H31" s="13">
        <f t="array" ref="H31">COUNT(IF(YEAR('DSL120'!$L$12:$L$301)=A31,'DSL120'!$L$12:$L$301))</f>
        <v>9</v>
      </c>
    </row>
    <row r="32" spans="1:22" ht="15" customHeight="1">
      <c r="A32" s="13">
        <v>1992</v>
      </c>
      <c r="B32" s="13">
        <f>COUNTIF(JASON!$J$12:$J$302,A32)</f>
        <v>0</v>
      </c>
      <c r="C32" s="13">
        <f>COUNTIF(ARGO1!$J$12:$J$300,A32)</f>
        <v>0</v>
      </c>
      <c r="D32" s="13">
        <f>COUNTIF('DSL120'!$J$12:$J$300,A32)</f>
        <v>4</v>
      </c>
      <c r="F32" s="13">
        <f t="array" ref="F32">COUNT(IF(YEAR(JASON!$L$12:$L$302)=A32,JASON!$L$12:$L$302))</f>
        <v>0</v>
      </c>
      <c r="G32" s="13">
        <f t="array" ref="G32">COUNT(IF(YEAR(ARGO1!$L$12:$L$301)=A32,ARGO1!$L$12:$L$301))</f>
        <v>0</v>
      </c>
      <c r="H32" s="13">
        <f t="array" ref="H32">COUNT(IF(YEAR('DSL120'!$L$12:$L$301)=A32,'DSL120'!$L$12:$L$301))</f>
        <v>4</v>
      </c>
    </row>
    <row r="33" spans="1:9" ht="15" customHeight="1">
      <c r="A33" s="13">
        <v>1993</v>
      </c>
      <c r="B33" s="13">
        <f>COUNTIF(JASON!$J$12:$J$302,A33)</f>
        <v>32</v>
      </c>
      <c r="C33" s="13">
        <f>COUNTIF(ARGO1!$J$12:$J$300,A33)</f>
        <v>0</v>
      </c>
      <c r="D33" s="13">
        <f>COUNTIF('DSL120'!$J$12:$J$300,A33)</f>
        <v>5</v>
      </c>
      <c r="F33" s="13">
        <f t="array" ref="F33">COUNT(IF(YEAR(JASON!$L$12:$L$302)=A33,JASON!$L$12:$L$302))</f>
        <v>32</v>
      </c>
      <c r="G33" s="13">
        <f t="array" ref="G33">COUNT(IF(YEAR(ARGO1!$L$12:$L$301)=A33,ARGO1!$L$12:$L$301))</f>
        <v>0</v>
      </c>
      <c r="H33" s="13">
        <f t="array" ref="H33">COUNT(IF(YEAR('DSL120'!$L$12:$L$301)=A33,'DSL120'!$L$12:$L$301))</f>
        <v>5</v>
      </c>
    </row>
    <row r="34" spans="1:9" ht="15" customHeight="1">
      <c r="A34" s="13">
        <v>1994</v>
      </c>
      <c r="B34" s="13">
        <f>COUNTIF(JASON!$J$12:$J$302,A34)</f>
        <v>0</v>
      </c>
      <c r="C34" s="13">
        <f>COUNTIF(ARGO2!$J$12:$J$300,A34)</f>
        <v>2</v>
      </c>
      <c r="D34" s="13">
        <f>COUNTIF('DSL120'!$J$12:$J$300,A34)</f>
        <v>4</v>
      </c>
      <c r="F34" s="13">
        <f t="array" ref="F34">COUNT(IF(YEAR(JASON!$L$12:$L$302)=A34,JASON!$L$12:$L$302))</f>
        <v>0</v>
      </c>
      <c r="G34" s="13">
        <f t="array" ref="G34">COUNT(IF(YEAR(ARGO2!$L$12:$L$301)=A34,ARGO2!$L$12:$L$301))</f>
        <v>2</v>
      </c>
      <c r="H34" s="13">
        <f t="array" ref="H34">COUNT(IF(YEAR('DSL120'!$L$12:$L$301)=A34,'DSL120'!$L$12:$L$301))</f>
        <v>4</v>
      </c>
    </row>
    <row r="35" spans="1:9" ht="15" customHeight="1">
      <c r="A35" s="13">
        <v>1995</v>
      </c>
      <c r="B35" s="13">
        <f>COUNTIF(JASON!$J$12:$J$302,A35)</f>
        <v>6</v>
      </c>
      <c r="C35" s="13">
        <f>COUNTIF(ARGO2!$J$12:$J$300,A35)</f>
        <v>0</v>
      </c>
      <c r="D35" s="13">
        <f>COUNTIF('DSL120'!$J$12:$J$300,A35)</f>
        <v>0</v>
      </c>
      <c r="F35" s="13">
        <f t="array" ref="F35">COUNT(IF(YEAR(JASON!$L$12:$L$302)=A35,JASON!$L$12:$L$302))</f>
        <v>6</v>
      </c>
      <c r="G35" s="13">
        <f t="array" ref="G35">COUNT(IF(YEAR(ARGO2!$L$12:$L$301)=A35,ARGO2!$L$12:$L$301))</f>
        <v>0</v>
      </c>
      <c r="H35" s="13">
        <f t="array" ref="H35">COUNT(IF(YEAR('DSL120'!$L$12:$L$301)=A35,'DSL120'!$L$12:$L$301))</f>
        <v>0</v>
      </c>
    </row>
    <row r="36" spans="1:9" ht="15" customHeight="1">
      <c r="A36" s="13">
        <v>1996</v>
      </c>
      <c r="B36" s="13">
        <f>COUNTIF(JASON!$J$12:$J$302,A36)</f>
        <v>18</v>
      </c>
      <c r="C36" s="13">
        <f>COUNTIF(ARGO2!$J$12:$J$300,A36)</f>
        <v>8</v>
      </c>
      <c r="D36" s="13">
        <f>COUNTIF('DSL120'!$J$12:$J$300,A36)</f>
        <v>8</v>
      </c>
      <c r="F36" s="13">
        <f t="array" ref="F36">COUNT(IF(YEAR(JASON!$L$12:$L$302)=A36,JASON!$L$12:$L$302))</f>
        <v>18</v>
      </c>
      <c r="G36" s="13">
        <f t="array" ref="G36">COUNT(IF(YEAR(ARGO2!$L$12:$L$301)=A36,ARGO2!$L$12:$L$301))</f>
        <v>8</v>
      </c>
      <c r="H36" s="13">
        <f t="array" ref="H36">COUNT(IF(YEAR('DSL120'!$L$12:$L$301)=A36,'DSL120'!$L$12:$L$301))</f>
        <v>8</v>
      </c>
    </row>
    <row r="37" spans="1:9" ht="15" customHeight="1">
      <c r="A37" s="13">
        <v>1997</v>
      </c>
      <c r="B37" s="75">
        <f>COUNTIF(JASON!$J$12:$J$302,A37)</f>
        <v>38</v>
      </c>
      <c r="C37" s="13">
        <f>COUNTIF(ARGO2!$J$12:$J$300,A37)</f>
        <v>7</v>
      </c>
      <c r="D37" s="13">
        <f>COUNTIF('DSL120'!$J$12:$J$300,A37)</f>
        <v>4</v>
      </c>
      <c r="E37" s="13"/>
      <c r="F37" s="75">
        <f t="array" ref="F37">COUNT(IF(YEAR(JASON!$L$12:$L$302)=A37,JASON!$L$12:$L$302))</f>
        <v>38</v>
      </c>
      <c r="G37" s="13">
        <f t="array" ref="G37">COUNT(IF(YEAR(ARGO2!$L$12:$L$301)=A37,ARGO2!$L$12:$L$301))</f>
        <v>7</v>
      </c>
      <c r="H37" s="13">
        <f t="array" ref="H37">COUNT(IF(YEAR('DSL120'!$L$12:$L$301)=A37,'DSL120'!$L$12:$L$301))</f>
        <v>4</v>
      </c>
      <c r="I37" s="47"/>
    </row>
    <row r="38" spans="1:9" ht="15" customHeight="1">
      <c r="A38" s="13">
        <v>1998</v>
      </c>
      <c r="B38" s="13">
        <f>COUNTIF(JASON!$J$12:$J$302,A38)</f>
        <v>11</v>
      </c>
      <c r="C38" s="13">
        <f>COUNTIF(ARGO2!$J$12:$J$300,A38)</f>
        <v>4</v>
      </c>
      <c r="D38" s="75">
        <f>COUNTIF('DSL120'!$J$12:$J$300,A38)</f>
        <v>15</v>
      </c>
      <c r="F38" s="13">
        <f t="array" ref="F38">COUNT(IF(YEAR(JASON!$L$12:$L$302)=A38,JASON!$L$12:$L$302))</f>
        <v>11</v>
      </c>
      <c r="G38" s="13">
        <f t="array" ref="G38">COUNT(IF(YEAR(ARGO2!$L$12:$L$301)=A38,ARGO2!$L$12:$L$301))</f>
        <v>4</v>
      </c>
      <c r="H38" s="75">
        <f t="array" ref="H38">COUNT(IF(YEAR('DSL120'!$L$12:$L$301)=A38,'DSL120'!$L$12:$L$301))</f>
        <v>15</v>
      </c>
      <c r="I38" s="47"/>
    </row>
    <row r="39" spans="1:9" ht="15" customHeight="1">
      <c r="A39" s="13">
        <v>1999</v>
      </c>
      <c r="B39" s="13">
        <f>COUNTIF(JASON!$J$12:$J$302,A39)</f>
        <v>31</v>
      </c>
      <c r="C39" s="13">
        <f>COUNTIF(ARGO2!$J$12:$J$300,A39)</f>
        <v>11</v>
      </c>
      <c r="D39" s="13">
        <f>COUNTIF('DSL120'!$J$12:$J$300,A39)</f>
        <v>6</v>
      </c>
      <c r="F39" s="13">
        <f t="array" ref="F39">COUNT(IF(YEAR(JASON!$L$12:$L$302)=A39,JASON!$L$12:$L$302))</f>
        <v>31</v>
      </c>
      <c r="G39" s="13">
        <f t="array" ref="G39">COUNT(IF(YEAR(ARGO2!$L$12:$L$301)=A39,ARGO2!$L$12:$L$301))</f>
        <v>11</v>
      </c>
      <c r="H39" s="13">
        <f t="array" ref="H39">COUNT(IF(YEAR('DSL120'!$L$12:$L$301)=A39,'DSL120'!$L$12:$L$301))</f>
        <v>6</v>
      </c>
    </row>
    <row r="40" spans="1:9" ht="15" customHeight="1">
      <c r="A40" s="13">
        <v>2000</v>
      </c>
      <c r="B40" s="13">
        <f>COUNTIF(JASON!$J$12:$J$302,A40)</f>
        <v>20</v>
      </c>
      <c r="C40" s="13">
        <f>COUNTIF(ARGO2!$J$12:$J$300,A40)</f>
        <v>18</v>
      </c>
      <c r="D40" s="13">
        <f>COUNTIF('DSL120'!$J$12:$J$300,A40)</f>
        <v>13</v>
      </c>
      <c r="F40" s="13">
        <f t="array" ref="F40">COUNT(IF(YEAR(JASON!$L$12:$L$302)=A40,JASON!$L$12:$L$302))</f>
        <v>20</v>
      </c>
      <c r="G40" s="13">
        <f t="array" ref="G40">COUNT(IF(YEAR(ARGO2!$L$12:$L$301)=A40,ARGO2!$L$12:$L$301))</f>
        <v>18</v>
      </c>
      <c r="H40" s="13">
        <f t="array" ref="H40">COUNT(IF(YEAR('DSL120'!$L$12:$L$301)=A40,'DSL120'!$L$12:$L$301))</f>
        <v>13</v>
      </c>
    </row>
    <row r="41" spans="1:9" ht="15" customHeight="1">
      <c r="A41" s="13">
        <v>2001</v>
      </c>
      <c r="B41" s="13">
        <f>COUNTIF(JASON!$J$12:$J$302,A41)</f>
        <v>29</v>
      </c>
      <c r="C41" s="13">
        <f>COUNTIF(ARGO2!$J$12:$J$300,A41)</f>
        <v>0</v>
      </c>
      <c r="D41" s="75">
        <f>COUNTIF(DSL120a!$J$12:$J$297,A41)</f>
        <v>24</v>
      </c>
      <c r="F41" s="13">
        <f t="array" ref="F41">COUNT(IF(YEAR(JASON!$L$12:$L$302)=A41,JASON!$L$12:$L$302))</f>
        <v>29</v>
      </c>
      <c r="G41" s="13">
        <f t="array" ref="G41">COUNT(IF(YEAR(ARGO2!$L$12:$L$301)=A41,ARGO2!$L$12:$L$301))</f>
        <v>0</v>
      </c>
      <c r="H41" s="75">
        <f t="array" ref="H41">COUNT(IF(YEAR(DSL120a!$L$12:$L$298)=A41,DSL120a!$L$12:$L$298))</f>
        <v>24</v>
      </c>
      <c r="I41" s="47"/>
    </row>
    <row r="42" spans="1:9" ht="15" customHeight="1">
      <c r="A42" s="13">
        <v>2002</v>
      </c>
      <c r="B42" s="13">
        <f>COUNTIF(JASON2!$J$2:$J$260,A42)</f>
        <v>26</v>
      </c>
      <c r="C42" s="13">
        <f>COUNTIF(ARGO2!$J$12:$J$300,A42)</f>
        <v>0</v>
      </c>
      <c r="D42" s="13">
        <f>COUNTIF(DSL120a!$J$12:$J$297,A42)</f>
        <v>4</v>
      </c>
      <c r="F42" s="13">
        <f>COUNT(IF(YEAR(JASON2!$L$12:$L$271)=A42,JASON2!$L$12:$L$271))</f>
        <v>1</v>
      </c>
      <c r="G42" s="13">
        <f t="array" ref="G42">COUNT(IF(YEAR(ARGO2!$L$12:$L$301)=A42,ARGO2!$L$12:$L$301))</f>
        <v>0</v>
      </c>
      <c r="H42" s="13">
        <f t="array" ref="H42">COUNT(IF(YEAR(DSL120a!$L$12:$L$298)=A42,DSL120a!$L$12:$L$298))</f>
        <v>4</v>
      </c>
    </row>
    <row r="43" spans="1:9" ht="15" customHeight="1">
      <c r="A43" s="13">
        <v>2003</v>
      </c>
      <c r="B43" s="13">
        <f>COUNTIF(JASON2!$J$2:$J$260,A43)</f>
        <v>47</v>
      </c>
      <c r="C43" s="13">
        <f>COUNTIF(ARGO2!$J$12:$J$300,A43)</f>
        <v>0</v>
      </c>
      <c r="D43" s="13">
        <f>COUNTIF(DSL120a!$J$12:$J$297,A43)</f>
        <v>10</v>
      </c>
      <c r="F43" s="13">
        <f>COUNT(IF(YEAR(JASON2!$L$12:$L$271)=A43,JASON2!$L$12:$L$271))</f>
        <v>229</v>
      </c>
      <c r="G43" s="13">
        <f t="array" ref="G43">COUNT(IF(YEAR(ARGO2!$L$12:$L$301)=A43,ARGO2!$L$12:$L$301))</f>
        <v>0</v>
      </c>
      <c r="H43" s="13">
        <f t="array" ref="H43">COUNT(IF(YEAR(DSL120a!$L$12:$L$298)=A43,DSL120a!$L$12:$L$298))</f>
        <v>10</v>
      </c>
    </row>
    <row r="44" spans="1:9" ht="15" customHeight="1">
      <c r="A44" s="13">
        <v>2004</v>
      </c>
      <c r="B44" s="13">
        <f>COUNTIF(JASON2!$J$2:$J$260,A44)</f>
        <v>44</v>
      </c>
      <c r="C44" s="13">
        <f>COUNTIF(ARGO2!$J$12:$J$300,A44)</f>
        <v>0</v>
      </c>
      <c r="D44" s="13">
        <f>COUNTIF(DSL120a!$J$12:$J$297,A44)</f>
        <v>7</v>
      </c>
      <c r="F44" s="13">
        <f>COUNT(IF(YEAR(JASON2!$L$12:$L$271)=A44,JASON2!$L$12:$L$271))</f>
        <v>1</v>
      </c>
      <c r="G44" s="13">
        <f t="array" ref="G44">COUNT(IF(YEAR(ARGO2!$L$12:$L$301)=A44,ARGO2!$L$12:$L$301))</f>
        <v>0</v>
      </c>
      <c r="H44" s="13">
        <f t="array" ref="H44">COUNT(IF(YEAR(DSL120a!$L$12:$L$298)=A44,DSL120a!$L$12:$L$298))</f>
        <v>7</v>
      </c>
    </row>
    <row r="45" spans="1:9" ht="15" customHeight="1">
      <c r="A45" s="13">
        <v>2005</v>
      </c>
      <c r="B45" s="13">
        <f>COUNTIF(JASON2!$J$12:$J$504,A45)</f>
        <v>66</v>
      </c>
      <c r="C45" s="13">
        <f>COUNTIF(ARGO2!$J$12:$J$300,A45)</f>
        <v>0</v>
      </c>
      <c r="D45" s="13">
        <f>COUNTIF(DSL120a!$J$12:$J$297,A45)</f>
        <v>7</v>
      </c>
      <c r="E45" s="13">
        <f>COUNTIF(MEDEA!$J$2:$J$260,A45)</f>
        <v>6</v>
      </c>
      <c r="F45" s="13">
        <f>COUNT(IF(YEAR(JASON2!$L$12:$L$271)=A45,JASON2!$L$12:$L$271))</f>
        <v>1</v>
      </c>
      <c r="G45" s="13">
        <f t="array" ref="G45">COUNT(IF(YEAR(ARGO2!$L$12:$L$301)=A45,ARGO2!$L$12:$L$301))</f>
        <v>0</v>
      </c>
      <c r="H45" s="13">
        <f t="array" ref="H45">COUNT(IF(YEAR(DSL120a!$L$12:$L$298)=A45,DSL120a!$L$12:$L$298))</f>
        <v>7</v>
      </c>
    </row>
    <row r="46" spans="1:9" ht="15" customHeight="1">
      <c r="A46" s="13">
        <v>2006</v>
      </c>
      <c r="B46" s="13">
        <f>COUNTIF(JASON2!$J$12:$J$504,A46)</f>
        <v>69</v>
      </c>
      <c r="C46" s="13">
        <f>COUNTIF(ARGO2!$J$12:$J$300,A46)</f>
        <v>0</v>
      </c>
      <c r="D46" s="13">
        <f>COUNTIF(DSL120a!$J$12:$J$297,A46)</f>
        <v>0</v>
      </c>
      <c r="E46" s="13">
        <f>COUNTIF(MEDEA!$J$2:$J$260,A46)</f>
        <v>4</v>
      </c>
      <c r="F46" s="13">
        <f>COUNT(IF(YEAR(JASON2!$L$12:$L$271)=A46,JASON2!$L$12:$L$271))</f>
        <v>1</v>
      </c>
      <c r="G46" s="13">
        <f t="array" ref="G46">COUNT(IF(YEAR(ARGO2!$L$12:$L$301)=A46,ARGO2!$L$12:$L$301))</f>
        <v>0</v>
      </c>
      <c r="H46" s="13">
        <f t="array" ref="H46">COUNT(IF(YEAR(DSL120a!$L$12:$L$298)=A46,DSL120a!$L$12:$L$298))</f>
        <v>0</v>
      </c>
    </row>
    <row r="47" spans="1:9" ht="15" customHeight="1">
      <c r="A47" s="13">
        <v>2007</v>
      </c>
      <c r="B47" s="13">
        <f>COUNTIF(JASON2!$J$12:$J$504,A47)</f>
        <v>72</v>
      </c>
      <c r="C47" s="13">
        <f>COUNTIF(ARGO2!$J$12:$J$300,A47)</f>
        <v>0</v>
      </c>
      <c r="D47" s="13">
        <f>COUNTIF(DSL120a!$J$12:$J$297,A47)</f>
        <v>3</v>
      </c>
      <c r="E47" s="13">
        <f>COUNTIF(MEDEA!$J$2:$J$260,A47)</f>
        <v>0</v>
      </c>
      <c r="F47" s="13">
        <f>COUNT(IF(YEAR(JASON2!$L$12:$L$504)=A47,JASON2!$L$12:$L$504))</f>
        <v>1</v>
      </c>
      <c r="G47" s="13">
        <f t="array" ref="G47">COUNT(IF(YEAR(ARGO2!$L$12:$L$301)=A47,ARGO2!$L$12:$L$301))</f>
        <v>0</v>
      </c>
      <c r="H47" s="13">
        <f t="array" ref="H47">COUNT(IF(YEAR(DSL120a!$L$12:$L$298)=A47,DSL120a!$L$12:$L$298))</f>
        <v>0</v>
      </c>
    </row>
    <row r="48" spans="1:9" ht="15" customHeight="1">
      <c r="A48" s="13">
        <v>2008</v>
      </c>
      <c r="B48" s="13">
        <f>COUNTIF(JASON2!$J$12:$J$504,A48)</f>
        <v>71</v>
      </c>
      <c r="C48" s="13">
        <f>COUNTIF(ARGO2!$J$12:$J$300,A48)</f>
        <v>0</v>
      </c>
      <c r="D48" s="13">
        <f>COUNTIF(DSL120a!$J$12:$J$297,A48)</f>
        <v>0</v>
      </c>
      <c r="E48" s="13">
        <f>COUNTIF(MEDEA!$J$2:$J$260,A48)</f>
        <v>0</v>
      </c>
      <c r="F48" s="13">
        <f>COUNT(IF(YEAR(JASON2!$L$12:$L$504)=A48,JASON2!$L$12:$L$504))</f>
        <v>1</v>
      </c>
      <c r="G48" s="13">
        <f t="array" ref="G48">COUNT(IF(YEAR(ARGO2!$L$12:$L$301)=A48,ARGO2!$L$12:$L$301))</f>
        <v>0</v>
      </c>
      <c r="H48" s="13">
        <f t="array" ref="H48">COUNT(IF(YEAR(DSL120a!$L$12:$L$298)=A48,DSL120a!$L$12:$L$298))</f>
        <v>0</v>
      </c>
    </row>
    <row r="49" spans="1:8" ht="15" customHeight="1">
      <c r="A49" s="13">
        <v>2009</v>
      </c>
      <c r="B49" s="13">
        <f>COUNTIF(JASON2!$J$12:$J$561,A49)</f>
        <v>90</v>
      </c>
      <c r="C49" s="13">
        <f>COUNTIF(ARGO2!$J$12:$J$300,A49)</f>
        <v>0</v>
      </c>
      <c r="D49" s="13">
        <f>COUNTIF(DSL120a!$J$12:$J$297,A49)</f>
        <v>0</v>
      </c>
      <c r="E49" s="13">
        <f>COUNTIF(MEDEA!$J$2:$J$260,A49)</f>
        <v>0</v>
      </c>
      <c r="F49" s="13">
        <f>COUNT(IF(YEAR(JASON2!$L$12:$L$504)=A49,JASON2!$L$12:$L$504))</f>
        <v>1</v>
      </c>
      <c r="G49" s="13">
        <f t="array" ref="G49">COUNT(IF(YEAR(ARGO2!$L$12:$L$301)=A49,ARGO2!$L$12:$L$301))</f>
        <v>0</v>
      </c>
      <c r="H49" s="13">
        <f t="array" ref="H49">COUNT(IF(YEAR(DSL120a!$L$12:$L$298)=A49,DSL120a!$L$12:$L$298))</f>
        <v>0</v>
      </c>
    </row>
    <row r="50" spans="1:8" ht="15" customHeight="1">
      <c r="A50" s="13">
        <v>2010</v>
      </c>
      <c r="B50" s="13">
        <f>COUNTIF(JASON2!$J$12:$J$561,A50)</f>
        <v>65</v>
      </c>
      <c r="C50" s="13">
        <v>0</v>
      </c>
      <c r="D50" s="13">
        <v>0</v>
      </c>
      <c r="E50" s="13">
        <f>COUNTIF(MEDEA!$J$2:$J$260,A50)</f>
        <v>0</v>
      </c>
      <c r="F50" s="13"/>
      <c r="G50" s="13"/>
      <c r="H50" s="13"/>
    </row>
    <row r="51" spans="1:8" ht="15" customHeight="1">
      <c r="A51" s="13">
        <v>2011</v>
      </c>
      <c r="B51" s="13">
        <f>COUNTIF(JASON2!$J$12:$J$622,A51)</f>
        <v>61</v>
      </c>
      <c r="C51" s="13">
        <v>0</v>
      </c>
      <c r="D51" s="13">
        <v>0</v>
      </c>
      <c r="E51" s="13">
        <f>COUNTIF(MEDEA!$J$2:$J$260,A51)</f>
        <v>0</v>
      </c>
      <c r="F51" s="13"/>
      <c r="G51" s="13"/>
      <c r="H51" s="13"/>
    </row>
    <row r="52" spans="1:8" ht="15" customHeight="1">
      <c r="A52" s="13">
        <v>2012</v>
      </c>
      <c r="B52" s="13">
        <f>COUNTIF(JASON2!$J$12:$J$681,A52)</f>
        <v>59</v>
      </c>
      <c r="C52" s="13">
        <v>0</v>
      </c>
      <c r="D52" s="13">
        <v>0</v>
      </c>
      <c r="E52" s="13">
        <v>0</v>
      </c>
      <c r="F52" s="13"/>
      <c r="G52" s="13"/>
      <c r="H52" s="13"/>
    </row>
    <row r="53" spans="1:8" ht="15" customHeight="1">
      <c r="A53" s="13">
        <v>2013</v>
      </c>
      <c r="B53" s="13">
        <f>COUNTIF(JASON2!$J$12:$J$760,A53)</f>
        <v>79</v>
      </c>
      <c r="C53" s="13">
        <v>0</v>
      </c>
      <c r="D53" s="13">
        <v>0</v>
      </c>
      <c r="E53" s="13">
        <v>0</v>
      </c>
      <c r="F53" s="13"/>
      <c r="G53" s="13"/>
      <c r="H53" s="13"/>
    </row>
    <row r="54" spans="1:8" ht="15" customHeight="1">
      <c r="A54" s="13">
        <v>2014</v>
      </c>
      <c r="B54" s="13">
        <f>COUNTIF(JASON2!$J$12:$J$812,A54)</f>
        <v>39</v>
      </c>
      <c r="C54" s="13">
        <v>0</v>
      </c>
      <c r="D54" s="13">
        <v>0</v>
      </c>
      <c r="E54" s="13">
        <v>0</v>
      </c>
      <c r="F54" s="13"/>
      <c r="G54" s="13"/>
      <c r="H54" s="13"/>
    </row>
    <row r="55" spans="1:8" ht="15" customHeight="1">
      <c r="A55" s="13">
        <v>2015</v>
      </c>
      <c r="B55" s="13">
        <f>COUNTIF(JASON2!$J$12:$J$877,A55)</f>
        <v>65</v>
      </c>
      <c r="C55" s="13">
        <v>0</v>
      </c>
      <c r="D55" s="13">
        <v>0</v>
      </c>
      <c r="E55" s="13">
        <v>0</v>
      </c>
      <c r="F55" s="13"/>
      <c r="G55" s="13"/>
      <c r="H55" s="13"/>
    </row>
    <row r="56" spans="1:8" ht="15" customHeight="1">
      <c r="A56" s="13">
        <v>2016</v>
      </c>
      <c r="B56" s="13">
        <f>COUNTIF(JASON2!$J$12:$J$963,A56)</f>
        <v>86</v>
      </c>
      <c r="C56" s="13">
        <v>0</v>
      </c>
      <c r="D56" s="13">
        <v>0</v>
      </c>
      <c r="E56" s="13">
        <v>0</v>
      </c>
      <c r="F56" s="13"/>
      <c r="G56" s="13"/>
      <c r="H56" s="13"/>
    </row>
    <row r="57" spans="1:8" ht="15" customHeight="1">
      <c r="A57" s="38">
        <v>2017</v>
      </c>
      <c r="B57" s="13">
        <f>COUNTIF(JASON2!$J$12:$J$1047,A57)</f>
        <v>84</v>
      </c>
      <c r="C57" s="13">
        <v>0</v>
      </c>
      <c r="D57" s="13">
        <v>0</v>
      </c>
      <c r="E57" s="13">
        <v>0</v>
      </c>
    </row>
    <row r="58" spans="1:8" ht="15" customHeight="1">
      <c r="A58" s="38">
        <v>2018</v>
      </c>
      <c r="B58" s="13">
        <f>COUNTIF(JASON2!$J$12:$J$1202,A58)</f>
        <v>76</v>
      </c>
      <c r="C58" s="13">
        <v>0</v>
      </c>
      <c r="D58" s="13">
        <v>0</v>
      </c>
      <c r="E58" s="13">
        <v>0</v>
      </c>
    </row>
    <row r="59" spans="1:8" ht="15" customHeight="1">
      <c r="A59" s="38">
        <v>2019</v>
      </c>
      <c r="B59" s="13">
        <f>COUNTIF(JASON2!$J$12:$J$1262,A59)</f>
        <v>122</v>
      </c>
      <c r="C59" s="13">
        <v>0</v>
      </c>
      <c r="D59" s="13">
        <v>0</v>
      </c>
      <c r="E59" s="13">
        <v>0</v>
      </c>
    </row>
    <row r="60" spans="1:8" ht="15" customHeight="1">
      <c r="A60" s="38">
        <v>2020</v>
      </c>
      <c r="B60" s="13">
        <f>COUNTIF(JASON2!$J$12:$J$1400,A60)</f>
        <v>69</v>
      </c>
      <c r="C60" s="13">
        <v>0</v>
      </c>
      <c r="D60" s="13">
        <v>0</v>
      </c>
      <c r="E60" s="13">
        <v>0</v>
      </c>
    </row>
    <row r="61" spans="1:8" ht="15" customHeight="1">
      <c r="A61" s="259">
        <v>2021</v>
      </c>
      <c r="B61" s="13">
        <f>COUNTIF(JASON2!$J$12:$J$1500,A61)</f>
        <v>97</v>
      </c>
      <c r="C61" s="13">
        <v>0</v>
      </c>
      <c r="D61" s="13">
        <v>0</v>
      </c>
      <c r="E61" s="13">
        <v>0</v>
      </c>
    </row>
    <row r="62" spans="1:8" ht="15" customHeight="1">
      <c r="A62" s="259">
        <v>2022</v>
      </c>
      <c r="B62" s="13">
        <f>COUNTIF(JASON2!$J$12:$J$1594,A62)</f>
        <v>78</v>
      </c>
      <c r="C62" s="13">
        <v>0</v>
      </c>
      <c r="D62" s="13">
        <v>0</v>
      </c>
      <c r="E62" s="13">
        <v>1</v>
      </c>
    </row>
    <row r="63" spans="1:8" ht="15" customHeight="1">
      <c r="A63" s="259">
        <v>2023</v>
      </c>
      <c r="B63" s="13">
        <f>COUNTIF(JASON2!$J$12:$J$1594,A63)</f>
        <v>84</v>
      </c>
      <c r="C63" s="13">
        <v>0</v>
      </c>
      <c r="D63" s="13">
        <v>0</v>
      </c>
      <c r="E63" s="13">
        <v>0</v>
      </c>
    </row>
    <row r="64" spans="1:8" ht="15" customHeight="1">
      <c r="A64" s="259">
        <v>2024</v>
      </c>
      <c r="B64" s="13">
        <f>COUNTIF(JASON2!$J$12:$J$1700,A64)</f>
        <v>122</v>
      </c>
      <c r="C64" s="13">
        <v>0</v>
      </c>
      <c r="D64" s="13">
        <v>0</v>
      </c>
      <c r="E64" s="13">
        <f>COUNTIF(MEDEA!$J$2:$J$260,A64)</f>
        <v>2</v>
      </c>
    </row>
    <row r="65" spans="1:5" ht="15" customHeight="1">
      <c r="A65" s="259">
        <v>2025</v>
      </c>
      <c r="B65" s="13">
        <f>COUNTIF(JASON2!$J$12:$J$1764,A65)</f>
        <v>69</v>
      </c>
      <c r="C65" s="13">
        <v>0</v>
      </c>
      <c r="D65" s="13">
        <v>0</v>
      </c>
      <c r="E65" s="13">
        <f>COUNTIF(MEDEA!$J$2:$J$260,A65)</f>
        <v>0</v>
      </c>
    </row>
    <row r="66" spans="1:5" ht="15" customHeight="1">
      <c r="A66" s="259">
        <v>2026</v>
      </c>
      <c r="B66" s="13">
        <f>COUNTIF(JASON2!$J$12:$J$1772,A66)</f>
        <v>8</v>
      </c>
      <c r="C66" s="13">
        <v>0</v>
      </c>
      <c r="D66" s="13">
        <v>0</v>
      </c>
      <c r="E66" s="13">
        <f>COUNTIF(MEDEA!$J$2:$J$260,A66)</f>
        <v>0</v>
      </c>
    </row>
    <row r="67" spans="1:5" ht="15" customHeight="1">
      <c r="A67" s="3"/>
      <c r="B67" s="70">
        <f>SUM(B28:B65)</f>
        <v>1993</v>
      </c>
      <c r="C67" s="70">
        <f>SUM(C28:C53)</f>
        <v>100</v>
      </c>
      <c r="D67" s="70">
        <f>SUM(D28:D53)</f>
        <v>134</v>
      </c>
      <c r="E67" s="70">
        <f>SUM(E28:E65)</f>
        <v>13</v>
      </c>
    </row>
    <row r="68" spans="1:5" ht="15" customHeight="1">
      <c r="A68" s="3"/>
      <c r="B68" s="7"/>
      <c r="C68" s="8"/>
      <c r="D68" s="7"/>
    </row>
    <row r="69" spans="1:5" ht="15" customHeight="1">
      <c r="C69" s="1" t="s">
        <v>1260</v>
      </c>
      <c r="D69" s="2"/>
    </row>
    <row r="70" spans="1:5" ht="15" customHeight="1">
      <c r="A70" s="3" t="s">
        <v>99</v>
      </c>
      <c r="B70" s="7" t="s">
        <v>1255</v>
      </c>
      <c r="C70" s="8" t="s">
        <v>1256</v>
      </c>
      <c r="D70" s="7" t="s">
        <v>1257</v>
      </c>
      <c r="E70" s="3" t="s">
        <v>1258</v>
      </c>
    </row>
    <row r="71" spans="1:5" ht="15" customHeight="1">
      <c r="A71" s="13">
        <v>1988</v>
      </c>
      <c r="B71" s="6">
        <f>SUMIF(JASON!$J$12:$J$302,A71,JASON!$Q$12:$Q$302) * 24</f>
        <v>91.999999999534339</v>
      </c>
      <c r="C71" s="6">
        <f>SUMIF(ARGO1!$J$12:$J$300,A71,ARGO1!$Q$12:$Q$300) * 24</f>
        <v>478.44999999974971</v>
      </c>
      <c r="D71" s="6">
        <f>SUMIF('DSL120'!$J$12:$J$300,A71,'DSL120'!$Q$12:$Q$300) * 24</f>
        <v>0</v>
      </c>
    </row>
    <row r="72" spans="1:5" ht="15" customHeight="1">
      <c r="A72" s="13">
        <v>1989</v>
      </c>
      <c r="B72" s="6">
        <f>SUMIF(JASON!$J$12:$J$302,A72,JASON!$Q$12:$Q$302) * 24</f>
        <v>305.83333333331393</v>
      </c>
      <c r="C72" s="6">
        <f>SUMIF(ARGO1!$J$12:$J$300,A72,ARGO1!$Q$12:$Q$300) * 24</f>
        <v>538.61666666626115</v>
      </c>
      <c r="D72" s="6">
        <f>SUMIF('DSL120'!$J$12:$J$300,A72,'DSL120'!$Q$12:$Q$300) * 24</f>
        <v>48.033333333441988</v>
      </c>
    </row>
    <row r="73" spans="1:5" ht="15" customHeight="1">
      <c r="A73" s="13">
        <v>1990</v>
      </c>
      <c r="B73" s="6">
        <f>SUMIF(JASON!$J$12:$J$302,A73,JASON!$Q$12:$Q$302) * 24</f>
        <v>129.4500000004191</v>
      </c>
      <c r="C73" s="6">
        <f>SUMIF(ARGO1!$J$12:$J$300,A73,ARGO1!$Q$12:$Q$300) * 24</f>
        <v>0</v>
      </c>
      <c r="D73" s="6">
        <f>SUMIF('DSL120'!$J$12:$J$300,A73,'DSL120'!$Q$12:$Q$300) * 24</f>
        <v>44.499999999941792</v>
      </c>
    </row>
    <row r="74" spans="1:5" ht="15" customHeight="1">
      <c r="A74" s="13">
        <v>1991</v>
      </c>
      <c r="B74" s="6">
        <f>SUMIF(JASON!$J$12:$J$302,A74,JASON!$Q$12:$Q$302) * 24</f>
        <v>251.0333333335002</v>
      </c>
      <c r="C74" s="6">
        <f>SUMIF(ARGO1!$J$12:$J$300,A74,ARGO1!$Q$12:$Q$300) * 24</f>
        <v>0</v>
      </c>
      <c r="D74" s="6">
        <f>SUMIF('DSL120'!$J$12:$J$300,A74,'DSL120'!$Q$12:$Q$300) * 24</f>
        <v>191.93333333329065</v>
      </c>
    </row>
    <row r="75" spans="1:5" ht="15" customHeight="1">
      <c r="A75" s="13">
        <v>1992</v>
      </c>
      <c r="B75" s="6">
        <f>SUMIF(JASON!$J$12:$J$302,A75,JASON!$Q$12:$Q$302) * 24</f>
        <v>0</v>
      </c>
      <c r="C75" s="6">
        <f>SUMIF(ARGO1!$J$12:$J$300,A75,ARGO1!$Q$12:$Q$300) * 24</f>
        <v>0</v>
      </c>
      <c r="D75" s="6">
        <f>SUMIF('DSL120'!$J$12:$J$300,A75,'DSL120'!$Q$12:$Q$300) * 24</f>
        <v>145.5</v>
      </c>
    </row>
    <row r="76" spans="1:5" ht="15" customHeight="1">
      <c r="A76" s="13">
        <v>1993</v>
      </c>
      <c r="B76" s="6">
        <f>SUMIF(JASON!$J$12:$J$302,A76,JASON!$Q$12:$Q$302) * 24</f>
        <v>257.79999999969732</v>
      </c>
      <c r="C76" s="6">
        <f>SUMIF(ARGO1!$J$12:$J$300,A76,ARGO1!$Q$12:$Q$300) * 24</f>
        <v>0</v>
      </c>
      <c r="D76" s="6">
        <f>SUMIF('DSL120'!$J$12:$J$300,A76,'DSL120'!$Q$12:$Q$300) * 24</f>
        <v>166.24999999988358</v>
      </c>
    </row>
    <row r="77" spans="1:5" ht="15" customHeight="1">
      <c r="A77" s="13">
        <v>1994</v>
      </c>
      <c r="B77" s="6">
        <f>SUMIF(JASON!$J$12:$J$302,A77,JASON!$Q$12:$Q$302) * 24</f>
        <v>0</v>
      </c>
      <c r="C77" s="6">
        <f>SUMIF(ARGO2!$J$12:$J$300,A77,ARGO2!$Q$12:$Q$300) * 24</f>
        <v>152.83333333331393</v>
      </c>
      <c r="D77" s="6">
        <f>SUMIF('DSL120'!$J$12:$J$300,A77,'DSL120'!$Q$12:$Q$300) * 24</f>
        <v>236.54999999975553</v>
      </c>
    </row>
    <row r="78" spans="1:5" ht="15" customHeight="1">
      <c r="A78" s="13">
        <v>1995</v>
      </c>
      <c r="B78" s="6">
        <f>SUMIF(JASON!$J$12:$J$302,A78,JASON!$Q$12:$Q$302) * 24</f>
        <v>21.483333333337214</v>
      </c>
      <c r="C78" s="6">
        <f>SUMIF(ARGO2!$J$12:$J$300,A78,ARGO2!$Q$12:$Q$300) * 24</f>
        <v>0</v>
      </c>
      <c r="D78" s="6">
        <f>SUMIF('DSL120'!$J$12:$J$300,A78,'DSL120'!$Q$12:$Q$300) * 24</f>
        <v>0</v>
      </c>
    </row>
    <row r="79" spans="1:5" ht="15" customHeight="1">
      <c r="A79" s="13">
        <v>1996</v>
      </c>
      <c r="B79" s="6">
        <f>SUMIF(JASON!$J$12:$J$302,A79,JASON!$Q$12:$Q$302) * 24</f>
        <v>330.01666666637175</v>
      </c>
      <c r="C79" s="6">
        <f>SUMIF(ARGO2!$J$12:$J$300,A79,ARGO2!$Q$12:$Q$300) * 24</f>
        <v>485.49999999994179</v>
      </c>
      <c r="D79" s="6">
        <f>SUMIF('DSL120'!$J$12:$J$300,A79,'DSL120'!$Q$12:$Q$300) * 24</f>
        <v>241.56666666653473</v>
      </c>
    </row>
    <row r="80" spans="1:5" ht="15" customHeight="1">
      <c r="A80" s="13">
        <v>1997</v>
      </c>
      <c r="B80" s="6">
        <f>SUMIF(JASON!$J$12:$J$302,A80,JASON!$Q$12:$Q$302) * 24</f>
        <v>567.46666666679084</v>
      </c>
      <c r="C80" s="6">
        <f>SUMIF(ARGO2!$J$12:$J$300,A80,ARGO2!$Q$12:$Q$300) * 24</f>
        <v>542.51666666683741</v>
      </c>
      <c r="D80" s="6">
        <f>SUMIF('DSL120'!$J$12:$J$300,A80,'DSL120'!$Q$12:$Q$300) * 24</f>
        <v>75.749999999825377</v>
      </c>
    </row>
    <row r="81" spans="1:7" ht="15" customHeight="1">
      <c r="A81" s="13">
        <v>1998</v>
      </c>
      <c r="B81" s="6">
        <f>SUMIF(JASON!$J$12:$J$302,A81,JASON!$Q$12:$Q$302) * 24</f>
        <v>193.26666666642996</v>
      </c>
      <c r="C81" s="6">
        <f>SUMIF(ARGO2!$J$12:$J$300,A81,ARGO2!$Q$12:$Q$300) * 24</f>
        <v>125.21666666655801</v>
      </c>
      <c r="D81" s="6">
        <f>SUMIF('DSL120'!$J$12:$J$300,A81,'DSL120'!$Q$12:$Q$300) * 24</f>
        <v>581.26666666689562</v>
      </c>
    </row>
    <row r="82" spans="1:7" ht="15" customHeight="1">
      <c r="A82" s="13">
        <v>1999</v>
      </c>
      <c r="B82" s="6">
        <f>SUMIF(JASON!$J$12:$J$302,A82,JASON!$Q$12:$Q$302) * 24</f>
        <v>430.36833333276445</v>
      </c>
      <c r="C82" s="6">
        <f>SUMIF(ARGO2!$J$12:$J$300,A82,ARGO2!$Q$12:$Q$300) * 24</f>
        <v>162.41666666697711</v>
      </c>
      <c r="D82" s="6">
        <f>SUMIF('DSL120'!$J$12:$J$300,A82,'DSL120'!$Q$12:$Q$300) * 24</f>
        <v>196.22027777787298</v>
      </c>
    </row>
    <row r="83" spans="1:7" ht="15" customHeight="1">
      <c r="A83" s="13">
        <v>2000</v>
      </c>
      <c r="B83" s="6">
        <f>SUMIF(JASON!$J$12:$J$302,A83,JASON!$Q$12:$Q$302) * 24</f>
        <v>469.03333333320916</v>
      </c>
      <c r="C83" s="6">
        <f>SUMIF(ARGO2!$J$12:$J$300,A83,ARGO2!$Q$12:$Q$300) * 24</f>
        <v>290.87416666658828</v>
      </c>
      <c r="D83" s="6">
        <f>SUMIF('DSL120'!$J$12:$J$300,A83,'DSL120'!$Q$12:$Q$300) * 24</f>
        <v>459.04999999981374</v>
      </c>
    </row>
    <row r="84" spans="1:7" ht="15" customHeight="1">
      <c r="A84" s="13">
        <v>2001</v>
      </c>
      <c r="B84" s="6">
        <f>SUMIF(JASON!$J$12:$J$302,A84,JASON!$Q$12:$Q$302) * 24</f>
        <v>731.74999999988358</v>
      </c>
      <c r="C84" s="6">
        <f>SUMIF(ARGO2!$J$12:$J$300,A84,ARGO2!$Q$12:$Q$300) * 24</f>
        <v>0</v>
      </c>
      <c r="D84" s="6">
        <f>SUMIF(DSL120a!$J$12:$J$297,A84,DSL120a!$Q$12:$Q$297) * 24</f>
        <v>361.45000000001164</v>
      </c>
    </row>
    <row r="85" spans="1:7" ht="15" customHeight="1">
      <c r="A85" s="13">
        <v>2002</v>
      </c>
      <c r="B85" s="6">
        <f>SUMIF(JASON2!$J$12:$J$271,A85,JASON2!$Q$12:$Q$271) * 24</f>
        <v>455.7666666667792</v>
      </c>
      <c r="C85" s="6">
        <f>SUMIF(ARGO2!$J$12:$J$300,A85,ARGO2!$Q$12:$Q$300) * 24</f>
        <v>0</v>
      </c>
      <c r="D85" s="6">
        <f>SUMIF(DSL120a!$J$12:$J$297,A85,DSL120a!$Q$12:$Q$297) * 24</f>
        <v>472.88333333353512</v>
      </c>
      <c r="G85" s="129"/>
    </row>
    <row r="86" spans="1:7" ht="15" customHeight="1">
      <c r="A86" s="13">
        <v>2003</v>
      </c>
      <c r="B86" s="6">
        <f>SUMIF(JASON2!$J$12:$J$271,A86,JASON2!$Q$12:$Q$271) * 24</f>
        <v>752.39472222269978</v>
      </c>
      <c r="C86" s="6">
        <f>SUMIF(ARGO2!$J$12:$J$300,A86,ARGO2!$Q$12:$Q$300) * 24</f>
        <v>0</v>
      </c>
      <c r="D86" s="6">
        <f>SUMIF(DSL120a!$J$12:$J$297,A86,DSL120a!$Q$12:$Q$297) * 24</f>
        <v>318.64999999984866</v>
      </c>
      <c r="G86" s="130"/>
    </row>
    <row r="87" spans="1:7" ht="15" customHeight="1">
      <c r="A87" s="13">
        <v>2004</v>
      </c>
      <c r="B87" s="6">
        <f>SUMIF(JASON2!$J$12:$J$271,A87,JASON2!$Q$12:$Q$271) * 24</f>
        <v>926.68944444466615</v>
      </c>
      <c r="C87" s="6">
        <f>SUMIF(ARGO2!$J$12:$J$300,A87,ARGO2!$Q$12:$Q$300) * 24</f>
        <v>0</v>
      </c>
      <c r="D87" s="6">
        <f>SUMIF(DSL120a!$J$12:$J$297,A87,DSL120a!$Q$12:$Q$297) * 24</f>
        <v>418.47777777764713</v>
      </c>
    </row>
    <row r="88" spans="1:7" ht="15" customHeight="1">
      <c r="A88" s="13">
        <v>2005</v>
      </c>
      <c r="B88" s="6">
        <f>SUMIF(JASON2!$J$12:$J$504,A88,JASON2!$Q$12:$Q$504) * 24</f>
        <v>1114.0855555554153</v>
      </c>
      <c r="C88" s="6">
        <f>SUMIF(ARGO2!$J$12:$J$300,A88,ARGO2!$Q$12:$Q$300) * 24</f>
        <v>0</v>
      </c>
      <c r="D88" s="6">
        <f>SUMIF(DSL120a!$J$12:$J$297,A88,DSL120a!$Q$12:$Q$297) * 24</f>
        <v>388.04999999993015</v>
      </c>
      <c r="E88" s="6">
        <f>SUMIF(MEDEA!$J$12:$J$272,A88,MEDEA!$Q$12:$Q$272) * 24</f>
        <v>50.150000000023283</v>
      </c>
    </row>
    <row r="89" spans="1:7" ht="15" customHeight="1">
      <c r="A89" s="13">
        <v>2006</v>
      </c>
      <c r="B89" s="6">
        <f>SUMIF(JASON2!$J$12:$J$504,A89,JASON2!$Q$12:$Q$504) * 24</f>
        <v>1159.449444445374</v>
      </c>
      <c r="C89" s="6">
        <f>SUMIF(ARGO2!$J$12:$J$300,A89,ARGO2!$Q$12:$Q$300) * 24</f>
        <v>0</v>
      </c>
      <c r="D89" s="6">
        <f>SUMIF(DSL120a!$J$12:$J$297,A89,DSL120a!$Q$12:$Q$297) * 24</f>
        <v>0</v>
      </c>
      <c r="E89" s="6">
        <f>SUMIF(MEDEA!$J$12:$J$272,A89,MEDEA!$Q$12:$Q$272) * 24</f>
        <v>124.70000000012806</v>
      </c>
    </row>
    <row r="90" spans="1:7" ht="15" customHeight="1">
      <c r="A90" s="13">
        <v>2007</v>
      </c>
      <c r="B90" s="6">
        <f>SUMIF(JASON2!$J$12:$J$504,A90,JASON2!$Q$12:$Q$504) * 24</f>
        <v>1614.7124999996158</v>
      </c>
      <c r="C90" s="6">
        <f>SUMIF(ARGO2!$J$12:$J$300,A90,ARGO2!$Q$12:$Q$300) * 24</f>
        <v>0</v>
      </c>
      <c r="D90" s="6">
        <f>SUMIF(DSL120a!$J$12:$J$297,A90,DSL120a!$Q$12:$Q$297) * 24</f>
        <v>136.2666666667792</v>
      </c>
      <c r="E90" s="6"/>
    </row>
    <row r="91" spans="1:7" ht="15" customHeight="1">
      <c r="A91" s="13">
        <v>2008</v>
      </c>
      <c r="B91" s="6">
        <f>SUMIF(JASON2!$J$12:$J$504,A91,JASON2!$Q$12:$Q$504) * 24</f>
        <v>1063.4499999996624</v>
      </c>
      <c r="C91" s="6">
        <f>SUMIF(ARGO2!$J$12:$J$300,A91,ARGO2!$Q$12:$Q$300) * 24</f>
        <v>0</v>
      </c>
      <c r="D91" s="6">
        <f>SUMIF(DSL120a!$J$12:$J$297,A91,DSL120a!$Q$12:$Q$297) * 24</f>
        <v>0</v>
      </c>
      <c r="E91" s="6"/>
    </row>
    <row r="92" spans="1:7" ht="15" customHeight="1">
      <c r="A92" s="13">
        <v>2009</v>
      </c>
      <c r="B92" s="6">
        <f>SUMIF(JASON2!$J$12:$J$561,A92,JASON2!$Q$12:$Q$561) * 24</f>
        <v>1261.5333333337912</v>
      </c>
      <c r="C92" s="6">
        <f>SUMIF(ARGO2!$J$12:$J$300,A92,ARGO2!$Q$12:$Q$300) * 24</f>
        <v>0</v>
      </c>
      <c r="D92" s="6">
        <f>SUMIF(DSL120a!$J$12:$J$297,A92,DSL120a!$Q$12:$Q$297) * 24</f>
        <v>0</v>
      </c>
      <c r="E92" s="6"/>
    </row>
    <row r="93" spans="1:7" ht="15" customHeight="1">
      <c r="A93" s="13">
        <v>2010</v>
      </c>
      <c r="B93" s="6">
        <f>SUMIF(JASON2!$J$12:$J$561,A93,JASON2!$Q$12:$Q$561) * 24</f>
        <v>955.64361111167818</v>
      </c>
      <c r="C93" s="6">
        <v>0</v>
      </c>
      <c r="D93" s="6">
        <v>0</v>
      </c>
      <c r="E93" s="6"/>
    </row>
    <row r="94" spans="1:7" ht="15" customHeight="1">
      <c r="A94" s="13">
        <v>2011</v>
      </c>
      <c r="B94" s="6">
        <f>SUMIF(JASON2!$J$12:$J$622,A94,JASON2!$Q$12:$Q$622) * 24</f>
        <v>1123.317499999248</v>
      </c>
      <c r="C94" s="6">
        <v>0</v>
      </c>
      <c r="D94" s="6">
        <v>0</v>
      </c>
      <c r="E94" s="6"/>
    </row>
    <row r="95" spans="1:7" ht="15" customHeight="1">
      <c r="A95" s="13">
        <v>2012</v>
      </c>
      <c r="B95" s="6">
        <f>SUMIF(JASON2!$J$12:$J$681,A95,JASON2!$Q$12:$Q$681) * 24</f>
        <v>507.73333333345363</v>
      </c>
      <c r="C95" s="6">
        <v>0</v>
      </c>
      <c r="D95" s="6">
        <v>0</v>
      </c>
      <c r="E95" s="6"/>
    </row>
    <row r="96" spans="1:7" ht="15" customHeight="1">
      <c r="A96" s="13">
        <v>2013</v>
      </c>
      <c r="B96" s="6">
        <f>SUMIF(JASON2!$J$12:$J$773,A96,JASON2!$Q$12:$Q$773) * 24</f>
        <v>1757.8833333341754</v>
      </c>
      <c r="C96" s="6">
        <v>0</v>
      </c>
      <c r="D96" s="6">
        <v>0</v>
      </c>
      <c r="E96" s="6"/>
    </row>
    <row r="97" spans="1:5" ht="15" customHeight="1">
      <c r="A97" s="13">
        <v>2014</v>
      </c>
      <c r="B97" s="6">
        <f>SUMIF(JASON2!$J$12:$J$807,A97,JASON2!$Q$12:$Q$807) * 24</f>
        <v>445.29999999969732</v>
      </c>
      <c r="C97" s="6">
        <v>0</v>
      </c>
      <c r="D97" s="6">
        <v>0</v>
      </c>
      <c r="E97" s="6"/>
    </row>
    <row r="98" spans="1:5" ht="15" customHeight="1">
      <c r="A98" s="13">
        <v>2015</v>
      </c>
      <c r="B98" s="6">
        <f>SUMIF(JASON2!$J$12:$J$877,A98,JASON2!$Q$12:$Q$877) * 24</f>
        <v>641.31666666653473</v>
      </c>
      <c r="C98" s="6">
        <v>0</v>
      </c>
      <c r="D98" s="6">
        <v>0</v>
      </c>
      <c r="E98" s="6"/>
    </row>
    <row r="99" spans="1:5" ht="15" customHeight="1">
      <c r="A99" s="13">
        <v>2016</v>
      </c>
      <c r="B99" s="6">
        <f>SUMIF(JASON2!$J$12:$J$963,A99,JASON2!$Q$12:$Q$963) * 24</f>
        <v>391.11416666762671</v>
      </c>
      <c r="C99" s="6">
        <v>0</v>
      </c>
      <c r="D99" s="6">
        <v>0</v>
      </c>
      <c r="E99" s="6"/>
    </row>
    <row r="100" spans="1:5" ht="15" customHeight="1">
      <c r="A100" s="38">
        <v>2017</v>
      </c>
      <c r="B100" s="6">
        <f>SUMIF(JASON2!$J$12:$J$1047,A100,JASON2!$Q$12:$Q$1047) * 24</f>
        <v>806.70944444497582</v>
      </c>
      <c r="C100" s="6">
        <v>0</v>
      </c>
      <c r="D100" s="6">
        <v>0</v>
      </c>
    </row>
    <row r="101" spans="1:5" ht="15" customHeight="1">
      <c r="A101" s="38">
        <v>2018</v>
      </c>
      <c r="B101" s="6">
        <f>SUMIF(JASON2!$J$12:$J$1123,A101,JASON2!$Q$12:$Q$1123) * 24</f>
        <v>526.05194444500376</v>
      </c>
      <c r="C101" s="6">
        <v>0</v>
      </c>
      <c r="D101" s="6">
        <v>0</v>
      </c>
    </row>
    <row r="102" spans="1:5" ht="15" customHeight="1">
      <c r="A102" s="38">
        <v>2019</v>
      </c>
      <c r="B102" s="6">
        <f>SUMIF(JASON2!$J$12:$J$1262,A102,JASON2!$Q$12:$Q$1262) * 24</f>
        <v>766.12863777863095</v>
      </c>
      <c r="C102" s="6">
        <v>0</v>
      </c>
      <c r="D102" s="6">
        <v>0</v>
      </c>
    </row>
    <row r="103" spans="1:5" ht="15" customHeight="1">
      <c r="A103" s="38">
        <v>2020</v>
      </c>
      <c r="B103" s="6">
        <f>SUMIF(JASON2!$J$12:$J$1594,A103,JASON2!$Q$12:$Q$1600) * 24</f>
        <v>544.36666666640667</v>
      </c>
      <c r="C103" s="6">
        <v>0</v>
      </c>
      <c r="D103" s="6">
        <v>0</v>
      </c>
    </row>
    <row r="104" spans="1:5" ht="15" customHeight="1">
      <c r="A104" s="38">
        <v>2021</v>
      </c>
      <c r="B104" s="6">
        <f>SUMIF(JASON2!$J$12:$J$1594,A104,JASON2!$Q$12:$Q$1600) * 24</f>
        <v>641.43222222081386</v>
      </c>
      <c r="C104" s="6">
        <v>0</v>
      </c>
      <c r="D104" s="6">
        <v>0</v>
      </c>
    </row>
    <row r="105" spans="1:5" ht="15" customHeight="1">
      <c r="A105" s="38">
        <v>2022</v>
      </c>
      <c r="B105" s="6">
        <f>SUMIF(JASON2!$J$12:$J$1594,A105,JASON2!$Q$12:$Q$1600) * 24</f>
        <v>1089.2719444441027</v>
      </c>
      <c r="C105" s="6">
        <v>0</v>
      </c>
      <c r="D105" s="6">
        <v>0</v>
      </c>
    </row>
    <row r="106" spans="1:5" ht="15" customHeight="1">
      <c r="A106" s="38">
        <v>2023</v>
      </c>
      <c r="B106" s="6">
        <f>SUMIF(JASON2!$J$12:$J$1573,A106,JASON2!$Q$12:$Q$1573) * 24</f>
        <v>342.98333333269693</v>
      </c>
      <c r="C106" s="6">
        <v>0</v>
      </c>
      <c r="D106" s="6">
        <v>0</v>
      </c>
    </row>
    <row r="107" spans="1:5" ht="15" customHeight="1">
      <c r="A107" s="38">
        <v>2024</v>
      </c>
      <c r="B107" s="6">
        <f>SUMIF(JASON2!$J$12:$J$1700,A107,JASON2!$Q$12:$Q$1700) * 24</f>
        <v>951.59805555583443</v>
      </c>
      <c r="C107" s="6">
        <v>0</v>
      </c>
      <c r="D107" s="6">
        <v>0</v>
      </c>
    </row>
    <row r="108" spans="1:5" ht="15" customHeight="1">
      <c r="A108" s="38">
        <v>2025</v>
      </c>
      <c r="B108" s="6">
        <f>SUMIF(JASON2!$J$12:$J$1764,A108,JASON2!$Q$12:$Q$1764) * 24</f>
        <v>292.90000000025611</v>
      </c>
      <c r="C108" s="6">
        <v>0</v>
      </c>
      <c r="D108" s="6">
        <v>0</v>
      </c>
    </row>
    <row r="109" spans="1:5" ht="15" customHeight="1">
      <c r="A109" s="38">
        <v>2026</v>
      </c>
      <c r="B109" s="6">
        <f>SUMIF(JASON2!$J$12:$J$1772,A109,JASON2!$Q$12:$Q$1772) * 24</f>
        <v>109.66666666633682</v>
      </c>
      <c r="C109" s="6">
        <v>0</v>
      </c>
      <c r="D109" s="6">
        <v>0</v>
      </c>
    </row>
    <row r="110" spans="1:5" ht="15" customHeight="1">
      <c r="A110" s="3"/>
      <c r="B110" s="12">
        <f>SUM(B71:B106)</f>
        <v>22666.8361377783</v>
      </c>
      <c r="C110" s="12">
        <f t="shared" ref="C110:D110" si="1">SUM(C71:C104)</f>
        <v>2776.4241666662274</v>
      </c>
      <c r="D110" s="12">
        <f t="shared" si="1"/>
        <v>4482.3980555550079</v>
      </c>
    </row>
    <row r="111" spans="1:5" ht="15" customHeight="1">
      <c r="A111" s="3"/>
      <c r="B111" s="70"/>
      <c r="C111" s="12"/>
      <c r="D111" s="12"/>
    </row>
    <row r="112" spans="1:5" ht="15" customHeight="1"/>
    <row r="113" spans="1:8" ht="15" customHeight="1">
      <c r="C113" s="1" t="s">
        <v>1261</v>
      </c>
      <c r="D113" s="2"/>
    </row>
    <row r="114" spans="1:8" ht="15" customHeight="1">
      <c r="A114" s="3" t="s">
        <v>99</v>
      </c>
      <c r="B114" s="7" t="s">
        <v>1255</v>
      </c>
      <c r="C114" s="8" t="s">
        <v>1256</v>
      </c>
      <c r="D114" s="7" t="s">
        <v>1257</v>
      </c>
      <c r="E114" s="3" t="s">
        <v>1258</v>
      </c>
      <c r="F114" s="7"/>
      <c r="G114" s="8"/>
      <c r="H114" s="7"/>
    </row>
    <row r="115" spans="1:8" ht="15" customHeight="1">
      <c r="A115" s="13">
        <v>1988</v>
      </c>
      <c r="B115" s="6">
        <f>SUMIF(JASON!$J$12:$J$302,A115,JASON!$T$12:$T$302) / B28</f>
        <v>300</v>
      </c>
      <c r="C115" s="6">
        <f>SUMIF(ARGO1!$J$12:$J$300,A115,ARGO1!$T$12:$T$300) / C28</f>
        <v>1497.0588235294117</v>
      </c>
      <c r="D115" s="6">
        <v>0</v>
      </c>
    </row>
    <row r="116" spans="1:8" ht="15" customHeight="1">
      <c r="A116" s="13">
        <v>1989</v>
      </c>
      <c r="B116" s="6">
        <f>SUMIF(JASON!$J$12:$J$302,A116,JASON!$T$12:$T$302) / B29</f>
        <v>1222.5806451612902</v>
      </c>
      <c r="C116" s="6">
        <f>SUMIF(ARGO1!$J$12:$J$300,A116,ARGO1!$T$12:$T$300) / C29</f>
        <v>3650</v>
      </c>
      <c r="D116" s="6">
        <f>SUMIF('DSL120'!$J$12:$J$300,A116,'DSL120'!$T$12:$T$300) / D29</f>
        <v>244.44444444444446</v>
      </c>
    </row>
    <row r="117" spans="1:8" ht="15" customHeight="1">
      <c r="A117" s="13">
        <v>1990</v>
      </c>
      <c r="B117" s="6">
        <f>SUMIF(JASON!$J$12:$J$302,A117,JASON!$T$12:$T$302) / B30</f>
        <v>100</v>
      </c>
      <c r="C117" s="6">
        <v>0</v>
      </c>
      <c r="D117" s="6">
        <f>SUMIF('DSL120'!$J$12:$J$300,A117,'DSL120'!$T$12:$T$300) / D30</f>
        <v>300</v>
      </c>
    </row>
    <row r="118" spans="1:8" ht="15" customHeight="1">
      <c r="A118" s="13">
        <v>1991</v>
      </c>
      <c r="B118" s="6">
        <f>SUMIF(JASON!$J$12:$J$302,A118,JASON!$T$12:$T$302) / B31</f>
        <v>2205.4545454545455</v>
      </c>
      <c r="C118" s="6">
        <v>0</v>
      </c>
      <c r="D118" s="6">
        <f>SUMIF('DSL120'!$J$12:$J$300,A118,'DSL120'!$T$12:$T$300) / D31</f>
        <v>933.33333333333337</v>
      </c>
    </row>
    <row r="119" spans="1:8" ht="15" customHeight="1">
      <c r="A119" s="13">
        <v>1992</v>
      </c>
      <c r="B119" s="6">
        <v>0</v>
      </c>
      <c r="C119" s="6">
        <v>0</v>
      </c>
      <c r="D119" s="6">
        <f>SUMIF('DSL120'!$J$12:$J$300,A119,'DSL120'!$T$12:$T$300) / D32</f>
        <v>2200</v>
      </c>
    </row>
    <row r="120" spans="1:8" ht="15" customHeight="1">
      <c r="A120" s="13">
        <v>1993</v>
      </c>
      <c r="B120" s="6">
        <f>SUMIF(JASON!$J$12:$J$302,A120,JASON!$T$12:$T$302) / B33</f>
        <v>1805.3125</v>
      </c>
      <c r="C120" s="6">
        <v>0</v>
      </c>
      <c r="D120" s="6">
        <f>SUMIF('DSL120'!$J$12:$J$300,A120,'DSL120'!$T$12:$T$300) / D33</f>
        <v>3342</v>
      </c>
    </row>
    <row r="121" spans="1:8" ht="15" customHeight="1">
      <c r="A121" s="13">
        <v>1994</v>
      </c>
      <c r="B121" s="6">
        <v>0</v>
      </c>
      <c r="C121" s="6">
        <f>SUMIF(ARGO2!$J$12:$J$300,A121,ARGO2!$T$12:$T$300) / C34</f>
        <v>3200</v>
      </c>
      <c r="D121" s="6">
        <f>SUMIF('DSL120'!$J$12:$J$300,A121,'DSL120'!$T$12:$T$300) / D34</f>
        <v>3200</v>
      </c>
    </row>
    <row r="122" spans="1:8" ht="15" customHeight="1">
      <c r="A122" s="13">
        <v>1995</v>
      </c>
      <c r="B122" s="6">
        <f>SUMIF(JASON!$J$12:$J$302,A122,JASON!$T$12:$T$302) / B35</f>
        <v>150</v>
      </c>
      <c r="C122" s="6">
        <v>0</v>
      </c>
      <c r="D122" s="6">
        <v>0</v>
      </c>
    </row>
    <row r="123" spans="1:8" ht="15" customHeight="1">
      <c r="A123" s="13">
        <v>1996</v>
      </c>
      <c r="B123" s="6">
        <f>SUMIF(JASON!$J$12:$J$302,A123,JASON!$T$12:$T$302) / B36</f>
        <v>1516.3888888888889</v>
      </c>
      <c r="C123" s="6">
        <f>SUMIF(ARGO2!$J$12:$J$300,A123,ARGO2!$T$12:$T$300) / C36</f>
        <v>1462.5</v>
      </c>
      <c r="D123" s="6">
        <f>SUMIF('DSL120'!$J$12:$J$300,A123,'DSL120'!$T$12:$T$300) / D36</f>
        <v>1687.5</v>
      </c>
    </row>
    <row r="124" spans="1:8" ht="15" customHeight="1">
      <c r="A124" s="13">
        <v>1997</v>
      </c>
      <c r="B124" s="6">
        <f>SUMIF(JASON!$J$12:$J$302,A124,JASON!$T$12:$T$302) / B37</f>
        <v>2277.6315789473683</v>
      </c>
      <c r="C124" s="6">
        <f>SUMIF(ARGO2!$J$12:$J$300,A124,ARGO2!$T$12:$T$300) / C37</f>
        <v>4200</v>
      </c>
      <c r="D124" s="6">
        <f>SUMIF('DSL120'!$J$12:$J$300,A124,'DSL120'!$T$12:$T$300) / D37</f>
        <v>2700</v>
      </c>
    </row>
    <row r="125" spans="1:8" ht="15" customHeight="1">
      <c r="A125" s="13">
        <v>1998</v>
      </c>
      <c r="B125" s="6">
        <f>SUMIF(JASON!$J$12:$J$302,A125,JASON!$T$12:$T$302) / B38</f>
        <v>3917.5454545454545</v>
      </c>
      <c r="C125" s="6">
        <f>SUMIF(ARGO2!$J$12:$J$300,A125,ARGO2!$T$12:$T$300) / C38</f>
        <v>3200</v>
      </c>
      <c r="D125" s="6">
        <f>SUMIF('DSL120'!$J$12:$J$300,A125,'DSL120'!$T$12:$T$300) / D38</f>
        <v>3786.6666666666665</v>
      </c>
    </row>
    <row r="126" spans="1:8" ht="15" customHeight="1">
      <c r="A126" s="13">
        <v>1999</v>
      </c>
      <c r="B126" s="6">
        <f>SUMIF(JASON!$J$12:$J$302,A126,JASON!$T$12:$T$302) / B39</f>
        <v>2015.2903225806451</v>
      </c>
      <c r="C126" s="6">
        <f>SUMIF(ARGO2!$J$12:$J$300,A126,ARGO2!$T$12:$T$300) / C39</f>
        <v>3200</v>
      </c>
      <c r="D126" s="6">
        <f>SUMIF('DSL120'!$J$12:$J$300,A126,'DSL120'!$T$12:$T$300) / D39</f>
        <v>1263.3333333333333</v>
      </c>
    </row>
    <row r="127" spans="1:8" ht="15" customHeight="1">
      <c r="A127" s="13">
        <v>2000</v>
      </c>
      <c r="B127" s="6">
        <f>SUMIF(JASON!$J$12:$J$302,A127,JASON!$T$12:$T$302) / B40</f>
        <v>1588.5</v>
      </c>
      <c r="C127" s="6">
        <f>SUMIF(ARGO2!$J$12:$J$300,A127,ARGO2!$T$12:$T$300) / C40</f>
        <v>3116.6666666666665</v>
      </c>
      <c r="D127" s="6">
        <f>SUMIF('DSL120'!$J$12:$J$300,A127,'DSL120'!$T$12:$T$300) / D40</f>
        <v>1623.0769230769231</v>
      </c>
    </row>
    <row r="128" spans="1:8" ht="15" customHeight="1">
      <c r="A128" s="13">
        <v>2001</v>
      </c>
      <c r="B128" s="6">
        <f>SUMIF(JASON!$J$12:$J$302,A128,JASON!$T$12:$T$302) / B41</f>
        <v>2086.5517241379312</v>
      </c>
      <c r="C128" s="6">
        <v>0</v>
      </c>
      <c r="D128" s="6">
        <f>SUMIF(DSL120a!$J$12:$J$297,A128,DSL120a!$U$12:$U$297) / D41</f>
        <v>1066.6666666666667</v>
      </c>
    </row>
    <row r="129" spans="1:5" ht="15" customHeight="1">
      <c r="A129" s="13">
        <v>2002</v>
      </c>
      <c r="B129" s="6">
        <f>SUMIF(JASON2!$J$12:$J$271,A129,JASON2!$U$12:$U$271) / B42</f>
        <v>2219.3904013846154</v>
      </c>
      <c r="C129" s="6">
        <v>0</v>
      </c>
      <c r="D129" s="6">
        <f>SUMIF(DSL120a!$J$12:$J$297,A129,DSL120a!$U$12:$U$297) / D42</f>
        <v>5800</v>
      </c>
    </row>
    <row r="130" spans="1:5" ht="15" customHeight="1">
      <c r="A130" s="13">
        <v>2003</v>
      </c>
      <c r="B130" s="6">
        <f>SUMIF(JASON2!$J$12:$J$271,A130,JASON2!$U$12:$U$271) / B43</f>
        <v>2067.8294769404256</v>
      </c>
      <c r="C130" s="6">
        <v>0</v>
      </c>
      <c r="D130" s="6">
        <f>SUMIF(DSL120a!$J$12:$J$297,A130,DSL120a!$U$12:$U$297) / D43</f>
        <v>2915.3647568000006</v>
      </c>
    </row>
    <row r="131" spans="1:5" ht="15" customHeight="1">
      <c r="A131" s="13">
        <v>2004</v>
      </c>
      <c r="B131" s="6">
        <f>SUMIF(JASON2!$J$12:$J$271,A131,JASON2!$U$12:$U$271) / B44</f>
        <v>2657.7954545454545</v>
      </c>
      <c r="C131" s="6">
        <v>0</v>
      </c>
      <c r="D131" s="6">
        <f>SUMIF(DSL120a!$J$12:$J$297,A131,DSL120a!$U$12:$U$297) / D44</f>
        <v>0</v>
      </c>
    </row>
    <row r="132" spans="1:5" ht="15" customHeight="1">
      <c r="A132" s="13">
        <v>2005</v>
      </c>
      <c r="B132" s="6">
        <f>SUMIF(JASON2!$J$12:$J$271,A132,JASON2!$U$12:$U$271) / B45</f>
        <v>2481.9545454545455</v>
      </c>
      <c r="C132" s="6">
        <v>0</v>
      </c>
      <c r="D132" s="6">
        <f>SUMIF(DSL120a!$J$12:$J$297,A132,DSL120a!$U$12:$U$297) / D45</f>
        <v>2856.4285714285716</v>
      </c>
      <c r="E132" s="6">
        <f>SUMIF(MEDEA!$J$12:$J$272,A132,MEDEA!$T$12:$T$272) / E45</f>
        <v>2167.1666666666665</v>
      </c>
    </row>
    <row r="133" spans="1:5" ht="15" customHeight="1">
      <c r="A133" s="13">
        <v>2006</v>
      </c>
      <c r="B133" s="6">
        <f>SUMIF(JASON2!$J$12:$J$271,A133,JASON2!$U$12:$U$271) / B46</f>
        <v>1792.6017391304349</v>
      </c>
      <c r="C133" s="6">
        <v>0</v>
      </c>
      <c r="D133" s="6">
        <v>0</v>
      </c>
      <c r="E133" s="6">
        <f>SUMIF(MEDEA!$J$12:$J$272,A133,MEDEA!$T$12:$T$272) / E46</f>
        <v>1699.25</v>
      </c>
    </row>
    <row r="134" spans="1:5" ht="15" customHeight="1">
      <c r="A134" s="13">
        <v>2007</v>
      </c>
      <c r="B134" s="6">
        <f>SUMIF(JASON2!$J$12:$J$504,A134,JASON2!$U$12:$U$504) / B47</f>
        <v>2895.2531388888874</v>
      </c>
      <c r="C134" s="6">
        <v>0</v>
      </c>
      <c r="D134" s="6">
        <v>0</v>
      </c>
      <c r="E134" s="6"/>
    </row>
    <row r="135" spans="1:5" ht="15" customHeight="1">
      <c r="A135" s="13">
        <v>2008</v>
      </c>
      <c r="B135" s="6">
        <f>SUMIF(JASON2!$J$12:$J$504,A135,JASON2!$U$12:$U$504) / B48</f>
        <v>2230.9039436619719</v>
      </c>
      <c r="C135" s="6">
        <v>0</v>
      </c>
      <c r="D135" s="6">
        <v>0</v>
      </c>
      <c r="E135" s="6"/>
    </row>
    <row r="136" spans="1:5" ht="15" customHeight="1">
      <c r="A136" s="13">
        <v>2009</v>
      </c>
      <c r="B136" s="6">
        <f>SUMIF(JASON2!$J$12:$J$496,A136,JASON2!$U$12:$U$496) / B49</f>
        <v>1339.2601111111112</v>
      </c>
      <c r="C136" s="6">
        <v>0</v>
      </c>
      <c r="D136" s="6">
        <v>0</v>
      </c>
    </row>
    <row r="137" spans="1:5" ht="15" customHeight="1">
      <c r="A137" s="13">
        <v>2010</v>
      </c>
      <c r="B137" s="6">
        <f>SUMIF(JASON2!$J$12:$J$561,A137,JASON2!$U$12:$U$561) / B50</f>
        <v>1119.1076923076923</v>
      </c>
      <c r="C137" s="6">
        <v>0</v>
      </c>
      <c r="D137" s="6">
        <v>0</v>
      </c>
    </row>
    <row r="138" spans="1:5" ht="15" customHeight="1">
      <c r="A138" s="13">
        <v>2011</v>
      </c>
      <c r="B138" s="6">
        <f>SUMIF(JASON2!$J$12:$J$622,A138,JASON2!$U$12:$U$622) / B51</f>
        <v>2461.3606557377047</v>
      </c>
      <c r="C138" s="6">
        <v>0</v>
      </c>
      <c r="D138" s="6">
        <v>0</v>
      </c>
    </row>
    <row r="139" spans="1:5" ht="15" customHeight="1">
      <c r="A139" s="13">
        <v>2012</v>
      </c>
      <c r="B139" s="6">
        <f>SUMIF(JASON2!$J$12:$J$681,A139,JASON2!$U$12:$U$681) / B52</f>
        <v>2727.2542372881358</v>
      </c>
      <c r="C139" s="6">
        <v>0</v>
      </c>
      <c r="D139" s="6">
        <v>0</v>
      </c>
    </row>
    <row r="140" spans="1:5" ht="15" customHeight="1">
      <c r="A140" s="13">
        <v>2013</v>
      </c>
      <c r="B140" s="6">
        <f>SUMIF(JASON2!$J$12:$J$773,A140,JASON2!$U$12:$U$773) / B53</f>
        <v>1567.3291139240507</v>
      </c>
      <c r="C140" s="6">
        <v>0</v>
      </c>
      <c r="D140" s="6">
        <v>0</v>
      </c>
    </row>
    <row r="141" spans="1:5" ht="15" customHeight="1">
      <c r="A141" s="237">
        <v>2014</v>
      </c>
      <c r="B141" s="6">
        <f>SUMIF(JASON2!$J$12:$J$807,A141,JASON2!$U$12:$U$807) / B54</f>
        <v>1813.5641025641025</v>
      </c>
      <c r="C141" s="6">
        <v>0</v>
      </c>
      <c r="D141" s="6">
        <v>0</v>
      </c>
    </row>
    <row r="142" spans="1:5" ht="15" customHeight="1">
      <c r="A142" s="237">
        <v>2015</v>
      </c>
      <c r="B142" s="6">
        <f>SUMIF(JASON2!$J$12:$J$877,A142,JASON2!$U$12:$U$877) / B55</f>
        <v>1407.4461538461539</v>
      </c>
      <c r="C142" s="6">
        <v>0</v>
      </c>
      <c r="D142" s="6">
        <v>0</v>
      </c>
    </row>
    <row r="143" spans="1:5" ht="15" customHeight="1">
      <c r="A143" s="237">
        <v>2016</v>
      </c>
      <c r="B143" s="6">
        <f>SUMIF(JASON2!$J$12:$J$963,A143,JASON2!$U$12:$U$963) / B56</f>
        <v>911.36627906976742</v>
      </c>
      <c r="C143" s="6">
        <v>0</v>
      </c>
      <c r="D143" s="6">
        <v>0</v>
      </c>
    </row>
    <row r="144" spans="1:5" ht="15" customHeight="1">
      <c r="A144" s="237">
        <v>2017</v>
      </c>
      <c r="B144" s="6">
        <f>SUMIF(JASON2!$J$12:$J$1047,A144,JASON2!$U$12:$U$1047) / B57</f>
        <v>1815.1196547619049</v>
      </c>
      <c r="C144" s="6">
        <v>0</v>
      </c>
      <c r="D144" s="6">
        <v>0</v>
      </c>
    </row>
    <row r="145" spans="1:6" ht="15" customHeight="1">
      <c r="A145" s="237">
        <v>2018</v>
      </c>
      <c r="B145" s="6">
        <f>SUMIF(JASON2!$J$12:$J$1123,A145,JASON2!$U$12:$U$1123) / B58</f>
        <v>1186.6074261315789</v>
      </c>
      <c r="C145" s="6">
        <v>0</v>
      </c>
      <c r="D145" s="6">
        <v>0</v>
      </c>
      <c r="E145"/>
    </row>
    <row r="146" spans="1:6" ht="15" customHeight="1">
      <c r="A146" s="237">
        <v>2019</v>
      </c>
      <c r="B146" s="6">
        <f>SUMIF(JASON2!$J$12:$J$1262,A146,JASON2!$U$12:$U$1262) /B59</f>
        <v>1031.7958196721311</v>
      </c>
      <c r="C146" s="6">
        <v>0</v>
      </c>
      <c r="D146" s="6">
        <v>0</v>
      </c>
      <c r="E146"/>
    </row>
    <row r="147" spans="1:6" ht="15" customHeight="1">
      <c r="A147" s="237">
        <v>2020</v>
      </c>
      <c r="B147" s="6">
        <f>SUMIF(JASON2!$J$12:$J$1594,A147,JASON2!$U$12:$U$1600) /B60</f>
        <v>1364.1573333333336</v>
      </c>
      <c r="C147" s="6">
        <v>0</v>
      </c>
      <c r="D147" s="6">
        <v>0</v>
      </c>
      <c r="E147"/>
    </row>
    <row r="148" spans="1:6" ht="15" customHeight="1">
      <c r="A148" s="237">
        <v>2021</v>
      </c>
      <c r="B148" s="6">
        <f>SUMIF(JASON2!$J$12:$J$1594,A148,JASON2!$U$12:$U$1600) /B61</f>
        <v>1513.1807835051545</v>
      </c>
      <c r="C148" s="6">
        <v>0</v>
      </c>
      <c r="D148" s="6">
        <v>0</v>
      </c>
      <c r="E148"/>
    </row>
    <row r="149" spans="1:6" ht="15" customHeight="1">
      <c r="A149" s="237">
        <v>2022</v>
      </c>
      <c r="B149" s="6">
        <f>SUMIF(JASON2!$J$12:$J$1594,A149,JASON2!$U$12:$U$1600) /B62</f>
        <v>1708.6123974358977</v>
      </c>
      <c r="C149" s="6">
        <v>0</v>
      </c>
      <c r="D149" s="6">
        <v>0</v>
      </c>
      <c r="E149"/>
    </row>
    <row r="150" spans="1:6" ht="15" customHeight="1">
      <c r="A150" s="237">
        <v>2023</v>
      </c>
      <c r="B150" s="6">
        <f>SUMIF(JASON2!$J$12:$J$1573,A150,JASON2!$U$12:$U$1573) /B63</f>
        <v>1195.1529880952385</v>
      </c>
      <c r="C150" s="6">
        <v>0</v>
      </c>
      <c r="D150" s="6">
        <v>0</v>
      </c>
      <c r="E150"/>
    </row>
    <row r="151" spans="1:6" ht="15" customHeight="1">
      <c r="A151" s="237">
        <v>2024</v>
      </c>
      <c r="B151" s="6">
        <f>SUMIF(JASON2!$J$12:$J$1700,A151,JASON2!$U$12:$U$1700) /B64</f>
        <v>1705.9823196721311</v>
      </c>
      <c r="C151" s="6">
        <v>0</v>
      </c>
      <c r="D151" s="6">
        <v>0</v>
      </c>
      <c r="E151"/>
    </row>
    <row r="152" spans="1:6" ht="15" customHeight="1">
      <c r="A152" s="237">
        <v>2025</v>
      </c>
      <c r="B152" s="6">
        <f>SUMIF(JASON2!$J$12:$J$1764,A152,JASON2!$U$12:$U$1764) /B65</f>
        <v>1151.7040579710142</v>
      </c>
      <c r="C152" s="6">
        <v>0</v>
      </c>
      <c r="D152" s="6">
        <v>0</v>
      </c>
      <c r="E152"/>
    </row>
    <row r="153" spans="1:6" ht="15" customHeight="1">
      <c r="A153" s="237">
        <v>2026</v>
      </c>
      <c r="B153" s="6">
        <f>SUMIF(JASON2!$J$12:$J$1772,A153,JASON2!$U$12:$U$1772) /B66</f>
        <v>2531.25</v>
      </c>
      <c r="C153" s="6">
        <v>0</v>
      </c>
      <c r="D153" s="6">
        <v>0</v>
      </c>
      <c r="E153"/>
    </row>
    <row r="154" spans="1:6" ht="15" customHeight="1">
      <c r="E154"/>
    </row>
    <row r="155" spans="1:6" ht="15" customHeight="1">
      <c r="C155" s="1" t="s">
        <v>1262</v>
      </c>
      <c r="D155"/>
      <c r="E155"/>
      <c r="F155" s="19"/>
    </row>
    <row r="156" spans="1:6" ht="15" customHeight="1">
      <c r="A156" s="3" t="s">
        <v>99</v>
      </c>
      <c r="B156" s="12" t="s">
        <v>18</v>
      </c>
      <c r="C156" s="12" t="s">
        <v>20</v>
      </c>
      <c r="D156"/>
      <c r="E156"/>
    </row>
    <row r="157" spans="1:6" ht="15" customHeight="1">
      <c r="A157" s="13">
        <v>1988</v>
      </c>
      <c r="C157" s="6">
        <f>B71 / B28</f>
        <v>9.1999999999534339</v>
      </c>
      <c r="D157"/>
      <c r="E157"/>
    </row>
    <row r="158" spans="1:6" ht="15" customHeight="1">
      <c r="A158" s="13">
        <v>1989</v>
      </c>
      <c r="C158" s="6">
        <f>B72 / B29</f>
        <v>9.8655913978488368</v>
      </c>
      <c r="D158"/>
      <c r="E158"/>
    </row>
    <row r="159" spans="1:6" ht="15" customHeight="1">
      <c r="A159" s="13">
        <v>1990</v>
      </c>
      <c r="C159" s="6">
        <f>B73 / B30</f>
        <v>8.0906250000261934</v>
      </c>
      <c r="D159"/>
      <c r="E159"/>
    </row>
    <row r="160" spans="1:6" ht="15" customHeight="1">
      <c r="A160" s="13">
        <v>1991</v>
      </c>
      <c r="C160" s="6">
        <f>B74 / B31</f>
        <v>22.82121212122729</v>
      </c>
      <c r="D160"/>
      <c r="E160"/>
    </row>
    <row r="161" spans="1:5" ht="15" customHeight="1">
      <c r="A161" s="13">
        <v>1992</v>
      </c>
      <c r="C161" s="6"/>
      <c r="D161"/>
      <c r="E161"/>
    </row>
    <row r="162" spans="1:5" ht="15" customHeight="1">
      <c r="A162" s="13">
        <v>1993</v>
      </c>
      <c r="C162" s="6">
        <f>B76 / B33</f>
        <v>8.0562499999905413</v>
      </c>
      <c r="D162"/>
      <c r="E162"/>
    </row>
    <row r="163" spans="1:5" ht="15" customHeight="1">
      <c r="A163" s="13">
        <v>1994</v>
      </c>
      <c r="C163" s="6"/>
      <c r="D163"/>
      <c r="E163"/>
    </row>
    <row r="164" spans="1:5" ht="15" customHeight="1">
      <c r="A164" s="13">
        <v>1995</v>
      </c>
      <c r="C164" s="6">
        <f t="shared" ref="C164:C170" si="2">B78 / B35</f>
        <v>3.5805555555562023</v>
      </c>
      <c r="D164"/>
      <c r="E164"/>
    </row>
    <row r="165" spans="1:5" ht="15" customHeight="1">
      <c r="A165" s="13">
        <v>1996</v>
      </c>
      <c r="C165" s="6">
        <f t="shared" si="2"/>
        <v>18.334259259242874</v>
      </c>
      <c r="D165"/>
      <c r="E165"/>
    </row>
    <row r="166" spans="1:5" ht="15" customHeight="1">
      <c r="A166" s="13">
        <v>1997</v>
      </c>
      <c r="C166" s="6">
        <f t="shared" si="2"/>
        <v>14.9333333333366</v>
      </c>
      <c r="D166"/>
      <c r="E166"/>
    </row>
    <row r="167" spans="1:5" ht="15" customHeight="1">
      <c r="A167" s="13">
        <v>1998</v>
      </c>
      <c r="C167" s="6">
        <f t="shared" si="2"/>
        <v>17.569696969675451</v>
      </c>
      <c r="D167"/>
      <c r="E167"/>
    </row>
    <row r="168" spans="1:5" ht="15" customHeight="1">
      <c r="A168" s="13">
        <v>1999</v>
      </c>
      <c r="C168" s="6">
        <f t="shared" si="2"/>
        <v>13.88284946234724</v>
      </c>
      <c r="D168"/>
      <c r="E168"/>
    </row>
    <row r="169" spans="1:5" ht="15" customHeight="1">
      <c r="A169" s="13">
        <v>2000</v>
      </c>
      <c r="C169" s="6">
        <f t="shared" si="2"/>
        <v>23.451666666660458</v>
      </c>
      <c r="D169"/>
      <c r="E169"/>
    </row>
    <row r="170" spans="1:5" ht="15" customHeight="1">
      <c r="A170" s="13">
        <v>2001</v>
      </c>
      <c r="C170" s="6">
        <f t="shared" si="2"/>
        <v>25.23275862068564</v>
      </c>
      <c r="D170"/>
      <c r="E170"/>
    </row>
    <row r="171" spans="1:5" ht="15" customHeight="1">
      <c r="A171" s="13">
        <v>2002</v>
      </c>
      <c r="B171" s="6">
        <f t="shared" ref="B171:B195" si="3">B85 / B42</f>
        <v>17.529487179491507</v>
      </c>
      <c r="D171"/>
      <c r="E171"/>
    </row>
    <row r="172" spans="1:5" ht="15" customHeight="1">
      <c r="A172" s="13">
        <v>2003</v>
      </c>
      <c r="B172" s="6">
        <f t="shared" si="3"/>
        <v>16.008398345163826</v>
      </c>
      <c r="D172"/>
      <c r="E172"/>
    </row>
    <row r="173" spans="1:5" ht="15" customHeight="1">
      <c r="A173" s="13">
        <v>2004</v>
      </c>
      <c r="B173" s="6">
        <f t="shared" si="3"/>
        <v>21.061123737378775</v>
      </c>
      <c r="D173"/>
      <c r="E173"/>
    </row>
    <row r="174" spans="1:5" ht="15" customHeight="1">
      <c r="A174" s="13">
        <v>2005</v>
      </c>
      <c r="B174" s="6">
        <f t="shared" si="3"/>
        <v>16.88008417508205</v>
      </c>
      <c r="D174"/>
      <c r="E174"/>
    </row>
    <row r="175" spans="1:5" ht="15" customHeight="1">
      <c r="A175" s="13">
        <v>2006</v>
      </c>
      <c r="B175" s="6">
        <f t="shared" si="3"/>
        <v>16.803615136889476</v>
      </c>
      <c r="D175"/>
      <c r="E175"/>
    </row>
    <row r="176" spans="1:5" ht="15" customHeight="1">
      <c r="A176" s="13">
        <v>2007</v>
      </c>
      <c r="B176" s="6">
        <f t="shared" si="3"/>
        <v>22.426562499994663</v>
      </c>
      <c r="D176"/>
      <c r="E176"/>
    </row>
    <row r="177" spans="1:5" ht="15" customHeight="1">
      <c r="A177" s="13">
        <v>2008</v>
      </c>
      <c r="B177" s="6">
        <f t="shared" si="3"/>
        <v>14.978169014079752</v>
      </c>
      <c r="D177"/>
      <c r="E177"/>
    </row>
    <row r="178" spans="1:5" ht="15" customHeight="1">
      <c r="A178" s="13">
        <v>2009</v>
      </c>
      <c r="B178" s="6">
        <f t="shared" si="3"/>
        <v>14.017037037042124</v>
      </c>
      <c r="D178"/>
      <c r="E178"/>
    </row>
    <row r="179" spans="1:5" ht="15" customHeight="1">
      <c r="A179" s="13">
        <v>2010</v>
      </c>
      <c r="B179" s="6">
        <f t="shared" si="3"/>
        <v>14.702209401718125</v>
      </c>
      <c r="D179"/>
      <c r="E179"/>
    </row>
    <row r="180" spans="1:5" ht="15" customHeight="1">
      <c r="A180" s="13">
        <v>2011</v>
      </c>
      <c r="B180" s="6">
        <f t="shared" si="3"/>
        <v>18.415040983594228</v>
      </c>
      <c r="D180"/>
      <c r="E180"/>
    </row>
    <row r="181" spans="1:5" ht="15" customHeight="1">
      <c r="A181" s="13">
        <v>2012</v>
      </c>
      <c r="B181" s="6">
        <f t="shared" si="3"/>
        <v>8.6056497175161635</v>
      </c>
      <c r="D181"/>
      <c r="E181"/>
    </row>
    <row r="182" spans="1:5" ht="15" customHeight="1">
      <c r="A182" s="13">
        <v>2013</v>
      </c>
      <c r="B182" s="6">
        <f t="shared" si="3"/>
        <v>22.251687763723741</v>
      </c>
      <c r="D182"/>
      <c r="E182"/>
    </row>
    <row r="183" spans="1:5" ht="15" customHeight="1">
      <c r="A183" s="13">
        <v>2014</v>
      </c>
      <c r="B183" s="6">
        <f t="shared" si="3"/>
        <v>11.417948717940957</v>
      </c>
      <c r="D183"/>
    </row>
    <row r="184" spans="1:5" ht="15" customHeight="1">
      <c r="A184" s="13">
        <v>2015</v>
      </c>
      <c r="B184" s="6">
        <f t="shared" si="3"/>
        <v>9.8664102564082263</v>
      </c>
      <c r="D184"/>
    </row>
    <row r="185" spans="1:5" ht="15" customHeight="1">
      <c r="A185" s="13">
        <v>2016</v>
      </c>
      <c r="B185" s="6">
        <f t="shared" si="3"/>
        <v>4.5478391472979851</v>
      </c>
      <c r="D185"/>
    </row>
    <row r="186" spans="1:5" ht="15" customHeight="1">
      <c r="A186" s="237">
        <v>2017</v>
      </c>
      <c r="B186" s="6">
        <f t="shared" si="3"/>
        <v>9.6036838624401888</v>
      </c>
      <c r="D186"/>
    </row>
    <row r="187" spans="1:5" ht="15" customHeight="1">
      <c r="A187" s="237">
        <v>2018</v>
      </c>
      <c r="B187" s="6">
        <f t="shared" si="3"/>
        <v>6.9217361111184701</v>
      </c>
    </row>
    <row r="188" spans="1:5" ht="15" customHeight="1">
      <c r="A188" s="237">
        <v>2019</v>
      </c>
      <c r="B188" s="6">
        <f t="shared" si="3"/>
        <v>6.2797429326117289</v>
      </c>
    </row>
    <row r="189" spans="1:5" ht="15" customHeight="1">
      <c r="A189" s="237">
        <v>2020</v>
      </c>
      <c r="B189" s="6">
        <f t="shared" si="3"/>
        <v>7.8893719806725606</v>
      </c>
    </row>
    <row r="190" spans="1:5" ht="15" customHeight="1">
      <c r="A190" s="237">
        <v>2021</v>
      </c>
      <c r="B190" s="6">
        <f t="shared" si="3"/>
        <v>6.6127033218640605</v>
      </c>
    </row>
    <row r="191" spans="1:5" ht="15" customHeight="1">
      <c r="A191" s="237">
        <v>2022</v>
      </c>
      <c r="B191" s="6">
        <f t="shared" si="3"/>
        <v>13.965024928770548</v>
      </c>
    </row>
    <row r="192" spans="1:5" ht="15" customHeight="1">
      <c r="A192" s="237">
        <v>2023</v>
      </c>
      <c r="B192" s="6">
        <f t="shared" si="3"/>
        <v>4.0831349206273444</v>
      </c>
    </row>
    <row r="193" spans="1:3" ht="15" customHeight="1">
      <c r="A193" s="237">
        <v>2024</v>
      </c>
      <c r="B193" s="6">
        <f t="shared" si="3"/>
        <v>7.7999840619330687</v>
      </c>
    </row>
    <row r="194" spans="1:3" ht="15" customHeight="1">
      <c r="A194" s="237">
        <v>2025</v>
      </c>
      <c r="B194" s="6">
        <f t="shared" si="3"/>
        <v>4.244927536235596</v>
      </c>
    </row>
    <row r="195" spans="1:3" ht="15" customHeight="1">
      <c r="A195" s="237">
        <v>2026</v>
      </c>
      <c r="B195" s="6">
        <f t="shared" si="3"/>
        <v>13.708333333292103</v>
      </c>
    </row>
    <row r="196" spans="1:3" ht="15" customHeight="1">
      <c r="B196" s="12">
        <f>SUM(B85:B107)/SUM(B42:B64)</f>
        <v>11.872491039299153</v>
      </c>
      <c r="C196" s="12">
        <f>SUM(B71:B84)/SUM(B28:B41)</f>
        <v>14.938741765475303</v>
      </c>
    </row>
    <row r="197" spans="1:3" ht="15" customHeight="1"/>
    <row r="198" spans="1:3" ht="15" customHeight="1"/>
    <row r="199" spans="1:3" ht="15" customHeight="1"/>
    <row r="200" spans="1:3" ht="15" customHeight="1"/>
    <row r="201" spans="1:3" ht="15" customHeight="1"/>
    <row r="202" spans="1:3" ht="15" customHeight="1"/>
    <row r="203" spans="1:3" ht="15" customHeight="1"/>
    <row r="204" spans="1:3" ht="15" customHeight="1"/>
    <row r="205" spans="1:3" ht="15" customHeight="1"/>
    <row r="206" spans="1:3" ht="15" customHeight="1"/>
    <row r="207" spans="1:3" ht="15" customHeight="1"/>
    <row r="208" spans="1:3" ht="15" customHeight="1"/>
    <row r="209" spans="6:6" ht="15" customHeight="1"/>
    <row r="210" spans="6:6" ht="15" customHeight="1"/>
    <row r="211" spans="6:6" ht="15" customHeight="1">
      <c r="F211" s="129"/>
    </row>
    <row r="212" spans="6:6" ht="15" customHeight="1">
      <c r="F212" s="130"/>
    </row>
    <row r="213" spans="6:6" ht="15" customHeight="1">
      <c r="F213" s="130"/>
    </row>
    <row r="214" spans="6:6" ht="15" customHeight="1">
      <c r="F214" s="130"/>
    </row>
    <row r="215" spans="6:6" ht="15" customHeight="1">
      <c r="F215" s="130"/>
    </row>
    <row r="216" spans="6:6" ht="15" customHeight="1">
      <c r="F216" s="130"/>
    </row>
    <row r="217" spans="6:6" ht="15" customHeight="1">
      <c r="F217" s="130"/>
    </row>
    <row r="218" spans="6:6" ht="15" customHeight="1">
      <c r="F218" s="130"/>
    </row>
    <row r="219" spans="6:6" ht="15" customHeight="1">
      <c r="F219" s="130"/>
    </row>
  </sheetData>
  <printOptions horizontalCentered="1" headings="1" gridLines="1"/>
  <pageMargins left="0.25" right="0.25" top="0.5" bottom="0.5" header="0.25" footer="0.25"/>
  <pageSetup scale="61" fitToHeight="6" orientation="landscape" verticalDpi="1200"/>
  <headerFooter alignWithMargins="0">
    <oddFooter>&amp;L&amp;"Arial,Italic"&amp;8&amp;F  &amp;A     &amp;D &amp;T&amp;R&amp;"Arial,Italic"&amp;8Page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F284"/>
  <sheetViews>
    <sheetView zoomScale="85" workbookViewId="0">
      <pane xSplit="2" ySplit="9" topLeftCell="X262" activePane="bottomRight" state="frozen"/>
      <selection pane="topRight" activeCell="C1" sqref="C1"/>
      <selection pane="bottomLeft" activeCell="A10" sqref="A10"/>
      <selection pane="bottomRight" activeCell="AF282" sqref="AF282"/>
    </sheetView>
  </sheetViews>
  <sheetFormatPr baseColWidth="10" defaultColWidth="9.1640625" defaultRowHeight="13"/>
  <cols>
    <col min="1" max="1" width="22.6640625" style="28" customWidth="1"/>
    <col min="2" max="2" width="28.6640625" style="28" customWidth="1"/>
    <col min="3" max="3" width="14.6640625" style="28" customWidth="1"/>
    <col min="4" max="4" width="34.6640625" style="28" customWidth="1"/>
    <col min="5" max="5" width="22.6640625" style="28" customWidth="1"/>
    <col min="6" max="6" width="32.6640625" style="28" customWidth="1"/>
    <col min="7" max="9" width="8.6640625" style="28" customWidth="1"/>
    <col min="10" max="10" width="12.6640625" style="28" customWidth="1"/>
    <col min="11" max="11" width="8.6640625" style="28" customWidth="1"/>
    <col min="12" max="32" width="14.6640625" style="28" customWidth="1"/>
    <col min="33" max="16384" width="9.1640625" style="28"/>
  </cols>
  <sheetData>
    <row r="1" spans="1:32" s="59" customFormat="1" ht="12.75" customHeight="1">
      <c r="A1" s="80" t="s">
        <v>65</v>
      </c>
      <c r="B1" s="81"/>
      <c r="F1" s="77" t="s">
        <v>0</v>
      </c>
      <c r="G1" s="82"/>
      <c r="H1" s="82"/>
      <c r="I1" s="82"/>
      <c r="J1" s="82"/>
      <c r="L1" s="83"/>
      <c r="M1" s="83"/>
    </row>
    <row r="2" spans="1:32" s="59" customFormat="1" ht="12.75" customHeight="1">
      <c r="B2" s="81"/>
      <c r="F2" s="78" t="s">
        <v>7758</v>
      </c>
      <c r="G2" s="84"/>
      <c r="H2" s="84"/>
      <c r="I2" s="84"/>
      <c r="J2" s="84"/>
      <c r="K2" s="77"/>
      <c r="L2" s="83"/>
      <c r="M2" s="83"/>
    </row>
    <row r="3" spans="1:32" s="59" customFormat="1" ht="12.75" customHeight="1">
      <c r="B3" s="81"/>
      <c r="F3" s="78" t="s">
        <v>130</v>
      </c>
      <c r="G3" s="84"/>
      <c r="H3" s="84"/>
      <c r="I3" s="84"/>
      <c r="J3" s="84"/>
      <c r="K3" s="77"/>
      <c r="L3" s="83"/>
      <c r="M3" s="83"/>
    </row>
    <row r="4" spans="1:32" s="59" customFormat="1" ht="12.75" customHeight="1">
      <c r="B4" s="81"/>
      <c r="F4" s="78"/>
      <c r="G4" s="84"/>
      <c r="H4" s="84"/>
      <c r="I4" s="84"/>
      <c r="J4" s="84"/>
      <c r="K4" s="77"/>
      <c r="L4" s="83"/>
      <c r="M4" s="83"/>
    </row>
    <row r="5" spans="1:32" s="59" customFormat="1" ht="12.75" customHeight="1">
      <c r="A5" s="85" t="s">
        <v>131</v>
      </c>
      <c r="B5" s="101">
        <f ca="1" xml:space="preserve"> TODAY()</f>
        <v>46085</v>
      </c>
      <c r="F5" s="78"/>
      <c r="G5" s="84"/>
      <c r="H5" s="84"/>
      <c r="I5" s="84"/>
      <c r="J5" s="84"/>
      <c r="K5" s="77"/>
      <c r="L5" s="83"/>
      <c r="M5" s="83"/>
    </row>
    <row r="6" spans="1:32" s="59" customFormat="1" ht="12.75" customHeight="1">
      <c r="A6" s="85" t="s">
        <v>132</v>
      </c>
      <c r="B6" s="3" t="s">
        <v>7949</v>
      </c>
      <c r="F6" s="78"/>
      <c r="G6" s="84"/>
      <c r="H6" s="84"/>
      <c r="I6" s="84"/>
      <c r="J6" s="84"/>
      <c r="K6" s="77"/>
      <c r="L6" s="83"/>
      <c r="M6" s="83"/>
    </row>
    <row r="7" spans="1:32" s="59" customFormat="1" ht="12.75" customHeight="1">
      <c r="A7" s="85" t="s">
        <v>133</v>
      </c>
      <c r="B7" s="100" t="s">
        <v>134</v>
      </c>
      <c r="F7" s="78"/>
      <c r="G7" s="84"/>
      <c r="H7" s="84"/>
      <c r="I7" s="84"/>
      <c r="J7" s="84"/>
      <c r="K7" s="77"/>
      <c r="L7" s="83"/>
      <c r="M7" s="83"/>
    </row>
    <row r="8" spans="1:32" s="59" customFormat="1" ht="12.75" customHeight="1">
      <c r="G8" s="86" t="s">
        <v>135</v>
      </c>
      <c r="H8" s="86" t="s">
        <v>136</v>
      </c>
      <c r="I8" s="87"/>
      <c r="J8" s="87"/>
      <c r="K8" s="88"/>
      <c r="L8" s="83"/>
      <c r="M8" s="83"/>
      <c r="N8" s="80" t="s">
        <v>97</v>
      </c>
    </row>
    <row r="9" spans="1:32" s="59" customFormat="1" ht="12.75" customHeight="1" thickBot="1">
      <c r="A9" s="89" t="s">
        <v>79</v>
      </c>
      <c r="B9" s="90" t="s">
        <v>81</v>
      </c>
      <c r="C9" s="89" t="s">
        <v>83</v>
      </c>
      <c r="D9" s="91" t="s">
        <v>85</v>
      </c>
      <c r="E9" s="90" t="s">
        <v>137</v>
      </c>
      <c r="F9" s="90" t="s">
        <v>89</v>
      </c>
      <c r="G9" s="92" t="s">
        <v>138</v>
      </c>
      <c r="H9" s="92" t="s">
        <v>139</v>
      </c>
      <c r="I9" s="93" t="s">
        <v>93</v>
      </c>
      <c r="J9" s="93" t="s">
        <v>140</v>
      </c>
      <c r="K9" s="90" t="s">
        <v>99</v>
      </c>
      <c r="L9" s="92" t="s">
        <v>141</v>
      </c>
      <c r="M9" s="92" t="s">
        <v>142</v>
      </c>
      <c r="N9" s="94" t="s">
        <v>143</v>
      </c>
      <c r="O9" s="94" t="s">
        <v>144</v>
      </c>
      <c r="P9" s="94" t="s">
        <v>145</v>
      </c>
      <c r="Q9" s="94" t="s">
        <v>146</v>
      </c>
      <c r="R9" s="94" t="s">
        <v>147</v>
      </c>
      <c r="S9" s="94" t="s">
        <v>148</v>
      </c>
      <c r="T9" s="94" t="s">
        <v>149</v>
      </c>
      <c r="U9" s="94" t="s">
        <v>150</v>
      </c>
      <c r="V9" s="94" t="s">
        <v>151</v>
      </c>
      <c r="W9" s="94" t="s">
        <v>152</v>
      </c>
      <c r="X9" s="94" t="s">
        <v>153</v>
      </c>
      <c r="Y9" s="94" t="s">
        <v>154</v>
      </c>
      <c r="Z9" s="94" t="s">
        <v>155</v>
      </c>
      <c r="AA9" s="94" t="s">
        <v>156</v>
      </c>
      <c r="AB9" s="94" t="s">
        <v>157</v>
      </c>
      <c r="AC9" s="94" t="s">
        <v>158</v>
      </c>
      <c r="AD9" s="94" t="s">
        <v>159</v>
      </c>
      <c r="AE9" s="94" t="s">
        <v>160</v>
      </c>
      <c r="AF9" s="94" t="s">
        <v>161</v>
      </c>
    </row>
    <row r="10" spans="1:32" s="59" customFormat="1" ht="12.75" customHeight="1">
      <c r="A10" s="95" t="s">
        <v>162</v>
      </c>
      <c r="B10" s="95" t="s">
        <v>163</v>
      </c>
      <c r="C10" s="95" t="s">
        <v>164</v>
      </c>
      <c r="D10" s="95" t="s">
        <v>165</v>
      </c>
      <c r="E10" s="95" t="s">
        <v>166</v>
      </c>
      <c r="F10" s="95" t="s">
        <v>167</v>
      </c>
      <c r="G10" s="138">
        <v>36.833333333333336</v>
      </c>
      <c r="H10" s="138">
        <v>-33.25</v>
      </c>
      <c r="I10" s="96">
        <f t="shared" ref="I10:I41" si="0">INT(((180 + H10) / 6) + 1)</f>
        <v>25</v>
      </c>
      <c r="J10" s="83" t="s">
        <v>168</v>
      </c>
      <c r="K10" s="83">
        <v>1972</v>
      </c>
      <c r="L10" s="83" t="s">
        <v>38</v>
      </c>
      <c r="M10" s="83" t="s">
        <v>169</v>
      </c>
    </row>
    <row r="11" spans="1:32" s="59" customFormat="1" ht="12.75" customHeight="1">
      <c r="A11" s="95" t="s">
        <v>170</v>
      </c>
      <c r="B11" s="95" t="s">
        <v>163</v>
      </c>
      <c r="C11" s="95" t="s">
        <v>171</v>
      </c>
      <c r="D11" s="95" t="s">
        <v>172</v>
      </c>
      <c r="E11" s="95" t="s">
        <v>166</v>
      </c>
      <c r="F11" s="95" t="s">
        <v>167</v>
      </c>
      <c r="G11" s="138">
        <v>36.5</v>
      </c>
      <c r="H11" s="138">
        <v>-33.43333333333333</v>
      </c>
      <c r="I11" s="96">
        <f t="shared" si="0"/>
        <v>25</v>
      </c>
      <c r="J11" s="83" t="s">
        <v>173</v>
      </c>
      <c r="K11" s="83" t="s">
        <v>174</v>
      </c>
      <c r="L11" s="83" t="s">
        <v>38</v>
      </c>
      <c r="M11" s="83" t="s">
        <v>169</v>
      </c>
    </row>
    <row r="12" spans="1:32" s="59" customFormat="1" ht="12.75" customHeight="1">
      <c r="A12" s="95" t="s">
        <v>175</v>
      </c>
      <c r="B12" s="95" t="s">
        <v>163</v>
      </c>
      <c r="C12" s="95" t="s">
        <v>176</v>
      </c>
      <c r="D12" s="95" t="s">
        <v>165</v>
      </c>
      <c r="E12" s="95" t="s">
        <v>166</v>
      </c>
      <c r="F12" s="95" t="s">
        <v>167</v>
      </c>
      <c r="G12" s="138">
        <v>36.833333333333336</v>
      </c>
      <c r="H12" s="138">
        <v>-33.25</v>
      </c>
      <c r="I12" s="96">
        <f t="shared" si="0"/>
        <v>25</v>
      </c>
      <c r="J12" s="83" t="s">
        <v>177</v>
      </c>
      <c r="K12" s="83" t="s">
        <v>178</v>
      </c>
      <c r="L12" s="83" t="s">
        <v>38</v>
      </c>
      <c r="M12" s="83" t="s">
        <v>169</v>
      </c>
    </row>
    <row r="13" spans="1:32" s="59" customFormat="1" ht="12.75" customHeight="1">
      <c r="A13" s="95" t="s">
        <v>179</v>
      </c>
      <c r="B13" s="95" t="s">
        <v>163</v>
      </c>
      <c r="C13" s="95" t="s">
        <v>180</v>
      </c>
      <c r="D13" s="95" t="s">
        <v>165</v>
      </c>
      <c r="E13" s="95" t="s">
        <v>166</v>
      </c>
      <c r="F13" s="95" t="s">
        <v>167</v>
      </c>
      <c r="G13" s="138">
        <v>36.741666666666667</v>
      </c>
      <c r="H13" s="138">
        <v>-33.299999999999997</v>
      </c>
      <c r="I13" s="96">
        <f t="shared" si="0"/>
        <v>25</v>
      </c>
      <c r="J13" s="83" t="s">
        <v>177</v>
      </c>
      <c r="K13" s="83" t="s">
        <v>178</v>
      </c>
      <c r="L13" s="83" t="s">
        <v>38</v>
      </c>
      <c r="M13" s="83" t="s">
        <v>169</v>
      </c>
    </row>
    <row r="14" spans="1:32" s="59" customFormat="1" ht="12.75" customHeight="1">
      <c r="A14" s="95" t="s">
        <v>181</v>
      </c>
      <c r="B14" s="95" t="s">
        <v>182</v>
      </c>
      <c r="C14" s="95" t="s">
        <v>183</v>
      </c>
      <c r="D14" s="95" t="s">
        <v>184</v>
      </c>
      <c r="E14" s="95" t="s">
        <v>166</v>
      </c>
      <c r="F14" s="95" t="s">
        <v>167</v>
      </c>
      <c r="G14" s="138">
        <v>36.833333333333336</v>
      </c>
      <c r="H14" s="138">
        <v>-33.25</v>
      </c>
      <c r="I14" s="96">
        <f t="shared" si="0"/>
        <v>25</v>
      </c>
      <c r="J14" s="83" t="s">
        <v>185</v>
      </c>
      <c r="K14" s="83" t="s">
        <v>186</v>
      </c>
      <c r="L14" s="83" t="s">
        <v>38</v>
      </c>
      <c r="M14" s="83" t="s">
        <v>169</v>
      </c>
      <c r="N14" s="59" t="s">
        <v>187</v>
      </c>
    </row>
    <row r="15" spans="1:32" s="59" customFormat="1" ht="12.75" customHeight="1">
      <c r="A15" s="95" t="s">
        <v>188</v>
      </c>
      <c r="B15" s="95" t="s">
        <v>182</v>
      </c>
      <c r="C15" s="95" t="s">
        <v>189</v>
      </c>
      <c r="D15" s="95" t="s">
        <v>184</v>
      </c>
      <c r="E15" s="95" t="s">
        <v>166</v>
      </c>
      <c r="F15" s="95" t="s">
        <v>167</v>
      </c>
      <c r="G15" s="138">
        <v>36.833333333333336</v>
      </c>
      <c r="H15" s="138">
        <v>-33.25</v>
      </c>
      <c r="I15" s="96">
        <f t="shared" si="0"/>
        <v>25</v>
      </c>
      <c r="J15" s="83" t="s">
        <v>190</v>
      </c>
      <c r="K15" s="83" t="s">
        <v>186</v>
      </c>
      <c r="L15" s="83" t="s">
        <v>38</v>
      </c>
      <c r="M15" s="83" t="s">
        <v>169</v>
      </c>
      <c r="N15" s="59" t="s">
        <v>187</v>
      </c>
    </row>
    <row r="16" spans="1:32" s="59" customFormat="1" ht="12.75" customHeight="1">
      <c r="A16" s="95" t="s">
        <v>191</v>
      </c>
      <c r="B16" s="95" t="s">
        <v>182</v>
      </c>
      <c r="C16" s="95" t="s">
        <v>192</v>
      </c>
      <c r="D16" s="95" t="s">
        <v>184</v>
      </c>
      <c r="E16" s="95" t="s">
        <v>166</v>
      </c>
      <c r="F16" s="95" t="s">
        <v>167</v>
      </c>
      <c r="G16" s="138">
        <v>36.833333333333336</v>
      </c>
      <c r="H16" s="138">
        <v>-33.25</v>
      </c>
      <c r="I16" s="96">
        <f t="shared" si="0"/>
        <v>25</v>
      </c>
      <c r="J16" s="83" t="s">
        <v>177</v>
      </c>
      <c r="K16" s="83" t="s">
        <v>186</v>
      </c>
      <c r="L16" s="83" t="s">
        <v>38</v>
      </c>
      <c r="M16" s="83" t="s">
        <v>169</v>
      </c>
    </row>
    <row r="17" spans="1:14" s="59" customFormat="1" ht="12.75" customHeight="1">
      <c r="A17" s="95" t="s">
        <v>193</v>
      </c>
      <c r="B17" s="95" t="s">
        <v>182</v>
      </c>
      <c r="C17" s="95" t="s">
        <v>194</v>
      </c>
      <c r="D17" s="95" t="s">
        <v>195</v>
      </c>
      <c r="E17" s="95" t="s">
        <v>196</v>
      </c>
      <c r="F17" s="95" t="s">
        <v>197</v>
      </c>
      <c r="G17" s="138">
        <v>18.07</v>
      </c>
      <c r="H17" s="138">
        <v>-81.745000000000005</v>
      </c>
      <c r="I17" s="96">
        <f t="shared" si="0"/>
        <v>17</v>
      </c>
      <c r="J17" s="83" t="s">
        <v>198</v>
      </c>
      <c r="K17" s="83" t="s">
        <v>199</v>
      </c>
      <c r="L17" s="83" t="s">
        <v>38</v>
      </c>
      <c r="M17" s="83" t="s">
        <v>169</v>
      </c>
      <c r="N17" s="59" t="s">
        <v>187</v>
      </c>
    </row>
    <row r="18" spans="1:14" s="59" customFormat="1" ht="12.75" customHeight="1">
      <c r="A18" s="95" t="s">
        <v>200</v>
      </c>
      <c r="B18" s="95" t="s">
        <v>182</v>
      </c>
      <c r="C18" s="95" t="s">
        <v>201</v>
      </c>
      <c r="D18" s="95" t="s">
        <v>195</v>
      </c>
      <c r="E18" s="95" t="s">
        <v>196</v>
      </c>
      <c r="F18" s="95" t="s">
        <v>197</v>
      </c>
      <c r="G18" s="138">
        <v>18.740833333333335</v>
      </c>
      <c r="H18" s="138">
        <v>-81.728166666666667</v>
      </c>
      <c r="I18" s="96">
        <f t="shared" si="0"/>
        <v>17</v>
      </c>
      <c r="J18" s="83" t="s">
        <v>202</v>
      </c>
      <c r="K18" s="83" t="s">
        <v>199</v>
      </c>
      <c r="L18" s="83" t="s">
        <v>38</v>
      </c>
      <c r="M18" s="83" t="s">
        <v>169</v>
      </c>
      <c r="N18" s="59" t="s">
        <v>187</v>
      </c>
    </row>
    <row r="19" spans="1:14" s="59" customFormat="1" ht="12.75" customHeight="1">
      <c r="A19" s="95" t="s">
        <v>203</v>
      </c>
      <c r="B19" s="95" t="s">
        <v>182</v>
      </c>
      <c r="C19" s="95" t="s">
        <v>204</v>
      </c>
      <c r="D19" s="95" t="s">
        <v>205</v>
      </c>
      <c r="E19" s="95" t="s">
        <v>206</v>
      </c>
      <c r="F19" s="95" t="s">
        <v>207</v>
      </c>
      <c r="G19" s="138">
        <v>0.78333333333333333</v>
      </c>
      <c r="H19" s="138">
        <v>-86.15</v>
      </c>
      <c r="I19" s="96">
        <f t="shared" si="0"/>
        <v>16</v>
      </c>
      <c r="J19" s="83" t="s">
        <v>202</v>
      </c>
      <c r="K19" s="83" t="s">
        <v>208</v>
      </c>
      <c r="L19" s="83" t="s">
        <v>38</v>
      </c>
      <c r="M19" s="83" t="s">
        <v>209</v>
      </c>
      <c r="N19" s="59" t="s">
        <v>187</v>
      </c>
    </row>
    <row r="20" spans="1:14" s="59" customFormat="1" ht="12.75" customHeight="1">
      <c r="A20" s="95" t="s">
        <v>210</v>
      </c>
      <c r="B20" s="95" t="s">
        <v>182</v>
      </c>
      <c r="C20" s="95" t="s">
        <v>211</v>
      </c>
      <c r="D20" s="95" t="s">
        <v>195</v>
      </c>
      <c r="E20" s="95" t="s">
        <v>206</v>
      </c>
      <c r="F20" s="95" t="s">
        <v>207</v>
      </c>
      <c r="G20" s="138">
        <v>0.78333333333333333</v>
      </c>
      <c r="H20" s="138">
        <v>-86.15</v>
      </c>
      <c r="I20" s="96">
        <f t="shared" si="0"/>
        <v>16</v>
      </c>
      <c r="J20" s="83" t="s">
        <v>212</v>
      </c>
      <c r="K20" s="83" t="s">
        <v>208</v>
      </c>
      <c r="L20" s="83" t="s">
        <v>38</v>
      </c>
      <c r="M20" s="83" t="s">
        <v>209</v>
      </c>
      <c r="N20" s="59" t="s">
        <v>187</v>
      </c>
    </row>
    <row r="21" spans="1:14" s="59" customFormat="1" ht="12.75" customHeight="1">
      <c r="A21" s="95" t="s">
        <v>213</v>
      </c>
      <c r="B21" s="95" t="s">
        <v>214</v>
      </c>
      <c r="C21" s="95" t="s">
        <v>215</v>
      </c>
      <c r="D21" s="95" t="s">
        <v>195</v>
      </c>
      <c r="E21" s="95" t="s">
        <v>166</v>
      </c>
      <c r="F21" s="95" t="s">
        <v>216</v>
      </c>
      <c r="G21" s="138">
        <v>36.43333333333333</v>
      </c>
      <c r="H21" s="138">
        <v>-33.666666666666664</v>
      </c>
      <c r="I21" s="96">
        <f t="shared" si="0"/>
        <v>25</v>
      </c>
      <c r="J21" s="83" t="s">
        <v>177</v>
      </c>
      <c r="K21" s="83" t="s">
        <v>217</v>
      </c>
      <c r="L21" s="83" t="s">
        <v>38</v>
      </c>
      <c r="M21" s="83" t="s">
        <v>209</v>
      </c>
      <c r="N21" s="59" t="s">
        <v>187</v>
      </c>
    </row>
    <row r="22" spans="1:14" s="59" customFormat="1" ht="12.75" customHeight="1">
      <c r="A22" s="95" t="s">
        <v>218</v>
      </c>
      <c r="B22" s="95" t="s">
        <v>214</v>
      </c>
      <c r="C22" s="95" t="s">
        <v>219</v>
      </c>
      <c r="D22" s="95" t="s">
        <v>195</v>
      </c>
      <c r="E22" s="95" t="s">
        <v>166</v>
      </c>
      <c r="F22" s="95" t="s">
        <v>216</v>
      </c>
      <c r="G22" s="138">
        <v>36.799999999999997</v>
      </c>
      <c r="H22" s="138">
        <v>-33.25</v>
      </c>
      <c r="I22" s="96">
        <f t="shared" si="0"/>
        <v>25</v>
      </c>
      <c r="J22" s="83" t="s">
        <v>177</v>
      </c>
      <c r="K22" s="83" t="s">
        <v>217</v>
      </c>
      <c r="L22" s="83" t="s">
        <v>38</v>
      </c>
      <c r="M22" s="83" t="s">
        <v>209</v>
      </c>
      <c r="N22" s="59" t="s">
        <v>187</v>
      </c>
    </row>
    <row r="23" spans="1:14" s="59" customFormat="1" ht="12.75" customHeight="1">
      <c r="A23" s="95" t="s">
        <v>220</v>
      </c>
      <c r="B23" s="95" t="s">
        <v>214</v>
      </c>
      <c r="C23" s="95" t="s">
        <v>221</v>
      </c>
      <c r="D23" s="95" t="s">
        <v>172</v>
      </c>
      <c r="E23" s="95" t="s">
        <v>222</v>
      </c>
      <c r="F23" s="2" t="s">
        <v>223</v>
      </c>
      <c r="G23" s="138">
        <v>23.533333333333335</v>
      </c>
      <c r="H23" s="138">
        <v>-44.95</v>
      </c>
      <c r="I23" s="96">
        <f t="shared" si="0"/>
        <v>23</v>
      </c>
      <c r="J23" s="83" t="s">
        <v>224</v>
      </c>
      <c r="K23" s="83" t="s">
        <v>217</v>
      </c>
      <c r="L23" s="83" t="s">
        <v>38</v>
      </c>
      <c r="M23" s="83" t="s">
        <v>209</v>
      </c>
      <c r="N23" s="59" t="s">
        <v>187</v>
      </c>
    </row>
    <row r="24" spans="1:14" s="59" customFormat="1" ht="12.75" customHeight="1">
      <c r="A24" s="95" t="s">
        <v>225</v>
      </c>
      <c r="B24" s="95" t="s">
        <v>214</v>
      </c>
      <c r="C24" s="95" t="s">
        <v>226</v>
      </c>
      <c r="D24" s="95" t="s">
        <v>195</v>
      </c>
      <c r="E24" s="95" t="s">
        <v>206</v>
      </c>
      <c r="F24" s="95" t="s">
        <v>207</v>
      </c>
      <c r="G24" s="138">
        <v>0.78333333333333333</v>
      </c>
      <c r="H24" s="138">
        <v>-86.15</v>
      </c>
      <c r="I24" s="96">
        <f t="shared" si="0"/>
        <v>16</v>
      </c>
      <c r="J24" s="83" t="s">
        <v>198</v>
      </c>
      <c r="K24" s="83" t="s">
        <v>227</v>
      </c>
      <c r="L24" s="83" t="s">
        <v>38</v>
      </c>
      <c r="M24" s="83" t="s">
        <v>209</v>
      </c>
      <c r="N24" s="59" t="s">
        <v>187</v>
      </c>
    </row>
    <row r="25" spans="1:14" s="59" customFormat="1" ht="12.75" customHeight="1">
      <c r="A25" s="95" t="s">
        <v>228</v>
      </c>
      <c r="B25" s="95" t="s">
        <v>214</v>
      </c>
      <c r="C25" s="95" t="s">
        <v>229</v>
      </c>
      <c r="D25" s="95" t="s">
        <v>195</v>
      </c>
      <c r="E25" s="95" t="s">
        <v>206</v>
      </c>
      <c r="F25" s="95" t="s">
        <v>207</v>
      </c>
      <c r="G25" s="138">
        <v>0.78333333333333333</v>
      </c>
      <c r="H25" s="138">
        <v>-86.15</v>
      </c>
      <c r="I25" s="96">
        <f t="shared" si="0"/>
        <v>16</v>
      </c>
      <c r="J25" s="83" t="s">
        <v>202</v>
      </c>
      <c r="K25" s="83" t="s">
        <v>227</v>
      </c>
      <c r="L25" s="83" t="s">
        <v>38</v>
      </c>
      <c r="M25" s="83" t="s">
        <v>209</v>
      </c>
      <c r="N25" s="59" t="s">
        <v>187</v>
      </c>
    </row>
    <row r="26" spans="1:14" s="59" customFormat="1" ht="12.75" customHeight="1">
      <c r="A26" s="95" t="s">
        <v>230</v>
      </c>
      <c r="B26" s="95" t="s">
        <v>231</v>
      </c>
      <c r="C26" s="95" t="s">
        <v>232</v>
      </c>
      <c r="D26" s="95" t="s">
        <v>195</v>
      </c>
      <c r="E26" s="95" t="s">
        <v>206</v>
      </c>
      <c r="F26" s="95" t="s">
        <v>233</v>
      </c>
      <c r="G26" s="138">
        <v>21</v>
      </c>
      <c r="H26" s="138">
        <v>-109</v>
      </c>
      <c r="I26" s="96">
        <f t="shared" si="0"/>
        <v>12</v>
      </c>
      <c r="J26" s="83" t="s">
        <v>234</v>
      </c>
      <c r="K26" s="83" t="s">
        <v>227</v>
      </c>
      <c r="L26" s="83" t="s">
        <v>38</v>
      </c>
      <c r="M26" s="83" t="s">
        <v>209</v>
      </c>
      <c r="N26" s="59" t="s">
        <v>187</v>
      </c>
    </row>
    <row r="27" spans="1:14" s="59" customFormat="1" ht="12.75" customHeight="1">
      <c r="A27" s="95" t="s">
        <v>235</v>
      </c>
      <c r="B27" s="95" t="s">
        <v>231</v>
      </c>
      <c r="C27" s="95" t="s">
        <v>236</v>
      </c>
      <c r="D27" s="95" t="s">
        <v>195</v>
      </c>
      <c r="E27" s="95" t="s">
        <v>206</v>
      </c>
      <c r="F27" s="95" t="s">
        <v>233</v>
      </c>
      <c r="G27" s="138">
        <v>21</v>
      </c>
      <c r="H27" s="138">
        <v>-109</v>
      </c>
      <c r="I27" s="96">
        <f t="shared" si="0"/>
        <v>12</v>
      </c>
      <c r="J27" s="83" t="s">
        <v>237</v>
      </c>
      <c r="K27" s="83" t="s">
        <v>227</v>
      </c>
      <c r="L27" s="83" t="s">
        <v>38</v>
      </c>
      <c r="M27" s="83" t="s">
        <v>209</v>
      </c>
      <c r="N27" s="59" t="s">
        <v>187</v>
      </c>
    </row>
    <row r="28" spans="1:14" s="59" customFormat="1" ht="12.75" customHeight="1">
      <c r="A28" s="95" t="s">
        <v>238</v>
      </c>
      <c r="B28" s="95" t="s">
        <v>182</v>
      </c>
      <c r="C28" s="95" t="s">
        <v>239</v>
      </c>
      <c r="D28" s="26" t="s">
        <v>172</v>
      </c>
      <c r="E28" s="95" t="s">
        <v>222</v>
      </c>
      <c r="F28" s="2" t="s">
        <v>223</v>
      </c>
      <c r="G28" s="138">
        <v>23.583333333333332</v>
      </c>
      <c r="H28" s="138">
        <v>-45</v>
      </c>
      <c r="I28" s="96">
        <f t="shared" si="0"/>
        <v>23</v>
      </c>
      <c r="J28" s="83" t="s">
        <v>240</v>
      </c>
      <c r="K28" s="83" t="s">
        <v>241</v>
      </c>
      <c r="L28" s="83" t="s">
        <v>38</v>
      </c>
      <c r="M28" s="83" t="s">
        <v>209</v>
      </c>
      <c r="N28" s="59" t="s">
        <v>187</v>
      </c>
    </row>
    <row r="29" spans="1:14" s="59" customFormat="1" ht="12.75" customHeight="1">
      <c r="A29" s="95" t="s">
        <v>242</v>
      </c>
      <c r="B29" s="95" t="s">
        <v>182</v>
      </c>
      <c r="C29" s="95" t="s">
        <v>243</v>
      </c>
      <c r="D29" s="26" t="s">
        <v>244</v>
      </c>
      <c r="E29" s="95" t="s">
        <v>166</v>
      </c>
      <c r="F29" s="95" t="s">
        <v>245</v>
      </c>
      <c r="G29" s="138">
        <v>36</v>
      </c>
      <c r="H29" s="138">
        <v>-40</v>
      </c>
      <c r="I29" s="96">
        <f t="shared" si="0"/>
        <v>24</v>
      </c>
      <c r="J29" s="83" t="s">
        <v>190</v>
      </c>
      <c r="K29" s="83" t="s">
        <v>241</v>
      </c>
      <c r="L29" s="83" t="s">
        <v>38</v>
      </c>
      <c r="M29" s="83" t="s">
        <v>209</v>
      </c>
      <c r="N29" s="59" t="s">
        <v>187</v>
      </c>
    </row>
    <row r="30" spans="1:14" s="59" customFormat="1" ht="12.75" customHeight="1">
      <c r="A30" s="95" t="s">
        <v>246</v>
      </c>
      <c r="B30" s="95" t="s">
        <v>247</v>
      </c>
      <c r="C30" s="95" t="s">
        <v>248</v>
      </c>
      <c r="D30" s="95" t="s">
        <v>195</v>
      </c>
      <c r="E30" s="95" t="s">
        <v>249</v>
      </c>
      <c r="F30" s="95" t="s">
        <v>250</v>
      </c>
      <c r="G30" s="138">
        <v>19.614999999999998</v>
      </c>
      <c r="H30" s="138">
        <v>-156.30666666666667</v>
      </c>
      <c r="I30" s="96">
        <f t="shared" si="0"/>
        <v>4</v>
      </c>
      <c r="J30" s="83" t="s">
        <v>251</v>
      </c>
      <c r="K30" s="83" t="s">
        <v>241</v>
      </c>
      <c r="L30" s="83" t="s">
        <v>38</v>
      </c>
      <c r="M30" s="83" t="s">
        <v>209</v>
      </c>
    </row>
    <row r="31" spans="1:14" s="59" customFormat="1" ht="12.75" customHeight="1">
      <c r="A31" s="95" t="s">
        <v>252</v>
      </c>
      <c r="B31" s="95" t="s">
        <v>247</v>
      </c>
      <c r="C31" s="95" t="s">
        <v>253</v>
      </c>
      <c r="D31" s="95" t="s">
        <v>195</v>
      </c>
      <c r="E31" s="95" t="s">
        <v>249</v>
      </c>
      <c r="F31" s="95" t="s">
        <v>250</v>
      </c>
      <c r="G31" s="138">
        <v>18.899999999999999</v>
      </c>
      <c r="H31" s="138">
        <v>-155.75</v>
      </c>
      <c r="I31" s="96">
        <f t="shared" si="0"/>
        <v>5</v>
      </c>
      <c r="J31" s="83" t="s">
        <v>251</v>
      </c>
      <c r="K31" s="83" t="s">
        <v>241</v>
      </c>
      <c r="L31" s="83" t="s">
        <v>38</v>
      </c>
      <c r="M31" s="83" t="s">
        <v>209</v>
      </c>
    </row>
    <row r="32" spans="1:14" s="59" customFormat="1" ht="12.75" customHeight="1">
      <c r="A32" s="95" t="s">
        <v>254</v>
      </c>
      <c r="B32" s="95" t="s">
        <v>247</v>
      </c>
      <c r="C32" s="95" t="s">
        <v>255</v>
      </c>
      <c r="D32" s="95" t="s">
        <v>195</v>
      </c>
      <c r="E32" s="95" t="s">
        <v>249</v>
      </c>
      <c r="F32" s="95" t="s">
        <v>250</v>
      </c>
      <c r="G32" s="138">
        <v>20.166666666666668</v>
      </c>
      <c r="H32" s="138">
        <v>-156.5</v>
      </c>
      <c r="I32" s="96">
        <f t="shared" si="0"/>
        <v>4</v>
      </c>
      <c r="J32" s="83" t="s">
        <v>251</v>
      </c>
      <c r="K32" s="83" t="s">
        <v>241</v>
      </c>
      <c r="L32" s="83" t="s">
        <v>38</v>
      </c>
      <c r="M32" s="83" t="s">
        <v>209</v>
      </c>
    </row>
    <row r="33" spans="1:15" s="59" customFormat="1" ht="12.75" customHeight="1">
      <c r="A33" s="95" t="s">
        <v>256</v>
      </c>
      <c r="B33" s="95" t="s">
        <v>231</v>
      </c>
      <c r="C33" s="95" t="s">
        <v>257</v>
      </c>
      <c r="D33" s="95" t="s">
        <v>195</v>
      </c>
      <c r="E33" s="95" t="s">
        <v>258</v>
      </c>
      <c r="F33" s="95" t="s">
        <v>259</v>
      </c>
      <c r="G33" s="138">
        <v>-20.183333333333334</v>
      </c>
      <c r="H33" s="138">
        <v>-113.75</v>
      </c>
      <c r="I33" s="96">
        <f t="shared" si="0"/>
        <v>12</v>
      </c>
      <c r="J33" s="83" t="s">
        <v>260</v>
      </c>
      <c r="K33" s="83" t="s">
        <v>261</v>
      </c>
      <c r="L33" s="83" t="s">
        <v>38</v>
      </c>
      <c r="M33" s="83" t="s">
        <v>209</v>
      </c>
    </row>
    <row r="34" spans="1:15" s="59" customFormat="1" ht="12.75" customHeight="1">
      <c r="A34" s="95" t="s">
        <v>262</v>
      </c>
      <c r="B34" s="95" t="s">
        <v>263</v>
      </c>
      <c r="C34" s="95" t="s">
        <v>262</v>
      </c>
      <c r="D34" s="95" t="s">
        <v>264</v>
      </c>
      <c r="E34" s="95" t="s">
        <v>265</v>
      </c>
      <c r="F34" s="95" t="s">
        <v>266</v>
      </c>
      <c r="G34" s="138">
        <v>0</v>
      </c>
      <c r="H34" s="138">
        <v>0</v>
      </c>
      <c r="I34" s="96">
        <f t="shared" si="0"/>
        <v>31</v>
      </c>
      <c r="J34" s="83" t="s">
        <v>190</v>
      </c>
      <c r="K34" s="83" t="s">
        <v>261</v>
      </c>
      <c r="L34" s="83" t="s">
        <v>38</v>
      </c>
      <c r="M34" s="83" t="s">
        <v>209</v>
      </c>
    </row>
    <row r="35" spans="1:15" s="59" customFormat="1" ht="12.75" customHeight="1">
      <c r="A35" s="95" t="s">
        <v>267</v>
      </c>
      <c r="B35" s="95" t="s">
        <v>231</v>
      </c>
      <c r="C35" s="95" t="s">
        <v>268</v>
      </c>
      <c r="D35" s="95" t="s">
        <v>195</v>
      </c>
      <c r="E35" s="95" t="s">
        <v>206</v>
      </c>
      <c r="F35" s="95" t="s">
        <v>269</v>
      </c>
      <c r="G35" s="138">
        <v>20</v>
      </c>
      <c r="H35" s="138">
        <v>-109</v>
      </c>
      <c r="I35" s="96">
        <f t="shared" si="0"/>
        <v>12</v>
      </c>
      <c r="J35" s="83" t="s">
        <v>168</v>
      </c>
      <c r="K35" s="83" t="s">
        <v>261</v>
      </c>
      <c r="L35" s="83" t="s">
        <v>38</v>
      </c>
      <c r="M35" s="83" t="s">
        <v>209</v>
      </c>
    </row>
    <row r="36" spans="1:15" s="59" customFormat="1" ht="12.75" customHeight="1">
      <c r="A36" s="95" t="s">
        <v>270</v>
      </c>
      <c r="B36" s="95" t="s">
        <v>271</v>
      </c>
      <c r="C36" s="95" t="s">
        <v>264</v>
      </c>
      <c r="D36" s="95" t="s">
        <v>272</v>
      </c>
      <c r="E36" s="95" t="s">
        <v>273</v>
      </c>
      <c r="F36" s="95" t="s">
        <v>274</v>
      </c>
      <c r="G36" s="138">
        <v>0</v>
      </c>
      <c r="H36" s="138">
        <v>0</v>
      </c>
      <c r="I36" s="96">
        <f t="shared" si="0"/>
        <v>31</v>
      </c>
      <c r="J36" s="83" t="s">
        <v>275</v>
      </c>
      <c r="K36" s="83" t="s">
        <v>276</v>
      </c>
      <c r="L36" s="83" t="s">
        <v>38</v>
      </c>
      <c r="M36" s="83" t="s">
        <v>209</v>
      </c>
    </row>
    <row r="37" spans="1:15" s="59" customFormat="1" ht="12.75" customHeight="1">
      <c r="A37" s="95" t="s">
        <v>277</v>
      </c>
      <c r="B37" s="95" t="s">
        <v>278</v>
      </c>
      <c r="C37" s="95" t="s">
        <v>264</v>
      </c>
      <c r="D37" s="95" t="s">
        <v>279</v>
      </c>
      <c r="E37" s="2" t="s">
        <v>222</v>
      </c>
      <c r="F37" s="2" t="s">
        <v>280</v>
      </c>
      <c r="G37" s="138">
        <v>26.1</v>
      </c>
      <c r="H37" s="138">
        <v>-44.8</v>
      </c>
      <c r="I37" s="96">
        <f t="shared" si="0"/>
        <v>23</v>
      </c>
      <c r="J37" s="83" t="s">
        <v>190</v>
      </c>
      <c r="K37" s="83" t="s">
        <v>276</v>
      </c>
      <c r="L37" s="83" t="s">
        <v>38</v>
      </c>
      <c r="M37" s="83" t="s">
        <v>209</v>
      </c>
    </row>
    <row r="38" spans="1:15" s="59" customFormat="1" ht="12.75" customHeight="1">
      <c r="A38" s="95" t="s">
        <v>281</v>
      </c>
      <c r="B38" s="95" t="s">
        <v>282</v>
      </c>
      <c r="C38" s="95" t="s">
        <v>281</v>
      </c>
      <c r="D38" s="95" t="s">
        <v>283</v>
      </c>
      <c r="E38" s="95" t="s">
        <v>284</v>
      </c>
      <c r="F38" s="95" t="s">
        <v>285</v>
      </c>
      <c r="G38" s="138">
        <v>40</v>
      </c>
      <c r="H38" s="138">
        <v>-69</v>
      </c>
      <c r="I38" s="96">
        <f t="shared" si="0"/>
        <v>19</v>
      </c>
      <c r="J38" s="83" t="s">
        <v>177</v>
      </c>
      <c r="K38" s="83" t="s">
        <v>276</v>
      </c>
      <c r="L38" s="83" t="s">
        <v>38</v>
      </c>
      <c r="M38" s="83" t="s">
        <v>169</v>
      </c>
    </row>
    <row r="39" spans="1:15" s="59" customFormat="1" ht="12.75" customHeight="1">
      <c r="A39" s="95" t="s">
        <v>286</v>
      </c>
      <c r="B39" s="95" t="s">
        <v>282</v>
      </c>
      <c r="C39" s="95" t="s">
        <v>286</v>
      </c>
      <c r="D39" s="95" t="s">
        <v>287</v>
      </c>
      <c r="E39" s="95" t="s">
        <v>284</v>
      </c>
      <c r="F39" s="95" t="s">
        <v>285</v>
      </c>
      <c r="G39" s="138">
        <v>31</v>
      </c>
      <c r="H39" s="138">
        <v>-78</v>
      </c>
      <c r="I39" s="96">
        <f t="shared" si="0"/>
        <v>18</v>
      </c>
      <c r="J39" s="83" t="s">
        <v>224</v>
      </c>
      <c r="K39" s="83" t="s">
        <v>276</v>
      </c>
      <c r="L39" s="83" t="s">
        <v>38</v>
      </c>
      <c r="M39" s="83" t="s">
        <v>169</v>
      </c>
    </row>
    <row r="40" spans="1:15" s="59" customFormat="1" ht="12.75" customHeight="1">
      <c r="A40" s="95" t="s">
        <v>288</v>
      </c>
      <c r="B40" s="95" t="s">
        <v>289</v>
      </c>
      <c r="C40" s="95" t="s">
        <v>290</v>
      </c>
      <c r="D40" s="95" t="s">
        <v>291</v>
      </c>
      <c r="E40" s="95" t="s">
        <v>273</v>
      </c>
      <c r="F40" s="95" t="s">
        <v>292</v>
      </c>
      <c r="G40" s="138">
        <v>48</v>
      </c>
      <c r="H40" s="138">
        <v>-129</v>
      </c>
      <c r="I40" s="96">
        <f t="shared" si="0"/>
        <v>9</v>
      </c>
      <c r="J40" s="83" t="s">
        <v>177</v>
      </c>
      <c r="K40" s="83" t="s">
        <v>293</v>
      </c>
      <c r="L40" s="83" t="s">
        <v>38</v>
      </c>
      <c r="M40" s="83" t="s">
        <v>169</v>
      </c>
    </row>
    <row r="41" spans="1:15" s="59" customFormat="1" ht="12.75" customHeight="1">
      <c r="A41" s="95" t="s">
        <v>294</v>
      </c>
      <c r="B41" s="95" t="s">
        <v>295</v>
      </c>
      <c r="C41" s="95" t="s">
        <v>296</v>
      </c>
      <c r="D41" s="26" t="s">
        <v>297</v>
      </c>
      <c r="E41" s="95" t="s">
        <v>196</v>
      </c>
      <c r="F41" s="95" t="s">
        <v>298</v>
      </c>
      <c r="G41" s="138">
        <v>25.15</v>
      </c>
      <c r="H41" s="138">
        <v>-77.5</v>
      </c>
      <c r="I41" s="96">
        <f t="shared" si="0"/>
        <v>18</v>
      </c>
      <c r="J41" s="83" t="s">
        <v>212</v>
      </c>
      <c r="K41" s="83" t="s">
        <v>299</v>
      </c>
      <c r="L41" s="83" t="s">
        <v>38</v>
      </c>
      <c r="M41" s="83" t="s">
        <v>300</v>
      </c>
    </row>
    <row r="42" spans="1:15" s="59" customFormat="1" ht="12.75" customHeight="1">
      <c r="A42" s="95" t="s">
        <v>301</v>
      </c>
      <c r="B42" s="95" t="s">
        <v>231</v>
      </c>
      <c r="C42" s="95" t="s">
        <v>302</v>
      </c>
      <c r="D42" s="95" t="s">
        <v>195</v>
      </c>
      <c r="E42" s="95" t="s">
        <v>206</v>
      </c>
      <c r="F42" s="95" t="s">
        <v>303</v>
      </c>
      <c r="G42" s="138">
        <v>10.308333333333334</v>
      </c>
      <c r="H42" s="138">
        <v>-103.6</v>
      </c>
      <c r="I42" s="96">
        <f t="shared" ref="I42:I73" si="1">INT(((180 + H42) / 6) + 1)</f>
        <v>13</v>
      </c>
      <c r="J42" s="83" t="s">
        <v>304</v>
      </c>
      <c r="K42" s="83" t="s">
        <v>299</v>
      </c>
      <c r="L42" s="83" t="s">
        <v>38</v>
      </c>
      <c r="M42" s="83" t="s">
        <v>209</v>
      </c>
    </row>
    <row r="43" spans="1:15" s="59" customFormat="1" ht="12.75" customHeight="1">
      <c r="A43" s="95" t="s">
        <v>305</v>
      </c>
      <c r="B43" s="95" t="s">
        <v>163</v>
      </c>
      <c r="C43" s="95" t="s">
        <v>306</v>
      </c>
      <c r="D43" s="26" t="s">
        <v>307</v>
      </c>
      <c r="E43" s="95" t="s">
        <v>206</v>
      </c>
      <c r="F43" s="95" t="s">
        <v>308</v>
      </c>
      <c r="G43" s="138">
        <v>12.75</v>
      </c>
      <c r="H43" s="138">
        <v>-102.75</v>
      </c>
      <c r="I43" s="96">
        <f t="shared" si="1"/>
        <v>13</v>
      </c>
      <c r="J43" s="83" t="s">
        <v>185</v>
      </c>
      <c r="K43" s="83" t="s">
        <v>299</v>
      </c>
      <c r="L43" s="83" t="s">
        <v>38</v>
      </c>
      <c r="M43" s="83" t="s">
        <v>209</v>
      </c>
      <c r="N43" s="59" t="s">
        <v>187</v>
      </c>
    </row>
    <row r="44" spans="1:15" s="59" customFormat="1" ht="12.75" customHeight="1">
      <c r="A44" s="95" t="s">
        <v>309</v>
      </c>
      <c r="B44" s="95" t="s">
        <v>182</v>
      </c>
      <c r="C44" s="95" t="s">
        <v>310</v>
      </c>
      <c r="D44" s="95" t="s">
        <v>195</v>
      </c>
      <c r="E44" s="95" t="s">
        <v>284</v>
      </c>
      <c r="F44" s="95" t="s">
        <v>285</v>
      </c>
      <c r="G44" s="138">
        <v>0</v>
      </c>
      <c r="H44" s="138">
        <v>0</v>
      </c>
      <c r="I44" s="96">
        <f t="shared" si="1"/>
        <v>31</v>
      </c>
      <c r="J44" s="83" t="s">
        <v>224</v>
      </c>
      <c r="K44" s="83">
        <v>1984</v>
      </c>
      <c r="L44" s="83" t="s">
        <v>32</v>
      </c>
      <c r="M44" s="83" t="s">
        <v>169</v>
      </c>
    </row>
    <row r="45" spans="1:15" s="59" customFormat="1" ht="12.75" customHeight="1">
      <c r="A45" s="95" t="s">
        <v>311</v>
      </c>
      <c r="B45" s="95" t="s">
        <v>182</v>
      </c>
      <c r="C45" s="95" t="s">
        <v>312</v>
      </c>
      <c r="D45" s="95" t="s">
        <v>195</v>
      </c>
      <c r="E45" s="95" t="s">
        <v>265</v>
      </c>
      <c r="F45" s="95" t="s">
        <v>285</v>
      </c>
      <c r="G45" s="138">
        <v>0</v>
      </c>
      <c r="H45" s="138">
        <v>0</v>
      </c>
      <c r="I45" s="96">
        <f t="shared" si="1"/>
        <v>31</v>
      </c>
      <c r="J45" s="83" t="s">
        <v>224</v>
      </c>
      <c r="K45" s="83">
        <v>1984</v>
      </c>
      <c r="L45" s="83" t="s">
        <v>38</v>
      </c>
      <c r="M45" s="83" t="s">
        <v>32</v>
      </c>
      <c r="N45" s="83" t="s">
        <v>169</v>
      </c>
    </row>
    <row r="46" spans="1:15" s="59" customFormat="1" ht="12.75" customHeight="1">
      <c r="A46" s="95" t="s">
        <v>313</v>
      </c>
      <c r="B46" s="95" t="s">
        <v>163</v>
      </c>
      <c r="C46" s="95" t="s">
        <v>314</v>
      </c>
      <c r="D46" s="95" t="s">
        <v>315</v>
      </c>
      <c r="E46" s="95" t="s">
        <v>206</v>
      </c>
      <c r="F46" s="95" t="s">
        <v>207</v>
      </c>
      <c r="G46" s="138">
        <v>0.78333333333333333</v>
      </c>
      <c r="H46" s="138">
        <v>-86.15</v>
      </c>
      <c r="I46" s="96">
        <f t="shared" si="1"/>
        <v>16</v>
      </c>
      <c r="J46" s="83" t="s">
        <v>212</v>
      </c>
      <c r="K46" s="83" t="s">
        <v>316</v>
      </c>
      <c r="L46" s="83" t="s">
        <v>38</v>
      </c>
      <c r="M46" s="83" t="s">
        <v>32</v>
      </c>
      <c r="N46" s="83" t="s">
        <v>209</v>
      </c>
      <c r="O46" s="59" t="s">
        <v>187</v>
      </c>
    </row>
    <row r="47" spans="1:15" s="59" customFormat="1" ht="12.75" customHeight="1">
      <c r="A47" s="95" t="s">
        <v>317</v>
      </c>
      <c r="B47" s="95" t="s">
        <v>182</v>
      </c>
      <c r="C47" s="95" t="s">
        <v>318</v>
      </c>
      <c r="D47" s="95" t="s">
        <v>195</v>
      </c>
      <c r="E47" s="95" t="s">
        <v>284</v>
      </c>
      <c r="F47" s="95" t="s">
        <v>319</v>
      </c>
      <c r="G47" s="138">
        <v>45</v>
      </c>
      <c r="H47" s="138">
        <v>-45</v>
      </c>
      <c r="I47" s="96">
        <f t="shared" si="1"/>
        <v>23</v>
      </c>
      <c r="J47" s="83" t="s">
        <v>177</v>
      </c>
      <c r="K47" s="83" t="s">
        <v>316</v>
      </c>
      <c r="L47" s="83" t="s">
        <v>38</v>
      </c>
      <c r="M47" s="83" t="s">
        <v>32</v>
      </c>
      <c r="N47" s="83" t="s">
        <v>209</v>
      </c>
    </row>
    <row r="48" spans="1:15" s="59" customFormat="1" ht="12.75" customHeight="1">
      <c r="A48" s="95" t="s">
        <v>320</v>
      </c>
      <c r="B48" s="95" t="s">
        <v>182</v>
      </c>
      <c r="C48" s="95" t="s">
        <v>318</v>
      </c>
      <c r="D48" s="95" t="s">
        <v>195</v>
      </c>
      <c r="E48" s="95" t="s">
        <v>284</v>
      </c>
      <c r="F48" s="95" t="s">
        <v>321</v>
      </c>
      <c r="G48" s="138">
        <v>41.7</v>
      </c>
      <c r="H48" s="138">
        <v>-50.085000000000001</v>
      </c>
      <c r="I48" s="96">
        <f t="shared" si="1"/>
        <v>22</v>
      </c>
      <c r="J48" s="83" t="s">
        <v>322</v>
      </c>
      <c r="K48" s="83" t="s">
        <v>316</v>
      </c>
      <c r="L48" s="83" t="s">
        <v>38</v>
      </c>
      <c r="M48" s="83" t="s">
        <v>32</v>
      </c>
      <c r="N48" s="83" t="s">
        <v>209</v>
      </c>
    </row>
    <row r="49" spans="1:15" s="59" customFormat="1" ht="12.75" customHeight="1">
      <c r="A49" s="95" t="s">
        <v>323</v>
      </c>
      <c r="B49" s="95" t="s">
        <v>231</v>
      </c>
      <c r="C49" s="95" t="s">
        <v>324</v>
      </c>
      <c r="D49" s="95" t="s">
        <v>195</v>
      </c>
      <c r="E49" s="95" t="s">
        <v>206</v>
      </c>
      <c r="F49" s="95" t="s">
        <v>325</v>
      </c>
      <c r="G49" s="138">
        <v>11.824333333333334</v>
      </c>
      <c r="H49" s="138">
        <v>-103.8155</v>
      </c>
      <c r="I49" s="96">
        <f t="shared" si="1"/>
        <v>13</v>
      </c>
      <c r="J49" s="83" t="s">
        <v>173</v>
      </c>
      <c r="K49" s="83" t="s">
        <v>316</v>
      </c>
      <c r="L49" s="83" t="s">
        <v>32</v>
      </c>
      <c r="M49" s="83" t="s">
        <v>209</v>
      </c>
    </row>
    <row r="50" spans="1:15" s="59" customFormat="1" ht="12.75" customHeight="1">
      <c r="A50" s="95" t="s">
        <v>326</v>
      </c>
      <c r="B50" s="95" t="s">
        <v>163</v>
      </c>
      <c r="C50" s="95" t="s">
        <v>327</v>
      </c>
      <c r="D50" s="95" t="s">
        <v>328</v>
      </c>
      <c r="E50" s="95" t="s">
        <v>222</v>
      </c>
      <c r="F50" s="2" t="s">
        <v>223</v>
      </c>
      <c r="G50" s="138">
        <v>23.55</v>
      </c>
      <c r="H50" s="138">
        <v>-45</v>
      </c>
      <c r="I50" s="96">
        <f t="shared" si="1"/>
        <v>23</v>
      </c>
      <c r="J50" s="83" t="s">
        <v>185</v>
      </c>
      <c r="K50" s="83" t="s">
        <v>329</v>
      </c>
      <c r="L50" s="83" t="s">
        <v>38</v>
      </c>
      <c r="M50" s="83" t="s">
        <v>209</v>
      </c>
      <c r="O50" s="59" t="s">
        <v>187</v>
      </c>
    </row>
    <row r="51" spans="1:15" s="59" customFormat="1" ht="12.75" customHeight="1">
      <c r="A51" s="95" t="s">
        <v>330</v>
      </c>
      <c r="B51" s="95" t="s">
        <v>163</v>
      </c>
      <c r="C51" s="95" t="s">
        <v>331</v>
      </c>
      <c r="D51" s="95" t="s">
        <v>195</v>
      </c>
      <c r="E51" s="95" t="s">
        <v>284</v>
      </c>
      <c r="F51" s="95" t="s">
        <v>332</v>
      </c>
      <c r="G51" s="138">
        <v>41.766666666666666</v>
      </c>
      <c r="H51" s="138">
        <v>-50.233333333333334</v>
      </c>
      <c r="I51" s="96">
        <f t="shared" si="1"/>
        <v>22</v>
      </c>
      <c r="J51" s="83" t="s">
        <v>190</v>
      </c>
      <c r="K51" s="83" t="s">
        <v>329</v>
      </c>
      <c r="L51" s="83" t="s">
        <v>38</v>
      </c>
      <c r="M51" s="83" t="s">
        <v>333</v>
      </c>
      <c r="N51" s="83" t="s">
        <v>209</v>
      </c>
      <c r="O51" s="59" t="s">
        <v>187</v>
      </c>
    </row>
    <row r="52" spans="1:15" s="59" customFormat="1" ht="12.75" customHeight="1">
      <c r="A52" s="95" t="s">
        <v>334</v>
      </c>
      <c r="B52" s="95" t="s">
        <v>163</v>
      </c>
      <c r="C52" s="95" t="s">
        <v>335</v>
      </c>
      <c r="D52" s="95" t="s">
        <v>336</v>
      </c>
      <c r="E52" s="95" t="s">
        <v>284</v>
      </c>
      <c r="F52" s="95" t="s">
        <v>319</v>
      </c>
      <c r="G52" s="138">
        <v>45</v>
      </c>
      <c r="H52" s="138">
        <v>-45</v>
      </c>
      <c r="I52" s="96">
        <f t="shared" si="1"/>
        <v>23</v>
      </c>
      <c r="J52" s="83" t="s">
        <v>224</v>
      </c>
      <c r="K52" s="83" t="s">
        <v>329</v>
      </c>
      <c r="L52" s="83" t="s">
        <v>38</v>
      </c>
      <c r="M52" s="83" t="s">
        <v>333</v>
      </c>
      <c r="N52" s="83" t="s">
        <v>209</v>
      </c>
      <c r="O52" s="59" t="s">
        <v>187</v>
      </c>
    </row>
    <row r="53" spans="1:15" s="59" customFormat="1" ht="12.75" customHeight="1">
      <c r="A53" s="95" t="s">
        <v>337</v>
      </c>
      <c r="B53" s="95" t="s">
        <v>163</v>
      </c>
      <c r="C53" s="95" t="s">
        <v>338</v>
      </c>
      <c r="D53" s="95" t="s">
        <v>339</v>
      </c>
      <c r="E53" s="95" t="s">
        <v>340</v>
      </c>
      <c r="F53" s="95" t="s">
        <v>341</v>
      </c>
      <c r="G53" s="138">
        <v>18.2</v>
      </c>
      <c r="H53" s="138">
        <v>144.69999999999999</v>
      </c>
      <c r="I53" s="96">
        <f t="shared" si="1"/>
        <v>55</v>
      </c>
      <c r="J53" s="83" t="s">
        <v>237</v>
      </c>
      <c r="K53" s="83" t="s">
        <v>342</v>
      </c>
      <c r="L53" s="83" t="s">
        <v>38</v>
      </c>
      <c r="M53" s="83" t="s">
        <v>209</v>
      </c>
      <c r="O53" s="59" t="s">
        <v>187</v>
      </c>
    </row>
    <row r="54" spans="1:15" s="59" customFormat="1" ht="12.75" customHeight="1">
      <c r="A54" s="95" t="s">
        <v>343</v>
      </c>
      <c r="B54" s="95" t="s">
        <v>344</v>
      </c>
      <c r="C54" s="95" t="s">
        <v>345</v>
      </c>
      <c r="D54" s="95" t="s">
        <v>346</v>
      </c>
      <c r="E54" s="95" t="s">
        <v>196</v>
      </c>
      <c r="F54" s="95" t="s">
        <v>347</v>
      </c>
      <c r="G54" s="138">
        <v>24.416666666666668</v>
      </c>
      <c r="H54" s="138">
        <v>-77.55</v>
      </c>
      <c r="I54" s="96">
        <f t="shared" si="1"/>
        <v>18</v>
      </c>
      <c r="J54" s="83" t="s">
        <v>237</v>
      </c>
      <c r="K54" s="83" t="s">
        <v>342</v>
      </c>
      <c r="L54" s="83" t="s">
        <v>32</v>
      </c>
      <c r="M54" s="83" t="s">
        <v>348</v>
      </c>
      <c r="N54" s="83" t="s">
        <v>209</v>
      </c>
    </row>
    <row r="55" spans="1:15" s="59" customFormat="1" ht="12.75" customHeight="1">
      <c r="A55" s="95" t="s">
        <v>311</v>
      </c>
      <c r="B55" s="95" t="s">
        <v>182</v>
      </c>
      <c r="C55" s="95" t="s">
        <v>349</v>
      </c>
      <c r="D55" s="95" t="s">
        <v>195</v>
      </c>
      <c r="E55" s="95" t="s">
        <v>265</v>
      </c>
      <c r="F55" s="95" t="s">
        <v>266</v>
      </c>
      <c r="G55" s="138">
        <v>0</v>
      </c>
      <c r="H55" s="138">
        <v>0</v>
      </c>
      <c r="I55" s="96">
        <f t="shared" si="1"/>
        <v>31</v>
      </c>
      <c r="J55" s="83" t="s">
        <v>190</v>
      </c>
      <c r="K55" s="83" t="s">
        <v>342</v>
      </c>
      <c r="L55" s="83" t="s">
        <v>32</v>
      </c>
      <c r="M55" s="83" t="s">
        <v>348</v>
      </c>
      <c r="N55" s="83" t="s">
        <v>209</v>
      </c>
    </row>
    <row r="56" spans="1:15" s="59" customFormat="1" ht="12.75" customHeight="1">
      <c r="A56" s="95" t="s">
        <v>350</v>
      </c>
      <c r="B56" s="95" t="s">
        <v>182</v>
      </c>
      <c r="C56" s="95" t="s">
        <v>351</v>
      </c>
      <c r="D56" s="95" t="s">
        <v>346</v>
      </c>
      <c r="E56" s="95" t="s">
        <v>352</v>
      </c>
      <c r="F56" s="95" t="s">
        <v>353</v>
      </c>
      <c r="G56" s="138">
        <v>72</v>
      </c>
      <c r="H56" s="138">
        <v>-1</v>
      </c>
      <c r="I56" s="96">
        <f t="shared" si="1"/>
        <v>30</v>
      </c>
      <c r="J56" s="83" t="s">
        <v>177</v>
      </c>
      <c r="K56" s="83" t="s">
        <v>342</v>
      </c>
      <c r="L56" s="83" t="s">
        <v>32</v>
      </c>
      <c r="M56" s="83" t="s">
        <v>348</v>
      </c>
      <c r="N56" s="83" t="s">
        <v>209</v>
      </c>
    </row>
    <row r="57" spans="1:15" s="59" customFormat="1" ht="12.75" customHeight="1">
      <c r="A57" s="95" t="s">
        <v>311</v>
      </c>
      <c r="B57" s="95" t="s">
        <v>263</v>
      </c>
      <c r="C57" s="95" t="s">
        <v>354</v>
      </c>
      <c r="D57" s="95" t="s">
        <v>195</v>
      </c>
      <c r="E57" s="95" t="s">
        <v>265</v>
      </c>
      <c r="F57" s="95" t="s">
        <v>355</v>
      </c>
      <c r="G57" s="138">
        <v>0</v>
      </c>
      <c r="H57" s="138">
        <v>0</v>
      </c>
      <c r="I57" s="96">
        <f t="shared" si="1"/>
        <v>31</v>
      </c>
      <c r="J57" s="83" t="s">
        <v>198</v>
      </c>
      <c r="K57" s="83" t="s">
        <v>356</v>
      </c>
      <c r="L57" s="83" t="s">
        <v>32</v>
      </c>
      <c r="M57" s="83" t="s">
        <v>348</v>
      </c>
      <c r="N57" s="83" t="s">
        <v>209</v>
      </c>
    </row>
    <row r="58" spans="1:15" s="59" customFormat="1" ht="12.75" customHeight="1">
      <c r="A58" s="95" t="s">
        <v>357</v>
      </c>
      <c r="B58" s="95" t="s">
        <v>358</v>
      </c>
      <c r="C58" s="95" t="s">
        <v>359</v>
      </c>
      <c r="D58" s="95" t="s">
        <v>346</v>
      </c>
      <c r="E58" s="95" t="s">
        <v>196</v>
      </c>
      <c r="F58" s="95" t="s">
        <v>360</v>
      </c>
      <c r="G58" s="138">
        <v>19.5</v>
      </c>
      <c r="H58" s="138">
        <v>-66</v>
      </c>
      <c r="I58" s="96">
        <f t="shared" si="1"/>
        <v>20</v>
      </c>
      <c r="J58" s="83" t="s">
        <v>212</v>
      </c>
      <c r="K58" s="83" t="s">
        <v>356</v>
      </c>
      <c r="L58" s="83" t="s">
        <v>348</v>
      </c>
      <c r="M58" s="83"/>
    </row>
    <row r="59" spans="1:15" s="59" customFormat="1" ht="12.75" customHeight="1">
      <c r="A59" s="95" t="s">
        <v>361</v>
      </c>
      <c r="B59" s="95" t="s">
        <v>358</v>
      </c>
      <c r="C59" s="95" t="s">
        <v>362</v>
      </c>
      <c r="D59" s="95" t="s">
        <v>195</v>
      </c>
      <c r="E59" s="95" t="s">
        <v>166</v>
      </c>
      <c r="F59" s="95" t="s">
        <v>363</v>
      </c>
      <c r="G59" s="138">
        <v>36.462666666666664</v>
      </c>
      <c r="H59" s="138">
        <v>-2.0576666666666665</v>
      </c>
      <c r="I59" s="96">
        <f t="shared" si="1"/>
        <v>30</v>
      </c>
      <c r="J59" s="83" t="s">
        <v>304</v>
      </c>
      <c r="K59" s="83" t="s">
        <v>356</v>
      </c>
      <c r="L59" s="83" t="s">
        <v>32</v>
      </c>
      <c r="M59" s="83" t="s">
        <v>209</v>
      </c>
    </row>
    <row r="60" spans="1:15" s="59" customFormat="1" ht="12.75" customHeight="1">
      <c r="A60" s="95" t="s">
        <v>364</v>
      </c>
      <c r="B60" s="95" t="s">
        <v>358</v>
      </c>
      <c r="C60" s="95" t="s">
        <v>365</v>
      </c>
      <c r="D60" s="95" t="s">
        <v>195</v>
      </c>
      <c r="E60" s="95" t="s">
        <v>366</v>
      </c>
      <c r="F60" s="95" t="s">
        <v>367</v>
      </c>
      <c r="G60" s="138">
        <v>39</v>
      </c>
      <c r="H60" s="138">
        <v>9.25</v>
      </c>
      <c r="I60" s="96">
        <f t="shared" si="1"/>
        <v>32</v>
      </c>
      <c r="J60" s="83" t="s">
        <v>240</v>
      </c>
      <c r="K60" s="83" t="s">
        <v>356</v>
      </c>
      <c r="L60" s="83" t="s">
        <v>32</v>
      </c>
      <c r="M60" s="83" t="s">
        <v>209</v>
      </c>
    </row>
    <row r="61" spans="1:15" s="59" customFormat="1" ht="12.75" customHeight="1">
      <c r="A61" s="95" t="s">
        <v>368</v>
      </c>
      <c r="B61" s="95" t="s">
        <v>358</v>
      </c>
      <c r="C61" s="95" t="s">
        <v>369</v>
      </c>
      <c r="D61" s="95" t="s">
        <v>195</v>
      </c>
      <c r="E61" s="95" t="s">
        <v>166</v>
      </c>
      <c r="F61" s="95" t="s">
        <v>370</v>
      </c>
      <c r="G61" s="138">
        <v>48.166666666666664</v>
      </c>
      <c r="H61" s="138">
        <v>-16.166666666666668</v>
      </c>
      <c r="I61" s="96">
        <f t="shared" si="1"/>
        <v>28</v>
      </c>
      <c r="J61" s="83" t="s">
        <v>190</v>
      </c>
      <c r="K61" s="83" t="s">
        <v>356</v>
      </c>
      <c r="L61" s="83" t="s">
        <v>32</v>
      </c>
      <c r="M61" s="83" t="s">
        <v>209</v>
      </c>
    </row>
    <row r="62" spans="1:15" s="59" customFormat="1" ht="12.75" customHeight="1">
      <c r="A62" s="95" t="s">
        <v>371</v>
      </c>
      <c r="B62" s="95" t="s">
        <v>182</v>
      </c>
      <c r="C62" s="95" t="s">
        <v>372</v>
      </c>
      <c r="D62" s="95" t="s">
        <v>195</v>
      </c>
      <c r="E62" s="59" t="s">
        <v>366</v>
      </c>
      <c r="F62" s="59" t="s">
        <v>373</v>
      </c>
      <c r="G62" s="138">
        <v>39.284999999999997</v>
      </c>
      <c r="H62" s="138">
        <v>14.4</v>
      </c>
      <c r="I62" s="96">
        <f t="shared" si="1"/>
        <v>33</v>
      </c>
      <c r="J62" s="83" t="s">
        <v>177</v>
      </c>
      <c r="K62" s="83" t="s">
        <v>356</v>
      </c>
      <c r="L62" s="83" t="s">
        <v>374</v>
      </c>
      <c r="M62" s="83" t="s">
        <v>209</v>
      </c>
      <c r="N62" s="59" t="s">
        <v>375</v>
      </c>
    </row>
    <row r="63" spans="1:15" s="59" customFormat="1" ht="12.75" customHeight="1">
      <c r="A63" s="59" t="s">
        <v>376</v>
      </c>
      <c r="B63" s="59" t="s">
        <v>377</v>
      </c>
      <c r="C63" s="59" t="s">
        <v>376</v>
      </c>
      <c r="D63" s="59" t="s">
        <v>378</v>
      </c>
      <c r="E63" s="59" t="s">
        <v>273</v>
      </c>
      <c r="F63" s="59" t="s">
        <v>379</v>
      </c>
      <c r="G63" s="139">
        <v>47.75</v>
      </c>
      <c r="H63" s="139">
        <v>-122.73333333333333</v>
      </c>
      <c r="I63" s="96">
        <f t="shared" si="1"/>
        <v>10</v>
      </c>
      <c r="J63" s="59" t="s">
        <v>380</v>
      </c>
      <c r="K63" s="83">
        <v>1988</v>
      </c>
      <c r="L63" s="83" t="s">
        <v>20</v>
      </c>
      <c r="M63" s="83"/>
    </row>
    <row r="64" spans="1:15" s="59" customFormat="1" ht="12.75" customHeight="1">
      <c r="A64" s="59" t="s">
        <v>381</v>
      </c>
      <c r="B64" s="59" t="s">
        <v>382</v>
      </c>
      <c r="C64" s="59" t="s">
        <v>383</v>
      </c>
      <c r="D64" s="59" t="s">
        <v>195</v>
      </c>
      <c r="E64" s="59" t="s">
        <v>366</v>
      </c>
      <c r="F64" s="59" t="s">
        <v>384</v>
      </c>
      <c r="G64" s="139">
        <v>38.29</v>
      </c>
      <c r="H64" s="139">
        <v>11.133333333333333</v>
      </c>
      <c r="I64" s="96">
        <f t="shared" si="1"/>
        <v>32</v>
      </c>
      <c r="J64" s="59" t="s">
        <v>237</v>
      </c>
      <c r="K64" s="83" t="s">
        <v>385</v>
      </c>
      <c r="L64" s="83" t="s">
        <v>20</v>
      </c>
      <c r="M64" s="83" t="s">
        <v>386</v>
      </c>
      <c r="N64" s="83" t="s">
        <v>209</v>
      </c>
      <c r="O64" s="59" t="s">
        <v>375</v>
      </c>
    </row>
    <row r="65" spans="1:16" s="59" customFormat="1" ht="12.75" customHeight="1">
      <c r="A65" s="95" t="s">
        <v>387</v>
      </c>
      <c r="B65" s="95" t="s">
        <v>382</v>
      </c>
      <c r="C65" s="95" t="s">
        <v>388</v>
      </c>
      <c r="D65" s="95" t="s">
        <v>195</v>
      </c>
      <c r="E65" s="95" t="s">
        <v>166</v>
      </c>
      <c r="F65" s="95" t="s">
        <v>389</v>
      </c>
      <c r="G65" s="138">
        <v>48.166666666666664</v>
      </c>
      <c r="H65" s="138">
        <v>-16.166666666666668</v>
      </c>
      <c r="I65" s="96">
        <f t="shared" si="1"/>
        <v>28</v>
      </c>
      <c r="J65" s="59" t="s">
        <v>240</v>
      </c>
      <c r="K65" s="83" t="s">
        <v>385</v>
      </c>
      <c r="L65" s="83" t="s">
        <v>32</v>
      </c>
      <c r="M65" s="83" t="s">
        <v>209</v>
      </c>
    </row>
    <row r="66" spans="1:16" s="59" customFormat="1" ht="12.75" customHeight="1">
      <c r="A66" s="59" t="s">
        <v>390</v>
      </c>
      <c r="B66" s="59" t="s">
        <v>391</v>
      </c>
      <c r="C66" s="59" t="s">
        <v>392</v>
      </c>
      <c r="D66" s="95" t="s">
        <v>346</v>
      </c>
      <c r="E66" s="59" t="s">
        <v>273</v>
      </c>
      <c r="F66" s="81" t="s">
        <v>393</v>
      </c>
      <c r="G66" s="139">
        <v>37.75</v>
      </c>
      <c r="H66" s="139">
        <v>-122.75</v>
      </c>
      <c r="I66" s="96">
        <f t="shared" si="1"/>
        <v>10</v>
      </c>
      <c r="J66" s="83" t="s">
        <v>177</v>
      </c>
      <c r="K66" s="83" t="s">
        <v>385</v>
      </c>
      <c r="L66" s="83" t="s">
        <v>394</v>
      </c>
      <c r="M66" s="83"/>
      <c r="N66" s="59" t="s">
        <v>395</v>
      </c>
    </row>
    <row r="67" spans="1:16" s="59" customFormat="1" ht="12.75" customHeight="1">
      <c r="A67" s="95" t="s">
        <v>311</v>
      </c>
      <c r="B67" s="95" t="s">
        <v>396</v>
      </c>
      <c r="C67" s="95" t="s">
        <v>354</v>
      </c>
      <c r="D67" s="95" t="s">
        <v>195</v>
      </c>
      <c r="E67" s="95" t="s">
        <v>265</v>
      </c>
      <c r="F67" s="95" t="s">
        <v>355</v>
      </c>
      <c r="G67" s="138">
        <v>0</v>
      </c>
      <c r="H67" s="138">
        <v>0</v>
      </c>
      <c r="I67" s="96">
        <f t="shared" si="1"/>
        <v>31</v>
      </c>
      <c r="J67" s="95" t="s">
        <v>397</v>
      </c>
      <c r="K67" s="83" t="s">
        <v>385</v>
      </c>
      <c r="L67" s="83" t="s">
        <v>20</v>
      </c>
      <c r="M67" s="83" t="s">
        <v>209</v>
      </c>
    </row>
    <row r="68" spans="1:16" s="59" customFormat="1" ht="12.75" customHeight="1">
      <c r="A68" s="95" t="s">
        <v>398</v>
      </c>
      <c r="B68" s="95" t="s">
        <v>399</v>
      </c>
      <c r="C68" s="95" t="s">
        <v>400</v>
      </c>
      <c r="D68" s="95" t="s">
        <v>401</v>
      </c>
      <c r="E68" s="95" t="s">
        <v>206</v>
      </c>
      <c r="F68" s="95" t="s">
        <v>402</v>
      </c>
      <c r="G68" s="138">
        <v>9.5</v>
      </c>
      <c r="H68" s="138">
        <v>-104.25</v>
      </c>
      <c r="I68" s="96">
        <f t="shared" si="1"/>
        <v>13</v>
      </c>
      <c r="J68" s="95" t="s">
        <v>403</v>
      </c>
      <c r="K68" s="83" t="s">
        <v>385</v>
      </c>
      <c r="L68" s="83" t="s">
        <v>32</v>
      </c>
      <c r="M68" s="83" t="s">
        <v>209</v>
      </c>
    </row>
    <row r="69" spans="1:16" s="59" customFormat="1" ht="12.75" customHeight="1">
      <c r="A69" s="59" t="s">
        <v>404</v>
      </c>
      <c r="B69" s="59" t="s">
        <v>405</v>
      </c>
      <c r="C69" s="59" t="s">
        <v>406</v>
      </c>
      <c r="D69" s="59" t="s">
        <v>407</v>
      </c>
      <c r="E69" s="59" t="s">
        <v>273</v>
      </c>
      <c r="F69" s="59" t="s">
        <v>408</v>
      </c>
      <c r="G69" s="139">
        <v>32.666666666666664</v>
      </c>
      <c r="H69" s="139">
        <v>-117.99166666666666</v>
      </c>
      <c r="I69" s="96">
        <f t="shared" si="1"/>
        <v>11</v>
      </c>
      <c r="J69" s="59" t="s">
        <v>168</v>
      </c>
      <c r="K69" s="83" t="s">
        <v>385</v>
      </c>
      <c r="L69" s="83" t="s">
        <v>20</v>
      </c>
      <c r="M69" s="83" t="s">
        <v>394</v>
      </c>
      <c r="N69" s="83" t="s">
        <v>209</v>
      </c>
    </row>
    <row r="70" spans="1:16" s="59" customFormat="1" ht="12.75" customHeight="1">
      <c r="A70" s="59" t="s">
        <v>409</v>
      </c>
      <c r="B70" s="59" t="s">
        <v>405</v>
      </c>
      <c r="C70" s="59" t="s">
        <v>409</v>
      </c>
      <c r="D70" s="59" t="s">
        <v>407</v>
      </c>
      <c r="E70" s="59" t="s">
        <v>273</v>
      </c>
      <c r="F70" s="59" t="s">
        <v>379</v>
      </c>
      <c r="G70" s="139">
        <v>47.75</v>
      </c>
      <c r="H70" s="139">
        <v>-122.73333333333333</v>
      </c>
      <c r="I70" s="96">
        <f t="shared" si="1"/>
        <v>10</v>
      </c>
      <c r="J70" s="59" t="s">
        <v>173</v>
      </c>
      <c r="K70" s="83" t="s">
        <v>385</v>
      </c>
      <c r="L70" s="83" t="s">
        <v>20</v>
      </c>
      <c r="M70" s="83" t="s">
        <v>394</v>
      </c>
      <c r="N70" s="83" t="s">
        <v>209</v>
      </c>
    </row>
    <row r="71" spans="1:16" s="59" customFormat="1" ht="12.75" customHeight="1">
      <c r="A71" s="59" t="s">
        <v>410</v>
      </c>
      <c r="B71" s="59" t="s">
        <v>411</v>
      </c>
      <c r="C71" s="59" t="s">
        <v>410</v>
      </c>
      <c r="D71" s="59" t="s">
        <v>195</v>
      </c>
      <c r="E71" s="59" t="s">
        <v>412</v>
      </c>
      <c r="F71" s="59" t="s">
        <v>413</v>
      </c>
      <c r="G71" s="139">
        <v>43.166666666666664</v>
      </c>
      <c r="H71" s="139">
        <v>-79.25</v>
      </c>
      <c r="I71" s="96">
        <f t="shared" si="1"/>
        <v>17</v>
      </c>
      <c r="J71" s="59" t="s">
        <v>414</v>
      </c>
      <c r="K71" s="83" t="s">
        <v>415</v>
      </c>
      <c r="L71" s="83" t="s">
        <v>20</v>
      </c>
      <c r="M71" s="83" t="s">
        <v>416</v>
      </c>
    </row>
    <row r="72" spans="1:16" s="59" customFormat="1" ht="12.75" customHeight="1">
      <c r="A72" s="59" t="s">
        <v>417</v>
      </c>
      <c r="B72" s="59" t="s">
        <v>405</v>
      </c>
      <c r="C72" s="59" t="s">
        <v>417</v>
      </c>
      <c r="D72" s="98" t="s">
        <v>407</v>
      </c>
      <c r="E72" s="59" t="s">
        <v>273</v>
      </c>
      <c r="F72" s="59" t="s">
        <v>379</v>
      </c>
      <c r="G72" s="139">
        <v>47.75</v>
      </c>
      <c r="H72" s="139">
        <v>-122.73</v>
      </c>
      <c r="I72" s="96">
        <f t="shared" si="1"/>
        <v>10</v>
      </c>
      <c r="J72" s="96" t="s">
        <v>177</v>
      </c>
      <c r="K72" s="83" t="s">
        <v>415</v>
      </c>
      <c r="L72" s="83" t="s">
        <v>394</v>
      </c>
      <c r="M72" s="83"/>
    </row>
    <row r="73" spans="1:16" s="59" customFormat="1" ht="12.75" customHeight="1">
      <c r="A73" s="59" t="s">
        <v>418</v>
      </c>
      <c r="B73" s="59" t="s">
        <v>419</v>
      </c>
      <c r="C73" s="59" t="s">
        <v>418</v>
      </c>
      <c r="D73" s="98" t="s">
        <v>420</v>
      </c>
      <c r="E73" s="59" t="s">
        <v>273</v>
      </c>
      <c r="F73" s="81" t="s">
        <v>421</v>
      </c>
      <c r="G73" s="139">
        <v>47.5</v>
      </c>
      <c r="H73" s="139">
        <v>-122.5</v>
      </c>
      <c r="I73" s="96">
        <f t="shared" si="1"/>
        <v>10</v>
      </c>
      <c r="J73" s="96" t="s">
        <v>237</v>
      </c>
      <c r="K73" s="83" t="s">
        <v>422</v>
      </c>
      <c r="L73" s="83" t="s">
        <v>394</v>
      </c>
      <c r="M73" s="83"/>
    </row>
    <row r="74" spans="1:16" s="59" customFormat="1" ht="12.75" customHeight="1">
      <c r="A74" s="59" t="s">
        <v>423</v>
      </c>
      <c r="B74" s="59" t="s">
        <v>424</v>
      </c>
      <c r="C74" s="59" t="s">
        <v>425</v>
      </c>
      <c r="D74" s="98" t="s">
        <v>426</v>
      </c>
      <c r="E74" s="81" t="s">
        <v>284</v>
      </c>
      <c r="F74" s="81" t="s">
        <v>427</v>
      </c>
      <c r="G74" s="139">
        <v>38.81</v>
      </c>
      <c r="H74" s="139">
        <v>-72.13</v>
      </c>
      <c r="I74" s="96">
        <f t="shared" ref="I74:I118" si="2">INT(((180 + H74) / 6) + 1)</f>
        <v>18</v>
      </c>
      <c r="J74" s="96" t="s">
        <v>428</v>
      </c>
      <c r="K74" s="83" t="s">
        <v>422</v>
      </c>
      <c r="L74" s="83" t="s">
        <v>20</v>
      </c>
      <c r="M74" s="83" t="s">
        <v>394</v>
      </c>
      <c r="N74" s="83" t="s">
        <v>386</v>
      </c>
      <c r="O74" s="59" t="s">
        <v>209</v>
      </c>
    </row>
    <row r="75" spans="1:16" s="59" customFormat="1" ht="12.75" customHeight="1">
      <c r="A75" s="59" t="s">
        <v>429</v>
      </c>
      <c r="B75" s="59" t="s">
        <v>405</v>
      </c>
      <c r="C75" s="59" t="s">
        <v>430</v>
      </c>
      <c r="D75" s="98" t="s">
        <v>431</v>
      </c>
      <c r="E75" s="59" t="s">
        <v>273</v>
      </c>
      <c r="F75" s="81" t="s">
        <v>292</v>
      </c>
      <c r="G75" s="139">
        <v>47.96</v>
      </c>
      <c r="H75" s="139">
        <v>-129.1</v>
      </c>
      <c r="I75" s="96">
        <f t="shared" si="2"/>
        <v>9</v>
      </c>
      <c r="J75" s="96" t="s">
        <v>177</v>
      </c>
      <c r="K75" s="83" t="s">
        <v>422</v>
      </c>
      <c r="L75" s="83" t="s">
        <v>20</v>
      </c>
      <c r="M75" s="83" t="s">
        <v>394</v>
      </c>
      <c r="N75" s="83" t="s">
        <v>386</v>
      </c>
      <c r="O75" s="59" t="s">
        <v>209</v>
      </c>
      <c r="P75" s="83" t="s">
        <v>416</v>
      </c>
    </row>
    <row r="76" spans="1:16" s="59" customFormat="1" ht="12.75" customHeight="1">
      <c r="A76" s="59" t="s">
        <v>432</v>
      </c>
      <c r="B76" s="59" t="s">
        <v>433</v>
      </c>
      <c r="C76" s="59" t="s">
        <v>434</v>
      </c>
      <c r="D76" s="98" t="s">
        <v>435</v>
      </c>
      <c r="E76" s="81" t="s">
        <v>284</v>
      </c>
      <c r="F76" s="59" t="s">
        <v>427</v>
      </c>
      <c r="G76" s="139">
        <v>39</v>
      </c>
      <c r="H76" s="139">
        <v>-73</v>
      </c>
      <c r="I76" s="96">
        <f t="shared" si="2"/>
        <v>18</v>
      </c>
      <c r="J76" s="96" t="s">
        <v>190</v>
      </c>
      <c r="K76" s="83" t="s">
        <v>436</v>
      </c>
      <c r="L76" s="83" t="s">
        <v>394</v>
      </c>
      <c r="M76" s="83" t="s">
        <v>437</v>
      </c>
      <c r="N76" s="83"/>
      <c r="P76" s="83"/>
    </row>
    <row r="77" spans="1:16" s="59" customFormat="1" ht="12.75" customHeight="1">
      <c r="A77" s="59" t="s">
        <v>438</v>
      </c>
      <c r="B77" s="59" t="s">
        <v>405</v>
      </c>
      <c r="C77" s="59" t="s">
        <v>438</v>
      </c>
      <c r="D77" s="98" t="s">
        <v>195</v>
      </c>
      <c r="E77" s="95" t="s">
        <v>206</v>
      </c>
      <c r="F77" s="59" t="s">
        <v>439</v>
      </c>
      <c r="G77" s="139">
        <v>27</v>
      </c>
      <c r="H77" s="139">
        <v>-111</v>
      </c>
      <c r="I77" s="96">
        <f t="shared" si="2"/>
        <v>12</v>
      </c>
      <c r="J77" s="96" t="s">
        <v>212</v>
      </c>
      <c r="K77" s="83" t="s">
        <v>440</v>
      </c>
      <c r="L77" s="83" t="s">
        <v>20</v>
      </c>
      <c r="M77" s="83" t="s">
        <v>394</v>
      </c>
      <c r="N77" s="83" t="s">
        <v>386</v>
      </c>
      <c r="O77" s="59" t="s">
        <v>209</v>
      </c>
      <c r="P77" s="83" t="s">
        <v>416</v>
      </c>
    </row>
    <row r="78" spans="1:16" s="59" customFormat="1" ht="12.75" customHeight="1">
      <c r="A78" s="59" t="s">
        <v>441</v>
      </c>
      <c r="B78" s="81" t="s">
        <v>182</v>
      </c>
      <c r="C78" s="59" t="s">
        <v>442</v>
      </c>
      <c r="D78" s="98" t="s">
        <v>443</v>
      </c>
      <c r="E78" s="81" t="s">
        <v>222</v>
      </c>
      <c r="F78" s="81" t="s">
        <v>444</v>
      </c>
      <c r="G78" s="139">
        <v>26</v>
      </c>
      <c r="H78" s="139">
        <v>-47</v>
      </c>
      <c r="I78" s="96">
        <f t="shared" si="2"/>
        <v>23</v>
      </c>
      <c r="J78" s="96" t="s">
        <v>304</v>
      </c>
      <c r="K78" s="83" t="s">
        <v>440</v>
      </c>
      <c r="L78" s="83" t="s">
        <v>20</v>
      </c>
      <c r="M78" s="83" t="s">
        <v>394</v>
      </c>
      <c r="N78" s="59" t="s">
        <v>209</v>
      </c>
    </row>
    <row r="79" spans="1:16" s="59" customFormat="1" ht="12.75" customHeight="1">
      <c r="A79" s="59" t="s">
        <v>445</v>
      </c>
      <c r="B79" s="81" t="s">
        <v>446</v>
      </c>
      <c r="C79" s="59" t="s">
        <v>447</v>
      </c>
      <c r="D79" s="98" t="s">
        <v>195</v>
      </c>
      <c r="E79" s="81" t="s">
        <v>448</v>
      </c>
      <c r="F79" s="81" t="s">
        <v>449</v>
      </c>
      <c r="G79" s="139">
        <v>51.4</v>
      </c>
      <c r="H79" s="139">
        <v>-8.5</v>
      </c>
      <c r="I79" s="96">
        <f t="shared" si="2"/>
        <v>29</v>
      </c>
      <c r="J79" s="96" t="s">
        <v>190</v>
      </c>
      <c r="K79" s="83" t="s">
        <v>440</v>
      </c>
      <c r="L79" s="83" t="s">
        <v>20</v>
      </c>
      <c r="M79" s="83"/>
    </row>
    <row r="80" spans="1:16" s="59" customFormat="1" ht="12.75" customHeight="1">
      <c r="A80" s="59" t="s">
        <v>450</v>
      </c>
      <c r="B80" s="81" t="s">
        <v>182</v>
      </c>
      <c r="C80" s="59" t="s">
        <v>451</v>
      </c>
      <c r="D80" s="10" t="s">
        <v>452</v>
      </c>
      <c r="E80" s="2" t="s">
        <v>222</v>
      </c>
      <c r="F80" s="2" t="s">
        <v>280</v>
      </c>
      <c r="G80" s="139">
        <v>26</v>
      </c>
      <c r="H80" s="139">
        <v>-45</v>
      </c>
      <c r="I80" s="96">
        <f t="shared" si="2"/>
        <v>23</v>
      </c>
      <c r="J80" s="96" t="s">
        <v>190</v>
      </c>
      <c r="K80" s="83" t="s">
        <v>453</v>
      </c>
      <c r="L80" s="83" t="s">
        <v>29</v>
      </c>
      <c r="M80" s="83" t="s">
        <v>394</v>
      </c>
      <c r="N80" s="59" t="s">
        <v>209</v>
      </c>
    </row>
    <row r="81" spans="1:17" s="59" customFormat="1" ht="12.75" customHeight="1">
      <c r="A81" s="59" t="s">
        <v>454</v>
      </c>
      <c r="B81" s="59" t="s">
        <v>455</v>
      </c>
      <c r="C81" s="59" t="s">
        <v>456</v>
      </c>
      <c r="D81" s="59" t="s">
        <v>457</v>
      </c>
      <c r="E81" s="95" t="s">
        <v>284</v>
      </c>
      <c r="F81" s="95" t="s">
        <v>458</v>
      </c>
      <c r="G81" s="138">
        <v>40</v>
      </c>
      <c r="H81" s="138">
        <v>-69</v>
      </c>
      <c r="I81" s="96">
        <f t="shared" si="2"/>
        <v>19</v>
      </c>
      <c r="J81" s="95" t="s">
        <v>185</v>
      </c>
      <c r="K81" s="83" t="s">
        <v>459</v>
      </c>
      <c r="L81" s="83" t="s">
        <v>20</v>
      </c>
      <c r="M81" s="83"/>
    </row>
    <row r="82" spans="1:17" s="59" customFormat="1" ht="12.75" customHeight="1">
      <c r="A82" s="59" t="s">
        <v>460</v>
      </c>
      <c r="B82" s="81" t="s">
        <v>182</v>
      </c>
      <c r="C82" s="59" t="s">
        <v>461</v>
      </c>
      <c r="D82" s="10" t="s">
        <v>462</v>
      </c>
      <c r="E82" s="81" t="s">
        <v>166</v>
      </c>
      <c r="F82" s="81" t="s">
        <v>463</v>
      </c>
      <c r="G82" s="139">
        <v>37</v>
      </c>
      <c r="H82" s="139">
        <v>-32</v>
      </c>
      <c r="I82" s="96">
        <f t="shared" si="2"/>
        <v>25</v>
      </c>
      <c r="J82" s="96" t="s">
        <v>190</v>
      </c>
      <c r="K82" s="83" t="s">
        <v>464</v>
      </c>
      <c r="L82" s="83" t="s">
        <v>20</v>
      </c>
      <c r="M82" s="83" t="s">
        <v>29</v>
      </c>
      <c r="N82" s="83" t="s">
        <v>394</v>
      </c>
      <c r="O82" s="83" t="s">
        <v>386</v>
      </c>
      <c r="P82" s="59" t="s">
        <v>209</v>
      </c>
    </row>
    <row r="83" spans="1:17" s="59" customFormat="1" ht="12.75" customHeight="1">
      <c r="A83" s="59" t="s">
        <v>465</v>
      </c>
      <c r="B83" s="81" t="s">
        <v>466</v>
      </c>
      <c r="C83" s="59" t="s">
        <v>467</v>
      </c>
      <c r="D83" s="98" t="s">
        <v>468</v>
      </c>
      <c r="E83" s="59" t="s">
        <v>273</v>
      </c>
      <c r="F83" s="81" t="s">
        <v>292</v>
      </c>
      <c r="G83" s="139">
        <v>46</v>
      </c>
      <c r="H83" s="139">
        <v>-129</v>
      </c>
      <c r="I83" s="96">
        <f t="shared" si="2"/>
        <v>9</v>
      </c>
      <c r="J83" s="96" t="s">
        <v>224</v>
      </c>
      <c r="K83" s="83" t="s">
        <v>464</v>
      </c>
      <c r="L83" s="83" t="s">
        <v>20</v>
      </c>
      <c r="M83" s="83" t="s">
        <v>386</v>
      </c>
      <c r="N83" s="59" t="s">
        <v>209</v>
      </c>
    </row>
    <row r="84" spans="1:17" s="59" customFormat="1" ht="12.75" customHeight="1">
      <c r="A84" s="59" t="s">
        <v>469</v>
      </c>
      <c r="B84" s="81" t="s">
        <v>231</v>
      </c>
      <c r="C84" s="59" t="s">
        <v>470</v>
      </c>
      <c r="D84" s="59" t="s">
        <v>471</v>
      </c>
      <c r="E84" s="81" t="s">
        <v>258</v>
      </c>
      <c r="F84" s="81" t="s">
        <v>472</v>
      </c>
      <c r="G84" s="139">
        <v>-17</v>
      </c>
      <c r="H84" s="139">
        <v>-113</v>
      </c>
      <c r="I84" s="96">
        <f t="shared" si="2"/>
        <v>12</v>
      </c>
      <c r="J84" s="96" t="s">
        <v>168</v>
      </c>
      <c r="K84" s="83" t="s">
        <v>464</v>
      </c>
      <c r="L84" s="83" t="s">
        <v>29</v>
      </c>
      <c r="M84" s="83" t="s">
        <v>394</v>
      </c>
      <c r="N84" s="59" t="s">
        <v>35</v>
      </c>
      <c r="O84" s="59" t="s">
        <v>209</v>
      </c>
    </row>
    <row r="85" spans="1:17" s="59" customFormat="1" ht="12.75" customHeight="1">
      <c r="A85" s="59" t="s">
        <v>473</v>
      </c>
      <c r="B85" s="81" t="s">
        <v>466</v>
      </c>
      <c r="C85" s="59" t="s">
        <v>474</v>
      </c>
      <c r="D85" s="98" t="s">
        <v>475</v>
      </c>
      <c r="E85" s="81" t="s">
        <v>340</v>
      </c>
      <c r="F85" s="81" t="s">
        <v>476</v>
      </c>
      <c r="G85" s="139">
        <v>20</v>
      </c>
      <c r="H85" s="139">
        <v>147</v>
      </c>
      <c r="I85" s="96">
        <f t="shared" si="2"/>
        <v>55</v>
      </c>
      <c r="J85" s="96" t="s">
        <v>202</v>
      </c>
      <c r="K85" s="83" t="s">
        <v>477</v>
      </c>
      <c r="L85" s="83" t="s">
        <v>20</v>
      </c>
      <c r="M85" s="83" t="s">
        <v>386</v>
      </c>
      <c r="N85" s="59" t="s">
        <v>209</v>
      </c>
    </row>
    <row r="86" spans="1:17" s="59" customFormat="1" ht="12.75" customHeight="1">
      <c r="A86" s="59" t="s">
        <v>478</v>
      </c>
      <c r="B86" s="81" t="s">
        <v>466</v>
      </c>
      <c r="C86" s="59" t="s">
        <v>479</v>
      </c>
      <c r="D86" s="10" t="s">
        <v>480</v>
      </c>
      <c r="E86" s="81" t="s">
        <v>340</v>
      </c>
      <c r="F86" s="81" t="s">
        <v>481</v>
      </c>
      <c r="G86" s="139">
        <v>25.8</v>
      </c>
      <c r="H86" s="139">
        <v>133.5</v>
      </c>
      <c r="I86" s="96">
        <f t="shared" si="2"/>
        <v>53</v>
      </c>
      <c r="J86" s="96" t="s">
        <v>212</v>
      </c>
      <c r="K86" s="83" t="s">
        <v>477</v>
      </c>
      <c r="L86" s="83" t="s">
        <v>20</v>
      </c>
      <c r="M86" s="83" t="s">
        <v>29</v>
      </c>
      <c r="N86" s="83" t="s">
        <v>394</v>
      </c>
      <c r="O86" s="59" t="s">
        <v>209</v>
      </c>
    </row>
    <row r="87" spans="1:17" s="59" customFormat="1" ht="12.75" customHeight="1">
      <c r="A87" s="59" t="s">
        <v>482</v>
      </c>
      <c r="B87" s="81" t="s">
        <v>483</v>
      </c>
      <c r="C87" s="59" t="s">
        <v>484</v>
      </c>
      <c r="D87" s="98" t="s">
        <v>485</v>
      </c>
      <c r="E87" s="81" t="s">
        <v>366</v>
      </c>
      <c r="F87" s="81" t="s">
        <v>486</v>
      </c>
      <c r="G87" s="139">
        <v>38</v>
      </c>
      <c r="H87" s="139">
        <v>11</v>
      </c>
      <c r="I87" s="96">
        <f t="shared" si="2"/>
        <v>32</v>
      </c>
      <c r="J87" s="96" t="s">
        <v>185</v>
      </c>
      <c r="K87" s="83" t="s">
        <v>477</v>
      </c>
      <c r="L87" s="83" t="s">
        <v>20</v>
      </c>
      <c r="M87" s="83" t="s">
        <v>386</v>
      </c>
      <c r="N87" s="59" t="s">
        <v>209</v>
      </c>
    </row>
    <row r="88" spans="1:17" s="59" customFormat="1" ht="12.75" customHeight="1">
      <c r="A88" s="59" t="s">
        <v>487</v>
      </c>
      <c r="B88" s="81" t="s">
        <v>488</v>
      </c>
      <c r="C88" s="59" t="s">
        <v>489</v>
      </c>
      <c r="D88" s="98" t="s">
        <v>490</v>
      </c>
      <c r="E88" s="81" t="s">
        <v>273</v>
      </c>
      <c r="F88" s="81" t="s">
        <v>491</v>
      </c>
      <c r="G88" s="139">
        <v>34</v>
      </c>
      <c r="H88" s="139">
        <v>-121</v>
      </c>
      <c r="I88" s="96">
        <f t="shared" si="2"/>
        <v>10</v>
      </c>
      <c r="J88" s="96" t="s">
        <v>177</v>
      </c>
      <c r="K88" s="83" t="s">
        <v>477</v>
      </c>
      <c r="L88" s="83" t="s">
        <v>20</v>
      </c>
      <c r="M88" s="83"/>
    </row>
    <row r="89" spans="1:17" s="59" customFormat="1" ht="12.75" customHeight="1">
      <c r="A89" s="59" t="s">
        <v>492</v>
      </c>
      <c r="B89" s="81" t="s">
        <v>488</v>
      </c>
      <c r="C89" s="59" t="s">
        <v>493</v>
      </c>
      <c r="D89" s="98" t="s">
        <v>494</v>
      </c>
      <c r="E89" s="59" t="s">
        <v>273</v>
      </c>
      <c r="F89" s="81" t="s">
        <v>292</v>
      </c>
      <c r="G89" s="139">
        <v>48</v>
      </c>
      <c r="H89" s="139">
        <v>-129</v>
      </c>
      <c r="I89" s="96">
        <f t="shared" si="2"/>
        <v>9</v>
      </c>
      <c r="J89" s="96" t="s">
        <v>224</v>
      </c>
      <c r="K89" s="83" t="s">
        <v>477</v>
      </c>
      <c r="L89" s="83" t="s">
        <v>20</v>
      </c>
      <c r="M89" s="83" t="s">
        <v>394</v>
      </c>
      <c r="N89" s="83" t="s">
        <v>386</v>
      </c>
      <c r="O89" s="59" t="s">
        <v>209</v>
      </c>
      <c r="P89" s="83" t="s">
        <v>416</v>
      </c>
      <c r="Q89" s="59" t="s">
        <v>187</v>
      </c>
    </row>
    <row r="90" spans="1:17" s="59" customFormat="1" ht="12.75" customHeight="1">
      <c r="A90" s="59" t="s">
        <v>495</v>
      </c>
      <c r="B90" s="81" t="s">
        <v>488</v>
      </c>
      <c r="C90" s="59" t="s">
        <v>496</v>
      </c>
      <c r="D90" s="98" t="s">
        <v>497</v>
      </c>
      <c r="E90" s="95" t="s">
        <v>206</v>
      </c>
      <c r="F90" s="95" t="s">
        <v>402</v>
      </c>
      <c r="G90" s="139" t="s">
        <v>498</v>
      </c>
      <c r="H90" s="139" t="s">
        <v>499</v>
      </c>
      <c r="I90" s="96">
        <f t="shared" si="2"/>
        <v>13</v>
      </c>
      <c r="J90" s="96" t="s">
        <v>168</v>
      </c>
      <c r="K90" s="83" t="s">
        <v>477</v>
      </c>
      <c r="L90" s="83" t="s">
        <v>44</v>
      </c>
      <c r="M90" s="59" t="s">
        <v>187</v>
      </c>
      <c r="N90" s="59" t="s">
        <v>209</v>
      </c>
    </row>
    <row r="91" spans="1:17" s="59" customFormat="1" ht="12.75" customHeight="1">
      <c r="A91" s="59" t="s">
        <v>500</v>
      </c>
      <c r="B91" s="81" t="s">
        <v>231</v>
      </c>
      <c r="C91" s="59" t="s">
        <v>501</v>
      </c>
      <c r="D91" s="98" t="s">
        <v>502</v>
      </c>
      <c r="E91" s="81" t="s">
        <v>503</v>
      </c>
      <c r="F91" s="81" t="s">
        <v>472</v>
      </c>
      <c r="G91" s="139">
        <v>-30</v>
      </c>
      <c r="H91" s="139">
        <v>-112</v>
      </c>
      <c r="I91" s="96">
        <f t="shared" si="2"/>
        <v>12</v>
      </c>
      <c r="J91" s="96" t="s">
        <v>504</v>
      </c>
      <c r="K91" s="83" t="s">
        <v>505</v>
      </c>
      <c r="L91" s="83" t="s">
        <v>394</v>
      </c>
      <c r="M91" s="83" t="s">
        <v>506</v>
      </c>
    </row>
    <row r="92" spans="1:17" s="59" customFormat="1" ht="12.75" customHeight="1">
      <c r="A92" s="59" t="s">
        <v>507</v>
      </c>
      <c r="B92" s="81" t="s">
        <v>488</v>
      </c>
      <c r="C92" s="59" t="s">
        <v>508</v>
      </c>
      <c r="D92" s="98" t="s">
        <v>509</v>
      </c>
      <c r="E92" s="95" t="s">
        <v>206</v>
      </c>
      <c r="F92" s="59" t="s">
        <v>439</v>
      </c>
      <c r="G92" s="139">
        <v>27</v>
      </c>
      <c r="H92" s="139">
        <v>-111</v>
      </c>
      <c r="I92" s="96">
        <f t="shared" si="2"/>
        <v>12</v>
      </c>
      <c r="J92" s="96" t="s">
        <v>237</v>
      </c>
      <c r="K92" s="83" t="s">
        <v>505</v>
      </c>
      <c r="L92" s="83" t="s">
        <v>20</v>
      </c>
      <c r="M92" s="83" t="s">
        <v>386</v>
      </c>
      <c r="N92" s="59" t="s">
        <v>209</v>
      </c>
      <c r="O92" s="83" t="s">
        <v>416</v>
      </c>
    </row>
    <row r="93" spans="1:17" s="59" customFormat="1" ht="12.75" customHeight="1">
      <c r="A93" s="59" t="s">
        <v>510</v>
      </c>
      <c r="B93" s="81" t="s">
        <v>466</v>
      </c>
      <c r="C93" s="59" t="s">
        <v>511</v>
      </c>
      <c r="D93" s="98" t="s">
        <v>512</v>
      </c>
      <c r="E93" s="59" t="s">
        <v>273</v>
      </c>
      <c r="F93" s="81" t="s">
        <v>292</v>
      </c>
      <c r="G93" s="139">
        <v>45</v>
      </c>
      <c r="H93" s="139">
        <v>-132</v>
      </c>
      <c r="I93" s="96">
        <f t="shared" si="2"/>
        <v>9</v>
      </c>
      <c r="J93" s="96" t="s">
        <v>177</v>
      </c>
      <c r="K93" s="83" t="s">
        <v>505</v>
      </c>
      <c r="L93" s="83" t="s">
        <v>20</v>
      </c>
      <c r="M93" s="83" t="s">
        <v>394</v>
      </c>
      <c r="N93" s="59" t="s">
        <v>209</v>
      </c>
    </row>
    <row r="94" spans="1:17" s="59" customFormat="1" ht="12.75" customHeight="1">
      <c r="A94" s="59" t="s">
        <v>513</v>
      </c>
      <c r="B94" s="81" t="s">
        <v>466</v>
      </c>
      <c r="C94" s="59" t="s">
        <v>514</v>
      </c>
      <c r="D94" s="98" t="s">
        <v>515</v>
      </c>
      <c r="E94" s="59" t="s">
        <v>249</v>
      </c>
      <c r="F94" s="59" t="s">
        <v>516</v>
      </c>
      <c r="G94" s="139">
        <v>28</v>
      </c>
      <c r="H94" s="139">
        <v>-142</v>
      </c>
      <c r="I94" s="96">
        <f t="shared" si="2"/>
        <v>7</v>
      </c>
      <c r="J94" s="96" t="s">
        <v>224</v>
      </c>
      <c r="K94" s="83" t="s">
        <v>505</v>
      </c>
      <c r="L94" s="83" t="s">
        <v>20</v>
      </c>
      <c r="M94" s="59" t="s">
        <v>209</v>
      </c>
    </row>
    <row r="95" spans="1:17" s="59" customFormat="1" ht="12.75" customHeight="1">
      <c r="A95" s="59" t="s">
        <v>517</v>
      </c>
      <c r="B95" s="81" t="s">
        <v>466</v>
      </c>
      <c r="C95" s="59" t="s">
        <v>518</v>
      </c>
      <c r="D95" s="98" t="s">
        <v>519</v>
      </c>
      <c r="E95" s="81" t="s">
        <v>249</v>
      </c>
      <c r="F95" s="81" t="s">
        <v>520</v>
      </c>
      <c r="G95" s="139">
        <v>19</v>
      </c>
      <c r="H95" s="139">
        <v>-154</v>
      </c>
      <c r="I95" s="96">
        <f t="shared" si="2"/>
        <v>5</v>
      </c>
      <c r="J95" s="96" t="s">
        <v>251</v>
      </c>
      <c r="K95" s="83" t="s">
        <v>505</v>
      </c>
      <c r="L95" s="83" t="s">
        <v>29</v>
      </c>
      <c r="M95" s="83" t="s">
        <v>394</v>
      </c>
      <c r="N95" s="59" t="s">
        <v>209</v>
      </c>
      <c r="O95" s="59" t="s">
        <v>506</v>
      </c>
    </row>
    <row r="96" spans="1:17" s="59" customFormat="1" ht="12.75" customHeight="1">
      <c r="A96" s="59" t="s">
        <v>521</v>
      </c>
      <c r="B96" s="81" t="s">
        <v>488</v>
      </c>
      <c r="C96" s="59" t="s">
        <v>522</v>
      </c>
      <c r="D96" s="98" t="s">
        <v>523</v>
      </c>
      <c r="E96" s="95" t="s">
        <v>206</v>
      </c>
      <c r="F96" s="95" t="s">
        <v>402</v>
      </c>
      <c r="G96" s="139" t="s">
        <v>498</v>
      </c>
      <c r="H96" s="139" t="s">
        <v>499</v>
      </c>
      <c r="I96" s="96">
        <f t="shared" si="2"/>
        <v>13</v>
      </c>
      <c r="J96" s="96" t="s">
        <v>403</v>
      </c>
      <c r="K96" s="83" t="s">
        <v>505</v>
      </c>
      <c r="L96" s="83" t="s">
        <v>44</v>
      </c>
      <c r="M96" s="59" t="s">
        <v>187</v>
      </c>
      <c r="N96" s="59" t="s">
        <v>209</v>
      </c>
    </row>
    <row r="97" spans="1:16" s="59" customFormat="1" ht="12.75" customHeight="1">
      <c r="A97" s="59" t="s">
        <v>524</v>
      </c>
      <c r="B97" s="81" t="s">
        <v>488</v>
      </c>
      <c r="C97" s="59" t="s">
        <v>525</v>
      </c>
      <c r="D97" s="59" t="s">
        <v>526</v>
      </c>
      <c r="E97" s="81" t="s">
        <v>258</v>
      </c>
      <c r="F97" s="81" t="s">
        <v>472</v>
      </c>
      <c r="G97" s="139">
        <v>-18</v>
      </c>
      <c r="H97" s="139">
        <v>-113</v>
      </c>
      <c r="I97" s="96">
        <f t="shared" si="2"/>
        <v>12</v>
      </c>
      <c r="J97" s="96" t="s">
        <v>275</v>
      </c>
      <c r="K97" s="83" t="s">
        <v>527</v>
      </c>
      <c r="L97" s="83" t="s">
        <v>394</v>
      </c>
      <c r="M97" s="59" t="s">
        <v>209</v>
      </c>
      <c r="N97" s="59" t="s">
        <v>506</v>
      </c>
      <c r="O97" s="59" t="s">
        <v>528</v>
      </c>
      <c r="P97" s="59" t="s">
        <v>187</v>
      </c>
    </row>
    <row r="98" spans="1:16" s="59" customFormat="1" ht="12.75" customHeight="1">
      <c r="A98" s="59" t="s">
        <v>529</v>
      </c>
      <c r="B98" s="81" t="s">
        <v>488</v>
      </c>
      <c r="C98" s="59" t="s">
        <v>530</v>
      </c>
      <c r="D98" s="59" t="s">
        <v>328</v>
      </c>
      <c r="E98" s="59" t="s">
        <v>206</v>
      </c>
      <c r="F98" s="59" t="s">
        <v>531</v>
      </c>
      <c r="G98" s="139">
        <v>2</v>
      </c>
      <c r="H98" s="139">
        <v>-101</v>
      </c>
      <c r="I98" s="96">
        <f t="shared" si="2"/>
        <v>14</v>
      </c>
      <c r="J98" s="96" t="s">
        <v>212</v>
      </c>
      <c r="K98" s="83" t="s">
        <v>527</v>
      </c>
      <c r="L98" s="83" t="s">
        <v>29</v>
      </c>
      <c r="M98" s="83" t="s">
        <v>394</v>
      </c>
      <c r="N98" s="59" t="s">
        <v>209</v>
      </c>
      <c r="O98" s="59" t="s">
        <v>187</v>
      </c>
    </row>
    <row r="99" spans="1:16" s="59" customFormat="1" ht="12.75" customHeight="1">
      <c r="A99" s="59" t="s">
        <v>532</v>
      </c>
      <c r="B99" s="81" t="s">
        <v>488</v>
      </c>
      <c r="C99" s="59" t="s">
        <v>533</v>
      </c>
      <c r="D99" s="98" t="s">
        <v>534</v>
      </c>
      <c r="E99" s="95" t="s">
        <v>206</v>
      </c>
      <c r="F99" s="95" t="s">
        <v>402</v>
      </c>
      <c r="G99" s="139" t="s">
        <v>498</v>
      </c>
      <c r="H99" s="139" t="s">
        <v>499</v>
      </c>
      <c r="I99" s="96">
        <f t="shared" si="2"/>
        <v>13</v>
      </c>
      <c r="J99" s="96" t="s">
        <v>304</v>
      </c>
      <c r="K99" s="83" t="s">
        <v>527</v>
      </c>
      <c r="L99" s="83" t="s">
        <v>44</v>
      </c>
      <c r="M99" s="59" t="s">
        <v>187</v>
      </c>
      <c r="N99" s="59" t="s">
        <v>209</v>
      </c>
    </row>
    <row r="100" spans="1:16" s="59" customFormat="1" ht="12.75" customHeight="1">
      <c r="A100" s="59" t="s">
        <v>535</v>
      </c>
      <c r="B100" s="59" t="s">
        <v>446</v>
      </c>
      <c r="C100" s="59" t="s">
        <v>536</v>
      </c>
      <c r="D100" s="59" t="s">
        <v>485</v>
      </c>
      <c r="E100" s="59" t="s">
        <v>366</v>
      </c>
      <c r="F100" s="59" t="s">
        <v>537</v>
      </c>
      <c r="G100" s="139">
        <v>32</v>
      </c>
      <c r="H100" s="139">
        <v>34</v>
      </c>
      <c r="I100" s="96">
        <f t="shared" si="2"/>
        <v>36</v>
      </c>
      <c r="J100" s="96" t="s">
        <v>185</v>
      </c>
      <c r="K100" s="83" t="s">
        <v>527</v>
      </c>
      <c r="L100" s="83" t="s">
        <v>20</v>
      </c>
      <c r="M100" s="83" t="s">
        <v>394</v>
      </c>
      <c r="N100" s="59" t="s">
        <v>386</v>
      </c>
      <c r="O100" s="59" t="s">
        <v>209</v>
      </c>
      <c r="P100" s="59" t="s">
        <v>538</v>
      </c>
    </row>
    <row r="101" spans="1:16" s="59" customFormat="1" ht="12.75" customHeight="1">
      <c r="A101" s="59" t="s">
        <v>539</v>
      </c>
      <c r="B101" s="81" t="s">
        <v>466</v>
      </c>
      <c r="C101" s="59" t="s">
        <v>540</v>
      </c>
      <c r="D101" s="98" t="s">
        <v>541</v>
      </c>
      <c r="E101" s="59" t="s">
        <v>273</v>
      </c>
      <c r="F101" s="81" t="s">
        <v>292</v>
      </c>
      <c r="G101" s="139">
        <v>47.8</v>
      </c>
      <c r="H101" s="139">
        <v>-128</v>
      </c>
      <c r="I101" s="96">
        <f t="shared" si="2"/>
        <v>9</v>
      </c>
      <c r="J101" s="96" t="s">
        <v>322</v>
      </c>
      <c r="K101" s="83" t="s">
        <v>527</v>
      </c>
      <c r="L101" s="83" t="s">
        <v>20</v>
      </c>
      <c r="M101" s="59" t="s">
        <v>386</v>
      </c>
      <c r="N101" s="59" t="s">
        <v>209</v>
      </c>
    </row>
    <row r="102" spans="1:16" s="59" customFormat="1" ht="12.75" customHeight="1">
      <c r="A102" s="59" t="s">
        <v>542</v>
      </c>
      <c r="B102" s="81" t="s">
        <v>466</v>
      </c>
      <c r="C102" s="59" t="s">
        <v>543</v>
      </c>
      <c r="D102" s="59" t="s">
        <v>490</v>
      </c>
      <c r="E102" s="59" t="s">
        <v>273</v>
      </c>
      <c r="F102" s="81" t="s">
        <v>292</v>
      </c>
      <c r="G102" s="139">
        <v>45.93</v>
      </c>
      <c r="H102" s="139">
        <v>-129.97999999999999</v>
      </c>
      <c r="I102" s="96">
        <f t="shared" si="2"/>
        <v>9</v>
      </c>
      <c r="J102" s="96" t="s">
        <v>224</v>
      </c>
      <c r="K102" s="83" t="s">
        <v>527</v>
      </c>
      <c r="L102" s="83" t="s">
        <v>20</v>
      </c>
      <c r="M102" s="59" t="s">
        <v>209</v>
      </c>
    </row>
    <row r="103" spans="1:16" s="59" customFormat="1" ht="12.75" customHeight="1">
      <c r="A103" s="59" t="s">
        <v>544</v>
      </c>
      <c r="B103" s="81" t="s">
        <v>466</v>
      </c>
      <c r="C103" s="59" t="s">
        <v>545</v>
      </c>
      <c r="D103" s="98" t="s">
        <v>515</v>
      </c>
      <c r="E103" s="59" t="s">
        <v>249</v>
      </c>
      <c r="F103" s="59" t="s">
        <v>516</v>
      </c>
      <c r="G103" s="139">
        <v>28</v>
      </c>
      <c r="H103" s="139">
        <v>-142</v>
      </c>
      <c r="I103" s="96">
        <f t="shared" si="2"/>
        <v>7</v>
      </c>
      <c r="J103" s="96" t="s">
        <v>380</v>
      </c>
      <c r="K103" s="83" t="s">
        <v>527</v>
      </c>
      <c r="L103" s="83" t="s">
        <v>20</v>
      </c>
      <c r="M103" s="59" t="s">
        <v>209</v>
      </c>
    </row>
    <row r="104" spans="1:16" s="59" customFormat="1" ht="12.75" customHeight="1">
      <c r="A104" s="59" t="s">
        <v>546</v>
      </c>
      <c r="B104" s="81" t="s">
        <v>488</v>
      </c>
      <c r="C104" s="59" t="s">
        <v>547</v>
      </c>
      <c r="D104" s="82" t="s">
        <v>548</v>
      </c>
      <c r="E104" s="95" t="s">
        <v>206</v>
      </c>
      <c r="F104" s="95" t="s">
        <v>402</v>
      </c>
      <c r="G104" s="139" t="s">
        <v>498</v>
      </c>
      <c r="H104" s="139" t="s">
        <v>499</v>
      </c>
      <c r="I104" s="96">
        <f t="shared" si="2"/>
        <v>13</v>
      </c>
      <c r="J104" s="96" t="s">
        <v>275</v>
      </c>
      <c r="K104" s="83" t="s">
        <v>549</v>
      </c>
      <c r="L104" s="83" t="s">
        <v>44</v>
      </c>
      <c r="M104" s="59" t="s">
        <v>187</v>
      </c>
      <c r="N104" s="59" t="s">
        <v>209</v>
      </c>
    </row>
    <row r="105" spans="1:16" s="59" customFormat="1" ht="12.75" customHeight="1">
      <c r="A105" s="59" t="s">
        <v>550</v>
      </c>
      <c r="B105" s="81" t="s">
        <v>231</v>
      </c>
      <c r="C105" s="59" t="s">
        <v>551</v>
      </c>
      <c r="D105" s="82" t="s">
        <v>548</v>
      </c>
      <c r="E105" s="95" t="s">
        <v>206</v>
      </c>
      <c r="F105" s="82" t="s">
        <v>552</v>
      </c>
      <c r="G105" s="139">
        <v>3</v>
      </c>
      <c r="H105" s="139">
        <v>-102</v>
      </c>
      <c r="I105" s="96">
        <f t="shared" si="2"/>
        <v>14</v>
      </c>
      <c r="J105" s="82" t="s">
        <v>553</v>
      </c>
      <c r="K105" s="83">
        <v>2000</v>
      </c>
      <c r="L105" s="83" t="s">
        <v>394</v>
      </c>
      <c r="M105" s="83" t="s">
        <v>29</v>
      </c>
      <c r="N105" s="59" t="s">
        <v>209</v>
      </c>
      <c r="O105" s="59" t="s">
        <v>506</v>
      </c>
    </row>
    <row r="106" spans="1:16" s="59" customFormat="1" ht="12.75" customHeight="1">
      <c r="A106" s="59" t="s">
        <v>554</v>
      </c>
      <c r="B106" s="81" t="s">
        <v>488</v>
      </c>
      <c r="C106" s="59" t="s">
        <v>555</v>
      </c>
      <c r="D106" s="98" t="s">
        <v>556</v>
      </c>
      <c r="E106" s="59" t="s">
        <v>273</v>
      </c>
      <c r="F106" s="81" t="s">
        <v>292</v>
      </c>
      <c r="G106" s="139">
        <v>47.92</v>
      </c>
      <c r="H106" s="139">
        <v>-129.08000000000001</v>
      </c>
      <c r="I106" s="96">
        <f t="shared" si="2"/>
        <v>9</v>
      </c>
      <c r="J106" s="96" t="s">
        <v>428</v>
      </c>
      <c r="K106" s="83" t="s">
        <v>549</v>
      </c>
      <c r="L106" s="83" t="s">
        <v>20</v>
      </c>
      <c r="M106" s="59" t="s">
        <v>209</v>
      </c>
      <c r="N106" s="59" t="s">
        <v>187</v>
      </c>
    </row>
    <row r="107" spans="1:16" s="59" customFormat="1" ht="12.75" customHeight="1">
      <c r="A107" s="59" t="s">
        <v>557</v>
      </c>
      <c r="B107" s="81" t="s">
        <v>466</v>
      </c>
      <c r="C107" s="59" t="s">
        <v>558</v>
      </c>
      <c r="D107" s="59" t="s">
        <v>559</v>
      </c>
      <c r="E107" s="59" t="s">
        <v>273</v>
      </c>
      <c r="F107" s="81" t="s">
        <v>292</v>
      </c>
      <c r="G107" s="139">
        <v>47.95</v>
      </c>
      <c r="H107" s="139">
        <v>-129.1</v>
      </c>
      <c r="I107" s="96">
        <f t="shared" si="2"/>
        <v>9</v>
      </c>
      <c r="J107" s="96" t="s">
        <v>190</v>
      </c>
      <c r="K107" s="83" t="s">
        <v>549</v>
      </c>
      <c r="L107" s="83" t="s">
        <v>20</v>
      </c>
      <c r="M107" s="59" t="s">
        <v>209</v>
      </c>
    </row>
    <row r="108" spans="1:16" s="59" customFormat="1" ht="12.75" customHeight="1">
      <c r="A108" s="59" t="s">
        <v>560</v>
      </c>
      <c r="B108" s="59" t="s">
        <v>446</v>
      </c>
      <c r="C108" s="59" t="s">
        <v>561</v>
      </c>
      <c r="D108" s="59" t="s">
        <v>485</v>
      </c>
      <c r="E108" s="59" t="s">
        <v>366</v>
      </c>
      <c r="F108" s="59" t="s">
        <v>562</v>
      </c>
      <c r="G108" s="139">
        <v>42.2</v>
      </c>
      <c r="H108" s="139">
        <v>33.799999999999997</v>
      </c>
      <c r="I108" s="96">
        <f t="shared" si="2"/>
        <v>36</v>
      </c>
      <c r="J108" s="96" t="s">
        <v>322</v>
      </c>
      <c r="K108" s="83" t="s">
        <v>549</v>
      </c>
      <c r="L108" s="83" t="s">
        <v>394</v>
      </c>
      <c r="M108" s="59" t="s">
        <v>538</v>
      </c>
      <c r="N108" s="59" t="s">
        <v>563</v>
      </c>
      <c r="O108" s="59" t="s">
        <v>564</v>
      </c>
    </row>
    <row r="109" spans="1:16" s="59" customFormat="1" ht="12.75" customHeight="1">
      <c r="A109" s="59" t="s">
        <v>565</v>
      </c>
      <c r="B109" s="81" t="s">
        <v>466</v>
      </c>
      <c r="C109" s="59" t="s">
        <v>566</v>
      </c>
      <c r="D109" s="59" t="s">
        <v>468</v>
      </c>
      <c r="E109" s="59" t="s">
        <v>273</v>
      </c>
      <c r="F109" s="81" t="s">
        <v>292</v>
      </c>
      <c r="G109" s="139">
        <v>47.95</v>
      </c>
      <c r="H109" s="139">
        <v>-129.08000000000001</v>
      </c>
      <c r="I109" s="96">
        <f t="shared" si="2"/>
        <v>9</v>
      </c>
      <c r="J109" s="96" t="s">
        <v>380</v>
      </c>
      <c r="K109" s="83" t="s">
        <v>549</v>
      </c>
      <c r="L109" s="83" t="s">
        <v>20</v>
      </c>
      <c r="M109" s="83" t="s">
        <v>386</v>
      </c>
      <c r="N109" s="59" t="s">
        <v>209</v>
      </c>
    </row>
    <row r="110" spans="1:16" s="59" customFormat="1" ht="12.75" customHeight="1">
      <c r="A110" s="59" t="s">
        <v>567</v>
      </c>
      <c r="B110" s="81" t="s">
        <v>466</v>
      </c>
      <c r="C110" s="59" t="s">
        <v>568</v>
      </c>
      <c r="D110" s="59" t="s">
        <v>569</v>
      </c>
      <c r="E110" s="81" t="s">
        <v>273</v>
      </c>
      <c r="F110" s="9" t="s">
        <v>570</v>
      </c>
      <c r="G110" s="139">
        <v>40</v>
      </c>
      <c r="H110" s="139">
        <v>-124</v>
      </c>
      <c r="I110" s="96">
        <f t="shared" si="2"/>
        <v>10</v>
      </c>
      <c r="J110" s="96" t="s">
        <v>251</v>
      </c>
      <c r="K110" s="83" t="s">
        <v>549</v>
      </c>
      <c r="L110" s="83" t="s">
        <v>20</v>
      </c>
      <c r="M110" s="83" t="s">
        <v>386</v>
      </c>
      <c r="N110" s="59" t="s">
        <v>209</v>
      </c>
    </row>
    <row r="111" spans="1:16" s="59" customFormat="1" ht="12.75" customHeight="1">
      <c r="A111" s="59" t="s">
        <v>571</v>
      </c>
      <c r="B111" s="81" t="s">
        <v>488</v>
      </c>
      <c r="C111" s="59" t="s">
        <v>572</v>
      </c>
      <c r="D111" s="98" t="s">
        <v>573</v>
      </c>
      <c r="E111" s="81" t="s">
        <v>284</v>
      </c>
      <c r="F111" s="81" t="s">
        <v>574</v>
      </c>
      <c r="G111" s="139">
        <v>30</v>
      </c>
      <c r="H111" s="139">
        <v>-42</v>
      </c>
      <c r="I111" s="96">
        <f t="shared" si="2"/>
        <v>24</v>
      </c>
      <c r="J111" s="82" t="s">
        <v>403</v>
      </c>
      <c r="K111" s="83" t="s">
        <v>549</v>
      </c>
      <c r="L111" s="83" t="s">
        <v>394</v>
      </c>
      <c r="M111" s="83" t="s">
        <v>29</v>
      </c>
      <c r="N111" s="59" t="s">
        <v>209</v>
      </c>
      <c r="O111" s="59" t="s">
        <v>506</v>
      </c>
      <c r="P111" s="59" t="s">
        <v>187</v>
      </c>
    </row>
    <row r="112" spans="1:16" s="59" customFormat="1" ht="12.75" customHeight="1">
      <c r="A112" s="59" t="s">
        <v>575</v>
      </c>
      <c r="B112" s="81" t="s">
        <v>182</v>
      </c>
      <c r="C112" s="59" t="s">
        <v>576</v>
      </c>
      <c r="D112" s="10" t="s">
        <v>577</v>
      </c>
      <c r="E112" s="81" t="s">
        <v>578</v>
      </c>
      <c r="F112" s="81" t="s">
        <v>579</v>
      </c>
      <c r="G112" s="139">
        <v>-22</v>
      </c>
      <c r="H112" s="139">
        <v>69</v>
      </c>
      <c r="I112" s="96">
        <f t="shared" si="2"/>
        <v>42</v>
      </c>
      <c r="J112" s="82" t="s">
        <v>553</v>
      </c>
      <c r="K112" s="83" t="s">
        <v>580</v>
      </c>
      <c r="L112" s="83" t="s">
        <v>20</v>
      </c>
      <c r="M112" s="83" t="s">
        <v>386</v>
      </c>
      <c r="N112" s="59" t="s">
        <v>209</v>
      </c>
      <c r="O112" s="59" t="s">
        <v>581</v>
      </c>
      <c r="P112" s="59" t="s">
        <v>582</v>
      </c>
    </row>
    <row r="113" spans="1:24" s="59" customFormat="1" ht="12.75" customHeight="1">
      <c r="A113" s="59" t="s">
        <v>583</v>
      </c>
      <c r="B113" s="81" t="s">
        <v>466</v>
      </c>
      <c r="C113" s="59" t="s">
        <v>584</v>
      </c>
      <c r="D113" s="59" t="s">
        <v>569</v>
      </c>
      <c r="E113" s="81" t="s">
        <v>273</v>
      </c>
      <c r="F113" s="81" t="s">
        <v>570</v>
      </c>
      <c r="G113" s="139">
        <v>40</v>
      </c>
      <c r="H113" s="139">
        <v>-124</v>
      </c>
      <c r="I113" s="96">
        <f t="shared" si="2"/>
        <v>10</v>
      </c>
      <c r="J113" s="82" t="s">
        <v>260</v>
      </c>
      <c r="K113" s="83" t="s">
        <v>580</v>
      </c>
      <c r="L113" s="83" t="s">
        <v>585</v>
      </c>
      <c r="M113" s="83" t="s">
        <v>586</v>
      </c>
      <c r="N113" s="83" t="s">
        <v>386</v>
      </c>
    </row>
    <row r="114" spans="1:24" s="59" customFormat="1" ht="12.75" customHeight="1">
      <c r="A114" s="59" t="s">
        <v>587</v>
      </c>
      <c r="B114" s="81" t="s">
        <v>488</v>
      </c>
      <c r="C114" s="59" t="s">
        <v>588</v>
      </c>
      <c r="D114" s="98" t="s">
        <v>589</v>
      </c>
      <c r="E114" s="81" t="s">
        <v>284</v>
      </c>
      <c r="F114" s="81" t="s">
        <v>590</v>
      </c>
      <c r="G114" s="139">
        <v>32</v>
      </c>
      <c r="H114" s="139">
        <v>-64</v>
      </c>
      <c r="I114" s="96">
        <f t="shared" si="2"/>
        <v>20</v>
      </c>
      <c r="J114" s="82" t="s">
        <v>185</v>
      </c>
      <c r="K114" s="83" t="s">
        <v>580</v>
      </c>
      <c r="L114" s="83" t="s">
        <v>23</v>
      </c>
      <c r="M114" s="83" t="s">
        <v>209</v>
      </c>
      <c r="N114" s="59" t="s">
        <v>506</v>
      </c>
      <c r="O114" s="59" t="s">
        <v>581</v>
      </c>
      <c r="P114" s="59" t="s">
        <v>591</v>
      </c>
    </row>
    <row r="115" spans="1:24" s="59" customFormat="1" ht="12.75" customHeight="1">
      <c r="A115" s="59" t="s">
        <v>592</v>
      </c>
      <c r="B115" s="81" t="s">
        <v>466</v>
      </c>
      <c r="C115" s="59" t="s">
        <v>593</v>
      </c>
      <c r="D115" s="59" t="s">
        <v>468</v>
      </c>
      <c r="E115" s="59" t="s">
        <v>273</v>
      </c>
      <c r="F115" s="81" t="s">
        <v>292</v>
      </c>
      <c r="G115" s="139">
        <v>47.95</v>
      </c>
      <c r="H115" s="139">
        <v>-129.08000000000001</v>
      </c>
      <c r="I115" s="96">
        <f t="shared" si="2"/>
        <v>9</v>
      </c>
      <c r="J115" s="96" t="s">
        <v>428</v>
      </c>
      <c r="K115" s="83" t="s">
        <v>580</v>
      </c>
      <c r="L115" s="83" t="s">
        <v>20</v>
      </c>
      <c r="M115" s="83" t="s">
        <v>386</v>
      </c>
      <c r="N115" s="59" t="s">
        <v>209</v>
      </c>
      <c r="O115" s="59" t="s">
        <v>581</v>
      </c>
      <c r="P115" s="59" t="s">
        <v>582</v>
      </c>
    </row>
    <row r="116" spans="1:24" s="59" customFormat="1" ht="12.75" customHeight="1">
      <c r="A116" s="59" t="s">
        <v>594</v>
      </c>
      <c r="B116" s="81" t="s">
        <v>231</v>
      </c>
      <c r="C116" s="59" t="s">
        <v>595</v>
      </c>
      <c r="D116" s="98" t="s">
        <v>596</v>
      </c>
      <c r="E116" s="81" t="s">
        <v>340</v>
      </c>
      <c r="F116" s="81" t="s">
        <v>597</v>
      </c>
      <c r="G116" s="139">
        <v>5</v>
      </c>
      <c r="H116" s="139">
        <v>140</v>
      </c>
      <c r="I116" s="96">
        <f t="shared" si="2"/>
        <v>54</v>
      </c>
      <c r="J116" s="82" t="s">
        <v>598</v>
      </c>
      <c r="K116" s="83" t="s">
        <v>580</v>
      </c>
      <c r="L116" s="83" t="s">
        <v>23</v>
      </c>
      <c r="M116" s="83"/>
    </row>
    <row r="117" spans="1:24" s="59" customFormat="1" ht="12.75" customHeight="1">
      <c r="A117" s="59" t="s">
        <v>599</v>
      </c>
      <c r="B117" s="81" t="s">
        <v>231</v>
      </c>
      <c r="C117" s="59" t="s">
        <v>600</v>
      </c>
      <c r="D117" s="98" t="s">
        <v>601</v>
      </c>
      <c r="E117" s="81" t="s">
        <v>602</v>
      </c>
      <c r="F117" s="81" t="s">
        <v>603</v>
      </c>
      <c r="G117" s="139">
        <v>-7.5</v>
      </c>
      <c r="H117" s="139">
        <v>147.5</v>
      </c>
      <c r="I117" s="96">
        <f t="shared" si="2"/>
        <v>55</v>
      </c>
      <c r="J117" s="82" t="s">
        <v>322</v>
      </c>
      <c r="K117" s="83" t="s">
        <v>580</v>
      </c>
      <c r="L117" s="83" t="s">
        <v>20</v>
      </c>
      <c r="M117" s="83" t="s">
        <v>394</v>
      </c>
      <c r="N117" s="83" t="s">
        <v>386</v>
      </c>
      <c r="O117" s="59" t="s">
        <v>209</v>
      </c>
      <c r="P117" s="59" t="s">
        <v>581</v>
      </c>
    </row>
    <row r="118" spans="1:24" s="59" customFormat="1" ht="12.75" customHeight="1">
      <c r="A118" s="59" t="s">
        <v>604</v>
      </c>
      <c r="B118" s="81" t="s">
        <v>488</v>
      </c>
      <c r="C118" s="59" t="s">
        <v>605</v>
      </c>
      <c r="D118" s="98" t="s">
        <v>606</v>
      </c>
      <c r="E118" s="95" t="s">
        <v>206</v>
      </c>
      <c r="F118" s="95" t="s">
        <v>402</v>
      </c>
      <c r="G118" s="139" t="s">
        <v>498</v>
      </c>
      <c r="H118" s="139" t="s">
        <v>499</v>
      </c>
      <c r="I118" s="96">
        <f t="shared" si="2"/>
        <v>13</v>
      </c>
      <c r="J118" s="82" t="s">
        <v>403</v>
      </c>
      <c r="K118" s="83" t="s">
        <v>580</v>
      </c>
      <c r="L118" s="83" t="s">
        <v>23</v>
      </c>
      <c r="M118" s="83" t="s">
        <v>528</v>
      </c>
      <c r="N118" s="83" t="s">
        <v>386</v>
      </c>
      <c r="O118" s="59" t="s">
        <v>209</v>
      </c>
      <c r="P118" s="59" t="s">
        <v>581</v>
      </c>
      <c r="Q118" s="59" t="s">
        <v>582</v>
      </c>
      <c r="R118" s="85" t="s">
        <v>607</v>
      </c>
    </row>
    <row r="119" spans="1:24" s="59" customFormat="1" ht="12.75" customHeight="1">
      <c r="A119" s="59" t="s">
        <v>608</v>
      </c>
      <c r="B119" s="81" t="s">
        <v>488</v>
      </c>
      <c r="C119" s="59" t="s">
        <v>609</v>
      </c>
      <c r="D119" s="98" t="s">
        <v>610</v>
      </c>
      <c r="E119" s="81" t="s">
        <v>273</v>
      </c>
      <c r="F119" s="81" t="s">
        <v>611</v>
      </c>
      <c r="G119" s="139" t="s">
        <v>612</v>
      </c>
      <c r="H119" s="139" t="s">
        <v>613</v>
      </c>
      <c r="I119" s="96">
        <f>INT(((180 + H119) / 6) + 1)</f>
        <v>10</v>
      </c>
      <c r="J119" s="82" t="s">
        <v>190</v>
      </c>
      <c r="K119" s="83" t="s">
        <v>614</v>
      </c>
      <c r="L119" s="83" t="s">
        <v>18</v>
      </c>
      <c r="M119" s="59" t="s">
        <v>209</v>
      </c>
      <c r="N119" s="59" t="s">
        <v>591</v>
      </c>
      <c r="P119" s="59" t="s">
        <v>615</v>
      </c>
      <c r="Q119" s="59" t="s">
        <v>616</v>
      </c>
      <c r="R119" s="59" t="s">
        <v>187</v>
      </c>
    </row>
    <row r="120" spans="1:24" s="59" customFormat="1" ht="12.75" customHeight="1">
      <c r="A120" s="59" t="s">
        <v>617</v>
      </c>
      <c r="B120" s="81" t="s">
        <v>488</v>
      </c>
      <c r="C120" s="59" t="s">
        <v>618</v>
      </c>
      <c r="D120" s="59" t="s">
        <v>619</v>
      </c>
      <c r="E120" s="59" t="s">
        <v>273</v>
      </c>
      <c r="F120" s="81" t="s">
        <v>292</v>
      </c>
      <c r="G120" s="139">
        <v>47.95</v>
      </c>
      <c r="H120" s="139">
        <v>-129.08000000000001</v>
      </c>
      <c r="I120" s="96">
        <f>INT(((180 + H120) / 6) + 1)</f>
        <v>9</v>
      </c>
      <c r="J120" s="96" t="s">
        <v>322</v>
      </c>
      <c r="K120" s="83" t="s">
        <v>614</v>
      </c>
      <c r="L120" s="83" t="s">
        <v>18</v>
      </c>
      <c r="M120" s="59" t="s">
        <v>209</v>
      </c>
      <c r="N120" s="59" t="s">
        <v>591</v>
      </c>
      <c r="P120" s="83" t="s">
        <v>386</v>
      </c>
      <c r="Q120" s="59" t="s">
        <v>615</v>
      </c>
      <c r="R120" s="59" t="s">
        <v>616</v>
      </c>
      <c r="S120" s="85" t="s">
        <v>607</v>
      </c>
    </row>
    <row r="121" spans="1:24" s="59" customFormat="1" ht="12.75" customHeight="1">
      <c r="A121" s="59" t="s">
        <v>620</v>
      </c>
      <c r="B121" s="81" t="s">
        <v>466</v>
      </c>
      <c r="C121" s="59" t="s">
        <v>621</v>
      </c>
      <c r="D121" s="2" t="s">
        <v>622</v>
      </c>
      <c r="E121" s="81" t="s">
        <v>249</v>
      </c>
      <c r="F121" s="81" t="s">
        <v>250</v>
      </c>
      <c r="G121" s="139">
        <v>18.75</v>
      </c>
      <c r="H121" s="139">
        <v>-155.5</v>
      </c>
      <c r="I121" s="96">
        <f>INT(((180 + H121) / 6) + 1)</f>
        <v>5</v>
      </c>
      <c r="J121" s="82" t="s">
        <v>623</v>
      </c>
      <c r="K121" s="83" t="s">
        <v>614</v>
      </c>
      <c r="L121" s="83" t="s">
        <v>18</v>
      </c>
      <c r="M121" s="59" t="s">
        <v>209</v>
      </c>
      <c r="N121" s="59" t="s">
        <v>591</v>
      </c>
      <c r="P121" s="83" t="s">
        <v>386</v>
      </c>
      <c r="Q121" s="59" t="s">
        <v>615</v>
      </c>
      <c r="R121" s="59" t="s">
        <v>616</v>
      </c>
    </row>
    <row r="122" spans="1:24" s="59" customFormat="1" ht="12.75" customHeight="1">
      <c r="A122" s="59" t="s">
        <v>624</v>
      </c>
      <c r="B122" s="81" t="s">
        <v>466</v>
      </c>
      <c r="C122" s="59" t="s">
        <v>625</v>
      </c>
      <c r="D122" s="98" t="s">
        <v>626</v>
      </c>
      <c r="E122" s="99" t="s">
        <v>340</v>
      </c>
      <c r="F122" s="99" t="s">
        <v>627</v>
      </c>
      <c r="G122" s="139">
        <v>18.63</v>
      </c>
      <c r="H122" s="139">
        <v>156.35</v>
      </c>
      <c r="I122" s="83" t="s">
        <v>628</v>
      </c>
      <c r="J122" s="82" t="s">
        <v>629</v>
      </c>
      <c r="K122" s="59" t="s">
        <v>630</v>
      </c>
      <c r="L122" s="83" t="s">
        <v>23</v>
      </c>
      <c r="M122" s="59" t="s">
        <v>209</v>
      </c>
      <c r="N122" s="59" t="s">
        <v>506</v>
      </c>
      <c r="O122" s="59" t="s">
        <v>591</v>
      </c>
      <c r="Q122" s="59" t="s">
        <v>631</v>
      </c>
      <c r="R122" s="59" t="s">
        <v>632</v>
      </c>
      <c r="S122" s="59" t="s">
        <v>633</v>
      </c>
    </row>
    <row r="123" spans="1:24" s="59" customFormat="1" ht="12.75" customHeight="1">
      <c r="A123" s="59" t="s">
        <v>634</v>
      </c>
      <c r="B123" s="81" t="s">
        <v>488</v>
      </c>
      <c r="C123" s="59" t="s">
        <v>635</v>
      </c>
      <c r="D123" s="98" t="s">
        <v>636</v>
      </c>
      <c r="E123" s="81" t="s">
        <v>196</v>
      </c>
      <c r="F123" s="81" t="s">
        <v>298</v>
      </c>
      <c r="G123" s="139">
        <v>24.5</v>
      </c>
      <c r="H123" s="139">
        <v>-76</v>
      </c>
      <c r="I123" s="96">
        <f>INT(((180 + H123) / 6) + 1)</f>
        <v>18</v>
      </c>
      <c r="J123" s="82" t="s">
        <v>212</v>
      </c>
      <c r="K123" s="83" t="s">
        <v>637</v>
      </c>
      <c r="L123" s="83" t="s">
        <v>638</v>
      </c>
      <c r="M123" s="85" t="s">
        <v>607</v>
      </c>
    </row>
    <row r="124" spans="1:24" s="59" customFormat="1" ht="12.75" customHeight="1">
      <c r="A124" s="59" t="s">
        <v>639</v>
      </c>
      <c r="B124" s="81" t="s">
        <v>488</v>
      </c>
      <c r="C124" s="59" t="s">
        <v>640</v>
      </c>
      <c r="D124" s="98" t="s">
        <v>641</v>
      </c>
      <c r="E124" s="81" t="s">
        <v>222</v>
      </c>
      <c r="F124" s="81" t="s">
        <v>642</v>
      </c>
      <c r="G124" s="139">
        <v>10.8</v>
      </c>
      <c r="H124" s="139">
        <v>-44</v>
      </c>
      <c r="I124" s="96">
        <f>INT(((180 + H124) / 6) + 1)</f>
        <v>23</v>
      </c>
      <c r="J124" s="82" t="s">
        <v>234</v>
      </c>
      <c r="K124" s="83" t="s">
        <v>637</v>
      </c>
      <c r="L124" s="83" t="s">
        <v>638</v>
      </c>
      <c r="M124" s="85" t="s">
        <v>607</v>
      </c>
    </row>
    <row r="125" spans="1:24" s="59" customFormat="1" ht="12.75" customHeight="1">
      <c r="A125" s="59" t="s">
        <v>643</v>
      </c>
      <c r="B125" s="81" t="s">
        <v>466</v>
      </c>
      <c r="C125" s="59" t="s">
        <v>644</v>
      </c>
      <c r="D125" s="98" t="s">
        <v>475</v>
      </c>
      <c r="E125" s="99" t="s">
        <v>340</v>
      </c>
      <c r="F125" s="99" t="s">
        <v>645</v>
      </c>
      <c r="G125" s="139">
        <v>20</v>
      </c>
      <c r="H125" s="139">
        <v>147</v>
      </c>
      <c r="I125" s="83" t="s">
        <v>646</v>
      </c>
      <c r="J125" s="82" t="s">
        <v>553</v>
      </c>
      <c r="K125" s="83" t="s">
        <v>637</v>
      </c>
      <c r="L125" s="83" t="s">
        <v>18</v>
      </c>
      <c r="M125" s="59" t="s">
        <v>209</v>
      </c>
      <c r="N125" s="59" t="s">
        <v>591</v>
      </c>
      <c r="P125" s="59" t="s">
        <v>582</v>
      </c>
      <c r="R125" s="59" t="s">
        <v>633</v>
      </c>
      <c r="T125" s="59" t="s">
        <v>615</v>
      </c>
      <c r="U125" s="59" t="s">
        <v>616</v>
      </c>
      <c r="V125" s="83" t="s">
        <v>386</v>
      </c>
      <c r="W125" s="83" t="s">
        <v>23</v>
      </c>
      <c r="X125" s="59" t="s">
        <v>506</v>
      </c>
    </row>
    <row r="126" spans="1:24" s="59" customFormat="1" ht="12.75" customHeight="1">
      <c r="A126" s="59" t="s">
        <v>647</v>
      </c>
      <c r="B126" s="81" t="s">
        <v>466</v>
      </c>
      <c r="C126" s="59" t="s">
        <v>648</v>
      </c>
      <c r="D126" s="98" t="s">
        <v>649</v>
      </c>
      <c r="E126" s="59" t="s">
        <v>249</v>
      </c>
      <c r="F126" s="59" t="s">
        <v>516</v>
      </c>
      <c r="G126" s="139">
        <v>28</v>
      </c>
      <c r="H126" s="139">
        <v>-142</v>
      </c>
      <c r="I126" s="96">
        <f t="shared" ref="I126:I139" si="3">INT(((180 + H126) / 6) + 1)</f>
        <v>7</v>
      </c>
      <c r="J126" s="96" t="s">
        <v>240</v>
      </c>
      <c r="K126" s="83" t="s">
        <v>637</v>
      </c>
      <c r="L126" s="83" t="s">
        <v>18</v>
      </c>
      <c r="M126" s="59" t="s">
        <v>209</v>
      </c>
      <c r="N126" s="59" t="s">
        <v>591</v>
      </c>
      <c r="R126" s="59" t="s">
        <v>633</v>
      </c>
      <c r="S126" s="59" t="s">
        <v>631</v>
      </c>
      <c r="U126" s="59" t="s">
        <v>616</v>
      </c>
    </row>
    <row r="127" spans="1:24" s="59" customFormat="1" ht="12.75" customHeight="1">
      <c r="A127" s="59" t="s">
        <v>650</v>
      </c>
      <c r="B127" s="81" t="s">
        <v>466</v>
      </c>
      <c r="C127" s="59" t="s">
        <v>651</v>
      </c>
      <c r="D127" s="2" t="s">
        <v>652</v>
      </c>
      <c r="E127" s="59" t="s">
        <v>273</v>
      </c>
      <c r="F127" s="81" t="s">
        <v>292</v>
      </c>
      <c r="G127" s="139">
        <v>47.95</v>
      </c>
      <c r="H127" s="139">
        <v>-129.08000000000001</v>
      </c>
      <c r="I127" s="96">
        <f t="shared" si="3"/>
        <v>9</v>
      </c>
      <c r="J127" s="96" t="s">
        <v>428</v>
      </c>
      <c r="K127" s="83" t="s">
        <v>637</v>
      </c>
      <c r="L127" s="83" t="s">
        <v>18</v>
      </c>
      <c r="M127" s="59" t="s">
        <v>209</v>
      </c>
      <c r="N127" s="59" t="s">
        <v>591</v>
      </c>
      <c r="P127" s="59" t="s">
        <v>582</v>
      </c>
      <c r="R127" s="59" t="s">
        <v>633</v>
      </c>
      <c r="S127" s="59" t="s">
        <v>631</v>
      </c>
      <c r="T127" s="59" t="s">
        <v>615</v>
      </c>
      <c r="U127" s="59" t="s">
        <v>616</v>
      </c>
      <c r="V127" s="83" t="s">
        <v>386</v>
      </c>
      <c r="W127" s="85" t="s">
        <v>653</v>
      </c>
    </row>
    <row r="128" spans="1:24" s="59" customFormat="1" ht="12.75" customHeight="1">
      <c r="A128" s="59" t="s">
        <v>654</v>
      </c>
      <c r="B128" s="81" t="s">
        <v>466</v>
      </c>
      <c r="C128" s="59" t="s">
        <v>655</v>
      </c>
      <c r="D128" s="59" t="s">
        <v>619</v>
      </c>
      <c r="E128" s="59" t="s">
        <v>273</v>
      </c>
      <c r="F128" s="81" t="s">
        <v>292</v>
      </c>
      <c r="G128" s="139">
        <v>47.95</v>
      </c>
      <c r="H128" s="139">
        <v>-129.08000000000001</v>
      </c>
      <c r="I128" s="96">
        <f t="shared" si="3"/>
        <v>9</v>
      </c>
      <c r="J128" s="96" t="s">
        <v>190</v>
      </c>
      <c r="K128" s="83" t="s">
        <v>637</v>
      </c>
      <c r="L128" s="83" t="s">
        <v>18</v>
      </c>
      <c r="M128" s="59" t="s">
        <v>209</v>
      </c>
      <c r="N128" s="59" t="s">
        <v>591</v>
      </c>
      <c r="P128" s="59" t="s">
        <v>582</v>
      </c>
      <c r="R128" s="59" t="s">
        <v>633</v>
      </c>
      <c r="S128" s="59" t="s">
        <v>631</v>
      </c>
      <c r="T128" s="59" t="s">
        <v>615</v>
      </c>
      <c r="U128" s="59" t="s">
        <v>616</v>
      </c>
      <c r="V128" s="83" t="s">
        <v>386</v>
      </c>
    </row>
    <row r="129" spans="1:32" s="59" customFormat="1" ht="12.75" customHeight="1">
      <c r="A129" s="59" t="s">
        <v>656</v>
      </c>
      <c r="B129" s="81" t="s">
        <v>182</v>
      </c>
      <c r="C129" s="59" t="s">
        <v>657</v>
      </c>
      <c r="D129" s="59" t="s">
        <v>485</v>
      </c>
      <c r="E129" s="59" t="s">
        <v>366</v>
      </c>
      <c r="F129" s="59" t="s">
        <v>562</v>
      </c>
      <c r="G129" s="139">
        <v>42</v>
      </c>
      <c r="H129" s="139">
        <v>34</v>
      </c>
      <c r="I129" s="96">
        <f t="shared" si="3"/>
        <v>36</v>
      </c>
      <c r="J129" s="96" t="s">
        <v>190</v>
      </c>
      <c r="K129" s="83" t="s">
        <v>637</v>
      </c>
      <c r="L129" s="83" t="s">
        <v>658</v>
      </c>
      <c r="M129" s="59" t="s">
        <v>563</v>
      </c>
      <c r="N129" s="59" t="s">
        <v>564</v>
      </c>
      <c r="O129" s="59" t="s">
        <v>659</v>
      </c>
      <c r="P129" s="59" t="s">
        <v>538</v>
      </c>
      <c r="Q129" s="83" t="s">
        <v>386</v>
      </c>
    </row>
    <row r="130" spans="1:32" s="59" customFormat="1" ht="12.75" customHeight="1">
      <c r="A130" s="59" t="s">
        <v>660</v>
      </c>
      <c r="B130" s="81" t="s">
        <v>182</v>
      </c>
      <c r="C130" s="59" t="s">
        <v>661</v>
      </c>
      <c r="D130" s="59" t="s">
        <v>485</v>
      </c>
      <c r="E130" s="59" t="s">
        <v>366</v>
      </c>
      <c r="F130" s="59" t="s">
        <v>537</v>
      </c>
      <c r="G130" s="139">
        <v>32</v>
      </c>
      <c r="H130" s="139">
        <v>34</v>
      </c>
      <c r="I130" s="96">
        <f t="shared" si="3"/>
        <v>36</v>
      </c>
      <c r="J130" s="96" t="s">
        <v>662</v>
      </c>
      <c r="K130" s="83" t="s">
        <v>637</v>
      </c>
      <c r="L130" s="83" t="s">
        <v>659</v>
      </c>
      <c r="M130" s="59" t="s">
        <v>538</v>
      </c>
      <c r="N130" s="59" t="s">
        <v>563</v>
      </c>
      <c r="O130" s="59" t="s">
        <v>564</v>
      </c>
    </row>
    <row r="131" spans="1:32" s="59" customFormat="1" ht="12.75" customHeight="1">
      <c r="A131" s="59" t="s">
        <v>663</v>
      </c>
      <c r="B131" s="81" t="s">
        <v>466</v>
      </c>
      <c r="C131" s="59" t="s">
        <v>664</v>
      </c>
      <c r="D131" s="98" t="s">
        <v>665</v>
      </c>
      <c r="E131" s="59" t="s">
        <v>249</v>
      </c>
      <c r="F131" s="59" t="s">
        <v>516</v>
      </c>
      <c r="G131" s="139">
        <v>28</v>
      </c>
      <c r="H131" s="139">
        <v>-142</v>
      </c>
      <c r="I131" s="96">
        <f t="shared" si="3"/>
        <v>7</v>
      </c>
      <c r="J131" s="96" t="s">
        <v>380</v>
      </c>
      <c r="K131" s="83" t="s">
        <v>637</v>
      </c>
      <c r="L131" s="83" t="s">
        <v>18</v>
      </c>
      <c r="M131" s="59" t="s">
        <v>209</v>
      </c>
      <c r="N131" s="59" t="s">
        <v>591</v>
      </c>
      <c r="Q131" s="59" t="s">
        <v>633</v>
      </c>
      <c r="R131" s="59" t="s">
        <v>631</v>
      </c>
      <c r="S131" s="59" t="s">
        <v>615</v>
      </c>
      <c r="U131" s="59" t="s">
        <v>616</v>
      </c>
    </row>
    <row r="132" spans="1:32" s="59" customFormat="1" ht="12.75" customHeight="1">
      <c r="A132" s="59" t="s">
        <v>666</v>
      </c>
      <c r="B132" s="81" t="s">
        <v>466</v>
      </c>
      <c r="C132" s="59" t="s">
        <v>667</v>
      </c>
      <c r="D132" s="59" t="s">
        <v>668</v>
      </c>
      <c r="E132" s="59" t="s">
        <v>503</v>
      </c>
      <c r="F132" s="59" t="s">
        <v>669</v>
      </c>
      <c r="G132" s="139">
        <v>-32.5</v>
      </c>
      <c r="H132" s="139">
        <v>-109.5</v>
      </c>
      <c r="I132" s="96">
        <f t="shared" si="3"/>
        <v>12</v>
      </c>
      <c r="J132" s="82" t="s">
        <v>275</v>
      </c>
      <c r="K132" s="83" t="s">
        <v>670</v>
      </c>
      <c r="L132" s="83" t="s">
        <v>18</v>
      </c>
      <c r="M132" s="59" t="s">
        <v>209</v>
      </c>
      <c r="N132" s="59" t="s">
        <v>591</v>
      </c>
      <c r="P132" s="59" t="s">
        <v>582</v>
      </c>
      <c r="Q132" s="59" t="s">
        <v>633</v>
      </c>
      <c r="R132" s="59" t="s">
        <v>631</v>
      </c>
      <c r="S132" s="59" t="s">
        <v>615</v>
      </c>
      <c r="U132" s="59" t="s">
        <v>616</v>
      </c>
      <c r="V132" s="83" t="s">
        <v>386</v>
      </c>
      <c r="W132" s="83" t="s">
        <v>23</v>
      </c>
      <c r="X132" s="59" t="s">
        <v>506</v>
      </c>
    </row>
    <row r="133" spans="1:32" s="59" customFormat="1" ht="12.75" customHeight="1">
      <c r="A133" s="59" t="s">
        <v>671</v>
      </c>
      <c r="B133" s="59" t="s">
        <v>672</v>
      </c>
      <c r="C133" s="59" t="s">
        <v>673</v>
      </c>
      <c r="D133" s="59" t="s">
        <v>674</v>
      </c>
      <c r="E133" s="59" t="s">
        <v>675</v>
      </c>
      <c r="F133" s="59" t="s">
        <v>676</v>
      </c>
      <c r="G133" s="139">
        <v>-20</v>
      </c>
      <c r="H133" s="139">
        <v>-176</v>
      </c>
      <c r="I133" s="96">
        <f t="shared" si="3"/>
        <v>1</v>
      </c>
      <c r="J133" s="96" t="s">
        <v>414</v>
      </c>
      <c r="K133" s="59">
        <v>2004</v>
      </c>
      <c r="L133" s="83" t="s">
        <v>23</v>
      </c>
      <c r="M133" s="83" t="s">
        <v>677</v>
      </c>
      <c r="N133" s="59" t="s">
        <v>591</v>
      </c>
      <c r="P133" s="59" t="s">
        <v>582</v>
      </c>
      <c r="Q133" s="59" t="s">
        <v>633</v>
      </c>
      <c r="R133" s="59" t="s">
        <v>631</v>
      </c>
      <c r="S133" s="122" t="s">
        <v>678</v>
      </c>
      <c r="T133" s="135" t="s">
        <v>679</v>
      </c>
      <c r="U133" s="122" t="s">
        <v>680</v>
      </c>
      <c r="V133" s="122" t="s">
        <v>681</v>
      </c>
    </row>
    <row r="134" spans="1:32" s="59" customFormat="1" ht="12.75" customHeight="1">
      <c r="A134" s="59" t="s">
        <v>682</v>
      </c>
      <c r="B134" s="81" t="s">
        <v>683</v>
      </c>
      <c r="C134" s="59" t="s">
        <v>684</v>
      </c>
      <c r="D134" s="98" t="s">
        <v>515</v>
      </c>
      <c r="E134" s="59" t="s">
        <v>249</v>
      </c>
      <c r="F134" s="59" t="s">
        <v>516</v>
      </c>
      <c r="G134" s="139">
        <v>28</v>
      </c>
      <c r="H134" s="139">
        <v>-142</v>
      </c>
      <c r="I134" s="96">
        <f t="shared" si="3"/>
        <v>7</v>
      </c>
      <c r="J134" s="96" t="s">
        <v>428</v>
      </c>
      <c r="K134" s="83" t="s">
        <v>670</v>
      </c>
      <c r="L134" s="83" t="s">
        <v>18</v>
      </c>
      <c r="M134" s="59" t="s">
        <v>209</v>
      </c>
      <c r="N134" s="59" t="s">
        <v>591</v>
      </c>
      <c r="P134" s="59" t="s">
        <v>582</v>
      </c>
      <c r="Q134" s="59" t="s">
        <v>633</v>
      </c>
      <c r="R134" s="59" t="s">
        <v>631</v>
      </c>
      <c r="S134" s="59" t="s">
        <v>615</v>
      </c>
      <c r="U134" s="59" t="s">
        <v>616</v>
      </c>
      <c r="V134" s="122" t="s">
        <v>681</v>
      </c>
    </row>
    <row r="135" spans="1:32" s="59" customFormat="1" ht="12.75" customHeight="1">
      <c r="A135" s="59" t="s">
        <v>685</v>
      </c>
      <c r="B135" s="81" t="s">
        <v>683</v>
      </c>
      <c r="C135" s="59" t="s">
        <v>686</v>
      </c>
      <c r="D135" s="59" t="s">
        <v>687</v>
      </c>
      <c r="E135" s="59" t="s">
        <v>688</v>
      </c>
      <c r="F135" s="59" t="s">
        <v>689</v>
      </c>
      <c r="G135" s="139">
        <v>53.5</v>
      </c>
      <c r="H135" s="139">
        <v>-163.75</v>
      </c>
      <c r="I135" s="96">
        <f t="shared" si="3"/>
        <v>3</v>
      </c>
      <c r="J135" s="96" t="s">
        <v>190</v>
      </c>
      <c r="K135" s="83" t="s">
        <v>670</v>
      </c>
      <c r="L135" s="83" t="s">
        <v>18</v>
      </c>
      <c r="M135" s="59" t="s">
        <v>209</v>
      </c>
      <c r="N135" s="59" t="s">
        <v>591</v>
      </c>
      <c r="P135" s="59" t="s">
        <v>582</v>
      </c>
      <c r="Q135" s="59" t="s">
        <v>633</v>
      </c>
      <c r="R135" s="59" t="s">
        <v>631</v>
      </c>
      <c r="S135" s="59" t="s">
        <v>615</v>
      </c>
      <c r="U135" s="59" t="s">
        <v>616</v>
      </c>
      <c r="V135" s="83" t="s">
        <v>386</v>
      </c>
    </row>
    <row r="136" spans="1:32" s="59" customFormat="1" ht="12.75" customHeight="1">
      <c r="A136" s="59" t="s">
        <v>685</v>
      </c>
      <c r="B136" s="81" t="s">
        <v>683</v>
      </c>
      <c r="C136" s="59" t="s">
        <v>686</v>
      </c>
      <c r="D136" s="59" t="s">
        <v>690</v>
      </c>
      <c r="E136" s="59" t="s">
        <v>688</v>
      </c>
      <c r="F136" s="59" t="s">
        <v>691</v>
      </c>
      <c r="G136" s="139">
        <v>52.5</v>
      </c>
      <c r="H136" s="139">
        <v>-161</v>
      </c>
      <c r="I136" s="96">
        <f t="shared" si="3"/>
        <v>4</v>
      </c>
      <c r="J136" s="96" t="s">
        <v>190</v>
      </c>
      <c r="K136" s="83" t="s">
        <v>670</v>
      </c>
      <c r="L136" s="83" t="s">
        <v>18</v>
      </c>
      <c r="M136" s="59" t="s">
        <v>209</v>
      </c>
      <c r="N136" s="59" t="s">
        <v>591</v>
      </c>
      <c r="P136" s="59" t="s">
        <v>582</v>
      </c>
      <c r="Q136" s="59" t="s">
        <v>633</v>
      </c>
      <c r="R136" s="59" t="s">
        <v>631</v>
      </c>
      <c r="S136" s="59" t="s">
        <v>615</v>
      </c>
      <c r="U136" s="59" t="s">
        <v>616</v>
      </c>
      <c r="V136" s="83" t="s">
        <v>386</v>
      </c>
    </row>
    <row r="137" spans="1:32" s="59" customFormat="1" ht="12.75" customHeight="1">
      <c r="A137" s="59" t="s">
        <v>692</v>
      </c>
      <c r="B137" s="81" t="s">
        <v>683</v>
      </c>
      <c r="C137" s="59" t="s">
        <v>686</v>
      </c>
      <c r="D137" s="59" t="s">
        <v>693</v>
      </c>
      <c r="E137" s="59" t="s">
        <v>688</v>
      </c>
      <c r="F137" s="59" t="s">
        <v>694</v>
      </c>
      <c r="G137" s="139">
        <v>52</v>
      </c>
      <c r="H137" s="139">
        <v>-175</v>
      </c>
      <c r="I137" s="96">
        <f t="shared" si="3"/>
        <v>1</v>
      </c>
      <c r="J137" s="96" t="s">
        <v>662</v>
      </c>
      <c r="K137" s="83" t="s">
        <v>670</v>
      </c>
      <c r="L137" s="83" t="s">
        <v>18</v>
      </c>
      <c r="M137" s="59" t="s">
        <v>209</v>
      </c>
      <c r="N137" s="59" t="s">
        <v>591</v>
      </c>
      <c r="P137" s="59" t="s">
        <v>582</v>
      </c>
      <c r="Q137" s="59" t="s">
        <v>633</v>
      </c>
      <c r="R137" s="59" t="s">
        <v>631</v>
      </c>
      <c r="S137" s="59" t="s">
        <v>615</v>
      </c>
      <c r="U137" s="59" t="s">
        <v>616</v>
      </c>
      <c r="V137" s="83" t="s">
        <v>386</v>
      </c>
    </row>
    <row r="138" spans="1:32" s="59" customFormat="1" ht="12.75" customHeight="1">
      <c r="A138" s="59" t="s">
        <v>692</v>
      </c>
      <c r="B138" s="81" t="s">
        <v>683</v>
      </c>
      <c r="C138" s="59" t="s">
        <v>686</v>
      </c>
      <c r="D138" s="59" t="s">
        <v>695</v>
      </c>
      <c r="E138" s="59" t="s">
        <v>688</v>
      </c>
      <c r="F138" s="59" t="s">
        <v>696</v>
      </c>
      <c r="G138" s="139">
        <v>51.5</v>
      </c>
      <c r="H138" s="139">
        <v>-177</v>
      </c>
      <c r="I138" s="96">
        <f t="shared" si="3"/>
        <v>1</v>
      </c>
      <c r="J138" s="96" t="s">
        <v>662</v>
      </c>
      <c r="K138" s="83" t="s">
        <v>670</v>
      </c>
      <c r="L138" s="83" t="s">
        <v>18</v>
      </c>
      <c r="M138" s="59" t="s">
        <v>209</v>
      </c>
      <c r="N138" s="59" t="s">
        <v>591</v>
      </c>
      <c r="P138" s="59" t="s">
        <v>582</v>
      </c>
      <c r="Q138" s="59" t="s">
        <v>633</v>
      </c>
      <c r="R138" s="59" t="s">
        <v>631</v>
      </c>
      <c r="S138" s="59" t="s">
        <v>615</v>
      </c>
      <c r="U138" s="59" t="s">
        <v>616</v>
      </c>
      <c r="V138" s="83" t="s">
        <v>386</v>
      </c>
    </row>
    <row r="139" spans="1:32">
      <c r="A139" s="2" t="s">
        <v>697</v>
      </c>
      <c r="B139" s="9" t="s">
        <v>182</v>
      </c>
      <c r="C139" s="2" t="s">
        <v>698</v>
      </c>
      <c r="D139" s="2" t="s">
        <v>699</v>
      </c>
      <c r="E139" s="2" t="s">
        <v>222</v>
      </c>
      <c r="F139" s="2" t="s">
        <v>280</v>
      </c>
      <c r="G139" s="139">
        <v>26.14</v>
      </c>
      <c r="H139" s="139">
        <v>-44.83</v>
      </c>
      <c r="I139" s="96">
        <f t="shared" si="3"/>
        <v>23</v>
      </c>
      <c r="J139" s="96" t="s">
        <v>380</v>
      </c>
      <c r="K139" s="83" t="s">
        <v>670</v>
      </c>
      <c r="L139" s="83" t="s">
        <v>18</v>
      </c>
      <c r="M139" s="59" t="s">
        <v>209</v>
      </c>
      <c r="N139" s="59" t="s">
        <v>591</v>
      </c>
      <c r="P139" s="59" t="s">
        <v>582</v>
      </c>
      <c r="Q139" s="59" t="s">
        <v>633</v>
      </c>
      <c r="R139" s="59" t="s">
        <v>631</v>
      </c>
      <c r="S139" s="59" t="s">
        <v>615</v>
      </c>
      <c r="U139" s="59" t="s">
        <v>616</v>
      </c>
      <c r="V139" s="83" t="s">
        <v>386</v>
      </c>
      <c r="W139" s="59" t="s">
        <v>700</v>
      </c>
      <c r="X139" s="59" t="s">
        <v>701</v>
      </c>
      <c r="Y139" s="59" t="s">
        <v>702</v>
      </c>
      <c r="Z139" s="59" t="s">
        <v>703</v>
      </c>
    </row>
    <row r="140" spans="1:32">
      <c r="A140" s="2" t="s">
        <v>704</v>
      </c>
      <c r="B140" s="9" t="s">
        <v>182</v>
      </c>
      <c r="C140" s="2" t="s">
        <v>705</v>
      </c>
      <c r="D140" s="2" t="s">
        <v>626</v>
      </c>
      <c r="E140" s="2" t="s">
        <v>222</v>
      </c>
      <c r="F140" s="2" t="s">
        <v>706</v>
      </c>
      <c r="G140" s="139">
        <v>23.5</v>
      </c>
      <c r="H140" s="139">
        <v>-45.33</v>
      </c>
      <c r="I140" s="96">
        <v>23</v>
      </c>
      <c r="J140" s="96" t="s">
        <v>623</v>
      </c>
      <c r="K140" s="83" t="s">
        <v>670</v>
      </c>
      <c r="L140" s="83" t="s">
        <v>18</v>
      </c>
      <c r="M140" s="59" t="s">
        <v>209</v>
      </c>
      <c r="N140" s="59" t="s">
        <v>591</v>
      </c>
      <c r="P140" s="59" t="s">
        <v>582</v>
      </c>
      <c r="Q140" s="59" t="s">
        <v>633</v>
      </c>
      <c r="R140" s="59" t="s">
        <v>631</v>
      </c>
      <c r="S140" s="59" t="s">
        <v>615</v>
      </c>
      <c r="U140" s="59" t="s">
        <v>616</v>
      </c>
      <c r="V140" s="83" t="s">
        <v>386</v>
      </c>
      <c r="Y140" s="2"/>
      <c r="Z140" s="59" t="s">
        <v>707</v>
      </c>
      <c r="AA140" s="85" t="s">
        <v>528</v>
      </c>
    </row>
    <row r="141" spans="1:32" s="59" customFormat="1" ht="12.75" customHeight="1">
      <c r="A141" s="59" t="s">
        <v>708</v>
      </c>
      <c r="B141" s="81" t="s">
        <v>488</v>
      </c>
      <c r="C141" s="59" t="s">
        <v>709</v>
      </c>
      <c r="D141" s="59" t="s">
        <v>328</v>
      </c>
      <c r="E141" s="59" t="s">
        <v>258</v>
      </c>
      <c r="F141" s="81" t="s">
        <v>710</v>
      </c>
      <c r="G141" s="139">
        <v>-23</v>
      </c>
      <c r="H141" s="139">
        <v>-112</v>
      </c>
      <c r="I141" s="96">
        <f t="shared" ref="I141:I151" si="4">INT(((180 + H141) / 6) + 1)</f>
        <v>12</v>
      </c>
      <c r="J141" s="96" t="s">
        <v>711</v>
      </c>
      <c r="K141" s="83" t="s">
        <v>712</v>
      </c>
      <c r="L141" s="83" t="s">
        <v>18</v>
      </c>
      <c r="M141" s="59" t="s">
        <v>209</v>
      </c>
      <c r="N141" s="59" t="s">
        <v>591</v>
      </c>
      <c r="P141" s="59" t="s">
        <v>582</v>
      </c>
      <c r="Q141" s="59" t="s">
        <v>633</v>
      </c>
      <c r="R141" s="59" t="s">
        <v>631</v>
      </c>
      <c r="S141" s="59" t="s">
        <v>615</v>
      </c>
      <c r="T141" s="116" t="s">
        <v>713</v>
      </c>
      <c r="U141" s="59" t="s">
        <v>616</v>
      </c>
      <c r="V141" s="83" t="s">
        <v>386</v>
      </c>
      <c r="AA141" s="83" t="s">
        <v>23</v>
      </c>
      <c r="AB141" s="59" t="s">
        <v>506</v>
      </c>
      <c r="AC141" s="85" t="s">
        <v>187</v>
      </c>
      <c r="AD141" s="59" t="s">
        <v>714</v>
      </c>
      <c r="AE141" s="59" t="s">
        <v>715</v>
      </c>
      <c r="AF141" s="59" t="s">
        <v>716</v>
      </c>
    </row>
    <row r="142" spans="1:32" s="59" customFormat="1" ht="12.75" customHeight="1">
      <c r="A142" s="59" t="s">
        <v>717</v>
      </c>
      <c r="B142" s="81" t="s">
        <v>231</v>
      </c>
      <c r="C142" s="59" t="s">
        <v>718</v>
      </c>
      <c r="D142" s="59" t="s">
        <v>719</v>
      </c>
      <c r="E142" s="59" t="s">
        <v>675</v>
      </c>
      <c r="F142" s="81" t="s">
        <v>676</v>
      </c>
      <c r="G142" s="139">
        <v>-22</v>
      </c>
      <c r="H142" s="139">
        <v>-176</v>
      </c>
      <c r="I142" s="96">
        <f t="shared" si="4"/>
        <v>1</v>
      </c>
      <c r="J142" s="96" t="s">
        <v>260</v>
      </c>
      <c r="K142" s="83" t="s">
        <v>712</v>
      </c>
      <c r="L142" s="83" t="s">
        <v>18</v>
      </c>
      <c r="M142" s="59" t="s">
        <v>209</v>
      </c>
      <c r="N142" s="59" t="s">
        <v>591</v>
      </c>
      <c r="P142" s="59" t="s">
        <v>582</v>
      </c>
      <c r="Q142" s="59" t="s">
        <v>633</v>
      </c>
      <c r="R142" s="59" t="s">
        <v>631</v>
      </c>
      <c r="S142" s="59" t="s">
        <v>615</v>
      </c>
      <c r="T142" s="136" t="s">
        <v>713</v>
      </c>
      <c r="U142" s="59" t="s">
        <v>616</v>
      </c>
      <c r="V142" s="83" t="s">
        <v>386</v>
      </c>
      <c r="W142" s="83" t="s">
        <v>720</v>
      </c>
      <c r="X142" s="59" t="s">
        <v>721</v>
      </c>
      <c r="Y142" s="59" t="s">
        <v>722</v>
      </c>
    </row>
    <row r="143" spans="1:32" s="59" customFormat="1" ht="12.75" customHeight="1">
      <c r="A143" s="59" t="s">
        <v>723</v>
      </c>
      <c r="B143" s="81" t="s">
        <v>231</v>
      </c>
      <c r="C143" s="59" t="s">
        <v>724</v>
      </c>
      <c r="D143" s="59" t="s">
        <v>725</v>
      </c>
      <c r="E143" s="59" t="s">
        <v>675</v>
      </c>
      <c r="F143" s="81" t="s">
        <v>676</v>
      </c>
      <c r="G143" s="139">
        <v>-22</v>
      </c>
      <c r="H143" s="139">
        <v>-176</v>
      </c>
      <c r="I143" s="96">
        <f t="shared" si="4"/>
        <v>1</v>
      </c>
      <c r="J143" s="96" t="s">
        <v>240</v>
      </c>
      <c r="K143" s="83" t="s">
        <v>712</v>
      </c>
      <c r="L143" s="83" t="s">
        <v>18</v>
      </c>
      <c r="M143" s="59" t="s">
        <v>209</v>
      </c>
      <c r="N143" s="59" t="s">
        <v>591</v>
      </c>
      <c r="P143" s="59" t="s">
        <v>582</v>
      </c>
      <c r="Q143" s="59" t="s">
        <v>633</v>
      </c>
      <c r="R143" s="59" t="s">
        <v>631</v>
      </c>
      <c r="S143" s="59" t="s">
        <v>615</v>
      </c>
      <c r="T143" s="136" t="s">
        <v>713</v>
      </c>
      <c r="U143" s="59" t="s">
        <v>616</v>
      </c>
      <c r="V143" s="83" t="s">
        <v>386</v>
      </c>
      <c r="Y143" s="85"/>
    </row>
    <row r="144" spans="1:32" s="59" customFormat="1" ht="12.75" customHeight="1">
      <c r="A144" s="59" t="s">
        <v>726</v>
      </c>
      <c r="B144" s="81" t="s">
        <v>231</v>
      </c>
      <c r="C144" s="59" t="s">
        <v>727</v>
      </c>
      <c r="D144" s="59" t="s">
        <v>315</v>
      </c>
      <c r="E144" s="59" t="s">
        <v>675</v>
      </c>
      <c r="F144" s="81" t="s">
        <v>676</v>
      </c>
      <c r="G144" s="139">
        <v>-22</v>
      </c>
      <c r="H144" s="139">
        <v>-176</v>
      </c>
      <c r="I144" s="96">
        <f t="shared" si="4"/>
        <v>1</v>
      </c>
      <c r="J144" s="96" t="s">
        <v>185</v>
      </c>
      <c r="K144" s="83" t="s">
        <v>712</v>
      </c>
      <c r="L144" s="83" t="s">
        <v>18</v>
      </c>
      <c r="M144" s="59" t="s">
        <v>209</v>
      </c>
      <c r="N144" s="59" t="s">
        <v>591</v>
      </c>
      <c r="O144" s="121" t="s">
        <v>728</v>
      </c>
      <c r="P144" s="59" t="s">
        <v>582</v>
      </c>
      <c r="Q144" s="59" t="s">
        <v>633</v>
      </c>
      <c r="R144" s="59" t="s">
        <v>631</v>
      </c>
      <c r="S144" s="59" t="s">
        <v>615</v>
      </c>
      <c r="T144" s="59" t="s">
        <v>713</v>
      </c>
      <c r="U144" s="59" t="s">
        <v>616</v>
      </c>
      <c r="V144" s="83" t="s">
        <v>386</v>
      </c>
      <c r="W144" s="28"/>
      <c r="X144" s="28"/>
      <c r="Y144" s="28"/>
      <c r="Z144" s="28"/>
    </row>
    <row r="145" spans="1:30" s="59" customFormat="1" ht="12.75" customHeight="1">
      <c r="A145" s="59" t="s">
        <v>729</v>
      </c>
      <c r="B145" s="81" t="s">
        <v>466</v>
      </c>
      <c r="C145" s="59" t="s">
        <v>730</v>
      </c>
      <c r="D145" s="2" t="s">
        <v>731</v>
      </c>
      <c r="E145" s="59" t="s">
        <v>273</v>
      </c>
      <c r="F145" s="81" t="s">
        <v>292</v>
      </c>
      <c r="G145" s="139">
        <v>47.95</v>
      </c>
      <c r="H145" s="139">
        <v>-129.08000000000001</v>
      </c>
      <c r="I145" s="96">
        <f t="shared" si="4"/>
        <v>9</v>
      </c>
      <c r="J145" s="96" t="s">
        <v>380</v>
      </c>
      <c r="K145" s="83" t="s">
        <v>712</v>
      </c>
      <c r="L145" s="83" t="s">
        <v>18</v>
      </c>
      <c r="M145" s="59" t="s">
        <v>209</v>
      </c>
      <c r="N145" s="59" t="s">
        <v>591</v>
      </c>
      <c r="O145" s="2" t="s">
        <v>728</v>
      </c>
      <c r="P145" s="59" t="s">
        <v>582</v>
      </c>
      <c r="Q145" s="59" t="s">
        <v>633</v>
      </c>
      <c r="R145" s="59" t="s">
        <v>631</v>
      </c>
      <c r="S145" s="59" t="s">
        <v>615</v>
      </c>
      <c r="T145" s="135" t="s">
        <v>679</v>
      </c>
      <c r="U145" s="59" t="s">
        <v>616</v>
      </c>
      <c r="V145" s="83" t="s">
        <v>386</v>
      </c>
      <c r="AA145" s="85" t="s">
        <v>528</v>
      </c>
      <c r="AB145" s="85" t="s">
        <v>653</v>
      </c>
      <c r="AC145" s="85" t="s">
        <v>732</v>
      </c>
      <c r="AD145" s="116" t="s">
        <v>733</v>
      </c>
    </row>
    <row r="146" spans="1:30" s="59" customFormat="1" ht="12.75" customHeight="1">
      <c r="A146" s="59" t="s">
        <v>734</v>
      </c>
      <c r="B146" s="81" t="s">
        <v>466</v>
      </c>
      <c r="C146" s="59" t="s">
        <v>735</v>
      </c>
      <c r="D146" s="2" t="s">
        <v>736</v>
      </c>
      <c r="E146" s="81" t="s">
        <v>273</v>
      </c>
      <c r="F146" s="81" t="s">
        <v>737</v>
      </c>
      <c r="G146" s="139">
        <v>34.67</v>
      </c>
      <c r="H146" s="139">
        <v>-123</v>
      </c>
      <c r="I146" s="96">
        <f t="shared" si="4"/>
        <v>10</v>
      </c>
      <c r="J146" s="96" t="s">
        <v>738</v>
      </c>
      <c r="K146" s="83" t="s">
        <v>712</v>
      </c>
      <c r="L146" s="83" t="s">
        <v>18</v>
      </c>
      <c r="M146" s="59" t="s">
        <v>209</v>
      </c>
      <c r="N146" s="59" t="s">
        <v>591</v>
      </c>
      <c r="O146" s="2" t="s">
        <v>728</v>
      </c>
      <c r="P146" s="59" t="s">
        <v>582</v>
      </c>
      <c r="Q146" s="59" t="s">
        <v>633</v>
      </c>
      <c r="R146" s="59" t="s">
        <v>631</v>
      </c>
      <c r="S146" s="59" t="s">
        <v>615</v>
      </c>
      <c r="T146" s="135" t="s">
        <v>679</v>
      </c>
      <c r="U146" s="59" t="s">
        <v>616</v>
      </c>
      <c r="V146" s="83" t="s">
        <v>386</v>
      </c>
      <c r="X146" s="85"/>
      <c r="Z146" s="28"/>
      <c r="AA146" s="85" t="s">
        <v>739</v>
      </c>
    </row>
    <row r="147" spans="1:30" s="59" customFormat="1" ht="12.75" customHeight="1">
      <c r="A147" s="59" t="s">
        <v>740</v>
      </c>
      <c r="B147" s="81" t="s">
        <v>466</v>
      </c>
      <c r="C147" s="59" t="s">
        <v>741</v>
      </c>
      <c r="D147" s="2" t="s">
        <v>471</v>
      </c>
      <c r="E147" s="95" t="s">
        <v>206</v>
      </c>
      <c r="F147" s="82" t="s">
        <v>552</v>
      </c>
      <c r="G147" s="139">
        <v>2</v>
      </c>
      <c r="H147" s="139">
        <v>-92</v>
      </c>
      <c r="I147" s="96">
        <f t="shared" si="4"/>
        <v>15</v>
      </c>
      <c r="J147" s="96" t="s">
        <v>742</v>
      </c>
      <c r="K147" s="83" t="s">
        <v>743</v>
      </c>
      <c r="L147" s="83" t="s">
        <v>23</v>
      </c>
      <c r="M147" s="59" t="s">
        <v>506</v>
      </c>
      <c r="N147" s="59" t="s">
        <v>591</v>
      </c>
      <c r="O147" s="134" t="s">
        <v>744</v>
      </c>
      <c r="P147" s="122" t="s">
        <v>745</v>
      </c>
      <c r="Q147" s="59" t="s">
        <v>633</v>
      </c>
      <c r="R147" s="59" t="s">
        <v>631</v>
      </c>
      <c r="S147" s="59" t="s">
        <v>615</v>
      </c>
      <c r="T147" s="135" t="s">
        <v>679</v>
      </c>
      <c r="U147" s="59" t="s">
        <v>616</v>
      </c>
      <c r="V147" s="122" t="s">
        <v>35</v>
      </c>
      <c r="W147" s="59" t="s">
        <v>506</v>
      </c>
      <c r="X147" s="59" t="s">
        <v>591</v>
      </c>
      <c r="Y147" s="59" t="s">
        <v>615</v>
      </c>
      <c r="Z147" s="28"/>
    </row>
    <row r="148" spans="1:30">
      <c r="A148" s="2" t="s">
        <v>746</v>
      </c>
      <c r="B148" s="81" t="s">
        <v>231</v>
      </c>
      <c r="C148" s="59" t="s">
        <v>747</v>
      </c>
      <c r="D148" s="2" t="s">
        <v>748</v>
      </c>
      <c r="E148" s="2" t="s">
        <v>340</v>
      </c>
      <c r="F148" s="99" t="s">
        <v>749</v>
      </c>
      <c r="G148" s="139">
        <v>18</v>
      </c>
      <c r="H148" s="140">
        <v>144</v>
      </c>
      <c r="I148" s="96">
        <f t="shared" si="4"/>
        <v>55</v>
      </c>
      <c r="J148" s="6" t="s">
        <v>260</v>
      </c>
      <c r="K148" s="2">
        <v>2006</v>
      </c>
      <c r="L148" s="83" t="s">
        <v>18</v>
      </c>
      <c r="M148" s="59" t="s">
        <v>209</v>
      </c>
      <c r="N148" s="59" t="s">
        <v>591</v>
      </c>
      <c r="O148" s="2" t="s">
        <v>728</v>
      </c>
      <c r="P148" s="59" t="s">
        <v>582</v>
      </c>
      <c r="Q148" s="59" t="s">
        <v>633</v>
      </c>
      <c r="R148" s="59" t="s">
        <v>631</v>
      </c>
      <c r="S148" s="59" t="s">
        <v>615</v>
      </c>
      <c r="T148" s="135" t="s">
        <v>679</v>
      </c>
      <c r="U148" s="59" t="s">
        <v>616</v>
      </c>
      <c r="V148" s="83" t="s">
        <v>386</v>
      </c>
      <c r="W148" s="3" t="s">
        <v>750</v>
      </c>
      <c r="X148" s="3" t="s">
        <v>751</v>
      </c>
      <c r="Y148" s="3" t="s">
        <v>752</v>
      </c>
      <c r="Z148" s="59" t="s">
        <v>707</v>
      </c>
      <c r="AA148" s="2" t="s">
        <v>753</v>
      </c>
    </row>
    <row r="149" spans="1:30">
      <c r="A149" s="2" t="s">
        <v>754</v>
      </c>
      <c r="B149" s="81" t="s">
        <v>231</v>
      </c>
      <c r="C149" s="59" t="s">
        <v>755</v>
      </c>
      <c r="D149" s="98" t="s">
        <v>626</v>
      </c>
      <c r="E149" s="2" t="s">
        <v>602</v>
      </c>
      <c r="F149" s="99" t="s">
        <v>756</v>
      </c>
      <c r="G149" s="139">
        <v>-3.75</v>
      </c>
      <c r="H149" s="140">
        <v>151</v>
      </c>
      <c r="I149" s="96">
        <f t="shared" si="4"/>
        <v>56</v>
      </c>
      <c r="J149" s="6" t="s">
        <v>757</v>
      </c>
      <c r="K149" s="2">
        <v>2006</v>
      </c>
      <c r="L149" s="83" t="s">
        <v>18</v>
      </c>
      <c r="M149" s="59" t="s">
        <v>209</v>
      </c>
      <c r="N149" s="59" t="s">
        <v>591</v>
      </c>
      <c r="O149" s="2" t="s">
        <v>728</v>
      </c>
      <c r="P149" s="59" t="s">
        <v>582</v>
      </c>
      <c r="Q149" s="59" t="s">
        <v>633</v>
      </c>
      <c r="R149" s="59" t="s">
        <v>631</v>
      </c>
      <c r="S149" s="59" t="s">
        <v>615</v>
      </c>
      <c r="T149" s="135" t="s">
        <v>679</v>
      </c>
      <c r="U149" s="59" t="s">
        <v>616</v>
      </c>
      <c r="V149" s="83" t="s">
        <v>386</v>
      </c>
      <c r="W149" s="2" t="s">
        <v>750</v>
      </c>
      <c r="X149" s="2" t="s">
        <v>751</v>
      </c>
      <c r="Y149" s="2" t="s">
        <v>752</v>
      </c>
      <c r="Z149" s="59" t="s">
        <v>707</v>
      </c>
      <c r="AA149" s="85" t="s">
        <v>528</v>
      </c>
    </row>
    <row r="150" spans="1:30" s="59" customFormat="1" ht="12.75" customHeight="1">
      <c r="A150" s="59" t="s">
        <v>758</v>
      </c>
      <c r="B150" s="81" t="s">
        <v>231</v>
      </c>
      <c r="C150" s="59" t="s">
        <v>759</v>
      </c>
      <c r="D150" s="59" t="s">
        <v>760</v>
      </c>
      <c r="E150" s="59" t="s">
        <v>675</v>
      </c>
      <c r="F150" s="81" t="s">
        <v>676</v>
      </c>
      <c r="G150" s="139">
        <v>-22</v>
      </c>
      <c r="H150" s="139">
        <v>-176</v>
      </c>
      <c r="I150" s="96">
        <f t="shared" si="4"/>
        <v>1</v>
      </c>
      <c r="J150" s="96" t="s">
        <v>380</v>
      </c>
      <c r="K150" s="83" t="s">
        <v>761</v>
      </c>
      <c r="L150" s="83" t="s">
        <v>18</v>
      </c>
      <c r="M150" s="59" t="s">
        <v>209</v>
      </c>
      <c r="N150" s="59" t="s">
        <v>591</v>
      </c>
      <c r="O150" s="2" t="s">
        <v>728</v>
      </c>
      <c r="P150" s="59" t="s">
        <v>582</v>
      </c>
      <c r="Q150" s="59" t="s">
        <v>633</v>
      </c>
      <c r="R150" s="59" t="s">
        <v>631</v>
      </c>
      <c r="S150" s="59" t="s">
        <v>615</v>
      </c>
      <c r="T150" s="116" t="s">
        <v>762</v>
      </c>
      <c r="U150" s="59" t="s">
        <v>616</v>
      </c>
      <c r="V150" s="83" t="s">
        <v>386</v>
      </c>
      <c r="W150" s="2" t="s">
        <v>750</v>
      </c>
      <c r="X150" s="2" t="s">
        <v>751</v>
      </c>
      <c r="Y150" s="2" t="s">
        <v>752</v>
      </c>
      <c r="Z150" s="59" t="s">
        <v>707</v>
      </c>
    </row>
    <row r="151" spans="1:30">
      <c r="A151" s="2" t="s">
        <v>763</v>
      </c>
      <c r="B151" s="81" t="s">
        <v>231</v>
      </c>
      <c r="C151" s="59" t="s">
        <v>764</v>
      </c>
      <c r="D151" s="2" t="s">
        <v>765</v>
      </c>
      <c r="E151" s="2" t="s">
        <v>249</v>
      </c>
      <c r="F151" s="2" t="s">
        <v>766</v>
      </c>
      <c r="G151" s="139">
        <v>18.920000000000002</v>
      </c>
      <c r="H151" s="139">
        <v>-155.27000000000001</v>
      </c>
      <c r="I151" s="96">
        <f t="shared" si="4"/>
        <v>5</v>
      </c>
      <c r="J151" s="6" t="s">
        <v>623</v>
      </c>
      <c r="K151" s="83" t="s">
        <v>761</v>
      </c>
      <c r="L151" s="83" t="s">
        <v>18</v>
      </c>
      <c r="M151" s="59" t="s">
        <v>209</v>
      </c>
      <c r="N151" s="59" t="s">
        <v>591</v>
      </c>
      <c r="O151" s="2" t="s">
        <v>728</v>
      </c>
      <c r="P151" s="122" t="s">
        <v>745</v>
      </c>
      <c r="Q151" s="59" t="s">
        <v>633</v>
      </c>
      <c r="R151" s="59" t="s">
        <v>631</v>
      </c>
      <c r="S151" s="59" t="s">
        <v>615</v>
      </c>
      <c r="T151" s="136" t="s">
        <v>762</v>
      </c>
      <c r="U151" s="59" t="s">
        <v>616</v>
      </c>
      <c r="V151" s="83" t="s">
        <v>386</v>
      </c>
      <c r="W151" s="2" t="s">
        <v>750</v>
      </c>
      <c r="X151" s="2" t="s">
        <v>751</v>
      </c>
      <c r="Y151" s="2" t="s">
        <v>752</v>
      </c>
      <c r="Z151" s="59" t="s">
        <v>707</v>
      </c>
    </row>
    <row r="152" spans="1:30">
      <c r="A152" s="2" t="s">
        <v>767</v>
      </c>
      <c r="B152" s="81" t="s">
        <v>672</v>
      </c>
      <c r="C152" s="59" t="s">
        <v>768</v>
      </c>
      <c r="D152" s="2" t="s">
        <v>769</v>
      </c>
      <c r="E152" s="2" t="s">
        <v>249</v>
      </c>
      <c r="F152" s="2" t="s">
        <v>770</v>
      </c>
      <c r="G152" s="139">
        <v>22</v>
      </c>
      <c r="H152" s="139">
        <v>-158</v>
      </c>
      <c r="I152" s="96">
        <v>4</v>
      </c>
      <c r="J152" s="6" t="s">
        <v>738</v>
      </c>
      <c r="K152" s="83" t="s">
        <v>761</v>
      </c>
      <c r="L152" s="83" t="s">
        <v>18</v>
      </c>
      <c r="M152" s="59" t="s">
        <v>209</v>
      </c>
      <c r="N152" s="59" t="s">
        <v>591</v>
      </c>
      <c r="O152" s="134" t="s">
        <v>744</v>
      </c>
      <c r="P152" s="59" t="s">
        <v>771</v>
      </c>
      <c r="Q152" s="59" t="s">
        <v>633</v>
      </c>
      <c r="R152" s="59" t="s">
        <v>631</v>
      </c>
      <c r="S152" s="59" t="s">
        <v>615</v>
      </c>
      <c r="T152" s="135" t="s">
        <v>772</v>
      </c>
      <c r="U152" s="59" t="s">
        <v>616</v>
      </c>
      <c r="V152" s="83" t="s">
        <v>386</v>
      </c>
      <c r="W152" s="2" t="s">
        <v>750</v>
      </c>
      <c r="X152" s="2" t="s">
        <v>751</v>
      </c>
      <c r="Y152" s="121" t="s">
        <v>773</v>
      </c>
      <c r="Z152" s="59" t="s">
        <v>707</v>
      </c>
    </row>
    <row r="153" spans="1:30">
      <c r="A153" s="2" t="s">
        <v>774</v>
      </c>
      <c r="B153" s="2" t="s">
        <v>775</v>
      </c>
      <c r="C153" s="2" t="s">
        <v>776</v>
      </c>
      <c r="D153" s="2" t="s">
        <v>777</v>
      </c>
      <c r="E153" s="2" t="s">
        <v>222</v>
      </c>
      <c r="F153" s="2" t="s">
        <v>778</v>
      </c>
      <c r="G153" s="139">
        <v>14.75</v>
      </c>
      <c r="H153" s="139">
        <v>-45.98</v>
      </c>
      <c r="I153" s="13">
        <v>23</v>
      </c>
      <c r="J153" s="6" t="s">
        <v>275</v>
      </c>
      <c r="K153" s="2">
        <v>2007</v>
      </c>
      <c r="L153" s="83" t="s">
        <v>18</v>
      </c>
      <c r="M153" s="59" t="s">
        <v>209</v>
      </c>
      <c r="N153" s="59" t="s">
        <v>591</v>
      </c>
      <c r="O153" s="134" t="s">
        <v>744</v>
      </c>
      <c r="P153" s="122" t="s">
        <v>745</v>
      </c>
      <c r="Q153" s="59" t="s">
        <v>633</v>
      </c>
      <c r="R153" s="59" t="s">
        <v>631</v>
      </c>
      <c r="S153" s="59" t="s">
        <v>615</v>
      </c>
      <c r="T153" s="135" t="s">
        <v>772</v>
      </c>
      <c r="U153" s="59" t="s">
        <v>616</v>
      </c>
      <c r="V153" s="83" t="s">
        <v>386</v>
      </c>
      <c r="W153" s="2" t="s">
        <v>750</v>
      </c>
      <c r="X153" s="2" t="s">
        <v>751</v>
      </c>
      <c r="Y153" s="121" t="s">
        <v>773</v>
      </c>
      <c r="Z153" s="121" t="s">
        <v>779</v>
      </c>
      <c r="AA153" s="3" t="s">
        <v>538</v>
      </c>
      <c r="AB153" s="133" t="s">
        <v>780</v>
      </c>
    </row>
    <row r="154" spans="1:30">
      <c r="A154" s="2" t="s">
        <v>781</v>
      </c>
      <c r="B154" s="81" t="s">
        <v>488</v>
      </c>
      <c r="C154" s="59" t="s">
        <v>782</v>
      </c>
      <c r="D154" s="2" t="s">
        <v>783</v>
      </c>
      <c r="E154" s="95" t="s">
        <v>206</v>
      </c>
      <c r="F154" s="95" t="s">
        <v>402</v>
      </c>
      <c r="G154" s="139">
        <v>9.5</v>
      </c>
      <c r="H154" s="139">
        <v>-104</v>
      </c>
      <c r="I154" s="13">
        <v>13</v>
      </c>
      <c r="J154" s="6" t="s">
        <v>234</v>
      </c>
      <c r="K154" s="2">
        <v>2007</v>
      </c>
      <c r="L154" s="83" t="s">
        <v>18</v>
      </c>
      <c r="M154" s="59" t="s">
        <v>209</v>
      </c>
      <c r="N154" s="59" t="s">
        <v>591</v>
      </c>
      <c r="O154" s="134" t="s">
        <v>744</v>
      </c>
      <c r="P154" s="59" t="s">
        <v>582</v>
      </c>
      <c r="Q154" s="59" t="s">
        <v>633</v>
      </c>
      <c r="R154" s="59" t="s">
        <v>631</v>
      </c>
      <c r="S154" s="59" t="s">
        <v>615</v>
      </c>
      <c r="T154" s="135" t="s">
        <v>772</v>
      </c>
      <c r="U154" s="59" t="s">
        <v>616</v>
      </c>
      <c r="V154" s="83" t="s">
        <v>386</v>
      </c>
      <c r="W154" s="2" t="s">
        <v>750</v>
      </c>
      <c r="X154" s="2" t="s">
        <v>751</v>
      </c>
      <c r="Y154" s="121" t="s">
        <v>773</v>
      </c>
      <c r="Z154" s="121" t="s">
        <v>779</v>
      </c>
      <c r="AA154" s="3" t="s">
        <v>23</v>
      </c>
      <c r="AB154" s="2" t="s">
        <v>677</v>
      </c>
      <c r="AC154" s="3" t="s">
        <v>44</v>
      </c>
      <c r="AD154" s="85" t="s">
        <v>607</v>
      </c>
    </row>
    <row r="155" spans="1:30">
      <c r="A155" s="2" t="s">
        <v>784</v>
      </c>
      <c r="B155" s="2" t="s">
        <v>785</v>
      </c>
      <c r="C155" s="2" t="s">
        <v>786</v>
      </c>
      <c r="D155" s="59" t="s">
        <v>760</v>
      </c>
      <c r="E155" s="2" t="s">
        <v>196</v>
      </c>
      <c r="F155" s="2" t="s">
        <v>787</v>
      </c>
      <c r="G155" s="140">
        <v>27</v>
      </c>
      <c r="H155" s="140">
        <v>-91</v>
      </c>
      <c r="I155" s="83" t="s">
        <v>788</v>
      </c>
      <c r="J155" s="6" t="s">
        <v>789</v>
      </c>
      <c r="K155" s="2">
        <v>2007</v>
      </c>
      <c r="L155" s="83" t="s">
        <v>18</v>
      </c>
      <c r="M155" s="59" t="s">
        <v>209</v>
      </c>
      <c r="N155" s="59" t="s">
        <v>591</v>
      </c>
      <c r="O155" s="2" t="s">
        <v>728</v>
      </c>
      <c r="P155" s="59" t="s">
        <v>582</v>
      </c>
      <c r="Q155" s="59" t="s">
        <v>633</v>
      </c>
      <c r="R155" s="59" t="s">
        <v>631</v>
      </c>
      <c r="S155" s="59" t="s">
        <v>615</v>
      </c>
      <c r="T155" s="136" t="s">
        <v>762</v>
      </c>
      <c r="U155" s="59" t="s">
        <v>616</v>
      </c>
      <c r="V155" s="83" t="s">
        <v>386</v>
      </c>
      <c r="W155" s="2" t="s">
        <v>750</v>
      </c>
      <c r="X155" s="2" t="s">
        <v>751</v>
      </c>
      <c r="Y155" s="121" t="s">
        <v>773</v>
      </c>
      <c r="Z155" s="121" t="s">
        <v>779</v>
      </c>
      <c r="AA155" s="3" t="s">
        <v>790</v>
      </c>
      <c r="AB155" s="3" t="s">
        <v>791</v>
      </c>
      <c r="AC155" s="40" t="s">
        <v>792</v>
      </c>
    </row>
    <row r="156" spans="1:30">
      <c r="A156" s="2" t="s">
        <v>793</v>
      </c>
      <c r="B156" s="81" t="s">
        <v>488</v>
      </c>
      <c r="C156" s="59" t="s">
        <v>794</v>
      </c>
      <c r="D156" s="59" t="s">
        <v>687</v>
      </c>
      <c r="E156" s="2" t="s">
        <v>273</v>
      </c>
      <c r="F156" s="2" t="s">
        <v>795</v>
      </c>
      <c r="G156" s="140">
        <v>36.744999999999997</v>
      </c>
      <c r="H156" s="139">
        <v>-122.277</v>
      </c>
      <c r="I156" s="13">
        <v>10</v>
      </c>
      <c r="J156" s="6" t="s">
        <v>796</v>
      </c>
      <c r="K156" s="2">
        <v>2007</v>
      </c>
      <c r="L156" s="83" t="s">
        <v>18</v>
      </c>
      <c r="M156" s="122" t="s">
        <v>797</v>
      </c>
      <c r="N156" s="59" t="s">
        <v>591</v>
      </c>
      <c r="O156" s="2" t="s">
        <v>728</v>
      </c>
      <c r="P156" s="122" t="s">
        <v>745</v>
      </c>
      <c r="Q156" s="59" t="s">
        <v>633</v>
      </c>
      <c r="R156" s="59" t="s">
        <v>631</v>
      </c>
      <c r="S156" s="59" t="s">
        <v>615</v>
      </c>
      <c r="T156" s="135" t="s">
        <v>772</v>
      </c>
      <c r="U156" s="59" t="s">
        <v>616</v>
      </c>
      <c r="V156" s="83" t="s">
        <v>386</v>
      </c>
      <c r="W156" s="2" t="s">
        <v>750</v>
      </c>
      <c r="X156" s="2" t="s">
        <v>751</v>
      </c>
      <c r="Y156" s="121" t="s">
        <v>773</v>
      </c>
      <c r="Z156" s="121" t="s">
        <v>779</v>
      </c>
      <c r="AA156" s="3" t="s">
        <v>798</v>
      </c>
    </row>
    <row r="157" spans="1:30">
      <c r="A157" s="2" t="s">
        <v>799</v>
      </c>
      <c r="B157" s="81" t="s">
        <v>488</v>
      </c>
      <c r="C157" s="59" t="s">
        <v>800</v>
      </c>
      <c r="D157" s="2" t="s">
        <v>801</v>
      </c>
      <c r="E157" s="2" t="s">
        <v>802</v>
      </c>
      <c r="F157" s="81" t="s">
        <v>292</v>
      </c>
      <c r="G157" s="139">
        <v>47.95</v>
      </c>
      <c r="H157" s="139">
        <v>-129.08000000000001</v>
      </c>
      <c r="I157" s="13">
        <v>9</v>
      </c>
      <c r="J157" s="6" t="s">
        <v>598</v>
      </c>
      <c r="K157" s="2">
        <v>2007</v>
      </c>
      <c r="L157" s="83" t="s">
        <v>18</v>
      </c>
      <c r="M157" s="59" t="s">
        <v>209</v>
      </c>
      <c r="N157" s="59" t="s">
        <v>591</v>
      </c>
      <c r="O157" s="2" t="s">
        <v>728</v>
      </c>
      <c r="P157" s="59" t="s">
        <v>582</v>
      </c>
      <c r="Q157" s="59" t="s">
        <v>633</v>
      </c>
      <c r="R157" s="59" t="s">
        <v>631</v>
      </c>
      <c r="S157" s="59" t="s">
        <v>615</v>
      </c>
      <c r="T157" s="136" t="s">
        <v>762</v>
      </c>
      <c r="U157" s="59" t="s">
        <v>616</v>
      </c>
      <c r="V157" s="83" t="s">
        <v>386</v>
      </c>
      <c r="W157" s="2" t="s">
        <v>750</v>
      </c>
      <c r="X157" s="2" t="s">
        <v>751</v>
      </c>
      <c r="Y157" s="121" t="s">
        <v>773</v>
      </c>
      <c r="Z157" s="121" t="s">
        <v>779</v>
      </c>
      <c r="AA157" s="3" t="s">
        <v>803</v>
      </c>
      <c r="AB157" s="3" t="s">
        <v>804</v>
      </c>
      <c r="AC157" s="3" t="s">
        <v>805</v>
      </c>
      <c r="AD157" s="3" t="s">
        <v>806</v>
      </c>
    </row>
    <row r="158" spans="1:30">
      <c r="A158" s="2" t="s">
        <v>807</v>
      </c>
      <c r="B158" s="81" t="s">
        <v>672</v>
      </c>
      <c r="C158" s="59" t="s">
        <v>808</v>
      </c>
      <c r="D158" s="2" t="s">
        <v>809</v>
      </c>
      <c r="E158" s="2" t="s">
        <v>810</v>
      </c>
      <c r="F158" s="2" t="s">
        <v>811</v>
      </c>
      <c r="G158" s="139">
        <v>22</v>
      </c>
      <c r="H158" s="139">
        <v>-159.5</v>
      </c>
      <c r="I158" s="96">
        <v>4</v>
      </c>
      <c r="J158" s="6" t="s">
        <v>380</v>
      </c>
      <c r="K158" s="83" t="s">
        <v>812</v>
      </c>
      <c r="L158" s="83" t="s">
        <v>18</v>
      </c>
      <c r="M158" s="122" t="s">
        <v>797</v>
      </c>
      <c r="N158" s="59" t="s">
        <v>591</v>
      </c>
      <c r="O158" s="2" t="s">
        <v>728</v>
      </c>
      <c r="P158" s="122" t="s">
        <v>745</v>
      </c>
      <c r="Q158" s="59" t="s">
        <v>633</v>
      </c>
      <c r="R158" s="59" t="s">
        <v>631</v>
      </c>
      <c r="S158" s="59" t="s">
        <v>615</v>
      </c>
      <c r="T158" s="135" t="s">
        <v>772</v>
      </c>
      <c r="U158" s="59" t="s">
        <v>616</v>
      </c>
      <c r="V158" s="144" t="s">
        <v>681</v>
      </c>
      <c r="W158" s="2" t="s">
        <v>750</v>
      </c>
      <c r="X158" s="2" t="s">
        <v>751</v>
      </c>
      <c r="Y158" s="121" t="s">
        <v>773</v>
      </c>
      <c r="Z158" s="121" t="s">
        <v>779</v>
      </c>
      <c r="AA158" s="121" t="s">
        <v>813</v>
      </c>
      <c r="AB158" s="3" t="s">
        <v>814</v>
      </c>
      <c r="AC158" s="3" t="s">
        <v>815</v>
      </c>
    </row>
    <row r="159" spans="1:30">
      <c r="A159" s="2" t="s">
        <v>816</v>
      </c>
      <c r="B159" s="81" t="s">
        <v>672</v>
      </c>
      <c r="C159" s="59" t="s">
        <v>817</v>
      </c>
      <c r="D159" s="2" t="s">
        <v>818</v>
      </c>
      <c r="E159" s="2" t="s">
        <v>249</v>
      </c>
      <c r="F159" s="2" t="s">
        <v>766</v>
      </c>
      <c r="G159" s="139">
        <v>18.920000000000002</v>
      </c>
      <c r="H159" s="139">
        <v>-155.27000000000001</v>
      </c>
      <c r="I159" s="96">
        <f>INT(((180 + H159) / 6) + 1)</f>
        <v>5</v>
      </c>
      <c r="J159" s="6" t="s">
        <v>819</v>
      </c>
      <c r="K159" s="83" t="s">
        <v>812</v>
      </c>
      <c r="L159" s="83" t="s">
        <v>18</v>
      </c>
      <c r="M159" s="59" t="s">
        <v>209</v>
      </c>
      <c r="N159" s="59" t="s">
        <v>591</v>
      </c>
      <c r="O159" s="134" t="s">
        <v>744</v>
      </c>
      <c r="P159" s="122" t="s">
        <v>745</v>
      </c>
      <c r="Q159" s="59" t="s">
        <v>633</v>
      </c>
      <c r="R159" s="59" t="s">
        <v>631</v>
      </c>
      <c r="S159" s="59" t="s">
        <v>615</v>
      </c>
      <c r="T159" s="135" t="s">
        <v>772</v>
      </c>
      <c r="U159" s="59" t="s">
        <v>616</v>
      </c>
      <c r="V159" s="83" t="s">
        <v>386</v>
      </c>
      <c r="W159" s="2" t="s">
        <v>750</v>
      </c>
      <c r="X159" s="2" t="s">
        <v>751</v>
      </c>
      <c r="Y159" s="2" t="s">
        <v>752</v>
      </c>
      <c r="Z159" s="121" t="s">
        <v>779</v>
      </c>
      <c r="AA159" s="3"/>
    </row>
    <row r="160" spans="1:30">
      <c r="A160" s="2" t="s">
        <v>820</v>
      </c>
      <c r="B160" s="81" t="s">
        <v>672</v>
      </c>
      <c r="C160" s="59" t="s">
        <v>821</v>
      </c>
      <c r="D160" s="2" t="s">
        <v>822</v>
      </c>
      <c r="E160" s="2" t="s">
        <v>249</v>
      </c>
      <c r="F160" s="2" t="s">
        <v>250</v>
      </c>
      <c r="G160" s="139">
        <v>20</v>
      </c>
      <c r="H160" s="139">
        <v>-150</v>
      </c>
      <c r="I160" s="83" t="s">
        <v>823</v>
      </c>
      <c r="J160" s="6" t="s">
        <v>738</v>
      </c>
      <c r="K160" s="83" t="s">
        <v>812</v>
      </c>
      <c r="L160" s="83" t="s">
        <v>18</v>
      </c>
      <c r="M160" s="122" t="s">
        <v>797</v>
      </c>
      <c r="N160" s="59" t="s">
        <v>591</v>
      </c>
      <c r="O160" s="134" t="s">
        <v>744</v>
      </c>
      <c r="P160" s="122" t="s">
        <v>745</v>
      </c>
      <c r="Q160" s="59" t="s">
        <v>633</v>
      </c>
      <c r="R160" s="59" t="s">
        <v>631</v>
      </c>
      <c r="S160" s="59" t="s">
        <v>615</v>
      </c>
      <c r="T160" s="135" t="s">
        <v>772</v>
      </c>
      <c r="U160" s="59" t="s">
        <v>616</v>
      </c>
      <c r="V160" s="144" t="s">
        <v>681</v>
      </c>
      <c r="W160" s="2" t="s">
        <v>750</v>
      </c>
      <c r="X160" s="2" t="s">
        <v>751</v>
      </c>
      <c r="Y160" s="121" t="s">
        <v>773</v>
      </c>
      <c r="Z160" s="121" t="s">
        <v>779</v>
      </c>
      <c r="AA160" s="3" t="s">
        <v>824</v>
      </c>
    </row>
    <row r="161" spans="1:30">
      <c r="A161" s="2" t="s">
        <v>825</v>
      </c>
      <c r="B161" s="81" t="s">
        <v>672</v>
      </c>
      <c r="C161" s="59" t="s">
        <v>826</v>
      </c>
      <c r="D161" s="2" t="s">
        <v>610</v>
      </c>
      <c r="E161" s="2" t="s">
        <v>249</v>
      </c>
      <c r="F161" s="2" t="s">
        <v>250</v>
      </c>
      <c r="G161" s="139">
        <v>22</v>
      </c>
      <c r="H161" s="139">
        <v>-158</v>
      </c>
      <c r="I161" s="96">
        <f>INT(((180 + H161) / 6) + 1)</f>
        <v>4</v>
      </c>
      <c r="J161" s="6" t="s">
        <v>738</v>
      </c>
      <c r="K161" s="83" t="s">
        <v>812</v>
      </c>
      <c r="L161" s="4" t="s">
        <v>827</v>
      </c>
      <c r="M161" s="122" t="s">
        <v>797</v>
      </c>
      <c r="N161" s="59" t="s">
        <v>591</v>
      </c>
      <c r="O161" s="134" t="s">
        <v>744</v>
      </c>
      <c r="P161" s="122" t="s">
        <v>745</v>
      </c>
      <c r="AA161" s="3" t="s">
        <v>828</v>
      </c>
    </row>
    <row r="162" spans="1:30">
      <c r="A162" s="2" t="s">
        <v>829</v>
      </c>
      <c r="B162" s="81" t="s">
        <v>488</v>
      </c>
      <c r="C162" s="59" t="s">
        <v>830</v>
      </c>
      <c r="D162" s="2" t="s">
        <v>831</v>
      </c>
      <c r="E162" s="2" t="s">
        <v>206</v>
      </c>
      <c r="F162" s="81" t="s">
        <v>832</v>
      </c>
      <c r="G162" s="139">
        <v>22.5</v>
      </c>
      <c r="H162" s="139">
        <v>-115.333</v>
      </c>
      <c r="I162" s="13">
        <v>11</v>
      </c>
      <c r="J162" s="6" t="s">
        <v>237</v>
      </c>
      <c r="K162" s="2">
        <v>2008</v>
      </c>
      <c r="L162" s="83" t="s">
        <v>18</v>
      </c>
      <c r="M162" s="59" t="s">
        <v>209</v>
      </c>
      <c r="N162" s="59" t="s">
        <v>591</v>
      </c>
      <c r="O162" s="2" t="s">
        <v>728</v>
      </c>
      <c r="P162" s="122" t="s">
        <v>745</v>
      </c>
      <c r="Q162" s="59" t="s">
        <v>633</v>
      </c>
      <c r="R162" s="59" t="s">
        <v>631</v>
      </c>
      <c r="S162" s="59" t="s">
        <v>615</v>
      </c>
      <c r="T162" s="135" t="s">
        <v>772</v>
      </c>
      <c r="U162" s="59" t="s">
        <v>616</v>
      </c>
      <c r="V162" s="144" t="s">
        <v>681</v>
      </c>
      <c r="W162" s="2" t="s">
        <v>750</v>
      </c>
      <c r="X162" s="2" t="s">
        <v>751</v>
      </c>
      <c r="Y162" s="121" t="s">
        <v>773</v>
      </c>
      <c r="Z162" s="121" t="s">
        <v>779</v>
      </c>
      <c r="AA162" s="3" t="s">
        <v>833</v>
      </c>
      <c r="AB162" s="3"/>
      <c r="AC162" s="3"/>
      <c r="AD162" s="3"/>
    </row>
    <row r="163" spans="1:30">
      <c r="A163" s="2" t="s">
        <v>834</v>
      </c>
      <c r="B163" s="81" t="s">
        <v>488</v>
      </c>
      <c r="C163" s="59" t="s">
        <v>835</v>
      </c>
      <c r="D163" s="2" t="s">
        <v>272</v>
      </c>
      <c r="E163" s="2" t="s">
        <v>206</v>
      </c>
      <c r="F163" s="81" t="s">
        <v>836</v>
      </c>
      <c r="G163" s="139">
        <v>25</v>
      </c>
      <c r="H163" s="139">
        <v>-110</v>
      </c>
      <c r="I163" s="83" t="s">
        <v>837</v>
      </c>
      <c r="J163" s="6" t="s">
        <v>304</v>
      </c>
      <c r="K163" s="2">
        <v>2008</v>
      </c>
      <c r="L163" s="83" t="s">
        <v>18</v>
      </c>
      <c r="M163" s="122" t="s">
        <v>797</v>
      </c>
      <c r="N163" s="59" t="s">
        <v>591</v>
      </c>
      <c r="O163" s="2" t="s">
        <v>728</v>
      </c>
      <c r="P163" s="122" t="s">
        <v>745</v>
      </c>
      <c r="Q163" s="59" t="s">
        <v>633</v>
      </c>
      <c r="R163" s="59" t="s">
        <v>631</v>
      </c>
      <c r="S163" s="59" t="s">
        <v>615</v>
      </c>
      <c r="T163" s="135" t="s">
        <v>772</v>
      </c>
      <c r="U163" s="59" t="s">
        <v>616</v>
      </c>
      <c r="V163" s="144" t="s">
        <v>681</v>
      </c>
      <c r="W163" s="2" t="s">
        <v>750</v>
      </c>
      <c r="X163" s="2" t="s">
        <v>751</v>
      </c>
      <c r="Y163" s="121" t="s">
        <v>773</v>
      </c>
      <c r="Z163" s="121" t="s">
        <v>779</v>
      </c>
      <c r="AA163" s="3" t="s">
        <v>838</v>
      </c>
      <c r="AB163" s="3"/>
      <c r="AC163" s="3"/>
      <c r="AD163" s="3"/>
    </row>
    <row r="164" spans="1:30">
      <c r="A164" s="2" t="s">
        <v>839</v>
      </c>
      <c r="B164" s="81" t="s">
        <v>488</v>
      </c>
      <c r="C164" s="59" t="s">
        <v>840</v>
      </c>
      <c r="D164" s="2" t="s">
        <v>841</v>
      </c>
      <c r="E164" s="2" t="s">
        <v>273</v>
      </c>
      <c r="F164" s="2" t="s">
        <v>842</v>
      </c>
      <c r="G164" s="139">
        <v>37.5</v>
      </c>
      <c r="H164" s="139">
        <v>-122.5</v>
      </c>
      <c r="I164" s="13">
        <v>10</v>
      </c>
      <c r="J164" s="6" t="s">
        <v>185</v>
      </c>
      <c r="K164" s="2">
        <v>2008</v>
      </c>
      <c r="L164" s="83" t="s">
        <v>18</v>
      </c>
      <c r="M164" s="122" t="s">
        <v>797</v>
      </c>
      <c r="N164" s="59" t="s">
        <v>591</v>
      </c>
      <c r="O164" s="2" t="s">
        <v>728</v>
      </c>
      <c r="P164" s="146" t="s">
        <v>582</v>
      </c>
      <c r="Q164" s="59" t="s">
        <v>633</v>
      </c>
      <c r="R164" s="59" t="s">
        <v>631</v>
      </c>
      <c r="S164" s="59" t="s">
        <v>615</v>
      </c>
      <c r="T164" s="135" t="s">
        <v>772</v>
      </c>
      <c r="U164" s="59" t="s">
        <v>616</v>
      </c>
      <c r="V164" s="144" t="s">
        <v>681</v>
      </c>
      <c r="W164" s="2" t="s">
        <v>750</v>
      </c>
      <c r="X164" s="2" t="s">
        <v>751</v>
      </c>
      <c r="Y164" s="121" t="s">
        <v>773</v>
      </c>
      <c r="Z164" s="121" t="s">
        <v>779</v>
      </c>
      <c r="AA164" s="3" t="s">
        <v>843</v>
      </c>
      <c r="AB164" s="121" t="s">
        <v>844</v>
      </c>
    </row>
    <row r="165" spans="1:30">
      <c r="A165" s="2" t="s">
        <v>845</v>
      </c>
      <c r="B165" s="81" t="s">
        <v>683</v>
      </c>
      <c r="C165" s="59" t="s">
        <v>846</v>
      </c>
      <c r="D165" s="2" t="s">
        <v>847</v>
      </c>
      <c r="E165" s="2" t="s">
        <v>848</v>
      </c>
      <c r="F165" s="2" t="s">
        <v>849</v>
      </c>
      <c r="G165" s="139">
        <v>36</v>
      </c>
      <c r="H165" s="139">
        <v>-34</v>
      </c>
      <c r="I165" s="83" t="s">
        <v>850</v>
      </c>
      <c r="J165" s="6" t="s">
        <v>662</v>
      </c>
      <c r="K165" s="2">
        <v>2008</v>
      </c>
      <c r="L165" s="83" t="s">
        <v>18</v>
      </c>
      <c r="M165" s="59" t="s">
        <v>209</v>
      </c>
      <c r="N165" s="59" t="s">
        <v>591</v>
      </c>
      <c r="O165" s="2" t="s">
        <v>728</v>
      </c>
      <c r="P165" s="122" t="s">
        <v>745</v>
      </c>
      <c r="Q165" s="59" t="s">
        <v>633</v>
      </c>
      <c r="R165" s="59" t="s">
        <v>631</v>
      </c>
      <c r="S165" s="59" t="s">
        <v>615</v>
      </c>
      <c r="T165" s="135" t="s">
        <v>772</v>
      </c>
      <c r="U165" s="59" t="s">
        <v>616</v>
      </c>
      <c r="V165" s="144" t="s">
        <v>681</v>
      </c>
      <c r="W165" s="2" t="s">
        <v>750</v>
      </c>
      <c r="X165" s="2" t="s">
        <v>751</v>
      </c>
      <c r="Y165" s="121" t="s">
        <v>773</v>
      </c>
      <c r="Z165" s="121" t="s">
        <v>779</v>
      </c>
      <c r="AA165" s="47" t="s">
        <v>851</v>
      </c>
      <c r="AB165" s="3" t="s">
        <v>838</v>
      </c>
    </row>
    <row r="166" spans="1:30">
      <c r="A166" s="2" t="s">
        <v>852</v>
      </c>
      <c r="B166" s="2" t="s">
        <v>466</v>
      </c>
      <c r="C166" s="2" t="s">
        <v>853</v>
      </c>
      <c r="D166" s="2" t="s">
        <v>818</v>
      </c>
      <c r="E166" s="2" t="s">
        <v>249</v>
      </c>
      <c r="F166" s="2" t="s">
        <v>766</v>
      </c>
      <c r="G166" s="139">
        <v>18.920000000000002</v>
      </c>
      <c r="H166" s="139">
        <v>-155.27000000000001</v>
      </c>
      <c r="I166" s="96">
        <f>INT(((180 + H166) / 6) + 1)</f>
        <v>5</v>
      </c>
      <c r="J166" s="6" t="s">
        <v>380</v>
      </c>
      <c r="K166" s="2">
        <v>2008</v>
      </c>
      <c r="L166" s="83" t="s">
        <v>18</v>
      </c>
      <c r="M166" s="59" t="s">
        <v>209</v>
      </c>
      <c r="N166" s="59" t="s">
        <v>591</v>
      </c>
      <c r="O166" s="2" t="s">
        <v>728</v>
      </c>
      <c r="P166" s="122" t="s">
        <v>745</v>
      </c>
      <c r="Q166" s="59" t="s">
        <v>633</v>
      </c>
      <c r="R166" s="59" t="s">
        <v>631</v>
      </c>
      <c r="S166" s="59" t="s">
        <v>615</v>
      </c>
      <c r="T166" s="135" t="s">
        <v>772</v>
      </c>
      <c r="U166" s="59" t="s">
        <v>616</v>
      </c>
      <c r="V166" s="83" t="s">
        <v>386</v>
      </c>
      <c r="W166" s="2" t="s">
        <v>750</v>
      </c>
      <c r="X166" s="2" t="s">
        <v>751</v>
      </c>
      <c r="Y166" s="2" t="s">
        <v>752</v>
      </c>
      <c r="Z166" s="121" t="s">
        <v>779</v>
      </c>
    </row>
    <row r="167" spans="1:30">
      <c r="A167" s="2" t="s">
        <v>854</v>
      </c>
      <c r="B167" s="2" t="s">
        <v>466</v>
      </c>
      <c r="C167" s="2" t="s">
        <v>855</v>
      </c>
      <c r="D167" s="2" t="s">
        <v>856</v>
      </c>
      <c r="E167" s="2" t="s">
        <v>249</v>
      </c>
      <c r="F167" s="2" t="s">
        <v>857</v>
      </c>
      <c r="G167" s="140">
        <v>22.75</v>
      </c>
      <c r="H167" s="139">
        <v>-158</v>
      </c>
      <c r="I167" s="13">
        <v>4</v>
      </c>
      <c r="J167" s="6" t="s">
        <v>819</v>
      </c>
      <c r="K167" s="2">
        <v>2008</v>
      </c>
      <c r="L167" s="83" t="s">
        <v>18</v>
      </c>
      <c r="M167" s="59" t="s">
        <v>209</v>
      </c>
      <c r="N167" s="59" t="s">
        <v>591</v>
      </c>
      <c r="O167" s="2" t="s">
        <v>728</v>
      </c>
      <c r="P167" s="122" t="s">
        <v>745</v>
      </c>
      <c r="Q167" s="59" t="s">
        <v>633</v>
      </c>
      <c r="R167" s="59" t="s">
        <v>631</v>
      </c>
      <c r="S167" s="59" t="s">
        <v>615</v>
      </c>
      <c r="T167" s="135" t="s">
        <v>772</v>
      </c>
      <c r="U167" s="59" t="s">
        <v>616</v>
      </c>
      <c r="V167" s="83" t="s">
        <v>386</v>
      </c>
      <c r="W167" s="2" t="s">
        <v>750</v>
      </c>
      <c r="X167" s="2" t="s">
        <v>751</v>
      </c>
      <c r="Y167" s="121" t="s">
        <v>773</v>
      </c>
      <c r="Z167" s="121" t="s">
        <v>779</v>
      </c>
      <c r="AA167" s="3" t="s">
        <v>858</v>
      </c>
      <c r="AB167" s="3" t="s">
        <v>838</v>
      </c>
    </row>
    <row r="168" spans="1:30">
      <c r="A168" s="2" t="s">
        <v>859</v>
      </c>
      <c r="B168" s="2" t="s">
        <v>466</v>
      </c>
      <c r="C168" s="2" t="s">
        <v>860</v>
      </c>
      <c r="D168" s="2" t="s">
        <v>861</v>
      </c>
      <c r="E168" s="2" t="s">
        <v>862</v>
      </c>
      <c r="F168" s="2" t="s">
        <v>863</v>
      </c>
      <c r="G168" s="140">
        <v>45.5</v>
      </c>
      <c r="H168" s="139">
        <v>147.5</v>
      </c>
      <c r="I168" s="96">
        <f>INT(((180 + H168) / 6) + 1)</f>
        <v>55</v>
      </c>
      <c r="J168" s="6" t="s">
        <v>742</v>
      </c>
      <c r="K168" s="2" t="s">
        <v>864</v>
      </c>
      <c r="L168" s="83" t="s">
        <v>18</v>
      </c>
      <c r="M168" s="59" t="s">
        <v>209</v>
      </c>
      <c r="N168" s="59" t="s">
        <v>591</v>
      </c>
      <c r="O168" s="2" t="s">
        <v>728</v>
      </c>
      <c r="P168" s="122" t="s">
        <v>745</v>
      </c>
      <c r="Q168" s="59" t="s">
        <v>633</v>
      </c>
      <c r="R168" s="59" t="s">
        <v>631</v>
      </c>
      <c r="S168" s="59" t="s">
        <v>615</v>
      </c>
      <c r="T168" s="135" t="s">
        <v>772</v>
      </c>
      <c r="U168" s="59" t="s">
        <v>616</v>
      </c>
      <c r="V168" s="83" t="s">
        <v>386</v>
      </c>
      <c r="W168" s="2" t="s">
        <v>865</v>
      </c>
      <c r="X168" s="2" t="s">
        <v>751</v>
      </c>
      <c r="Y168" s="121" t="s">
        <v>773</v>
      </c>
      <c r="Z168" s="121" t="s">
        <v>779</v>
      </c>
    </row>
    <row r="169" spans="1:30">
      <c r="A169" s="2" t="s">
        <v>866</v>
      </c>
      <c r="B169" s="2" t="s">
        <v>466</v>
      </c>
      <c r="C169" s="38" t="s">
        <v>867</v>
      </c>
      <c r="D169" s="2" t="s">
        <v>801</v>
      </c>
      <c r="E169" s="2" t="s">
        <v>340</v>
      </c>
      <c r="F169" s="38" t="s">
        <v>868</v>
      </c>
      <c r="G169" s="139">
        <v>18</v>
      </c>
      <c r="H169" s="140">
        <v>144</v>
      </c>
      <c r="I169" s="96">
        <f>INT(((180 + H169) / 6) + 1)</f>
        <v>55</v>
      </c>
      <c r="J169" s="6" t="s">
        <v>237</v>
      </c>
      <c r="K169" s="2">
        <v>2009</v>
      </c>
      <c r="L169" s="83" t="s">
        <v>18</v>
      </c>
      <c r="M169" s="59" t="s">
        <v>209</v>
      </c>
      <c r="N169" s="59" t="s">
        <v>591</v>
      </c>
      <c r="O169" s="2" t="s">
        <v>728</v>
      </c>
      <c r="P169" s="122" t="s">
        <v>745</v>
      </c>
      <c r="Q169" s="59" t="s">
        <v>633</v>
      </c>
      <c r="R169" s="59" t="s">
        <v>631</v>
      </c>
      <c r="S169" s="59" t="s">
        <v>615</v>
      </c>
      <c r="T169" s="135" t="s">
        <v>772</v>
      </c>
      <c r="U169" s="59" t="s">
        <v>616</v>
      </c>
      <c r="V169" s="144" t="s">
        <v>681</v>
      </c>
      <c r="W169" s="2" t="s">
        <v>865</v>
      </c>
      <c r="X169" s="2" t="s">
        <v>751</v>
      </c>
      <c r="Y169" s="121" t="s">
        <v>773</v>
      </c>
      <c r="Z169" s="121" t="s">
        <v>779</v>
      </c>
      <c r="AA169" s="3" t="s">
        <v>805</v>
      </c>
    </row>
    <row r="170" spans="1:30">
      <c r="A170" s="38" t="s">
        <v>869</v>
      </c>
      <c r="B170" s="2" t="s">
        <v>466</v>
      </c>
      <c r="C170" s="38" t="s">
        <v>870</v>
      </c>
      <c r="D170" s="2" t="s">
        <v>871</v>
      </c>
      <c r="E170" s="59" t="s">
        <v>675</v>
      </c>
      <c r="F170" s="38" t="s">
        <v>676</v>
      </c>
      <c r="G170" s="139">
        <v>-22</v>
      </c>
      <c r="H170" s="139">
        <v>-176</v>
      </c>
      <c r="I170" s="96" t="s">
        <v>872</v>
      </c>
      <c r="J170" s="6" t="s">
        <v>304</v>
      </c>
      <c r="K170" s="2">
        <v>2009</v>
      </c>
      <c r="L170" s="83" t="s">
        <v>18</v>
      </c>
      <c r="M170" s="85" t="s">
        <v>538</v>
      </c>
      <c r="N170" s="59" t="s">
        <v>591</v>
      </c>
      <c r="O170" s="2" t="s">
        <v>728</v>
      </c>
      <c r="P170" s="122" t="s">
        <v>745</v>
      </c>
      <c r="Q170" s="59" t="s">
        <v>633</v>
      </c>
      <c r="R170" s="59" t="s">
        <v>631</v>
      </c>
      <c r="S170" s="59" t="s">
        <v>615</v>
      </c>
      <c r="T170" s="135" t="s">
        <v>772</v>
      </c>
      <c r="U170" s="59" t="s">
        <v>616</v>
      </c>
      <c r="V170" s="83" t="s">
        <v>386</v>
      </c>
      <c r="W170" s="2" t="s">
        <v>750</v>
      </c>
      <c r="X170" s="2" t="s">
        <v>751</v>
      </c>
      <c r="Y170" s="121" t="s">
        <v>773</v>
      </c>
      <c r="Z170" s="121" t="s">
        <v>779</v>
      </c>
      <c r="AA170" s="3" t="s">
        <v>805</v>
      </c>
      <c r="AB170" s="3" t="s">
        <v>873</v>
      </c>
    </row>
    <row r="171" spans="1:30">
      <c r="A171" s="2" t="s">
        <v>874</v>
      </c>
      <c r="B171" s="2" t="s">
        <v>466</v>
      </c>
      <c r="C171" s="38" t="s">
        <v>875</v>
      </c>
      <c r="D171" s="59" t="s">
        <v>760</v>
      </c>
      <c r="E171" s="59" t="s">
        <v>675</v>
      </c>
      <c r="F171" s="38" t="s">
        <v>676</v>
      </c>
      <c r="G171" s="139">
        <v>-22</v>
      </c>
      <c r="H171" s="139">
        <v>-176</v>
      </c>
      <c r="I171" s="96">
        <v>1</v>
      </c>
      <c r="J171" s="6" t="s">
        <v>304</v>
      </c>
      <c r="K171" s="2">
        <v>2009</v>
      </c>
      <c r="L171" s="83" t="s">
        <v>18</v>
      </c>
      <c r="M171" s="85" t="s">
        <v>538</v>
      </c>
      <c r="N171" s="59" t="s">
        <v>591</v>
      </c>
      <c r="O171" s="2" t="s">
        <v>728</v>
      </c>
      <c r="P171" s="122" t="s">
        <v>745</v>
      </c>
      <c r="Q171" s="59" t="s">
        <v>633</v>
      </c>
      <c r="R171" s="59" t="s">
        <v>631</v>
      </c>
      <c r="S171" s="59" t="s">
        <v>615</v>
      </c>
      <c r="T171" s="136" t="s">
        <v>762</v>
      </c>
      <c r="U171" s="59" t="s">
        <v>616</v>
      </c>
      <c r="V171" s="144" t="s">
        <v>681</v>
      </c>
      <c r="W171" s="2" t="s">
        <v>750</v>
      </c>
      <c r="X171" s="2" t="s">
        <v>751</v>
      </c>
      <c r="Y171" s="121" t="s">
        <v>773</v>
      </c>
      <c r="Z171" s="121" t="s">
        <v>779</v>
      </c>
    </row>
    <row r="172" spans="1:30">
      <c r="A172" s="38" t="s">
        <v>876</v>
      </c>
      <c r="B172" s="2" t="s">
        <v>466</v>
      </c>
      <c r="C172" s="38" t="s">
        <v>877</v>
      </c>
      <c r="D172" s="38" t="s">
        <v>847</v>
      </c>
      <c r="E172" s="59" t="s">
        <v>675</v>
      </c>
      <c r="F172" s="38" t="s">
        <v>676</v>
      </c>
      <c r="G172" s="139">
        <v>-22</v>
      </c>
      <c r="H172" s="139">
        <v>-176</v>
      </c>
      <c r="I172" s="96">
        <f>INT(((180 + H172) / 6) + 1)</f>
        <v>1</v>
      </c>
      <c r="J172" s="6" t="s">
        <v>789</v>
      </c>
      <c r="K172" s="2">
        <v>2009</v>
      </c>
      <c r="L172" s="83" t="s">
        <v>18</v>
      </c>
      <c r="M172" s="59" t="s">
        <v>209</v>
      </c>
      <c r="N172" s="59" t="s">
        <v>591</v>
      </c>
      <c r="O172" s="2" t="s">
        <v>728</v>
      </c>
      <c r="P172" s="122" t="s">
        <v>745</v>
      </c>
      <c r="Q172" s="59" t="s">
        <v>633</v>
      </c>
      <c r="R172" s="59" t="s">
        <v>631</v>
      </c>
      <c r="S172" s="59" t="s">
        <v>615</v>
      </c>
      <c r="T172" s="136" t="s">
        <v>762</v>
      </c>
      <c r="U172" s="59" t="s">
        <v>616</v>
      </c>
      <c r="V172" s="83" t="s">
        <v>386</v>
      </c>
      <c r="W172" s="2" t="s">
        <v>750</v>
      </c>
      <c r="X172" s="2" t="s">
        <v>751</v>
      </c>
      <c r="Y172" s="121" t="s">
        <v>773</v>
      </c>
      <c r="Z172" s="121" t="s">
        <v>779</v>
      </c>
      <c r="AA172" s="3" t="s">
        <v>873</v>
      </c>
      <c r="AB172" s="3" t="s">
        <v>878</v>
      </c>
      <c r="AC172" s="3" t="s">
        <v>879</v>
      </c>
    </row>
    <row r="173" spans="1:30">
      <c r="A173" s="2" t="s">
        <v>880</v>
      </c>
      <c r="B173" s="2" t="s">
        <v>785</v>
      </c>
      <c r="C173" s="2" t="s">
        <v>881</v>
      </c>
      <c r="D173" s="2" t="s">
        <v>760</v>
      </c>
      <c r="E173" s="2" t="s">
        <v>196</v>
      </c>
      <c r="F173" s="2" t="s">
        <v>787</v>
      </c>
      <c r="G173" s="140">
        <v>26</v>
      </c>
      <c r="H173" s="140">
        <v>84</v>
      </c>
      <c r="I173" s="5" t="s">
        <v>788</v>
      </c>
      <c r="J173" s="6" t="s">
        <v>322</v>
      </c>
      <c r="K173" s="2">
        <v>2009</v>
      </c>
      <c r="L173" s="5" t="s">
        <v>18</v>
      </c>
      <c r="M173" s="5" t="s">
        <v>209</v>
      </c>
      <c r="N173" s="2" t="s">
        <v>591</v>
      </c>
      <c r="O173" s="2" t="s">
        <v>744</v>
      </c>
      <c r="P173" s="2" t="s">
        <v>582</v>
      </c>
      <c r="Q173" s="2" t="s">
        <v>633</v>
      </c>
      <c r="R173" s="2" t="s">
        <v>631</v>
      </c>
      <c r="S173" s="2" t="s">
        <v>615</v>
      </c>
      <c r="U173" s="2" t="s">
        <v>616</v>
      </c>
      <c r="V173" s="2" t="s">
        <v>386</v>
      </c>
      <c r="W173" s="2" t="s">
        <v>750</v>
      </c>
      <c r="X173" s="2" t="s">
        <v>751</v>
      </c>
      <c r="Y173" s="121" t="s">
        <v>752</v>
      </c>
      <c r="Z173" s="121" t="s">
        <v>779</v>
      </c>
      <c r="AA173" s="3" t="s">
        <v>538</v>
      </c>
    </row>
    <row r="174" spans="1:30">
      <c r="A174" s="38" t="s">
        <v>882</v>
      </c>
      <c r="B174" s="2" t="s">
        <v>883</v>
      </c>
      <c r="C174" s="2" t="s">
        <v>884</v>
      </c>
      <c r="D174" s="149" t="s">
        <v>885</v>
      </c>
      <c r="E174" s="38" t="s">
        <v>249</v>
      </c>
      <c r="F174" s="2" t="s">
        <v>766</v>
      </c>
      <c r="G174" s="6">
        <v>18</v>
      </c>
      <c r="H174" s="6">
        <v>-155</v>
      </c>
      <c r="I174" s="96">
        <f>INT(((180 + H174) / 6) + 1)</f>
        <v>5</v>
      </c>
      <c r="J174" s="6" t="s">
        <v>819</v>
      </c>
      <c r="K174" s="2">
        <v>2009</v>
      </c>
      <c r="L174" s="5" t="s">
        <v>18</v>
      </c>
      <c r="M174" s="5" t="s">
        <v>886</v>
      </c>
      <c r="N174" s="2" t="s">
        <v>591</v>
      </c>
      <c r="O174" s="2" t="s">
        <v>744</v>
      </c>
      <c r="P174" s="2" t="s">
        <v>582</v>
      </c>
      <c r="Q174" s="2" t="s">
        <v>633</v>
      </c>
      <c r="R174" s="2" t="s">
        <v>631</v>
      </c>
      <c r="S174" s="2" t="s">
        <v>615</v>
      </c>
      <c r="U174" s="2" t="s">
        <v>616</v>
      </c>
      <c r="W174" s="2" t="s">
        <v>750</v>
      </c>
      <c r="X174" s="2" t="s">
        <v>751</v>
      </c>
      <c r="AA174" s="3" t="s">
        <v>538</v>
      </c>
    </row>
    <row r="175" spans="1:30">
      <c r="A175" s="2" t="s">
        <v>887</v>
      </c>
      <c r="B175" s="2" t="s">
        <v>883</v>
      </c>
      <c r="C175" s="2" t="s">
        <v>888</v>
      </c>
      <c r="D175" s="2" t="s">
        <v>801</v>
      </c>
      <c r="E175" s="2" t="s">
        <v>340</v>
      </c>
      <c r="F175" s="38" t="s">
        <v>868</v>
      </c>
      <c r="G175" s="139">
        <v>18</v>
      </c>
      <c r="H175" s="140">
        <v>144</v>
      </c>
      <c r="I175" s="6">
        <v>55</v>
      </c>
      <c r="J175" s="6" t="s">
        <v>212</v>
      </c>
      <c r="K175" s="2">
        <v>2010</v>
      </c>
      <c r="L175" s="5" t="s">
        <v>18</v>
      </c>
      <c r="M175" s="5" t="s">
        <v>538</v>
      </c>
      <c r="N175" s="2" t="s">
        <v>591</v>
      </c>
      <c r="O175" s="2" t="s">
        <v>744</v>
      </c>
      <c r="P175" s="2" t="s">
        <v>582</v>
      </c>
      <c r="Q175" s="2" t="s">
        <v>633</v>
      </c>
      <c r="S175" s="2" t="s">
        <v>615</v>
      </c>
      <c r="U175" s="2" t="s">
        <v>616</v>
      </c>
      <c r="V175" s="2" t="s">
        <v>386</v>
      </c>
      <c r="W175" s="2" t="s">
        <v>865</v>
      </c>
      <c r="X175" s="2" t="s">
        <v>751</v>
      </c>
      <c r="Y175" s="121" t="s">
        <v>752</v>
      </c>
      <c r="AA175" s="3" t="s">
        <v>538</v>
      </c>
    </row>
    <row r="176" spans="1:30">
      <c r="A176" s="2" t="s">
        <v>889</v>
      </c>
      <c r="B176" s="2" t="s">
        <v>488</v>
      </c>
      <c r="C176" s="2" t="s">
        <v>890</v>
      </c>
      <c r="D176" s="2" t="s">
        <v>891</v>
      </c>
      <c r="E176" s="2" t="s">
        <v>273</v>
      </c>
      <c r="F176" s="2" t="s">
        <v>892</v>
      </c>
      <c r="G176" s="139">
        <v>47.75</v>
      </c>
      <c r="H176" s="140">
        <v>-127.75</v>
      </c>
      <c r="I176" s="2">
        <v>9</v>
      </c>
      <c r="J176" s="6" t="s">
        <v>185</v>
      </c>
      <c r="K176" s="2">
        <v>2010</v>
      </c>
      <c r="L176" s="5" t="s">
        <v>18</v>
      </c>
      <c r="M176" s="5" t="s">
        <v>538</v>
      </c>
      <c r="N176" s="2" t="s">
        <v>591</v>
      </c>
      <c r="O176" s="2" t="s">
        <v>893</v>
      </c>
      <c r="P176" s="2" t="s">
        <v>894</v>
      </c>
      <c r="Q176" s="2" t="s">
        <v>633</v>
      </c>
      <c r="S176" s="2" t="s">
        <v>615</v>
      </c>
      <c r="U176" s="2" t="s">
        <v>616</v>
      </c>
      <c r="V176" s="2" t="s">
        <v>386</v>
      </c>
      <c r="W176" s="2" t="s">
        <v>750</v>
      </c>
      <c r="X176" s="2" t="s">
        <v>751</v>
      </c>
      <c r="AB176" s="3" t="s">
        <v>878</v>
      </c>
    </row>
    <row r="177" spans="1:31">
      <c r="A177" s="2" t="s">
        <v>895</v>
      </c>
      <c r="B177" s="2" t="s">
        <v>466</v>
      </c>
      <c r="C177" s="2" t="s">
        <v>896</v>
      </c>
      <c r="D177" s="2" t="s">
        <v>897</v>
      </c>
      <c r="E177" s="2" t="s">
        <v>273</v>
      </c>
      <c r="F177" s="2" t="s">
        <v>898</v>
      </c>
      <c r="G177" s="139">
        <v>45.9</v>
      </c>
      <c r="H177" s="140">
        <v>-129.9</v>
      </c>
      <c r="I177" s="216" t="s">
        <v>899</v>
      </c>
      <c r="J177" s="6" t="s">
        <v>662</v>
      </c>
      <c r="K177" s="2">
        <v>2010</v>
      </c>
      <c r="L177" s="5" t="s">
        <v>18</v>
      </c>
      <c r="M177" s="5" t="s">
        <v>538</v>
      </c>
      <c r="N177" s="2" t="s">
        <v>900</v>
      </c>
      <c r="O177" s="2" t="s">
        <v>893</v>
      </c>
      <c r="P177" s="2" t="s">
        <v>901</v>
      </c>
      <c r="Q177" s="2" t="s">
        <v>633</v>
      </c>
      <c r="S177" s="2" t="s">
        <v>615</v>
      </c>
      <c r="T177" s="2" t="s">
        <v>902</v>
      </c>
      <c r="U177" s="2" t="s">
        <v>616</v>
      </c>
      <c r="V177" s="2" t="s">
        <v>386</v>
      </c>
      <c r="W177" s="2" t="s">
        <v>865</v>
      </c>
      <c r="X177" s="2" t="s">
        <v>751</v>
      </c>
      <c r="AD177" s="28" t="s">
        <v>903</v>
      </c>
    </row>
    <row r="178" spans="1:31">
      <c r="A178" s="2" t="s">
        <v>904</v>
      </c>
      <c r="B178" s="2" t="s">
        <v>466</v>
      </c>
      <c r="C178" s="2" t="s">
        <v>905</v>
      </c>
      <c r="D178" s="2" t="s">
        <v>801</v>
      </c>
      <c r="E178" s="2" t="s">
        <v>273</v>
      </c>
      <c r="F178" s="2" t="s">
        <v>898</v>
      </c>
      <c r="G178" s="139">
        <v>45.9</v>
      </c>
      <c r="H178" s="140">
        <v>-129.9</v>
      </c>
      <c r="I178" s="2">
        <v>10</v>
      </c>
      <c r="J178" s="6" t="s">
        <v>906</v>
      </c>
      <c r="K178" s="2">
        <v>2010</v>
      </c>
      <c r="L178" s="5" t="s">
        <v>18</v>
      </c>
      <c r="M178" s="5" t="s">
        <v>538</v>
      </c>
      <c r="N178" s="2" t="s">
        <v>900</v>
      </c>
      <c r="O178" s="2" t="s">
        <v>893</v>
      </c>
      <c r="P178" s="2" t="s">
        <v>894</v>
      </c>
      <c r="Q178" s="2" t="s">
        <v>633</v>
      </c>
      <c r="S178" s="2" t="s">
        <v>615</v>
      </c>
      <c r="U178" s="2" t="s">
        <v>616</v>
      </c>
      <c r="W178" s="2" t="s">
        <v>865</v>
      </c>
      <c r="X178" s="2" t="s">
        <v>751</v>
      </c>
    </row>
    <row r="179" spans="1:31">
      <c r="A179" s="28" t="s">
        <v>907</v>
      </c>
      <c r="B179" s="2" t="s">
        <v>785</v>
      </c>
      <c r="C179" s="2" t="s">
        <v>908</v>
      </c>
      <c r="D179" s="2" t="s">
        <v>760</v>
      </c>
      <c r="E179" s="2" t="s">
        <v>196</v>
      </c>
      <c r="F179" s="2" t="s">
        <v>787</v>
      </c>
      <c r="G179" s="139">
        <v>28</v>
      </c>
      <c r="H179" s="140">
        <v>-89</v>
      </c>
      <c r="I179" s="2" t="s">
        <v>909</v>
      </c>
      <c r="J179" s="6" t="s">
        <v>819</v>
      </c>
      <c r="K179" s="2">
        <v>2010</v>
      </c>
      <c r="L179" s="5" t="s">
        <v>18</v>
      </c>
      <c r="M179" s="5" t="s">
        <v>538</v>
      </c>
      <c r="N179" s="2" t="s">
        <v>900</v>
      </c>
      <c r="O179" s="2" t="s">
        <v>893</v>
      </c>
      <c r="P179" s="2" t="s">
        <v>894</v>
      </c>
      <c r="Q179" s="2" t="s">
        <v>633</v>
      </c>
      <c r="S179" s="2" t="s">
        <v>615</v>
      </c>
      <c r="U179" s="2" t="s">
        <v>616</v>
      </c>
      <c r="W179" s="2" t="s">
        <v>865</v>
      </c>
      <c r="X179" s="2" t="s">
        <v>751</v>
      </c>
    </row>
    <row r="180" spans="1:31">
      <c r="A180" s="28" t="s">
        <v>910</v>
      </c>
      <c r="B180" s="2" t="s">
        <v>785</v>
      </c>
      <c r="C180" s="2" t="s">
        <v>911</v>
      </c>
      <c r="D180" s="2" t="s">
        <v>912</v>
      </c>
      <c r="E180" s="2" t="s">
        <v>913</v>
      </c>
      <c r="F180" s="2" t="s">
        <v>787</v>
      </c>
      <c r="G180" s="139">
        <v>28</v>
      </c>
      <c r="H180" s="140">
        <v>-80</v>
      </c>
      <c r="I180" s="2" t="s">
        <v>914</v>
      </c>
      <c r="J180" s="6" t="s">
        <v>738</v>
      </c>
      <c r="K180" s="2">
        <v>2010</v>
      </c>
      <c r="L180" s="5" t="s">
        <v>18</v>
      </c>
      <c r="M180" s="5" t="s">
        <v>538</v>
      </c>
      <c r="N180" s="2" t="s">
        <v>915</v>
      </c>
      <c r="O180" s="2" t="s">
        <v>893</v>
      </c>
      <c r="P180" s="2" t="s">
        <v>894</v>
      </c>
      <c r="Q180" s="2" t="s">
        <v>633</v>
      </c>
      <c r="S180" s="2" t="s">
        <v>615</v>
      </c>
      <c r="T180" s="2" t="s">
        <v>679</v>
      </c>
      <c r="U180" s="2" t="s">
        <v>616</v>
      </c>
      <c r="W180" s="2" t="s">
        <v>865</v>
      </c>
      <c r="X180" s="2" t="s">
        <v>751</v>
      </c>
    </row>
    <row r="181" spans="1:31">
      <c r="A181" s="38" t="s">
        <v>916</v>
      </c>
      <c r="B181" s="38" t="s">
        <v>883</v>
      </c>
      <c r="C181" s="38" t="s">
        <v>917</v>
      </c>
      <c r="D181" s="38" t="s">
        <v>918</v>
      </c>
      <c r="E181" s="38" t="s">
        <v>249</v>
      </c>
      <c r="F181" s="38" t="s">
        <v>250</v>
      </c>
      <c r="G181" s="178">
        <v>22.716666666666701</v>
      </c>
      <c r="H181" s="178">
        <v>-158.03333333333299</v>
      </c>
      <c r="I181" s="2">
        <v>4</v>
      </c>
      <c r="J181" s="50" t="s">
        <v>304</v>
      </c>
      <c r="K181" s="38">
        <v>2011</v>
      </c>
      <c r="L181" s="5" t="s">
        <v>18</v>
      </c>
      <c r="M181" s="5" t="s">
        <v>538</v>
      </c>
      <c r="N181" s="38" t="s">
        <v>919</v>
      </c>
      <c r="O181" s="2" t="s">
        <v>893</v>
      </c>
      <c r="P181" s="2" t="s">
        <v>894</v>
      </c>
      <c r="Q181" s="2" t="s">
        <v>633</v>
      </c>
      <c r="S181" s="38" t="s">
        <v>615</v>
      </c>
      <c r="T181" s="38" t="s">
        <v>902</v>
      </c>
      <c r="U181" s="2" t="s">
        <v>616</v>
      </c>
      <c r="W181" s="2" t="s">
        <v>865</v>
      </c>
      <c r="X181" s="2" t="s">
        <v>751</v>
      </c>
      <c r="Y181" s="121" t="s">
        <v>752</v>
      </c>
      <c r="Z181" s="121" t="s">
        <v>779</v>
      </c>
      <c r="AB181" t="s">
        <v>873</v>
      </c>
      <c r="AC181" t="s">
        <v>920</v>
      </c>
    </row>
    <row r="182" spans="1:31">
      <c r="A182" s="38" t="s">
        <v>921</v>
      </c>
      <c r="B182" s="38" t="s">
        <v>922</v>
      </c>
      <c r="C182" s="38" t="s">
        <v>923</v>
      </c>
      <c r="D182" s="38" t="s">
        <v>924</v>
      </c>
      <c r="E182" s="38" t="s">
        <v>273</v>
      </c>
      <c r="F182" s="2" t="s">
        <v>892</v>
      </c>
      <c r="G182" s="193">
        <v>47.8</v>
      </c>
      <c r="H182" s="194">
        <v>-128</v>
      </c>
      <c r="I182" s="2">
        <v>9</v>
      </c>
      <c r="J182" s="50" t="s">
        <v>185</v>
      </c>
      <c r="K182" s="38">
        <v>2011</v>
      </c>
      <c r="L182" s="5" t="s">
        <v>18</v>
      </c>
      <c r="M182" s="5" t="s">
        <v>538</v>
      </c>
      <c r="N182" s="2" t="s">
        <v>591</v>
      </c>
      <c r="O182" s="2" t="s">
        <v>893</v>
      </c>
      <c r="P182" s="2" t="s">
        <v>894</v>
      </c>
      <c r="Q182" s="2" t="s">
        <v>633</v>
      </c>
      <c r="S182" s="2" t="s">
        <v>615</v>
      </c>
      <c r="T182" s="2" t="s">
        <v>679</v>
      </c>
      <c r="U182" s="2" t="s">
        <v>616</v>
      </c>
      <c r="V182" s="2" t="s">
        <v>386</v>
      </c>
      <c r="W182" s="2" t="s">
        <v>865</v>
      </c>
      <c r="X182" s="2" t="s">
        <v>751</v>
      </c>
      <c r="Y182" s="121" t="s">
        <v>752</v>
      </c>
      <c r="Z182" s="121" t="s">
        <v>779</v>
      </c>
      <c r="AB182" t="s">
        <v>873</v>
      </c>
      <c r="AC182" t="s">
        <v>920</v>
      </c>
    </row>
    <row r="183" spans="1:31">
      <c r="A183" s="38" t="s">
        <v>925</v>
      </c>
      <c r="B183" s="38" t="s">
        <v>922</v>
      </c>
      <c r="C183" s="38" t="s">
        <v>926</v>
      </c>
      <c r="D183" s="38" t="s">
        <v>927</v>
      </c>
      <c r="E183" s="38" t="s">
        <v>273</v>
      </c>
      <c r="F183" s="38" t="s">
        <v>928</v>
      </c>
      <c r="G183" s="193">
        <v>47.9</v>
      </c>
      <c r="H183" s="194">
        <v>-129</v>
      </c>
      <c r="I183" s="38">
        <v>9</v>
      </c>
      <c r="J183" s="50" t="s">
        <v>190</v>
      </c>
      <c r="K183" s="38">
        <v>2011</v>
      </c>
      <c r="L183" s="5" t="s">
        <v>18</v>
      </c>
      <c r="M183" s="5" t="s">
        <v>538</v>
      </c>
      <c r="N183" s="2" t="s">
        <v>591</v>
      </c>
      <c r="O183" s="2" t="s">
        <v>893</v>
      </c>
      <c r="P183" s="2" t="s">
        <v>894</v>
      </c>
      <c r="Q183" s="2" t="s">
        <v>633</v>
      </c>
      <c r="S183" s="2" t="s">
        <v>615</v>
      </c>
      <c r="T183" s="38" t="s">
        <v>902</v>
      </c>
      <c r="U183" s="2" t="s">
        <v>616</v>
      </c>
      <c r="V183" s="2" t="s">
        <v>386</v>
      </c>
      <c r="W183" s="2" t="s">
        <v>865</v>
      </c>
      <c r="X183" s="2" t="s">
        <v>751</v>
      </c>
      <c r="Y183" s="121" t="s">
        <v>752</v>
      </c>
      <c r="Z183" s="121" t="s">
        <v>779</v>
      </c>
      <c r="AB183" t="s">
        <v>873</v>
      </c>
      <c r="AC183" t="s">
        <v>920</v>
      </c>
    </row>
    <row r="184" spans="1:31">
      <c r="A184" s="38" t="s">
        <v>929</v>
      </c>
      <c r="B184" s="38" t="s">
        <v>922</v>
      </c>
      <c r="C184" s="38" t="s">
        <v>930</v>
      </c>
      <c r="D184" s="38" t="s">
        <v>931</v>
      </c>
      <c r="E184" s="38" t="s">
        <v>273</v>
      </c>
      <c r="F184" s="2" t="s">
        <v>898</v>
      </c>
      <c r="G184" s="193">
        <v>48</v>
      </c>
      <c r="H184" s="194">
        <v>-129</v>
      </c>
      <c r="I184" s="38">
        <v>9</v>
      </c>
      <c r="J184" s="50" t="s">
        <v>598</v>
      </c>
      <c r="K184" s="38">
        <v>2011</v>
      </c>
      <c r="L184" s="5" t="s">
        <v>18</v>
      </c>
      <c r="M184" s="5" t="s">
        <v>538</v>
      </c>
      <c r="N184" s="2" t="s">
        <v>591</v>
      </c>
      <c r="O184" s="2" t="s">
        <v>893</v>
      </c>
      <c r="P184" s="2" t="s">
        <v>894</v>
      </c>
      <c r="Q184" s="2" t="s">
        <v>633</v>
      </c>
      <c r="S184" s="38" t="s">
        <v>932</v>
      </c>
      <c r="T184" s="2" t="s">
        <v>679</v>
      </c>
      <c r="U184" s="2" t="s">
        <v>616</v>
      </c>
      <c r="W184" s="2" t="s">
        <v>865</v>
      </c>
      <c r="X184" s="2" t="s">
        <v>751</v>
      </c>
      <c r="AD184" t="s">
        <v>933</v>
      </c>
    </row>
    <row r="185" spans="1:31">
      <c r="A185" s="38" t="s">
        <v>934</v>
      </c>
      <c r="B185" s="38" t="s">
        <v>922</v>
      </c>
      <c r="C185" s="38" t="s">
        <v>935</v>
      </c>
      <c r="D185" s="38" t="s">
        <v>936</v>
      </c>
      <c r="E185" s="38" t="s">
        <v>273</v>
      </c>
      <c r="F185" s="2" t="s">
        <v>898</v>
      </c>
      <c r="G185" s="207">
        <v>44.55</v>
      </c>
      <c r="H185" s="207">
        <v>-125.54</v>
      </c>
      <c r="I185" s="38">
        <v>9</v>
      </c>
      <c r="J185" s="50" t="s">
        <v>906</v>
      </c>
      <c r="K185" s="38">
        <v>2011</v>
      </c>
      <c r="L185" s="5" t="s">
        <v>18</v>
      </c>
      <c r="M185" s="5" t="s">
        <v>538</v>
      </c>
      <c r="N185" s="2" t="s">
        <v>591</v>
      </c>
      <c r="O185" s="2" t="s">
        <v>893</v>
      </c>
      <c r="P185" s="2" t="s">
        <v>894</v>
      </c>
      <c r="Q185" s="2" t="s">
        <v>633</v>
      </c>
      <c r="S185" s="38" t="s">
        <v>932</v>
      </c>
      <c r="T185" s="2" t="s">
        <v>679</v>
      </c>
      <c r="U185" s="2" t="s">
        <v>616</v>
      </c>
      <c r="V185" s="2" t="s">
        <v>386</v>
      </c>
      <c r="W185" s="2" t="s">
        <v>865</v>
      </c>
      <c r="X185" s="2" t="s">
        <v>751</v>
      </c>
      <c r="Y185" s="121" t="s">
        <v>752</v>
      </c>
      <c r="AB185" t="s">
        <v>873</v>
      </c>
      <c r="AC185" t="s">
        <v>920</v>
      </c>
    </row>
    <row r="186" spans="1:31">
      <c r="A186" s="38" t="s">
        <v>937</v>
      </c>
      <c r="B186" s="38" t="s">
        <v>922</v>
      </c>
      <c r="C186" s="38" t="s">
        <v>938</v>
      </c>
      <c r="D186" s="38" t="s">
        <v>939</v>
      </c>
      <c r="E186" s="38" t="s">
        <v>273</v>
      </c>
      <c r="F186" s="38" t="s">
        <v>940</v>
      </c>
      <c r="G186" s="179">
        <v>34.5</v>
      </c>
      <c r="H186" s="179">
        <v>-120</v>
      </c>
      <c r="I186" s="38" t="s">
        <v>941</v>
      </c>
      <c r="J186" s="50" t="s">
        <v>906</v>
      </c>
      <c r="K186" s="38">
        <v>2011</v>
      </c>
      <c r="L186" s="5" t="s">
        <v>18</v>
      </c>
      <c r="M186" s="5" t="s">
        <v>538</v>
      </c>
      <c r="N186" s="2" t="s">
        <v>591</v>
      </c>
      <c r="O186" s="2" t="s">
        <v>893</v>
      </c>
      <c r="P186" s="2" t="s">
        <v>901</v>
      </c>
      <c r="Q186" s="2" t="s">
        <v>633</v>
      </c>
      <c r="S186" s="38" t="s">
        <v>932</v>
      </c>
      <c r="T186" s="38" t="s">
        <v>942</v>
      </c>
      <c r="U186" s="2" t="s">
        <v>616</v>
      </c>
      <c r="V186" s="2" t="s">
        <v>386</v>
      </c>
      <c r="W186" s="2" t="s">
        <v>865</v>
      </c>
      <c r="X186" s="2" t="s">
        <v>751</v>
      </c>
      <c r="Y186" s="121" t="s">
        <v>752</v>
      </c>
      <c r="AB186" t="s">
        <v>873</v>
      </c>
      <c r="AC186" t="s">
        <v>920</v>
      </c>
      <c r="AE186" t="s">
        <v>943</v>
      </c>
    </row>
    <row r="187" spans="1:31">
      <c r="A187" s="38" t="s">
        <v>944</v>
      </c>
      <c r="B187" s="38" t="s">
        <v>922</v>
      </c>
      <c r="C187" s="38" t="s">
        <v>945</v>
      </c>
      <c r="D187" s="38" t="s">
        <v>946</v>
      </c>
      <c r="E187" s="38" t="s">
        <v>206</v>
      </c>
      <c r="F187" s="38" t="s">
        <v>402</v>
      </c>
      <c r="G187" s="193">
        <v>9.83</v>
      </c>
      <c r="H187" s="194">
        <v>-104</v>
      </c>
      <c r="I187" s="38">
        <v>13</v>
      </c>
      <c r="J187" s="50" t="s">
        <v>819</v>
      </c>
      <c r="K187" s="38">
        <v>2011</v>
      </c>
      <c r="L187" s="5" t="s">
        <v>18</v>
      </c>
      <c r="M187" s="5" t="s">
        <v>538</v>
      </c>
      <c r="N187" s="2" t="s">
        <v>591</v>
      </c>
      <c r="O187" s="2" t="s">
        <v>893</v>
      </c>
      <c r="P187" s="2" t="s">
        <v>901</v>
      </c>
      <c r="Q187" s="2" t="s">
        <v>633</v>
      </c>
      <c r="S187" s="38" t="s">
        <v>932</v>
      </c>
      <c r="T187" s="38" t="s">
        <v>942</v>
      </c>
      <c r="U187" s="2" t="s">
        <v>616</v>
      </c>
      <c r="V187" s="2" t="s">
        <v>386</v>
      </c>
      <c r="W187" s="2" t="s">
        <v>865</v>
      </c>
      <c r="X187" s="2" t="s">
        <v>751</v>
      </c>
      <c r="Y187" s="121" t="s">
        <v>773</v>
      </c>
      <c r="Z187" s="121" t="s">
        <v>779</v>
      </c>
      <c r="AB187" t="s">
        <v>873</v>
      </c>
      <c r="AC187" t="s">
        <v>947</v>
      </c>
    </row>
    <row r="188" spans="1:31">
      <c r="A188" s="38" t="s">
        <v>948</v>
      </c>
      <c r="B188" s="38" t="s">
        <v>922</v>
      </c>
      <c r="C188" s="38" t="s">
        <v>949</v>
      </c>
      <c r="D188" s="38" t="s">
        <v>950</v>
      </c>
      <c r="E188" s="38" t="s">
        <v>366</v>
      </c>
      <c r="F188" s="38" t="s">
        <v>951</v>
      </c>
      <c r="G188" s="145">
        <v>35</v>
      </c>
      <c r="H188" s="194">
        <v>21</v>
      </c>
      <c r="I188" s="38">
        <v>34</v>
      </c>
      <c r="J188" s="50" t="s">
        <v>403</v>
      </c>
      <c r="K188" s="38">
        <v>2011</v>
      </c>
      <c r="L188" s="5" t="s">
        <v>18</v>
      </c>
      <c r="M188" s="5" t="s">
        <v>538</v>
      </c>
      <c r="N188" s="2" t="s">
        <v>591</v>
      </c>
      <c r="O188" s="2" t="s">
        <v>893</v>
      </c>
      <c r="P188" s="2" t="s">
        <v>894</v>
      </c>
      <c r="Q188" s="2" t="s">
        <v>633</v>
      </c>
      <c r="S188" s="38" t="s">
        <v>932</v>
      </c>
      <c r="T188" s="38" t="s">
        <v>942</v>
      </c>
      <c r="U188" s="2" t="s">
        <v>616</v>
      </c>
      <c r="V188" s="38" t="s">
        <v>681</v>
      </c>
      <c r="W188" s="2" t="s">
        <v>865</v>
      </c>
      <c r="X188" s="2" t="s">
        <v>751</v>
      </c>
      <c r="Y188" s="121" t="s">
        <v>773</v>
      </c>
      <c r="Z188" s="121" t="s">
        <v>779</v>
      </c>
      <c r="AB188" t="s">
        <v>873</v>
      </c>
      <c r="AC188" t="s">
        <v>920</v>
      </c>
    </row>
    <row r="189" spans="1:31">
      <c r="A189" s="38" t="s">
        <v>952</v>
      </c>
      <c r="B189" s="38" t="s">
        <v>922</v>
      </c>
      <c r="C189" s="38" t="s">
        <v>953</v>
      </c>
      <c r="D189" s="38" t="s">
        <v>954</v>
      </c>
      <c r="E189" s="38" t="s">
        <v>196</v>
      </c>
      <c r="F189" s="38" t="s">
        <v>955</v>
      </c>
      <c r="G189" s="28">
        <v>18.5</v>
      </c>
      <c r="H189" s="194">
        <v>-81.7</v>
      </c>
      <c r="I189" s="38">
        <v>17</v>
      </c>
      <c r="J189" s="50" t="s">
        <v>956</v>
      </c>
      <c r="K189" s="38">
        <v>2012</v>
      </c>
      <c r="L189" s="5" t="s">
        <v>18</v>
      </c>
      <c r="M189" s="126" t="s">
        <v>886</v>
      </c>
      <c r="N189" s="2" t="s">
        <v>591</v>
      </c>
      <c r="O189" s="2" t="s">
        <v>893</v>
      </c>
      <c r="P189" s="2" t="s">
        <v>901</v>
      </c>
      <c r="Q189" s="2" t="s">
        <v>633</v>
      </c>
      <c r="S189" s="38" t="s">
        <v>957</v>
      </c>
      <c r="T189" s="38" t="s">
        <v>615</v>
      </c>
      <c r="U189" s="2" t="s">
        <v>616</v>
      </c>
      <c r="V189" s="38" t="s">
        <v>681</v>
      </c>
      <c r="W189" s="2" t="s">
        <v>865</v>
      </c>
      <c r="X189" s="2" t="s">
        <v>751</v>
      </c>
      <c r="Y189" s="121" t="s">
        <v>752</v>
      </c>
      <c r="Z189" s="121" t="s">
        <v>779</v>
      </c>
      <c r="AA189" s="38" t="s">
        <v>958</v>
      </c>
      <c r="AB189" t="s">
        <v>873</v>
      </c>
      <c r="AC189" t="s">
        <v>920</v>
      </c>
    </row>
    <row r="190" spans="1:31">
      <c r="A190" s="38" t="s">
        <v>959</v>
      </c>
      <c r="B190" s="2" t="s">
        <v>775</v>
      </c>
      <c r="C190" s="38" t="s">
        <v>960</v>
      </c>
      <c r="D190" s="38" t="s">
        <v>961</v>
      </c>
      <c r="E190" s="38" t="s">
        <v>222</v>
      </c>
      <c r="F190" s="38" t="s">
        <v>962</v>
      </c>
      <c r="G190" s="28">
        <v>22.8</v>
      </c>
      <c r="H190" s="155">
        <v>-46</v>
      </c>
      <c r="I190" s="179">
        <v>23</v>
      </c>
      <c r="J190" s="50" t="s">
        <v>414</v>
      </c>
      <c r="K190" s="38">
        <v>2012</v>
      </c>
      <c r="L190" s="5" t="s">
        <v>18</v>
      </c>
      <c r="M190" s="5" t="s">
        <v>538</v>
      </c>
      <c r="N190" s="2" t="s">
        <v>591</v>
      </c>
      <c r="O190" s="2" t="s">
        <v>893</v>
      </c>
      <c r="P190" s="2" t="s">
        <v>901</v>
      </c>
      <c r="Q190" s="2" t="s">
        <v>633</v>
      </c>
      <c r="S190" s="38" t="s">
        <v>932</v>
      </c>
      <c r="T190" s="38" t="s">
        <v>615</v>
      </c>
      <c r="U190" s="2" t="s">
        <v>616</v>
      </c>
      <c r="V190" s="38" t="s">
        <v>681</v>
      </c>
      <c r="W190" s="2" t="s">
        <v>865</v>
      </c>
      <c r="X190" s="2" t="s">
        <v>751</v>
      </c>
      <c r="Y190" s="121" t="s">
        <v>773</v>
      </c>
      <c r="Z190" s="121" t="s">
        <v>779</v>
      </c>
      <c r="AB190" t="s">
        <v>873</v>
      </c>
      <c r="AC190" t="s">
        <v>920</v>
      </c>
    </row>
    <row r="191" spans="1:31">
      <c r="A191" s="38" t="s">
        <v>963</v>
      </c>
      <c r="B191" s="38" t="s">
        <v>922</v>
      </c>
      <c r="C191" s="38" t="s">
        <v>964</v>
      </c>
      <c r="D191" s="38" t="s">
        <v>965</v>
      </c>
      <c r="E191" s="38" t="s">
        <v>196</v>
      </c>
      <c r="F191" s="38" t="s">
        <v>966</v>
      </c>
      <c r="G191" s="28">
        <v>13</v>
      </c>
      <c r="H191" s="194">
        <v>-57</v>
      </c>
      <c r="I191" s="38">
        <v>21</v>
      </c>
      <c r="J191" s="50" t="s">
        <v>185</v>
      </c>
      <c r="K191" s="38">
        <v>2012</v>
      </c>
      <c r="L191" s="5" t="s">
        <v>18</v>
      </c>
      <c r="M191" s="5" t="s">
        <v>538</v>
      </c>
      <c r="N191" s="2" t="s">
        <v>591</v>
      </c>
      <c r="O191" s="2" t="s">
        <v>893</v>
      </c>
      <c r="P191" s="2" t="s">
        <v>894</v>
      </c>
      <c r="Q191" s="2" t="s">
        <v>633</v>
      </c>
      <c r="S191" s="38" t="s">
        <v>932</v>
      </c>
      <c r="T191" s="38" t="s">
        <v>615</v>
      </c>
      <c r="U191" s="2" t="s">
        <v>616</v>
      </c>
      <c r="V191" s="38" t="s">
        <v>681</v>
      </c>
      <c r="W191" s="2" t="s">
        <v>865</v>
      </c>
      <c r="X191" s="2" t="s">
        <v>751</v>
      </c>
      <c r="Y191" s="121" t="s">
        <v>752</v>
      </c>
      <c r="Z191" s="121" t="s">
        <v>779</v>
      </c>
      <c r="AD191" t="s">
        <v>967</v>
      </c>
      <c r="AE191" t="s">
        <v>968</v>
      </c>
    </row>
    <row r="192" spans="1:31">
      <c r="A192" s="38" t="s">
        <v>969</v>
      </c>
      <c r="B192" s="2" t="s">
        <v>466</v>
      </c>
      <c r="C192" s="38" t="s">
        <v>970</v>
      </c>
      <c r="D192" s="38" t="s">
        <v>971</v>
      </c>
      <c r="E192" s="38" t="s">
        <v>273</v>
      </c>
      <c r="F192" s="38" t="s">
        <v>898</v>
      </c>
      <c r="G192">
        <v>47</v>
      </c>
      <c r="H192" s="194">
        <v>-125</v>
      </c>
      <c r="I192" s="38">
        <v>10</v>
      </c>
      <c r="J192" s="50" t="s">
        <v>190</v>
      </c>
      <c r="K192" s="38">
        <v>2012</v>
      </c>
      <c r="L192" s="5" t="s">
        <v>18</v>
      </c>
      <c r="M192" s="5" t="s">
        <v>538</v>
      </c>
      <c r="N192" s="2" t="s">
        <v>591</v>
      </c>
      <c r="O192" s="2" t="s">
        <v>893</v>
      </c>
      <c r="P192" s="2" t="s">
        <v>894</v>
      </c>
      <c r="Q192" s="2" t="s">
        <v>633</v>
      </c>
      <c r="S192" s="38" t="s">
        <v>932</v>
      </c>
      <c r="T192" s="38" t="s">
        <v>615</v>
      </c>
      <c r="U192" s="2" t="s">
        <v>616</v>
      </c>
      <c r="V192" s="38" t="s">
        <v>972</v>
      </c>
      <c r="W192" s="2" t="s">
        <v>865</v>
      </c>
      <c r="X192" s="2" t="s">
        <v>751</v>
      </c>
      <c r="Y192" s="121" t="s">
        <v>773</v>
      </c>
      <c r="Z192" s="121" t="s">
        <v>779</v>
      </c>
    </row>
    <row r="193" spans="1:32">
      <c r="A193" s="38" t="s">
        <v>973</v>
      </c>
      <c r="B193" s="38" t="s">
        <v>974</v>
      </c>
      <c r="C193" s="38" t="s">
        <v>975</v>
      </c>
      <c r="D193" s="38" t="s">
        <v>976</v>
      </c>
      <c r="E193" s="38" t="s">
        <v>273</v>
      </c>
      <c r="F193" s="38" t="s">
        <v>898</v>
      </c>
      <c r="G193">
        <v>46</v>
      </c>
      <c r="H193" s="194">
        <v>-130</v>
      </c>
      <c r="I193" s="38">
        <v>9</v>
      </c>
      <c r="J193" s="50" t="s">
        <v>598</v>
      </c>
      <c r="K193" s="38">
        <v>2012</v>
      </c>
      <c r="L193" s="5" t="s">
        <v>18</v>
      </c>
      <c r="M193" s="5" t="s">
        <v>538</v>
      </c>
      <c r="N193" s="2" t="s">
        <v>591</v>
      </c>
      <c r="O193" s="2" t="s">
        <v>893</v>
      </c>
      <c r="P193" s="2" t="s">
        <v>894</v>
      </c>
      <c r="Q193" s="2" t="s">
        <v>633</v>
      </c>
      <c r="S193" s="38" t="s">
        <v>932</v>
      </c>
      <c r="T193" s="38" t="s">
        <v>615</v>
      </c>
      <c r="U193" s="2" t="s">
        <v>616</v>
      </c>
      <c r="V193" s="38" t="s">
        <v>681</v>
      </c>
      <c r="W193" s="2" t="s">
        <v>865</v>
      </c>
      <c r="X193" s="2" t="s">
        <v>751</v>
      </c>
      <c r="Y193" s="121" t="s">
        <v>773</v>
      </c>
      <c r="Z193" s="121" t="s">
        <v>779</v>
      </c>
      <c r="AC193" t="s">
        <v>920</v>
      </c>
      <c r="AD193" t="s">
        <v>977</v>
      </c>
      <c r="AE193" t="s">
        <v>978</v>
      </c>
    </row>
    <row r="194" spans="1:32">
      <c r="A194" s="38" t="s">
        <v>979</v>
      </c>
      <c r="B194" s="38" t="s">
        <v>980</v>
      </c>
      <c r="C194" s="38" t="s">
        <v>981</v>
      </c>
      <c r="D194" s="38" t="s">
        <v>982</v>
      </c>
      <c r="E194" s="2" t="s">
        <v>983</v>
      </c>
      <c r="F194" s="38" t="s">
        <v>984</v>
      </c>
      <c r="G194">
        <v>26.5</v>
      </c>
      <c r="H194" s="194">
        <v>-33.29</v>
      </c>
      <c r="I194" s="38" t="s">
        <v>985</v>
      </c>
      <c r="J194" s="50" t="s">
        <v>623</v>
      </c>
      <c r="K194" s="38">
        <v>2012</v>
      </c>
      <c r="L194" s="5" t="s">
        <v>18</v>
      </c>
      <c r="M194" s="5" t="s">
        <v>538</v>
      </c>
      <c r="N194" s="2" t="s">
        <v>591</v>
      </c>
      <c r="O194" s="2" t="s">
        <v>893</v>
      </c>
      <c r="P194" s="2" t="s">
        <v>894</v>
      </c>
      <c r="Q194" s="38" t="s">
        <v>986</v>
      </c>
      <c r="R194" s="38" t="s">
        <v>987</v>
      </c>
      <c r="S194" s="38" t="s">
        <v>932</v>
      </c>
      <c r="T194" s="38" t="s">
        <v>615</v>
      </c>
      <c r="U194" s="2" t="s">
        <v>616</v>
      </c>
      <c r="V194" s="38" t="s">
        <v>386</v>
      </c>
      <c r="W194" s="2" t="s">
        <v>865</v>
      </c>
      <c r="X194" s="2" t="s">
        <v>751</v>
      </c>
      <c r="Y194" s="121" t="s">
        <v>773</v>
      </c>
      <c r="Z194" s="121" t="s">
        <v>779</v>
      </c>
      <c r="AB194" t="s">
        <v>873</v>
      </c>
      <c r="AD194" t="s">
        <v>988</v>
      </c>
    </row>
    <row r="195" spans="1:32">
      <c r="A195" s="38" t="s">
        <v>989</v>
      </c>
      <c r="B195" s="2" t="s">
        <v>466</v>
      </c>
      <c r="C195" s="38" t="s">
        <v>990</v>
      </c>
      <c r="D195" s="2" t="s">
        <v>818</v>
      </c>
      <c r="E195" s="2" t="s">
        <v>249</v>
      </c>
      <c r="F195" s="2" t="s">
        <v>766</v>
      </c>
      <c r="G195" s="178">
        <v>18.783332999999999</v>
      </c>
      <c r="H195" s="178">
        <v>-155.283333</v>
      </c>
      <c r="I195" s="38">
        <v>5</v>
      </c>
      <c r="J195" s="50" t="s">
        <v>991</v>
      </c>
      <c r="K195" s="38">
        <v>2013</v>
      </c>
      <c r="L195" s="5" t="s">
        <v>18</v>
      </c>
      <c r="M195" s="5" t="s">
        <v>538</v>
      </c>
      <c r="N195" s="2" t="s">
        <v>591</v>
      </c>
      <c r="O195" s="2" t="s">
        <v>893</v>
      </c>
      <c r="P195" s="2" t="s">
        <v>894</v>
      </c>
      <c r="Q195" s="38" t="s">
        <v>986</v>
      </c>
      <c r="R195" s="38" t="s">
        <v>987</v>
      </c>
      <c r="S195" s="38" t="s">
        <v>932</v>
      </c>
      <c r="T195" s="38" t="s">
        <v>615</v>
      </c>
      <c r="U195" s="2" t="s">
        <v>616</v>
      </c>
      <c r="V195" s="38" t="s">
        <v>386</v>
      </c>
      <c r="W195" s="2" t="s">
        <v>865</v>
      </c>
      <c r="X195" s="2" t="s">
        <v>751</v>
      </c>
      <c r="Y195" s="121" t="s">
        <v>752</v>
      </c>
      <c r="Z195" s="121" t="s">
        <v>779</v>
      </c>
      <c r="AA195" s="38" t="s">
        <v>992</v>
      </c>
      <c r="AB195" t="s">
        <v>873</v>
      </c>
      <c r="AC195" t="s">
        <v>920</v>
      </c>
      <c r="AE195" t="s">
        <v>993</v>
      </c>
    </row>
    <row r="196" spans="1:32">
      <c r="A196" s="38" t="s">
        <v>994</v>
      </c>
      <c r="B196" s="2" t="s">
        <v>785</v>
      </c>
      <c r="C196" s="38" t="s">
        <v>995</v>
      </c>
      <c r="D196" s="38" t="s">
        <v>996</v>
      </c>
      <c r="E196" s="38" t="s">
        <v>284</v>
      </c>
      <c r="F196" s="179" t="s">
        <v>997</v>
      </c>
      <c r="G196">
        <v>36.6</v>
      </c>
      <c r="H196" s="194">
        <v>-74.75</v>
      </c>
      <c r="I196" t="s">
        <v>998</v>
      </c>
      <c r="J196" s="50" t="s">
        <v>304</v>
      </c>
      <c r="K196" s="38">
        <v>2013</v>
      </c>
      <c r="L196" s="5" t="s">
        <v>18</v>
      </c>
      <c r="M196" s="5" t="s">
        <v>538</v>
      </c>
      <c r="N196" s="2" t="s">
        <v>591</v>
      </c>
      <c r="O196" s="2" t="s">
        <v>893</v>
      </c>
      <c r="P196" s="2" t="s">
        <v>894</v>
      </c>
      <c r="Q196" s="38" t="s">
        <v>999</v>
      </c>
      <c r="R196" s="38"/>
      <c r="S196" s="38" t="s">
        <v>932</v>
      </c>
      <c r="T196" s="38" t="s">
        <v>615</v>
      </c>
      <c r="U196" s="2" t="s">
        <v>616</v>
      </c>
      <c r="V196" s="38" t="s">
        <v>386</v>
      </c>
      <c r="W196" s="2" t="s">
        <v>865</v>
      </c>
      <c r="X196" s="2" t="s">
        <v>751</v>
      </c>
      <c r="Y196" s="121" t="s">
        <v>752</v>
      </c>
      <c r="Z196" s="121" t="s">
        <v>779</v>
      </c>
      <c r="AB196" t="s">
        <v>873</v>
      </c>
      <c r="AC196" t="s">
        <v>920</v>
      </c>
      <c r="AD196" t="s">
        <v>988</v>
      </c>
      <c r="AE196" t="s">
        <v>1000</v>
      </c>
    </row>
    <row r="197" spans="1:32">
      <c r="A197" s="38" t="s">
        <v>1001</v>
      </c>
      <c r="B197" s="38" t="s">
        <v>922</v>
      </c>
      <c r="C197" s="38" t="s">
        <v>1002</v>
      </c>
      <c r="D197" s="38" t="s">
        <v>1003</v>
      </c>
      <c r="E197" s="38" t="s">
        <v>273</v>
      </c>
      <c r="F197" s="38" t="s">
        <v>1004</v>
      </c>
      <c r="G197" s="224" t="s">
        <v>1005</v>
      </c>
      <c r="H197" s="38">
        <v>-124.5</v>
      </c>
      <c r="I197" s="38">
        <v>10</v>
      </c>
      <c r="J197" s="50" t="s">
        <v>185</v>
      </c>
      <c r="K197" s="38">
        <v>2013</v>
      </c>
      <c r="L197" s="5" t="s">
        <v>18</v>
      </c>
      <c r="M197" s="5" t="s">
        <v>538</v>
      </c>
      <c r="N197" s="2" t="s">
        <v>591</v>
      </c>
      <c r="O197" s="2" t="s">
        <v>893</v>
      </c>
      <c r="P197" s="2" t="s">
        <v>894</v>
      </c>
      <c r="Q197" s="38" t="s">
        <v>999</v>
      </c>
      <c r="S197" s="38" t="s">
        <v>932</v>
      </c>
      <c r="T197" s="38" t="s">
        <v>1006</v>
      </c>
      <c r="U197" s="2" t="s">
        <v>616</v>
      </c>
      <c r="V197" s="38" t="s">
        <v>386</v>
      </c>
      <c r="W197" s="2" t="s">
        <v>865</v>
      </c>
      <c r="X197" s="2" t="s">
        <v>751</v>
      </c>
      <c r="Y197" s="121" t="s">
        <v>773</v>
      </c>
      <c r="Z197" s="121" t="s">
        <v>779</v>
      </c>
      <c r="AB197" t="s">
        <v>873</v>
      </c>
      <c r="AC197" t="s">
        <v>920</v>
      </c>
      <c r="AD197" t="s">
        <v>988</v>
      </c>
      <c r="AE197" t="s">
        <v>1000</v>
      </c>
    </row>
    <row r="198" spans="1:32">
      <c r="A198" s="38" t="s">
        <v>1007</v>
      </c>
      <c r="B198" s="38" t="s">
        <v>922</v>
      </c>
      <c r="C198" s="38" t="s">
        <v>1008</v>
      </c>
      <c r="D198" s="38" t="s">
        <v>924</v>
      </c>
      <c r="E198" s="38" t="s">
        <v>273</v>
      </c>
      <c r="F198" s="38" t="s">
        <v>1009</v>
      </c>
      <c r="G198" s="224" t="s">
        <v>1010</v>
      </c>
      <c r="H198" s="194">
        <v>-127</v>
      </c>
      <c r="I198" s="38">
        <v>9</v>
      </c>
      <c r="J198" s="50" t="s">
        <v>190</v>
      </c>
      <c r="K198" s="38">
        <v>2013</v>
      </c>
      <c r="L198" s="5" t="s">
        <v>18</v>
      </c>
      <c r="M198" s="5" t="s">
        <v>538</v>
      </c>
      <c r="N198" s="2" t="s">
        <v>591</v>
      </c>
      <c r="O198" s="2" t="s">
        <v>893</v>
      </c>
      <c r="P198" s="2" t="s">
        <v>894</v>
      </c>
      <c r="Q198" s="38" t="s">
        <v>999</v>
      </c>
      <c r="S198" s="38" t="s">
        <v>932</v>
      </c>
      <c r="T198" s="38" t="s">
        <v>1006</v>
      </c>
      <c r="U198" s="2" t="s">
        <v>616</v>
      </c>
      <c r="V198" s="38" t="s">
        <v>386</v>
      </c>
      <c r="W198" s="2" t="s">
        <v>865</v>
      </c>
      <c r="X198" s="2" t="s">
        <v>751</v>
      </c>
      <c r="Y198" s="121" t="s">
        <v>773</v>
      </c>
      <c r="Z198" s="121" t="s">
        <v>779</v>
      </c>
      <c r="AB198" t="s">
        <v>873</v>
      </c>
      <c r="AC198" t="s">
        <v>920</v>
      </c>
      <c r="AD198" t="s">
        <v>988</v>
      </c>
      <c r="AE198" t="s">
        <v>1000</v>
      </c>
    </row>
    <row r="199" spans="1:32">
      <c r="A199" s="38" t="s">
        <v>1011</v>
      </c>
      <c r="B199" s="38" t="s">
        <v>922</v>
      </c>
      <c r="C199" s="38" t="s">
        <v>1012</v>
      </c>
      <c r="D199" s="38" t="s">
        <v>931</v>
      </c>
      <c r="E199" s="38" t="s">
        <v>273</v>
      </c>
      <c r="F199" s="2" t="s">
        <v>898</v>
      </c>
      <c r="G199" s="28">
        <v>46.7</v>
      </c>
      <c r="H199" s="194">
        <v>-125.5</v>
      </c>
      <c r="I199" s="38" t="s">
        <v>1013</v>
      </c>
      <c r="J199" s="50" t="s">
        <v>598</v>
      </c>
      <c r="K199" s="38">
        <v>2013</v>
      </c>
      <c r="L199" s="5" t="s">
        <v>18</v>
      </c>
      <c r="M199" s="5" t="s">
        <v>538</v>
      </c>
      <c r="N199" s="2" t="s">
        <v>591</v>
      </c>
      <c r="O199" s="2" t="s">
        <v>893</v>
      </c>
      <c r="P199" s="2" t="s">
        <v>894</v>
      </c>
      <c r="Q199" s="38" t="s">
        <v>999</v>
      </c>
      <c r="S199" s="38" t="s">
        <v>932</v>
      </c>
      <c r="T199" s="38" t="s">
        <v>1006</v>
      </c>
      <c r="U199" s="2" t="s">
        <v>616</v>
      </c>
      <c r="V199" s="38" t="s">
        <v>386</v>
      </c>
      <c r="W199" s="2" t="s">
        <v>865</v>
      </c>
      <c r="X199" s="2" t="s">
        <v>751</v>
      </c>
      <c r="Y199" s="121" t="s">
        <v>773</v>
      </c>
      <c r="Z199" s="121" t="s">
        <v>779</v>
      </c>
      <c r="AB199" t="s">
        <v>873</v>
      </c>
      <c r="AC199" t="s">
        <v>920</v>
      </c>
      <c r="AD199" t="s">
        <v>988</v>
      </c>
      <c r="AE199" t="s">
        <v>1000</v>
      </c>
      <c r="AF199" t="s">
        <v>1014</v>
      </c>
    </row>
    <row r="200" spans="1:32">
      <c r="A200" s="38" t="s">
        <v>1015</v>
      </c>
      <c r="B200" s="2" t="s">
        <v>466</v>
      </c>
      <c r="C200" s="38" t="s">
        <v>1016</v>
      </c>
      <c r="D200" s="38" t="s">
        <v>1017</v>
      </c>
      <c r="E200" s="195" t="s">
        <v>273</v>
      </c>
      <c r="F200" s="38" t="s">
        <v>1018</v>
      </c>
      <c r="G200" s="38">
        <v>45.9</v>
      </c>
      <c r="H200" s="38">
        <v>-130</v>
      </c>
      <c r="I200" s="38">
        <v>9</v>
      </c>
      <c r="J200" s="50" t="s">
        <v>906</v>
      </c>
      <c r="K200" s="38">
        <v>2013</v>
      </c>
      <c r="L200" s="5" t="s">
        <v>18</v>
      </c>
      <c r="M200" s="5" t="s">
        <v>538</v>
      </c>
      <c r="N200" s="2" t="s">
        <v>591</v>
      </c>
      <c r="O200" s="2" t="s">
        <v>893</v>
      </c>
      <c r="P200" s="2" t="s">
        <v>894</v>
      </c>
      <c r="Q200" s="38" t="s">
        <v>999</v>
      </c>
      <c r="S200" s="38" t="s">
        <v>932</v>
      </c>
      <c r="T200" s="38" t="s">
        <v>1019</v>
      </c>
      <c r="U200" s="2" t="s">
        <v>616</v>
      </c>
      <c r="W200" s="2" t="s">
        <v>865</v>
      </c>
      <c r="X200" s="2" t="s">
        <v>751</v>
      </c>
      <c r="AC200" t="s">
        <v>920</v>
      </c>
    </row>
    <row r="201" spans="1:32">
      <c r="A201" s="38" t="s">
        <v>1020</v>
      </c>
      <c r="B201" s="38" t="s">
        <v>922</v>
      </c>
      <c r="C201" s="38" t="s">
        <v>1021</v>
      </c>
      <c r="D201" s="38" t="s">
        <v>939</v>
      </c>
      <c r="E201" s="195" t="s">
        <v>273</v>
      </c>
      <c r="F201" s="38" t="s">
        <v>1022</v>
      </c>
      <c r="G201" s="38" t="s">
        <v>1023</v>
      </c>
      <c r="H201" s="156" t="s">
        <v>1024</v>
      </c>
      <c r="I201" s="38">
        <v>10</v>
      </c>
      <c r="J201" s="50" t="s">
        <v>819</v>
      </c>
      <c r="K201" s="38">
        <v>2013</v>
      </c>
      <c r="L201" s="5" t="s">
        <v>18</v>
      </c>
      <c r="M201" s="5" t="s">
        <v>538</v>
      </c>
      <c r="N201" s="2" t="s">
        <v>591</v>
      </c>
      <c r="O201" s="2" t="s">
        <v>893</v>
      </c>
      <c r="P201" s="2" t="s">
        <v>894</v>
      </c>
      <c r="Q201" s="38" t="s">
        <v>999</v>
      </c>
      <c r="S201" s="38" t="s">
        <v>932</v>
      </c>
      <c r="T201" s="38" t="s">
        <v>1019</v>
      </c>
      <c r="U201" s="2" t="s">
        <v>616</v>
      </c>
      <c r="W201" s="2" t="s">
        <v>865</v>
      </c>
      <c r="X201" s="2" t="s">
        <v>751</v>
      </c>
      <c r="AC201" t="s">
        <v>920</v>
      </c>
    </row>
    <row r="202" spans="1:32">
      <c r="A202" s="179" t="s">
        <v>1025</v>
      </c>
      <c r="B202" s="38" t="s">
        <v>922</v>
      </c>
      <c r="C202" s="179" t="s">
        <v>1026</v>
      </c>
      <c r="D202" s="38" t="s">
        <v>1027</v>
      </c>
      <c r="E202" s="126" t="s">
        <v>206</v>
      </c>
      <c r="F202" s="38" t="s">
        <v>1028</v>
      </c>
      <c r="G202" s="38">
        <v>9</v>
      </c>
      <c r="H202" s="38">
        <v>86</v>
      </c>
      <c r="I202" s="38">
        <v>16</v>
      </c>
      <c r="J202" s="50" t="s">
        <v>1029</v>
      </c>
      <c r="K202" s="38">
        <v>2013</v>
      </c>
      <c r="L202" s="5" t="s">
        <v>18</v>
      </c>
      <c r="M202" s="5" t="s">
        <v>538</v>
      </c>
      <c r="N202" s="2" t="s">
        <v>591</v>
      </c>
      <c r="O202" s="2" t="s">
        <v>893</v>
      </c>
      <c r="P202" s="2" t="s">
        <v>894</v>
      </c>
      <c r="Q202" s="38" t="s">
        <v>999</v>
      </c>
      <c r="S202" s="38" t="s">
        <v>932</v>
      </c>
      <c r="T202" s="38" t="s">
        <v>1019</v>
      </c>
      <c r="U202" s="2" t="s">
        <v>616</v>
      </c>
      <c r="W202" s="2" t="s">
        <v>865</v>
      </c>
      <c r="X202" s="2" t="s">
        <v>751</v>
      </c>
      <c r="AC202" t="s">
        <v>920</v>
      </c>
    </row>
    <row r="203" spans="1:32">
      <c r="A203" s="38" t="s">
        <v>1030</v>
      </c>
      <c r="B203" s="38" t="s">
        <v>922</v>
      </c>
      <c r="C203" s="38" t="s">
        <v>1031</v>
      </c>
      <c r="D203" s="38" t="s">
        <v>1032</v>
      </c>
      <c r="E203" s="126" t="s">
        <v>206</v>
      </c>
      <c r="F203" s="38" t="s">
        <v>1033</v>
      </c>
      <c r="G203" s="38">
        <v>8.9</v>
      </c>
      <c r="H203" s="38">
        <v>-104.3</v>
      </c>
      <c r="I203" s="179">
        <v>13</v>
      </c>
      <c r="J203" s="38" t="s">
        <v>1029</v>
      </c>
      <c r="K203" s="38">
        <v>2013</v>
      </c>
      <c r="L203" s="5" t="s">
        <v>18</v>
      </c>
      <c r="M203" s="5" t="s">
        <v>538</v>
      </c>
      <c r="N203" s="2" t="s">
        <v>591</v>
      </c>
      <c r="O203" s="2" t="s">
        <v>893</v>
      </c>
      <c r="P203" s="2" t="s">
        <v>894</v>
      </c>
      <c r="Q203" s="38" t="s">
        <v>999</v>
      </c>
      <c r="S203" s="38" t="s">
        <v>932</v>
      </c>
      <c r="T203" s="38" t="s">
        <v>1019</v>
      </c>
      <c r="U203" s="2" t="s">
        <v>616</v>
      </c>
      <c r="W203" s="2" t="s">
        <v>865</v>
      </c>
      <c r="X203" s="2" t="s">
        <v>751</v>
      </c>
      <c r="AC203" t="s">
        <v>920</v>
      </c>
    </row>
    <row r="204" spans="1:32">
      <c r="A204" s="38" t="s">
        <v>1034</v>
      </c>
      <c r="B204" s="2" t="s">
        <v>775</v>
      </c>
      <c r="C204" s="38" t="s">
        <v>1035</v>
      </c>
      <c r="D204" s="38" t="s">
        <v>1036</v>
      </c>
      <c r="E204" s="126" t="s">
        <v>222</v>
      </c>
      <c r="F204" s="38" t="s">
        <v>962</v>
      </c>
      <c r="G204" s="38">
        <v>23</v>
      </c>
      <c r="H204" s="38">
        <v>-46</v>
      </c>
      <c r="I204" s="38">
        <v>23</v>
      </c>
      <c r="J204" s="38" t="s">
        <v>234</v>
      </c>
      <c r="K204" s="38">
        <v>2014</v>
      </c>
      <c r="L204" s="5" t="s">
        <v>18</v>
      </c>
      <c r="M204" s="5" t="s">
        <v>538</v>
      </c>
      <c r="N204" s="2" t="s">
        <v>591</v>
      </c>
      <c r="O204" s="2" t="s">
        <v>893</v>
      </c>
      <c r="P204" s="2" t="s">
        <v>894</v>
      </c>
      <c r="Q204" s="38" t="s">
        <v>999</v>
      </c>
      <c r="S204" s="38" t="s">
        <v>932</v>
      </c>
      <c r="T204" s="38" t="s">
        <v>1019</v>
      </c>
      <c r="U204" s="2" t="s">
        <v>616</v>
      </c>
      <c r="W204" s="2" t="s">
        <v>865</v>
      </c>
      <c r="X204" s="2" t="s">
        <v>751</v>
      </c>
      <c r="AC204" t="s">
        <v>920</v>
      </c>
    </row>
    <row r="205" spans="1:32">
      <c r="A205" s="38" t="s">
        <v>1037</v>
      </c>
      <c r="B205" s="179" t="s">
        <v>1038</v>
      </c>
      <c r="C205" s="38" t="s">
        <v>1039</v>
      </c>
      <c r="D205" s="38" t="s">
        <v>1040</v>
      </c>
      <c r="E205" s="195" t="s">
        <v>273</v>
      </c>
      <c r="F205" s="38" t="s">
        <v>898</v>
      </c>
      <c r="G205" s="38">
        <v>44.6</v>
      </c>
      <c r="H205" s="38">
        <v>-126</v>
      </c>
      <c r="I205" s="38" t="s">
        <v>1013</v>
      </c>
      <c r="J205" s="38" t="s">
        <v>185</v>
      </c>
      <c r="K205" s="38">
        <v>2014</v>
      </c>
      <c r="L205" s="5" t="s">
        <v>18</v>
      </c>
      <c r="M205" s="5" t="s">
        <v>538</v>
      </c>
      <c r="N205" s="2" t="s">
        <v>591</v>
      </c>
      <c r="O205" s="2" t="s">
        <v>893</v>
      </c>
      <c r="P205" s="2" t="s">
        <v>894</v>
      </c>
      <c r="Q205" s="38" t="s">
        <v>999</v>
      </c>
      <c r="S205" s="38" t="s">
        <v>932</v>
      </c>
      <c r="T205" s="38" t="s">
        <v>1019</v>
      </c>
      <c r="U205" s="2" t="s">
        <v>616</v>
      </c>
      <c r="W205" s="2" t="s">
        <v>865</v>
      </c>
      <c r="X205" s="2" t="s">
        <v>751</v>
      </c>
      <c r="Y205" s="121" t="s">
        <v>773</v>
      </c>
      <c r="Z205" s="121" t="s">
        <v>779</v>
      </c>
      <c r="AC205" t="s">
        <v>920</v>
      </c>
    </row>
    <row r="206" spans="1:32">
      <c r="A206" s="38" t="s">
        <v>1041</v>
      </c>
      <c r="B206" s="179" t="s">
        <v>1038</v>
      </c>
      <c r="C206" s="38" t="s">
        <v>1042</v>
      </c>
      <c r="D206" s="38" t="s">
        <v>1043</v>
      </c>
      <c r="E206" s="126" t="s">
        <v>273</v>
      </c>
      <c r="F206" s="38" t="s">
        <v>1004</v>
      </c>
      <c r="G206" s="38">
        <v>46</v>
      </c>
      <c r="H206" s="38">
        <v>-125</v>
      </c>
      <c r="I206" s="38">
        <v>10</v>
      </c>
      <c r="J206" s="38" t="s">
        <v>428</v>
      </c>
      <c r="K206" s="38">
        <v>2014</v>
      </c>
      <c r="L206" s="5" t="s">
        <v>18</v>
      </c>
      <c r="M206" s="5" t="s">
        <v>538</v>
      </c>
      <c r="N206" s="2" t="s">
        <v>591</v>
      </c>
      <c r="O206" s="2" t="s">
        <v>893</v>
      </c>
      <c r="P206" s="2" t="s">
        <v>894</v>
      </c>
      <c r="Q206" s="38" t="s">
        <v>999</v>
      </c>
      <c r="S206" s="38" t="s">
        <v>932</v>
      </c>
      <c r="T206" s="38" t="s">
        <v>1019</v>
      </c>
      <c r="U206" s="2" t="s">
        <v>616</v>
      </c>
      <c r="V206" s="38" t="s">
        <v>386</v>
      </c>
      <c r="W206" s="2" t="s">
        <v>865</v>
      </c>
      <c r="X206" s="2" t="s">
        <v>751</v>
      </c>
      <c r="Y206" s="121" t="s">
        <v>773</v>
      </c>
      <c r="Z206" s="121" t="s">
        <v>779</v>
      </c>
      <c r="AC206" t="s">
        <v>920</v>
      </c>
    </row>
    <row r="207" spans="1:32">
      <c r="A207" s="38" t="s">
        <v>1044</v>
      </c>
      <c r="B207" s="2" t="s">
        <v>785</v>
      </c>
      <c r="C207" s="38" t="s">
        <v>1045</v>
      </c>
      <c r="D207" s="38" t="s">
        <v>976</v>
      </c>
      <c r="E207" s="126" t="s">
        <v>273</v>
      </c>
      <c r="F207" s="38" t="s">
        <v>1046</v>
      </c>
      <c r="G207" s="38">
        <v>46</v>
      </c>
      <c r="H207" s="38">
        <v>-130</v>
      </c>
      <c r="I207" s="38">
        <v>9</v>
      </c>
      <c r="J207" s="38" t="s">
        <v>598</v>
      </c>
      <c r="K207" s="38">
        <v>2014</v>
      </c>
      <c r="L207" s="5" t="s">
        <v>18</v>
      </c>
      <c r="M207" s="5" t="s">
        <v>538</v>
      </c>
      <c r="N207" s="2" t="s">
        <v>591</v>
      </c>
      <c r="O207" s="2" t="s">
        <v>893</v>
      </c>
      <c r="P207" s="2" t="s">
        <v>894</v>
      </c>
      <c r="Q207" s="38" t="s">
        <v>999</v>
      </c>
      <c r="S207" s="38" t="s">
        <v>932</v>
      </c>
      <c r="T207" s="38" t="s">
        <v>1019</v>
      </c>
      <c r="U207" s="2" t="s">
        <v>616</v>
      </c>
      <c r="W207" s="2" t="s">
        <v>865</v>
      </c>
      <c r="X207" s="2" t="s">
        <v>751</v>
      </c>
      <c r="Y207" s="38" t="s">
        <v>1047</v>
      </c>
      <c r="Z207" s="121" t="s">
        <v>779</v>
      </c>
      <c r="AC207" t="s">
        <v>920</v>
      </c>
    </row>
    <row r="208" spans="1:32">
      <c r="A208" s="38" t="s">
        <v>1048</v>
      </c>
      <c r="B208" s="2" t="s">
        <v>883</v>
      </c>
      <c r="C208" s="38" t="s">
        <v>1049</v>
      </c>
      <c r="D208" s="38" t="s">
        <v>1050</v>
      </c>
      <c r="E208" s="126" t="s">
        <v>273</v>
      </c>
      <c r="F208" s="38" t="s">
        <v>1051</v>
      </c>
      <c r="G208" s="38">
        <v>21</v>
      </c>
      <c r="H208" s="38">
        <v>-158</v>
      </c>
      <c r="I208" s="38">
        <v>4</v>
      </c>
      <c r="J208" s="38" t="s">
        <v>819</v>
      </c>
      <c r="K208" s="38">
        <v>2014</v>
      </c>
      <c r="L208" s="5" t="s">
        <v>18</v>
      </c>
      <c r="M208" s="5" t="s">
        <v>538</v>
      </c>
      <c r="N208" s="2" t="s">
        <v>591</v>
      </c>
      <c r="O208" s="2" t="s">
        <v>893</v>
      </c>
      <c r="P208" s="2" t="s">
        <v>901</v>
      </c>
      <c r="Q208" s="38" t="s">
        <v>999</v>
      </c>
      <c r="S208" s="38" t="s">
        <v>932</v>
      </c>
      <c r="T208" s="38" t="s">
        <v>1019</v>
      </c>
      <c r="U208" s="2" t="s">
        <v>616</v>
      </c>
      <c r="W208" s="2" t="s">
        <v>865</v>
      </c>
      <c r="X208" s="2" t="s">
        <v>751</v>
      </c>
      <c r="Z208" s="121" t="s">
        <v>779</v>
      </c>
      <c r="AC208" t="s">
        <v>920</v>
      </c>
    </row>
    <row r="209" spans="1:31">
      <c r="A209" s="38" t="s">
        <v>1052</v>
      </c>
      <c r="B209" s="2" t="s">
        <v>883</v>
      </c>
      <c r="C209" s="38" t="s">
        <v>1053</v>
      </c>
      <c r="D209" s="38" t="s">
        <v>1054</v>
      </c>
      <c r="E209" s="126" t="s">
        <v>273</v>
      </c>
      <c r="F209" s="38" t="s">
        <v>1055</v>
      </c>
      <c r="G209" s="38">
        <v>22.7</v>
      </c>
      <c r="H209" s="38">
        <v>-158</v>
      </c>
      <c r="I209" s="38">
        <v>4</v>
      </c>
      <c r="J209" s="38" t="s">
        <v>738</v>
      </c>
      <c r="K209" s="38">
        <v>2014</v>
      </c>
      <c r="L209" s="5" t="s">
        <v>18</v>
      </c>
      <c r="M209" s="5" t="s">
        <v>538</v>
      </c>
      <c r="N209" s="38" t="s">
        <v>1056</v>
      </c>
      <c r="O209" s="2" t="s">
        <v>893</v>
      </c>
      <c r="P209" s="2" t="s">
        <v>894</v>
      </c>
      <c r="Q209" s="38" t="s">
        <v>999</v>
      </c>
      <c r="S209" s="38" t="s">
        <v>932</v>
      </c>
      <c r="T209" s="38" t="s">
        <v>1019</v>
      </c>
      <c r="U209" s="2" t="s">
        <v>616</v>
      </c>
      <c r="W209" s="2" t="s">
        <v>865</v>
      </c>
      <c r="X209" s="2" t="s">
        <v>751</v>
      </c>
      <c r="Z209" s="121" t="s">
        <v>779</v>
      </c>
      <c r="AC209" t="s">
        <v>920</v>
      </c>
    </row>
    <row r="210" spans="1:31">
      <c r="A210" s="38" t="s">
        <v>1057</v>
      </c>
      <c r="B210" s="81" t="s">
        <v>683</v>
      </c>
      <c r="C210" s="38" t="s">
        <v>1058</v>
      </c>
      <c r="D210" s="38" t="s">
        <v>1059</v>
      </c>
      <c r="E210" s="126" t="s">
        <v>340</v>
      </c>
      <c r="F210" s="38" t="s">
        <v>749</v>
      </c>
      <c r="G210" s="38">
        <v>13</v>
      </c>
      <c r="H210" s="38">
        <v>143</v>
      </c>
      <c r="I210" s="38">
        <v>54</v>
      </c>
      <c r="J210" s="38" t="s">
        <v>1029</v>
      </c>
      <c r="K210" s="38">
        <v>2014</v>
      </c>
      <c r="L210" s="5" t="s">
        <v>18</v>
      </c>
      <c r="M210" s="5" t="s">
        <v>538</v>
      </c>
      <c r="N210" s="38" t="s">
        <v>1060</v>
      </c>
      <c r="O210" s="2" t="s">
        <v>893</v>
      </c>
      <c r="P210" s="2" t="s">
        <v>901</v>
      </c>
      <c r="Q210" s="38" t="s">
        <v>999</v>
      </c>
      <c r="S210" s="38" t="s">
        <v>932</v>
      </c>
      <c r="T210" s="38" t="s">
        <v>1061</v>
      </c>
      <c r="U210" s="2" t="s">
        <v>616</v>
      </c>
      <c r="W210" s="2" t="s">
        <v>865</v>
      </c>
      <c r="X210" s="2" t="s">
        <v>751</v>
      </c>
      <c r="Y210" s="38" t="s">
        <v>1047</v>
      </c>
      <c r="Z210" s="121" t="s">
        <v>779</v>
      </c>
      <c r="AA210" s="38" t="s">
        <v>992</v>
      </c>
      <c r="AC210" t="s">
        <v>920</v>
      </c>
    </row>
    <row r="211" spans="1:31">
      <c r="A211" s="38" t="s">
        <v>1062</v>
      </c>
      <c r="B211" s="81" t="s">
        <v>683</v>
      </c>
      <c r="C211" s="38" t="s">
        <v>1063</v>
      </c>
      <c r="D211" s="38" t="s">
        <v>1064</v>
      </c>
      <c r="E211" s="195" t="s">
        <v>1065</v>
      </c>
      <c r="F211" s="38" t="s">
        <v>1066</v>
      </c>
      <c r="G211" s="2">
        <v>-31</v>
      </c>
      <c r="H211" s="2">
        <v>-179</v>
      </c>
      <c r="I211" s="179">
        <v>1</v>
      </c>
      <c r="J211" s="38" t="s">
        <v>234</v>
      </c>
      <c r="K211" s="38">
        <v>2015</v>
      </c>
      <c r="L211" s="5" t="s">
        <v>18</v>
      </c>
      <c r="M211" s="5" t="s">
        <v>538</v>
      </c>
      <c r="N211" s="38" t="s">
        <v>1060</v>
      </c>
      <c r="O211" s="2" t="s">
        <v>893</v>
      </c>
      <c r="P211" s="38" t="s">
        <v>894</v>
      </c>
      <c r="Q211" s="38" t="s">
        <v>999</v>
      </c>
      <c r="S211" s="38" t="s">
        <v>932</v>
      </c>
      <c r="T211" s="38" t="s">
        <v>1019</v>
      </c>
      <c r="U211" s="2" t="s">
        <v>616</v>
      </c>
      <c r="W211" s="2" t="s">
        <v>865</v>
      </c>
      <c r="X211" s="2" t="s">
        <v>751</v>
      </c>
      <c r="Z211" s="121" t="s">
        <v>779</v>
      </c>
      <c r="AC211" t="s">
        <v>920</v>
      </c>
    </row>
    <row r="212" spans="1:31">
      <c r="A212" s="38" t="s">
        <v>1067</v>
      </c>
      <c r="B212" s="81" t="s">
        <v>683</v>
      </c>
      <c r="C212" s="38" t="s">
        <v>1068</v>
      </c>
      <c r="D212" s="38" t="s">
        <v>1069</v>
      </c>
      <c r="E212" s="126" t="s">
        <v>675</v>
      </c>
      <c r="F212" s="38" t="s">
        <v>676</v>
      </c>
      <c r="G212" s="2">
        <v>-20</v>
      </c>
      <c r="H212" s="2">
        <v>-176</v>
      </c>
      <c r="I212" s="179">
        <v>1</v>
      </c>
      <c r="J212" s="38" t="s">
        <v>260</v>
      </c>
      <c r="K212" s="38">
        <v>2015</v>
      </c>
      <c r="L212" s="5" t="s">
        <v>18</v>
      </c>
      <c r="M212" s="5" t="s">
        <v>538</v>
      </c>
      <c r="N212" s="38" t="s">
        <v>1070</v>
      </c>
      <c r="O212" s="2" t="s">
        <v>893</v>
      </c>
      <c r="P212" s="38" t="s">
        <v>894</v>
      </c>
      <c r="Q212" s="38" t="s">
        <v>999</v>
      </c>
      <c r="S212" s="38" t="s">
        <v>932</v>
      </c>
      <c r="T212" s="38" t="s">
        <v>1019</v>
      </c>
      <c r="U212" s="2" t="s">
        <v>616</v>
      </c>
      <c r="V212" s="38" t="s">
        <v>386</v>
      </c>
      <c r="W212" s="2" t="s">
        <v>865</v>
      </c>
      <c r="X212" s="2" t="s">
        <v>751</v>
      </c>
      <c r="Z212" s="121" t="s">
        <v>779</v>
      </c>
      <c r="AC212" t="s">
        <v>920</v>
      </c>
    </row>
    <row r="213" spans="1:31">
      <c r="A213" s="38" t="s">
        <v>1071</v>
      </c>
      <c r="B213" s="179" t="s">
        <v>1038</v>
      </c>
      <c r="C213" s="38" t="s">
        <v>1072</v>
      </c>
      <c r="D213" s="38" t="s">
        <v>1017</v>
      </c>
      <c r="E213" s="195" t="s">
        <v>273</v>
      </c>
      <c r="F213" s="38" t="s">
        <v>1073</v>
      </c>
      <c r="G213" s="38">
        <v>45</v>
      </c>
      <c r="H213" s="38">
        <v>-130</v>
      </c>
      <c r="I213" s="38">
        <v>9</v>
      </c>
      <c r="J213" s="38" t="s">
        <v>598</v>
      </c>
      <c r="K213" s="38">
        <v>2015</v>
      </c>
      <c r="L213" s="5" t="s">
        <v>18</v>
      </c>
      <c r="M213" s="5" t="s">
        <v>538</v>
      </c>
      <c r="N213" s="38" t="s">
        <v>1070</v>
      </c>
      <c r="O213" s="2" t="s">
        <v>893</v>
      </c>
      <c r="P213" s="38" t="s">
        <v>894</v>
      </c>
      <c r="Q213" s="38" t="s">
        <v>999</v>
      </c>
      <c r="S213" s="38" t="s">
        <v>932</v>
      </c>
      <c r="T213" s="38" t="s">
        <v>1019</v>
      </c>
      <c r="U213" s="2" t="s">
        <v>616</v>
      </c>
      <c r="W213" s="2" t="s">
        <v>865</v>
      </c>
      <c r="X213" s="2" t="s">
        <v>751</v>
      </c>
      <c r="Z213" s="121" t="s">
        <v>779</v>
      </c>
      <c r="AB213" t="s">
        <v>1074</v>
      </c>
      <c r="AC213" t="s">
        <v>920</v>
      </c>
      <c r="AD213" t="s">
        <v>933</v>
      </c>
    </row>
    <row r="214" spans="1:31">
      <c r="A214" s="38" t="s">
        <v>1075</v>
      </c>
      <c r="B214" s="179" t="s">
        <v>1038</v>
      </c>
      <c r="C214" s="38" t="s">
        <v>1076</v>
      </c>
      <c r="D214" s="38" t="s">
        <v>1077</v>
      </c>
      <c r="E214" s="195" t="s">
        <v>273</v>
      </c>
      <c r="F214" s="38" t="s">
        <v>1073</v>
      </c>
      <c r="G214" s="38">
        <v>45</v>
      </c>
      <c r="H214" s="38">
        <v>-130</v>
      </c>
      <c r="I214" s="38">
        <v>9</v>
      </c>
      <c r="J214" s="50" t="s">
        <v>906</v>
      </c>
      <c r="K214" s="38">
        <v>2015</v>
      </c>
      <c r="L214" s="5" t="s">
        <v>18</v>
      </c>
      <c r="M214" s="5" t="s">
        <v>538</v>
      </c>
      <c r="N214" s="38" t="s">
        <v>1070</v>
      </c>
      <c r="O214" s="38" t="s">
        <v>1078</v>
      </c>
      <c r="P214" s="38" t="s">
        <v>894</v>
      </c>
      <c r="Q214" s="38" t="s">
        <v>999</v>
      </c>
      <c r="R214" s="38" t="s">
        <v>1079</v>
      </c>
      <c r="S214" s="38" t="s">
        <v>932</v>
      </c>
      <c r="T214" s="38" t="s">
        <v>1019</v>
      </c>
      <c r="U214" s="2" t="s">
        <v>616</v>
      </c>
      <c r="V214" s="38" t="s">
        <v>386</v>
      </c>
      <c r="W214" s="2" t="s">
        <v>865</v>
      </c>
      <c r="X214" s="2" t="s">
        <v>751</v>
      </c>
      <c r="Z214" s="121" t="s">
        <v>779</v>
      </c>
      <c r="AC214" t="s">
        <v>920</v>
      </c>
    </row>
    <row r="215" spans="1:31">
      <c r="A215" s="38" t="s">
        <v>1080</v>
      </c>
      <c r="B215" s="179" t="s">
        <v>1038</v>
      </c>
      <c r="C215" s="38" t="s">
        <v>1081</v>
      </c>
      <c r="D215" s="38" t="s">
        <v>1082</v>
      </c>
      <c r="E215" s="195" t="s">
        <v>273</v>
      </c>
      <c r="F215" s="38" t="s">
        <v>1083</v>
      </c>
      <c r="G215" s="38">
        <v>42</v>
      </c>
      <c r="H215" s="38">
        <v>-124</v>
      </c>
      <c r="I215" s="38" t="s">
        <v>1013</v>
      </c>
      <c r="J215" s="38" t="s">
        <v>819</v>
      </c>
      <c r="K215" s="38">
        <v>2015</v>
      </c>
      <c r="L215" s="5" t="s">
        <v>18</v>
      </c>
      <c r="M215" s="5" t="s">
        <v>538</v>
      </c>
      <c r="N215" s="38" t="s">
        <v>1070</v>
      </c>
      <c r="O215" s="38" t="s">
        <v>1078</v>
      </c>
      <c r="P215" s="38" t="s">
        <v>894</v>
      </c>
      <c r="Q215" s="38" t="s">
        <v>999</v>
      </c>
      <c r="R215" s="38" t="s">
        <v>1079</v>
      </c>
      <c r="S215" s="38" t="s">
        <v>932</v>
      </c>
      <c r="T215" s="38" t="s">
        <v>1019</v>
      </c>
      <c r="U215" s="2" t="s">
        <v>616</v>
      </c>
      <c r="V215" s="38" t="s">
        <v>386</v>
      </c>
      <c r="W215" s="2" t="s">
        <v>865</v>
      </c>
      <c r="X215" s="2" t="s">
        <v>751</v>
      </c>
      <c r="Z215" s="121" t="s">
        <v>779</v>
      </c>
      <c r="AC215" t="s">
        <v>920</v>
      </c>
    </row>
    <row r="216" spans="1:31">
      <c r="A216" s="38" t="s">
        <v>1084</v>
      </c>
      <c r="B216" s="179" t="s">
        <v>1038</v>
      </c>
      <c r="C216" s="38" t="s">
        <v>1085</v>
      </c>
      <c r="D216" s="38" t="s">
        <v>1086</v>
      </c>
      <c r="E216" s="195" t="s">
        <v>273</v>
      </c>
      <c r="F216" s="38" t="s">
        <v>1004</v>
      </c>
      <c r="G216" s="38">
        <v>44</v>
      </c>
      <c r="H216" s="38">
        <v>-124</v>
      </c>
      <c r="I216" s="38">
        <v>10</v>
      </c>
      <c r="J216" s="38" t="s">
        <v>819</v>
      </c>
      <c r="K216" s="38">
        <v>2015</v>
      </c>
      <c r="L216" s="5" t="s">
        <v>18</v>
      </c>
      <c r="M216" s="5" t="s">
        <v>538</v>
      </c>
      <c r="N216" s="38" t="s">
        <v>1070</v>
      </c>
      <c r="O216" s="38" t="s">
        <v>1078</v>
      </c>
      <c r="P216" s="38" t="s">
        <v>894</v>
      </c>
      <c r="Q216" s="38" t="s">
        <v>999</v>
      </c>
      <c r="R216" s="38" t="s">
        <v>1079</v>
      </c>
      <c r="S216" s="38" t="s">
        <v>932</v>
      </c>
      <c r="T216" s="38" t="s">
        <v>1019</v>
      </c>
      <c r="U216" s="2" t="s">
        <v>616</v>
      </c>
      <c r="W216" s="2" t="s">
        <v>865</v>
      </c>
      <c r="X216" s="2" t="s">
        <v>751</v>
      </c>
      <c r="Z216" s="121" t="s">
        <v>779</v>
      </c>
      <c r="AC216" t="s">
        <v>920</v>
      </c>
    </row>
    <row r="217" spans="1:31">
      <c r="A217" s="155" t="s">
        <v>1087</v>
      </c>
      <c r="B217" s="38" t="s">
        <v>1088</v>
      </c>
      <c r="C217" s="38" t="s">
        <v>1089</v>
      </c>
      <c r="D217" s="38" t="s">
        <v>1090</v>
      </c>
      <c r="E217" s="195" t="s">
        <v>273</v>
      </c>
      <c r="F217" s="38" t="s">
        <v>1091</v>
      </c>
      <c r="G217" s="38">
        <v>33</v>
      </c>
      <c r="H217" s="38">
        <v>118</v>
      </c>
      <c r="I217" s="38">
        <v>10</v>
      </c>
      <c r="J217" s="38" t="s">
        <v>1092</v>
      </c>
      <c r="K217" s="38">
        <v>2016</v>
      </c>
      <c r="L217" s="5" t="s">
        <v>18</v>
      </c>
      <c r="M217" s="5" t="s">
        <v>538</v>
      </c>
      <c r="N217" s="38" t="s">
        <v>1070</v>
      </c>
      <c r="O217" s="38" t="s">
        <v>1078</v>
      </c>
      <c r="P217" s="38" t="s">
        <v>894</v>
      </c>
      <c r="Q217" s="38" t="s">
        <v>999</v>
      </c>
      <c r="R217" s="38" t="s">
        <v>1093</v>
      </c>
      <c r="S217" s="38" t="s">
        <v>932</v>
      </c>
      <c r="T217" s="38" t="s">
        <v>1019</v>
      </c>
      <c r="U217" s="2" t="s">
        <v>616</v>
      </c>
      <c r="V217" s="38" t="s">
        <v>1094</v>
      </c>
      <c r="W217" s="2" t="s">
        <v>865</v>
      </c>
      <c r="X217" s="2" t="s">
        <v>751</v>
      </c>
      <c r="Z217" s="121" t="s">
        <v>779</v>
      </c>
      <c r="AC217" t="s">
        <v>920</v>
      </c>
      <c r="AE217" t="s">
        <v>1095</v>
      </c>
    </row>
    <row r="218" spans="1:31">
      <c r="A218" s="155" t="s">
        <v>1096</v>
      </c>
      <c r="B218" s="38" t="s">
        <v>1088</v>
      </c>
      <c r="C218" s="38" t="s">
        <v>1097</v>
      </c>
      <c r="D218" s="38" t="s">
        <v>1086</v>
      </c>
      <c r="E218" s="195" t="s">
        <v>273</v>
      </c>
      <c r="F218" s="38" t="s">
        <v>1004</v>
      </c>
      <c r="G218" s="38">
        <v>44</v>
      </c>
      <c r="H218" s="38">
        <v>-124</v>
      </c>
      <c r="I218" s="38">
        <v>10</v>
      </c>
      <c r="J218" s="38" t="s">
        <v>304</v>
      </c>
      <c r="K218" s="38">
        <v>2016</v>
      </c>
      <c r="L218" s="5" t="s">
        <v>18</v>
      </c>
      <c r="M218" s="5" t="s">
        <v>538</v>
      </c>
      <c r="N218" s="38" t="s">
        <v>1070</v>
      </c>
      <c r="O218" s="38" t="s">
        <v>1078</v>
      </c>
      <c r="P218" s="38" t="s">
        <v>894</v>
      </c>
      <c r="Q218" s="38" t="s">
        <v>999</v>
      </c>
      <c r="R218" s="38" t="s">
        <v>1093</v>
      </c>
      <c r="S218" s="38" t="s">
        <v>932</v>
      </c>
      <c r="T218" s="38" t="s">
        <v>1019</v>
      </c>
      <c r="U218" s="2" t="s">
        <v>616</v>
      </c>
      <c r="W218" s="2" t="s">
        <v>865</v>
      </c>
      <c r="X218" s="2" t="s">
        <v>751</v>
      </c>
      <c r="Z218" s="121" t="s">
        <v>779</v>
      </c>
      <c r="AC218" t="s">
        <v>920</v>
      </c>
      <c r="AE218" t="s">
        <v>1095</v>
      </c>
    </row>
    <row r="219" spans="1:31">
      <c r="A219" s="38" t="s">
        <v>1098</v>
      </c>
      <c r="B219" s="38" t="s">
        <v>1088</v>
      </c>
      <c r="C219" s="38" t="s">
        <v>1099</v>
      </c>
      <c r="D219" s="38" t="s">
        <v>1077</v>
      </c>
      <c r="E219" s="195" t="s">
        <v>273</v>
      </c>
      <c r="F219" s="38" t="s">
        <v>1100</v>
      </c>
      <c r="G219" s="38">
        <v>45</v>
      </c>
      <c r="H219" s="38">
        <v>-130</v>
      </c>
      <c r="I219" s="38">
        <v>9</v>
      </c>
      <c r="J219" s="38" t="s">
        <v>185</v>
      </c>
      <c r="K219" s="38">
        <v>2016</v>
      </c>
      <c r="L219" s="5" t="s">
        <v>18</v>
      </c>
      <c r="M219" s="5" t="s">
        <v>538</v>
      </c>
      <c r="N219" s="38" t="s">
        <v>1070</v>
      </c>
      <c r="O219" s="38" t="s">
        <v>1078</v>
      </c>
      <c r="P219" s="38" t="s">
        <v>894</v>
      </c>
      <c r="Q219" s="38" t="s">
        <v>999</v>
      </c>
      <c r="R219" s="38" t="s">
        <v>1093</v>
      </c>
      <c r="S219" s="38" t="s">
        <v>932</v>
      </c>
      <c r="T219" s="38" t="s">
        <v>1019</v>
      </c>
      <c r="U219" s="2" t="s">
        <v>616</v>
      </c>
      <c r="W219" s="2" t="s">
        <v>865</v>
      </c>
      <c r="X219" s="2" t="s">
        <v>751</v>
      </c>
      <c r="Z219" s="121" t="s">
        <v>779</v>
      </c>
      <c r="AC219" t="s">
        <v>920</v>
      </c>
      <c r="AE219" t="s">
        <v>1095</v>
      </c>
    </row>
    <row r="220" spans="1:31">
      <c r="A220" s="38" t="s">
        <v>1101</v>
      </c>
      <c r="B220" s="38" t="s">
        <v>1088</v>
      </c>
      <c r="C220" s="38" t="s">
        <v>1102</v>
      </c>
      <c r="D220" s="38" t="s">
        <v>1103</v>
      </c>
      <c r="E220" s="195" t="s">
        <v>273</v>
      </c>
      <c r="F220" s="38" t="s">
        <v>1104</v>
      </c>
      <c r="G220" s="38">
        <v>45</v>
      </c>
      <c r="H220" s="38">
        <v>-130</v>
      </c>
      <c r="I220" s="38">
        <v>9</v>
      </c>
      <c r="J220" s="38" t="s">
        <v>190</v>
      </c>
      <c r="K220" s="38">
        <v>2016</v>
      </c>
      <c r="L220" s="5" t="s">
        <v>18</v>
      </c>
      <c r="M220" s="5" t="s">
        <v>538</v>
      </c>
      <c r="N220" s="38" t="s">
        <v>1070</v>
      </c>
      <c r="O220" s="38" t="s">
        <v>1078</v>
      </c>
      <c r="P220" s="38" t="s">
        <v>894</v>
      </c>
      <c r="Q220" s="38" t="s">
        <v>999</v>
      </c>
      <c r="R220" s="38" t="s">
        <v>1093</v>
      </c>
      <c r="S220" s="38" t="s">
        <v>932</v>
      </c>
      <c r="T220" s="38" t="s">
        <v>1019</v>
      </c>
      <c r="U220" s="2" t="s">
        <v>616</v>
      </c>
      <c r="W220" s="2" t="s">
        <v>865</v>
      </c>
      <c r="X220" s="2" t="s">
        <v>751</v>
      </c>
      <c r="Z220" s="121" t="s">
        <v>779</v>
      </c>
      <c r="AC220" t="s">
        <v>920</v>
      </c>
      <c r="AE220" t="s">
        <v>1095</v>
      </c>
    </row>
    <row r="221" spans="1:31">
      <c r="A221" s="38" t="s">
        <v>1105</v>
      </c>
      <c r="B221" s="38" t="s">
        <v>1088</v>
      </c>
      <c r="C221" s="38" t="s">
        <v>1106</v>
      </c>
      <c r="D221" s="38" t="s">
        <v>1107</v>
      </c>
      <c r="E221" s="195" t="s">
        <v>273</v>
      </c>
      <c r="F221" s="38" t="s">
        <v>1108</v>
      </c>
      <c r="G221" s="38">
        <v>48</v>
      </c>
      <c r="H221" s="38">
        <v>-129</v>
      </c>
      <c r="I221" s="38" t="s">
        <v>1013</v>
      </c>
      <c r="J221" s="38" t="s">
        <v>1109</v>
      </c>
      <c r="K221" s="38">
        <v>2016</v>
      </c>
      <c r="L221" s="126" t="s">
        <v>18</v>
      </c>
      <c r="M221" s="5" t="s">
        <v>538</v>
      </c>
      <c r="N221" s="38" t="s">
        <v>1070</v>
      </c>
      <c r="O221" s="38" t="s">
        <v>1078</v>
      </c>
      <c r="P221" s="38" t="s">
        <v>894</v>
      </c>
      <c r="Q221" s="38" t="s">
        <v>999</v>
      </c>
      <c r="R221" s="38" t="s">
        <v>1093</v>
      </c>
      <c r="S221" s="38" t="s">
        <v>932</v>
      </c>
      <c r="T221" s="38" t="s">
        <v>1019</v>
      </c>
      <c r="U221" s="2" t="s">
        <v>616</v>
      </c>
      <c r="W221" s="2" t="s">
        <v>865</v>
      </c>
      <c r="X221" s="2" t="s">
        <v>751</v>
      </c>
      <c r="Z221" s="121" t="s">
        <v>779</v>
      </c>
      <c r="AC221" t="s">
        <v>920</v>
      </c>
      <c r="AE221" t="s">
        <v>1095</v>
      </c>
    </row>
    <row r="222" spans="1:31">
      <c r="A222" s="38" t="s">
        <v>1110</v>
      </c>
      <c r="B222" s="38" t="s">
        <v>1111</v>
      </c>
      <c r="C222" s="38" t="s">
        <v>1112</v>
      </c>
      <c r="D222" s="38" t="s">
        <v>1113</v>
      </c>
      <c r="E222" s="126" t="s">
        <v>273</v>
      </c>
      <c r="F222" s="38" t="s">
        <v>1114</v>
      </c>
      <c r="G222" s="38">
        <v>32</v>
      </c>
      <c r="H222" s="38">
        <v>-117</v>
      </c>
      <c r="I222" s="38" t="s">
        <v>1115</v>
      </c>
      <c r="J222" s="38" t="s">
        <v>403</v>
      </c>
      <c r="K222" s="38">
        <v>2016</v>
      </c>
      <c r="L222" s="126" t="s">
        <v>18</v>
      </c>
      <c r="M222" s="5" t="s">
        <v>538</v>
      </c>
      <c r="N222" s="38" t="s">
        <v>1070</v>
      </c>
      <c r="O222" s="38" t="s">
        <v>1078</v>
      </c>
      <c r="P222" s="38" t="s">
        <v>894</v>
      </c>
      <c r="Q222" s="38" t="s">
        <v>999</v>
      </c>
      <c r="R222" s="38" t="s">
        <v>1079</v>
      </c>
      <c r="S222" s="38" t="s">
        <v>932</v>
      </c>
      <c r="T222" s="38" t="s">
        <v>1019</v>
      </c>
      <c r="U222" s="2" t="s">
        <v>616</v>
      </c>
      <c r="W222" s="2" t="s">
        <v>865</v>
      </c>
      <c r="X222" s="2" t="s">
        <v>751</v>
      </c>
      <c r="Z222" s="121" t="s">
        <v>779</v>
      </c>
      <c r="AC222" t="s">
        <v>920</v>
      </c>
      <c r="AE222" t="s">
        <v>1095</v>
      </c>
    </row>
    <row r="223" spans="1:31">
      <c r="A223" s="38" t="s">
        <v>1116</v>
      </c>
      <c r="B223" s="38" t="s">
        <v>922</v>
      </c>
      <c r="C223" s="38" t="s">
        <v>1117</v>
      </c>
      <c r="D223" s="38" t="s">
        <v>1118</v>
      </c>
      <c r="E223" s="126" t="s">
        <v>258</v>
      </c>
      <c r="F223" s="38" t="s">
        <v>1119</v>
      </c>
      <c r="G223" s="38">
        <v>-23</v>
      </c>
      <c r="H223" s="38">
        <v>-111</v>
      </c>
      <c r="I223" s="38">
        <v>12</v>
      </c>
      <c r="J223" s="38" t="s">
        <v>275</v>
      </c>
      <c r="K223" s="38">
        <v>2017</v>
      </c>
      <c r="L223" s="126" t="s">
        <v>18</v>
      </c>
      <c r="M223" s="5" t="s">
        <v>538</v>
      </c>
      <c r="N223" s="38" t="s">
        <v>1070</v>
      </c>
      <c r="O223" s="38" t="s">
        <v>1078</v>
      </c>
      <c r="P223" s="38" t="s">
        <v>894</v>
      </c>
      <c r="Q223" s="38" t="s">
        <v>999</v>
      </c>
      <c r="R223" s="38" t="s">
        <v>1079</v>
      </c>
      <c r="S223" s="38" t="s">
        <v>932</v>
      </c>
      <c r="T223" s="38" t="s">
        <v>1019</v>
      </c>
      <c r="U223" s="2" t="s">
        <v>616</v>
      </c>
      <c r="W223" s="2" t="s">
        <v>865</v>
      </c>
      <c r="X223" s="2" t="s">
        <v>751</v>
      </c>
      <c r="Z223" s="121" t="s">
        <v>779</v>
      </c>
      <c r="AC223" t="s">
        <v>920</v>
      </c>
      <c r="AE223" t="s">
        <v>1120</v>
      </c>
    </row>
    <row r="224" spans="1:31">
      <c r="A224" s="38" t="s">
        <v>1121</v>
      </c>
      <c r="B224" s="38" t="s">
        <v>922</v>
      </c>
      <c r="C224" s="38" t="s">
        <v>1122</v>
      </c>
      <c r="D224" s="38" t="s">
        <v>1103</v>
      </c>
      <c r="E224" s="126" t="s">
        <v>1123</v>
      </c>
      <c r="F224" s="38" t="s">
        <v>1124</v>
      </c>
      <c r="G224" s="38">
        <v>-21</v>
      </c>
      <c r="H224" s="38">
        <v>-70.599999999999994</v>
      </c>
      <c r="I224" s="38">
        <v>19</v>
      </c>
      <c r="J224" s="38" t="s">
        <v>504</v>
      </c>
      <c r="K224" s="38">
        <v>2017</v>
      </c>
      <c r="L224" s="126" t="s">
        <v>18</v>
      </c>
      <c r="M224" s="5" t="s">
        <v>538</v>
      </c>
      <c r="N224" s="38" t="s">
        <v>1070</v>
      </c>
      <c r="O224" s="38" t="s">
        <v>1078</v>
      </c>
      <c r="P224" s="38" t="s">
        <v>894</v>
      </c>
      <c r="Q224" s="38" t="s">
        <v>999</v>
      </c>
      <c r="R224" s="38" t="s">
        <v>1079</v>
      </c>
      <c r="S224" s="38" t="s">
        <v>932</v>
      </c>
      <c r="T224" s="38" t="s">
        <v>1019</v>
      </c>
      <c r="U224" s="2" t="s">
        <v>616</v>
      </c>
      <c r="W224" s="2" t="s">
        <v>865</v>
      </c>
      <c r="X224" s="2" t="s">
        <v>751</v>
      </c>
      <c r="Z224" s="121" t="s">
        <v>779</v>
      </c>
      <c r="AC224" t="s">
        <v>920</v>
      </c>
      <c r="AE224" t="s">
        <v>1125</v>
      </c>
    </row>
    <row r="225" spans="1:31">
      <c r="A225" s="38" t="s">
        <v>1126</v>
      </c>
      <c r="B225" s="81" t="s">
        <v>683</v>
      </c>
      <c r="C225" s="38" t="s">
        <v>1127</v>
      </c>
      <c r="D225" s="38" t="s">
        <v>1017</v>
      </c>
      <c r="E225" s="195" t="s">
        <v>273</v>
      </c>
      <c r="F225" s="38" t="s">
        <v>1128</v>
      </c>
      <c r="G225" s="139">
        <v>45.9</v>
      </c>
      <c r="H225" s="140">
        <v>-129.9</v>
      </c>
      <c r="I225" s="2">
        <v>10</v>
      </c>
      <c r="J225" s="38" t="s">
        <v>796</v>
      </c>
      <c r="K225" s="38">
        <v>2017</v>
      </c>
      <c r="L225" s="126" t="s">
        <v>18</v>
      </c>
      <c r="M225" s="5" t="s">
        <v>538</v>
      </c>
      <c r="N225" s="38" t="s">
        <v>1070</v>
      </c>
      <c r="O225" s="38" t="s">
        <v>1078</v>
      </c>
      <c r="P225" s="38" t="s">
        <v>1129</v>
      </c>
      <c r="Q225" s="38" t="s">
        <v>999</v>
      </c>
      <c r="R225" s="38" t="s">
        <v>1079</v>
      </c>
      <c r="S225" s="38" t="s">
        <v>932</v>
      </c>
      <c r="T225" s="38" t="s">
        <v>1019</v>
      </c>
      <c r="U225" s="2" t="s">
        <v>616</v>
      </c>
      <c r="W225" s="2" t="s">
        <v>865</v>
      </c>
      <c r="X225" s="2" t="s">
        <v>751</v>
      </c>
      <c r="Z225" s="121" t="s">
        <v>779</v>
      </c>
      <c r="AC225" t="s">
        <v>920</v>
      </c>
      <c r="AE225" t="s">
        <v>1095</v>
      </c>
    </row>
    <row r="226" spans="1:31">
      <c r="A226" s="38" t="s">
        <v>1130</v>
      </c>
      <c r="B226" s="81" t="s">
        <v>683</v>
      </c>
      <c r="C226" s="38" t="s">
        <v>1131</v>
      </c>
      <c r="D226" s="38" t="s">
        <v>1107</v>
      </c>
      <c r="E226" s="195" t="s">
        <v>273</v>
      </c>
      <c r="F226" s="38" t="s">
        <v>1132</v>
      </c>
      <c r="G226" s="38">
        <v>44</v>
      </c>
      <c r="H226" s="38">
        <v>-124</v>
      </c>
      <c r="I226" s="2">
        <v>10</v>
      </c>
      <c r="J226" s="38" t="s">
        <v>598</v>
      </c>
      <c r="K226" s="38">
        <v>2017</v>
      </c>
      <c r="L226" s="126" t="s">
        <v>18</v>
      </c>
      <c r="M226" s="5" t="s">
        <v>538</v>
      </c>
      <c r="N226" s="38" t="s">
        <v>1070</v>
      </c>
      <c r="O226" s="38" t="s">
        <v>1078</v>
      </c>
      <c r="P226" s="38" t="s">
        <v>894</v>
      </c>
      <c r="Q226" s="38" t="s">
        <v>999</v>
      </c>
      <c r="R226" s="38" t="s">
        <v>1079</v>
      </c>
      <c r="S226" s="38" t="s">
        <v>932</v>
      </c>
      <c r="T226" s="38" t="s">
        <v>1019</v>
      </c>
      <c r="U226" s="2" t="s">
        <v>616</v>
      </c>
      <c r="W226" s="2" t="s">
        <v>865</v>
      </c>
      <c r="X226" s="2" t="s">
        <v>751</v>
      </c>
      <c r="Z226" s="121" t="s">
        <v>779</v>
      </c>
      <c r="AC226" t="s">
        <v>920</v>
      </c>
      <c r="AE226" t="s">
        <v>1095</v>
      </c>
    </row>
    <row r="227" spans="1:31">
      <c r="A227" s="38" t="s">
        <v>1133</v>
      </c>
      <c r="B227" s="81" t="s">
        <v>683</v>
      </c>
      <c r="C227" s="38" t="s">
        <v>1134</v>
      </c>
      <c r="D227" s="38" t="s">
        <v>1107</v>
      </c>
      <c r="E227" s="195" t="s">
        <v>273</v>
      </c>
      <c r="F227" s="38" t="s">
        <v>1132</v>
      </c>
      <c r="G227" s="38">
        <v>44</v>
      </c>
      <c r="H227" s="38">
        <v>-124</v>
      </c>
      <c r="I227" s="2">
        <v>10</v>
      </c>
      <c r="J227" s="38" t="s">
        <v>598</v>
      </c>
      <c r="K227" s="38">
        <v>2017</v>
      </c>
      <c r="L227" s="126" t="s">
        <v>18</v>
      </c>
      <c r="M227" s="5" t="s">
        <v>538</v>
      </c>
      <c r="N227" s="38" t="s">
        <v>1070</v>
      </c>
      <c r="O227" s="38" t="s">
        <v>1078</v>
      </c>
      <c r="P227" s="38" t="s">
        <v>894</v>
      </c>
      <c r="Q227" s="38" t="s">
        <v>999</v>
      </c>
      <c r="R227" s="38" t="s">
        <v>1079</v>
      </c>
      <c r="S227" s="38" t="s">
        <v>932</v>
      </c>
      <c r="T227" s="38" t="s">
        <v>1019</v>
      </c>
      <c r="U227" s="2" t="s">
        <v>616</v>
      </c>
      <c r="W227" s="2" t="s">
        <v>865</v>
      </c>
      <c r="X227" s="2" t="s">
        <v>751</v>
      </c>
      <c r="Z227" s="121" t="s">
        <v>779</v>
      </c>
      <c r="AC227" t="s">
        <v>920</v>
      </c>
      <c r="AE227" t="s">
        <v>1095</v>
      </c>
    </row>
    <row r="228" spans="1:31">
      <c r="A228" s="38" t="s">
        <v>1135</v>
      </c>
      <c r="B228" s="81" t="s">
        <v>683</v>
      </c>
      <c r="C228" s="38" t="s">
        <v>1136</v>
      </c>
      <c r="D228" s="38" t="s">
        <v>1137</v>
      </c>
      <c r="E228" s="195" t="s">
        <v>273</v>
      </c>
      <c r="F228" s="38" t="s">
        <v>1132</v>
      </c>
      <c r="G228" s="38">
        <v>44</v>
      </c>
      <c r="H228" s="38">
        <v>-124</v>
      </c>
      <c r="I228" s="2">
        <v>10</v>
      </c>
      <c r="J228" s="38" t="s">
        <v>598</v>
      </c>
      <c r="K228" s="38">
        <v>2017</v>
      </c>
      <c r="L228" s="126" t="s">
        <v>18</v>
      </c>
      <c r="M228" s="5" t="s">
        <v>538</v>
      </c>
      <c r="N228" s="38" t="s">
        <v>1070</v>
      </c>
      <c r="O228" s="38" t="s">
        <v>1078</v>
      </c>
      <c r="P228" s="38" t="s">
        <v>894</v>
      </c>
      <c r="Q228" s="38" t="s">
        <v>999</v>
      </c>
      <c r="R228" s="38" t="s">
        <v>1079</v>
      </c>
      <c r="S228" s="38" t="s">
        <v>932</v>
      </c>
      <c r="T228" s="38" t="s">
        <v>1019</v>
      </c>
      <c r="U228" s="2" t="s">
        <v>616</v>
      </c>
      <c r="W228" s="2" t="s">
        <v>865</v>
      </c>
      <c r="X228" s="2" t="s">
        <v>751</v>
      </c>
      <c r="Z228" s="121" t="s">
        <v>779</v>
      </c>
      <c r="AC228" t="s">
        <v>920</v>
      </c>
      <c r="AE228" t="s">
        <v>1095</v>
      </c>
    </row>
    <row r="229" spans="1:31">
      <c r="A229" s="38" t="s">
        <v>1138</v>
      </c>
      <c r="B229" s="81" t="s">
        <v>683</v>
      </c>
      <c r="C229" s="38" t="s">
        <v>1139</v>
      </c>
      <c r="D229" s="38" t="s">
        <v>1082</v>
      </c>
      <c r="E229" s="195" t="s">
        <v>273</v>
      </c>
      <c r="F229" s="38" t="s">
        <v>1004</v>
      </c>
      <c r="G229" s="38">
        <v>44</v>
      </c>
      <c r="H229" s="38">
        <v>-124</v>
      </c>
      <c r="I229" s="2">
        <v>10</v>
      </c>
      <c r="J229" s="38" t="s">
        <v>1140</v>
      </c>
      <c r="K229" s="38">
        <v>2017</v>
      </c>
      <c r="L229" s="126" t="s">
        <v>18</v>
      </c>
      <c r="M229" s="5" t="s">
        <v>538</v>
      </c>
      <c r="N229" s="38" t="s">
        <v>1070</v>
      </c>
      <c r="O229" s="38" t="s">
        <v>1078</v>
      </c>
      <c r="P229" s="38" t="s">
        <v>894</v>
      </c>
      <c r="Q229" s="38" t="s">
        <v>999</v>
      </c>
      <c r="R229" s="38" t="s">
        <v>1079</v>
      </c>
      <c r="S229" s="38" t="s">
        <v>932</v>
      </c>
      <c r="T229" s="38" t="s">
        <v>1019</v>
      </c>
      <c r="U229" s="2" t="s">
        <v>616</v>
      </c>
      <c r="W229" s="2" t="s">
        <v>865</v>
      </c>
      <c r="X229" s="2" t="s">
        <v>751</v>
      </c>
      <c r="Z229" s="121" t="s">
        <v>779</v>
      </c>
      <c r="AC229" t="s">
        <v>920</v>
      </c>
      <c r="AE229" t="s">
        <v>1095</v>
      </c>
    </row>
    <row r="230" spans="1:31">
      <c r="A230" s="38" t="s">
        <v>1141</v>
      </c>
      <c r="B230" s="81" t="s">
        <v>683</v>
      </c>
      <c r="C230" s="38" t="s">
        <v>1142</v>
      </c>
      <c r="D230" s="38" t="s">
        <v>1143</v>
      </c>
      <c r="E230" s="195" t="s">
        <v>273</v>
      </c>
      <c r="F230" s="155" t="s">
        <v>1144</v>
      </c>
      <c r="G230" s="38">
        <v>44</v>
      </c>
      <c r="H230" s="38">
        <v>-124</v>
      </c>
      <c r="I230" s="2">
        <v>10</v>
      </c>
      <c r="J230" s="38" t="s">
        <v>1140</v>
      </c>
      <c r="K230" s="38">
        <v>2017</v>
      </c>
      <c r="L230" s="126" t="s">
        <v>18</v>
      </c>
      <c r="M230" s="5" t="s">
        <v>538</v>
      </c>
      <c r="N230" s="38" t="s">
        <v>1070</v>
      </c>
      <c r="O230" s="38" t="s">
        <v>1078</v>
      </c>
      <c r="P230" s="38" t="s">
        <v>894</v>
      </c>
      <c r="Q230" s="38" t="s">
        <v>999</v>
      </c>
      <c r="R230" s="38" t="s">
        <v>1079</v>
      </c>
      <c r="S230" s="38" t="s">
        <v>932</v>
      </c>
      <c r="T230" s="38" t="s">
        <v>1019</v>
      </c>
      <c r="U230" s="2" t="s">
        <v>616</v>
      </c>
      <c r="W230" s="2" t="s">
        <v>865</v>
      </c>
      <c r="X230" s="2" t="s">
        <v>751</v>
      </c>
      <c r="Y230" s="38" t="s">
        <v>1145</v>
      </c>
      <c r="Z230" s="121" t="s">
        <v>779</v>
      </c>
      <c r="AC230" t="s">
        <v>920</v>
      </c>
      <c r="AE230" t="s">
        <v>1095</v>
      </c>
    </row>
    <row r="231" spans="1:31">
      <c r="A231" s="38" t="s">
        <v>1146</v>
      </c>
      <c r="B231" s="38" t="s">
        <v>922</v>
      </c>
      <c r="C231" s="38" t="s">
        <v>1147</v>
      </c>
      <c r="D231" s="38" t="s">
        <v>1148</v>
      </c>
      <c r="E231" s="126" t="s">
        <v>222</v>
      </c>
      <c r="F231" s="38" t="s">
        <v>1149</v>
      </c>
      <c r="G231" s="38">
        <v>22</v>
      </c>
      <c r="H231" s="38">
        <v>-46</v>
      </c>
      <c r="I231" s="38">
        <v>23</v>
      </c>
      <c r="J231" s="38" t="s">
        <v>819</v>
      </c>
      <c r="K231" s="38">
        <v>2017</v>
      </c>
      <c r="L231" s="126" t="s">
        <v>18</v>
      </c>
      <c r="M231" s="5" t="s">
        <v>538</v>
      </c>
      <c r="N231" s="38" t="s">
        <v>1070</v>
      </c>
      <c r="O231" s="38" t="s">
        <v>1078</v>
      </c>
      <c r="P231" s="38" t="s">
        <v>894</v>
      </c>
      <c r="Q231" s="38" t="s">
        <v>999</v>
      </c>
      <c r="R231" s="38" t="s">
        <v>1079</v>
      </c>
      <c r="S231" s="38" t="s">
        <v>1150</v>
      </c>
      <c r="T231" s="38" t="s">
        <v>1151</v>
      </c>
      <c r="U231" s="2" t="s">
        <v>616</v>
      </c>
      <c r="W231" s="259" t="s">
        <v>1152</v>
      </c>
      <c r="X231" s="2" t="s">
        <v>751</v>
      </c>
      <c r="Y231" s="38" t="s">
        <v>1145</v>
      </c>
      <c r="Z231" s="121" t="s">
        <v>779</v>
      </c>
      <c r="AC231" t="s">
        <v>920</v>
      </c>
      <c r="AE231" t="s">
        <v>1095</v>
      </c>
    </row>
    <row r="232" spans="1:31">
      <c r="A232" s="38" t="s">
        <v>1153</v>
      </c>
      <c r="B232" s="81" t="s">
        <v>683</v>
      </c>
      <c r="C232" s="38" t="s">
        <v>1154</v>
      </c>
      <c r="D232" s="38" t="s">
        <v>1155</v>
      </c>
      <c r="E232" s="126" t="s">
        <v>1065</v>
      </c>
      <c r="F232" s="38" t="s">
        <v>1156</v>
      </c>
      <c r="G232" s="38">
        <v>-34</v>
      </c>
      <c r="H232" s="38">
        <v>-179</v>
      </c>
      <c r="I232" s="38">
        <v>60</v>
      </c>
      <c r="J232" s="38" t="s">
        <v>991</v>
      </c>
      <c r="K232" s="38">
        <v>2018</v>
      </c>
      <c r="L232" s="126" t="s">
        <v>18</v>
      </c>
      <c r="M232" s="5" t="s">
        <v>538</v>
      </c>
      <c r="N232" s="38" t="s">
        <v>1070</v>
      </c>
      <c r="O232" s="38" t="s">
        <v>1078</v>
      </c>
      <c r="P232" s="38" t="s">
        <v>901</v>
      </c>
      <c r="Q232" s="38" t="s">
        <v>999</v>
      </c>
      <c r="R232" s="38" t="s">
        <v>1079</v>
      </c>
      <c r="S232" s="38" t="s">
        <v>1150</v>
      </c>
      <c r="T232" s="38" t="s">
        <v>1151</v>
      </c>
      <c r="U232" s="2" t="s">
        <v>616</v>
      </c>
      <c r="W232" s="259" t="s">
        <v>1152</v>
      </c>
      <c r="X232" s="2" t="s">
        <v>751</v>
      </c>
      <c r="Y232" s="38" t="s">
        <v>1145</v>
      </c>
      <c r="Z232" s="121" t="s">
        <v>779</v>
      </c>
      <c r="AA232" s="38" t="s">
        <v>1157</v>
      </c>
      <c r="AC232" t="s">
        <v>920</v>
      </c>
      <c r="AE232" t="s">
        <v>1158</v>
      </c>
    </row>
    <row r="233" spans="1:31">
      <c r="A233" s="38" t="s">
        <v>1159</v>
      </c>
      <c r="B233" s="81" t="s">
        <v>683</v>
      </c>
      <c r="C233" s="38" t="s">
        <v>1160</v>
      </c>
      <c r="D233" s="38" t="s">
        <v>1161</v>
      </c>
      <c r="E233" s="126" t="s">
        <v>273</v>
      </c>
      <c r="F233" s="38" t="s">
        <v>1114</v>
      </c>
      <c r="G233" s="38">
        <v>32</v>
      </c>
      <c r="H233" s="38">
        <v>-117</v>
      </c>
      <c r="I233" s="38" t="s">
        <v>1115</v>
      </c>
      <c r="J233" s="38" t="s">
        <v>304</v>
      </c>
      <c r="K233" s="38">
        <v>2018</v>
      </c>
      <c r="L233" s="126" t="s">
        <v>18</v>
      </c>
      <c r="M233" s="5" t="s">
        <v>538</v>
      </c>
      <c r="N233" s="38" t="s">
        <v>1070</v>
      </c>
      <c r="O233" s="38" t="s">
        <v>1078</v>
      </c>
      <c r="P233" s="38" t="s">
        <v>894</v>
      </c>
      <c r="Q233" s="38" t="s">
        <v>999</v>
      </c>
      <c r="R233" s="38" t="s">
        <v>1079</v>
      </c>
      <c r="S233" s="38" t="s">
        <v>1150</v>
      </c>
      <c r="T233" s="38" t="s">
        <v>1151</v>
      </c>
      <c r="U233" s="38" t="s">
        <v>616</v>
      </c>
      <c r="V233" s="38" t="s">
        <v>1162</v>
      </c>
      <c r="W233" s="259" t="s">
        <v>1152</v>
      </c>
      <c r="X233" s="2" t="s">
        <v>751</v>
      </c>
      <c r="Z233" s="121" t="s">
        <v>779</v>
      </c>
      <c r="AC233" t="s">
        <v>920</v>
      </c>
      <c r="AE233" t="s">
        <v>1158</v>
      </c>
    </row>
    <row r="234" spans="1:31">
      <c r="A234" s="38" t="s">
        <v>1163</v>
      </c>
      <c r="B234" s="81" t="s">
        <v>683</v>
      </c>
      <c r="C234" s="38" t="s">
        <v>1164</v>
      </c>
      <c r="D234" s="38" t="s">
        <v>1107</v>
      </c>
      <c r="E234" s="126" t="s">
        <v>273</v>
      </c>
      <c r="F234" s="259" t="s">
        <v>1165</v>
      </c>
      <c r="G234" s="265">
        <v>44</v>
      </c>
      <c r="H234" s="265">
        <v>-125</v>
      </c>
      <c r="I234" s="38">
        <v>10</v>
      </c>
      <c r="J234" s="38" t="s">
        <v>185</v>
      </c>
      <c r="K234" s="38">
        <v>2018</v>
      </c>
      <c r="L234" s="126" t="s">
        <v>18</v>
      </c>
      <c r="M234" s="5" t="s">
        <v>538</v>
      </c>
      <c r="N234" s="38" t="s">
        <v>1070</v>
      </c>
      <c r="O234" s="38" t="s">
        <v>1078</v>
      </c>
      <c r="P234" s="38" t="s">
        <v>894</v>
      </c>
      <c r="Q234" s="38" t="s">
        <v>999</v>
      </c>
      <c r="R234" s="38" t="s">
        <v>1079</v>
      </c>
      <c r="S234" s="38" t="s">
        <v>1150</v>
      </c>
      <c r="T234" s="38" t="s">
        <v>1151</v>
      </c>
      <c r="U234" s="38" t="s">
        <v>1166</v>
      </c>
      <c r="W234" s="259" t="s">
        <v>1152</v>
      </c>
      <c r="X234" s="2" t="s">
        <v>751</v>
      </c>
      <c r="Z234" s="121" t="s">
        <v>779</v>
      </c>
      <c r="AC234" t="s">
        <v>920</v>
      </c>
      <c r="AE234" t="s">
        <v>1095</v>
      </c>
    </row>
    <row r="235" spans="1:31">
      <c r="A235" s="38" t="s">
        <v>1167</v>
      </c>
      <c r="B235" s="81" t="s">
        <v>683</v>
      </c>
      <c r="C235" s="38" t="s">
        <v>1168</v>
      </c>
      <c r="D235" s="38" t="s">
        <v>1107</v>
      </c>
      <c r="E235" s="126" t="s">
        <v>273</v>
      </c>
      <c r="F235" s="259" t="s">
        <v>1165</v>
      </c>
      <c r="G235" s="265">
        <v>45</v>
      </c>
      <c r="H235" s="265">
        <v>-130</v>
      </c>
      <c r="I235" s="38">
        <v>9</v>
      </c>
      <c r="J235" s="38" t="s">
        <v>190</v>
      </c>
      <c r="K235" s="38">
        <v>2018</v>
      </c>
      <c r="L235" s="126" t="s">
        <v>18</v>
      </c>
      <c r="M235" s="5" t="s">
        <v>538</v>
      </c>
      <c r="N235" s="38" t="s">
        <v>1070</v>
      </c>
      <c r="O235" s="38" t="s">
        <v>1078</v>
      </c>
      <c r="P235" s="38" t="s">
        <v>894</v>
      </c>
      <c r="Q235" s="38" t="s">
        <v>999</v>
      </c>
      <c r="R235" s="38" t="s">
        <v>1079</v>
      </c>
      <c r="S235" s="38" t="s">
        <v>1150</v>
      </c>
      <c r="T235" s="38" t="s">
        <v>1151</v>
      </c>
      <c r="U235" s="38" t="s">
        <v>1166</v>
      </c>
      <c r="W235" s="259" t="s">
        <v>1152</v>
      </c>
      <c r="X235" s="2" t="s">
        <v>751</v>
      </c>
      <c r="Z235" s="121" t="s">
        <v>779</v>
      </c>
      <c r="AC235" t="s">
        <v>920</v>
      </c>
      <c r="AE235" t="s">
        <v>1095</v>
      </c>
    </row>
    <row r="236" spans="1:31">
      <c r="A236" s="38" t="s">
        <v>1169</v>
      </c>
      <c r="B236" s="81" t="s">
        <v>683</v>
      </c>
      <c r="C236" s="38" t="s">
        <v>1170</v>
      </c>
      <c r="D236" s="38" t="s">
        <v>1171</v>
      </c>
      <c r="E236" s="126" t="s">
        <v>273</v>
      </c>
      <c r="F236" s="259" t="s">
        <v>1165</v>
      </c>
      <c r="G236" s="265">
        <v>44</v>
      </c>
      <c r="H236" s="265">
        <v>-124</v>
      </c>
      <c r="I236" s="38">
        <v>10</v>
      </c>
      <c r="J236" s="38" t="s">
        <v>190</v>
      </c>
      <c r="K236" s="38">
        <v>2018</v>
      </c>
      <c r="L236" s="126" t="s">
        <v>18</v>
      </c>
      <c r="M236" s="5" t="s">
        <v>538</v>
      </c>
      <c r="N236" s="38" t="s">
        <v>1070</v>
      </c>
      <c r="O236" s="38" t="s">
        <v>1078</v>
      </c>
      <c r="P236" s="38" t="s">
        <v>894</v>
      </c>
      <c r="Q236" s="38" t="s">
        <v>999</v>
      </c>
      <c r="R236" s="38" t="s">
        <v>1079</v>
      </c>
      <c r="S236" s="38" t="s">
        <v>1150</v>
      </c>
      <c r="T236" s="38" t="s">
        <v>1151</v>
      </c>
      <c r="U236" s="38" t="s">
        <v>1166</v>
      </c>
      <c r="W236" s="259" t="s">
        <v>1152</v>
      </c>
      <c r="X236" s="2" t="s">
        <v>751</v>
      </c>
      <c r="Z236" s="121" t="s">
        <v>779</v>
      </c>
      <c r="AC236" t="s">
        <v>920</v>
      </c>
      <c r="AE236" t="s">
        <v>1095</v>
      </c>
    </row>
    <row r="237" spans="1:31">
      <c r="A237" s="38" t="s">
        <v>1172</v>
      </c>
      <c r="B237" s="81" t="s">
        <v>683</v>
      </c>
      <c r="C237" s="38" t="s">
        <v>1173</v>
      </c>
      <c r="D237" s="259" t="s">
        <v>1174</v>
      </c>
      <c r="E237" s="126" t="s">
        <v>273</v>
      </c>
      <c r="F237" s="259" t="s">
        <v>1165</v>
      </c>
      <c r="G237" s="260">
        <v>45.933481239999999</v>
      </c>
      <c r="H237" s="260">
        <v>-130.01321396</v>
      </c>
      <c r="I237" s="259">
        <v>9</v>
      </c>
      <c r="J237" s="38" t="s">
        <v>190</v>
      </c>
      <c r="K237" s="38">
        <v>2018</v>
      </c>
      <c r="L237" s="126" t="s">
        <v>18</v>
      </c>
      <c r="M237" s="5" t="s">
        <v>538</v>
      </c>
      <c r="N237" s="38" t="s">
        <v>1070</v>
      </c>
      <c r="O237" s="38" t="s">
        <v>1078</v>
      </c>
      <c r="P237" s="38" t="s">
        <v>894</v>
      </c>
      <c r="Q237" s="38" t="s">
        <v>999</v>
      </c>
      <c r="R237" s="38" t="s">
        <v>1079</v>
      </c>
      <c r="S237" s="38" t="s">
        <v>1150</v>
      </c>
      <c r="T237" s="38" t="s">
        <v>1151</v>
      </c>
      <c r="U237" s="38" t="s">
        <v>1166</v>
      </c>
      <c r="W237" s="259" t="s">
        <v>1152</v>
      </c>
      <c r="X237" s="2" t="s">
        <v>751</v>
      </c>
      <c r="Z237" s="121" t="s">
        <v>779</v>
      </c>
      <c r="AC237" t="s">
        <v>920</v>
      </c>
      <c r="AE237" t="s">
        <v>1095</v>
      </c>
    </row>
    <row r="238" spans="1:31">
      <c r="A238" s="38" t="s">
        <v>1175</v>
      </c>
      <c r="B238" s="2" t="s">
        <v>883</v>
      </c>
      <c r="C238" s="38" t="s">
        <v>1176</v>
      </c>
      <c r="D238" s="259" t="s">
        <v>719</v>
      </c>
      <c r="E238" s="126" t="s">
        <v>273</v>
      </c>
      <c r="F238" s="259" t="s">
        <v>1177</v>
      </c>
      <c r="G238" s="274">
        <v>47.917499999999997</v>
      </c>
      <c r="H238" s="274">
        <v>-129.13749999999999</v>
      </c>
      <c r="I238" s="259">
        <v>9</v>
      </c>
      <c r="J238" s="38" t="s">
        <v>598</v>
      </c>
      <c r="K238" s="38">
        <v>2018</v>
      </c>
      <c r="L238" s="126" t="s">
        <v>18</v>
      </c>
      <c r="M238" s="5" t="s">
        <v>538</v>
      </c>
      <c r="N238" s="38" t="s">
        <v>1070</v>
      </c>
      <c r="O238" s="38" t="s">
        <v>1078</v>
      </c>
      <c r="P238" s="38" t="s">
        <v>894</v>
      </c>
      <c r="Q238" s="38" t="s">
        <v>999</v>
      </c>
      <c r="R238" s="38" t="s">
        <v>1079</v>
      </c>
      <c r="S238" s="38" t="s">
        <v>1150</v>
      </c>
      <c r="T238" s="38" t="s">
        <v>1151</v>
      </c>
      <c r="U238" s="38" t="s">
        <v>1166</v>
      </c>
      <c r="W238" s="259" t="s">
        <v>1152</v>
      </c>
      <c r="X238" s="2" t="s">
        <v>751</v>
      </c>
      <c r="Z238" s="121" t="s">
        <v>779</v>
      </c>
      <c r="AC238" t="s">
        <v>920</v>
      </c>
      <c r="AE238" t="s">
        <v>1158</v>
      </c>
    </row>
    <row r="239" spans="1:31">
      <c r="A239" s="38" t="s">
        <v>1178</v>
      </c>
      <c r="B239" s="2" t="s">
        <v>883</v>
      </c>
      <c r="C239" s="38" t="s">
        <v>1179</v>
      </c>
      <c r="D239" s="259" t="s">
        <v>1180</v>
      </c>
      <c r="E239" s="126" t="s">
        <v>273</v>
      </c>
      <c r="F239" s="259" t="s">
        <v>1181</v>
      </c>
      <c r="G239" s="260">
        <v>45</v>
      </c>
      <c r="H239" s="260">
        <v>-130</v>
      </c>
      <c r="I239" s="259">
        <v>9</v>
      </c>
      <c r="J239" s="38" t="s">
        <v>598</v>
      </c>
      <c r="K239" s="38">
        <v>2018</v>
      </c>
      <c r="L239" s="126" t="s">
        <v>18</v>
      </c>
      <c r="M239" s="5" t="s">
        <v>538</v>
      </c>
      <c r="N239" s="38" t="s">
        <v>1070</v>
      </c>
      <c r="O239" s="38" t="s">
        <v>1078</v>
      </c>
      <c r="P239" s="38" t="s">
        <v>894</v>
      </c>
      <c r="Q239" s="38" t="s">
        <v>999</v>
      </c>
      <c r="R239" s="38" t="s">
        <v>1079</v>
      </c>
      <c r="S239" s="38" t="s">
        <v>1150</v>
      </c>
      <c r="T239" s="38" t="s">
        <v>1151</v>
      </c>
      <c r="U239" s="38" t="s">
        <v>1166</v>
      </c>
      <c r="W239" s="259" t="s">
        <v>1152</v>
      </c>
      <c r="X239" s="2" t="s">
        <v>751</v>
      </c>
      <c r="Z239" s="121" t="s">
        <v>779</v>
      </c>
      <c r="AC239" t="s">
        <v>920</v>
      </c>
      <c r="AE239" t="s">
        <v>1158</v>
      </c>
    </row>
    <row r="240" spans="1:31">
      <c r="A240" s="38" t="s">
        <v>1182</v>
      </c>
      <c r="B240" s="38" t="s">
        <v>922</v>
      </c>
      <c r="C240" s="38" t="s">
        <v>1183</v>
      </c>
      <c r="D240" s="259" t="s">
        <v>1184</v>
      </c>
      <c r="E240" s="126" t="s">
        <v>273</v>
      </c>
      <c r="F240" s="38" t="s">
        <v>1185</v>
      </c>
      <c r="G240" s="2">
        <v>30</v>
      </c>
      <c r="H240" s="2">
        <v>-42</v>
      </c>
      <c r="I240" s="259">
        <v>23</v>
      </c>
      <c r="J240" s="38" t="s">
        <v>1186</v>
      </c>
      <c r="K240" s="38">
        <v>2018</v>
      </c>
      <c r="L240" s="126" t="s">
        <v>18</v>
      </c>
      <c r="M240" s="5" t="s">
        <v>538</v>
      </c>
      <c r="N240" s="38" t="s">
        <v>1070</v>
      </c>
      <c r="O240" s="38" t="s">
        <v>1078</v>
      </c>
      <c r="P240" s="38" t="s">
        <v>894</v>
      </c>
      <c r="Q240" s="38" t="s">
        <v>999</v>
      </c>
      <c r="R240" s="38" t="s">
        <v>1079</v>
      </c>
      <c r="S240" s="38" t="s">
        <v>1150</v>
      </c>
      <c r="T240" s="38" t="s">
        <v>1151</v>
      </c>
      <c r="U240" s="38" t="s">
        <v>1166</v>
      </c>
      <c r="W240" s="259" t="s">
        <v>1152</v>
      </c>
      <c r="X240" s="2" t="s">
        <v>751</v>
      </c>
      <c r="Z240" s="121" t="s">
        <v>779</v>
      </c>
      <c r="AC240" t="s">
        <v>920</v>
      </c>
      <c r="AE240" t="s">
        <v>1158</v>
      </c>
    </row>
    <row r="241" spans="1:31">
      <c r="A241" s="38" t="s">
        <v>1187</v>
      </c>
      <c r="B241" s="81" t="s">
        <v>683</v>
      </c>
      <c r="C241" s="38" t="s">
        <v>1188</v>
      </c>
      <c r="D241" s="259" t="s">
        <v>1189</v>
      </c>
      <c r="E241" s="126" t="s">
        <v>1065</v>
      </c>
      <c r="F241" s="38" t="s">
        <v>1190</v>
      </c>
      <c r="G241" s="277">
        <f>TRUNC(G213)</f>
        <v>45</v>
      </c>
      <c r="H241" s="277">
        <f>TRUNC(H213)</f>
        <v>-130</v>
      </c>
      <c r="I241" s="38">
        <v>60</v>
      </c>
      <c r="J241" s="38" t="s">
        <v>275</v>
      </c>
      <c r="K241" s="38">
        <v>2019</v>
      </c>
      <c r="L241" s="126" t="s">
        <v>18</v>
      </c>
      <c r="M241" s="5" t="s">
        <v>538</v>
      </c>
      <c r="N241" s="38" t="s">
        <v>1070</v>
      </c>
      <c r="O241" s="38" t="s">
        <v>1078</v>
      </c>
      <c r="P241" s="38" t="s">
        <v>894</v>
      </c>
      <c r="Q241" s="38" t="s">
        <v>999</v>
      </c>
      <c r="R241" s="38" t="s">
        <v>1079</v>
      </c>
      <c r="S241" s="38" t="s">
        <v>1150</v>
      </c>
      <c r="T241" s="38" t="s">
        <v>1151</v>
      </c>
      <c r="U241" s="38" t="s">
        <v>1166</v>
      </c>
      <c r="W241" s="259" t="s">
        <v>1152</v>
      </c>
      <c r="X241" s="2" t="s">
        <v>751</v>
      </c>
      <c r="Z241" s="121" t="s">
        <v>779</v>
      </c>
      <c r="AC241" t="s">
        <v>920</v>
      </c>
      <c r="AE241" t="s">
        <v>1095</v>
      </c>
    </row>
    <row r="242" spans="1:31">
      <c r="A242" s="38" t="s">
        <v>1191</v>
      </c>
      <c r="B242" s="2" t="s">
        <v>785</v>
      </c>
      <c r="C242" s="38" t="s">
        <v>1192</v>
      </c>
      <c r="D242" s="261" t="s">
        <v>1193</v>
      </c>
      <c r="E242" s="126" t="s">
        <v>284</v>
      </c>
      <c r="F242" s="38" t="s">
        <v>1194</v>
      </c>
      <c r="G242" s="2">
        <v>32</v>
      </c>
      <c r="H242" s="2">
        <v>-76</v>
      </c>
      <c r="I242" s="38" t="s">
        <v>998</v>
      </c>
      <c r="J242" s="38" t="s">
        <v>1092</v>
      </c>
      <c r="K242" s="38">
        <v>2019</v>
      </c>
      <c r="L242" s="126" t="s">
        <v>18</v>
      </c>
      <c r="M242" s="5" t="s">
        <v>538</v>
      </c>
      <c r="N242" s="38" t="s">
        <v>1070</v>
      </c>
      <c r="O242" s="38" t="s">
        <v>1078</v>
      </c>
      <c r="P242" s="2" t="s">
        <v>901</v>
      </c>
      <c r="Q242" s="38" t="s">
        <v>1195</v>
      </c>
      <c r="R242" s="38" t="s">
        <v>1079</v>
      </c>
      <c r="S242" s="38" t="s">
        <v>1150</v>
      </c>
      <c r="T242" s="38" t="s">
        <v>1151</v>
      </c>
      <c r="U242" s="38" t="s">
        <v>1166</v>
      </c>
      <c r="W242" s="259" t="s">
        <v>1152</v>
      </c>
      <c r="X242" s="2" t="s">
        <v>751</v>
      </c>
      <c r="Z242" s="121" t="s">
        <v>779</v>
      </c>
      <c r="AC242" t="s">
        <v>920</v>
      </c>
      <c r="AE242" t="s">
        <v>1095</v>
      </c>
    </row>
    <row r="243" spans="1:31">
      <c r="A243" s="38" t="s">
        <v>1196</v>
      </c>
      <c r="B243" s="38" t="s">
        <v>922</v>
      </c>
      <c r="C243" s="38" t="s">
        <v>1197</v>
      </c>
      <c r="D243" s="38" t="s">
        <v>1198</v>
      </c>
      <c r="E243" s="126" t="s">
        <v>273</v>
      </c>
      <c r="F243" s="259" t="s">
        <v>1199</v>
      </c>
      <c r="G243" s="2">
        <v>47</v>
      </c>
      <c r="H243" s="2">
        <v>-127</v>
      </c>
      <c r="I243" s="38">
        <v>9</v>
      </c>
      <c r="J243" s="38" t="s">
        <v>304</v>
      </c>
      <c r="K243" s="38">
        <v>2019</v>
      </c>
      <c r="L243" s="126" t="s">
        <v>18</v>
      </c>
      <c r="M243" s="5" t="s">
        <v>538</v>
      </c>
      <c r="N243" s="38" t="s">
        <v>1070</v>
      </c>
      <c r="O243" s="38" t="s">
        <v>1078</v>
      </c>
      <c r="P243" s="38" t="s">
        <v>894</v>
      </c>
      <c r="Q243" s="38" t="s">
        <v>999</v>
      </c>
      <c r="R243" s="38" t="s">
        <v>1079</v>
      </c>
      <c r="S243" s="38" t="s">
        <v>1150</v>
      </c>
      <c r="T243" s="38" t="s">
        <v>1151</v>
      </c>
      <c r="U243" s="38" t="s">
        <v>1166</v>
      </c>
      <c r="W243" s="259" t="s">
        <v>1152</v>
      </c>
      <c r="X243" s="2" t="s">
        <v>751</v>
      </c>
      <c r="Z243" s="121" t="s">
        <v>779</v>
      </c>
      <c r="AC243" t="s">
        <v>920</v>
      </c>
      <c r="AE243" t="s">
        <v>1095</v>
      </c>
    </row>
    <row r="244" spans="1:31">
      <c r="A244" s="38" t="s">
        <v>1200</v>
      </c>
      <c r="B244" s="38" t="s">
        <v>922</v>
      </c>
      <c r="C244" s="38" t="s">
        <v>1201</v>
      </c>
      <c r="D244" s="38" t="s">
        <v>1107</v>
      </c>
      <c r="E244" s="126" t="s">
        <v>273</v>
      </c>
      <c r="F244" s="259" t="s">
        <v>1202</v>
      </c>
      <c r="G244" s="38">
        <v>45</v>
      </c>
      <c r="H244" s="38">
        <v>-129</v>
      </c>
      <c r="I244" s="38" t="s">
        <v>1013</v>
      </c>
      <c r="J244" s="38" t="s">
        <v>428</v>
      </c>
      <c r="K244" s="38">
        <v>2019</v>
      </c>
      <c r="L244" s="126" t="s">
        <v>18</v>
      </c>
      <c r="M244" s="5" t="s">
        <v>538</v>
      </c>
      <c r="N244" s="38" t="s">
        <v>1070</v>
      </c>
      <c r="O244" s="38" t="s">
        <v>1078</v>
      </c>
      <c r="P244" s="38" t="s">
        <v>894</v>
      </c>
      <c r="Q244" s="38" t="s">
        <v>999</v>
      </c>
      <c r="R244" s="38" t="s">
        <v>1079</v>
      </c>
      <c r="S244" s="38" t="s">
        <v>1150</v>
      </c>
      <c r="T244" s="38" t="s">
        <v>1151</v>
      </c>
      <c r="U244" s="38" t="s">
        <v>1166</v>
      </c>
      <c r="W244" s="259" t="s">
        <v>1152</v>
      </c>
      <c r="X244" s="2" t="s">
        <v>751</v>
      </c>
      <c r="Z244" s="121" t="s">
        <v>779</v>
      </c>
      <c r="AC244" t="s">
        <v>920</v>
      </c>
      <c r="AE244" t="s">
        <v>1095</v>
      </c>
    </row>
    <row r="245" spans="1:31">
      <c r="A245" s="38" t="s">
        <v>1203</v>
      </c>
      <c r="B245" s="38" t="s">
        <v>1088</v>
      </c>
      <c r="C245" s="38" t="s">
        <v>1204</v>
      </c>
      <c r="D245" s="38" t="s">
        <v>1205</v>
      </c>
      <c r="E245" s="126" t="s">
        <v>273</v>
      </c>
      <c r="F245" s="38" t="s">
        <v>691</v>
      </c>
      <c r="G245" s="2">
        <v>56</v>
      </c>
      <c r="H245" s="2">
        <v>-155</v>
      </c>
      <c r="I245" s="38" t="s">
        <v>1206</v>
      </c>
      <c r="J245" s="38" t="s">
        <v>598</v>
      </c>
      <c r="K245" s="38">
        <v>2019</v>
      </c>
      <c r="L245" s="126" t="s">
        <v>18</v>
      </c>
      <c r="M245" s="5" t="s">
        <v>538</v>
      </c>
      <c r="N245" s="38" t="s">
        <v>1070</v>
      </c>
      <c r="O245" s="38" t="s">
        <v>1078</v>
      </c>
      <c r="P245" s="38" t="s">
        <v>894</v>
      </c>
      <c r="Q245" s="38" t="s">
        <v>999</v>
      </c>
      <c r="R245" s="38" t="s">
        <v>1079</v>
      </c>
      <c r="S245" s="38" t="s">
        <v>1150</v>
      </c>
      <c r="T245" s="38" t="s">
        <v>1151</v>
      </c>
      <c r="U245" s="38" t="s">
        <v>1166</v>
      </c>
      <c r="W245" s="259" t="s">
        <v>1152</v>
      </c>
      <c r="X245" s="2" t="s">
        <v>751</v>
      </c>
      <c r="Z245" s="121" t="s">
        <v>779</v>
      </c>
      <c r="AC245" t="s">
        <v>920</v>
      </c>
      <c r="AE245" t="s">
        <v>1095</v>
      </c>
    </row>
    <row r="246" spans="1:31">
      <c r="A246" s="38" t="s">
        <v>1207</v>
      </c>
      <c r="B246" s="38" t="s">
        <v>1088</v>
      </c>
      <c r="C246" s="38" t="s">
        <v>1208</v>
      </c>
      <c r="D246" s="38" t="s">
        <v>1209</v>
      </c>
      <c r="E246" s="126" t="s">
        <v>802</v>
      </c>
      <c r="F246" s="38" t="s">
        <v>691</v>
      </c>
      <c r="G246" s="2">
        <v>48</v>
      </c>
      <c r="H246" s="2">
        <v>-126</v>
      </c>
      <c r="I246" s="38" t="s">
        <v>1013</v>
      </c>
      <c r="J246" s="38" t="s">
        <v>906</v>
      </c>
      <c r="K246" s="38">
        <v>2019</v>
      </c>
      <c r="L246" s="126" t="s">
        <v>18</v>
      </c>
      <c r="M246" s="5" t="s">
        <v>538</v>
      </c>
      <c r="N246" s="38" t="s">
        <v>1070</v>
      </c>
      <c r="O246" s="38" t="s">
        <v>1078</v>
      </c>
      <c r="P246" s="38" t="s">
        <v>894</v>
      </c>
      <c r="Q246" s="38" t="s">
        <v>999</v>
      </c>
      <c r="R246" s="38" t="s">
        <v>1079</v>
      </c>
      <c r="S246" s="38" t="s">
        <v>1150</v>
      </c>
      <c r="T246" s="38" t="s">
        <v>1151</v>
      </c>
      <c r="U246" s="38" t="s">
        <v>1166</v>
      </c>
      <c r="W246" s="259" t="s">
        <v>1152</v>
      </c>
      <c r="X246" s="2" t="s">
        <v>751</v>
      </c>
      <c r="Z246" s="121" t="s">
        <v>779</v>
      </c>
      <c r="AC246" t="s">
        <v>920</v>
      </c>
      <c r="AE246" t="s">
        <v>1095</v>
      </c>
    </row>
    <row r="247" spans="1:31">
      <c r="A247" s="38" t="s">
        <v>1210</v>
      </c>
      <c r="B247" s="38" t="s">
        <v>922</v>
      </c>
      <c r="C247" s="38" t="s">
        <v>1211</v>
      </c>
      <c r="D247" s="38" t="s">
        <v>1107</v>
      </c>
      <c r="E247" s="126" t="s">
        <v>273</v>
      </c>
      <c r="F247" s="259" t="s">
        <v>1212</v>
      </c>
      <c r="G247" s="2">
        <v>44</v>
      </c>
      <c r="H247" s="2">
        <v>-125</v>
      </c>
      <c r="I247" s="2">
        <v>10</v>
      </c>
      <c r="J247" s="38" t="s">
        <v>906</v>
      </c>
      <c r="K247" s="38">
        <v>2019</v>
      </c>
      <c r="L247" s="126" t="s">
        <v>18</v>
      </c>
      <c r="M247" s="5" t="s">
        <v>538</v>
      </c>
      <c r="N247" s="38" t="s">
        <v>1070</v>
      </c>
      <c r="O247" s="38" t="s">
        <v>1078</v>
      </c>
      <c r="P247" s="38" t="s">
        <v>894</v>
      </c>
      <c r="Q247" s="38" t="s">
        <v>999</v>
      </c>
      <c r="R247" s="38" t="s">
        <v>1079</v>
      </c>
      <c r="S247" s="38" t="s">
        <v>1150</v>
      </c>
      <c r="T247" s="38" t="s">
        <v>1151</v>
      </c>
      <c r="U247" s="38" t="s">
        <v>1166</v>
      </c>
      <c r="W247" s="259" t="s">
        <v>1152</v>
      </c>
      <c r="X247" s="2" t="s">
        <v>751</v>
      </c>
      <c r="Z247" s="121" t="s">
        <v>779</v>
      </c>
      <c r="AC247" t="s">
        <v>920</v>
      </c>
      <c r="AE247" t="s">
        <v>1095</v>
      </c>
    </row>
    <row r="248" spans="1:31">
      <c r="A248" s="259" t="s">
        <v>1213</v>
      </c>
      <c r="B248" s="38" t="s">
        <v>922</v>
      </c>
      <c r="C248" s="38" t="s">
        <v>1214</v>
      </c>
      <c r="D248" s="38" t="s">
        <v>939</v>
      </c>
      <c r="E248" s="157" t="s">
        <v>273</v>
      </c>
      <c r="F248" s="157" t="s">
        <v>1215</v>
      </c>
      <c r="G248" s="38">
        <f>TRUNC(G241)</f>
        <v>45</v>
      </c>
      <c r="H248" s="38">
        <f>TRUNC(H241)</f>
        <v>-130</v>
      </c>
      <c r="I248" s="2">
        <v>10</v>
      </c>
      <c r="J248" s="38" t="s">
        <v>738</v>
      </c>
      <c r="K248" s="38">
        <v>2019</v>
      </c>
      <c r="L248" s="126" t="s">
        <v>18</v>
      </c>
      <c r="M248" s="5" t="s">
        <v>538</v>
      </c>
      <c r="N248" s="38" t="s">
        <v>1070</v>
      </c>
      <c r="O248" s="38" t="s">
        <v>1078</v>
      </c>
      <c r="P248" s="38" t="s">
        <v>894</v>
      </c>
      <c r="Q248" s="38" t="s">
        <v>999</v>
      </c>
      <c r="R248" s="38" t="s">
        <v>1079</v>
      </c>
      <c r="S248" s="38" t="s">
        <v>1150</v>
      </c>
      <c r="T248" s="38" t="s">
        <v>1151</v>
      </c>
      <c r="U248" s="38" t="s">
        <v>1166</v>
      </c>
      <c r="W248" s="259" t="s">
        <v>1152</v>
      </c>
      <c r="X248" s="2" t="s">
        <v>751</v>
      </c>
      <c r="Z248" s="121" t="s">
        <v>779</v>
      </c>
      <c r="AC248" t="s">
        <v>920</v>
      </c>
      <c r="AE248" t="s">
        <v>1158</v>
      </c>
    </row>
    <row r="249" spans="1:31">
      <c r="A249" s="259" t="s">
        <v>1216</v>
      </c>
      <c r="B249" s="38" t="s">
        <v>922</v>
      </c>
      <c r="C249" s="38" t="s">
        <v>1217</v>
      </c>
      <c r="D249" s="38" t="s">
        <v>1218</v>
      </c>
      <c r="E249" s="126" t="s">
        <v>196</v>
      </c>
      <c r="F249" s="38" t="s">
        <v>955</v>
      </c>
      <c r="G249" s="38">
        <v>18</v>
      </c>
      <c r="H249" s="38">
        <v>-81</v>
      </c>
      <c r="I249" s="38">
        <v>17</v>
      </c>
      <c r="J249" s="38" t="s">
        <v>275</v>
      </c>
      <c r="K249" s="38">
        <v>2020</v>
      </c>
      <c r="L249" s="126" t="s">
        <v>18</v>
      </c>
      <c r="M249" s="5" t="s">
        <v>538</v>
      </c>
      <c r="N249" s="38" t="s">
        <v>1070</v>
      </c>
      <c r="O249" s="38" t="s">
        <v>1078</v>
      </c>
      <c r="P249" s="38" t="s">
        <v>894</v>
      </c>
      <c r="Q249" s="38" t="s">
        <v>999</v>
      </c>
      <c r="R249" s="38" t="s">
        <v>1079</v>
      </c>
      <c r="S249" s="38" t="s">
        <v>1150</v>
      </c>
      <c r="T249" s="38" t="s">
        <v>1151</v>
      </c>
      <c r="U249" s="38" t="s">
        <v>1166</v>
      </c>
      <c r="W249" s="259" t="s">
        <v>1152</v>
      </c>
      <c r="X249" s="2" t="s">
        <v>751</v>
      </c>
      <c r="Z249" s="121" t="s">
        <v>779</v>
      </c>
      <c r="AC249" t="s">
        <v>920</v>
      </c>
      <c r="AE249" t="s">
        <v>1158</v>
      </c>
    </row>
    <row r="250" spans="1:31">
      <c r="A250" s="259" t="s">
        <v>7196</v>
      </c>
      <c r="B250" s="179" t="s">
        <v>1038</v>
      </c>
      <c r="C250" s="38" t="s">
        <v>7198</v>
      </c>
      <c r="D250" s="38" t="s">
        <v>1090</v>
      </c>
      <c r="E250" s="157" t="s">
        <v>273</v>
      </c>
      <c r="F250" s="38" t="s">
        <v>7202</v>
      </c>
      <c r="G250" s="38">
        <v>44</v>
      </c>
      <c r="H250" s="38">
        <v>-125</v>
      </c>
      <c r="I250" s="38">
        <v>10</v>
      </c>
      <c r="J250" s="38" t="s">
        <v>796</v>
      </c>
      <c r="K250" s="38">
        <v>2020</v>
      </c>
      <c r="L250" s="126" t="s">
        <v>18</v>
      </c>
      <c r="M250" s="5" t="s">
        <v>538</v>
      </c>
      <c r="N250" s="38" t="s">
        <v>1070</v>
      </c>
      <c r="O250" s="38" t="s">
        <v>1078</v>
      </c>
      <c r="P250" s="38" t="s">
        <v>894</v>
      </c>
      <c r="Q250" s="38" t="s">
        <v>999</v>
      </c>
      <c r="R250" s="38" t="s">
        <v>1079</v>
      </c>
      <c r="S250" s="38" t="s">
        <v>1150</v>
      </c>
      <c r="T250" s="38" t="s">
        <v>1151</v>
      </c>
      <c r="U250" s="38" t="s">
        <v>1166</v>
      </c>
      <c r="W250" s="259" t="s">
        <v>1152</v>
      </c>
      <c r="X250" s="259" t="s">
        <v>7207</v>
      </c>
      <c r="Z250" s="121" t="s">
        <v>779</v>
      </c>
      <c r="AC250" t="s">
        <v>920</v>
      </c>
      <c r="AE250" t="s">
        <v>1095</v>
      </c>
    </row>
    <row r="251" spans="1:31">
      <c r="A251" s="259" t="s">
        <v>7261</v>
      </c>
      <c r="B251" s="179" t="s">
        <v>1038</v>
      </c>
      <c r="C251" s="38" t="s">
        <v>7199</v>
      </c>
      <c r="D251" s="259" t="s">
        <v>7201</v>
      </c>
      <c r="E251" s="157" t="s">
        <v>273</v>
      </c>
      <c r="F251" s="38" t="s">
        <v>7203</v>
      </c>
      <c r="G251" s="266" t="s">
        <v>7204</v>
      </c>
      <c r="H251" s="266" t="s">
        <v>7205</v>
      </c>
      <c r="I251" s="38" t="s">
        <v>1013</v>
      </c>
      <c r="J251" s="38" t="s">
        <v>598</v>
      </c>
      <c r="K251" s="38">
        <v>2020</v>
      </c>
      <c r="L251" s="126" t="s">
        <v>18</v>
      </c>
      <c r="M251" s="5" t="s">
        <v>538</v>
      </c>
      <c r="N251" s="38" t="s">
        <v>1070</v>
      </c>
      <c r="O251" s="38" t="s">
        <v>1078</v>
      </c>
      <c r="P251" s="38" t="s">
        <v>894</v>
      </c>
      <c r="Q251" s="38" t="s">
        <v>999</v>
      </c>
      <c r="R251" s="38" t="s">
        <v>1079</v>
      </c>
      <c r="S251" s="38" t="s">
        <v>1150</v>
      </c>
      <c r="T251" s="38" t="s">
        <v>1151</v>
      </c>
      <c r="U251" s="38" t="s">
        <v>1166</v>
      </c>
      <c r="W251" s="259" t="s">
        <v>1152</v>
      </c>
      <c r="X251" s="259" t="s">
        <v>7207</v>
      </c>
      <c r="Z251" s="121" t="s">
        <v>779</v>
      </c>
      <c r="AC251" t="s">
        <v>920</v>
      </c>
      <c r="AE251" t="s">
        <v>1095</v>
      </c>
    </row>
    <row r="252" spans="1:31">
      <c r="A252" s="259" t="s">
        <v>7197</v>
      </c>
      <c r="B252" s="179" t="s">
        <v>1038</v>
      </c>
      <c r="C252" s="38" t="s">
        <v>7200</v>
      </c>
      <c r="D252" s="38" t="s">
        <v>1017</v>
      </c>
      <c r="E252" s="157" t="s">
        <v>273</v>
      </c>
      <c r="F252" s="38" t="s">
        <v>1018</v>
      </c>
      <c r="G252" s="38">
        <v>45</v>
      </c>
      <c r="H252" s="38">
        <v>-130</v>
      </c>
      <c r="I252" s="38">
        <v>10</v>
      </c>
      <c r="J252" s="38" t="s">
        <v>906</v>
      </c>
      <c r="K252" s="38">
        <v>2020</v>
      </c>
      <c r="L252" s="126" t="s">
        <v>18</v>
      </c>
      <c r="M252" s="5" t="s">
        <v>538</v>
      </c>
      <c r="N252" s="38" t="s">
        <v>1070</v>
      </c>
      <c r="O252" s="38" t="s">
        <v>1078</v>
      </c>
      <c r="P252" s="38" t="s">
        <v>7206</v>
      </c>
      <c r="Q252" s="38" t="s">
        <v>999</v>
      </c>
      <c r="R252" s="38" t="s">
        <v>1079</v>
      </c>
      <c r="S252" s="38" t="s">
        <v>1150</v>
      </c>
      <c r="T252" s="38" t="s">
        <v>1151</v>
      </c>
      <c r="U252" s="38" t="s">
        <v>1166</v>
      </c>
      <c r="W252" s="259" t="s">
        <v>1152</v>
      </c>
      <c r="X252" s="259" t="s">
        <v>7207</v>
      </c>
      <c r="Z252" s="121" t="s">
        <v>779</v>
      </c>
      <c r="AA252" s="264" t="s">
        <v>992</v>
      </c>
      <c r="AC252" t="s">
        <v>7208</v>
      </c>
      <c r="AE252" t="s">
        <v>1095</v>
      </c>
    </row>
    <row r="253" spans="1:31">
      <c r="A253" s="259" t="s">
        <v>7321</v>
      </c>
      <c r="B253" s="81" t="s">
        <v>683</v>
      </c>
      <c r="C253" s="38" t="s">
        <v>7322</v>
      </c>
      <c r="D253" s="38" t="s">
        <v>7323</v>
      </c>
      <c r="E253" s="157" t="s">
        <v>206</v>
      </c>
      <c r="F253" s="38" t="s">
        <v>7324</v>
      </c>
      <c r="G253" s="38">
        <v>9</v>
      </c>
      <c r="H253" s="38">
        <v>-104</v>
      </c>
      <c r="I253" s="38">
        <v>13</v>
      </c>
      <c r="J253" s="38" t="s">
        <v>234</v>
      </c>
      <c r="K253" s="38">
        <v>2021</v>
      </c>
      <c r="L253" s="126" t="s">
        <v>18</v>
      </c>
      <c r="M253" s="5" t="s">
        <v>538</v>
      </c>
      <c r="N253" s="38" t="s">
        <v>1070</v>
      </c>
      <c r="O253" s="38" t="s">
        <v>1078</v>
      </c>
      <c r="P253" s="38" t="s">
        <v>894</v>
      </c>
      <c r="Q253" s="38" t="s">
        <v>999</v>
      </c>
      <c r="R253" s="38" t="s">
        <v>1079</v>
      </c>
      <c r="S253" s="38" t="s">
        <v>1150</v>
      </c>
      <c r="T253" s="38" t="s">
        <v>1151</v>
      </c>
      <c r="U253" s="38" t="s">
        <v>1166</v>
      </c>
      <c r="W253" s="259" t="s">
        <v>1152</v>
      </c>
      <c r="X253" s="259" t="s">
        <v>7207</v>
      </c>
      <c r="Y253" s="259" t="s">
        <v>7325</v>
      </c>
      <c r="Z253" s="121" t="s">
        <v>779</v>
      </c>
      <c r="AA253" s="259" t="s">
        <v>752</v>
      </c>
      <c r="AC253" t="s">
        <v>7208</v>
      </c>
      <c r="AE253" t="s">
        <v>1095</v>
      </c>
    </row>
    <row r="254" spans="1:31">
      <c r="A254" s="259" t="s">
        <v>7391</v>
      </c>
      <c r="B254" s="179" t="s">
        <v>1038</v>
      </c>
      <c r="C254" s="38" t="s">
        <v>7392</v>
      </c>
      <c r="D254" s="259" t="s">
        <v>7393</v>
      </c>
      <c r="E254" s="157" t="s">
        <v>7411</v>
      </c>
      <c r="F254" s="38" t="s">
        <v>7418</v>
      </c>
      <c r="G254" s="157" t="s">
        <v>7412</v>
      </c>
      <c r="H254" s="266" t="s">
        <v>7413</v>
      </c>
      <c r="J254" s="38" t="s">
        <v>240</v>
      </c>
      <c r="K254" s="38">
        <v>2021</v>
      </c>
      <c r="L254" s="126" t="s">
        <v>18</v>
      </c>
      <c r="M254" s="5" t="s">
        <v>538</v>
      </c>
      <c r="N254" s="38" t="s">
        <v>1070</v>
      </c>
      <c r="O254" s="259" t="s">
        <v>920</v>
      </c>
      <c r="P254" s="38" t="s">
        <v>894</v>
      </c>
      <c r="Q254" s="38" t="s">
        <v>999</v>
      </c>
      <c r="R254" s="38" t="s">
        <v>1079</v>
      </c>
      <c r="S254" s="38" t="s">
        <v>1150</v>
      </c>
      <c r="T254" s="38" t="s">
        <v>1151</v>
      </c>
      <c r="U254" s="38" t="s">
        <v>1166</v>
      </c>
      <c r="W254" s="259" t="s">
        <v>1152</v>
      </c>
      <c r="X254" s="259" t="s">
        <v>7207</v>
      </c>
      <c r="Z254" s="121" t="s">
        <v>779</v>
      </c>
      <c r="AA254" s="259" t="s">
        <v>752</v>
      </c>
      <c r="AC254" t="s">
        <v>7208</v>
      </c>
      <c r="AE254" t="s">
        <v>1095</v>
      </c>
    </row>
    <row r="255" spans="1:31">
      <c r="A255" s="259" t="s">
        <v>7415</v>
      </c>
      <c r="B255" s="179" t="s">
        <v>1038</v>
      </c>
      <c r="C255" s="38" t="s">
        <v>7416</v>
      </c>
      <c r="D255" s="38" t="s">
        <v>7417</v>
      </c>
      <c r="E255" s="157" t="s">
        <v>273</v>
      </c>
      <c r="F255" s="259" t="s">
        <v>1165</v>
      </c>
      <c r="G255" s="260">
        <v>45.933481239999999</v>
      </c>
      <c r="H255" s="260">
        <v>-130.01321396</v>
      </c>
      <c r="I255" s="259">
        <v>9</v>
      </c>
      <c r="J255" s="38" t="s">
        <v>7419</v>
      </c>
      <c r="K255" s="38">
        <v>2021</v>
      </c>
      <c r="L255" s="126" t="s">
        <v>18</v>
      </c>
      <c r="M255" s="5" t="s">
        <v>538</v>
      </c>
      <c r="N255" s="38" t="s">
        <v>1070</v>
      </c>
      <c r="O255" s="259" t="s">
        <v>920</v>
      </c>
      <c r="P255" s="38" t="s">
        <v>894</v>
      </c>
      <c r="Q255" s="38" t="s">
        <v>999</v>
      </c>
      <c r="R255" s="38" t="s">
        <v>1079</v>
      </c>
      <c r="S255" s="38" t="s">
        <v>1150</v>
      </c>
      <c r="T255" s="38" t="s">
        <v>1151</v>
      </c>
      <c r="U255" s="38" t="s">
        <v>1166</v>
      </c>
      <c r="W255" s="259" t="s">
        <v>1152</v>
      </c>
      <c r="X255" s="259" t="s">
        <v>7207</v>
      </c>
      <c r="Z255" s="121" t="s">
        <v>779</v>
      </c>
      <c r="AA255" s="259" t="s">
        <v>752</v>
      </c>
      <c r="AC255" t="s">
        <v>7208</v>
      </c>
      <c r="AE255" t="s">
        <v>1095</v>
      </c>
    </row>
    <row r="256" spans="1:31">
      <c r="A256" s="38" t="s">
        <v>7529</v>
      </c>
      <c r="B256" s="179" t="s">
        <v>1038</v>
      </c>
      <c r="C256" s="38" t="s">
        <v>7523</v>
      </c>
      <c r="D256" s="38" t="s">
        <v>7524</v>
      </c>
      <c r="E256" s="157" t="s">
        <v>284</v>
      </c>
      <c r="F256" s="259" t="s">
        <v>7530</v>
      </c>
      <c r="G256" s="260">
        <v>47</v>
      </c>
      <c r="H256" s="260">
        <v>-129</v>
      </c>
      <c r="I256" s="259">
        <v>9</v>
      </c>
      <c r="J256" s="38" t="s">
        <v>7419</v>
      </c>
      <c r="K256" s="38">
        <v>2021</v>
      </c>
      <c r="L256" s="126" t="s">
        <v>18</v>
      </c>
      <c r="M256" s="5" t="s">
        <v>538</v>
      </c>
      <c r="N256" s="38" t="s">
        <v>1070</v>
      </c>
      <c r="O256" s="259" t="s">
        <v>920</v>
      </c>
      <c r="P256" s="38" t="s">
        <v>894</v>
      </c>
      <c r="Q256" s="38" t="s">
        <v>999</v>
      </c>
      <c r="R256" s="38" t="s">
        <v>1079</v>
      </c>
      <c r="S256" s="38" t="s">
        <v>1150</v>
      </c>
      <c r="T256" s="38" t="s">
        <v>1151</v>
      </c>
      <c r="U256" s="38" t="s">
        <v>1166</v>
      </c>
      <c r="W256" s="259" t="s">
        <v>1152</v>
      </c>
      <c r="X256" s="259" t="s">
        <v>7207</v>
      </c>
      <c r="Z256" s="121" t="s">
        <v>779</v>
      </c>
      <c r="AA256" s="259" t="s">
        <v>752</v>
      </c>
      <c r="AC256" t="s">
        <v>7208</v>
      </c>
      <c r="AE256" t="s">
        <v>1095</v>
      </c>
    </row>
    <row r="257" spans="1:31">
      <c r="A257" s="259" t="s">
        <v>7420</v>
      </c>
      <c r="B257" s="81" t="s">
        <v>683</v>
      </c>
      <c r="C257" s="38" t="s">
        <v>7421</v>
      </c>
      <c r="D257" s="38" t="s">
        <v>7422</v>
      </c>
      <c r="E257" s="157" t="s">
        <v>206</v>
      </c>
      <c r="F257" s="266" t="s">
        <v>7546</v>
      </c>
      <c r="G257" s="2">
        <v>27</v>
      </c>
      <c r="H257" s="2">
        <v>-111</v>
      </c>
      <c r="J257" s="38" t="s">
        <v>738</v>
      </c>
      <c r="K257" s="38">
        <v>2021</v>
      </c>
      <c r="L257" s="126" t="s">
        <v>18</v>
      </c>
      <c r="M257" s="5" t="s">
        <v>538</v>
      </c>
      <c r="N257" s="38" t="s">
        <v>1070</v>
      </c>
      <c r="O257" s="259" t="s">
        <v>920</v>
      </c>
      <c r="P257" s="38" t="s">
        <v>894</v>
      </c>
      <c r="Q257" s="38" t="s">
        <v>999</v>
      </c>
      <c r="R257" s="38" t="s">
        <v>1079</v>
      </c>
      <c r="S257" s="38" t="s">
        <v>1150</v>
      </c>
      <c r="T257" s="38" t="s">
        <v>1151</v>
      </c>
      <c r="U257" s="38" t="s">
        <v>1166</v>
      </c>
      <c r="W257" s="259" t="s">
        <v>1152</v>
      </c>
      <c r="X257" s="259" t="s">
        <v>7207</v>
      </c>
      <c r="Z257" s="121" t="s">
        <v>779</v>
      </c>
      <c r="AA257" s="259" t="s">
        <v>752</v>
      </c>
      <c r="AC257" t="s">
        <v>7208</v>
      </c>
      <c r="AE257" t="s">
        <v>1095</v>
      </c>
    </row>
    <row r="258" spans="1:31">
      <c r="A258" s="259" t="s">
        <v>7561</v>
      </c>
      <c r="B258" s="179" t="s">
        <v>1038</v>
      </c>
      <c r="C258" s="38" t="s">
        <v>7566</v>
      </c>
      <c r="D258" s="38" t="s">
        <v>7571</v>
      </c>
      <c r="E258" s="157" t="s">
        <v>675</v>
      </c>
      <c r="F258" s="259" t="s">
        <v>7574</v>
      </c>
      <c r="G258" s="2">
        <v>-20</v>
      </c>
      <c r="H258" s="2">
        <v>-178</v>
      </c>
      <c r="I258" s="259">
        <v>1</v>
      </c>
      <c r="J258" s="38" t="s">
        <v>234</v>
      </c>
      <c r="K258" s="38">
        <v>2022</v>
      </c>
      <c r="L258" s="126" t="s">
        <v>18</v>
      </c>
      <c r="M258" s="5" t="s">
        <v>538</v>
      </c>
      <c r="N258" s="38" t="s">
        <v>1070</v>
      </c>
      <c r="O258" s="259" t="s">
        <v>920</v>
      </c>
      <c r="P258" s="38" t="s">
        <v>894</v>
      </c>
      <c r="Q258" s="38" t="s">
        <v>999</v>
      </c>
      <c r="R258" s="38" t="s">
        <v>1079</v>
      </c>
      <c r="S258" s="38" t="s">
        <v>1150</v>
      </c>
      <c r="T258" s="38" t="s">
        <v>1151</v>
      </c>
      <c r="U258" s="38" t="s">
        <v>1166</v>
      </c>
      <c r="W258" s="259" t="s">
        <v>1152</v>
      </c>
      <c r="X258" s="259" t="s">
        <v>7207</v>
      </c>
      <c r="Z258" s="121" t="s">
        <v>779</v>
      </c>
      <c r="AA258" s="259" t="s">
        <v>752</v>
      </c>
      <c r="AB258" t="s">
        <v>7575</v>
      </c>
      <c r="AC258" t="s">
        <v>7208</v>
      </c>
      <c r="AE258" t="s">
        <v>1095</v>
      </c>
    </row>
    <row r="259" spans="1:31">
      <c r="A259" s="259" t="s">
        <v>7562</v>
      </c>
      <c r="B259" s="179" t="s">
        <v>1038</v>
      </c>
      <c r="C259" s="38" t="s">
        <v>7567</v>
      </c>
      <c r="D259" s="38" t="s">
        <v>7572</v>
      </c>
      <c r="E259" s="157" t="s">
        <v>273</v>
      </c>
      <c r="F259" s="259" t="s">
        <v>7613</v>
      </c>
      <c r="G259" s="2">
        <v>40</v>
      </c>
      <c r="H259" s="2">
        <v>-127</v>
      </c>
      <c r="I259" s="259">
        <v>9</v>
      </c>
      <c r="J259" s="38" t="s">
        <v>240</v>
      </c>
      <c r="K259" s="38">
        <v>2022</v>
      </c>
      <c r="L259" s="126" t="s">
        <v>18</v>
      </c>
      <c r="M259" s="5" t="s">
        <v>538</v>
      </c>
      <c r="N259" s="159" t="s">
        <v>7790</v>
      </c>
      <c r="O259" s="259" t="s">
        <v>920</v>
      </c>
      <c r="P259" s="38" t="s">
        <v>894</v>
      </c>
      <c r="Q259" s="38" t="s">
        <v>999</v>
      </c>
      <c r="R259" s="38" t="s">
        <v>1079</v>
      </c>
      <c r="S259" s="38" t="s">
        <v>1150</v>
      </c>
      <c r="T259" s="38" t="s">
        <v>1151</v>
      </c>
      <c r="U259" s="38" t="s">
        <v>1166</v>
      </c>
      <c r="W259" s="259" t="s">
        <v>1152</v>
      </c>
      <c r="X259" s="259" t="s">
        <v>7207</v>
      </c>
      <c r="Z259" s="121" t="s">
        <v>779</v>
      </c>
      <c r="AA259" s="259" t="s">
        <v>752</v>
      </c>
      <c r="AB259" t="s">
        <v>7575</v>
      </c>
      <c r="AC259" t="s">
        <v>7208</v>
      </c>
      <c r="AE259" t="s">
        <v>1095</v>
      </c>
    </row>
    <row r="260" spans="1:31">
      <c r="A260" s="259" t="s">
        <v>7563</v>
      </c>
      <c r="B260" s="179" t="s">
        <v>1038</v>
      </c>
      <c r="C260" s="38" t="s">
        <v>7568</v>
      </c>
      <c r="D260" s="38" t="s">
        <v>1017</v>
      </c>
      <c r="E260" s="157" t="s">
        <v>273</v>
      </c>
      <c r="F260" s="259" t="s">
        <v>7632</v>
      </c>
      <c r="G260" s="2">
        <v>46</v>
      </c>
      <c r="H260" s="2">
        <v>-130</v>
      </c>
      <c r="I260" s="259">
        <v>9</v>
      </c>
      <c r="J260" s="38" t="s">
        <v>185</v>
      </c>
      <c r="K260" s="38">
        <v>2022</v>
      </c>
      <c r="L260" s="126" t="s">
        <v>18</v>
      </c>
      <c r="M260" s="5" t="s">
        <v>538</v>
      </c>
      <c r="N260" s="159" t="s">
        <v>7790</v>
      </c>
      <c r="O260" s="259" t="s">
        <v>920</v>
      </c>
      <c r="P260" s="38" t="s">
        <v>894</v>
      </c>
      <c r="Q260" s="38" t="s">
        <v>999</v>
      </c>
      <c r="R260" s="38" t="s">
        <v>1079</v>
      </c>
      <c r="S260" s="38" t="s">
        <v>1150</v>
      </c>
      <c r="T260" s="38" t="s">
        <v>1151</v>
      </c>
      <c r="U260" s="38" t="s">
        <v>1166</v>
      </c>
      <c r="W260" s="259" t="s">
        <v>1152</v>
      </c>
      <c r="X260" s="259" t="s">
        <v>7207</v>
      </c>
      <c r="Z260" s="121" t="s">
        <v>779</v>
      </c>
      <c r="AB260" t="s">
        <v>7575</v>
      </c>
      <c r="AC260" t="s">
        <v>7208</v>
      </c>
      <c r="AE260" t="s">
        <v>1095</v>
      </c>
    </row>
    <row r="261" spans="1:31">
      <c r="A261" s="259" t="s">
        <v>7564</v>
      </c>
      <c r="B261" s="179" t="s">
        <v>1038</v>
      </c>
      <c r="C261" s="38" t="s">
        <v>7569</v>
      </c>
      <c r="D261" s="38" t="s">
        <v>7573</v>
      </c>
      <c r="E261" s="157" t="s">
        <v>273</v>
      </c>
      <c r="F261" s="259" t="s">
        <v>7632</v>
      </c>
      <c r="G261" s="2">
        <v>46</v>
      </c>
      <c r="H261" s="2">
        <v>-130</v>
      </c>
      <c r="I261" s="2">
        <v>9</v>
      </c>
      <c r="J261" s="38" t="s">
        <v>190</v>
      </c>
      <c r="K261" s="38">
        <v>2022</v>
      </c>
      <c r="L261" s="126" t="s">
        <v>18</v>
      </c>
      <c r="M261" s="5" t="s">
        <v>538</v>
      </c>
      <c r="N261" s="159" t="s">
        <v>7790</v>
      </c>
      <c r="O261" s="259" t="s">
        <v>920</v>
      </c>
      <c r="P261" s="38" t="s">
        <v>894</v>
      </c>
      <c r="Q261" s="38" t="s">
        <v>999</v>
      </c>
      <c r="R261" s="38" t="s">
        <v>1079</v>
      </c>
      <c r="S261" s="38" t="s">
        <v>1150</v>
      </c>
      <c r="T261" s="38" t="s">
        <v>1151</v>
      </c>
      <c r="U261" s="38" t="s">
        <v>1166</v>
      </c>
      <c r="W261" s="259" t="s">
        <v>1152</v>
      </c>
      <c r="X261" s="259" t="s">
        <v>7207</v>
      </c>
      <c r="Z261" s="121" t="s">
        <v>779</v>
      </c>
      <c r="AB261" t="s">
        <v>7575</v>
      </c>
      <c r="AC261" t="s">
        <v>7208</v>
      </c>
      <c r="AE261" t="s">
        <v>1095</v>
      </c>
    </row>
    <row r="262" spans="1:31">
      <c r="A262" s="259" t="s">
        <v>7565</v>
      </c>
      <c r="B262" s="179" t="s">
        <v>1038</v>
      </c>
      <c r="C262" s="38" t="s">
        <v>7570</v>
      </c>
      <c r="D262" s="38" t="s">
        <v>1086</v>
      </c>
      <c r="E262" s="157" t="s">
        <v>273</v>
      </c>
      <c r="F262" s="259" t="s">
        <v>1983</v>
      </c>
      <c r="G262" s="38">
        <v>45</v>
      </c>
      <c r="H262" s="2">
        <v>-125</v>
      </c>
      <c r="I262" s="2">
        <v>9</v>
      </c>
      <c r="J262" s="38" t="s">
        <v>190</v>
      </c>
      <c r="K262" s="38">
        <v>2022</v>
      </c>
      <c r="L262" s="126" t="s">
        <v>18</v>
      </c>
      <c r="M262" s="5" t="s">
        <v>538</v>
      </c>
      <c r="N262" s="159" t="s">
        <v>7790</v>
      </c>
      <c r="O262" s="259" t="s">
        <v>920</v>
      </c>
      <c r="P262" s="38" t="s">
        <v>894</v>
      </c>
      <c r="Q262" s="38" t="s">
        <v>999</v>
      </c>
      <c r="R262" s="38" t="s">
        <v>1079</v>
      </c>
      <c r="S262" s="38" t="s">
        <v>1150</v>
      </c>
      <c r="T262" s="38" t="s">
        <v>1151</v>
      </c>
      <c r="U262" s="38" t="s">
        <v>1166</v>
      </c>
      <c r="W262" s="259" t="s">
        <v>1152</v>
      </c>
      <c r="X262" s="259" t="s">
        <v>7207</v>
      </c>
      <c r="Z262" s="121" t="s">
        <v>779</v>
      </c>
      <c r="AA262" s="159" t="s">
        <v>7643</v>
      </c>
      <c r="AB262" t="s">
        <v>7575</v>
      </c>
      <c r="AC262" t="s">
        <v>7208</v>
      </c>
      <c r="AE262" t="s">
        <v>1095</v>
      </c>
    </row>
    <row r="263" spans="1:31">
      <c r="A263" s="2" t="s">
        <v>7651</v>
      </c>
      <c r="B263" s="38" t="s">
        <v>883</v>
      </c>
      <c r="C263" s="38" t="s">
        <v>7652</v>
      </c>
      <c r="D263" s="38" t="s">
        <v>1682</v>
      </c>
      <c r="E263" s="157" t="s">
        <v>249</v>
      </c>
      <c r="F263" s="159" t="s">
        <v>7658</v>
      </c>
      <c r="G263" s="38">
        <v>21</v>
      </c>
      <c r="H263" s="38">
        <v>-158</v>
      </c>
      <c r="I263" s="159">
        <v>4</v>
      </c>
      <c r="J263" s="38" t="s">
        <v>906</v>
      </c>
      <c r="K263" s="38">
        <v>2022</v>
      </c>
      <c r="L263" s="126" t="s">
        <v>18</v>
      </c>
      <c r="M263" s="5" t="s">
        <v>538</v>
      </c>
      <c r="N263" s="159" t="s">
        <v>7790</v>
      </c>
      <c r="O263" s="259" t="s">
        <v>920</v>
      </c>
      <c r="P263" s="38" t="s">
        <v>894</v>
      </c>
      <c r="Q263" s="38" t="s">
        <v>999</v>
      </c>
      <c r="R263" s="38" t="s">
        <v>1079</v>
      </c>
      <c r="S263" s="38" t="s">
        <v>1150</v>
      </c>
      <c r="T263" s="38" t="s">
        <v>1151</v>
      </c>
      <c r="U263" s="38" t="s">
        <v>1166</v>
      </c>
      <c r="W263" s="259" t="s">
        <v>1152</v>
      </c>
      <c r="X263" s="259" t="s">
        <v>7207</v>
      </c>
      <c r="Z263" s="121" t="s">
        <v>779</v>
      </c>
      <c r="AB263" t="s">
        <v>7575</v>
      </c>
      <c r="AC263" t="s">
        <v>7208</v>
      </c>
      <c r="AE263" t="s">
        <v>7659</v>
      </c>
    </row>
    <row r="264" spans="1:31">
      <c r="A264" s="177" t="s">
        <v>7660</v>
      </c>
      <c r="B264" s="38" t="s">
        <v>883</v>
      </c>
      <c r="C264" s="38" t="s">
        <v>7661</v>
      </c>
      <c r="D264" s="177" t="s">
        <v>7662</v>
      </c>
      <c r="E264" s="157" t="s">
        <v>7663</v>
      </c>
      <c r="F264" s="177" t="s">
        <v>7664</v>
      </c>
      <c r="G264" s="177" t="s">
        <v>7666</v>
      </c>
      <c r="H264" s="177" t="s">
        <v>7665</v>
      </c>
      <c r="I264" s="313" t="s">
        <v>7667</v>
      </c>
      <c r="J264" s="38" t="s">
        <v>397</v>
      </c>
      <c r="K264" s="38">
        <v>2022</v>
      </c>
      <c r="L264" s="126" t="s">
        <v>18</v>
      </c>
      <c r="M264" s="5" t="s">
        <v>538</v>
      </c>
      <c r="N264" s="159" t="s">
        <v>7790</v>
      </c>
      <c r="O264" s="259" t="s">
        <v>920</v>
      </c>
      <c r="P264" s="38" t="s">
        <v>894</v>
      </c>
      <c r="Q264" s="38" t="s">
        <v>999</v>
      </c>
      <c r="R264" s="38" t="s">
        <v>1079</v>
      </c>
      <c r="S264" s="38" t="s">
        <v>1150</v>
      </c>
      <c r="T264" s="38" t="s">
        <v>1151</v>
      </c>
      <c r="U264" s="38" t="s">
        <v>1166</v>
      </c>
      <c r="W264" s="259" t="s">
        <v>1152</v>
      </c>
      <c r="X264" s="259" t="s">
        <v>7207</v>
      </c>
      <c r="Z264" s="121" t="s">
        <v>779</v>
      </c>
      <c r="AB264" t="s">
        <v>7575</v>
      </c>
      <c r="AC264" t="s">
        <v>7208</v>
      </c>
      <c r="AE264" t="s">
        <v>7659</v>
      </c>
    </row>
    <row r="265" spans="1:31">
      <c r="A265" s="159" t="s">
        <v>7725</v>
      </c>
      <c r="B265" s="38" t="s">
        <v>883</v>
      </c>
      <c r="C265" s="38" t="s">
        <v>7742</v>
      </c>
      <c r="D265" s="38" t="s">
        <v>1148</v>
      </c>
      <c r="E265" s="157" t="s">
        <v>340</v>
      </c>
      <c r="F265" s="159" t="s">
        <v>7755</v>
      </c>
      <c r="G265" s="151" t="s">
        <v>7726</v>
      </c>
      <c r="H265" s="38">
        <v>147</v>
      </c>
      <c r="I265" s="159">
        <v>55</v>
      </c>
      <c r="J265" s="38" t="s">
        <v>403</v>
      </c>
      <c r="K265" s="38">
        <v>2022</v>
      </c>
      <c r="L265" s="126" t="s">
        <v>18</v>
      </c>
      <c r="M265" s="5" t="s">
        <v>538</v>
      </c>
      <c r="N265" s="159" t="s">
        <v>7790</v>
      </c>
      <c r="O265" s="259" t="s">
        <v>920</v>
      </c>
      <c r="P265" s="38" t="s">
        <v>894</v>
      </c>
      <c r="Q265" s="38" t="s">
        <v>999</v>
      </c>
      <c r="R265" s="38" t="s">
        <v>1079</v>
      </c>
      <c r="S265" s="38" t="s">
        <v>1150</v>
      </c>
      <c r="T265" s="38" t="s">
        <v>1151</v>
      </c>
      <c r="U265" s="159" t="s">
        <v>7761</v>
      </c>
      <c r="W265" s="259" t="s">
        <v>1152</v>
      </c>
      <c r="X265" s="259" t="s">
        <v>7207</v>
      </c>
      <c r="Z265" s="121" t="s">
        <v>779</v>
      </c>
      <c r="AA265" s="259" t="s">
        <v>752</v>
      </c>
      <c r="AB265" t="s">
        <v>7575</v>
      </c>
      <c r="AC265" t="s">
        <v>7208</v>
      </c>
      <c r="AE265" t="s">
        <v>7659</v>
      </c>
    </row>
    <row r="266" spans="1:31">
      <c r="A266" s="159" t="s">
        <v>7750</v>
      </c>
      <c r="B266" s="38" t="s">
        <v>883</v>
      </c>
      <c r="C266" s="38" t="s">
        <v>7749</v>
      </c>
      <c r="D266" s="38" t="s">
        <v>7748</v>
      </c>
      <c r="F266" s="159" t="s">
        <v>766</v>
      </c>
      <c r="G266" s="38">
        <v>19</v>
      </c>
      <c r="H266" s="38">
        <v>155</v>
      </c>
      <c r="I266" s="159">
        <v>5</v>
      </c>
      <c r="J266" s="38" t="s">
        <v>956</v>
      </c>
      <c r="K266" s="38">
        <v>2023</v>
      </c>
      <c r="L266" s="126" t="s">
        <v>18</v>
      </c>
      <c r="M266" s="5" t="s">
        <v>538</v>
      </c>
      <c r="N266" s="159" t="s">
        <v>7790</v>
      </c>
      <c r="O266" s="259" t="s">
        <v>920</v>
      </c>
      <c r="P266" s="38" t="s">
        <v>7206</v>
      </c>
      <c r="Q266" s="38" t="s">
        <v>999</v>
      </c>
      <c r="R266" s="38" t="s">
        <v>1079</v>
      </c>
      <c r="S266" s="38" t="s">
        <v>1150</v>
      </c>
      <c r="T266" s="38" t="s">
        <v>1151</v>
      </c>
      <c r="U266" s="159" t="s">
        <v>7761</v>
      </c>
      <c r="W266" s="259" t="s">
        <v>1152</v>
      </c>
      <c r="X266" s="259" t="s">
        <v>7207</v>
      </c>
      <c r="Z266" s="121" t="s">
        <v>779</v>
      </c>
      <c r="AA266" s="259" t="s">
        <v>752</v>
      </c>
      <c r="AB266" t="s">
        <v>7575</v>
      </c>
      <c r="AC266" t="s">
        <v>7208</v>
      </c>
      <c r="AE266" t="s">
        <v>7659</v>
      </c>
    </row>
    <row r="267" spans="1:31">
      <c r="A267" s="159" t="s">
        <v>7759</v>
      </c>
      <c r="B267" s="179" t="s">
        <v>1038</v>
      </c>
      <c r="C267" s="38" t="s">
        <v>7760</v>
      </c>
      <c r="D267" s="38" t="s">
        <v>1189</v>
      </c>
      <c r="E267" s="157" t="s">
        <v>1065</v>
      </c>
      <c r="F267" s="159" t="s">
        <v>1190</v>
      </c>
      <c r="G267" s="38">
        <v>-38</v>
      </c>
      <c r="H267" s="38">
        <v>178</v>
      </c>
      <c r="I267" s="159">
        <v>60</v>
      </c>
      <c r="J267" s="38" t="s">
        <v>234</v>
      </c>
      <c r="K267" s="38">
        <v>2023</v>
      </c>
      <c r="L267" s="126" t="s">
        <v>18</v>
      </c>
      <c r="M267" s="5" t="s">
        <v>538</v>
      </c>
      <c r="N267" s="159" t="s">
        <v>7790</v>
      </c>
      <c r="O267" s="259" t="s">
        <v>920</v>
      </c>
      <c r="P267" s="38" t="s">
        <v>894</v>
      </c>
      <c r="Q267" s="38" t="s">
        <v>999</v>
      </c>
      <c r="R267" s="38" t="s">
        <v>1079</v>
      </c>
      <c r="S267" s="38" t="s">
        <v>1150</v>
      </c>
      <c r="T267" s="38" t="s">
        <v>1151</v>
      </c>
      <c r="U267" s="159" t="s">
        <v>7761</v>
      </c>
      <c r="W267" s="259" t="s">
        <v>1152</v>
      </c>
      <c r="X267" s="259" t="s">
        <v>7207</v>
      </c>
      <c r="Z267" s="121" t="s">
        <v>779</v>
      </c>
      <c r="AB267" t="s">
        <v>7575</v>
      </c>
      <c r="AC267" t="s">
        <v>7208</v>
      </c>
      <c r="AE267" t="s">
        <v>1095</v>
      </c>
    </row>
    <row r="268" spans="1:31">
      <c r="A268" s="159" t="s">
        <v>7783</v>
      </c>
      <c r="B268" s="179" t="s">
        <v>1038</v>
      </c>
      <c r="C268" s="38" t="s">
        <v>7786</v>
      </c>
      <c r="D268" s="38" t="s">
        <v>6859</v>
      </c>
      <c r="E268" s="157" t="s">
        <v>273</v>
      </c>
      <c r="F268" s="159" t="s">
        <v>1983</v>
      </c>
      <c r="G268" s="38">
        <v>45</v>
      </c>
      <c r="H268" s="38">
        <v>-125</v>
      </c>
      <c r="I268" s="38" t="s">
        <v>7305</v>
      </c>
      <c r="J268" s="159" t="s">
        <v>190</v>
      </c>
      <c r="K268" s="38">
        <v>2023</v>
      </c>
      <c r="L268" s="126" t="s">
        <v>18</v>
      </c>
      <c r="M268" s="5" t="s">
        <v>538</v>
      </c>
      <c r="N268" s="159" t="s">
        <v>7790</v>
      </c>
      <c r="O268" s="259" t="s">
        <v>920</v>
      </c>
      <c r="P268" s="38" t="s">
        <v>894</v>
      </c>
      <c r="Q268" s="38" t="s">
        <v>999</v>
      </c>
      <c r="R268" s="38" t="s">
        <v>1079</v>
      </c>
      <c r="S268" s="38" t="s">
        <v>1150</v>
      </c>
      <c r="T268" s="38" t="s">
        <v>1151</v>
      </c>
      <c r="U268" s="159" t="s">
        <v>7761</v>
      </c>
      <c r="W268" s="259" t="s">
        <v>1152</v>
      </c>
      <c r="X268" s="259" t="s">
        <v>7207</v>
      </c>
      <c r="Z268" s="121" t="s">
        <v>779</v>
      </c>
      <c r="AB268" t="s">
        <v>7575</v>
      </c>
      <c r="AC268" t="s">
        <v>7208</v>
      </c>
      <c r="AE268" t="s">
        <v>1095</v>
      </c>
    </row>
    <row r="269" spans="1:31">
      <c r="A269" s="159" t="s">
        <v>7784</v>
      </c>
      <c r="B269" s="179" t="s">
        <v>1038</v>
      </c>
      <c r="C269" s="159" t="s">
        <v>7788</v>
      </c>
      <c r="D269" s="38" t="s">
        <v>7573</v>
      </c>
      <c r="E269" s="157" t="s">
        <v>273</v>
      </c>
      <c r="F269" s="159" t="s">
        <v>7789</v>
      </c>
      <c r="G269" s="38">
        <v>46</v>
      </c>
      <c r="H269" s="38">
        <v>-130</v>
      </c>
      <c r="I269" s="38">
        <v>9</v>
      </c>
      <c r="J269" s="159" t="s">
        <v>190</v>
      </c>
      <c r="K269" s="38">
        <v>2023</v>
      </c>
      <c r="L269" s="126" t="s">
        <v>18</v>
      </c>
      <c r="M269" s="5" t="s">
        <v>538</v>
      </c>
      <c r="N269" s="159" t="s">
        <v>7790</v>
      </c>
      <c r="O269" s="259" t="s">
        <v>920</v>
      </c>
      <c r="P269" s="38" t="s">
        <v>894</v>
      </c>
      <c r="Q269" s="38" t="s">
        <v>999</v>
      </c>
      <c r="R269" s="38" t="s">
        <v>1079</v>
      </c>
      <c r="S269" s="38" t="s">
        <v>1150</v>
      </c>
      <c r="T269" s="38" t="s">
        <v>1151</v>
      </c>
      <c r="U269" s="159" t="s">
        <v>7761</v>
      </c>
      <c r="W269" s="259" t="s">
        <v>1152</v>
      </c>
      <c r="X269" s="259" t="s">
        <v>7207</v>
      </c>
      <c r="Z269" s="121" t="s">
        <v>779</v>
      </c>
      <c r="AA269" s="151" t="s">
        <v>8409</v>
      </c>
      <c r="AB269" t="s">
        <v>7575</v>
      </c>
      <c r="AC269" t="s">
        <v>7208</v>
      </c>
      <c r="AE269" t="s">
        <v>1095</v>
      </c>
    </row>
    <row r="270" spans="1:31">
      <c r="A270" s="159" t="s">
        <v>7785</v>
      </c>
      <c r="B270" s="179" t="s">
        <v>1038</v>
      </c>
      <c r="C270" s="38" t="s">
        <v>7787</v>
      </c>
      <c r="D270" s="38" t="s">
        <v>1198</v>
      </c>
      <c r="E270" s="157" t="s">
        <v>273</v>
      </c>
      <c r="F270" s="159" t="s">
        <v>7789</v>
      </c>
      <c r="G270" s="38">
        <v>47</v>
      </c>
      <c r="H270" s="38">
        <v>-127</v>
      </c>
      <c r="I270" s="38">
        <v>9</v>
      </c>
      <c r="J270" s="159" t="s">
        <v>598</v>
      </c>
      <c r="K270" s="38">
        <v>2023</v>
      </c>
      <c r="L270" s="126" t="s">
        <v>18</v>
      </c>
      <c r="M270" s="5" t="s">
        <v>538</v>
      </c>
      <c r="N270" s="159" t="s">
        <v>7790</v>
      </c>
      <c r="O270" s="259" t="s">
        <v>920</v>
      </c>
      <c r="P270" s="38" t="s">
        <v>894</v>
      </c>
      <c r="Q270" s="38" t="s">
        <v>999</v>
      </c>
      <c r="R270" s="38" t="s">
        <v>1079</v>
      </c>
      <c r="S270" s="38" t="s">
        <v>1150</v>
      </c>
      <c r="T270" s="38" t="s">
        <v>1151</v>
      </c>
      <c r="U270" s="159" t="s">
        <v>7761</v>
      </c>
      <c r="W270" s="259" t="s">
        <v>1152</v>
      </c>
      <c r="X270" s="259" t="s">
        <v>7207</v>
      </c>
      <c r="Z270" s="121" t="s">
        <v>779</v>
      </c>
      <c r="AB270" t="s">
        <v>7575</v>
      </c>
      <c r="AC270" t="s">
        <v>7208</v>
      </c>
      <c r="AE270" t="s">
        <v>1095</v>
      </c>
    </row>
    <row r="271" spans="1:31">
      <c r="A271" s="159" t="s">
        <v>7825</v>
      </c>
      <c r="B271" s="179" t="s">
        <v>1038</v>
      </c>
      <c r="C271" s="38" t="s">
        <v>7826</v>
      </c>
      <c r="D271" s="38" t="s">
        <v>1107</v>
      </c>
      <c r="E271" s="126" t="s">
        <v>273</v>
      </c>
      <c r="F271" s="259" t="s">
        <v>1202</v>
      </c>
      <c r="G271" s="38">
        <v>45</v>
      </c>
      <c r="H271" s="38">
        <v>-129</v>
      </c>
      <c r="I271" s="38" t="s">
        <v>1013</v>
      </c>
      <c r="J271" s="38" t="s">
        <v>7419</v>
      </c>
      <c r="K271" s="38">
        <v>2023</v>
      </c>
      <c r="L271" s="126" t="s">
        <v>18</v>
      </c>
      <c r="M271" s="5" t="s">
        <v>538</v>
      </c>
      <c r="N271" s="159" t="s">
        <v>7790</v>
      </c>
      <c r="O271" s="259" t="s">
        <v>920</v>
      </c>
      <c r="P271" s="38" t="s">
        <v>894</v>
      </c>
      <c r="Q271" s="38" t="s">
        <v>999</v>
      </c>
      <c r="R271" s="38" t="s">
        <v>1079</v>
      </c>
      <c r="S271" s="38" t="s">
        <v>1150</v>
      </c>
      <c r="T271" s="38" t="s">
        <v>1151</v>
      </c>
      <c r="U271" s="159" t="s">
        <v>7761</v>
      </c>
      <c r="W271" s="259" t="s">
        <v>1152</v>
      </c>
      <c r="X271" s="259" t="s">
        <v>7207</v>
      </c>
      <c r="Z271" s="121" t="s">
        <v>779</v>
      </c>
      <c r="AB271" t="s">
        <v>7575</v>
      </c>
      <c r="AC271" t="s">
        <v>7208</v>
      </c>
      <c r="AE271" t="s">
        <v>1095</v>
      </c>
    </row>
    <row r="272" spans="1:31">
      <c r="A272" s="159" t="s">
        <v>7893</v>
      </c>
      <c r="B272" s="81" t="s">
        <v>683</v>
      </c>
      <c r="C272" s="38" t="s">
        <v>7935</v>
      </c>
      <c r="D272" s="38" t="s">
        <v>7894</v>
      </c>
      <c r="E272" s="173" t="s">
        <v>206</v>
      </c>
      <c r="F272" s="322" t="s">
        <v>7895</v>
      </c>
      <c r="G272" s="38">
        <v>18</v>
      </c>
      <c r="H272" s="38">
        <v>-112</v>
      </c>
      <c r="I272" s="159" t="s">
        <v>7896</v>
      </c>
      <c r="J272" s="38" t="s">
        <v>234</v>
      </c>
      <c r="K272" s="38">
        <v>2024</v>
      </c>
      <c r="L272" s="126" t="s">
        <v>18</v>
      </c>
      <c r="M272" s="5" t="s">
        <v>538</v>
      </c>
      <c r="N272" s="159" t="s">
        <v>7790</v>
      </c>
      <c r="O272" s="259" t="s">
        <v>920</v>
      </c>
      <c r="P272" s="38" t="s">
        <v>894</v>
      </c>
      <c r="Q272" s="38" t="s">
        <v>999</v>
      </c>
      <c r="R272" s="38" t="s">
        <v>1079</v>
      </c>
      <c r="S272" s="38" t="s">
        <v>1150</v>
      </c>
      <c r="T272" s="38" t="s">
        <v>1151</v>
      </c>
      <c r="U272" s="159" t="s">
        <v>7761</v>
      </c>
      <c r="W272" s="259" t="s">
        <v>1152</v>
      </c>
      <c r="X272" s="259" t="s">
        <v>7207</v>
      </c>
      <c r="Z272" s="121" t="s">
        <v>779</v>
      </c>
      <c r="AB272" t="s">
        <v>7575</v>
      </c>
      <c r="AC272" t="s">
        <v>7208</v>
      </c>
      <c r="AE272" t="s">
        <v>1095</v>
      </c>
    </row>
    <row r="273" spans="1:32">
      <c r="A273" s="159" t="s">
        <v>7934</v>
      </c>
      <c r="B273" s="81" t="s">
        <v>683</v>
      </c>
      <c r="C273" s="38" t="s">
        <v>7936</v>
      </c>
      <c r="D273" s="38" t="s">
        <v>7937</v>
      </c>
      <c r="E273" s="173" t="s">
        <v>196</v>
      </c>
      <c r="F273" s="159" t="s">
        <v>787</v>
      </c>
      <c r="G273" s="38">
        <v>28</v>
      </c>
      <c r="H273" s="38">
        <v>-91</v>
      </c>
      <c r="I273" s="2">
        <v>15</v>
      </c>
      <c r="J273" s="38" t="s">
        <v>304</v>
      </c>
      <c r="K273" s="38">
        <v>2024</v>
      </c>
      <c r="L273" s="126" t="s">
        <v>18</v>
      </c>
      <c r="M273" s="5" t="s">
        <v>538</v>
      </c>
      <c r="N273" s="159" t="s">
        <v>7790</v>
      </c>
      <c r="O273" s="259" t="s">
        <v>920</v>
      </c>
      <c r="P273" s="38" t="s">
        <v>894</v>
      </c>
      <c r="Q273" s="38" t="s">
        <v>999</v>
      </c>
      <c r="R273" s="38" t="s">
        <v>1079</v>
      </c>
      <c r="S273" s="38" t="s">
        <v>1150</v>
      </c>
      <c r="T273" s="38" t="s">
        <v>1151</v>
      </c>
      <c r="U273" s="159" t="s">
        <v>7761</v>
      </c>
      <c r="W273" s="259" t="s">
        <v>1152</v>
      </c>
      <c r="X273" s="259" t="s">
        <v>7207</v>
      </c>
      <c r="Z273" s="121" t="s">
        <v>779</v>
      </c>
      <c r="AB273" t="s">
        <v>7575</v>
      </c>
      <c r="AC273" t="s">
        <v>7208</v>
      </c>
      <c r="AE273" t="s">
        <v>1095</v>
      </c>
    </row>
    <row r="274" spans="1:32">
      <c r="A274" s="159" t="s">
        <v>7944</v>
      </c>
      <c r="B274" s="38" t="s">
        <v>922</v>
      </c>
      <c r="C274" s="38" t="s">
        <v>7945</v>
      </c>
      <c r="D274" s="38" t="s">
        <v>1017</v>
      </c>
      <c r="E274" s="173" t="s">
        <v>273</v>
      </c>
      <c r="F274" s="159" t="s">
        <v>7789</v>
      </c>
      <c r="G274" s="2">
        <v>46</v>
      </c>
      <c r="H274" s="2">
        <v>-130</v>
      </c>
      <c r="I274" s="259">
        <v>9</v>
      </c>
      <c r="J274" s="38" t="s">
        <v>185</v>
      </c>
      <c r="K274" s="38">
        <v>2024</v>
      </c>
      <c r="L274" s="126" t="s">
        <v>18</v>
      </c>
      <c r="M274" s="5" t="s">
        <v>538</v>
      </c>
      <c r="N274" s="159" t="s">
        <v>7790</v>
      </c>
      <c r="O274" s="259" t="s">
        <v>920</v>
      </c>
      <c r="P274" s="38" t="s">
        <v>894</v>
      </c>
      <c r="Q274" s="38" t="s">
        <v>999</v>
      </c>
      <c r="R274" s="38" t="s">
        <v>1079</v>
      </c>
      <c r="S274" s="38" t="s">
        <v>1150</v>
      </c>
      <c r="T274" s="38" t="s">
        <v>1151</v>
      </c>
      <c r="U274" s="159" t="s">
        <v>7761</v>
      </c>
      <c r="W274" s="259" t="s">
        <v>1152</v>
      </c>
      <c r="X274" s="259" t="s">
        <v>7207</v>
      </c>
      <c r="Z274" s="121" t="s">
        <v>779</v>
      </c>
      <c r="AB274" t="s">
        <v>7575</v>
      </c>
      <c r="AC274" t="s">
        <v>7208</v>
      </c>
      <c r="AE274" t="s">
        <v>1095</v>
      </c>
    </row>
    <row r="275" spans="1:32">
      <c r="A275" s="159" t="s">
        <v>7950</v>
      </c>
      <c r="B275" s="38" t="s">
        <v>922</v>
      </c>
      <c r="C275" s="38" t="s">
        <v>7953</v>
      </c>
      <c r="D275" s="38" t="s">
        <v>6859</v>
      </c>
      <c r="E275" s="173" t="s">
        <v>273</v>
      </c>
      <c r="F275" s="159" t="s">
        <v>1983</v>
      </c>
      <c r="G275" s="159">
        <v>45</v>
      </c>
      <c r="H275" s="159">
        <v>-125</v>
      </c>
      <c r="I275" s="159">
        <v>10</v>
      </c>
      <c r="J275" s="38" t="s">
        <v>190</v>
      </c>
      <c r="K275" s="38">
        <v>2024</v>
      </c>
      <c r="L275" s="126" t="s">
        <v>18</v>
      </c>
      <c r="M275" s="5" t="s">
        <v>538</v>
      </c>
      <c r="N275" s="159" t="s">
        <v>7790</v>
      </c>
      <c r="O275" s="259" t="s">
        <v>920</v>
      </c>
      <c r="P275" s="38" t="s">
        <v>894</v>
      </c>
      <c r="Q275" s="38" t="s">
        <v>999</v>
      </c>
      <c r="R275" s="38" t="s">
        <v>1079</v>
      </c>
      <c r="S275" s="38" t="s">
        <v>1150</v>
      </c>
      <c r="T275" s="38" t="s">
        <v>1151</v>
      </c>
      <c r="U275" s="159" t="s">
        <v>7761</v>
      </c>
      <c r="W275" s="259" t="s">
        <v>1152</v>
      </c>
      <c r="X275" s="259" t="s">
        <v>7207</v>
      </c>
      <c r="Z275" s="121" t="s">
        <v>779</v>
      </c>
      <c r="AB275" t="s">
        <v>7575</v>
      </c>
      <c r="AC275" t="s">
        <v>7208</v>
      </c>
      <c r="AE275" t="s">
        <v>1095</v>
      </c>
    </row>
    <row r="276" spans="1:32">
      <c r="A276" s="159" t="s">
        <v>7951</v>
      </c>
      <c r="B276" s="38" t="s">
        <v>922</v>
      </c>
      <c r="C276" s="38" t="s">
        <v>7954</v>
      </c>
      <c r="D276" s="38" t="s">
        <v>1148</v>
      </c>
      <c r="E276" s="173" t="s">
        <v>273</v>
      </c>
      <c r="F276" s="209" t="s">
        <v>7956</v>
      </c>
      <c r="G276" s="173" t="s">
        <v>8110</v>
      </c>
      <c r="H276" s="266" t="s">
        <v>7205</v>
      </c>
      <c r="I276" s="2">
        <v>10</v>
      </c>
      <c r="J276" s="38" t="s">
        <v>190</v>
      </c>
      <c r="K276" s="38">
        <v>2024</v>
      </c>
      <c r="L276" s="126" t="s">
        <v>18</v>
      </c>
      <c r="M276" s="5" t="s">
        <v>538</v>
      </c>
      <c r="N276" s="159" t="s">
        <v>7790</v>
      </c>
      <c r="O276" s="259" t="s">
        <v>920</v>
      </c>
      <c r="P276" s="38" t="s">
        <v>894</v>
      </c>
      <c r="Q276" s="38" t="s">
        <v>999</v>
      </c>
      <c r="R276" s="38" t="s">
        <v>1079</v>
      </c>
      <c r="S276" s="38" t="s">
        <v>1150</v>
      </c>
      <c r="T276" s="38" t="s">
        <v>1151</v>
      </c>
      <c r="U276" s="159" t="s">
        <v>7761</v>
      </c>
      <c r="W276" s="259" t="s">
        <v>1152</v>
      </c>
      <c r="X276" s="259" t="s">
        <v>7207</v>
      </c>
      <c r="Z276" s="121" t="s">
        <v>779</v>
      </c>
      <c r="AA276" s="151" t="s">
        <v>8408</v>
      </c>
      <c r="AB276" t="s">
        <v>7575</v>
      </c>
      <c r="AC276" t="s">
        <v>7208</v>
      </c>
      <c r="AE276" t="s">
        <v>1095</v>
      </c>
    </row>
    <row r="277" spans="1:32">
      <c r="A277" s="159" t="s">
        <v>7952</v>
      </c>
      <c r="B277" s="38" t="s">
        <v>922</v>
      </c>
      <c r="C277" s="38" t="s">
        <v>7955</v>
      </c>
      <c r="D277" s="38" t="s">
        <v>1107</v>
      </c>
      <c r="E277" s="173" t="s">
        <v>273</v>
      </c>
      <c r="F277" s="259" t="s">
        <v>1202</v>
      </c>
      <c r="G277" s="2">
        <v>46</v>
      </c>
      <c r="H277" s="2">
        <v>-130</v>
      </c>
      <c r="I277" s="259">
        <v>9</v>
      </c>
      <c r="J277" s="38" t="s">
        <v>7419</v>
      </c>
      <c r="K277" s="38">
        <v>2024</v>
      </c>
      <c r="L277" s="126" t="s">
        <v>18</v>
      </c>
      <c r="M277" s="5" t="s">
        <v>538</v>
      </c>
      <c r="N277" s="159" t="s">
        <v>7790</v>
      </c>
      <c r="O277" s="259" t="s">
        <v>920</v>
      </c>
      <c r="P277" s="38" t="s">
        <v>894</v>
      </c>
      <c r="Q277" s="38" t="s">
        <v>999</v>
      </c>
      <c r="R277" s="38" t="s">
        <v>1079</v>
      </c>
      <c r="S277" s="38" t="s">
        <v>1150</v>
      </c>
      <c r="T277" s="38" t="s">
        <v>1151</v>
      </c>
      <c r="U277" s="159" t="s">
        <v>7761</v>
      </c>
      <c r="W277" s="259" t="s">
        <v>1152</v>
      </c>
      <c r="X277" s="259" t="s">
        <v>7207</v>
      </c>
      <c r="Z277" s="121" t="s">
        <v>779</v>
      </c>
      <c r="AB277" t="s">
        <v>7575</v>
      </c>
      <c r="AC277" t="s">
        <v>7208</v>
      </c>
      <c r="AE277" t="s">
        <v>1095</v>
      </c>
    </row>
    <row r="278" spans="1:32">
      <c r="A278" s="159" t="s">
        <v>8115</v>
      </c>
      <c r="B278" s="179" t="s">
        <v>1038</v>
      </c>
      <c r="C278" s="38" t="s">
        <v>8116</v>
      </c>
      <c r="D278" s="159" t="s">
        <v>8117</v>
      </c>
      <c r="E278" s="157" t="s">
        <v>340</v>
      </c>
      <c r="F278" s="159" t="s">
        <v>8118</v>
      </c>
      <c r="G278" s="159">
        <v>11</v>
      </c>
      <c r="H278" s="159">
        <v>143</v>
      </c>
      <c r="I278" s="159" t="s">
        <v>8119</v>
      </c>
      <c r="J278" s="159" t="s">
        <v>403</v>
      </c>
      <c r="K278" s="38">
        <v>2024</v>
      </c>
      <c r="L278" s="126" t="s">
        <v>18</v>
      </c>
      <c r="M278" s="5" t="s">
        <v>538</v>
      </c>
      <c r="N278" s="159" t="s">
        <v>7790</v>
      </c>
      <c r="O278" s="259" t="s">
        <v>920</v>
      </c>
      <c r="P278" s="38" t="s">
        <v>894</v>
      </c>
      <c r="Q278" s="38" t="s">
        <v>999</v>
      </c>
      <c r="R278" s="38" t="s">
        <v>8120</v>
      </c>
      <c r="S278" s="38" t="s">
        <v>1150</v>
      </c>
      <c r="T278" s="38" t="s">
        <v>1151</v>
      </c>
      <c r="U278" s="159" t="s">
        <v>7761</v>
      </c>
      <c r="W278" s="259" t="s">
        <v>1152</v>
      </c>
      <c r="X278" s="159" t="s">
        <v>8121</v>
      </c>
      <c r="Z278" s="121" t="s">
        <v>779</v>
      </c>
      <c r="AB278" s="151" t="s">
        <v>8123</v>
      </c>
      <c r="AC278" t="s">
        <v>7208</v>
      </c>
      <c r="AE278" s="151" t="s">
        <v>1158</v>
      </c>
      <c r="AF278" s="151" t="s">
        <v>8124</v>
      </c>
    </row>
    <row r="279" spans="1:32">
      <c r="A279" s="159" t="s">
        <v>8122</v>
      </c>
      <c r="B279" s="179" t="s">
        <v>1038</v>
      </c>
      <c r="C279" s="38" t="s">
        <v>8125</v>
      </c>
      <c r="D279" s="159" t="s">
        <v>8126</v>
      </c>
      <c r="E279" s="157" t="s">
        <v>340</v>
      </c>
      <c r="F279" s="159" t="s">
        <v>7755</v>
      </c>
      <c r="G279" s="151" t="s">
        <v>7726</v>
      </c>
      <c r="H279" s="38">
        <v>147</v>
      </c>
      <c r="I279" s="159">
        <v>55</v>
      </c>
      <c r="J279" s="159" t="s">
        <v>1029</v>
      </c>
      <c r="K279" s="38">
        <v>2024</v>
      </c>
      <c r="L279" s="126" t="s">
        <v>18</v>
      </c>
      <c r="M279" s="5" t="s">
        <v>538</v>
      </c>
      <c r="N279" s="159" t="s">
        <v>7790</v>
      </c>
      <c r="O279" s="259" t="s">
        <v>920</v>
      </c>
      <c r="P279" s="38" t="s">
        <v>894</v>
      </c>
      <c r="Q279" s="38" t="s">
        <v>999</v>
      </c>
      <c r="R279" s="38" t="s">
        <v>1079</v>
      </c>
      <c r="S279" s="38" t="s">
        <v>1150</v>
      </c>
      <c r="T279" s="38" t="s">
        <v>1151</v>
      </c>
      <c r="U279" s="159" t="s">
        <v>7761</v>
      </c>
      <c r="W279" s="259" t="s">
        <v>1152</v>
      </c>
      <c r="X279" s="259" t="s">
        <v>7207</v>
      </c>
      <c r="Z279" s="121" t="s">
        <v>779</v>
      </c>
      <c r="AB279" t="s">
        <v>7575</v>
      </c>
      <c r="AC279" t="s">
        <v>7208</v>
      </c>
      <c r="AE279" s="151" t="s">
        <v>1158</v>
      </c>
    </row>
    <row r="280" spans="1:32">
      <c r="A280" s="159" t="s">
        <v>8237</v>
      </c>
      <c r="B280" s="159" t="s">
        <v>1088</v>
      </c>
      <c r="C280" s="38" t="s">
        <v>8238</v>
      </c>
      <c r="D280" s="159" t="s">
        <v>8239</v>
      </c>
      <c r="E280" s="157" t="s">
        <v>249</v>
      </c>
      <c r="F280" s="159" t="s">
        <v>857</v>
      </c>
      <c r="G280" s="38">
        <v>22.7</v>
      </c>
      <c r="H280" s="38">
        <v>-158</v>
      </c>
      <c r="I280" s="159">
        <v>4</v>
      </c>
      <c r="J280" s="159" t="s">
        <v>212</v>
      </c>
      <c r="K280" s="38">
        <v>2025</v>
      </c>
      <c r="L280" s="126" t="s">
        <v>18</v>
      </c>
      <c r="M280" s="5" t="s">
        <v>538</v>
      </c>
      <c r="N280" s="159" t="s">
        <v>7790</v>
      </c>
      <c r="O280" s="259" t="s">
        <v>920</v>
      </c>
      <c r="P280" s="38" t="s">
        <v>894</v>
      </c>
      <c r="Q280" s="38" t="s">
        <v>999</v>
      </c>
      <c r="R280" s="38" t="s">
        <v>1079</v>
      </c>
      <c r="S280" s="38" t="s">
        <v>1150</v>
      </c>
      <c r="T280" s="38" t="s">
        <v>1151</v>
      </c>
      <c r="U280" s="159" t="s">
        <v>7761</v>
      </c>
      <c r="W280" s="259" t="s">
        <v>1152</v>
      </c>
      <c r="X280" s="259" t="s">
        <v>7207</v>
      </c>
      <c r="Z280" s="121" t="s">
        <v>779</v>
      </c>
      <c r="AB280" t="s">
        <v>7575</v>
      </c>
      <c r="AC280" t="s">
        <v>7208</v>
      </c>
      <c r="AE280" s="151" t="s">
        <v>1158</v>
      </c>
      <c r="AF280" s="151" t="s">
        <v>8240</v>
      </c>
    </row>
    <row r="281" spans="1:32">
      <c r="A281" s="159" t="s">
        <v>8241</v>
      </c>
      <c r="B281" s="159" t="s">
        <v>8242</v>
      </c>
      <c r="C281" s="38" t="s">
        <v>8243</v>
      </c>
      <c r="D281" s="159" t="s">
        <v>8246</v>
      </c>
      <c r="E281" s="157" t="s">
        <v>166</v>
      </c>
      <c r="F281" s="159" t="s">
        <v>463</v>
      </c>
      <c r="G281" s="38">
        <v>37</v>
      </c>
      <c r="H281" s="38">
        <v>-32</v>
      </c>
      <c r="I281" s="159">
        <v>25</v>
      </c>
      <c r="J281" s="159" t="s">
        <v>240</v>
      </c>
      <c r="K281" s="38">
        <v>2025</v>
      </c>
      <c r="L281" s="126" t="s">
        <v>18</v>
      </c>
      <c r="M281" s="5" t="s">
        <v>538</v>
      </c>
      <c r="N281" s="159" t="s">
        <v>7790</v>
      </c>
      <c r="O281" s="259" t="s">
        <v>920</v>
      </c>
      <c r="P281" s="38" t="s">
        <v>894</v>
      </c>
      <c r="Q281" s="38" t="s">
        <v>999</v>
      </c>
      <c r="R281" s="38" t="s">
        <v>1079</v>
      </c>
      <c r="S281" s="38" t="s">
        <v>1150</v>
      </c>
      <c r="T281" s="38" t="s">
        <v>1151</v>
      </c>
      <c r="U281" s="159" t="s">
        <v>7761</v>
      </c>
      <c r="W281" s="259" t="s">
        <v>1152</v>
      </c>
      <c r="X281" s="259" t="s">
        <v>7207</v>
      </c>
      <c r="Z281" s="121" t="s">
        <v>779</v>
      </c>
      <c r="AA281" s="259" t="s">
        <v>752</v>
      </c>
      <c r="AB281" t="s">
        <v>7575</v>
      </c>
      <c r="AC281" t="s">
        <v>7208</v>
      </c>
      <c r="AE281" t="s">
        <v>1095</v>
      </c>
      <c r="AF281" s="151" t="s">
        <v>8244</v>
      </c>
    </row>
    <row r="282" spans="1:32">
      <c r="A282" s="159" t="s">
        <v>8275</v>
      </c>
      <c r="B282" s="38" t="s">
        <v>922</v>
      </c>
      <c r="C282" s="38" t="s">
        <v>8274</v>
      </c>
      <c r="D282" s="38" t="s">
        <v>1107</v>
      </c>
      <c r="E282" s="173" t="s">
        <v>273</v>
      </c>
      <c r="F282" s="259" t="s">
        <v>1202</v>
      </c>
      <c r="G282" s="38">
        <v>37</v>
      </c>
      <c r="H282" s="38">
        <v>-32</v>
      </c>
      <c r="I282" s="159">
        <v>25</v>
      </c>
      <c r="J282" s="159" t="s">
        <v>7419</v>
      </c>
      <c r="K282" s="38">
        <v>2025</v>
      </c>
      <c r="L282" s="126" t="s">
        <v>18</v>
      </c>
      <c r="M282" s="5" t="s">
        <v>538</v>
      </c>
      <c r="N282" s="159" t="s">
        <v>7790</v>
      </c>
      <c r="O282" s="259" t="s">
        <v>920</v>
      </c>
      <c r="P282" s="38" t="s">
        <v>7206</v>
      </c>
      <c r="Q282" s="38" t="s">
        <v>999</v>
      </c>
      <c r="R282" s="38" t="s">
        <v>1079</v>
      </c>
      <c r="S282" s="38" t="s">
        <v>1150</v>
      </c>
      <c r="T282" s="38" t="s">
        <v>1151</v>
      </c>
      <c r="U282" s="159" t="s">
        <v>7761</v>
      </c>
      <c r="W282" s="259" t="s">
        <v>1152</v>
      </c>
      <c r="X282" s="259" t="s">
        <v>7207</v>
      </c>
      <c r="Z282" s="121" t="s">
        <v>779</v>
      </c>
      <c r="AB282" t="s">
        <v>7575</v>
      </c>
      <c r="AC282" t="s">
        <v>7208</v>
      </c>
      <c r="AE282" t="s">
        <v>1095</v>
      </c>
      <c r="AF282" s="151" t="s">
        <v>8423</v>
      </c>
    </row>
    <row r="283" spans="1:32">
      <c r="A283" s="159" t="s">
        <v>8393</v>
      </c>
      <c r="B283" s="38" t="s">
        <v>1868</v>
      </c>
      <c r="C283" s="38" t="s">
        <v>8399</v>
      </c>
      <c r="D283" s="38" t="s">
        <v>8400</v>
      </c>
      <c r="E283" s="173" t="s">
        <v>273</v>
      </c>
      <c r="F283" s="159" t="s">
        <v>491</v>
      </c>
      <c r="G283" s="38">
        <v>36</v>
      </c>
      <c r="H283" s="38">
        <v>-122</v>
      </c>
      <c r="I283" s="159">
        <v>10</v>
      </c>
      <c r="J283" s="159" t="s">
        <v>623</v>
      </c>
      <c r="K283" s="38">
        <v>2025</v>
      </c>
      <c r="L283" s="126" t="s">
        <v>18</v>
      </c>
      <c r="M283" s="205" t="s">
        <v>8401</v>
      </c>
      <c r="N283" s="159" t="s">
        <v>7790</v>
      </c>
      <c r="O283" s="259" t="s">
        <v>920</v>
      </c>
      <c r="P283" s="38" t="s">
        <v>7206</v>
      </c>
      <c r="Q283" s="38" t="s">
        <v>999</v>
      </c>
      <c r="R283" s="38" t="s">
        <v>1079</v>
      </c>
      <c r="S283" s="38" t="s">
        <v>1150</v>
      </c>
      <c r="T283" s="38" t="s">
        <v>1151</v>
      </c>
      <c r="U283" s="159" t="s">
        <v>7761</v>
      </c>
      <c r="V283" s="159" t="s">
        <v>8402</v>
      </c>
      <c r="W283" s="259" t="s">
        <v>1152</v>
      </c>
      <c r="X283" s="259" t="s">
        <v>7207</v>
      </c>
      <c r="Y283" s="159" t="s">
        <v>8403</v>
      </c>
      <c r="Z283" s="121" t="s">
        <v>779</v>
      </c>
      <c r="AB283" t="s">
        <v>7575</v>
      </c>
      <c r="AC283" t="s">
        <v>7208</v>
      </c>
      <c r="AE283" t="s">
        <v>1095</v>
      </c>
    </row>
    <row r="284" spans="1:32">
      <c r="A284" s="159" t="s">
        <v>8410</v>
      </c>
      <c r="B284" s="38" t="s">
        <v>922</v>
      </c>
      <c r="C284" s="38" t="s">
        <v>8411</v>
      </c>
      <c r="D284" s="38" t="s">
        <v>8412</v>
      </c>
      <c r="E284" s="173" t="s">
        <v>206</v>
      </c>
      <c r="F284" s="38" t="s">
        <v>7324</v>
      </c>
      <c r="G284" s="38">
        <v>9</v>
      </c>
      <c r="H284" s="38">
        <v>-104</v>
      </c>
      <c r="I284" s="159">
        <v>13</v>
      </c>
      <c r="J284" s="159" t="s">
        <v>956</v>
      </c>
      <c r="K284" s="38">
        <v>2026</v>
      </c>
      <c r="L284" s="126" t="s">
        <v>18</v>
      </c>
      <c r="M284" s="5" t="s">
        <v>538</v>
      </c>
      <c r="N284" s="159" t="s">
        <v>7790</v>
      </c>
      <c r="O284" s="259" t="s">
        <v>920</v>
      </c>
      <c r="P284" s="38" t="s">
        <v>894</v>
      </c>
      <c r="Q284" s="38" t="s">
        <v>999</v>
      </c>
      <c r="R284" s="38" t="s">
        <v>1079</v>
      </c>
      <c r="S284" s="38" t="s">
        <v>1150</v>
      </c>
      <c r="T284" s="38" t="s">
        <v>1151</v>
      </c>
      <c r="U284" s="159" t="s">
        <v>7761</v>
      </c>
      <c r="V284" s="159" t="s">
        <v>8413</v>
      </c>
      <c r="W284" s="259" t="s">
        <v>1152</v>
      </c>
      <c r="X284" s="259" t="s">
        <v>7207</v>
      </c>
      <c r="Y284" s="159" t="s">
        <v>8403</v>
      </c>
      <c r="Z284" s="121" t="s">
        <v>779</v>
      </c>
      <c r="AA284" s="259" t="s">
        <v>752</v>
      </c>
      <c r="AB284" t="s">
        <v>7575</v>
      </c>
      <c r="AC284" t="s">
        <v>7208</v>
      </c>
      <c r="AE284" t="s">
        <v>1095</v>
      </c>
      <c r="AF284" s="151" t="s">
        <v>8423</v>
      </c>
    </row>
  </sheetData>
  <printOptions horizontalCentered="1" gridLines="1"/>
  <pageMargins left="0.25" right="0.25" top="0.5" bottom="0.5" header="0.25" footer="0.25"/>
  <pageSetup paperSize="17" scale="41" fitToHeight="10" orientation="landscape"/>
  <headerFooter alignWithMargins="0">
    <oddFooter>&amp;L&amp;"Arial,Italic"&amp;8&amp;F  &amp;A      &amp;D &amp;T&amp;R&amp;"Arial,Italic"&amp;8Page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J1776"/>
  <sheetViews>
    <sheetView zoomScale="115" workbookViewId="0">
      <pane xSplit="1" ySplit="11" topLeftCell="P1761" activePane="bottomRight" state="frozen"/>
      <selection pane="topRight"/>
      <selection pane="bottomLeft"/>
      <selection pane="bottomRight" activeCell="Q1776" sqref="Q1776"/>
    </sheetView>
  </sheetViews>
  <sheetFormatPr baseColWidth="10" defaultColWidth="9.1640625" defaultRowHeight="13"/>
  <cols>
    <col min="1" max="1" width="22.6640625" style="28" customWidth="1"/>
    <col min="2" max="2" width="28.6640625" style="28" customWidth="1"/>
    <col min="3" max="3" width="27.33203125" style="28" customWidth="1"/>
    <col min="4" max="4" width="39.1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50.6640625" style="28" customWidth="1"/>
    <col min="17" max="17" width="16.6640625" style="28" customWidth="1"/>
    <col min="18" max="18" width="15.83203125" style="28" customWidth="1"/>
    <col min="19" max="21" width="10.6640625" style="28" customWidth="1"/>
    <col min="22" max="22" width="200.6640625" style="28" customWidth="1"/>
    <col min="23" max="33" width="10.6640625" style="28" customWidth="1"/>
    <col min="34" max="34" width="11.83203125" style="28" customWidth="1"/>
    <col min="35" max="35" width="10.5" style="28" customWidth="1"/>
    <col min="36" max="16384" width="9.1640625" style="28"/>
  </cols>
  <sheetData>
    <row r="1" spans="1:36">
      <c r="A1" s="61" t="s">
        <v>65</v>
      </c>
      <c r="V1" s="162"/>
    </row>
    <row r="2" spans="1:36" ht="16">
      <c r="F2" s="1"/>
      <c r="G2" s="1"/>
      <c r="H2" s="1"/>
      <c r="I2" s="1"/>
      <c r="J2" s="1"/>
      <c r="L2" s="1" t="s">
        <v>0</v>
      </c>
      <c r="O2" s="8"/>
      <c r="P2" s="8"/>
      <c r="V2" s="162"/>
    </row>
    <row r="3" spans="1:36" ht="16">
      <c r="C3" s="3" t="s">
        <v>1224</v>
      </c>
      <c r="D3" s="3" t="s">
        <v>1225</v>
      </c>
      <c r="E3" s="3" t="s">
        <v>114</v>
      </c>
      <c r="F3" s="14"/>
      <c r="G3" s="14"/>
      <c r="H3" s="14"/>
      <c r="J3" s="14"/>
      <c r="L3" s="1" t="s">
        <v>6733</v>
      </c>
      <c r="O3" s="8"/>
      <c r="P3" s="8"/>
      <c r="V3" s="162"/>
    </row>
    <row r="4" spans="1:36" ht="16">
      <c r="B4" s="3" t="s">
        <v>6734</v>
      </c>
      <c r="C4" s="3" t="s">
        <v>1229</v>
      </c>
      <c r="D4" s="3" t="s">
        <v>1229</v>
      </c>
      <c r="E4" s="3" t="s">
        <v>1230</v>
      </c>
      <c r="F4" s="3" t="s">
        <v>1232</v>
      </c>
      <c r="G4" s="3" t="s">
        <v>1233</v>
      </c>
      <c r="H4" s="2"/>
      <c r="L4" s="14" t="s">
        <v>7824</v>
      </c>
      <c r="Q4" s="6"/>
      <c r="R4" s="6"/>
      <c r="S4" s="5"/>
      <c r="T4" s="5"/>
      <c r="U4" s="5"/>
      <c r="V4" s="163"/>
    </row>
    <row r="5" spans="1:36" ht="16">
      <c r="A5" s="3" t="s">
        <v>1251</v>
      </c>
      <c r="B5" s="2">
        <v>1761</v>
      </c>
      <c r="C5" s="19">
        <f>SUM(Q12:Q1772)</f>
        <v>847.0881608334239</v>
      </c>
      <c r="D5" s="19">
        <f>SUM(R12:R1772)</f>
        <v>1040.0531712963134</v>
      </c>
      <c r="E5" s="21">
        <f>SUM(S12:S1772)</f>
        <v>5078.8039650006049</v>
      </c>
      <c r="F5" s="19">
        <f>MAX(R12:R1772)</f>
        <v>5.796701388891961</v>
      </c>
      <c r="G5" s="19">
        <f>AVERAGE(R12:R1772)</f>
        <v>0.59127525372161083</v>
      </c>
      <c r="H5" s="2"/>
      <c r="L5" s="11" t="s">
        <v>6735</v>
      </c>
      <c r="Q5" s="6"/>
      <c r="R5" s="6"/>
      <c r="S5" s="5"/>
      <c r="T5" s="5"/>
      <c r="U5" s="5"/>
      <c r="V5" s="163"/>
    </row>
    <row r="6" spans="1:36" ht="16">
      <c r="A6" s="3"/>
      <c r="B6" s="2"/>
      <c r="C6" s="19"/>
      <c r="D6" s="19"/>
      <c r="E6" s="120" t="s">
        <v>6736</v>
      </c>
      <c r="F6" s="155" t="s">
        <v>6737</v>
      </c>
      <c r="H6" s="2"/>
      <c r="K6" s="11"/>
      <c r="Q6" s="6"/>
      <c r="R6" s="6"/>
      <c r="S6" s="5"/>
      <c r="T6" s="5"/>
      <c r="U6" s="5"/>
      <c r="V6" s="163"/>
    </row>
    <row r="7" spans="1:36" ht="16">
      <c r="A7" s="3" t="s">
        <v>131</v>
      </c>
      <c r="B7" s="287">
        <f ca="1" xml:space="preserve"> TODAY()</f>
        <v>46085</v>
      </c>
      <c r="D7" s="217"/>
      <c r="E7" s="118" t="s">
        <v>6738</v>
      </c>
      <c r="F7" s="117" t="s">
        <v>6739</v>
      </c>
      <c r="I7" s="222"/>
      <c r="K7" s="11"/>
      <c r="Q7" s="6"/>
      <c r="R7" s="6"/>
      <c r="S7" s="5"/>
      <c r="T7" s="5"/>
      <c r="U7" s="5"/>
      <c r="V7" s="164"/>
    </row>
    <row r="8" spans="1:36" ht="16">
      <c r="A8" s="3" t="s">
        <v>132</v>
      </c>
      <c r="B8" s="3" t="s">
        <v>8431</v>
      </c>
      <c r="D8"/>
      <c r="I8"/>
      <c r="K8" s="11"/>
      <c r="V8" s="162"/>
    </row>
    <row r="9" spans="1:36" ht="16">
      <c r="G9" s="20"/>
      <c r="H9" s="20"/>
      <c r="I9" s="20"/>
      <c r="J9" s="20"/>
      <c r="K9" s="11"/>
      <c r="V9" s="162"/>
    </row>
    <row r="10" spans="1:36">
      <c r="G10" s="66" t="s">
        <v>135</v>
      </c>
      <c r="H10" s="66" t="s">
        <v>136</v>
      </c>
      <c r="I10" s="12"/>
      <c r="J10" s="12"/>
      <c r="P10" s="10"/>
      <c r="Q10" s="68" t="s">
        <v>111</v>
      </c>
      <c r="R10" s="68" t="s">
        <v>71</v>
      </c>
      <c r="S10" s="61" t="s">
        <v>114</v>
      </c>
      <c r="T10" s="61" t="s">
        <v>1264</v>
      </c>
      <c r="U10" s="61" t="s">
        <v>1265</v>
      </c>
      <c r="V10" s="162"/>
      <c r="AC10" s="61" t="s">
        <v>122</v>
      </c>
    </row>
    <row r="11" spans="1:36"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22" t="s">
        <v>6742</v>
      </c>
      <c r="V11" s="165" t="s">
        <v>120</v>
      </c>
      <c r="W11" s="22" t="s">
        <v>6743</v>
      </c>
      <c r="X11" s="22" t="s">
        <v>591</v>
      </c>
      <c r="Y11" s="22" t="s">
        <v>6744</v>
      </c>
      <c r="Z11" s="22" t="s">
        <v>6745</v>
      </c>
      <c r="AA11" s="22" t="s">
        <v>6746</v>
      </c>
      <c r="AB11" s="22" t="s">
        <v>6747</v>
      </c>
      <c r="AC11" s="22" t="s">
        <v>6748</v>
      </c>
      <c r="AD11" s="22" t="s">
        <v>6749</v>
      </c>
      <c r="AE11" s="22" t="s">
        <v>6750</v>
      </c>
      <c r="AF11" s="22" t="s">
        <v>6751</v>
      </c>
      <c r="AG11" s="22" t="s">
        <v>902</v>
      </c>
      <c r="AH11" s="22" t="s">
        <v>6752</v>
      </c>
      <c r="AI11" s="22" t="s">
        <v>616</v>
      </c>
      <c r="AJ11" s="22" t="s">
        <v>6753</v>
      </c>
    </row>
    <row r="12" spans="1:36">
      <c r="A12" s="2" t="s">
        <v>608</v>
      </c>
      <c r="B12" s="9" t="s">
        <v>488</v>
      </c>
      <c r="C12" s="2" t="s">
        <v>609</v>
      </c>
      <c r="D12" s="10" t="s">
        <v>610</v>
      </c>
      <c r="E12" s="9" t="s">
        <v>611</v>
      </c>
      <c r="F12" s="9" t="s">
        <v>611</v>
      </c>
      <c r="G12" s="21">
        <v>45.83</v>
      </c>
      <c r="H12" s="21">
        <v>-125.13</v>
      </c>
      <c r="I12" s="13">
        <f t="shared" ref="I12:I43" si="0">INT(((180 + H12) / 6) + 1)</f>
        <v>10</v>
      </c>
      <c r="J12" s="13">
        <f t="shared" ref="J12:J75" si="1">YEAR(L12)</f>
        <v>2002</v>
      </c>
      <c r="K12" s="2" t="s">
        <v>4560</v>
      </c>
      <c r="L12" s="123">
        <v>37459.65902777778</v>
      </c>
      <c r="M12" s="123">
        <v>37459.718055555553</v>
      </c>
      <c r="N12" s="123">
        <v>37460.022222222222</v>
      </c>
      <c r="O12" s="123">
        <v>37460.072916666664</v>
      </c>
      <c r="P12" s="44" t="s">
        <v>4561</v>
      </c>
      <c r="Q12" s="239">
        <f t="shared" ref="Q12:Q43" si="2">N12 - M12</f>
        <v>0.30416666666860692</v>
      </c>
      <c r="R12" s="239">
        <f t="shared" ref="R12:R43" si="3">O12 - L12</f>
        <v>0.413888888884685</v>
      </c>
      <c r="S12" s="21">
        <f t="shared" ref="S12:S43" si="4">((VALUE(Q12)) * 24) * 0.25</f>
        <v>1.8250000000116415</v>
      </c>
      <c r="T12" s="6">
        <v>0</v>
      </c>
      <c r="U12" s="50">
        <v>1650</v>
      </c>
      <c r="V12" s="166" t="s">
        <v>4562</v>
      </c>
      <c r="W12" s="2" t="s">
        <v>8</v>
      </c>
      <c r="X12" s="2" t="s">
        <v>8</v>
      </c>
      <c r="Y12" s="2"/>
      <c r="Z12" s="2" t="s">
        <v>8</v>
      </c>
      <c r="AA12" s="2" t="s">
        <v>8</v>
      </c>
      <c r="AB12" s="2" t="s">
        <v>8</v>
      </c>
      <c r="AC12" s="2" t="s">
        <v>8</v>
      </c>
      <c r="AD12" s="2" t="s">
        <v>8</v>
      </c>
      <c r="AE12" s="2" t="s">
        <v>8</v>
      </c>
      <c r="AF12" s="2" t="s">
        <v>8</v>
      </c>
      <c r="AG12" s="2" t="s">
        <v>6754</v>
      </c>
      <c r="AH12" s="2" t="s">
        <v>8</v>
      </c>
      <c r="AI12" s="2" t="s">
        <v>8</v>
      </c>
    </row>
    <row r="13" spans="1:36">
      <c r="A13" s="2" t="s">
        <v>617</v>
      </c>
      <c r="B13" s="9" t="s">
        <v>488</v>
      </c>
      <c r="C13" s="2" t="s">
        <v>618</v>
      </c>
      <c r="D13" s="2" t="s">
        <v>619</v>
      </c>
      <c r="E13" s="9" t="s">
        <v>6126</v>
      </c>
      <c r="F13" s="9" t="s">
        <v>6126</v>
      </c>
      <c r="G13" s="21">
        <v>45.83</v>
      </c>
      <c r="H13" s="21">
        <v>-125.13</v>
      </c>
      <c r="I13" s="13">
        <f t="shared" si="0"/>
        <v>10</v>
      </c>
      <c r="J13" s="13">
        <f t="shared" si="1"/>
        <v>2002</v>
      </c>
      <c r="K13" s="2" t="s">
        <v>4558</v>
      </c>
      <c r="L13" s="123">
        <v>37499.845833333333</v>
      </c>
      <c r="M13" s="123">
        <v>37499.935416666667</v>
      </c>
      <c r="N13" s="123">
        <v>37501.181944444441</v>
      </c>
      <c r="O13" s="123">
        <v>37501.255555555559</v>
      </c>
      <c r="P13" s="44" t="s">
        <v>4557</v>
      </c>
      <c r="Q13" s="239">
        <f t="shared" si="2"/>
        <v>1.2465277777737356</v>
      </c>
      <c r="R13" s="239">
        <f t="shared" si="3"/>
        <v>1.4097222222262644</v>
      </c>
      <c r="S13" s="21">
        <f t="shared" si="4"/>
        <v>7.4791666666424135</v>
      </c>
      <c r="T13" s="6">
        <v>0</v>
      </c>
      <c r="U13" s="6">
        <v>2650</v>
      </c>
      <c r="V13" s="166" t="s">
        <v>4559</v>
      </c>
      <c r="W13" s="51">
        <v>37553</v>
      </c>
      <c r="X13" s="51">
        <v>38069</v>
      </c>
      <c r="Y13" s="51">
        <v>37553</v>
      </c>
      <c r="Z13" s="51">
        <v>37553</v>
      </c>
      <c r="AA13" s="2" t="s">
        <v>8</v>
      </c>
      <c r="AB13" s="2" t="s">
        <v>8</v>
      </c>
      <c r="AC13" s="51">
        <v>37553</v>
      </c>
      <c r="AD13" s="51">
        <v>37553</v>
      </c>
      <c r="AE13" s="51">
        <v>37553</v>
      </c>
      <c r="AF13" s="51">
        <v>37553</v>
      </c>
      <c r="AG13" s="2" t="s">
        <v>6754</v>
      </c>
      <c r="AH13" s="2" t="s">
        <v>6754</v>
      </c>
      <c r="AI13" s="51">
        <v>37553</v>
      </c>
    </row>
    <row r="14" spans="1:36">
      <c r="A14" s="2" t="s">
        <v>617</v>
      </c>
      <c r="B14" s="9" t="s">
        <v>488</v>
      </c>
      <c r="C14" s="2" t="s">
        <v>618</v>
      </c>
      <c r="D14" s="2" t="s">
        <v>619</v>
      </c>
      <c r="E14" s="9" t="s">
        <v>6126</v>
      </c>
      <c r="F14" s="9" t="s">
        <v>6126</v>
      </c>
      <c r="G14" s="21">
        <v>45.83</v>
      </c>
      <c r="H14" s="21">
        <v>-125.13</v>
      </c>
      <c r="I14" s="13">
        <f t="shared" si="0"/>
        <v>10</v>
      </c>
      <c r="J14" s="13">
        <f t="shared" si="1"/>
        <v>2002</v>
      </c>
      <c r="K14" s="2" t="s">
        <v>4556</v>
      </c>
      <c r="L14" s="123">
        <v>37502.890277777777</v>
      </c>
      <c r="M14" s="123">
        <v>37502.95416666667</v>
      </c>
      <c r="N14" s="123">
        <v>37503.359722222223</v>
      </c>
      <c r="O14" s="123">
        <v>37503.436111111114</v>
      </c>
      <c r="P14" s="44" t="s">
        <v>4557</v>
      </c>
      <c r="Q14" s="239">
        <f t="shared" si="2"/>
        <v>0.40555555555329192</v>
      </c>
      <c r="R14" s="239">
        <f t="shared" si="3"/>
        <v>0.54583333333721384</v>
      </c>
      <c r="S14" s="21">
        <f t="shared" si="4"/>
        <v>2.4333333333197515</v>
      </c>
      <c r="T14" s="6">
        <v>0</v>
      </c>
      <c r="U14" s="6">
        <v>2650</v>
      </c>
      <c r="V14" s="166" t="s">
        <v>4546</v>
      </c>
      <c r="W14" s="51">
        <v>37553</v>
      </c>
      <c r="X14" s="51">
        <v>38069</v>
      </c>
      <c r="Y14" s="51">
        <v>37553</v>
      </c>
      <c r="Z14" s="51">
        <v>37553</v>
      </c>
      <c r="AA14" s="2" t="s">
        <v>8</v>
      </c>
      <c r="AB14" s="2" t="s">
        <v>8</v>
      </c>
      <c r="AC14" s="51">
        <v>37553</v>
      </c>
      <c r="AD14" s="51">
        <v>37553</v>
      </c>
      <c r="AE14" s="51">
        <v>37553</v>
      </c>
      <c r="AF14" s="51">
        <v>37553</v>
      </c>
      <c r="AG14" s="2" t="s">
        <v>6754</v>
      </c>
      <c r="AH14" s="2" t="s">
        <v>6754</v>
      </c>
      <c r="AI14" s="51">
        <v>37553</v>
      </c>
    </row>
    <row r="15" spans="1:36">
      <c r="A15" s="2" t="s">
        <v>617</v>
      </c>
      <c r="B15" s="9" t="s">
        <v>488</v>
      </c>
      <c r="C15" s="2" t="s">
        <v>618</v>
      </c>
      <c r="D15" s="2" t="s">
        <v>619</v>
      </c>
      <c r="E15" s="9" t="s">
        <v>6126</v>
      </c>
      <c r="F15" s="9" t="s">
        <v>6126</v>
      </c>
      <c r="G15" s="21">
        <v>45.83</v>
      </c>
      <c r="H15" s="21">
        <v>-125.13</v>
      </c>
      <c r="I15" s="13">
        <f t="shared" si="0"/>
        <v>10</v>
      </c>
      <c r="J15" s="13">
        <f t="shared" si="1"/>
        <v>2002</v>
      </c>
      <c r="K15" s="2" t="s">
        <v>4555</v>
      </c>
      <c r="L15" s="123">
        <v>37503.72152777778</v>
      </c>
      <c r="M15" s="123">
        <v>37503.798611111109</v>
      </c>
      <c r="N15" s="123">
        <v>37504.381944444445</v>
      </c>
      <c r="O15" s="123">
        <v>37504.457638888889</v>
      </c>
      <c r="P15" s="44" t="s">
        <v>4440</v>
      </c>
      <c r="Q15" s="239">
        <f t="shared" si="2"/>
        <v>0.58333333333575865</v>
      </c>
      <c r="R15" s="239">
        <f t="shared" si="3"/>
        <v>0.73611111110949423</v>
      </c>
      <c r="S15" s="21">
        <f t="shared" si="4"/>
        <v>3.5000000000145519</v>
      </c>
      <c r="T15" s="6">
        <v>0</v>
      </c>
      <c r="U15" s="6">
        <v>2600</v>
      </c>
      <c r="V15" s="166" t="s">
        <v>4546</v>
      </c>
      <c r="W15" s="51">
        <v>37553</v>
      </c>
      <c r="X15" s="51">
        <v>38069</v>
      </c>
      <c r="Y15" s="51">
        <v>37553</v>
      </c>
      <c r="Z15" s="51">
        <v>37553</v>
      </c>
      <c r="AA15" s="2" t="s">
        <v>8</v>
      </c>
      <c r="AB15" s="2" t="s">
        <v>8</v>
      </c>
      <c r="AC15" s="51">
        <v>37553</v>
      </c>
      <c r="AD15" s="51">
        <v>37553</v>
      </c>
      <c r="AE15" s="51">
        <v>37553</v>
      </c>
      <c r="AF15" s="51">
        <v>37553</v>
      </c>
      <c r="AG15" s="2" t="s">
        <v>6754</v>
      </c>
      <c r="AH15" s="2" t="s">
        <v>6754</v>
      </c>
      <c r="AI15" s="51">
        <v>37553</v>
      </c>
    </row>
    <row r="16" spans="1:36">
      <c r="A16" s="2" t="s">
        <v>617</v>
      </c>
      <c r="B16" s="9" t="s">
        <v>488</v>
      </c>
      <c r="C16" s="2" t="s">
        <v>618</v>
      </c>
      <c r="D16" s="2" t="s">
        <v>619</v>
      </c>
      <c r="E16" s="9" t="s">
        <v>6126</v>
      </c>
      <c r="F16" s="9" t="s">
        <v>6126</v>
      </c>
      <c r="G16" s="21">
        <v>45.83</v>
      </c>
      <c r="H16" s="21">
        <v>-125.13</v>
      </c>
      <c r="I16" s="13">
        <f t="shared" si="0"/>
        <v>10</v>
      </c>
      <c r="J16" s="13">
        <f t="shared" si="1"/>
        <v>2002</v>
      </c>
      <c r="K16" s="2" t="s">
        <v>4554</v>
      </c>
      <c r="L16" s="123">
        <v>37505.462500000001</v>
      </c>
      <c r="M16" s="123">
        <v>37505.542361111111</v>
      </c>
      <c r="N16" s="123">
        <v>37506.875</v>
      </c>
      <c r="O16" s="123">
        <v>37506.969444444447</v>
      </c>
      <c r="P16" s="44" t="s">
        <v>4440</v>
      </c>
      <c r="Q16" s="239">
        <f t="shared" si="2"/>
        <v>1.3326388888890506</v>
      </c>
      <c r="R16" s="239">
        <f t="shared" si="3"/>
        <v>1.5069444444452529</v>
      </c>
      <c r="S16" s="21">
        <f t="shared" si="4"/>
        <v>7.9958333333343035</v>
      </c>
      <c r="T16" s="6">
        <v>0</v>
      </c>
      <c r="U16" s="6">
        <v>2600</v>
      </c>
      <c r="V16" s="166" t="s">
        <v>4546</v>
      </c>
      <c r="W16" s="51">
        <v>37553</v>
      </c>
      <c r="X16" s="51">
        <v>38069</v>
      </c>
      <c r="Y16" s="51">
        <v>37553</v>
      </c>
      <c r="Z16" s="51">
        <v>37553</v>
      </c>
      <c r="AA16" s="2" t="s">
        <v>8</v>
      </c>
      <c r="AB16" s="2" t="s">
        <v>8</v>
      </c>
      <c r="AC16" s="51">
        <v>37553</v>
      </c>
      <c r="AD16" s="51">
        <v>37553</v>
      </c>
      <c r="AE16" s="51">
        <v>37553</v>
      </c>
      <c r="AF16" s="51">
        <v>37553</v>
      </c>
      <c r="AG16" s="2" t="s">
        <v>6754</v>
      </c>
      <c r="AH16" s="2" t="s">
        <v>6754</v>
      </c>
      <c r="AI16" s="51">
        <v>37553</v>
      </c>
    </row>
    <row r="17" spans="1:35">
      <c r="A17" s="2" t="s">
        <v>617</v>
      </c>
      <c r="B17" s="9" t="s">
        <v>488</v>
      </c>
      <c r="C17" s="2" t="s">
        <v>618</v>
      </c>
      <c r="D17" s="2" t="s">
        <v>619</v>
      </c>
      <c r="E17" s="9" t="s">
        <v>6126</v>
      </c>
      <c r="F17" s="9" t="s">
        <v>6126</v>
      </c>
      <c r="G17" s="21">
        <v>45.83</v>
      </c>
      <c r="H17" s="21">
        <v>-125.13</v>
      </c>
      <c r="I17" s="13">
        <f t="shared" si="0"/>
        <v>10</v>
      </c>
      <c r="J17" s="13">
        <f t="shared" si="1"/>
        <v>2002</v>
      </c>
      <c r="K17" s="2" t="s">
        <v>4552</v>
      </c>
      <c r="L17" s="123">
        <v>37507.592361111114</v>
      </c>
      <c r="M17" s="123">
        <v>37507.662499999999</v>
      </c>
      <c r="N17" s="123">
        <v>37509.899305555555</v>
      </c>
      <c r="O17" s="123">
        <v>37509.991666666669</v>
      </c>
      <c r="P17" s="44" t="s">
        <v>4553</v>
      </c>
      <c r="Q17" s="239">
        <f t="shared" si="2"/>
        <v>2.2368055555562023</v>
      </c>
      <c r="R17" s="239">
        <f t="shared" si="3"/>
        <v>2.3993055555547471</v>
      </c>
      <c r="S17" s="21">
        <f t="shared" si="4"/>
        <v>13.420833333337214</v>
      </c>
      <c r="T17" s="6">
        <v>0</v>
      </c>
      <c r="U17" s="6">
        <v>2600</v>
      </c>
      <c r="V17" s="166" t="s">
        <v>4546</v>
      </c>
      <c r="W17" s="51">
        <v>37553</v>
      </c>
      <c r="X17" s="51">
        <v>38069</v>
      </c>
      <c r="Y17" s="51">
        <v>37553</v>
      </c>
      <c r="Z17" s="51">
        <v>37553</v>
      </c>
      <c r="AA17" s="2" t="s">
        <v>8</v>
      </c>
      <c r="AB17" s="2" t="s">
        <v>8</v>
      </c>
      <c r="AC17" s="51">
        <v>37553</v>
      </c>
      <c r="AD17" s="51">
        <v>37553</v>
      </c>
      <c r="AE17" s="51">
        <v>37553</v>
      </c>
      <c r="AF17" s="51">
        <v>37553</v>
      </c>
      <c r="AG17" s="2" t="s">
        <v>6754</v>
      </c>
      <c r="AH17" s="2" t="s">
        <v>6754</v>
      </c>
      <c r="AI17" s="51">
        <v>37553</v>
      </c>
    </row>
    <row r="18" spans="1:35">
      <c r="A18" s="2" t="s">
        <v>617</v>
      </c>
      <c r="B18" s="9" t="s">
        <v>488</v>
      </c>
      <c r="C18" s="2" t="s">
        <v>618</v>
      </c>
      <c r="D18" s="2" t="s">
        <v>619</v>
      </c>
      <c r="E18" s="9" t="s">
        <v>6126</v>
      </c>
      <c r="F18" s="9" t="s">
        <v>6126</v>
      </c>
      <c r="G18" s="21">
        <v>45.83</v>
      </c>
      <c r="H18" s="21">
        <v>-125.13</v>
      </c>
      <c r="I18" s="13">
        <f t="shared" si="0"/>
        <v>10</v>
      </c>
      <c r="J18" s="13">
        <f t="shared" si="1"/>
        <v>2002</v>
      </c>
      <c r="K18" s="2" t="s">
        <v>4551</v>
      </c>
      <c r="L18" s="123">
        <v>37510.886805555558</v>
      </c>
      <c r="M18" s="123">
        <v>37510.953472222223</v>
      </c>
      <c r="N18" s="123">
        <v>37512.611805555556</v>
      </c>
      <c r="O18" s="123">
        <v>37512.688194444447</v>
      </c>
      <c r="P18" s="44" t="s">
        <v>4440</v>
      </c>
      <c r="Q18" s="239">
        <f t="shared" si="2"/>
        <v>1.6583333333328483</v>
      </c>
      <c r="R18" s="239">
        <f t="shared" si="3"/>
        <v>1.8013888888890506</v>
      </c>
      <c r="S18" s="21">
        <f t="shared" si="4"/>
        <v>9.9499999999970896</v>
      </c>
      <c r="T18" s="6">
        <v>0</v>
      </c>
      <c r="U18" s="6">
        <v>2600</v>
      </c>
      <c r="V18" s="166" t="s">
        <v>4546</v>
      </c>
      <c r="W18" s="51">
        <v>37553</v>
      </c>
      <c r="X18" s="51">
        <v>38069</v>
      </c>
      <c r="Y18" s="51">
        <v>37553</v>
      </c>
      <c r="Z18" s="51">
        <v>37553</v>
      </c>
      <c r="AA18" s="2" t="s">
        <v>8</v>
      </c>
      <c r="AB18" s="2" t="s">
        <v>8</v>
      </c>
      <c r="AC18" s="51">
        <v>37553</v>
      </c>
      <c r="AD18" s="51">
        <v>37553</v>
      </c>
      <c r="AE18" s="51">
        <v>37553</v>
      </c>
      <c r="AF18" s="51">
        <v>37553</v>
      </c>
      <c r="AG18" s="2" t="s">
        <v>6754</v>
      </c>
      <c r="AH18" s="2" t="s">
        <v>6754</v>
      </c>
      <c r="AI18" s="51">
        <v>37553</v>
      </c>
    </row>
    <row r="19" spans="1:35">
      <c r="A19" s="2" t="s">
        <v>617</v>
      </c>
      <c r="B19" s="9" t="s">
        <v>488</v>
      </c>
      <c r="C19" s="2" t="s">
        <v>618</v>
      </c>
      <c r="D19" s="2" t="s">
        <v>619</v>
      </c>
      <c r="E19" s="9" t="s">
        <v>6126</v>
      </c>
      <c r="F19" s="9" t="s">
        <v>6126</v>
      </c>
      <c r="G19" s="21">
        <v>45.83</v>
      </c>
      <c r="H19" s="21">
        <v>-125.13</v>
      </c>
      <c r="I19" s="13">
        <f t="shared" si="0"/>
        <v>10</v>
      </c>
      <c r="J19" s="13">
        <f t="shared" si="1"/>
        <v>2002</v>
      </c>
      <c r="K19" s="2" t="s">
        <v>4550</v>
      </c>
      <c r="L19" s="123">
        <v>37513.590277777781</v>
      </c>
      <c r="M19" s="123">
        <v>37513.631249999999</v>
      </c>
      <c r="N19" s="123">
        <v>37515.037499999999</v>
      </c>
      <c r="O19" s="123">
        <v>37515.083333333336</v>
      </c>
      <c r="P19" s="44" t="s">
        <v>1558</v>
      </c>
      <c r="Q19" s="239">
        <f t="shared" si="2"/>
        <v>1.40625</v>
      </c>
      <c r="R19" s="239">
        <f t="shared" si="3"/>
        <v>1.4930555555547471</v>
      </c>
      <c r="S19" s="21">
        <f t="shared" si="4"/>
        <v>8.4375</v>
      </c>
      <c r="T19" s="6">
        <v>0</v>
      </c>
      <c r="U19" s="6">
        <v>1540</v>
      </c>
      <c r="V19" s="166" t="s">
        <v>4546</v>
      </c>
      <c r="W19" s="51">
        <v>37553</v>
      </c>
      <c r="X19" s="51">
        <v>38069</v>
      </c>
      <c r="Y19" s="51">
        <v>37553</v>
      </c>
      <c r="Z19" s="51">
        <v>37553</v>
      </c>
      <c r="AA19" s="2" t="s">
        <v>8</v>
      </c>
      <c r="AB19" s="2" t="s">
        <v>8</v>
      </c>
      <c r="AC19" s="51">
        <v>37553</v>
      </c>
      <c r="AD19" s="51">
        <v>37553</v>
      </c>
      <c r="AE19" s="51">
        <v>37553</v>
      </c>
      <c r="AF19" s="51">
        <v>37553</v>
      </c>
      <c r="AG19" s="2" t="s">
        <v>6754</v>
      </c>
      <c r="AH19" s="2" t="s">
        <v>6754</v>
      </c>
      <c r="AI19" s="51">
        <v>37553</v>
      </c>
    </row>
    <row r="20" spans="1:35">
      <c r="A20" s="2" t="s">
        <v>617</v>
      </c>
      <c r="B20" s="9" t="s">
        <v>488</v>
      </c>
      <c r="C20" s="2" t="s">
        <v>618</v>
      </c>
      <c r="D20" s="2" t="s">
        <v>619</v>
      </c>
      <c r="E20" s="9" t="s">
        <v>6126</v>
      </c>
      <c r="F20" s="9" t="s">
        <v>6126</v>
      </c>
      <c r="G20" s="21">
        <v>45.83</v>
      </c>
      <c r="H20" s="21">
        <v>-125.13</v>
      </c>
      <c r="I20" s="13">
        <f t="shared" si="0"/>
        <v>10</v>
      </c>
      <c r="J20" s="13">
        <f t="shared" si="1"/>
        <v>2002</v>
      </c>
      <c r="K20" s="2" t="s">
        <v>4549</v>
      </c>
      <c r="L20" s="123">
        <v>37515.693055555559</v>
      </c>
      <c r="M20" s="123">
        <v>37515.752083333333</v>
      </c>
      <c r="N20" s="123">
        <v>37515.779861111114</v>
      </c>
      <c r="O20" s="123">
        <v>37515.82708333333</v>
      </c>
      <c r="P20" s="44" t="s">
        <v>2678</v>
      </c>
      <c r="Q20" s="239">
        <f t="shared" si="2"/>
        <v>2.7777777781011537E-2</v>
      </c>
      <c r="R20" s="239">
        <f t="shared" si="3"/>
        <v>0.1340277777708252</v>
      </c>
      <c r="S20" s="21">
        <f t="shared" si="4"/>
        <v>0.16666666668606922</v>
      </c>
      <c r="T20" s="6">
        <v>0</v>
      </c>
      <c r="U20" s="6">
        <v>2210</v>
      </c>
      <c r="V20" s="166" t="s">
        <v>4546</v>
      </c>
      <c r="W20" s="51">
        <v>37553</v>
      </c>
      <c r="X20" s="51">
        <v>38069</v>
      </c>
      <c r="Y20" s="51">
        <v>37553</v>
      </c>
      <c r="Z20" s="51">
        <v>37553</v>
      </c>
      <c r="AA20" s="2" t="s">
        <v>8</v>
      </c>
      <c r="AB20" s="2" t="s">
        <v>8</v>
      </c>
      <c r="AC20" s="51">
        <v>37553</v>
      </c>
      <c r="AD20" s="51">
        <v>37553</v>
      </c>
      <c r="AE20" s="51">
        <v>37553</v>
      </c>
      <c r="AF20" s="51">
        <v>37553</v>
      </c>
      <c r="AG20" s="2" t="s">
        <v>6754</v>
      </c>
      <c r="AH20" s="2" t="s">
        <v>6754</v>
      </c>
      <c r="AI20" s="51">
        <v>37553</v>
      </c>
    </row>
    <row r="21" spans="1:35">
      <c r="A21" s="2" t="s">
        <v>617</v>
      </c>
      <c r="B21" s="9" t="s">
        <v>488</v>
      </c>
      <c r="C21" s="2" t="s">
        <v>618</v>
      </c>
      <c r="D21" s="2" t="s">
        <v>619</v>
      </c>
      <c r="E21" s="9" t="s">
        <v>6126</v>
      </c>
      <c r="F21" s="9" t="s">
        <v>6126</v>
      </c>
      <c r="G21" s="21">
        <v>45.83</v>
      </c>
      <c r="H21" s="21">
        <v>-125.13</v>
      </c>
      <c r="I21" s="13">
        <f t="shared" si="0"/>
        <v>10</v>
      </c>
      <c r="J21" s="13">
        <f t="shared" si="1"/>
        <v>2002</v>
      </c>
      <c r="K21" s="2" t="s">
        <v>4548</v>
      </c>
      <c r="L21" s="123">
        <v>37516.59097222222</v>
      </c>
      <c r="M21" s="123">
        <v>37516.652083333334</v>
      </c>
      <c r="N21" s="123">
        <v>37517.727083333331</v>
      </c>
      <c r="O21" s="123">
        <v>37517.815972222219</v>
      </c>
      <c r="P21" s="44" t="s">
        <v>2678</v>
      </c>
      <c r="Q21" s="239">
        <f t="shared" si="2"/>
        <v>1.0749999999970896</v>
      </c>
      <c r="R21" s="239">
        <f t="shared" si="3"/>
        <v>1.2249999999985448</v>
      </c>
      <c r="S21" s="21">
        <f t="shared" si="4"/>
        <v>6.4499999999825377</v>
      </c>
      <c r="T21" s="6">
        <v>0</v>
      </c>
      <c r="U21" s="6">
        <v>2210</v>
      </c>
      <c r="V21" s="166" t="s">
        <v>4546</v>
      </c>
      <c r="W21" s="51">
        <v>37553</v>
      </c>
      <c r="X21" s="51">
        <v>38069</v>
      </c>
      <c r="Y21" s="51">
        <v>37553</v>
      </c>
      <c r="Z21" s="51">
        <v>37553</v>
      </c>
      <c r="AA21" s="2" t="s">
        <v>8</v>
      </c>
      <c r="AB21" s="2" t="s">
        <v>8</v>
      </c>
      <c r="AC21" s="51">
        <v>37553</v>
      </c>
      <c r="AD21" s="51">
        <v>37553</v>
      </c>
      <c r="AE21" s="51">
        <v>37553</v>
      </c>
      <c r="AF21" s="51">
        <v>37553</v>
      </c>
      <c r="AG21" s="2" t="s">
        <v>6754</v>
      </c>
      <c r="AH21" s="2" t="s">
        <v>6754</v>
      </c>
      <c r="AI21" s="51">
        <v>37553</v>
      </c>
    </row>
    <row r="22" spans="1:35">
      <c r="A22" s="2" t="s">
        <v>617</v>
      </c>
      <c r="B22" s="9" t="s">
        <v>488</v>
      </c>
      <c r="C22" s="2" t="s">
        <v>618</v>
      </c>
      <c r="D22" s="2" t="s">
        <v>619</v>
      </c>
      <c r="E22" s="9" t="s">
        <v>6126</v>
      </c>
      <c r="F22" s="9" t="s">
        <v>6126</v>
      </c>
      <c r="G22" s="21">
        <v>45.83</v>
      </c>
      <c r="H22" s="21">
        <v>-125.13</v>
      </c>
      <c r="I22" s="13">
        <f t="shared" si="0"/>
        <v>10</v>
      </c>
      <c r="J22" s="13">
        <f t="shared" si="1"/>
        <v>2002</v>
      </c>
      <c r="K22" s="2" t="s">
        <v>4547</v>
      </c>
      <c r="L22" s="123">
        <v>37519.125</v>
      </c>
      <c r="M22" s="123">
        <v>37519.181944444441</v>
      </c>
      <c r="N22" s="123">
        <v>37520.643750000003</v>
      </c>
      <c r="O22" s="123">
        <v>37520.736111111109</v>
      </c>
      <c r="P22" s="44" t="s">
        <v>2678</v>
      </c>
      <c r="Q22" s="239">
        <f t="shared" si="2"/>
        <v>1.4618055555620231</v>
      </c>
      <c r="R22" s="239">
        <f t="shared" si="3"/>
        <v>1.6111111111094942</v>
      </c>
      <c r="S22" s="21">
        <f t="shared" si="4"/>
        <v>8.7708333333721384</v>
      </c>
      <c r="T22" s="6">
        <v>0</v>
      </c>
      <c r="U22" s="6">
        <v>2210</v>
      </c>
      <c r="V22" s="166" t="s">
        <v>4546</v>
      </c>
      <c r="W22" s="51">
        <v>37553</v>
      </c>
      <c r="X22" s="51">
        <v>38069</v>
      </c>
      <c r="Y22" s="51">
        <v>37553</v>
      </c>
      <c r="Z22" s="51">
        <v>37553</v>
      </c>
      <c r="AA22" s="2" t="s">
        <v>8</v>
      </c>
      <c r="AB22" s="2" t="s">
        <v>8</v>
      </c>
      <c r="AC22" s="51">
        <v>37553</v>
      </c>
      <c r="AD22" s="51">
        <v>37553</v>
      </c>
      <c r="AE22" s="51">
        <v>37553</v>
      </c>
      <c r="AF22" s="51">
        <v>37553</v>
      </c>
      <c r="AG22" s="2" t="s">
        <v>6754</v>
      </c>
      <c r="AH22" s="2" t="s">
        <v>6754</v>
      </c>
      <c r="AI22" s="51">
        <v>37553</v>
      </c>
    </row>
    <row r="23" spans="1:35">
      <c r="A23" s="2" t="s">
        <v>617</v>
      </c>
      <c r="B23" s="9" t="s">
        <v>488</v>
      </c>
      <c r="C23" s="2" t="s">
        <v>618</v>
      </c>
      <c r="D23" s="2" t="s">
        <v>619</v>
      </c>
      <c r="E23" s="9" t="s">
        <v>6126</v>
      </c>
      <c r="F23" s="9" t="s">
        <v>6126</v>
      </c>
      <c r="G23" s="21">
        <v>45.83</v>
      </c>
      <c r="H23" s="21">
        <v>-125.13</v>
      </c>
      <c r="I23" s="13">
        <f t="shared" si="0"/>
        <v>10</v>
      </c>
      <c r="J23" s="13">
        <f t="shared" si="1"/>
        <v>2002</v>
      </c>
      <c r="K23" s="2" t="s">
        <v>4545</v>
      </c>
      <c r="L23" s="123">
        <v>37521.048611111109</v>
      </c>
      <c r="M23" s="123">
        <v>37521.145833333336</v>
      </c>
      <c r="N23" s="123">
        <v>37521.580555555556</v>
      </c>
      <c r="O23" s="123">
        <v>37521.674305555556</v>
      </c>
      <c r="P23" s="44" t="s">
        <v>4440</v>
      </c>
      <c r="Q23" s="239">
        <f t="shared" si="2"/>
        <v>0.43472222222044365</v>
      </c>
      <c r="R23" s="239">
        <f t="shared" si="3"/>
        <v>0.62569444444670808</v>
      </c>
      <c r="S23" s="21">
        <f t="shared" si="4"/>
        <v>2.6083333333226619</v>
      </c>
      <c r="T23" s="6">
        <v>0</v>
      </c>
      <c r="U23" s="6">
        <v>2600</v>
      </c>
      <c r="V23" s="166" t="s">
        <v>4546</v>
      </c>
      <c r="W23" s="51">
        <v>37553</v>
      </c>
      <c r="X23" s="51">
        <v>38069</v>
      </c>
      <c r="Y23" s="51">
        <v>37553</v>
      </c>
      <c r="Z23" s="51">
        <v>37553</v>
      </c>
      <c r="AA23" s="2" t="s">
        <v>8</v>
      </c>
      <c r="AB23" s="2" t="s">
        <v>8</v>
      </c>
      <c r="AC23" s="51">
        <v>37553</v>
      </c>
      <c r="AD23" s="51">
        <v>37553</v>
      </c>
      <c r="AE23" s="51">
        <v>37553</v>
      </c>
      <c r="AF23" s="51">
        <v>37553</v>
      </c>
      <c r="AG23" s="2" t="s">
        <v>6754</v>
      </c>
      <c r="AH23" s="2" t="s">
        <v>6754</v>
      </c>
      <c r="AI23" s="51">
        <v>37553</v>
      </c>
    </row>
    <row r="24" spans="1:35">
      <c r="A24" s="2" t="s">
        <v>620</v>
      </c>
      <c r="B24" s="9" t="s">
        <v>466</v>
      </c>
      <c r="C24" s="2" t="s">
        <v>621</v>
      </c>
      <c r="D24" s="2" t="s">
        <v>622</v>
      </c>
      <c r="E24" s="9" t="s">
        <v>6755</v>
      </c>
      <c r="F24" s="9" t="s">
        <v>6755</v>
      </c>
      <c r="G24" s="21">
        <v>18.75</v>
      </c>
      <c r="H24" s="21">
        <v>-155.5</v>
      </c>
      <c r="I24" s="13">
        <f t="shared" si="0"/>
        <v>5</v>
      </c>
      <c r="J24" s="13">
        <f t="shared" si="1"/>
        <v>2002</v>
      </c>
      <c r="K24" s="2" t="s">
        <v>4543</v>
      </c>
      <c r="L24" s="123">
        <v>37556.199999999997</v>
      </c>
      <c r="M24" s="123">
        <v>37556.284722222219</v>
      </c>
      <c r="N24" s="123">
        <v>37557.000694444447</v>
      </c>
      <c r="O24" s="123">
        <v>37557.038194444445</v>
      </c>
      <c r="P24" s="44" t="s">
        <v>4533</v>
      </c>
      <c r="Q24" s="239">
        <f t="shared" si="2"/>
        <v>0.71597222222771961</v>
      </c>
      <c r="R24" s="239">
        <f t="shared" si="3"/>
        <v>0.83819444444816327</v>
      </c>
      <c r="S24" s="21">
        <f t="shared" si="4"/>
        <v>4.2958333333663177</v>
      </c>
      <c r="T24" s="6">
        <v>0</v>
      </c>
      <c r="U24" s="50">
        <v>1454.063177</v>
      </c>
      <c r="V24" s="166" t="s">
        <v>4544</v>
      </c>
      <c r="W24" s="51">
        <v>37603</v>
      </c>
      <c r="X24" s="52" t="s">
        <v>6756</v>
      </c>
      <c r="Y24" s="51">
        <v>37603</v>
      </c>
      <c r="Z24" s="51">
        <v>37603</v>
      </c>
      <c r="AA24" s="51">
        <v>37603</v>
      </c>
      <c r="AB24" s="2" t="s">
        <v>8</v>
      </c>
      <c r="AC24" s="51">
        <v>37603</v>
      </c>
      <c r="AD24" s="51">
        <v>37603</v>
      </c>
      <c r="AE24" s="51">
        <v>37603</v>
      </c>
      <c r="AF24" s="51">
        <v>37603</v>
      </c>
      <c r="AG24" s="2" t="s">
        <v>6754</v>
      </c>
      <c r="AH24" s="2" t="s">
        <v>6754</v>
      </c>
      <c r="AI24" s="51">
        <v>37603</v>
      </c>
    </row>
    <row r="25" spans="1:35">
      <c r="A25" s="2" t="s">
        <v>620</v>
      </c>
      <c r="B25" s="9" t="s">
        <v>466</v>
      </c>
      <c r="C25" s="2" t="s">
        <v>621</v>
      </c>
      <c r="D25" s="2" t="s">
        <v>622</v>
      </c>
      <c r="E25" s="9" t="s">
        <v>6755</v>
      </c>
      <c r="F25" s="9" t="s">
        <v>6755</v>
      </c>
      <c r="G25" s="21">
        <v>18.75</v>
      </c>
      <c r="H25" s="21">
        <v>-155.5</v>
      </c>
      <c r="I25" s="13">
        <f t="shared" si="0"/>
        <v>5</v>
      </c>
      <c r="J25" s="13">
        <f t="shared" si="1"/>
        <v>2002</v>
      </c>
      <c r="K25" s="2" t="s">
        <v>4541</v>
      </c>
      <c r="L25" s="123">
        <v>37558.376388888886</v>
      </c>
      <c r="M25" s="123">
        <v>37558.409722222219</v>
      </c>
      <c r="N25" s="123">
        <v>37558.988194444442</v>
      </c>
      <c r="O25" s="123">
        <v>37559.024305555555</v>
      </c>
      <c r="P25" s="44" t="s">
        <v>4533</v>
      </c>
      <c r="Q25" s="239">
        <f t="shared" si="2"/>
        <v>0.57847222222335404</v>
      </c>
      <c r="R25" s="239">
        <f t="shared" si="3"/>
        <v>0.64791666666860692</v>
      </c>
      <c r="S25" s="21">
        <f t="shared" si="4"/>
        <v>3.4708333333401242</v>
      </c>
      <c r="T25" s="6">
        <v>0</v>
      </c>
      <c r="U25" s="50">
        <v>1120.3103779999999</v>
      </c>
      <c r="V25" s="166" t="s">
        <v>4542</v>
      </c>
      <c r="W25" s="51">
        <v>37603</v>
      </c>
      <c r="X25" s="52" t="s">
        <v>6756</v>
      </c>
      <c r="Y25" s="51">
        <v>37603</v>
      </c>
      <c r="Z25" s="51">
        <v>37603</v>
      </c>
      <c r="AA25" s="51">
        <v>37603</v>
      </c>
      <c r="AB25" s="2" t="s">
        <v>8</v>
      </c>
      <c r="AC25" s="51">
        <v>37603</v>
      </c>
      <c r="AD25" s="51">
        <v>37603</v>
      </c>
      <c r="AE25" s="51">
        <v>37603</v>
      </c>
      <c r="AF25" s="51">
        <v>37603</v>
      </c>
      <c r="AG25" s="2" t="s">
        <v>6754</v>
      </c>
      <c r="AH25" s="2" t="s">
        <v>6754</v>
      </c>
      <c r="AI25" s="51">
        <v>37603</v>
      </c>
    </row>
    <row r="26" spans="1:35">
      <c r="A26" s="2" t="s">
        <v>620</v>
      </c>
      <c r="B26" s="9" t="s">
        <v>466</v>
      </c>
      <c r="C26" s="2" t="s">
        <v>621</v>
      </c>
      <c r="D26" s="2" t="s">
        <v>622</v>
      </c>
      <c r="E26" s="9" t="s">
        <v>6755</v>
      </c>
      <c r="F26" s="9" t="s">
        <v>6755</v>
      </c>
      <c r="G26" s="21">
        <v>18.75</v>
      </c>
      <c r="H26" s="21">
        <v>-155.5</v>
      </c>
      <c r="I26" s="13">
        <f t="shared" si="0"/>
        <v>5</v>
      </c>
      <c r="J26" s="13">
        <f t="shared" si="1"/>
        <v>2002</v>
      </c>
      <c r="K26" s="2" t="s">
        <v>4540</v>
      </c>
      <c r="L26" s="123">
        <v>37559.455555555556</v>
      </c>
      <c r="M26" s="123">
        <v>37559.5</v>
      </c>
      <c r="N26" s="123">
        <v>37560.01458333333</v>
      </c>
      <c r="O26" s="123">
        <v>37560.046527777777</v>
      </c>
      <c r="P26" s="44" t="s">
        <v>4536</v>
      </c>
      <c r="Q26" s="239">
        <f t="shared" si="2"/>
        <v>0.51458333332993789</v>
      </c>
      <c r="R26" s="239">
        <f t="shared" si="3"/>
        <v>0.59097222222044365</v>
      </c>
      <c r="S26" s="21">
        <f t="shared" si="4"/>
        <v>3.0874999999796273</v>
      </c>
      <c r="T26" s="6">
        <v>0</v>
      </c>
      <c r="U26" s="50">
        <v>1920.8875</v>
      </c>
      <c r="V26" s="166" t="s">
        <v>4530</v>
      </c>
      <c r="W26" s="51">
        <v>37603</v>
      </c>
      <c r="X26" s="52" t="s">
        <v>6756</v>
      </c>
      <c r="Y26" s="51">
        <v>37603</v>
      </c>
      <c r="Z26" s="51">
        <v>37603</v>
      </c>
      <c r="AA26" s="51">
        <v>37603</v>
      </c>
      <c r="AB26" s="2" t="s">
        <v>8</v>
      </c>
      <c r="AC26" s="51">
        <v>37603</v>
      </c>
      <c r="AD26" s="51">
        <v>37603</v>
      </c>
      <c r="AE26" s="51">
        <v>37603</v>
      </c>
      <c r="AF26" s="51">
        <v>37603</v>
      </c>
      <c r="AG26" s="2" t="s">
        <v>6754</v>
      </c>
      <c r="AH26" s="2" t="s">
        <v>6754</v>
      </c>
      <c r="AI26" s="51">
        <v>37603</v>
      </c>
    </row>
    <row r="27" spans="1:35">
      <c r="A27" s="2" t="s">
        <v>620</v>
      </c>
      <c r="B27" s="9" t="s">
        <v>466</v>
      </c>
      <c r="C27" s="2" t="s">
        <v>621</v>
      </c>
      <c r="D27" s="2" t="s">
        <v>622</v>
      </c>
      <c r="E27" s="9" t="s">
        <v>6755</v>
      </c>
      <c r="F27" s="9" t="s">
        <v>6755</v>
      </c>
      <c r="G27" s="21">
        <v>18.75</v>
      </c>
      <c r="H27" s="21">
        <v>-155.5</v>
      </c>
      <c r="I27" s="13">
        <f t="shared" si="0"/>
        <v>5</v>
      </c>
      <c r="J27" s="13">
        <f t="shared" si="1"/>
        <v>2002</v>
      </c>
      <c r="K27" s="2" t="s">
        <v>4538</v>
      </c>
      <c r="L27" s="123">
        <v>37560.383333333331</v>
      </c>
      <c r="M27" s="123">
        <v>37560.440972222219</v>
      </c>
      <c r="N27" s="123">
        <v>37560.760416666664</v>
      </c>
      <c r="O27" s="123">
        <v>37560.815972222219</v>
      </c>
      <c r="P27" s="44" t="s">
        <v>4539</v>
      </c>
      <c r="Q27" s="239">
        <f t="shared" si="2"/>
        <v>0.31944444444525288</v>
      </c>
      <c r="R27" s="239">
        <f t="shared" si="3"/>
        <v>0.43263888888759539</v>
      </c>
      <c r="S27" s="21">
        <f t="shared" si="4"/>
        <v>1.9166666666715173</v>
      </c>
      <c r="T27" s="6">
        <v>0</v>
      </c>
      <c r="U27" s="50">
        <v>2415.7930350000001</v>
      </c>
      <c r="V27" s="166" t="s">
        <v>4530</v>
      </c>
      <c r="W27" s="51">
        <v>37603</v>
      </c>
      <c r="X27" s="52" t="s">
        <v>6756</v>
      </c>
      <c r="Y27" s="51">
        <v>37603</v>
      </c>
      <c r="Z27" s="51">
        <v>37603</v>
      </c>
      <c r="AA27" s="51">
        <v>37603</v>
      </c>
      <c r="AB27" s="2" t="s">
        <v>8</v>
      </c>
      <c r="AC27" s="51">
        <v>37603</v>
      </c>
      <c r="AD27" s="51">
        <v>37603</v>
      </c>
      <c r="AE27" s="51">
        <v>37603</v>
      </c>
      <c r="AF27" s="51">
        <v>37603</v>
      </c>
      <c r="AG27" s="2" t="s">
        <v>6754</v>
      </c>
      <c r="AH27" s="2" t="s">
        <v>6754</v>
      </c>
      <c r="AI27" s="51">
        <v>37603</v>
      </c>
    </row>
    <row r="28" spans="1:35">
      <c r="A28" s="2" t="s">
        <v>620</v>
      </c>
      <c r="B28" s="9" t="s">
        <v>466</v>
      </c>
      <c r="C28" s="2" t="s">
        <v>621</v>
      </c>
      <c r="D28" s="2" t="s">
        <v>622</v>
      </c>
      <c r="E28" s="9" t="s">
        <v>6755</v>
      </c>
      <c r="F28" s="9" t="s">
        <v>6755</v>
      </c>
      <c r="G28" s="21">
        <v>18.75</v>
      </c>
      <c r="H28" s="21">
        <v>-155.5</v>
      </c>
      <c r="I28" s="13">
        <f t="shared" si="0"/>
        <v>5</v>
      </c>
      <c r="J28" s="13">
        <f t="shared" si="1"/>
        <v>2002</v>
      </c>
      <c r="K28" s="2" t="s">
        <v>4535</v>
      </c>
      <c r="L28" s="123">
        <v>37561.632638888892</v>
      </c>
      <c r="M28" s="123">
        <v>37561.665972222225</v>
      </c>
      <c r="N28" s="123">
        <v>37562.047222222223</v>
      </c>
      <c r="O28" s="123">
        <v>37562.083333333336</v>
      </c>
      <c r="P28" s="44" t="s">
        <v>4536</v>
      </c>
      <c r="Q28" s="239">
        <f t="shared" si="2"/>
        <v>0.38124999999854481</v>
      </c>
      <c r="R28" s="239">
        <f t="shared" si="3"/>
        <v>0.45069444444379769</v>
      </c>
      <c r="S28" s="21">
        <f t="shared" si="4"/>
        <v>2.2874999999912689</v>
      </c>
      <c r="T28" s="6">
        <v>0</v>
      </c>
      <c r="U28" s="50">
        <v>1076.961544</v>
      </c>
      <c r="V28" s="166" t="s">
        <v>4537</v>
      </c>
      <c r="W28" s="51">
        <v>37603</v>
      </c>
      <c r="X28" s="52" t="s">
        <v>6756</v>
      </c>
      <c r="Y28" s="51">
        <v>37603</v>
      </c>
      <c r="Z28" s="51">
        <v>37603</v>
      </c>
      <c r="AA28" s="51">
        <v>37603</v>
      </c>
      <c r="AB28" s="2" t="s">
        <v>8</v>
      </c>
      <c r="AC28" s="51">
        <v>37603</v>
      </c>
      <c r="AD28" s="51">
        <v>37603</v>
      </c>
      <c r="AE28" s="51">
        <v>37603</v>
      </c>
      <c r="AF28" s="51">
        <v>37603</v>
      </c>
      <c r="AG28" s="2" t="s">
        <v>6754</v>
      </c>
      <c r="AH28" s="2" t="s">
        <v>6754</v>
      </c>
      <c r="AI28" s="51">
        <v>37603</v>
      </c>
    </row>
    <row r="29" spans="1:35">
      <c r="A29" s="2" t="s">
        <v>620</v>
      </c>
      <c r="B29" s="9" t="s">
        <v>466</v>
      </c>
      <c r="C29" s="2" t="s">
        <v>621</v>
      </c>
      <c r="D29" s="2" t="s">
        <v>622</v>
      </c>
      <c r="E29" s="9" t="s">
        <v>6755</v>
      </c>
      <c r="F29" s="9" t="s">
        <v>6755</v>
      </c>
      <c r="G29" s="21">
        <v>18.75</v>
      </c>
      <c r="H29" s="21">
        <v>-155.5</v>
      </c>
      <c r="I29" s="13">
        <f t="shared" si="0"/>
        <v>5</v>
      </c>
      <c r="J29" s="13">
        <f t="shared" si="1"/>
        <v>2002</v>
      </c>
      <c r="K29" s="2" t="s">
        <v>4532</v>
      </c>
      <c r="L29" s="123">
        <v>37562.17083333333</v>
      </c>
      <c r="M29" s="123">
        <v>37562.208333333336</v>
      </c>
      <c r="N29" s="123">
        <v>37562.572916666664</v>
      </c>
      <c r="O29" s="123">
        <v>37562.664583333331</v>
      </c>
      <c r="P29" s="44" t="s">
        <v>4533</v>
      </c>
      <c r="Q29" s="239">
        <f t="shared" si="2"/>
        <v>0.36458333332848269</v>
      </c>
      <c r="R29" s="239">
        <f t="shared" si="3"/>
        <v>0.49375000000145519</v>
      </c>
      <c r="S29" s="21">
        <f t="shared" si="4"/>
        <v>2.1874999999708962</v>
      </c>
      <c r="T29" s="6">
        <v>0</v>
      </c>
      <c r="U29" s="50">
        <v>1251.6303640000001</v>
      </c>
      <c r="V29" s="166" t="s">
        <v>4534</v>
      </c>
      <c r="W29" s="51">
        <v>37603</v>
      </c>
      <c r="X29" s="52" t="s">
        <v>6756</v>
      </c>
      <c r="Y29" s="51">
        <v>37603</v>
      </c>
      <c r="Z29" s="51">
        <v>37603</v>
      </c>
      <c r="AA29" s="51">
        <v>37603</v>
      </c>
      <c r="AB29" s="2" t="s">
        <v>8</v>
      </c>
      <c r="AC29" s="51">
        <v>37603</v>
      </c>
      <c r="AD29" s="51">
        <v>37603</v>
      </c>
      <c r="AE29" s="51">
        <v>37603</v>
      </c>
      <c r="AF29" s="51">
        <v>37603</v>
      </c>
      <c r="AG29" s="2" t="s">
        <v>6754</v>
      </c>
      <c r="AH29" s="2" t="s">
        <v>6754</v>
      </c>
      <c r="AI29" s="51">
        <v>37603</v>
      </c>
    </row>
    <row r="30" spans="1:35">
      <c r="A30" s="2" t="s">
        <v>620</v>
      </c>
      <c r="B30" s="9" t="s">
        <v>466</v>
      </c>
      <c r="C30" s="2" t="s">
        <v>621</v>
      </c>
      <c r="D30" s="2" t="s">
        <v>622</v>
      </c>
      <c r="E30" s="9" t="s">
        <v>6755</v>
      </c>
      <c r="F30" s="9" t="s">
        <v>6755</v>
      </c>
      <c r="G30" s="21">
        <v>18.75</v>
      </c>
      <c r="H30" s="21">
        <v>-155.5</v>
      </c>
      <c r="I30" s="13">
        <f t="shared" si="0"/>
        <v>5</v>
      </c>
      <c r="J30" s="13">
        <f t="shared" si="1"/>
        <v>2002</v>
      </c>
      <c r="K30" s="2" t="s">
        <v>4531</v>
      </c>
      <c r="L30" s="123">
        <v>37563.393055555556</v>
      </c>
      <c r="M30" s="123">
        <v>37563.463194444441</v>
      </c>
      <c r="N30" s="123">
        <v>37563.991666666669</v>
      </c>
      <c r="O30" s="123">
        <v>37564.034722222219</v>
      </c>
      <c r="P30" s="44" t="s">
        <v>4518</v>
      </c>
      <c r="Q30" s="239">
        <f t="shared" si="2"/>
        <v>0.52847222222771961</v>
      </c>
      <c r="R30" s="239">
        <f t="shared" si="3"/>
        <v>0.64166666666278616</v>
      </c>
      <c r="S30" s="21">
        <f t="shared" si="4"/>
        <v>3.1708333333663177</v>
      </c>
      <c r="T30" s="6">
        <v>0</v>
      </c>
      <c r="U30" s="50">
        <v>2237.0204709999998</v>
      </c>
      <c r="V30" s="166" t="s">
        <v>4530</v>
      </c>
      <c r="W30" s="51">
        <v>37603</v>
      </c>
      <c r="X30" s="52" t="s">
        <v>6756</v>
      </c>
      <c r="Y30" s="51">
        <v>37603</v>
      </c>
      <c r="Z30" s="51">
        <v>37603</v>
      </c>
      <c r="AA30" s="51">
        <v>37603</v>
      </c>
      <c r="AB30" s="2" t="s">
        <v>8</v>
      </c>
      <c r="AC30" s="51">
        <v>37603</v>
      </c>
      <c r="AD30" s="51">
        <v>37603</v>
      </c>
      <c r="AE30" s="51">
        <v>37603</v>
      </c>
      <c r="AF30" s="51">
        <v>37603</v>
      </c>
      <c r="AG30" s="2" t="s">
        <v>6754</v>
      </c>
      <c r="AH30" s="2" t="s">
        <v>6754</v>
      </c>
      <c r="AI30" s="51">
        <v>37603</v>
      </c>
    </row>
    <row r="31" spans="1:35">
      <c r="A31" s="2" t="s">
        <v>620</v>
      </c>
      <c r="B31" s="9" t="s">
        <v>466</v>
      </c>
      <c r="C31" s="2" t="s">
        <v>621</v>
      </c>
      <c r="D31" s="2" t="s">
        <v>622</v>
      </c>
      <c r="E31" s="9" t="s">
        <v>6755</v>
      </c>
      <c r="F31" s="9" t="s">
        <v>6755</v>
      </c>
      <c r="G31" s="21">
        <v>18.75</v>
      </c>
      <c r="H31" s="21">
        <v>-155.5</v>
      </c>
      <c r="I31" s="13">
        <f t="shared" si="0"/>
        <v>5</v>
      </c>
      <c r="J31" s="13">
        <f t="shared" si="1"/>
        <v>2002</v>
      </c>
      <c r="K31" s="2" t="s">
        <v>4529</v>
      </c>
      <c r="L31" s="123">
        <v>37564.675694444442</v>
      </c>
      <c r="M31" s="123">
        <v>37564.711805555555</v>
      </c>
      <c r="N31" s="123">
        <v>37565.322916666664</v>
      </c>
      <c r="O31" s="123">
        <v>37565.350694444445</v>
      </c>
      <c r="P31" s="44" t="s">
        <v>4518</v>
      </c>
      <c r="Q31" s="239">
        <f t="shared" si="2"/>
        <v>0.61111111110949423</v>
      </c>
      <c r="R31" s="239">
        <f t="shared" si="3"/>
        <v>0.67500000000291038</v>
      </c>
      <c r="S31" s="21">
        <f t="shared" si="4"/>
        <v>3.6666666666569654</v>
      </c>
      <c r="T31" s="6">
        <v>0</v>
      </c>
      <c r="U31" s="50">
        <v>1382.943053</v>
      </c>
      <c r="V31" s="166" t="s">
        <v>4530</v>
      </c>
      <c r="W31" s="51">
        <v>37603</v>
      </c>
      <c r="X31" s="52" t="s">
        <v>6756</v>
      </c>
      <c r="Y31" s="51">
        <v>37603</v>
      </c>
      <c r="Z31" s="51">
        <v>37603</v>
      </c>
      <c r="AA31" s="51">
        <v>37603</v>
      </c>
      <c r="AB31" s="2" t="s">
        <v>8</v>
      </c>
      <c r="AC31" s="51">
        <v>37603</v>
      </c>
      <c r="AD31" s="51">
        <v>37603</v>
      </c>
      <c r="AE31" s="51">
        <v>37603</v>
      </c>
      <c r="AF31" s="51">
        <v>37603</v>
      </c>
      <c r="AG31" s="2" t="s">
        <v>6754</v>
      </c>
      <c r="AH31" s="2" t="s">
        <v>6754</v>
      </c>
      <c r="AI31" s="51">
        <v>37603</v>
      </c>
    </row>
    <row r="32" spans="1:35">
      <c r="A32" s="2" t="s">
        <v>620</v>
      </c>
      <c r="B32" s="9" t="s">
        <v>466</v>
      </c>
      <c r="C32" s="2" t="s">
        <v>621</v>
      </c>
      <c r="D32" s="2" t="s">
        <v>622</v>
      </c>
      <c r="E32" s="9" t="s">
        <v>6755</v>
      </c>
      <c r="F32" s="9" t="s">
        <v>6755</v>
      </c>
      <c r="G32" s="21">
        <v>18.75</v>
      </c>
      <c r="H32" s="21">
        <v>-155.5</v>
      </c>
      <c r="I32" s="13">
        <f t="shared" si="0"/>
        <v>5</v>
      </c>
      <c r="J32" s="13">
        <f t="shared" si="1"/>
        <v>2002</v>
      </c>
      <c r="K32" s="2" t="s">
        <v>4527</v>
      </c>
      <c r="L32" s="123">
        <v>37565.597222222219</v>
      </c>
      <c r="M32" s="123">
        <v>37565.760416666664</v>
      </c>
      <c r="N32" s="123">
        <v>37565.875</v>
      </c>
      <c r="O32" s="123">
        <v>37565.927777777775</v>
      </c>
      <c r="P32" s="44" t="s">
        <v>4525</v>
      </c>
      <c r="Q32" s="239">
        <f t="shared" si="2"/>
        <v>0.11458333333575865</v>
      </c>
      <c r="R32" s="239">
        <f t="shared" si="3"/>
        <v>0.33055555555620231</v>
      </c>
      <c r="S32" s="21">
        <f t="shared" si="4"/>
        <v>0.68750000001455192</v>
      </c>
      <c r="T32" s="6">
        <v>0</v>
      </c>
      <c r="U32" s="50">
        <v>1209.9562269999999</v>
      </c>
      <c r="V32" s="166" t="s">
        <v>4528</v>
      </c>
      <c r="W32" s="51">
        <v>37603</v>
      </c>
      <c r="X32" s="52" t="s">
        <v>6756</v>
      </c>
      <c r="Y32" s="51">
        <v>37603</v>
      </c>
      <c r="Z32" s="51">
        <v>37603</v>
      </c>
      <c r="AA32" s="51">
        <v>37603</v>
      </c>
      <c r="AB32" s="2" t="s">
        <v>8</v>
      </c>
      <c r="AC32" s="51">
        <v>37603</v>
      </c>
      <c r="AD32" s="51">
        <v>37603</v>
      </c>
      <c r="AE32" s="51">
        <v>37603</v>
      </c>
      <c r="AF32" s="51">
        <v>37603</v>
      </c>
      <c r="AG32" s="2" t="s">
        <v>6754</v>
      </c>
      <c r="AH32" s="2" t="s">
        <v>6754</v>
      </c>
      <c r="AI32" s="51">
        <v>37603</v>
      </c>
    </row>
    <row r="33" spans="1:35">
      <c r="A33" s="2" t="s">
        <v>620</v>
      </c>
      <c r="B33" s="9" t="s">
        <v>466</v>
      </c>
      <c r="C33" s="2" t="s">
        <v>621</v>
      </c>
      <c r="D33" s="2" t="s">
        <v>622</v>
      </c>
      <c r="E33" s="9" t="s">
        <v>6755</v>
      </c>
      <c r="F33" s="9" t="s">
        <v>6755</v>
      </c>
      <c r="G33" s="21">
        <v>18.75</v>
      </c>
      <c r="H33" s="21">
        <v>-155.5</v>
      </c>
      <c r="I33" s="13">
        <f t="shared" si="0"/>
        <v>5</v>
      </c>
      <c r="J33" s="13">
        <f t="shared" si="1"/>
        <v>2002</v>
      </c>
      <c r="K33" s="2" t="s">
        <v>4524</v>
      </c>
      <c r="L33" s="123">
        <v>37566.178472222222</v>
      </c>
      <c r="M33" s="123">
        <v>37566.213194444441</v>
      </c>
      <c r="N33" s="123">
        <v>37566.388888888891</v>
      </c>
      <c r="O33" s="123">
        <v>37566.444444444445</v>
      </c>
      <c r="P33" s="44" t="s">
        <v>4525</v>
      </c>
      <c r="Q33" s="239">
        <f t="shared" si="2"/>
        <v>0.17569444444961846</v>
      </c>
      <c r="R33" s="239">
        <f t="shared" si="3"/>
        <v>0.26597222222335404</v>
      </c>
      <c r="S33" s="21">
        <f t="shared" si="4"/>
        <v>1.0541666666977108</v>
      </c>
      <c r="T33" s="6">
        <v>0</v>
      </c>
      <c r="U33" s="50">
        <v>1200.2478639999999</v>
      </c>
      <c r="V33" s="166" t="s">
        <v>4526</v>
      </c>
      <c r="W33" s="51">
        <v>37603</v>
      </c>
      <c r="X33" s="52" t="s">
        <v>6756</v>
      </c>
      <c r="Y33" s="51">
        <v>37603</v>
      </c>
      <c r="Z33" s="51">
        <v>37603</v>
      </c>
      <c r="AA33" s="51">
        <v>37603</v>
      </c>
      <c r="AB33" s="2" t="s">
        <v>8</v>
      </c>
      <c r="AC33" s="51">
        <v>37603</v>
      </c>
      <c r="AD33" s="51">
        <v>37603</v>
      </c>
      <c r="AE33" s="51">
        <v>37603</v>
      </c>
      <c r="AF33" s="51">
        <v>37603</v>
      </c>
      <c r="AG33" s="2" t="s">
        <v>6754</v>
      </c>
      <c r="AH33" s="2" t="s">
        <v>6754</v>
      </c>
      <c r="AI33" s="51">
        <v>37603</v>
      </c>
    </row>
    <row r="34" spans="1:35">
      <c r="A34" s="2" t="s">
        <v>620</v>
      </c>
      <c r="B34" s="9" t="s">
        <v>466</v>
      </c>
      <c r="C34" s="2" t="s">
        <v>621</v>
      </c>
      <c r="D34" s="2" t="s">
        <v>622</v>
      </c>
      <c r="E34" s="9" t="s">
        <v>6755</v>
      </c>
      <c r="F34" s="9" t="s">
        <v>6755</v>
      </c>
      <c r="G34" s="21">
        <v>18.75</v>
      </c>
      <c r="H34" s="21">
        <v>-155.5</v>
      </c>
      <c r="I34" s="13">
        <f t="shared" si="0"/>
        <v>5</v>
      </c>
      <c r="J34" s="13">
        <f t="shared" si="1"/>
        <v>2002</v>
      </c>
      <c r="K34" s="2" t="s">
        <v>4522</v>
      </c>
      <c r="L34" s="123">
        <v>37566.976388888892</v>
      </c>
      <c r="M34" s="123">
        <v>37567.063194444447</v>
      </c>
      <c r="N34" s="123">
        <v>37567.78125</v>
      </c>
      <c r="O34" s="123">
        <v>37567.859027777777</v>
      </c>
      <c r="P34" s="44" t="s">
        <v>4518</v>
      </c>
      <c r="Q34" s="239">
        <f t="shared" si="2"/>
        <v>0.71805555555329192</v>
      </c>
      <c r="R34" s="239">
        <f t="shared" si="3"/>
        <v>0.882638888884685</v>
      </c>
      <c r="S34" s="21">
        <f t="shared" si="4"/>
        <v>4.3083333333197515</v>
      </c>
      <c r="T34" s="6">
        <v>0</v>
      </c>
      <c r="U34" s="50">
        <v>4079.7899160000002</v>
      </c>
      <c r="V34" s="166" t="s">
        <v>4523</v>
      </c>
      <c r="W34" s="51">
        <v>37603</v>
      </c>
      <c r="X34" s="52" t="s">
        <v>6756</v>
      </c>
      <c r="Y34" s="51">
        <v>37603</v>
      </c>
      <c r="Z34" s="51">
        <v>37603</v>
      </c>
      <c r="AA34" s="51">
        <v>37603</v>
      </c>
      <c r="AB34" s="2" t="s">
        <v>8</v>
      </c>
      <c r="AC34" s="51">
        <v>37603</v>
      </c>
      <c r="AD34" s="51">
        <v>37603</v>
      </c>
      <c r="AE34" s="51">
        <v>37603</v>
      </c>
      <c r="AF34" s="51">
        <v>37603</v>
      </c>
      <c r="AG34" s="2" t="s">
        <v>6754</v>
      </c>
      <c r="AH34" s="2" t="s">
        <v>6754</v>
      </c>
      <c r="AI34" s="51">
        <v>37603</v>
      </c>
    </row>
    <row r="35" spans="1:35">
      <c r="A35" s="2" t="s">
        <v>620</v>
      </c>
      <c r="B35" s="9" t="s">
        <v>466</v>
      </c>
      <c r="C35" s="2" t="s">
        <v>621</v>
      </c>
      <c r="D35" s="2" t="s">
        <v>622</v>
      </c>
      <c r="E35" s="9" t="s">
        <v>6755</v>
      </c>
      <c r="F35" s="9" t="s">
        <v>6755</v>
      </c>
      <c r="G35" s="21">
        <v>18.75</v>
      </c>
      <c r="H35" s="21">
        <v>-155.5</v>
      </c>
      <c r="I35" s="13">
        <f t="shared" si="0"/>
        <v>5</v>
      </c>
      <c r="J35" s="13">
        <f t="shared" si="1"/>
        <v>2002</v>
      </c>
      <c r="K35" s="2" t="s">
        <v>4520</v>
      </c>
      <c r="L35" s="123">
        <v>37568.263194444444</v>
      </c>
      <c r="M35" s="123">
        <v>37568.36041666667</v>
      </c>
      <c r="N35" s="123">
        <v>37569.20208333333</v>
      </c>
      <c r="O35" s="123">
        <v>37569.290972222225</v>
      </c>
      <c r="P35" s="44" t="s">
        <v>4518</v>
      </c>
      <c r="Q35" s="239">
        <f t="shared" si="2"/>
        <v>0.84166666665987577</v>
      </c>
      <c r="R35" s="239">
        <f t="shared" si="3"/>
        <v>1.0277777777810115</v>
      </c>
      <c r="S35" s="21">
        <f t="shared" si="4"/>
        <v>5.0499999999592546</v>
      </c>
      <c r="T35" s="6">
        <v>0</v>
      </c>
      <c r="U35" s="50">
        <v>4663.5204199999998</v>
      </c>
      <c r="V35" s="166" t="s">
        <v>4521</v>
      </c>
      <c r="W35" s="51">
        <v>37603</v>
      </c>
      <c r="X35" s="52" t="s">
        <v>6756</v>
      </c>
      <c r="Y35" s="51">
        <v>37603</v>
      </c>
      <c r="Z35" s="51">
        <v>37603</v>
      </c>
      <c r="AA35" s="51">
        <v>37603</v>
      </c>
      <c r="AB35" s="2" t="s">
        <v>8</v>
      </c>
      <c r="AC35" s="51">
        <v>37603</v>
      </c>
      <c r="AD35" s="51">
        <v>37603</v>
      </c>
      <c r="AE35" s="51">
        <v>37603</v>
      </c>
      <c r="AF35" s="51">
        <v>37603</v>
      </c>
      <c r="AG35" s="2" t="s">
        <v>6754</v>
      </c>
      <c r="AH35" s="2" t="s">
        <v>6754</v>
      </c>
      <c r="AI35" s="51">
        <v>37603</v>
      </c>
    </row>
    <row r="36" spans="1:35">
      <c r="A36" s="2" t="s">
        <v>620</v>
      </c>
      <c r="B36" s="9" t="s">
        <v>466</v>
      </c>
      <c r="C36" s="2" t="s">
        <v>621</v>
      </c>
      <c r="D36" s="2" t="s">
        <v>622</v>
      </c>
      <c r="E36" s="9" t="s">
        <v>6755</v>
      </c>
      <c r="F36" s="9" t="s">
        <v>6755</v>
      </c>
      <c r="G36" s="21">
        <v>18.75</v>
      </c>
      <c r="H36" s="21">
        <v>-155.5</v>
      </c>
      <c r="I36" s="13">
        <f t="shared" si="0"/>
        <v>5</v>
      </c>
      <c r="J36" s="13">
        <f t="shared" si="1"/>
        <v>2002</v>
      </c>
      <c r="K36" s="2" t="s">
        <v>4517</v>
      </c>
      <c r="L36" s="123">
        <v>37569.685416666667</v>
      </c>
      <c r="M36" s="123">
        <v>37569.777777777781</v>
      </c>
      <c r="N36" s="123">
        <v>37570.357638888891</v>
      </c>
      <c r="O36" s="123">
        <v>37570.430555555555</v>
      </c>
      <c r="P36" s="44" t="s">
        <v>4518</v>
      </c>
      <c r="Q36" s="239">
        <f t="shared" si="2"/>
        <v>0.57986111110949423</v>
      </c>
      <c r="R36" s="239">
        <f t="shared" si="3"/>
        <v>0.74513888888759539</v>
      </c>
      <c r="S36" s="21">
        <f t="shared" si="4"/>
        <v>3.4791666666569654</v>
      </c>
      <c r="T36" s="6">
        <v>0</v>
      </c>
      <c r="U36" s="50">
        <v>3586.9386490000002</v>
      </c>
      <c r="V36" s="166" t="s">
        <v>4519</v>
      </c>
      <c r="W36" s="51">
        <v>37603</v>
      </c>
      <c r="X36" s="52" t="s">
        <v>6756</v>
      </c>
      <c r="Y36" s="51">
        <v>37603</v>
      </c>
      <c r="Z36" s="51">
        <v>37603</v>
      </c>
      <c r="AA36" s="51">
        <v>37603</v>
      </c>
      <c r="AB36" s="2" t="s">
        <v>8</v>
      </c>
      <c r="AC36" s="51">
        <v>37603</v>
      </c>
      <c r="AD36" s="51">
        <v>37603</v>
      </c>
      <c r="AE36" s="51">
        <v>37603</v>
      </c>
      <c r="AF36" s="51">
        <v>37603</v>
      </c>
      <c r="AG36" s="2" t="s">
        <v>6754</v>
      </c>
      <c r="AH36" s="2" t="s">
        <v>6754</v>
      </c>
      <c r="AI36" s="51">
        <v>37603</v>
      </c>
    </row>
    <row r="37" spans="1:35">
      <c r="A37" s="2" t="s">
        <v>620</v>
      </c>
      <c r="B37" s="9" t="s">
        <v>466</v>
      </c>
      <c r="C37" s="2" t="s">
        <v>621</v>
      </c>
      <c r="D37" s="2" t="s">
        <v>622</v>
      </c>
      <c r="E37" s="9" t="s">
        <v>6755</v>
      </c>
      <c r="F37" s="9" t="s">
        <v>6755</v>
      </c>
      <c r="G37" s="21">
        <v>18.75</v>
      </c>
      <c r="H37" s="21">
        <v>-155.5</v>
      </c>
      <c r="I37" s="13">
        <f t="shared" si="0"/>
        <v>5</v>
      </c>
      <c r="J37" s="13">
        <f t="shared" si="1"/>
        <v>2002</v>
      </c>
      <c r="K37" s="2" t="s">
        <v>4514</v>
      </c>
      <c r="L37" s="123">
        <v>37570.626388888886</v>
      </c>
      <c r="M37" s="123">
        <v>37570.675694444442</v>
      </c>
      <c r="N37" s="123">
        <v>37571.049305555556</v>
      </c>
      <c r="O37" s="123">
        <v>37571.084027777775</v>
      </c>
      <c r="P37" s="44" t="s">
        <v>4515</v>
      </c>
      <c r="Q37" s="239">
        <f t="shared" si="2"/>
        <v>0.37361111111385981</v>
      </c>
      <c r="R37" s="239">
        <f t="shared" si="3"/>
        <v>0.45763888888905058</v>
      </c>
      <c r="S37" s="21">
        <f t="shared" si="4"/>
        <v>2.2416666666831588</v>
      </c>
      <c r="T37" s="6">
        <v>0</v>
      </c>
      <c r="U37" s="50">
        <v>1984.0878379999999</v>
      </c>
      <c r="V37" s="166" t="s">
        <v>4516</v>
      </c>
      <c r="W37" s="51">
        <v>37603</v>
      </c>
      <c r="X37" s="52" t="s">
        <v>6756</v>
      </c>
      <c r="Y37" s="51">
        <v>37603</v>
      </c>
      <c r="Z37" s="51">
        <v>37603</v>
      </c>
      <c r="AA37" s="51">
        <v>37603</v>
      </c>
      <c r="AB37" s="2" t="s">
        <v>8</v>
      </c>
      <c r="AC37" s="51">
        <v>37603</v>
      </c>
      <c r="AD37" s="51">
        <v>37603</v>
      </c>
      <c r="AE37" s="51">
        <v>37603</v>
      </c>
      <c r="AF37" s="51">
        <v>37603</v>
      </c>
      <c r="AG37" s="2" t="s">
        <v>6754</v>
      </c>
      <c r="AH37" s="2" t="s">
        <v>6754</v>
      </c>
      <c r="AI37" s="51">
        <v>37603</v>
      </c>
    </row>
    <row r="38" spans="1:35">
      <c r="A38" s="2" t="s">
        <v>643</v>
      </c>
      <c r="B38" s="9" t="s">
        <v>466</v>
      </c>
      <c r="C38" s="2" t="s">
        <v>644</v>
      </c>
      <c r="D38" s="10" t="s">
        <v>475</v>
      </c>
      <c r="E38" s="44" t="s">
        <v>645</v>
      </c>
      <c r="F38" s="44" t="s">
        <v>645</v>
      </c>
      <c r="G38" s="21">
        <v>20</v>
      </c>
      <c r="H38" s="21">
        <v>147</v>
      </c>
      <c r="I38" s="13">
        <f t="shared" si="0"/>
        <v>55</v>
      </c>
      <c r="J38" s="13">
        <f t="shared" si="1"/>
        <v>2003</v>
      </c>
      <c r="K38" s="2" t="s">
        <v>4513</v>
      </c>
      <c r="L38" s="123">
        <v>37698.65625</v>
      </c>
      <c r="M38" s="123">
        <v>37698.770138888889</v>
      </c>
      <c r="N38" s="123">
        <v>37699.357638888891</v>
      </c>
      <c r="O38" s="123">
        <v>37699.450694444444</v>
      </c>
      <c r="P38" s="44" t="s">
        <v>4486</v>
      </c>
      <c r="Q38" s="239">
        <f t="shared" si="2"/>
        <v>0.58750000000145519</v>
      </c>
      <c r="R38" s="239">
        <f t="shared" si="3"/>
        <v>0.79444444444379769</v>
      </c>
      <c r="S38" s="21">
        <f t="shared" si="4"/>
        <v>3.5250000000087311</v>
      </c>
      <c r="T38" s="6">
        <v>0</v>
      </c>
      <c r="U38" s="50">
        <v>3027.5065020000002</v>
      </c>
      <c r="V38" s="166" t="s">
        <v>4510</v>
      </c>
      <c r="W38" s="51">
        <v>37792</v>
      </c>
      <c r="X38" s="51">
        <v>37792</v>
      </c>
      <c r="Y38" s="51">
        <v>37792</v>
      </c>
      <c r="Z38" s="2" t="s">
        <v>8</v>
      </c>
      <c r="AA38" s="2" t="s">
        <v>8</v>
      </c>
      <c r="AB38" s="51">
        <v>37792</v>
      </c>
      <c r="AC38" s="51">
        <v>37792</v>
      </c>
      <c r="AD38" s="51">
        <v>37792</v>
      </c>
      <c r="AE38" s="2" t="s">
        <v>8</v>
      </c>
      <c r="AF38" s="51">
        <v>37792</v>
      </c>
      <c r="AG38" s="2" t="s">
        <v>6754</v>
      </c>
      <c r="AH38" s="2" t="s">
        <v>6754</v>
      </c>
      <c r="AI38" s="51">
        <v>37792</v>
      </c>
    </row>
    <row r="39" spans="1:35">
      <c r="A39" s="2" t="s">
        <v>643</v>
      </c>
      <c r="B39" s="9" t="s">
        <v>466</v>
      </c>
      <c r="C39" s="2" t="s">
        <v>644</v>
      </c>
      <c r="D39" s="10" t="s">
        <v>475</v>
      </c>
      <c r="E39" s="44" t="s">
        <v>645</v>
      </c>
      <c r="F39" s="44" t="s">
        <v>645</v>
      </c>
      <c r="G39" s="21">
        <v>20</v>
      </c>
      <c r="H39" s="21">
        <v>147</v>
      </c>
      <c r="I39" s="13">
        <f t="shared" si="0"/>
        <v>55</v>
      </c>
      <c r="J39" s="13">
        <f t="shared" si="1"/>
        <v>2003</v>
      </c>
      <c r="K39" s="2" t="s">
        <v>4511</v>
      </c>
      <c r="L39" s="123">
        <v>37699.737500000003</v>
      </c>
      <c r="M39" s="123">
        <v>37699.827777777777</v>
      </c>
      <c r="N39" s="123">
        <v>37700.0625</v>
      </c>
      <c r="O39" s="123">
        <v>37700.212500000001</v>
      </c>
      <c r="P39" s="44" t="s">
        <v>4486</v>
      </c>
      <c r="Q39" s="239">
        <f t="shared" si="2"/>
        <v>0.23472222222335404</v>
      </c>
      <c r="R39" s="239">
        <f t="shared" si="3"/>
        <v>0.47499999999854481</v>
      </c>
      <c r="S39" s="21">
        <f t="shared" si="4"/>
        <v>1.4083333333401242</v>
      </c>
      <c r="T39" s="6">
        <v>0</v>
      </c>
      <c r="U39" s="50">
        <v>2984.800213</v>
      </c>
      <c r="V39" s="166" t="s">
        <v>4512</v>
      </c>
      <c r="W39" s="51">
        <v>37792</v>
      </c>
      <c r="X39" s="51">
        <v>37792</v>
      </c>
      <c r="Y39" s="51">
        <v>37792</v>
      </c>
      <c r="Z39" s="2" t="s">
        <v>8</v>
      </c>
      <c r="AA39" s="2" t="s">
        <v>8</v>
      </c>
      <c r="AB39" s="51">
        <v>37792</v>
      </c>
      <c r="AC39" s="51">
        <v>37792</v>
      </c>
      <c r="AD39" s="51">
        <v>37792</v>
      </c>
      <c r="AE39" s="2" t="s">
        <v>8</v>
      </c>
      <c r="AF39" s="51">
        <v>37792</v>
      </c>
      <c r="AG39" s="2" t="s">
        <v>6754</v>
      </c>
      <c r="AH39" s="2" t="s">
        <v>6754</v>
      </c>
      <c r="AI39" s="51">
        <v>37792</v>
      </c>
    </row>
    <row r="40" spans="1:35">
      <c r="A40" s="2" t="s">
        <v>643</v>
      </c>
      <c r="B40" s="9" t="s">
        <v>466</v>
      </c>
      <c r="C40" s="2" t="s">
        <v>644</v>
      </c>
      <c r="D40" s="10" t="s">
        <v>475</v>
      </c>
      <c r="E40" s="44" t="s">
        <v>645</v>
      </c>
      <c r="F40" s="44" t="s">
        <v>645</v>
      </c>
      <c r="G40" s="21">
        <v>20</v>
      </c>
      <c r="H40" s="21">
        <v>147</v>
      </c>
      <c r="I40" s="13">
        <f t="shared" si="0"/>
        <v>55</v>
      </c>
      <c r="J40" s="13">
        <f t="shared" si="1"/>
        <v>2003</v>
      </c>
      <c r="K40" s="2" t="s">
        <v>4509</v>
      </c>
      <c r="L40" s="123">
        <v>37700.376388888886</v>
      </c>
      <c r="M40" s="123">
        <v>37700.451388888891</v>
      </c>
      <c r="N40" s="123">
        <v>37701.269444444442</v>
      </c>
      <c r="O40" s="123">
        <v>37701.352777777778</v>
      </c>
      <c r="P40" s="44" t="s">
        <v>4486</v>
      </c>
      <c r="Q40" s="239">
        <f t="shared" si="2"/>
        <v>0.81805555555183673</v>
      </c>
      <c r="R40" s="239">
        <f t="shared" si="3"/>
        <v>0.97638888889196096</v>
      </c>
      <c r="S40" s="21">
        <f t="shared" si="4"/>
        <v>4.9083333333110204</v>
      </c>
      <c r="T40" s="6">
        <v>0</v>
      </c>
      <c r="U40" s="50">
        <v>2988.3785200000002</v>
      </c>
      <c r="V40" s="166" t="s">
        <v>4510</v>
      </c>
      <c r="W40" s="51">
        <v>37792</v>
      </c>
      <c r="X40" s="51">
        <v>37792</v>
      </c>
      <c r="Y40" s="51">
        <v>37792</v>
      </c>
      <c r="Z40" s="2" t="s">
        <v>8</v>
      </c>
      <c r="AA40" s="2" t="s">
        <v>8</v>
      </c>
      <c r="AB40" s="51">
        <v>37792</v>
      </c>
      <c r="AC40" s="51">
        <v>37792</v>
      </c>
      <c r="AD40" s="51">
        <v>37792</v>
      </c>
      <c r="AE40" s="2" t="s">
        <v>8</v>
      </c>
      <c r="AF40" s="51">
        <v>37792</v>
      </c>
      <c r="AG40" s="2" t="s">
        <v>6754</v>
      </c>
      <c r="AH40" s="2" t="s">
        <v>6754</v>
      </c>
      <c r="AI40" s="51">
        <v>37792</v>
      </c>
    </row>
    <row r="41" spans="1:35">
      <c r="A41" s="2" t="s">
        <v>643</v>
      </c>
      <c r="B41" s="9" t="s">
        <v>466</v>
      </c>
      <c r="C41" s="2" t="s">
        <v>644</v>
      </c>
      <c r="D41" s="10" t="s">
        <v>475</v>
      </c>
      <c r="E41" s="44" t="s">
        <v>645</v>
      </c>
      <c r="F41" s="44" t="s">
        <v>645</v>
      </c>
      <c r="G41" s="21">
        <v>20</v>
      </c>
      <c r="H41" s="21">
        <v>147</v>
      </c>
      <c r="I41" s="13">
        <f t="shared" si="0"/>
        <v>55</v>
      </c>
      <c r="J41" s="13">
        <f t="shared" si="1"/>
        <v>2003</v>
      </c>
      <c r="K41" s="2" t="s">
        <v>4507</v>
      </c>
      <c r="L41" s="123">
        <v>37719.424305555556</v>
      </c>
      <c r="M41" s="123">
        <v>37719.47152777778</v>
      </c>
      <c r="N41" s="123">
        <v>37719.47152777778</v>
      </c>
      <c r="O41" s="123">
        <v>37719.518750000003</v>
      </c>
      <c r="P41" s="44" t="s">
        <v>4506</v>
      </c>
      <c r="Q41" s="239">
        <f t="shared" si="2"/>
        <v>0</v>
      </c>
      <c r="R41" s="239">
        <f t="shared" si="3"/>
        <v>9.4444444446708076E-2</v>
      </c>
      <c r="S41" s="21">
        <f t="shared" si="4"/>
        <v>0</v>
      </c>
      <c r="T41" s="6">
        <v>0</v>
      </c>
      <c r="U41" s="50" t="s">
        <v>395</v>
      </c>
      <c r="V41" s="166" t="s">
        <v>4508</v>
      </c>
      <c r="W41" s="51">
        <v>37792</v>
      </c>
      <c r="X41" s="51">
        <v>37792</v>
      </c>
      <c r="Y41" s="51">
        <v>37792</v>
      </c>
      <c r="Z41" s="2" t="s">
        <v>8</v>
      </c>
      <c r="AA41" s="2" t="s">
        <v>8</v>
      </c>
      <c r="AB41" s="51">
        <v>37792</v>
      </c>
      <c r="AC41" s="51">
        <v>37792</v>
      </c>
      <c r="AD41" s="51">
        <v>37792</v>
      </c>
      <c r="AE41" s="2" t="s">
        <v>8</v>
      </c>
      <c r="AF41" s="51">
        <v>37792</v>
      </c>
      <c r="AG41" s="2" t="s">
        <v>6754</v>
      </c>
      <c r="AH41" s="2" t="s">
        <v>6754</v>
      </c>
      <c r="AI41" s="51">
        <v>37792</v>
      </c>
    </row>
    <row r="42" spans="1:35">
      <c r="A42" s="2" t="s">
        <v>643</v>
      </c>
      <c r="B42" s="9" t="s">
        <v>466</v>
      </c>
      <c r="C42" s="2" t="s">
        <v>644</v>
      </c>
      <c r="D42" s="10" t="s">
        <v>475</v>
      </c>
      <c r="E42" s="44" t="s">
        <v>645</v>
      </c>
      <c r="F42" s="44" t="s">
        <v>645</v>
      </c>
      <c r="G42" s="21">
        <v>20</v>
      </c>
      <c r="H42" s="21">
        <v>147</v>
      </c>
      <c r="I42" s="13">
        <f t="shared" si="0"/>
        <v>55</v>
      </c>
      <c r="J42" s="13">
        <f t="shared" si="1"/>
        <v>2003</v>
      </c>
      <c r="K42" s="2" t="s">
        <v>4505</v>
      </c>
      <c r="L42" s="123">
        <v>37719.879861111112</v>
      </c>
      <c r="M42" s="123">
        <v>37719.979166666664</v>
      </c>
      <c r="N42" s="123">
        <v>37720.526388888888</v>
      </c>
      <c r="O42" s="123">
        <v>37720.625</v>
      </c>
      <c r="P42" s="44" t="s">
        <v>4506</v>
      </c>
      <c r="Q42" s="239">
        <f t="shared" si="2"/>
        <v>0.54722222222335404</v>
      </c>
      <c r="R42" s="239">
        <f t="shared" si="3"/>
        <v>0.74513888888759539</v>
      </c>
      <c r="S42" s="21">
        <f t="shared" si="4"/>
        <v>3.2833333333401242</v>
      </c>
      <c r="T42" s="6">
        <v>0</v>
      </c>
      <c r="U42" s="50">
        <v>3566.1259239999999</v>
      </c>
      <c r="V42" s="166"/>
      <c r="W42" s="51">
        <v>37792</v>
      </c>
      <c r="X42" s="51">
        <v>37792</v>
      </c>
      <c r="Y42" s="51">
        <v>37792</v>
      </c>
      <c r="Z42" s="2" t="s">
        <v>8</v>
      </c>
      <c r="AA42" s="2" t="s">
        <v>8</v>
      </c>
      <c r="AB42" s="51">
        <v>37792</v>
      </c>
      <c r="AC42" s="51">
        <v>37792</v>
      </c>
      <c r="AD42" s="51">
        <v>37792</v>
      </c>
      <c r="AE42" s="2" t="s">
        <v>8</v>
      </c>
      <c r="AF42" s="51">
        <v>37792</v>
      </c>
      <c r="AG42" s="2" t="s">
        <v>6754</v>
      </c>
      <c r="AH42" s="2" t="s">
        <v>6754</v>
      </c>
      <c r="AI42" s="51">
        <v>37792</v>
      </c>
    </row>
    <row r="43" spans="1:35">
      <c r="A43" s="2" t="s">
        <v>643</v>
      </c>
      <c r="B43" s="9" t="s">
        <v>466</v>
      </c>
      <c r="C43" s="2" t="s">
        <v>644</v>
      </c>
      <c r="D43" s="10" t="s">
        <v>475</v>
      </c>
      <c r="E43" s="44" t="s">
        <v>645</v>
      </c>
      <c r="F43" s="44" t="s">
        <v>645</v>
      </c>
      <c r="G43" s="21">
        <v>20</v>
      </c>
      <c r="H43" s="21">
        <v>147</v>
      </c>
      <c r="I43" s="13">
        <f t="shared" si="0"/>
        <v>55</v>
      </c>
      <c r="J43" s="13">
        <f t="shared" si="1"/>
        <v>2003</v>
      </c>
      <c r="K43" s="2" t="s">
        <v>4503</v>
      </c>
      <c r="L43" s="123">
        <v>37721.256249999999</v>
      </c>
      <c r="M43" s="123">
        <v>37721.319444444445</v>
      </c>
      <c r="N43" s="123">
        <v>37722.145833333336</v>
      </c>
      <c r="O43" s="123">
        <v>37722.265972222223</v>
      </c>
      <c r="P43" s="44" t="s">
        <v>4504</v>
      </c>
      <c r="Q43" s="239">
        <f t="shared" si="2"/>
        <v>0.82638888889050577</v>
      </c>
      <c r="R43" s="239">
        <f t="shared" si="3"/>
        <v>1.0097222222248092</v>
      </c>
      <c r="S43" s="21">
        <f t="shared" si="4"/>
        <v>4.9583333333430346</v>
      </c>
      <c r="T43" s="6">
        <v>0</v>
      </c>
      <c r="U43" s="50">
        <v>3137.5955239999998</v>
      </c>
      <c r="V43" s="166"/>
      <c r="W43" s="51">
        <v>37792</v>
      </c>
      <c r="X43" s="51">
        <v>37792</v>
      </c>
      <c r="Y43" s="51">
        <v>37792</v>
      </c>
      <c r="Z43" s="2" t="s">
        <v>8</v>
      </c>
      <c r="AA43" s="2" t="s">
        <v>8</v>
      </c>
      <c r="AB43" s="51">
        <v>37792</v>
      </c>
      <c r="AC43" s="51">
        <v>37792</v>
      </c>
      <c r="AD43" s="51">
        <v>37792</v>
      </c>
      <c r="AE43" s="2" t="s">
        <v>8</v>
      </c>
      <c r="AF43" s="51">
        <v>37792</v>
      </c>
      <c r="AG43" s="2" t="s">
        <v>6754</v>
      </c>
      <c r="AH43" s="2" t="s">
        <v>6754</v>
      </c>
      <c r="AI43" s="51">
        <v>37792</v>
      </c>
    </row>
    <row r="44" spans="1:35">
      <c r="A44" s="2" t="s">
        <v>643</v>
      </c>
      <c r="B44" s="9" t="s">
        <v>466</v>
      </c>
      <c r="C44" s="2" t="s">
        <v>644</v>
      </c>
      <c r="D44" s="10" t="s">
        <v>475</v>
      </c>
      <c r="E44" s="44" t="s">
        <v>645</v>
      </c>
      <c r="F44" s="44" t="s">
        <v>645</v>
      </c>
      <c r="G44" s="21">
        <v>20</v>
      </c>
      <c r="H44" s="21">
        <v>147</v>
      </c>
      <c r="I44" s="13">
        <f t="shared" ref="I44:I75" si="5">INT(((180 + H44) / 6) + 1)</f>
        <v>55</v>
      </c>
      <c r="J44" s="13">
        <f t="shared" si="1"/>
        <v>2003</v>
      </c>
      <c r="K44" s="2" t="s">
        <v>4501</v>
      </c>
      <c r="L44" s="123">
        <v>37724.595138888886</v>
      </c>
      <c r="M44" s="123">
        <v>37724.675694444442</v>
      </c>
      <c r="N44" s="123">
        <v>37725.015972222223</v>
      </c>
      <c r="O44" s="123">
        <v>37725.083333333336</v>
      </c>
      <c r="P44" s="44" t="s">
        <v>4495</v>
      </c>
      <c r="Q44" s="239">
        <f t="shared" ref="Q44:Q75" si="6">N44 - M44</f>
        <v>0.34027777778101154</v>
      </c>
      <c r="R44" s="239">
        <f t="shared" ref="R44:R75" si="7">O44 - L44</f>
        <v>0.48819444444961846</v>
      </c>
      <c r="S44" s="21">
        <f t="shared" ref="S44:S75" si="8">((VALUE(Q44)) * 24) * 0.25</f>
        <v>2.0416666666860692</v>
      </c>
      <c r="T44" s="6">
        <v>0</v>
      </c>
      <c r="U44" s="50">
        <v>2204.9112129999999</v>
      </c>
      <c r="V44" s="166" t="s">
        <v>4502</v>
      </c>
      <c r="W44" s="51">
        <v>37792</v>
      </c>
      <c r="X44" s="51">
        <v>37792</v>
      </c>
      <c r="Y44" s="51">
        <v>37792</v>
      </c>
      <c r="Z44" s="2" t="s">
        <v>8</v>
      </c>
      <c r="AA44" s="2" t="s">
        <v>8</v>
      </c>
      <c r="AB44" s="51">
        <v>37792</v>
      </c>
      <c r="AC44" s="51">
        <v>37792</v>
      </c>
      <c r="AD44" s="51">
        <v>37792</v>
      </c>
      <c r="AE44" s="2" t="s">
        <v>8</v>
      </c>
      <c r="AF44" s="51">
        <v>37792</v>
      </c>
      <c r="AG44" s="2" t="s">
        <v>6754</v>
      </c>
      <c r="AH44" s="2" t="s">
        <v>6754</v>
      </c>
      <c r="AI44" s="51">
        <v>37792</v>
      </c>
    </row>
    <row r="45" spans="1:35">
      <c r="A45" s="2" t="s">
        <v>643</v>
      </c>
      <c r="B45" s="9" t="s">
        <v>466</v>
      </c>
      <c r="C45" s="2" t="s">
        <v>644</v>
      </c>
      <c r="D45" s="10" t="s">
        <v>475</v>
      </c>
      <c r="E45" s="44" t="s">
        <v>645</v>
      </c>
      <c r="F45" s="44" t="s">
        <v>645</v>
      </c>
      <c r="G45" s="21">
        <v>20</v>
      </c>
      <c r="H45" s="21">
        <v>147</v>
      </c>
      <c r="I45" s="13">
        <f t="shared" si="5"/>
        <v>55</v>
      </c>
      <c r="J45" s="13">
        <f t="shared" si="1"/>
        <v>2003</v>
      </c>
      <c r="K45" s="2" t="s">
        <v>4500</v>
      </c>
      <c r="L45" s="123">
        <v>37726.449999999997</v>
      </c>
      <c r="M45" s="123">
        <v>37726.513888888891</v>
      </c>
      <c r="N45" s="123">
        <v>37727.21875</v>
      </c>
      <c r="O45" s="123">
        <v>37727.259722222225</v>
      </c>
      <c r="P45" s="44" t="s">
        <v>4497</v>
      </c>
      <c r="Q45" s="239">
        <f t="shared" si="6"/>
        <v>0.70486111110949423</v>
      </c>
      <c r="R45" s="239">
        <f t="shared" si="7"/>
        <v>0.80972222222771961</v>
      </c>
      <c r="S45" s="21">
        <f t="shared" si="8"/>
        <v>4.2291666666569654</v>
      </c>
      <c r="T45" s="6">
        <v>0</v>
      </c>
      <c r="U45" s="50">
        <v>1243.4895140000001</v>
      </c>
      <c r="V45" s="166"/>
      <c r="W45" s="51">
        <v>37792</v>
      </c>
      <c r="X45" s="51">
        <v>37792</v>
      </c>
      <c r="Y45" s="51">
        <v>37792</v>
      </c>
      <c r="Z45" s="2" t="s">
        <v>8</v>
      </c>
      <c r="AA45" s="2" t="s">
        <v>8</v>
      </c>
      <c r="AB45" s="51">
        <v>37792</v>
      </c>
      <c r="AC45" s="51">
        <v>37792</v>
      </c>
      <c r="AD45" s="51">
        <v>37792</v>
      </c>
      <c r="AE45" s="2" t="s">
        <v>8</v>
      </c>
      <c r="AF45" s="51">
        <v>37792</v>
      </c>
      <c r="AG45" s="2" t="s">
        <v>6754</v>
      </c>
      <c r="AH45" s="2" t="s">
        <v>6754</v>
      </c>
      <c r="AI45" s="51">
        <v>37792</v>
      </c>
    </row>
    <row r="46" spans="1:35">
      <c r="A46" s="2" t="s">
        <v>643</v>
      </c>
      <c r="B46" s="9" t="s">
        <v>466</v>
      </c>
      <c r="C46" s="2" t="s">
        <v>644</v>
      </c>
      <c r="D46" s="10" t="s">
        <v>475</v>
      </c>
      <c r="E46" s="44" t="s">
        <v>645</v>
      </c>
      <c r="F46" s="44" t="s">
        <v>645</v>
      </c>
      <c r="G46" s="21">
        <v>20</v>
      </c>
      <c r="H46" s="21">
        <v>147</v>
      </c>
      <c r="I46" s="13">
        <f t="shared" si="5"/>
        <v>55</v>
      </c>
      <c r="J46" s="13">
        <f t="shared" si="1"/>
        <v>2003</v>
      </c>
      <c r="K46" s="2" t="s">
        <v>4498</v>
      </c>
      <c r="L46" s="123">
        <v>37727.48333333333</v>
      </c>
      <c r="M46" s="123">
        <v>37727.493055555555</v>
      </c>
      <c r="N46" s="123">
        <v>37727.493055555555</v>
      </c>
      <c r="O46" s="123">
        <v>37727.505555555559</v>
      </c>
      <c r="P46" s="44" t="s">
        <v>4497</v>
      </c>
      <c r="Q46" s="239">
        <f t="shared" si="6"/>
        <v>0</v>
      </c>
      <c r="R46" s="239">
        <f t="shared" si="7"/>
        <v>2.2222222229174804E-2</v>
      </c>
      <c r="S46" s="21">
        <f t="shared" si="8"/>
        <v>0</v>
      </c>
      <c r="T46" s="6">
        <v>0</v>
      </c>
      <c r="U46" s="50" t="s">
        <v>395</v>
      </c>
      <c r="V46" s="166" t="s">
        <v>4499</v>
      </c>
      <c r="W46" s="51">
        <v>37792</v>
      </c>
      <c r="X46" s="51">
        <v>37792</v>
      </c>
      <c r="Y46" s="51">
        <v>37792</v>
      </c>
      <c r="Z46" s="2" t="s">
        <v>8</v>
      </c>
      <c r="AA46" s="2" t="s">
        <v>8</v>
      </c>
      <c r="AB46" s="51">
        <v>37792</v>
      </c>
      <c r="AC46" s="51">
        <v>37792</v>
      </c>
      <c r="AD46" s="51">
        <v>37792</v>
      </c>
      <c r="AE46" s="2" t="s">
        <v>8</v>
      </c>
      <c r="AF46" s="51">
        <v>37792</v>
      </c>
      <c r="AG46" s="2" t="s">
        <v>6754</v>
      </c>
      <c r="AH46" s="2" t="s">
        <v>6754</v>
      </c>
      <c r="AI46" s="51">
        <v>37792</v>
      </c>
    </row>
    <row r="47" spans="1:35">
      <c r="A47" s="2" t="s">
        <v>643</v>
      </c>
      <c r="B47" s="9" t="s">
        <v>466</v>
      </c>
      <c r="C47" s="2" t="s">
        <v>644</v>
      </c>
      <c r="D47" s="10" t="s">
        <v>475</v>
      </c>
      <c r="E47" s="44" t="s">
        <v>645</v>
      </c>
      <c r="F47" s="44" t="s">
        <v>645</v>
      </c>
      <c r="G47" s="21">
        <v>20</v>
      </c>
      <c r="H47" s="21">
        <v>147</v>
      </c>
      <c r="I47" s="13">
        <f t="shared" si="5"/>
        <v>55</v>
      </c>
      <c r="J47" s="13">
        <f t="shared" si="1"/>
        <v>2003</v>
      </c>
      <c r="K47" s="2" t="s">
        <v>4496</v>
      </c>
      <c r="L47" s="123">
        <v>37728.043055555558</v>
      </c>
      <c r="M47" s="123">
        <v>37728.104166666664</v>
      </c>
      <c r="N47" s="123">
        <v>37728.37777777778</v>
      </c>
      <c r="O47" s="123">
        <v>37728.421527777777</v>
      </c>
      <c r="P47" s="44" t="s">
        <v>4497</v>
      </c>
      <c r="Q47" s="239">
        <f t="shared" si="6"/>
        <v>0.273611111115315</v>
      </c>
      <c r="R47" s="239">
        <f t="shared" si="7"/>
        <v>0.37847222221898846</v>
      </c>
      <c r="S47" s="21">
        <f t="shared" si="8"/>
        <v>1.64166666669189</v>
      </c>
      <c r="T47" s="6">
        <v>0</v>
      </c>
      <c r="U47" s="50">
        <v>1243.4895140000001</v>
      </c>
      <c r="V47" s="166"/>
      <c r="W47" s="51">
        <v>37792</v>
      </c>
      <c r="X47" s="51">
        <v>37792</v>
      </c>
      <c r="Y47" s="51">
        <v>37792</v>
      </c>
      <c r="Z47" s="2" t="s">
        <v>8</v>
      </c>
      <c r="AA47" s="2" t="s">
        <v>8</v>
      </c>
      <c r="AB47" s="51">
        <v>37792</v>
      </c>
      <c r="AC47" s="51">
        <v>37792</v>
      </c>
      <c r="AD47" s="51">
        <v>37792</v>
      </c>
      <c r="AE47" s="2" t="s">
        <v>8</v>
      </c>
      <c r="AF47" s="51">
        <v>37792</v>
      </c>
      <c r="AG47" s="2" t="s">
        <v>6754</v>
      </c>
      <c r="AH47" s="2" t="s">
        <v>6754</v>
      </c>
      <c r="AI47" s="51">
        <v>37792</v>
      </c>
    </row>
    <row r="48" spans="1:35">
      <c r="A48" s="2" t="s">
        <v>643</v>
      </c>
      <c r="B48" s="9" t="s">
        <v>466</v>
      </c>
      <c r="C48" s="2" t="s">
        <v>644</v>
      </c>
      <c r="D48" s="10" t="s">
        <v>475</v>
      </c>
      <c r="E48" s="44" t="s">
        <v>645</v>
      </c>
      <c r="F48" s="44" t="s">
        <v>645</v>
      </c>
      <c r="G48" s="21">
        <v>20</v>
      </c>
      <c r="H48" s="21">
        <v>147</v>
      </c>
      <c r="I48" s="13">
        <f t="shared" si="5"/>
        <v>55</v>
      </c>
      <c r="J48" s="13">
        <f t="shared" si="1"/>
        <v>2003</v>
      </c>
      <c r="K48" s="2" t="s">
        <v>4494</v>
      </c>
      <c r="L48" s="123">
        <v>37728.918749999997</v>
      </c>
      <c r="M48" s="123">
        <v>37728.989583333336</v>
      </c>
      <c r="N48" s="123">
        <v>37729.470833333333</v>
      </c>
      <c r="O48" s="123">
        <v>37729.53125</v>
      </c>
      <c r="P48" s="44" t="s">
        <v>4495</v>
      </c>
      <c r="Q48" s="239">
        <f t="shared" si="6"/>
        <v>0.48124999999708962</v>
      </c>
      <c r="R48" s="239">
        <f t="shared" si="7"/>
        <v>0.61250000000291038</v>
      </c>
      <c r="S48" s="21">
        <f t="shared" si="8"/>
        <v>2.8874999999825377</v>
      </c>
      <c r="T48" s="6">
        <v>0</v>
      </c>
      <c r="U48" s="50">
        <v>2206.754289</v>
      </c>
      <c r="V48" s="166"/>
      <c r="W48" s="51">
        <v>37792</v>
      </c>
      <c r="X48" s="51">
        <v>37792</v>
      </c>
      <c r="Y48" s="51">
        <v>37792</v>
      </c>
      <c r="Z48" s="2" t="s">
        <v>8</v>
      </c>
      <c r="AA48" s="2" t="s">
        <v>8</v>
      </c>
      <c r="AB48" s="51">
        <v>37792</v>
      </c>
      <c r="AC48" s="51">
        <v>37792</v>
      </c>
      <c r="AD48" s="51">
        <v>37792</v>
      </c>
      <c r="AE48" s="2" t="s">
        <v>8</v>
      </c>
      <c r="AF48" s="51">
        <v>37792</v>
      </c>
      <c r="AG48" s="2" t="s">
        <v>6754</v>
      </c>
      <c r="AH48" s="2" t="s">
        <v>6754</v>
      </c>
      <c r="AI48" s="51">
        <v>37792</v>
      </c>
    </row>
    <row r="49" spans="1:35">
      <c r="A49" s="2" t="s">
        <v>643</v>
      </c>
      <c r="B49" s="9" t="s">
        <v>466</v>
      </c>
      <c r="C49" s="2" t="s">
        <v>644</v>
      </c>
      <c r="D49" s="10" t="s">
        <v>475</v>
      </c>
      <c r="E49" s="44" t="s">
        <v>645</v>
      </c>
      <c r="F49" s="44" t="s">
        <v>645</v>
      </c>
      <c r="G49" s="21">
        <v>20</v>
      </c>
      <c r="H49" s="21">
        <v>147</v>
      </c>
      <c r="I49" s="13">
        <f t="shared" si="5"/>
        <v>55</v>
      </c>
      <c r="J49" s="13">
        <f t="shared" si="1"/>
        <v>2003</v>
      </c>
      <c r="K49" s="2" t="s">
        <v>4492</v>
      </c>
      <c r="L49" s="123">
        <v>37731.729861111111</v>
      </c>
      <c r="M49" s="123">
        <v>37731.773611111108</v>
      </c>
      <c r="N49" s="123">
        <v>37732.590277777781</v>
      </c>
      <c r="O49" s="123">
        <v>37732.645833333336</v>
      </c>
      <c r="P49" s="44" t="s">
        <v>4493</v>
      </c>
      <c r="Q49" s="239">
        <f t="shared" si="6"/>
        <v>0.8166666666729725</v>
      </c>
      <c r="R49" s="239">
        <f t="shared" si="7"/>
        <v>0.91597222222480923</v>
      </c>
      <c r="S49" s="21">
        <f t="shared" si="8"/>
        <v>4.900000000037835</v>
      </c>
      <c r="T49" s="6">
        <v>0</v>
      </c>
      <c r="U49" s="50">
        <v>2039.0642029999999</v>
      </c>
      <c r="V49" s="166"/>
      <c r="W49" s="51">
        <v>37792</v>
      </c>
      <c r="X49" s="51">
        <v>37792</v>
      </c>
      <c r="Y49" s="51">
        <v>37792</v>
      </c>
      <c r="Z49" s="2" t="s">
        <v>8</v>
      </c>
      <c r="AA49" s="2" t="s">
        <v>8</v>
      </c>
      <c r="AB49" s="51">
        <v>37792</v>
      </c>
      <c r="AC49" s="51">
        <v>37792</v>
      </c>
      <c r="AD49" s="51">
        <v>37792</v>
      </c>
      <c r="AE49" s="2" t="s">
        <v>8</v>
      </c>
      <c r="AF49" s="51">
        <v>37792</v>
      </c>
      <c r="AG49" s="2" t="s">
        <v>6754</v>
      </c>
      <c r="AH49" s="2" t="s">
        <v>6754</v>
      </c>
      <c r="AI49" s="51">
        <v>37792</v>
      </c>
    </row>
    <row r="50" spans="1:35">
      <c r="A50" s="2" t="s">
        <v>643</v>
      </c>
      <c r="B50" s="9" t="s">
        <v>466</v>
      </c>
      <c r="C50" s="2" t="s">
        <v>644</v>
      </c>
      <c r="D50" s="10" t="s">
        <v>475</v>
      </c>
      <c r="E50" s="44" t="s">
        <v>645</v>
      </c>
      <c r="F50" s="44" t="s">
        <v>645</v>
      </c>
      <c r="G50" s="21">
        <v>20</v>
      </c>
      <c r="H50" s="21">
        <v>147</v>
      </c>
      <c r="I50" s="13">
        <f t="shared" si="5"/>
        <v>55</v>
      </c>
      <c r="J50" s="13">
        <f t="shared" si="1"/>
        <v>2003</v>
      </c>
      <c r="K50" s="2" t="s">
        <v>4490</v>
      </c>
      <c r="L50" s="123">
        <v>37733.917361111111</v>
      </c>
      <c r="M50" s="123">
        <v>37734.009722222225</v>
      </c>
      <c r="N50" s="123">
        <v>37734.178472222222</v>
      </c>
      <c r="O50" s="123">
        <v>37734.376388888886</v>
      </c>
      <c r="P50" s="44" t="s">
        <v>4488</v>
      </c>
      <c r="Q50" s="239">
        <f t="shared" si="6"/>
        <v>0.16874999999708962</v>
      </c>
      <c r="R50" s="239">
        <f t="shared" si="7"/>
        <v>0.45902777777519077</v>
      </c>
      <c r="S50" s="21">
        <f t="shared" si="8"/>
        <v>1.0124999999825377</v>
      </c>
      <c r="T50" s="6">
        <v>0</v>
      </c>
      <c r="U50" s="50">
        <v>3676.2800001999999</v>
      </c>
      <c r="V50" s="166" t="s">
        <v>4491</v>
      </c>
      <c r="W50" s="51">
        <v>37792</v>
      </c>
      <c r="X50" s="51">
        <v>37792</v>
      </c>
      <c r="Y50" s="51">
        <v>37792</v>
      </c>
      <c r="Z50" s="2" t="s">
        <v>8</v>
      </c>
      <c r="AA50" s="2" t="s">
        <v>8</v>
      </c>
      <c r="AB50" s="51">
        <v>37792</v>
      </c>
      <c r="AC50" s="51">
        <v>37792</v>
      </c>
      <c r="AD50" s="51">
        <v>37792</v>
      </c>
      <c r="AE50" s="2" t="s">
        <v>8</v>
      </c>
      <c r="AF50" s="51">
        <v>37792</v>
      </c>
      <c r="AG50" s="2" t="s">
        <v>6754</v>
      </c>
      <c r="AH50" s="2" t="s">
        <v>6754</v>
      </c>
      <c r="AI50" s="51">
        <v>37792</v>
      </c>
    </row>
    <row r="51" spans="1:35">
      <c r="A51" s="2" t="s">
        <v>643</v>
      </c>
      <c r="B51" s="9" t="s">
        <v>466</v>
      </c>
      <c r="C51" s="2" t="s">
        <v>644</v>
      </c>
      <c r="D51" s="10" t="s">
        <v>475</v>
      </c>
      <c r="E51" s="44" t="s">
        <v>645</v>
      </c>
      <c r="F51" s="44" t="s">
        <v>645</v>
      </c>
      <c r="G51" s="21">
        <v>20</v>
      </c>
      <c r="H51" s="21">
        <v>147</v>
      </c>
      <c r="I51" s="13">
        <f t="shared" si="5"/>
        <v>55</v>
      </c>
      <c r="J51" s="13">
        <f t="shared" si="1"/>
        <v>2003</v>
      </c>
      <c r="K51" s="2" t="s">
        <v>4487</v>
      </c>
      <c r="L51" s="123">
        <v>37734.9375</v>
      </c>
      <c r="M51" s="123">
        <v>37735.024305555555</v>
      </c>
      <c r="N51" s="123">
        <v>37736.13958333333</v>
      </c>
      <c r="O51" s="123">
        <v>37736.87222222222</v>
      </c>
      <c r="P51" s="44" t="s">
        <v>4488</v>
      </c>
      <c r="Q51" s="239">
        <f t="shared" si="6"/>
        <v>1.1152777777751908</v>
      </c>
      <c r="R51" s="239">
        <f t="shared" si="7"/>
        <v>1.9347222222204437</v>
      </c>
      <c r="S51" s="21">
        <f t="shared" si="8"/>
        <v>6.6916666666511446</v>
      </c>
      <c r="T51" s="6">
        <v>0</v>
      </c>
      <c r="U51" s="50">
        <v>3695.52</v>
      </c>
      <c r="V51" s="166" t="s">
        <v>4489</v>
      </c>
      <c r="W51" s="51">
        <v>37792</v>
      </c>
      <c r="X51" s="51">
        <v>37792</v>
      </c>
      <c r="Y51" s="51">
        <v>37792</v>
      </c>
      <c r="Z51" s="2" t="s">
        <v>8</v>
      </c>
      <c r="AA51" s="2" t="s">
        <v>8</v>
      </c>
      <c r="AB51" s="51">
        <v>37792</v>
      </c>
      <c r="AC51" s="51">
        <v>37792</v>
      </c>
      <c r="AD51" s="51">
        <v>37792</v>
      </c>
      <c r="AE51" s="2" t="s">
        <v>8</v>
      </c>
      <c r="AF51" s="51">
        <v>37792</v>
      </c>
      <c r="AG51" s="2" t="s">
        <v>6754</v>
      </c>
      <c r="AH51" s="2" t="s">
        <v>6754</v>
      </c>
      <c r="AI51" s="51">
        <v>37792</v>
      </c>
    </row>
    <row r="52" spans="1:35">
      <c r="A52" s="2" t="s">
        <v>643</v>
      </c>
      <c r="B52" s="9" t="s">
        <v>466</v>
      </c>
      <c r="C52" s="2" t="s">
        <v>644</v>
      </c>
      <c r="D52" s="10" t="s">
        <v>475</v>
      </c>
      <c r="E52" s="44" t="s">
        <v>645</v>
      </c>
      <c r="F52" s="44" t="s">
        <v>645</v>
      </c>
      <c r="G52" s="21">
        <v>20</v>
      </c>
      <c r="H52" s="21">
        <v>147</v>
      </c>
      <c r="I52" s="13">
        <f t="shared" si="5"/>
        <v>55</v>
      </c>
      <c r="J52" s="13">
        <f t="shared" si="1"/>
        <v>2003</v>
      </c>
      <c r="K52" s="2" t="s">
        <v>4485</v>
      </c>
      <c r="L52" s="123">
        <v>37738.272916666669</v>
      </c>
      <c r="M52" s="123">
        <v>37738.336111111108</v>
      </c>
      <c r="N52" s="123">
        <v>37739.336805555555</v>
      </c>
      <c r="O52" s="123">
        <v>37739.430555555555</v>
      </c>
      <c r="P52" s="44" t="s">
        <v>4486</v>
      </c>
      <c r="Q52" s="239">
        <f t="shared" si="6"/>
        <v>1.0006944444467081</v>
      </c>
      <c r="R52" s="239">
        <f t="shared" si="7"/>
        <v>1.1576388888861402</v>
      </c>
      <c r="S52" s="21">
        <f t="shared" si="8"/>
        <v>6.0041666666802485</v>
      </c>
      <c r="T52" s="6">
        <v>0</v>
      </c>
      <c r="U52" s="50">
        <v>3019.24</v>
      </c>
      <c r="V52" s="166"/>
      <c r="W52" s="51">
        <v>37792</v>
      </c>
      <c r="X52" s="51">
        <v>37792</v>
      </c>
      <c r="Y52" s="51">
        <v>37792</v>
      </c>
      <c r="Z52" s="2" t="s">
        <v>8</v>
      </c>
      <c r="AA52" s="2" t="s">
        <v>8</v>
      </c>
      <c r="AB52" s="51">
        <v>37792</v>
      </c>
      <c r="AC52" s="51">
        <v>37792</v>
      </c>
      <c r="AD52" s="51">
        <v>37792</v>
      </c>
      <c r="AE52" s="2" t="s">
        <v>8</v>
      </c>
      <c r="AF52" s="51">
        <v>37792</v>
      </c>
      <c r="AG52" s="2" t="s">
        <v>6754</v>
      </c>
      <c r="AH52" s="2" t="s">
        <v>6754</v>
      </c>
      <c r="AI52" s="51">
        <v>37792</v>
      </c>
    </row>
    <row r="53" spans="1:35">
      <c r="A53" s="2" t="s">
        <v>643</v>
      </c>
      <c r="B53" s="9" t="s">
        <v>466</v>
      </c>
      <c r="C53" s="2" t="s">
        <v>644</v>
      </c>
      <c r="D53" s="10" t="s">
        <v>475</v>
      </c>
      <c r="E53" s="44" t="s">
        <v>645</v>
      </c>
      <c r="F53" s="44" t="s">
        <v>645</v>
      </c>
      <c r="G53" s="21">
        <v>12.93</v>
      </c>
      <c r="H53" s="21">
        <v>143.6</v>
      </c>
      <c r="I53" s="13">
        <f t="shared" si="5"/>
        <v>54</v>
      </c>
      <c r="J53" s="13">
        <f t="shared" si="1"/>
        <v>2003</v>
      </c>
      <c r="K53" s="2" t="s">
        <v>4482</v>
      </c>
      <c r="L53" s="123">
        <v>37740.580555555556</v>
      </c>
      <c r="M53" s="123">
        <v>37740.640277777777</v>
      </c>
      <c r="N53" s="123">
        <v>37742.045138888891</v>
      </c>
      <c r="O53" s="123">
        <v>37742.123611111114</v>
      </c>
      <c r="P53" s="44" t="s">
        <v>4483</v>
      </c>
      <c r="Q53" s="239">
        <f t="shared" si="6"/>
        <v>1.4048611111138598</v>
      </c>
      <c r="R53" s="239">
        <f t="shared" si="7"/>
        <v>1.5430555555576575</v>
      </c>
      <c r="S53" s="21">
        <f t="shared" si="8"/>
        <v>8.4291666666831588</v>
      </c>
      <c r="T53" s="6">
        <v>0</v>
      </c>
      <c r="U53" s="50">
        <v>2862.62</v>
      </c>
      <c r="V53" s="166" t="s">
        <v>4484</v>
      </c>
      <c r="W53" s="51">
        <v>37792</v>
      </c>
      <c r="X53" s="51">
        <v>37792</v>
      </c>
      <c r="Y53" s="51">
        <v>37792</v>
      </c>
      <c r="Z53" s="2" t="s">
        <v>8</v>
      </c>
      <c r="AA53" s="2" t="s">
        <v>8</v>
      </c>
      <c r="AB53" s="51">
        <v>37792</v>
      </c>
      <c r="AC53" s="51">
        <v>37792</v>
      </c>
      <c r="AD53" s="51">
        <v>37792</v>
      </c>
      <c r="AE53" s="2" t="s">
        <v>8</v>
      </c>
      <c r="AF53" s="51">
        <v>37792</v>
      </c>
      <c r="AG53" s="2" t="s">
        <v>6754</v>
      </c>
      <c r="AH53" s="2" t="s">
        <v>6754</v>
      </c>
      <c r="AI53" s="51">
        <v>37792</v>
      </c>
    </row>
    <row r="54" spans="1:35">
      <c r="A54" s="2" t="s">
        <v>643</v>
      </c>
      <c r="B54" s="9" t="s">
        <v>466</v>
      </c>
      <c r="C54" s="2" t="s">
        <v>644</v>
      </c>
      <c r="D54" s="10" t="s">
        <v>475</v>
      </c>
      <c r="E54" s="44" t="s">
        <v>645</v>
      </c>
      <c r="F54" s="44" t="s">
        <v>645</v>
      </c>
      <c r="G54" s="21">
        <v>12.93</v>
      </c>
      <c r="H54" s="21">
        <v>143.6</v>
      </c>
      <c r="I54" s="13">
        <f t="shared" si="5"/>
        <v>54</v>
      </c>
      <c r="J54" s="13">
        <f t="shared" si="1"/>
        <v>2003</v>
      </c>
      <c r="K54" s="2" t="s">
        <v>4480</v>
      </c>
      <c r="L54" s="123">
        <v>37742.356944444444</v>
      </c>
      <c r="M54" s="123">
        <v>37742.425694444442</v>
      </c>
      <c r="N54" s="123">
        <v>37743.068055555559</v>
      </c>
      <c r="O54" s="123">
        <v>37743.138194444444</v>
      </c>
      <c r="P54" s="44" t="s">
        <v>4481</v>
      </c>
      <c r="Q54" s="239">
        <f t="shared" si="6"/>
        <v>0.64236111111677019</v>
      </c>
      <c r="R54" s="239">
        <f t="shared" si="7"/>
        <v>0.78125</v>
      </c>
      <c r="S54" s="21">
        <f t="shared" si="8"/>
        <v>3.8541666667006211</v>
      </c>
      <c r="T54" s="6">
        <v>0</v>
      </c>
      <c r="U54" s="50">
        <v>3159.52</v>
      </c>
      <c r="V54" s="166"/>
      <c r="W54" s="51">
        <v>37792</v>
      </c>
      <c r="X54" s="51">
        <v>37792</v>
      </c>
      <c r="Y54" s="51">
        <v>37792</v>
      </c>
      <c r="Z54" s="2" t="s">
        <v>8</v>
      </c>
      <c r="AA54" s="2" t="s">
        <v>8</v>
      </c>
      <c r="AB54" s="51">
        <v>37792</v>
      </c>
      <c r="AC54" s="51">
        <v>37792</v>
      </c>
      <c r="AD54" s="51">
        <v>37792</v>
      </c>
      <c r="AE54" s="2" t="s">
        <v>8</v>
      </c>
      <c r="AF54" s="51">
        <v>37792</v>
      </c>
      <c r="AG54" s="2" t="s">
        <v>6754</v>
      </c>
      <c r="AH54" s="2" t="s">
        <v>6754</v>
      </c>
      <c r="AI54" s="51">
        <v>37792</v>
      </c>
    </row>
    <row r="55" spans="1:35">
      <c r="A55" s="2" t="s">
        <v>643</v>
      </c>
      <c r="B55" s="9" t="s">
        <v>466</v>
      </c>
      <c r="C55" s="2" t="s">
        <v>644</v>
      </c>
      <c r="D55" s="10" t="s">
        <v>475</v>
      </c>
      <c r="E55" s="44" t="s">
        <v>645</v>
      </c>
      <c r="F55" s="44" t="s">
        <v>645</v>
      </c>
      <c r="G55" s="21">
        <v>12.93</v>
      </c>
      <c r="H55" s="21">
        <v>143.6</v>
      </c>
      <c r="I55" s="13">
        <f t="shared" si="5"/>
        <v>54</v>
      </c>
      <c r="J55" s="13">
        <f t="shared" si="1"/>
        <v>2003</v>
      </c>
      <c r="K55" s="2" t="s">
        <v>4477</v>
      </c>
      <c r="L55" s="123">
        <v>37743.482638888891</v>
      </c>
      <c r="M55" s="123">
        <v>37743.662499999999</v>
      </c>
      <c r="N55" s="123">
        <v>37744.54791666667</v>
      </c>
      <c r="O55" s="123">
        <v>37744.65902777778</v>
      </c>
      <c r="P55" s="44" t="s">
        <v>4478</v>
      </c>
      <c r="Q55" s="239">
        <f t="shared" si="6"/>
        <v>0.88541666667151731</v>
      </c>
      <c r="R55" s="239">
        <f t="shared" si="7"/>
        <v>1.1763888888890506</v>
      </c>
      <c r="S55" s="21">
        <f t="shared" si="8"/>
        <v>5.3125000000291038</v>
      </c>
      <c r="T55" s="6">
        <v>0</v>
      </c>
      <c r="U55" s="71">
        <v>6501.69</v>
      </c>
      <c r="V55" s="166" t="s">
        <v>4479</v>
      </c>
      <c r="W55" s="51">
        <v>37792</v>
      </c>
      <c r="X55" s="51">
        <v>37792</v>
      </c>
      <c r="Y55" s="51">
        <v>37792</v>
      </c>
      <c r="Z55" s="2" t="s">
        <v>8</v>
      </c>
      <c r="AA55" s="2" t="s">
        <v>8</v>
      </c>
      <c r="AB55" s="51">
        <v>37792</v>
      </c>
      <c r="AC55" s="51">
        <v>37792</v>
      </c>
      <c r="AD55" s="51">
        <v>37792</v>
      </c>
      <c r="AE55" s="2" t="s">
        <v>8</v>
      </c>
      <c r="AF55" s="51">
        <v>37792</v>
      </c>
      <c r="AG55" s="2" t="s">
        <v>6754</v>
      </c>
      <c r="AH55" s="2" t="s">
        <v>6754</v>
      </c>
      <c r="AI55" s="51">
        <v>37792</v>
      </c>
    </row>
    <row r="56" spans="1:35">
      <c r="A56" s="2" t="s">
        <v>647</v>
      </c>
      <c r="B56" s="9" t="s">
        <v>466</v>
      </c>
      <c r="C56" s="2" t="s">
        <v>648</v>
      </c>
      <c r="D56" s="10" t="s">
        <v>649</v>
      </c>
      <c r="E56" s="2" t="s">
        <v>516</v>
      </c>
      <c r="F56" s="2" t="s">
        <v>516</v>
      </c>
      <c r="G56" s="21">
        <v>28</v>
      </c>
      <c r="H56" s="21">
        <v>-142</v>
      </c>
      <c r="I56" s="13">
        <f t="shared" si="5"/>
        <v>7</v>
      </c>
      <c r="J56" s="13">
        <f t="shared" si="1"/>
        <v>2003</v>
      </c>
      <c r="K56" s="2" t="s">
        <v>4475</v>
      </c>
      <c r="L56" s="123">
        <v>37766.90347222222</v>
      </c>
      <c r="M56" s="123">
        <v>37767.039583333331</v>
      </c>
      <c r="N56" s="123">
        <v>37767.21597222222</v>
      </c>
      <c r="O56" s="123">
        <v>37767.489583333336</v>
      </c>
      <c r="P56" s="44" t="s">
        <v>516</v>
      </c>
      <c r="Q56" s="239">
        <f t="shared" si="6"/>
        <v>0.17638888888905058</v>
      </c>
      <c r="R56" s="239">
        <f t="shared" si="7"/>
        <v>0.586111111115315</v>
      </c>
      <c r="S56" s="21">
        <f t="shared" si="8"/>
        <v>1.0583333333343035</v>
      </c>
      <c r="T56" s="6">
        <v>0</v>
      </c>
      <c r="U56" s="6">
        <v>4962</v>
      </c>
      <c r="V56" s="166" t="s">
        <v>4476</v>
      </c>
      <c r="W56" s="51">
        <v>37812</v>
      </c>
      <c r="X56" s="51">
        <v>37812</v>
      </c>
      <c r="Y56" s="51">
        <v>37812</v>
      </c>
      <c r="Z56" s="2" t="s">
        <v>8</v>
      </c>
      <c r="AA56" s="2" t="s">
        <v>8</v>
      </c>
      <c r="AB56" s="51">
        <v>37812</v>
      </c>
      <c r="AC56" s="51">
        <v>37812</v>
      </c>
      <c r="AD56" s="51">
        <v>37812</v>
      </c>
      <c r="AE56" s="2" t="s">
        <v>8</v>
      </c>
      <c r="AF56" s="2" t="s">
        <v>6754</v>
      </c>
      <c r="AG56" s="2" t="s">
        <v>6754</v>
      </c>
      <c r="AH56" s="2" t="s">
        <v>6754</v>
      </c>
      <c r="AI56" s="51">
        <v>37812</v>
      </c>
    </row>
    <row r="57" spans="1:35">
      <c r="A57" s="2" t="s">
        <v>647</v>
      </c>
      <c r="B57" s="9" t="s">
        <v>466</v>
      </c>
      <c r="C57" s="2" t="s">
        <v>648</v>
      </c>
      <c r="D57" s="10" t="s">
        <v>649</v>
      </c>
      <c r="E57" s="2" t="s">
        <v>516</v>
      </c>
      <c r="F57" s="2" t="s">
        <v>516</v>
      </c>
      <c r="G57" s="21">
        <v>28</v>
      </c>
      <c r="H57" s="21">
        <v>-142</v>
      </c>
      <c r="I57" s="13">
        <f t="shared" si="5"/>
        <v>7</v>
      </c>
      <c r="J57" s="13">
        <f t="shared" si="1"/>
        <v>2003</v>
      </c>
      <c r="K57" s="2" t="s">
        <v>4473</v>
      </c>
      <c r="L57" s="123">
        <v>37768.334074074075</v>
      </c>
      <c r="M57" s="123">
        <v>37768.454386574071</v>
      </c>
      <c r="N57" s="123">
        <v>37768.664583333331</v>
      </c>
      <c r="O57" s="123">
        <v>37768.836736111109</v>
      </c>
      <c r="P57" s="44" t="s">
        <v>516</v>
      </c>
      <c r="Q57" s="239">
        <f t="shared" si="6"/>
        <v>0.21019675926072523</v>
      </c>
      <c r="R57" s="239">
        <f t="shared" si="7"/>
        <v>0.50266203703358769</v>
      </c>
      <c r="S57" s="21">
        <f t="shared" si="8"/>
        <v>1.2611805555643514</v>
      </c>
      <c r="T57" s="6">
        <v>0</v>
      </c>
      <c r="U57" s="6">
        <v>4962</v>
      </c>
      <c r="V57" s="166" t="s">
        <v>4474</v>
      </c>
      <c r="W57" s="51">
        <v>37812</v>
      </c>
      <c r="X57" s="51">
        <v>37812</v>
      </c>
      <c r="Y57" s="51">
        <v>37812</v>
      </c>
      <c r="Z57" s="2" t="s">
        <v>8</v>
      </c>
      <c r="AA57" s="2" t="s">
        <v>8</v>
      </c>
      <c r="AB57" s="51">
        <v>37812</v>
      </c>
      <c r="AC57" s="51">
        <v>37812</v>
      </c>
      <c r="AD57" s="51">
        <v>37812</v>
      </c>
      <c r="AE57" s="2" t="s">
        <v>8</v>
      </c>
      <c r="AF57" s="2" t="s">
        <v>6754</v>
      </c>
      <c r="AG57" s="2" t="s">
        <v>6754</v>
      </c>
      <c r="AH57" s="2" t="s">
        <v>6754</v>
      </c>
      <c r="AI57" s="51">
        <v>37812</v>
      </c>
    </row>
    <row r="58" spans="1:35">
      <c r="A58" s="2" t="s">
        <v>647</v>
      </c>
      <c r="B58" s="9" t="s">
        <v>466</v>
      </c>
      <c r="C58" s="2" t="s">
        <v>648</v>
      </c>
      <c r="D58" s="10" t="s">
        <v>649</v>
      </c>
      <c r="E58" s="2" t="s">
        <v>516</v>
      </c>
      <c r="F58" s="2" t="s">
        <v>516</v>
      </c>
      <c r="G58" s="21">
        <v>28</v>
      </c>
      <c r="H58" s="21">
        <v>-142</v>
      </c>
      <c r="I58" s="13">
        <f t="shared" si="5"/>
        <v>7</v>
      </c>
      <c r="J58" s="13">
        <f t="shared" si="1"/>
        <v>2003</v>
      </c>
      <c r="K58" s="2" t="s">
        <v>4471</v>
      </c>
      <c r="L58" s="123">
        <v>37769.006226851852</v>
      </c>
      <c r="M58" s="123">
        <v>37769.136157407411</v>
      </c>
      <c r="N58" s="123">
        <v>37771.085138888891</v>
      </c>
      <c r="O58" s="123">
        <v>37771.26666666667</v>
      </c>
      <c r="P58" s="44" t="s">
        <v>516</v>
      </c>
      <c r="Q58" s="239">
        <f t="shared" si="6"/>
        <v>1.9489814814805868</v>
      </c>
      <c r="R58" s="239">
        <f t="shared" si="7"/>
        <v>2.2604398148178007</v>
      </c>
      <c r="S58" s="21">
        <f t="shared" si="8"/>
        <v>11.693888888883521</v>
      </c>
      <c r="T58" s="6">
        <v>0</v>
      </c>
      <c r="U58" s="6">
        <v>4966</v>
      </c>
      <c r="V58" s="166" t="s">
        <v>4472</v>
      </c>
      <c r="W58" s="51">
        <v>37812</v>
      </c>
      <c r="X58" s="51">
        <v>37812</v>
      </c>
      <c r="Y58" s="51">
        <v>37812</v>
      </c>
      <c r="Z58" s="2" t="s">
        <v>8</v>
      </c>
      <c r="AA58" s="2" t="s">
        <v>8</v>
      </c>
      <c r="AB58" s="51">
        <v>37812</v>
      </c>
      <c r="AC58" s="51">
        <v>37812</v>
      </c>
      <c r="AD58" s="51">
        <v>37812</v>
      </c>
      <c r="AE58" s="2" t="s">
        <v>8</v>
      </c>
      <c r="AF58" s="2" t="s">
        <v>6754</v>
      </c>
      <c r="AG58" s="2" t="s">
        <v>6754</v>
      </c>
      <c r="AH58" s="2" t="s">
        <v>6754</v>
      </c>
      <c r="AI58" s="51">
        <v>37812</v>
      </c>
    </row>
    <row r="59" spans="1:35">
      <c r="A59" s="2" t="s">
        <v>647</v>
      </c>
      <c r="B59" s="9" t="s">
        <v>466</v>
      </c>
      <c r="C59" s="2" t="s">
        <v>648</v>
      </c>
      <c r="D59" s="10" t="s">
        <v>649</v>
      </c>
      <c r="E59" s="2" t="s">
        <v>516</v>
      </c>
      <c r="F59" s="2" t="s">
        <v>516</v>
      </c>
      <c r="G59" s="21">
        <v>28</v>
      </c>
      <c r="H59" s="21">
        <v>-142</v>
      </c>
      <c r="I59" s="13">
        <f t="shared" si="5"/>
        <v>7</v>
      </c>
      <c r="J59" s="13">
        <f t="shared" si="1"/>
        <v>2003</v>
      </c>
      <c r="K59" s="2" t="s">
        <v>4469</v>
      </c>
      <c r="L59" s="123">
        <v>37772.750393518516</v>
      </c>
      <c r="M59" s="123">
        <v>37772.861932870372</v>
      </c>
      <c r="N59" s="123">
        <v>37773.557129629633</v>
      </c>
      <c r="O59" s="123">
        <v>37773.697916666664</v>
      </c>
      <c r="P59" s="44" t="s">
        <v>516</v>
      </c>
      <c r="Q59" s="239">
        <f t="shared" si="6"/>
        <v>0.69519675926130731</v>
      </c>
      <c r="R59" s="239">
        <f t="shared" si="7"/>
        <v>0.94752314814832062</v>
      </c>
      <c r="S59" s="21">
        <f t="shared" si="8"/>
        <v>4.1711805555678438</v>
      </c>
      <c r="T59" s="6">
        <v>0</v>
      </c>
      <c r="U59" s="6">
        <v>4969</v>
      </c>
      <c r="V59" s="166" t="s">
        <v>4470</v>
      </c>
      <c r="W59" s="51">
        <v>37812</v>
      </c>
      <c r="X59" s="51">
        <v>37812</v>
      </c>
      <c r="Y59" s="51">
        <v>37812</v>
      </c>
      <c r="Z59" s="2" t="s">
        <v>8</v>
      </c>
      <c r="AA59" s="2" t="s">
        <v>8</v>
      </c>
      <c r="AB59" s="51">
        <v>37812</v>
      </c>
      <c r="AC59" s="51">
        <v>37812</v>
      </c>
      <c r="AD59" s="51">
        <v>37812</v>
      </c>
      <c r="AE59" s="2" t="s">
        <v>8</v>
      </c>
      <c r="AF59" s="2" t="s">
        <v>6754</v>
      </c>
      <c r="AG59" s="2" t="s">
        <v>6754</v>
      </c>
      <c r="AH59" s="2" t="s">
        <v>6754</v>
      </c>
      <c r="AI59" s="51">
        <v>37812</v>
      </c>
    </row>
    <row r="60" spans="1:35">
      <c r="A60" s="2" t="s">
        <v>647</v>
      </c>
      <c r="B60" s="9" t="s">
        <v>466</v>
      </c>
      <c r="C60" s="2" t="s">
        <v>648</v>
      </c>
      <c r="D60" s="10" t="s">
        <v>649</v>
      </c>
      <c r="E60" s="2" t="s">
        <v>516</v>
      </c>
      <c r="F60" s="2" t="s">
        <v>516</v>
      </c>
      <c r="G60" s="21">
        <v>28</v>
      </c>
      <c r="H60" s="21">
        <v>-142</v>
      </c>
      <c r="I60" s="13">
        <f t="shared" si="5"/>
        <v>7</v>
      </c>
      <c r="J60" s="13">
        <f t="shared" si="1"/>
        <v>2003</v>
      </c>
      <c r="K60" s="2" t="s">
        <v>4467</v>
      </c>
      <c r="L60" s="123">
        <v>37773.880462962959</v>
      </c>
      <c r="M60" s="123">
        <v>37773.984189814815</v>
      </c>
      <c r="N60" s="123">
        <v>37774.128831018519</v>
      </c>
      <c r="O60" s="123">
        <v>37774.256249999999</v>
      </c>
      <c r="P60" s="44" t="s">
        <v>516</v>
      </c>
      <c r="Q60" s="239">
        <f t="shared" si="6"/>
        <v>0.14464120370394085</v>
      </c>
      <c r="R60" s="239">
        <f t="shared" si="7"/>
        <v>0.37578703703911742</v>
      </c>
      <c r="S60" s="21">
        <f t="shared" si="8"/>
        <v>0.86784722222364508</v>
      </c>
      <c r="T60" s="6">
        <v>0</v>
      </c>
      <c r="U60" s="6">
        <v>4963</v>
      </c>
      <c r="V60" s="166" t="s">
        <v>4468</v>
      </c>
      <c r="W60" s="51">
        <v>37812</v>
      </c>
      <c r="X60" s="51">
        <v>37812</v>
      </c>
      <c r="Y60" s="51">
        <v>37812</v>
      </c>
      <c r="Z60" s="2" t="s">
        <v>8</v>
      </c>
      <c r="AA60" s="2" t="s">
        <v>8</v>
      </c>
      <c r="AB60" s="51">
        <v>37812</v>
      </c>
      <c r="AC60" s="51">
        <v>37812</v>
      </c>
      <c r="AD60" s="51">
        <v>37812</v>
      </c>
      <c r="AE60" s="2" t="s">
        <v>8</v>
      </c>
      <c r="AF60" s="2" t="s">
        <v>6754</v>
      </c>
      <c r="AG60" s="2" t="s">
        <v>6754</v>
      </c>
      <c r="AH60" s="2" t="s">
        <v>6754</v>
      </c>
      <c r="AI60" s="51">
        <v>37812</v>
      </c>
    </row>
    <row r="61" spans="1:35">
      <c r="A61" s="2" t="s">
        <v>647</v>
      </c>
      <c r="B61" s="9" t="s">
        <v>466</v>
      </c>
      <c r="C61" s="2" t="s">
        <v>648</v>
      </c>
      <c r="D61" s="10" t="s">
        <v>649</v>
      </c>
      <c r="E61" s="2" t="s">
        <v>516</v>
      </c>
      <c r="F61" s="2" t="s">
        <v>516</v>
      </c>
      <c r="G61" s="21">
        <v>28</v>
      </c>
      <c r="H61" s="21">
        <v>-142</v>
      </c>
      <c r="I61" s="13">
        <f t="shared" si="5"/>
        <v>7</v>
      </c>
      <c r="J61" s="13">
        <f t="shared" si="1"/>
        <v>2003</v>
      </c>
      <c r="K61" s="2" t="s">
        <v>4464</v>
      </c>
      <c r="L61" s="123">
        <v>37774.64947916667</v>
      </c>
      <c r="M61" s="123">
        <v>37774.755555555559</v>
      </c>
      <c r="N61" s="123">
        <v>37774.860486111109</v>
      </c>
      <c r="O61" s="123">
        <v>37774.968206018515</v>
      </c>
      <c r="P61" s="44" t="s">
        <v>4465</v>
      </c>
      <c r="Q61" s="239">
        <f t="shared" si="6"/>
        <v>0.10493055554979946</v>
      </c>
      <c r="R61" s="239">
        <f t="shared" si="7"/>
        <v>0.3187268518449855</v>
      </c>
      <c r="S61" s="21">
        <f t="shared" si="8"/>
        <v>0.62958333329879679</v>
      </c>
      <c r="T61" s="6">
        <v>0</v>
      </c>
      <c r="U61" s="6">
        <v>4969</v>
      </c>
      <c r="V61" s="166" t="s">
        <v>4466</v>
      </c>
      <c r="W61" s="51">
        <v>37812</v>
      </c>
      <c r="X61" s="51">
        <v>37812</v>
      </c>
      <c r="Y61" s="51">
        <v>37812</v>
      </c>
      <c r="Z61" s="2" t="s">
        <v>8</v>
      </c>
      <c r="AA61" s="2" t="s">
        <v>8</v>
      </c>
      <c r="AB61" s="51">
        <v>37812</v>
      </c>
      <c r="AC61" s="51">
        <v>37812</v>
      </c>
      <c r="AD61" s="51">
        <v>37812</v>
      </c>
      <c r="AE61" s="2" t="s">
        <v>8</v>
      </c>
      <c r="AF61" s="2" t="s">
        <v>6754</v>
      </c>
      <c r="AG61" s="2" t="s">
        <v>6754</v>
      </c>
      <c r="AH61" s="2" t="s">
        <v>6754</v>
      </c>
      <c r="AI61" s="51">
        <v>37812</v>
      </c>
    </row>
    <row r="62" spans="1:35">
      <c r="A62" s="2" t="s">
        <v>650</v>
      </c>
      <c r="B62" s="9" t="s">
        <v>466</v>
      </c>
      <c r="C62" s="2" t="s">
        <v>651</v>
      </c>
      <c r="D62" s="2" t="s">
        <v>652</v>
      </c>
      <c r="E62" s="9" t="s">
        <v>6126</v>
      </c>
      <c r="F62" s="9" t="s">
        <v>6126</v>
      </c>
      <c r="G62" s="21">
        <v>47.95</v>
      </c>
      <c r="H62" s="21">
        <v>-129.08000000000001</v>
      </c>
      <c r="I62" s="13">
        <f t="shared" si="5"/>
        <v>9</v>
      </c>
      <c r="J62" s="13">
        <f t="shared" si="1"/>
        <v>2003</v>
      </c>
      <c r="K62" s="2" t="s">
        <v>4463</v>
      </c>
      <c r="L62" s="123">
        <v>37792.379166666666</v>
      </c>
      <c r="M62" s="123">
        <v>37792.433333333334</v>
      </c>
      <c r="N62" s="123">
        <v>37793.159722222219</v>
      </c>
      <c r="O62" s="123">
        <v>37793.237500000003</v>
      </c>
      <c r="P62" s="44" t="s">
        <v>4252</v>
      </c>
      <c r="Q62" s="239">
        <f t="shared" si="6"/>
        <v>0.726388888884685</v>
      </c>
      <c r="R62" s="239">
        <f t="shared" si="7"/>
        <v>0.85833333333721384</v>
      </c>
      <c r="S62" s="21">
        <f t="shared" si="8"/>
        <v>4.35833333330811</v>
      </c>
      <c r="T62" s="6">
        <v>0</v>
      </c>
      <c r="U62" s="6"/>
      <c r="V62" s="166" t="s">
        <v>4459</v>
      </c>
      <c r="W62" s="51">
        <v>37837</v>
      </c>
      <c r="X62" s="51">
        <v>37837</v>
      </c>
      <c r="Y62" s="51">
        <v>37837</v>
      </c>
      <c r="Z62" s="2" t="s">
        <v>8</v>
      </c>
      <c r="AA62" s="2" t="s">
        <v>8</v>
      </c>
      <c r="AB62" s="51">
        <v>37837</v>
      </c>
      <c r="AC62" s="51">
        <v>37837</v>
      </c>
      <c r="AD62" s="51">
        <v>37837</v>
      </c>
      <c r="AE62" s="51">
        <v>37837</v>
      </c>
      <c r="AF62" s="51">
        <v>37837</v>
      </c>
      <c r="AG62" s="2" t="s">
        <v>6754</v>
      </c>
      <c r="AH62" s="2" t="s">
        <v>6754</v>
      </c>
      <c r="AI62" s="51">
        <v>37837</v>
      </c>
    </row>
    <row r="63" spans="1:35">
      <c r="A63" s="2" t="s">
        <v>650</v>
      </c>
      <c r="B63" s="9" t="s">
        <v>466</v>
      </c>
      <c r="C63" s="2" t="s">
        <v>651</v>
      </c>
      <c r="D63" s="2" t="s">
        <v>652</v>
      </c>
      <c r="E63" s="9" t="s">
        <v>6126</v>
      </c>
      <c r="F63" s="9" t="s">
        <v>6126</v>
      </c>
      <c r="G63" s="21">
        <v>47.95</v>
      </c>
      <c r="H63" s="21">
        <v>-129.08000000000001</v>
      </c>
      <c r="I63" s="13">
        <f t="shared" si="5"/>
        <v>9</v>
      </c>
      <c r="J63" s="13">
        <f t="shared" si="1"/>
        <v>2003</v>
      </c>
      <c r="K63" s="2" t="s">
        <v>4462</v>
      </c>
      <c r="L63" s="123">
        <v>37793.504861111112</v>
      </c>
      <c r="M63" s="123">
        <v>37793.581250000003</v>
      </c>
      <c r="N63" s="123">
        <v>37794.649305555555</v>
      </c>
      <c r="O63" s="123">
        <v>37794.727777777778</v>
      </c>
      <c r="P63" s="44" t="s">
        <v>4449</v>
      </c>
      <c r="Q63" s="239">
        <f t="shared" si="6"/>
        <v>1.0680555555518367</v>
      </c>
      <c r="R63" s="239">
        <f t="shared" si="7"/>
        <v>1.2229166666656965</v>
      </c>
      <c r="S63" s="21">
        <f t="shared" si="8"/>
        <v>6.4083333333110204</v>
      </c>
      <c r="T63" s="6">
        <v>0</v>
      </c>
      <c r="U63" s="6"/>
      <c r="V63" s="166" t="s">
        <v>4459</v>
      </c>
      <c r="W63" s="51">
        <v>37837</v>
      </c>
      <c r="X63" s="51">
        <v>37837</v>
      </c>
      <c r="Y63" s="51">
        <v>37837</v>
      </c>
      <c r="Z63" s="2" t="s">
        <v>8</v>
      </c>
      <c r="AA63" s="2" t="s">
        <v>8</v>
      </c>
      <c r="AB63" s="51">
        <v>37837</v>
      </c>
      <c r="AC63" s="51">
        <v>37837</v>
      </c>
      <c r="AD63" s="51">
        <v>37837</v>
      </c>
      <c r="AE63" s="51">
        <v>37837</v>
      </c>
      <c r="AF63" s="51">
        <v>37837</v>
      </c>
      <c r="AG63" s="2" t="s">
        <v>6754</v>
      </c>
      <c r="AH63" s="2" t="s">
        <v>6754</v>
      </c>
      <c r="AI63" s="51">
        <v>37837</v>
      </c>
    </row>
    <row r="64" spans="1:35">
      <c r="A64" s="2" t="s">
        <v>650</v>
      </c>
      <c r="B64" s="9" t="s">
        <v>466</v>
      </c>
      <c r="C64" s="2" t="s">
        <v>651</v>
      </c>
      <c r="D64" s="2" t="s">
        <v>652</v>
      </c>
      <c r="E64" s="9" t="s">
        <v>6126</v>
      </c>
      <c r="F64" s="9" t="s">
        <v>6126</v>
      </c>
      <c r="G64" s="21">
        <v>47.95</v>
      </c>
      <c r="H64" s="21">
        <v>-129.08000000000001</v>
      </c>
      <c r="I64" s="13">
        <f t="shared" si="5"/>
        <v>9</v>
      </c>
      <c r="J64" s="13">
        <f t="shared" si="1"/>
        <v>2003</v>
      </c>
      <c r="K64" s="2" t="s">
        <v>4460</v>
      </c>
      <c r="L64" s="123">
        <v>37795.053472222222</v>
      </c>
      <c r="M64" s="123">
        <v>37795.113888888889</v>
      </c>
      <c r="N64" s="123">
        <v>37796.086805555555</v>
      </c>
      <c r="O64" s="123">
        <v>37796.14166666667</v>
      </c>
      <c r="P64" s="44" t="s">
        <v>4461</v>
      </c>
      <c r="Q64" s="239">
        <f t="shared" si="6"/>
        <v>0.97291666666569654</v>
      </c>
      <c r="R64" s="239">
        <f t="shared" si="7"/>
        <v>1.0881944444481633</v>
      </c>
      <c r="S64" s="21">
        <f t="shared" si="8"/>
        <v>5.8374999999941792</v>
      </c>
      <c r="T64" s="6">
        <v>0</v>
      </c>
      <c r="U64" s="6"/>
      <c r="V64" s="166" t="s">
        <v>4459</v>
      </c>
      <c r="W64" s="51">
        <v>37837</v>
      </c>
      <c r="X64" s="51">
        <v>37837</v>
      </c>
      <c r="Y64" s="51">
        <v>37837</v>
      </c>
      <c r="Z64" s="2" t="s">
        <v>8</v>
      </c>
      <c r="AA64" s="2" t="s">
        <v>8</v>
      </c>
      <c r="AB64" s="51">
        <v>37837</v>
      </c>
      <c r="AC64" s="51">
        <v>37837</v>
      </c>
      <c r="AD64" s="51">
        <v>37837</v>
      </c>
      <c r="AE64" s="51">
        <v>37837</v>
      </c>
      <c r="AF64" s="51">
        <v>37837</v>
      </c>
      <c r="AG64" s="2" t="s">
        <v>6754</v>
      </c>
      <c r="AH64" s="2" t="s">
        <v>6754</v>
      </c>
      <c r="AI64" s="51">
        <v>37837</v>
      </c>
    </row>
    <row r="65" spans="1:35">
      <c r="A65" s="2" t="s">
        <v>650</v>
      </c>
      <c r="B65" s="9" t="s">
        <v>466</v>
      </c>
      <c r="C65" s="2" t="s">
        <v>651</v>
      </c>
      <c r="D65" s="2" t="s">
        <v>652</v>
      </c>
      <c r="E65" s="9" t="s">
        <v>6126</v>
      </c>
      <c r="F65" s="9" t="s">
        <v>6126</v>
      </c>
      <c r="G65" s="21">
        <v>47.95</v>
      </c>
      <c r="H65" s="21">
        <v>-129.08000000000001</v>
      </c>
      <c r="I65" s="13">
        <f t="shared" si="5"/>
        <v>9</v>
      </c>
      <c r="J65" s="13">
        <f t="shared" si="1"/>
        <v>2003</v>
      </c>
      <c r="K65" s="2" t="s">
        <v>4458</v>
      </c>
      <c r="L65" s="123">
        <v>37796.465277777781</v>
      </c>
      <c r="M65" s="123">
        <v>37796.541666666664</v>
      </c>
      <c r="N65" s="123">
        <v>37796.870833333334</v>
      </c>
      <c r="O65" s="123">
        <v>37796.927083333336</v>
      </c>
      <c r="P65" s="44" t="s">
        <v>4252</v>
      </c>
      <c r="Q65" s="239">
        <f t="shared" si="6"/>
        <v>0.32916666667006211</v>
      </c>
      <c r="R65" s="239">
        <f t="shared" si="7"/>
        <v>0.46180555555474712</v>
      </c>
      <c r="S65" s="21">
        <f t="shared" si="8"/>
        <v>1.9750000000203727</v>
      </c>
      <c r="T65" s="6">
        <v>0</v>
      </c>
      <c r="U65" s="6"/>
      <c r="V65" s="166" t="s">
        <v>4459</v>
      </c>
      <c r="W65" s="51">
        <v>37837</v>
      </c>
      <c r="X65" s="51">
        <v>37837</v>
      </c>
      <c r="Y65" s="51">
        <v>37837</v>
      </c>
      <c r="Z65" s="2" t="s">
        <v>8</v>
      </c>
      <c r="AA65" s="2" t="s">
        <v>8</v>
      </c>
      <c r="AB65" s="51">
        <v>37837</v>
      </c>
      <c r="AC65" s="51">
        <v>37837</v>
      </c>
      <c r="AD65" s="51">
        <v>37837</v>
      </c>
      <c r="AE65" s="51">
        <v>37837</v>
      </c>
      <c r="AF65" s="51">
        <v>37837</v>
      </c>
      <c r="AG65" s="2" t="s">
        <v>6754</v>
      </c>
      <c r="AH65" s="2" t="s">
        <v>6754</v>
      </c>
      <c r="AI65" s="51">
        <v>37837</v>
      </c>
    </row>
    <row r="66" spans="1:35">
      <c r="A66" s="2" t="s">
        <v>650</v>
      </c>
      <c r="B66" s="9" t="s">
        <v>466</v>
      </c>
      <c r="C66" s="2" t="s">
        <v>651</v>
      </c>
      <c r="D66" s="2" t="s">
        <v>652</v>
      </c>
      <c r="E66" s="9" t="s">
        <v>6126</v>
      </c>
      <c r="F66" s="9" t="s">
        <v>6126</v>
      </c>
      <c r="G66" s="21">
        <v>47.95</v>
      </c>
      <c r="H66" s="21">
        <v>-129.08000000000001</v>
      </c>
      <c r="I66" s="13">
        <f t="shared" si="5"/>
        <v>9</v>
      </c>
      <c r="J66" s="13">
        <f t="shared" si="1"/>
        <v>2003</v>
      </c>
      <c r="K66" s="2" t="s">
        <v>4456</v>
      </c>
      <c r="L66" s="123">
        <v>37798.04791666667</v>
      </c>
      <c r="M66" s="123">
        <v>37798.100694444445</v>
      </c>
      <c r="N66" s="123">
        <v>37798.181944444441</v>
      </c>
      <c r="O66" s="123">
        <v>37798.240972222222</v>
      </c>
      <c r="P66" s="44" t="s">
        <v>4457</v>
      </c>
      <c r="Q66" s="239">
        <f t="shared" si="6"/>
        <v>8.1249999995634425E-2</v>
      </c>
      <c r="R66" s="239">
        <f t="shared" si="7"/>
        <v>0.19305555555183673</v>
      </c>
      <c r="S66" s="21">
        <f t="shared" si="8"/>
        <v>0.48749999997380655</v>
      </c>
      <c r="T66" s="6">
        <v>0</v>
      </c>
      <c r="U66" s="6"/>
      <c r="V66" s="166" t="s">
        <v>4453</v>
      </c>
      <c r="W66" s="51">
        <v>37837</v>
      </c>
      <c r="X66" s="51">
        <v>37837</v>
      </c>
      <c r="Y66" s="51">
        <v>37837</v>
      </c>
      <c r="Z66" s="2" t="s">
        <v>8</v>
      </c>
      <c r="AA66" s="2" t="s">
        <v>8</v>
      </c>
      <c r="AB66" s="47" t="s">
        <v>6754</v>
      </c>
      <c r="AC66" s="51">
        <v>37837</v>
      </c>
      <c r="AD66" s="51">
        <v>37837</v>
      </c>
      <c r="AE66" s="51">
        <v>37837</v>
      </c>
      <c r="AF66" s="51">
        <v>37837</v>
      </c>
      <c r="AG66" s="2" t="s">
        <v>6754</v>
      </c>
      <c r="AH66" s="2" t="s">
        <v>6754</v>
      </c>
      <c r="AI66" s="51">
        <v>37837</v>
      </c>
    </row>
    <row r="67" spans="1:35">
      <c r="A67" s="2" t="s">
        <v>650</v>
      </c>
      <c r="B67" s="9" t="s">
        <v>466</v>
      </c>
      <c r="C67" s="2" t="s">
        <v>651</v>
      </c>
      <c r="D67" s="2" t="s">
        <v>652</v>
      </c>
      <c r="E67" s="9" t="s">
        <v>6126</v>
      </c>
      <c r="F67" s="9" t="s">
        <v>6126</v>
      </c>
      <c r="G67" s="21">
        <v>47.95</v>
      </c>
      <c r="H67" s="21">
        <v>-129.08000000000001</v>
      </c>
      <c r="I67" s="13">
        <f t="shared" si="5"/>
        <v>9</v>
      </c>
      <c r="J67" s="13">
        <f t="shared" si="1"/>
        <v>2003</v>
      </c>
      <c r="K67" s="2" t="s">
        <v>4454</v>
      </c>
      <c r="L67" s="123">
        <v>37798.631249999999</v>
      </c>
      <c r="M67" s="123">
        <v>37798.699999999997</v>
      </c>
      <c r="N67" s="123">
        <v>37798.732638888891</v>
      </c>
      <c r="O67" s="123">
        <v>37798.802777777775</v>
      </c>
      <c r="P67" s="44" t="s">
        <v>4455</v>
      </c>
      <c r="Q67" s="239">
        <f t="shared" si="6"/>
        <v>3.2638888893416151E-2</v>
      </c>
      <c r="R67" s="239">
        <f t="shared" si="7"/>
        <v>0.17152777777664596</v>
      </c>
      <c r="S67" s="21">
        <f t="shared" si="8"/>
        <v>0.19583333336049691</v>
      </c>
      <c r="T67" s="6">
        <v>0</v>
      </c>
      <c r="U67" s="6"/>
      <c r="V67" s="166" t="s">
        <v>4453</v>
      </c>
      <c r="W67" s="51">
        <v>37837</v>
      </c>
      <c r="X67" s="51">
        <v>37837</v>
      </c>
      <c r="Y67" s="51">
        <v>37837</v>
      </c>
      <c r="Z67" s="2" t="s">
        <v>8</v>
      </c>
      <c r="AA67" s="2" t="s">
        <v>8</v>
      </c>
      <c r="AB67" s="47" t="s">
        <v>6754</v>
      </c>
      <c r="AC67" s="51">
        <v>37837</v>
      </c>
      <c r="AD67" s="51">
        <v>37837</v>
      </c>
      <c r="AE67" s="51">
        <v>37837</v>
      </c>
      <c r="AF67" s="51">
        <v>37837</v>
      </c>
      <c r="AG67" s="2" t="s">
        <v>6754</v>
      </c>
      <c r="AH67" s="2" t="s">
        <v>6754</v>
      </c>
      <c r="AI67" s="51">
        <v>37837</v>
      </c>
    </row>
    <row r="68" spans="1:35">
      <c r="A68" s="2" t="s">
        <v>650</v>
      </c>
      <c r="B68" s="9" t="s">
        <v>466</v>
      </c>
      <c r="C68" s="2" t="s">
        <v>651</v>
      </c>
      <c r="D68" s="2" t="s">
        <v>652</v>
      </c>
      <c r="E68" s="9" t="s">
        <v>6126</v>
      </c>
      <c r="F68" s="9" t="s">
        <v>6126</v>
      </c>
      <c r="G68" s="21">
        <v>47.95</v>
      </c>
      <c r="H68" s="21">
        <v>-129.08000000000001</v>
      </c>
      <c r="I68" s="13">
        <f t="shared" si="5"/>
        <v>9</v>
      </c>
      <c r="J68" s="13">
        <f t="shared" si="1"/>
        <v>2003</v>
      </c>
      <c r="K68" s="2" t="s">
        <v>4451</v>
      </c>
      <c r="L68" s="123">
        <v>37799.045138888891</v>
      </c>
      <c r="M68" s="123">
        <v>37799.104166666664</v>
      </c>
      <c r="N68" s="123">
        <v>37799.617361111108</v>
      </c>
      <c r="O68" s="123">
        <v>37799.675694444442</v>
      </c>
      <c r="P68" s="44" t="s">
        <v>4452</v>
      </c>
      <c r="Q68" s="239">
        <f t="shared" si="6"/>
        <v>0.51319444444379769</v>
      </c>
      <c r="R68" s="239">
        <f t="shared" si="7"/>
        <v>0.63055555555183673</v>
      </c>
      <c r="S68" s="21">
        <f t="shared" si="8"/>
        <v>3.0791666666627862</v>
      </c>
      <c r="T68" s="6">
        <v>0</v>
      </c>
      <c r="U68" s="6"/>
      <c r="V68" s="166" t="s">
        <v>4453</v>
      </c>
      <c r="W68" s="51">
        <v>37837</v>
      </c>
      <c r="X68" s="51">
        <v>37837</v>
      </c>
      <c r="Y68" s="51">
        <v>37837</v>
      </c>
      <c r="Z68" s="2" t="s">
        <v>8</v>
      </c>
      <c r="AA68" s="2" t="s">
        <v>8</v>
      </c>
      <c r="AB68" s="47" t="s">
        <v>6754</v>
      </c>
      <c r="AC68" s="51">
        <v>37837</v>
      </c>
      <c r="AD68" s="51">
        <v>37837</v>
      </c>
      <c r="AE68" s="51">
        <v>37837</v>
      </c>
      <c r="AF68" s="51">
        <v>37837</v>
      </c>
      <c r="AG68" s="2" t="s">
        <v>6754</v>
      </c>
      <c r="AH68" s="2" t="s">
        <v>6754</v>
      </c>
      <c r="AI68" s="51">
        <v>37837</v>
      </c>
    </row>
    <row r="69" spans="1:35">
      <c r="A69" s="2" t="s">
        <v>650</v>
      </c>
      <c r="B69" s="9" t="s">
        <v>466</v>
      </c>
      <c r="C69" s="2" t="s">
        <v>651</v>
      </c>
      <c r="D69" s="2" t="s">
        <v>652</v>
      </c>
      <c r="E69" s="9" t="s">
        <v>6126</v>
      </c>
      <c r="F69" s="9" t="s">
        <v>6126</v>
      </c>
      <c r="G69" s="21">
        <v>47.95</v>
      </c>
      <c r="H69" s="21">
        <v>-129.08000000000001</v>
      </c>
      <c r="I69" s="13">
        <f t="shared" si="5"/>
        <v>9</v>
      </c>
      <c r="J69" s="13">
        <f t="shared" si="1"/>
        <v>2003</v>
      </c>
      <c r="K69" s="2" t="s">
        <v>4450</v>
      </c>
      <c r="L69" s="123">
        <v>37799.838194444441</v>
      </c>
      <c r="M69" s="123">
        <v>37799.897916666669</v>
      </c>
      <c r="N69" s="123">
        <v>37799.95208333333</v>
      </c>
      <c r="O69" s="123">
        <v>37800.036111111112</v>
      </c>
      <c r="P69" s="44" t="s">
        <v>4443</v>
      </c>
      <c r="Q69" s="239">
        <f t="shared" si="6"/>
        <v>5.4166666661330964E-2</v>
      </c>
      <c r="R69" s="239">
        <f t="shared" si="7"/>
        <v>0.19791666667151731</v>
      </c>
      <c r="S69" s="21">
        <f t="shared" si="8"/>
        <v>0.32499999996798579</v>
      </c>
      <c r="T69" s="6">
        <v>0</v>
      </c>
      <c r="U69" s="6"/>
      <c r="V69" s="166" t="s">
        <v>4444</v>
      </c>
      <c r="W69" s="51">
        <v>37837</v>
      </c>
      <c r="X69" s="51">
        <v>37837</v>
      </c>
      <c r="Y69" s="51">
        <v>37837</v>
      </c>
      <c r="Z69" s="2" t="s">
        <v>8</v>
      </c>
      <c r="AA69" s="2" t="s">
        <v>8</v>
      </c>
      <c r="AB69" s="51">
        <v>37837</v>
      </c>
      <c r="AC69" s="51">
        <v>37837</v>
      </c>
      <c r="AD69" s="51">
        <v>37837</v>
      </c>
      <c r="AE69" s="51">
        <v>37837</v>
      </c>
      <c r="AF69" s="51">
        <v>37837</v>
      </c>
      <c r="AG69" s="2" t="s">
        <v>6754</v>
      </c>
      <c r="AH69" s="2" t="s">
        <v>6754</v>
      </c>
      <c r="AI69" s="51">
        <v>37837</v>
      </c>
    </row>
    <row r="70" spans="1:35">
      <c r="A70" s="2" t="s">
        <v>650</v>
      </c>
      <c r="B70" s="9" t="s">
        <v>466</v>
      </c>
      <c r="C70" s="2" t="s">
        <v>651</v>
      </c>
      <c r="D70" s="2" t="s">
        <v>652</v>
      </c>
      <c r="E70" s="9" t="s">
        <v>6126</v>
      </c>
      <c r="F70" s="9" t="s">
        <v>6126</v>
      </c>
      <c r="G70" s="21">
        <v>47.95</v>
      </c>
      <c r="H70" s="21">
        <v>-129.08000000000001</v>
      </c>
      <c r="I70" s="13">
        <f t="shared" si="5"/>
        <v>9</v>
      </c>
      <c r="J70" s="13">
        <f t="shared" si="1"/>
        <v>2003</v>
      </c>
      <c r="K70" s="2" t="s">
        <v>4448</v>
      </c>
      <c r="L70" s="123">
        <v>37800.29583333333</v>
      </c>
      <c r="M70" s="123">
        <v>37800.345138888886</v>
      </c>
      <c r="N70" s="123">
        <v>37801.031944444447</v>
      </c>
      <c r="O70" s="123">
        <v>37801.10833333333</v>
      </c>
      <c r="P70" s="44" t="s">
        <v>4449</v>
      </c>
      <c r="Q70" s="239">
        <f t="shared" si="6"/>
        <v>0.68680555556056788</v>
      </c>
      <c r="R70" s="239">
        <f t="shared" si="7"/>
        <v>0.8125</v>
      </c>
      <c r="S70" s="21">
        <f t="shared" si="8"/>
        <v>4.1208333333634073</v>
      </c>
      <c r="T70" s="6">
        <v>0</v>
      </c>
      <c r="U70" s="6"/>
      <c r="V70" s="166" t="s">
        <v>4444</v>
      </c>
      <c r="W70" s="51">
        <v>37837</v>
      </c>
      <c r="X70" s="51">
        <v>37837</v>
      </c>
      <c r="Y70" s="51">
        <v>37837</v>
      </c>
      <c r="Z70" s="2" t="s">
        <v>8</v>
      </c>
      <c r="AA70" s="2" t="s">
        <v>8</v>
      </c>
      <c r="AB70" s="51">
        <v>37837</v>
      </c>
      <c r="AC70" s="51">
        <v>37837</v>
      </c>
      <c r="AD70" s="51">
        <v>37837</v>
      </c>
      <c r="AE70" s="51">
        <v>37837</v>
      </c>
      <c r="AF70" s="51">
        <v>37837</v>
      </c>
      <c r="AG70" s="2" t="s">
        <v>6754</v>
      </c>
      <c r="AH70" s="2" t="s">
        <v>6754</v>
      </c>
      <c r="AI70" s="51">
        <v>37837</v>
      </c>
    </row>
    <row r="71" spans="1:35">
      <c r="A71" s="2" t="s">
        <v>650</v>
      </c>
      <c r="B71" s="9" t="s">
        <v>466</v>
      </c>
      <c r="C71" s="2" t="s">
        <v>651</v>
      </c>
      <c r="D71" s="2" t="s">
        <v>652</v>
      </c>
      <c r="E71" s="9" t="s">
        <v>6126</v>
      </c>
      <c r="F71" s="9" t="s">
        <v>6126</v>
      </c>
      <c r="G71" s="21">
        <v>47.95</v>
      </c>
      <c r="H71" s="21">
        <v>-129.08000000000001</v>
      </c>
      <c r="I71" s="13">
        <f t="shared" si="5"/>
        <v>9</v>
      </c>
      <c r="J71" s="13">
        <f t="shared" si="1"/>
        <v>2003</v>
      </c>
      <c r="K71" s="2" t="s">
        <v>4445</v>
      </c>
      <c r="L71" s="123">
        <v>37801.298611111109</v>
      </c>
      <c r="M71" s="123">
        <v>37801.349305555559</v>
      </c>
      <c r="N71" s="123">
        <v>37802.291666666664</v>
      </c>
      <c r="O71" s="123">
        <v>37802.352777777778</v>
      </c>
      <c r="P71" s="44" t="s">
        <v>4446</v>
      </c>
      <c r="Q71" s="239">
        <f t="shared" si="6"/>
        <v>0.94236111110512866</v>
      </c>
      <c r="R71" s="239">
        <f t="shared" si="7"/>
        <v>1.0541666666686069</v>
      </c>
      <c r="S71" s="21">
        <f t="shared" si="8"/>
        <v>5.6541666666307719</v>
      </c>
      <c r="T71" s="6">
        <v>0</v>
      </c>
      <c r="U71" s="6"/>
      <c r="V71" s="166" t="s">
        <v>4447</v>
      </c>
      <c r="W71" s="51">
        <v>37837</v>
      </c>
      <c r="X71" s="51">
        <v>37837</v>
      </c>
      <c r="Y71" s="51">
        <v>37837</v>
      </c>
      <c r="Z71" s="2" t="s">
        <v>8</v>
      </c>
      <c r="AA71" s="2" t="s">
        <v>8</v>
      </c>
      <c r="AB71" s="51">
        <v>37837</v>
      </c>
      <c r="AC71" s="51">
        <v>37837</v>
      </c>
      <c r="AD71" s="51">
        <v>37837</v>
      </c>
      <c r="AE71" s="51">
        <v>37837</v>
      </c>
      <c r="AF71" s="51">
        <v>37837</v>
      </c>
      <c r="AG71" s="2" t="s">
        <v>6754</v>
      </c>
      <c r="AH71" s="72">
        <v>37837</v>
      </c>
      <c r="AI71" s="51">
        <v>37837</v>
      </c>
    </row>
    <row r="72" spans="1:35">
      <c r="A72" s="2" t="s">
        <v>650</v>
      </c>
      <c r="B72" s="9" t="s">
        <v>466</v>
      </c>
      <c r="C72" s="2" t="s">
        <v>651</v>
      </c>
      <c r="D72" s="2" t="s">
        <v>652</v>
      </c>
      <c r="E72" s="9" t="s">
        <v>6126</v>
      </c>
      <c r="F72" s="9" t="s">
        <v>6126</v>
      </c>
      <c r="G72" s="21">
        <v>47.95</v>
      </c>
      <c r="H72" s="21">
        <v>-129.08000000000001</v>
      </c>
      <c r="I72" s="13">
        <f t="shared" si="5"/>
        <v>9</v>
      </c>
      <c r="J72" s="13">
        <f t="shared" si="1"/>
        <v>2003</v>
      </c>
      <c r="K72" s="2" t="s">
        <v>4442</v>
      </c>
      <c r="L72" s="123">
        <v>37802.800694444442</v>
      </c>
      <c r="M72" s="123">
        <v>37802.854166666664</v>
      </c>
      <c r="N72" s="123">
        <v>37802.87222222222</v>
      </c>
      <c r="O72" s="123">
        <v>37802.943749999999</v>
      </c>
      <c r="P72" s="44" t="s">
        <v>4443</v>
      </c>
      <c r="Q72" s="239">
        <f t="shared" si="6"/>
        <v>1.8055555556202307E-2</v>
      </c>
      <c r="R72" s="239">
        <f t="shared" si="7"/>
        <v>0.14305555555620231</v>
      </c>
      <c r="S72" s="21">
        <f t="shared" si="8"/>
        <v>0.10833333333721384</v>
      </c>
      <c r="T72" s="6">
        <v>0</v>
      </c>
      <c r="U72" s="6"/>
      <c r="V72" s="166" t="s">
        <v>4444</v>
      </c>
      <c r="W72" s="51">
        <v>37837</v>
      </c>
      <c r="X72" s="51">
        <v>37837</v>
      </c>
      <c r="Y72" s="51">
        <v>37837</v>
      </c>
      <c r="Z72" s="2" t="s">
        <v>8</v>
      </c>
      <c r="AA72" s="2" t="s">
        <v>8</v>
      </c>
      <c r="AB72" s="51">
        <v>37837</v>
      </c>
      <c r="AC72" s="51">
        <v>37837</v>
      </c>
      <c r="AD72" s="51">
        <v>37837</v>
      </c>
      <c r="AE72" s="51">
        <v>37837</v>
      </c>
      <c r="AF72" s="51">
        <v>37837</v>
      </c>
      <c r="AG72" s="2" t="s">
        <v>6754</v>
      </c>
      <c r="AH72" s="2" t="s">
        <v>6754</v>
      </c>
      <c r="AI72" s="51">
        <v>37837</v>
      </c>
    </row>
    <row r="73" spans="1:35">
      <c r="A73" s="2" t="s">
        <v>654</v>
      </c>
      <c r="B73" s="9" t="s">
        <v>466</v>
      </c>
      <c r="C73" s="2" t="s">
        <v>655</v>
      </c>
      <c r="D73" s="2" t="s">
        <v>619</v>
      </c>
      <c r="E73" s="9" t="s">
        <v>6126</v>
      </c>
      <c r="F73" s="9" t="s">
        <v>6126</v>
      </c>
      <c r="G73" s="21">
        <v>47.95</v>
      </c>
      <c r="H73" s="21">
        <v>-129.08000000000001</v>
      </c>
      <c r="I73" s="13">
        <f t="shared" si="5"/>
        <v>9</v>
      </c>
      <c r="J73" s="13">
        <f t="shared" si="1"/>
        <v>2003</v>
      </c>
      <c r="K73" s="2" t="s">
        <v>4441</v>
      </c>
      <c r="L73" s="123">
        <v>37809.845833333333</v>
      </c>
      <c r="M73" s="123">
        <v>37809.90902777778</v>
      </c>
      <c r="N73" s="123">
        <v>37811.427083333336</v>
      </c>
      <c r="O73" s="123">
        <v>37811.487500000003</v>
      </c>
      <c r="P73" s="44" t="s">
        <v>4440</v>
      </c>
      <c r="Q73" s="239">
        <f t="shared" si="6"/>
        <v>1.5180555555562023</v>
      </c>
      <c r="R73" s="239">
        <f t="shared" si="7"/>
        <v>1.6416666666700621</v>
      </c>
      <c r="S73" s="21">
        <f t="shared" si="8"/>
        <v>9.1083333333372138</v>
      </c>
      <c r="T73" s="6">
        <v>0</v>
      </c>
      <c r="U73" s="6"/>
      <c r="V73" s="166"/>
      <c r="W73" s="51">
        <v>37837</v>
      </c>
      <c r="X73" s="51">
        <v>37837</v>
      </c>
      <c r="Y73" s="51">
        <v>37837</v>
      </c>
      <c r="Z73" s="2" t="s">
        <v>8</v>
      </c>
      <c r="AA73" s="2" t="s">
        <v>8</v>
      </c>
      <c r="AB73" s="51">
        <v>37837</v>
      </c>
      <c r="AC73" s="51">
        <v>37837</v>
      </c>
      <c r="AD73" s="51">
        <v>37837</v>
      </c>
      <c r="AE73" s="51">
        <v>37837</v>
      </c>
      <c r="AF73" s="51">
        <v>37837</v>
      </c>
      <c r="AG73" s="2" t="s">
        <v>6754</v>
      </c>
      <c r="AH73" s="2" t="s">
        <v>6754</v>
      </c>
      <c r="AI73" s="51">
        <v>37837</v>
      </c>
    </row>
    <row r="74" spans="1:35">
      <c r="A74" s="2" t="s">
        <v>654</v>
      </c>
      <c r="B74" s="9" t="s">
        <v>466</v>
      </c>
      <c r="C74" s="2" t="s">
        <v>655</v>
      </c>
      <c r="D74" s="2" t="s">
        <v>619</v>
      </c>
      <c r="E74" s="9" t="s">
        <v>6126</v>
      </c>
      <c r="F74" s="9" t="s">
        <v>6126</v>
      </c>
      <c r="G74" s="21">
        <v>47.95</v>
      </c>
      <c r="H74" s="21">
        <v>-129.08000000000001</v>
      </c>
      <c r="I74" s="13">
        <f t="shared" si="5"/>
        <v>9</v>
      </c>
      <c r="J74" s="13">
        <f t="shared" si="1"/>
        <v>2003</v>
      </c>
      <c r="K74" s="2" t="s">
        <v>4439</v>
      </c>
      <c r="L74" s="123">
        <v>37811.949999999997</v>
      </c>
      <c r="M74" s="123">
        <v>37812.002083333333</v>
      </c>
      <c r="N74" s="123">
        <v>37812.765972222223</v>
      </c>
      <c r="O74" s="123">
        <v>37812.843055555553</v>
      </c>
      <c r="P74" s="44" t="s">
        <v>4440</v>
      </c>
      <c r="Q74" s="239">
        <f t="shared" si="6"/>
        <v>0.76388888889050577</v>
      </c>
      <c r="R74" s="239">
        <f t="shared" si="7"/>
        <v>0.89305555555620231</v>
      </c>
      <c r="S74" s="21">
        <f t="shared" si="8"/>
        <v>4.5833333333430346</v>
      </c>
      <c r="T74" s="6">
        <v>0</v>
      </c>
      <c r="U74" s="6"/>
      <c r="V74" s="166"/>
      <c r="W74" s="51">
        <v>37837</v>
      </c>
      <c r="X74" s="51">
        <v>37837</v>
      </c>
      <c r="Y74" s="51">
        <v>37837</v>
      </c>
      <c r="Z74" s="2" t="s">
        <v>8</v>
      </c>
      <c r="AA74" s="2" t="s">
        <v>8</v>
      </c>
      <c r="AB74" s="51">
        <v>37837</v>
      </c>
      <c r="AC74" s="51">
        <v>37837</v>
      </c>
      <c r="AD74" s="51">
        <v>37837</v>
      </c>
      <c r="AE74" s="51">
        <v>37837</v>
      </c>
      <c r="AF74" s="51">
        <v>37837</v>
      </c>
      <c r="AG74" s="2" t="s">
        <v>6754</v>
      </c>
      <c r="AH74" s="2" t="s">
        <v>6754</v>
      </c>
      <c r="AI74" s="51">
        <v>37837</v>
      </c>
    </row>
    <row r="75" spans="1:35">
      <c r="A75" s="2" t="s">
        <v>654</v>
      </c>
      <c r="B75" s="9" t="s">
        <v>466</v>
      </c>
      <c r="C75" s="2" t="s">
        <v>655</v>
      </c>
      <c r="D75" s="2" t="s">
        <v>619</v>
      </c>
      <c r="E75" s="9" t="s">
        <v>6126</v>
      </c>
      <c r="F75" s="9" t="s">
        <v>6126</v>
      </c>
      <c r="G75" s="21">
        <v>47.95</v>
      </c>
      <c r="H75" s="21">
        <v>-129.08000000000001</v>
      </c>
      <c r="I75" s="13">
        <f t="shared" si="5"/>
        <v>9</v>
      </c>
      <c r="J75" s="13">
        <f t="shared" si="1"/>
        <v>2003</v>
      </c>
      <c r="K75" s="2" t="s">
        <v>4438</v>
      </c>
      <c r="L75" s="123">
        <v>37813.25</v>
      </c>
      <c r="M75" s="123">
        <v>37813.302777777775</v>
      </c>
      <c r="N75" s="123">
        <v>37813.486805555556</v>
      </c>
      <c r="O75" s="123">
        <v>37813.553472222222</v>
      </c>
      <c r="P75" s="44" t="s">
        <v>4437</v>
      </c>
      <c r="Q75" s="239">
        <f t="shared" si="6"/>
        <v>0.18402777778101154</v>
      </c>
      <c r="R75" s="239">
        <f t="shared" si="7"/>
        <v>0.30347222222189885</v>
      </c>
      <c r="S75" s="21">
        <f t="shared" si="8"/>
        <v>1.1041666666860692</v>
      </c>
      <c r="T75" s="6">
        <v>0</v>
      </c>
      <c r="U75" s="6"/>
      <c r="V75" s="166"/>
      <c r="W75" s="51">
        <v>37837</v>
      </c>
      <c r="X75" s="51">
        <v>37837</v>
      </c>
      <c r="Y75" s="51">
        <v>37837</v>
      </c>
      <c r="Z75" s="2" t="s">
        <v>8</v>
      </c>
      <c r="AA75" s="2" t="s">
        <v>8</v>
      </c>
      <c r="AB75" s="51">
        <v>37837</v>
      </c>
      <c r="AC75" s="51">
        <v>37837</v>
      </c>
      <c r="AD75" s="51">
        <v>37837</v>
      </c>
      <c r="AE75" s="51">
        <v>37837</v>
      </c>
      <c r="AF75" s="51">
        <v>37837</v>
      </c>
      <c r="AG75" s="2" t="s">
        <v>6754</v>
      </c>
      <c r="AH75" s="2" t="s">
        <v>6754</v>
      </c>
      <c r="AI75" s="51">
        <v>37837</v>
      </c>
    </row>
    <row r="76" spans="1:35">
      <c r="A76" s="2" t="s">
        <v>654</v>
      </c>
      <c r="B76" s="9" t="s">
        <v>466</v>
      </c>
      <c r="C76" s="2" t="s">
        <v>655</v>
      </c>
      <c r="D76" s="2" t="s">
        <v>619</v>
      </c>
      <c r="E76" s="9" t="s">
        <v>6126</v>
      </c>
      <c r="F76" s="9" t="s">
        <v>6126</v>
      </c>
      <c r="G76" s="21">
        <v>47.95</v>
      </c>
      <c r="H76" s="21">
        <v>-129.08000000000001</v>
      </c>
      <c r="I76" s="13">
        <f t="shared" ref="I76:I107" si="9">INT(((180 + H76) / 6) + 1)</f>
        <v>9</v>
      </c>
      <c r="J76" s="13">
        <f t="shared" ref="J76:J139" si="10">YEAR(L76)</f>
        <v>2003</v>
      </c>
      <c r="K76" s="2" t="s">
        <v>4436</v>
      </c>
      <c r="L76" s="123">
        <v>37813.709027777775</v>
      </c>
      <c r="M76" s="123">
        <v>37813.76458333333</v>
      </c>
      <c r="N76" s="123">
        <v>37814.142361111109</v>
      </c>
      <c r="O76" s="123">
        <v>37814.222222222219</v>
      </c>
      <c r="P76" s="44" t="s">
        <v>4437</v>
      </c>
      <c r="Q76" s="239">
        <f t="shared" ref="Q76:Q107" si="11">N76 - M76</f>
        <v>0.37777777777955635</v>
      </c>
      <c r="R76" s="239">
        <f t="shared" ref="R76:R107" si="12">O76 - L76</f>
        <v>0.51319444444379769</v>
      </c>
      <c r="S76" s="21">
        <f t="shared" ref="S76:S107" si="13">((VALUE(Q76)) * 24) * 0.25</f>
        <v>2.2666666666773381</v>
      </c>
      <c r="T76" s="6">
        <v>0</v>
      </c>
      <c r="U76" s="6"/>
      <c r="V76" s="166"/>
      <c r="W76" s="51">
        <v>37837</v>
      </c>
      <c r="X76" s="51">
        <v>37837</v>
      </c>
      <c r="Y76" s="51">
        <v>37837</v>
      </c>
      <c r="Z76" s="2" t="s">
        <v>8</v>
      </c>
      <c r="AA76" s="2" t="s">
        <v>8</v>
      </c>
      <c r="AB76" s="51">
        <v>37837</v>
      </c>
      <c r="AC76" s="51">
        <v>37837</v>
      </c>
      <c r="AD76" s="51">
        <v>37837</v>
      </c>
      <c r="AE76" s="51">
        <v>37837</v>
      </c>
      <c r="AF76" s="51">
        <v>37837</v>
      </c>
      <c r="AG76" s="2" t="s">
        <v>6754</v>
      </c>
      <c r="AH76" s="2" t="s">
        <v>6754</v>
      </c>
      <c r="AI76" s="51">
        <v>37837</v>
      </c>
    </row>
    <row r="77" spans="1:35">
      <c r="A77" s="2" t="s">
        <v>654</v>
      </c>
      <c r="B77" s="9" t="s">
        <v>466</v>
      </c>
      <c r="C77" s="2" t="s">
        <v>655</v>
      </c>
      <c r="D77" s="2" t="s">
        <v>619</v>
      </c>
      <c r="E77" s="9" t="s">
        <v>6126</v>
      </c>
      <c r="F77" s="9" t="s">
        <v>6126</v>
      </c>
      <c r="G77" s="21">
        <v>47.95</v>
      </c>
      <c r="H77" s="21">
        <v>-129.08000000000001</v>
      </c>
      <c r="I77" s="13">
        <f t="shared" si="9"/>
        <v>9</v>
      </c>
      <c r="J77" s="13">
        <f t="shared" si="10"/>
        <v>2003</v>
      </c>
      <c r="K77" s="2" t="s">
        <v>4434</v>
      </c>
      <c r="L77" s="123">
        <v>37814.904166666667</v>
      </c>
      <c r="M77" s="123">
        <v>37814.916666666664</v>
      </c>
      <c r="N77" s="123">
        <v>37814.916666666664</v>
      </c>
      <c r="O77" s="123">
        <v>37814.930555555555</v>
      </c>
      <c r="P77" s="44" t="s">
        <v>2678</v>
      </c>
      <c r="Q77" s="239">
        <f t="shared" si="11"/>
        <v>0</v>
      </c>
      <c r="R77" s="239">
        <f t="shared" si="12"/>
        <v>2.6388888887595385E-2</v>
      </c>
      <c r="S77" s="21">
        <f t="shared" si="13"/>
        <v>0</v>
      </c>
      <c r="T77" s="6">
        <v>0</v>
      </c>
      <c r="U77" s="6"/>
      <c r="V77" s="166" t="s">
        <v>4435</v>
      </c>
      <c r="W77" s="51">
        <v>37837</v>
      </c>
      <c r="X77" s="51">
        <v>37837</v>
      </c>
      <c r="Y77" s="51">
        <v>37837</v>
      </c>
      <c r="Z77" s="2" t="s">
        <v>8</v>
      </c>
      <c r="AA77" s="2" t="s">
        <v>8</v>
      </c>
      <c r="AB77" s="51">
        <v>37837</v>
      </c>
      <c r="AC77" s="51">
        <v>37837</v>
      </c>
      <c r="AD77" s="51">
        <v>37837</v>
      </c>
      <c r="AE77" s="51">
        <v>37837</v>
      </c>
      <c r="AF77" s="51">
        <v>37837</v>
      </c>
      <c r="AG77" s="2" t="s">
        <v>6754</v>
      </c>
      <c r="AH77" s="2" t="s">
        <v>6754</v>
      </c>
      <c r="AI77" s="51">
        <v>37837</v>
      </c>
    </row>
    <row r="78" spans="1:35">
      <c r="A78" s="2" t="s">
        <v>654</v>
      </c>
      <c r="B78" s="9" t="s">
        <v>466</v>
      </c>
      <c r="C78" s="2" t="s">
        <v>655</v>
      </c>
      <c r="D78" s="2" t="s">
        <v>619</v>
      </c>
      <c r="E78" s="9" t="s">
        <v>6126</v>
      </c>
      <c r="F78" s="9" t="s">
        <v>6126</v>
      </c>
      <c r="G78" s="21">
        <v>47.95</v>
      </c>
      <c r="H78" s="21">
        <v>-129.08000000000001</v>
      </c>
      <c r="I78" s="13">
        <f t="shared" si="9"/>
        <v>9</v>
      </c>
      <c r="J78" s="13">
        <f t="shared" si="10"/>
        <v>2003</v>
      </c>
      <c r="K78" s="2" t="s">
        <v>4433</v>
      </c>
      <c r="L78" s="123">
        <v>37814.947916666664</v>
      </c>
      <c r="M78" s="123">
        <v>37814.990277777775</v>
      </c>
      <c r="N78" s="123">
        <v>37816.808333333334</v>
      </c>
      <c r="O78" s="123">
        <v>37816.878472222219</v>
      </c>
      <c r="P78" s="44" t="s">
        <v>2678</v>
      </c>
      <c r="Q78" s="239">
        <f t="shared" si="11"/>
        <v>1.8180555555591127</v>
      </c>
      <c r="R78" s="239">
        <f t="shared" si="12"/>
        <v>1.9305555555547471</v>
      </c>
      <c r="S78" s="21">
        <f t="shared" si="13"/>
        <v>10.908333333354676</v>
      </c>
      <c r="T78" s="6">
        <v>0</v>
      </c>
      <c r="U78" s="6"/>
      <c r="V78" s="166"/>
      <c r="W78" s="51">
        <v>37837</v>
      </c>
      <c r="X78" s="51">
        <v>37837</v>
      </c>
      <c r="Y78" s="51">
        <v>37837</v>
      </c>
      <c r="Z78" s="2" t="s">
        <v>8</v>
      </c>
      <c r="AA78" s="2" t="s">
        <v>8</v>
      </c>
      <c r="AB78" s="51">
        <v>37837</v>
      </c>
      <c r="AC78" s="51">
        <v>37837</v>
      </c>
      <c r="AD78" s="51">
        <v>37837</v>
      </c>
      <c r="AE78" s="51">
        <v>37837</v>
      </c>
      <c r="AF78" s="51">
        <v>37837</v>
      </c>
      <c r="AG78" s="2" t="s">
        <v>6754</v>
      </c>
      <c r="AH78" s="2" t="s">
        <v>6754</v>
      </c>
      <c r="AI78" s="51">
        <v>37837</v>
      </c>
    </row>
    <row r="79" spans="1:35">
      <c r="A79" s="2" t="s">
        <v>654</v>
      </c>
      <c r="B79" s="9" t="s">
        <v>466</v>
      </c>
      <c r="C79" s="2" t="s">
        <v>655</v>
      </c>
      <c r="D79" s="2" t="s">
        <v>619</v>
      </c>
      <c r="E79" s="9" t="s">
        <v>6126</v>
      </c>
      <c r="F79" s="9" t="s">
        <v>6126</v>
      </c>
      <c r="G79" s="21">
        <v>47.95</v>
      </c>
      <c r="H79" s="21">
        <v>-129.08000000000001</v>
      </c>
      <c r="I79" s="13">
        <f t="shared" si="9"/>
        <v>9</v>
      </c>
      <c r="J79" s="13">
        <f t="shared" si="10"/>
        <v>2003</v>
      </c>
      <c r="K79" s="2" t="s">
        <v>4432</v>
      </c>
      <c r="L79" s="123">
        <v>37817.113888888889</v>
      </c>
      <c r="M79" s="123">
        <v>37817.15625</v>
      </c>
      <c r="N79" s="123">
        <v>37818.150694444441</v>
      </c>
      <c r="O79" s="123">
        <v>37818.213194444441</v>
      </c>
      <c r="P79" s="44" t="s">
        <v>2678</v>
      </c>
      <c r="Q79" s="239">
        <f t="shared" si="11"/>
        <v>0.99444444444088731</v>
      </c>
      <c r="R79" s="239">
        <f t="shared" si="12"/>
        <v>1.0993055555518367</v>
      </c>
      <c r="S79" s="21">
        <f t="shared" si="13"/>
        <v>5.9666666666453239</v>
      </c>
      <c r="T79" s="6">
        <v>0</v>
      </c>
      <c r="U79" s="6"/>
      <c r="V79" s="166"/>
      <c r="W79" s="51">
        <v>37837</v>
      </c>
      <c r="X79" s="51">
        <v>37837</v>
      </c>
      <c r="Y79" s="51">
        <v>37837</v>
      </c>
      <c r="Z79" s="2" t="s">
        <v>8</v>
      </c>
      <c r="AA79" s="2" t="s">
        <v>8</v>
      </c>
      <c r="AB79" s="51">
        <v>37837</v>
      </c>
      <c r="AC79" s="51">
        <v>37837</v>
      </c>
      <c r="AD79" s="51">
        <v>37837</v>
      </c>
      <c r="AE79" s="51">
        <v>37837</v>
      </c>
      <c r="AF79" s="51">
        <v>37837</v>
      </c>
      <c r="AG79" s="2" t="s">
        <v>6754</v>
      </c>
      <c r="AH79" s="2" t="s">
        <v>6754</v>
      </c>
      <c r="AI79" s="51">
        <v>37837</v>
      </c>
    </row>
    <row r="80" spans="1:35">
      <c r="A80" s="2" t="s">
        <v>654</v>
      </c>
      <c r="B80" s="9" t="s">
        <v>466</v>
      </c>
      <c r="C80" s="2" t="s">
        <v>655</v>
      </c>
      <c r="D80" s="2" t="s">
        <v>619</v>
      </c>
      <c r="E80" s="9" t="s">
        <v>6126</v>
      </c>
      <c r="F80" s="9" t="s">
        <v>6126</v>
      </c>
      <c r="G80" s="21">
        <v>47.95</v>
      </c>
      <c r="H80" s="21">
        <v>-129.08000000000001</v>
      </c>
      <c r="I80" s="13">
        <f t="shared" si="9"/>
        <v>9</v>
      </c>
      <c r="J80" s="13">
        <f t="shared" si="10"/>
        <v>2003</v>
      </c>
      <c r="K80" s="2" t="s">
        <v>4430</v>
      </c>
      <c r="L80" s="123">
        <v>37818.658333333333</v>
      </c>
      <c r="M80" s="123">
        <v>37818.699999999997</v>
      </c>
      <c r="N80" s="123">
        <v>37819.165277777778</v>
      </c>
      <c r="O80" s="123">
        <v>37819.234722222223</v>
      </c>
      <c r="P80" s="44" t="s">
        <v>2678</v>
      </c>
      <c r="Q80" s="239">
        <f t="shared" si="11"/>
        <v>0.46527777778101154</v>
      </c>
      <c r="R80" s="239">
        <f t="shared" si="12"/>
        <v>0.57638888889050577</v>
      </c>
      <c r="S80" s="21">
        <f t="shared" si="13"/>
        <v>2.7916666666860692</v>
      </c>
      <c r="T80" s="6">
        <v>0</v>
      </c>
      <c r="U80" s="6"/>
      <c r="V80" s="166"/>
      <c r="W80" s="51">
        <v>37837</v>
      </c>
      <c r="X80" s="51">
        <v>37837</v>
      </c>
      <c r="Y80" s="51">
        <v>37837</v>
      </c>
      <c r="Z80" s="2" t="s">
        <v>8</v>
      </c>
      <c r="AA80" s="2" t="s">
        <v>8</v>
      </c>
      <c r="AB80" s="51">
        <v>37837</v>
      </c>
      <c r="AC80" s="51">
        <v>37837</v>
      </c>
      <c r="AD80" s="51">
        <v>37837</v>
      </c>
      <c r="AE80" s="51">
        <v>37837</v>
      </c>
      <c r="AF80" s="51">
        <v>37837</v>
      </c>
      <c r="AG80" s="2" t="s">
        <v>6754</v>
      </c>
      <c r="AH80" s="2" t="s">
        <v>6754</v>
      </c>
      <c r="AI80" s="51">
        <v>37837</v>
      </c>
    </row>
    <row r="81" spans="1:35">
      <c r="A81" s="2" t="s">
        <v>663</v>
      </c>
      <c r="B81" s="9" t="s">
        <v>466</v>
      </c>
      <c r="C81" s="2" t="s">
        <v>664</v>
      </c>
      <c r="D81" s="10" t="s">
        <v>665</v>
      </c>
      <c r="E81" s="2" t="s">
        <v>516</v>
      </c>
      <c r="F81" s="2" t="s">
        <v>516</v>
      </c>
      <c r="G81" s="21">
        <v>28</v>
      </c>
      <c r="H81" s="21">
        <v>-142</v>
      </c>
      <c r="I81" s="13">
        <f t="shared" si="9"/>
        <v>7</v>
      </c>
      <c r="J81" s="13">
        <f t="shared" si="10"/>
        <v>2003</v>
      </c>
      <c r="K81" s="2" t="s">
        <v>4428</v>
      </c>
      <c r="L81" s="123">
        <v>37890.34375</v>
      </c>
      <c r="M81" s="123">
        <v>37890.466666666667</v>
      </c>
      <c r="N81" s="123">
        <v>37891.701388888891</v>
      </c>
      <c r="O81" s="123">
        <v>37891.824305555558</v>
      </c>
      <c r="P81" s="44" t="s">
        <v>516</v>
      </c>
      <c r="Q81" s="239">
        <f t="shared" si="11"/>
        <v>1.234722222223354</v>
      </c>
      <c r="R81" s="239">
        <f t="shared" si="12"/>
        <v>1.4805555555576575</v>
      </c>
      <c r="S81" s="21">
        <f t="shared" si="13"/>
        <v>7.4083333333401242</v>
      </c>
      <c r="T81" s="6">
        <v>0</v>
      </c>
      <c r="U81" s="6">
        <v>4960</v>
      </c>
      <c r="V81" s="166" t="s">
        <v>4429</v>
      </c>
      <c r="W81" s="51">
        <v>37926</v>
      </c>
      <c r="X81" s="51">
        <v>37926</v>
      </c>
      <c r="Y81" s="51">
        <v>37926</v>
      </c>
      <c r="Z81" s="2" t="s">
        <v>8</v>
      </c>
      <c r="AA81" s="2" t="s">
        <v>8</v>
      </c>
      <c r="AB81" s="51">
        <v>37926</v>
      </c>
      <c r="AC81" s="51">
        <v>37926</v>
      </c>
      <c r="AD81" s="51">
        <v>37926</v>
      </c>
      <c r="AE81" s="51">
        <v>37926</v>
      </c>
      <c r="AF81" s="51">
        <v>37926</v>
      </c>
      <c r="AG81" s="2" t="s">
        <v>6754</v>
      </c>
      <c r="AH81" s="2" t="s">
        <v>8</v>
      </c>
      <c r="AI81" s="51">
        <v>37926</v>
      </c>
    </row>
    <row r="82" spans="1:35">
      <c r="A82" s="2" t="s">
        <v>663</v>
      </c>
      <c r="B82" s="9" t="s">
        <v>466</v>
      </c>
      <c r="C82" s="2" t="s">
        <v>664</v>
      </c>
      <c r="D82" s="10" t="s">
        <v>665</v>
      </c>
      <c r="E82" s="2" t="s">
        <v>516</v>
      </c>
      <c r="F82" s="2" t="s">
        <v>516</v>
      </c>
      <c r="G82" s="21">
        <v>28</v>
      </c>
      <c r="H82" s="21">
        <v>-142</v>
      </c>
      <c r="I82" s="13">
        <f t="shared" si="9"/>
        <v>7</v>
      </c>
      <c r="J82" s="13">
        <f t="shared" si="10"/>
        <v>2003</v>
      </c>
      <c r="K82" s="2" t="s">
        <v>4426</v>
      </c>
      <c r="L82" s="123">
        <v>37898.042361111111</v>
      </c>
      <c r="M82" s="123">
        <v>37898.15</v>
      </c>
      <c r="N82" s="123">
        <v>37899.594444444447</v>
      </c>
      <c r="O82" s="123">
        <v>37899.706944444442</v>
      </c>
      <c r="P82" s="44" t="s">
        <v>516</v>
      </c>
      <c r="Q82" s="239">
        <f t="shared" si="11"/>
        <v>1.4444444444452529</v>
      </c>
      <c r="R82" s="239">
        <f t="shared" si="12"/>
        <v>1.6645833333313931</v>
      </c>
      <c r="S82" s="21">
        <f t="shared" si="13"/>
        <v>8.6666666666715173</v>
      </c>
      <c r="T82" s="6">
        <v>0</v>
      </c>
      <c r="U82" s="6">
        <v>4960</v>
      </c>
      <c r="V82" s="166" t="s">
        <v>4427</v>
      </c>
      <c r="W82" s="51">
        <v>37926</v>
      </c>
      <c r="X82" s="51">
        <v>37926</v>
      </c>
      <c r="Y82" s="51">
        <v>37926</v>
      </c>
      <c r="Z82" s="2" t="s">
        <v>8</v>
      </c>
      <c r="AA82" s="2" t="s">
        <v>8</v>
      </c>
      <c r="AB82" s="51">
        <v>37926</v>
      </c>
      <c r="AC82" s="51">
        <v>37926</v>
      </c>
      <c r="AD82" s="51">
        <v>37926</v>
      </c>
      <c r="AE82" s="51">
        <v>37926</v>
      </c>
      <c r="AF82" s="51">
        <v>37926</v>
      </c>
      <c r="AG82" s="2" t="s">
        <v>6754</v>
      </c>
      <c r="AH82" s="2" t="s">
        <v>8</v>
      </c>
      <c r="AI82" s="51">
        <v>37926</v>
      </c>
    </row>
    <row r="83" spans="1:35">
      <c r="A83" s="2" t="s">
        <v>663</v>
      </c>
      <c r="B83" s="9" t="s">
        <v>466</v>
      </c>
      <c r="C83" s="2" t="s">
        <v>664</v>
      </c>
      <c r="D83" s="10" t="s">
        <v>665</v>
      </c>
      <c r="E83" s="2" t="s">
        <v>516</v>
      </c>
      <c r="F83" s="2" t="s">
        <v>516</v>
      </c>
      <c r="G83" s="21">
        <v>28</v>
      </c>
      <c r="H83" s="21">
        <v>-142</v>
      </c>
      <c r="I83" s="13">
        <f t="shared" si="9"/>
        <v>7</v>
      </c>
      <c r="J83" s="13">
        <f t="shared" si="10"/>
        <v>2003</v>
      </c>
      <c r="K83" s="2" t="s">
        <v>4424</v>
      </c>
      <c r="L83" s="123">
        <v>37899.800000000003</v>
      </c>
      <c r="M83" s="123">
        <v>37899.895833333336</v>
      </c>
      <c r="N83" s="123">
        <v>37901.616666666669</v>
      </c>
      <c r="O83" s="123">
        <v>37901.851388888892</v>
      </c>
      <c r="P83" s="44" t="s">
        <v>516</v>
      </c>
      <c r="Q83" s="239">
        <f t="shared" si="11"/>
        <v>1.7208333333328483</v>
      </c>
      <c r="R83" s="239">
        <f t="shared" si="12"/>
        <v>2.0513888888890506</v>
      </c>
      <c r="S83" s="21">
        <f t="shared" si="13"/>
        <v>10.32499999999709</v>
      </c>
      <c r="T83" s="6">
        <v>0</v>
      </c>
      <c r="U83" s="6">
        <v>4960</v>
      </c>
      <c r="V83" s="166" t="s">
        <v>4425</v>
      </c>
      <c r="W83" s="51">
        <v>37926</v>
      </c>
      <c r="X83" s="51">
        <v>37926</v>
      </c>
      <c r="Y83" s="51">
        <v>37926</v>
      </c>
      <c r="Z83" s="2" t="s">
        <v>8</v>
      </c>
      <c r="AA83" s="2" t="s">
        <v>8</v>
      </c>
      <c r="AB83" s="51">
        <v>37926</v>
      </c>
      <c r="AC83" s="51">
        <v>37926</v>
      </c>
      <c r="AD83" s="51">
        <v>37926</v>
      </c>
      <c r="AE83" s="51">
        <v>37926</v>
      </c>
      <c r="AF83" s="51">
        <v>37926</v>
      </c>
      <c r="AG83" s="2" t="s">
        <v>6754</v>
      </c>
      <c r="AH83" s="2" t="s">
        <v>8</v>
      </c>
      <c r="AI83" s="51">
        <v>37926</v>
      </c>
    </row>
    <row r="84" spans="1:35">
      <c r="A84" s="2" t="s">
        <v>663</v>
      </c>
      <c r="B84" s="9" t="s">
        <v>466</v>
      </c>
      <c r="C84" s="2" t="s">
        <v>664</v>
      </c>
      <c r="D84" s="10" t="s">
        <v>665</v>
      </c>
      <c r="E84" s="2" t="s">
        <v>516</v>
      </c>
      <c r="F84" s="2" t="s">
        <v>516</v>
      </c>
      <c r="G84" s="21">
        <v>28</v>
      </c>
      <c r="H84" s="21">
        <v>-142</v>
      </c>
      <c r="I84" s="13">
        <f t="shared" si="9"/>
        <v>7</v>
      </c>
      <c r="J84" s="13">
        <f t="shared" si="10"/>
        <v>2003</v>
      </c>
      <c r="K84" s="2" t="s">
        <v>4422</v>
      </c>
      <c r="L84" s="123">
        <v>37902.551388888889</v>
      </c>
      <c r="M84" s="123">
        <v>37902.668749999997</v>
      </c>
      <c r="N84" s="123">
        <v>37903.943749999999</v>
      </c>
      <c r="O84" s="123">
        <v>37904.068055555559</v>
      </c>
      <c r="P84" s="44" t="s">
        <v>516</v>
      </c>
      <c r="Q84" s="239">
        <f t="shared" si="11"/>
        <v>1.2750000000014552</v>
      </c>
      <c r="R84" s="239">
        <f t="shared" si="12"/>
        <v>1.5166666666700621</v>
      </c>
      <c r="S84" s="21">
        <f t="shared" si="13"/>
        <v>7.6500000000087311</v>
      </c>
      <c r="T84" s="6">
        <v>0</v>
      </c>
      <c r="U84" s="6">
        <v>4960</v>
      </c>
      <c r="V84" s="166" t="s">
        <v>4423</v>
      </c>
      <c r="W84" s="51">
        <v>37926</v>
      </c>
      <c r="X84" s="51">
        <v>37926</v>
      </c>
      <c r="Y84" s="51">
        <v>37926</v>
      </c>
      <c r="Z84" s="2" t="s">
        <v>8</v>
      </c>
      <c r="AA84" s="2" t="s">
        <v>8</v>
      </c>
      <c r="AB84" s="51">
        <v>37926</v>
      </c>
      <c r="AC84" s="51">
        <v>37926</v>
      </c>
      <c r="AD84" s="51">
        <v>37926</v>
      </c>
      <c r="AE84" s="51">
        <v>37926</v>
      </c>
      <c r="AF84" s="51">
        <v>37926</v>
      </c>
      <c r="AG84" s="2" t="s">
        <v>6754</v>
      </c>
      <c r="AH84" s="2" t="s">
        <v>8</v>
      </c>
      <c r="AI84" s="51">
        <v>37926</v>
      </c>
    </row>
    <row r="85" spans="1:35">
      <c r="A85" s="2" t="s">
        <v>666</v>
      </c>
      <c r="B85" s="9" t="s">
        <v>466</v>
      </c>
      <c r="C85" s="2" t="s">
        <v>667</v>
      </c>
      <c r="D85" s="2" t="s">
        <v>668</v>
      </c>
      <c r="E85" s="2" t="s">
        <v>669</v>
      </c>
      <c r="F85" s="2" t="s">
        <v>669</v>
      </c>
      <c r="G85" s="21">
        <v>-32.5</v>
      </c>
      <c r="H85" s="21">
        <v>-109.5</v>
      </c>
      <c r="I85" s="13">
        <f t="shared" si="9"/>
        <v>12</v>
      </c>
      <c r="J85" s="13">
        <f t="shared" si="10"/>
        <v>2004</v>
      </c>
      <c r="K85" s="2" t="s">
        <v>4420</v>
      </c>
      <c r="L85" s="123">
        <v>38008.594502314816</v>
      </c>
      <c r="M85" s="123">
        <v>38008.742037037038</v>
      </c>
      <c r="N85" s="123">
        <v>38008.750393518516</v>
      </c>
      <c r="O85" s="123">
        <v>38008.864699074074</v>
      </c>
      <c r="P85" s="44" t="s">
        <v>6757</v>
      </c>
      <c r="Q85" s="239">
        <f t="shared" si="11"/>
        <v>8.3564814776764251E-3</v>
      </c>
      <c r="R85" s="239">
        <f t="shared" si="12"/>
        <v>0.27019675925839692</v>
      </c>
      <c r="S85" s="21">
        <f t="shared" si="13"/>
        <v>5.0138888866058551E-2</v>
      </c>
      <c r="T85" s="6">
        <v>0</v>
      </c>
      <c r="U85" s="6">
        <v>5276.5</v>
      </c>
      <c r="V85" s="166" t="s">
        <v>4421</v>
      </c>
      <c r="W85" s="51">
        <v>38160</v>
      </c>
      <c r="X85" s="51">
        <v>38160</v>
      </c>
      <c r="Y85" s="51">
        <v>38160</v>
      </c>
      <c r="Z85" s="2" t="s">
        <v>8</v>
      </c>
      <c r="AA85" s="2" t="s">
        <v>8</v>
      </c>
      <c r="AB85" s="51">
        <v>38160</v>
      </c>
      <c r="AC85" s="51">
        <v>38160</v>
      </c>
      <c r="AD85" s="51">
        <v>38160</v>
      </c>
      <c r="AE85" s="51">
        <v>38160</v>
      </c>
      <c r="AF85" s="51">
        <v>38160</v>
      </c>
      <c r="AG85" s="2" t="s">
        <v>6754</v>
      </c>
      <c r="AH85" s="2" t="s">
        <v>8</v>
      </c>
      <c r="AI85" s="51">
        <v>38160</v>
      </c>
    </row>
    <row r="86" spans="1:35">
      <c r="A86" s="2" t="s">
        <v>666</v>
      </c>
      <c r="B86" s="9" t="s">
        <v>466</v>
      </c>
      <c r="C86" s="2" t="s">
        <v>667</v>
      </c>
      <c r="D86" s="2" t="s">
        <v>668</v>
      </c>
      <c r="E86" s="2" t="s">
        <v>669</v>
      </c>
      <c r="F86" s="2" t="s">
        <v>669</v>
      </c>
      <c r="G86" s="21">
        <v>-32.5</v>
      </c>
      <c r="H86" s="21">
        <v>-109.5</v>
      </c>
      <c r="I86" s="13">
        <f t="shared" si="9"/>
        <v>12</v>
      </c>
      <c r="J86" s="13">
        <f t="shared" si="10"/>
        <v>2004</v>
      </c>
      <c r="K86" s="2" t="s">
        <v>4418</v>
      </c>
      <c r="L86" s="123">
        <v>38008.976099537038</v>
      </c>
      <c r="M86" s="123">
        <v>38009.085358796299</v>
      </c>
      <c r="N86" s="123">
        <v>38011.1169212963</v>
      </c>
      <c r="O86" s="123">
        <v>38011.222604166665</v>
      </c>
      <c r="P86" s="44" t="s">
        <v>6757</v>
      </c>
      <c r="Q86" s="239">
        <f t="shared" si="11"/>
        <v>2.031562500000291</v>
      </c>
      <c r="R86" s="239">
        <f t="shared" si="12"/>
        <v>2.2465046296274522</v>
      </c>
      <c r="S86" s="21">
        <f t="shared" si="13"/>
        <v>12.189375000001746</v>
      </c>
      <c r="T86" s="6">
        <v>0</v>
      </c>
      <c r="U86" s="50">
        <v>5169.7</v>
      </c>
      <c r="V86" s="166" t="s">
        <v>4419</v>
      </c>
      <c r="W86" s="51">
        <v>38160</v>
      </c>
      <c r="X86" s="51">
        <v>38160</v>
      </c>
      <c r="Y86" s="51">
        <v>38160</v>
      </c>
      <c r="Z86" s="2" t="s">
        <v>8</v>
      </c>
      <c r="AA86" s="2" t="s">
        <v>8</v>
      </c>
      <c r="AB86" s="51">
        <v>38160</v>
      </c>
      <c r="AC86" s="51">
        <v>38160</v>
      </c>
      <c r="AD86" s="51">
        <v>38160</v>
      </c>
      <c r="AE86" s="51">
        <v>38160</v>
      </c>
      <c r="AF86" s="51">
        <v>38160</v>
      </c>
      <c r="AG86" s="2" t="s">
        <v>6754</v>
      </c>
      <c r="AH86" s="2" t="s">
        <v>8</v>
      </c>
      <c r="AI86" s="51">
        <v>38160</v>
      </c>
    </row>
    <row r="87" spans="1:35">
      <c r="A87" s="2" t="s">
        <v>666</v>
      </c>
      <c r="B87" s="9" t="s">
        <v>466</v>
      </c>
      <c r="C87" s="2" t="s">
        <v>667</v>
      </c>
      <c r="D87" s="2" t="s">
        <v>668</v>
      </c>
      <c r="E87" s="2" t="s">
        <v>669</v>
      </c>
      <c r="F87" s="2" t="s">
        <v>669</v>
      </c>
      <c r="G87" s="21">
        <v>-32.5</v>
      </c>
      <c r="H87" s="21">
        <v>-109.5</v>
      </c>
      <c r="I87" s="13">
        <f t="shared" si="9"/>
        <v>12</v>
      </c>
      <c r="J87" s="13">
        <f t="shared" si="10"/>
        <v>2004</v>
      </c>
      <c r="K87" s="2" t="s">
        <v>4416</v>
      </c>
      <c r="L87" s="123">
        <v>38011.729641203703</v>
      </c>
      <c r="M87" s="123">
        <v>38011.948958333334</v>
      </c>
      <c r="N87" s="123">
        <v>38013.641412037039</v>
      </c>
      <c r="O87" s="123">
        <v>38013.729490740741</v>
      </c>
      <c r="P87" s="44" t="s">
        <v>6757</v>
      </c>
      <c r="Q87" s="239">
        <f t="shared" si="11"/>
        <v>1.692453703704814</v>
      </c>
      <c r="R87" s="239">
        <f t="shared" si="12"/>
        <v>1.9998495370382443</v>
      </c>
      <c r="S87" s="21">
        <f t="shared" si="13"/>
        <v>10.154722222228884</v>
      </c>
      <c r="T87" s="6">
        <v>0</v>
      </c>
      <c r="U87" s="50">
        <v>5021</v>
      </c>
      <c r="V87" s="166" t="s">
        <v>4417</v>
      </c>
      <c r="W87" s="51">
        <v>38160</v>
      </c>
      <c r="X87" s="51">
        <v>38160</v>
      </c>
      <c r="Y87" s="51">
        <v>38160</v>
      </c>
      <c r="Z87" s="2" t="s">
        <v>8</v>
      </c>
      <c r="AA87" s="2" t="s">
        <v>8</v>
      </c>
      <c r="AB87" s="51">
        <v>38160</v>
      </c>
      <c r="AC87" s="51">
        <v>38160</v>
      </c>
      <c r="AD87" s="51">
        <v>38160</v>
      </c>
      <c r="AE87" s="51">
        <v>38160</v>
      </c>
      <c r="AF87" s="51">
        <v>38160</v>
      </c>
      <c r="AG87" s="2" t="s">
        <v>6754</v>
      </c>
      <c r="AH87" s="2" t="s">
        <v>8</v>
      </c>
      <c r="AI87" s="51">
        <v>38160</v>
      </c>
    </row>
    <row r="88" spans="1:35">
      <c r="A88" s="2" t="s">
        <v>666</v>
      </c>
      <c r="B88" s="9" t="s">
        <v>466</v>
      </c>
      <c r="C88" s="2" t="s">
        <v>667</v>
      </c>
      <c r="D88" s="2" t="s">
        <v>668</v>
      </c>
      <c r="E88" s="2" t="s">
        <v>669</v>
      </c>
      <c r="F88" s="2" t="s">
        <v>669</v>
      </c>
      <c r="G88" s="21">
        <v>-32.5</v>
      </c>
      <c r="H88" s="21">
        <v>-109.5</v>
      </c>
      <c r="I88" s="13">
        <f t="shared" si="9"/>
        <v>12</v>
      </c>
      <c r="J88" s="13">
        <f t="shared" si="10"/>
        <v>2004</v>
      </c>
      <c r="K88" s="2" t="s">
        <v>4414</v>
      </c>
      <c r="L88" s="123">
        <v>38013.873229166667</v>
      </c>
      <c r="M88" s="123">
        <v>38013.97797453704</v>
      </c>
      <c r="N88" s="123">
        <v>38015.165416666663</v>
      </c>
      <c r="O88" s="123">
        <v>38015.243078703701</v>
      </c>
      <c r="P88" s="44" t="s">
        <v>6757</v>
      </c>
      <c r="Q88" s="239">
        <f t="shared" si="11"/>
        <v>1.1874421296233777</v>
      </c>
      <c r="R88" s="239">
        <f t="shared" si="12"/>
        <v>1.3698495370335877</v>
      </c>
      <c r="S88" s="21">
        <f t="shared" si="13"/>
        <v>7.1246527777402662</v>
      </c>
      <c r="T88" s="6">
        <v>0</v>
      </c>
      <c r="U88" s="50">
        <v>4933.8999999999996</v>
      </c>
      <c r="V88" s="166"/>
      <c r="W88" s="51">
        <v>38160</v>
      </c>
      <c r="X88" s="51">
        <v>38160</v>
      </c>
      <c r="Y88" s="51">
        <v>38160</v>
      </c>
      <c r="Z88" s="2" t="s">
        <v>8</v>
      </c>
      <c r="AA88" s="2" t="s">
        <v>8</v>
      </c>
      <c r="AB88" s="51">
        <v>38160</v>
      </c>
      <c r="AC88" s="51">
        <v>38160</v>
      </c>
      <c r="AD88" s="51">
        <v>38160</v>
      </c>
      <c r="AE88" s="51">
        <v>38160</v>
      </c>
      <c r="AF88" s="51">
        <v>38160</v>
      </c>
      <c r="AG88" s="2" t="s">
        <v>6754</v>
      </c>
      <c r="AH88" s="2" t="s">
        <v>8</v>
      </c>
      <c r="AI88" s="51">
        <v>38160</v>
      </c>
    </row>
    <row r="89" spans="1:35">
      <c r="A89" s="2" t="s">
        <v>666</v>
      </c>
      <c r="B89" s="9" t="s">
        <v>466</v>
      </c>
      <c r="C89" s="2" t="s">
        <v>667</v>
      </c>
      <c r="D89" s="2" t="s">
        <v>668</v>
      </c>
      <c r="E89" s="2" t="s">
        <v>669</v>
      </c>
      <c r="F89" s="2" t="s">
        <v>669</v>
      </c>
      <c r="G89" s="21">
        <v>-32.5</v>
      </c>
      <c r="H89" s="21">
        <v>-109.5</v>
      </c>
      <c r="I89" s="13">
        <f t="shared" si="9"/>
        <v>12</v>
      </c>
      <c r="J89" s="13">
        <f t="shared" si="10"/>
        <v>2004</v>
      </c>
      <c r="K89" s="2" t="s">
        <v>4412</v>
      </c>
      <c r="L89" s="123">
        <v>38015.563425925924</v>
      </c>
      <c r="M89" s="123">
        <v>38015.643391203703</v>
      </c>
      <c r="N89" s="123">
        <v>38016.687268518515</v>
      </c>
      <c r="O89" s="123">
        <v>38016.733518518522</v>
      </c>
      <c r="P89" s="44" t="s">
        <v>6758</v>
      </c>
      <c r="Q89" s="239">
        <f t="shared" si="11"/>
        <v>1.043877314812562</v>
      </c>
      <c r="R89" s="239">
        <f t="shared" si="12"/>
        <v>1.1700925925979391</v>
      </c>
      <c r="S89" s="21">
        <f t="shared" si="13"/>
        <v>6.2632638888753718</v>
      </c>
      <c r="T89" s="6">
        <v>0</v>
      </c>
      <c r="U89" s="50">
        <v>3485.6</v>
      </c>
      <c r="V89" s="166" t="s">
        <v>4413</v>
      </c>
      <c r="W89" s="51">
        <v>38160</v>
      </c>
      <c r="X89" s="51">
        <v>38160</v>
      </c>
      <c r="Y89" s="51">
        <v>38160</v>
      </c>
      <c r="Z89" s="2" t="s">
        <v>8</v>
      </c>
      <c r="AA89" s="2" t="s">
        <v>8</v>
      </c>
      <c r="AB89" s="51">
        <v>38160</v>
      </c>
      <c r="AC89" s="51">
        <v>38160</v>
      </c>
      <c r="AD89" s="51">
        <v>38160</v>
      </c>
      <c r="AE89" s="51">
        <v>38160</v>
      </c>
      <c r="AF89" s="51">
        <v>38160</v>
      </c>
      <c r="AG89" s="2" t="s">
        <v>6754</v>
      </c>
      <c r="AH89" s="2" t="s">
        <v>8</v>
      </c>
      <c r="AI89" s="51">
        <v>38160</v>
      </c>
    </row>
    <row r="90" spans="1:35">
      <c r="A90" s="2" t="s">
        <v>666</v>
      </c>
      <c r="B90" s="9" t="s">
        <v>466</v>
      </c>
      <c r="C90" s="2" t="s">
        <v>667</v>
      </c>
      <c r="D90" s="2" t="s">
        <v>668</v>
      </c>
      <c r="E90" s="2" t="s">
        <v>669</v>
      </c>
      <c r="F90" s="2" t="s">
        <v>669</v>
      </c>
      <c r="G90" s="21">
        <v>-32.5</v>
      </c>
      <c r="H90" s="21">
        <v>-109.5</v>
      </c>
      <c r="I90" s="13">
        <f t="shared" si="9"/>
        <v>12</v>
      </c>
      <c r="J90" s="13">
        <f t="shared" si="10"/>
        <v>2004</v>
      </c>
      <c r="K90" s="2" t="s">
        <v>4410</v>
      </c>
      <c r="L90" s="123">
        <v>38016.978171296294</v>
      </c>
      <c r="M90" s="123">
        <v>38017.045624999999</v>
      </c>
      <c r="N90" s="123">
        <v>38017.741747685184</v>
      </c>
      <c r="O90" s="123">
        <v>38017.802499999998</v>
      </c>
      <c r="P90" s="44" t="s">
        <v>6758</v>
      </c>
      <c r="Q90" s="239">
        <f t="shared" si="11"/>
        <v>0.69612268518540077</v>
      </c>
      <c r="R90" s="239">
        <f t="shared" si="12"/>
        <v>0.82432870370394085</v>
      </c>
      <c r="S90" s="21">
        <f t="shared" si="13"/>
        <v>4.1767361111124046</v>
      </c>
      <c r="T90" s="6">
        <v>0</v>
      </c>
      <c r="U90" s="50">
        <v>2754</v>
      </c>
      <c r="V90" s="166" t="s">
        <v>4411</v>
      </c>
      <c r="W90" s="51">
        <v>38160</v>
      </c>
      <c r="X90" s="51">
        <v>38160</v>
      </c>
      <c r="Y90" s="51">
        <v>38160</v>
      </c>
      <c r="Z90" s="2" t="s">
        <v>8</v>
      </c>
      <c r="AA90" s="2" t="s">
        <v>8</v>
      </c>
      <c r="AB90" s="51">
        <v>38160</v>
      </c>
      <c r="AC90" s="51">
        <v>38160</v>
      </c>
      <c r="AD90" s="51">
        <v>38160</v>
      </c>
      <c r="AE90" s="51">
        <v>38160</v>
      </c>
      <c r="AF90" s="51">
        <v>38160</v>
      </c>
      <c r="AG90" s="2" t="s">
        <v>6754</v>
      </c>
      <c r="AH90" s="2" t="s">
        <v>8</v>
      </c>
      <c r="AI90" s="51">
        <v>38160</v>
      </c>
    </row>
    <row r="91" spans="1:35">
      <c r="A91" s="2" t="s">
        <v>666</v>
      </c>
      <c r="B91" s="9" t="s">
        <v>466</v>
      </c>
      <c r="C91" s="2" t="s">
        <v>667</v>
      </c>
      <c r="D91" s="2" t="s">
        <v>668</v>
      </c>
      <c r="E91" s="2" t="s">
        <v>669</v>
      </c>
      <c r="F91" s="2" t="s">
        <v>669</v>
      </c>
      <c r="G91" s="21">
        <v>-32.5</v>
      </c>
      <c r="H91" s="21">
        <v>-109.5</v>
      </c>
      <c r="I91" s="13">
        <f t="shared" si="9"/>
        <v>12</v>
      </c>
      <c r="J91" s="13">
        <f t="shared" si="10"/>
        <v>2004</v>
      </c>
      <c r="K91" s="2" t="s">
        <v>4408</v>
      </c>
      <c r="L91" s="123">
        <v>38017.998761574076</v>
      </c>
      <c r="M91" s="123">
        <v>38018.057696759257</v>
      </c>
      <c r="N91" s="123">
        <v>38019.799074074072</v>
      </c>
      <c r="O91" s="123">
        <v>38019.846516203703</v>
      </c>
      <c r="P91" s="44" t="s">
        <v>6758</v>
      </c>
      <c r="Q91" s="239">
        <f t="shared" si="11"/>
        <v>1.7413773148145992</v>
      </c>
      <c r="R91" s="239">
        <f t="shared" si="12"/>
        <v>1.8477546296271612</v>
      </c>
      <c r="S91" s="21">
        <f t="shared" si="13"/>
        <v>10.448263888887595</v>
      </c>
      <c r="T91" s="6">
        <v>0</v>
      </c>
      <c r="U91" s="6">
        <v>2292.9</v>
      </c>
      <c r="V91" s="166" t="s">
        <v>4409</v>
      </c>
      <c r="W91" s="51">
        <v>38160</v>
      </c>
      <c r="X91" s="51">
        <v>38160</v>
      </c>
      <c r="Y91" s="51">
        <v>38160</v>
      </c>
      <c r="Z91" s="2" t="s">
        <v>8</v>
      </c>
      <c r="AA91" s="2" t="s">
        <v>8</v>
      </c>
      <c r="AB91" s="51">
        <v>38160</v>
      </c>
      <c r="AC91" s="51">
        <v>38160</v>
      </c>
      <c r="AD91" s="51">
        <v>38160</v>
      </c>
      <c r="AE91" s="51">
        <v>38160</v>
      </c>
      <c r="AF91" s="51">
        <v>38160</v>
      </c>
      <c r="AG91" s="2" t="s">
        <v>6754</v>
      </c>
      <c r="AH91" s="2" t="s">
        <v>8</v>
      </c>
      <c r="AI91" s="51">
        <v>38160</v>
      </c>
    </row>
    <row r="92" spans="1:35">
      <c r="A92" s="2" t="s">
        <v>666</v>
      </c>
      <c r="B92" s="9" t="s">
        <v>466</v>
      </c>
      <c r="C92" s="2" t="s">
        <v>667</v>
      </c>
      <c r="D92" s="2" t="s">
        <v>668</v>
      </c>
      <c r="E92" s="2" t="s">
        <v>669</v>
      </c>
      <c r="F92" s="2" t="s">
        <v>669</v>
      </c>
      <c r="G92" s="21">
        <v>-32.5</v>
      </c>
      <c r="H92" s="21">
        <v>-109.5</v>
      </c>
      <c r="I92" s="13">
        <f t="shared" si="9"/>
        <v>12</v>
      </c>
      <c r="J92" s="13">
        <f t="shared" si="10"/>
        <v>2004</v>
      </c>
      <c r="K92" s="2" t="s">
        <v>4405</v>
      </c>
      <c r="L92" s="123">
        <v>38019.956354166665</v>
      </c>
      <c r="M92" s="123">
        <v>38020.013819444444</v>
      </c>
      <c r="N92" s="123">
        <v>38021.172939814816</v>
      </c>
      <c r="O92" s="123">
        <v>38021.219976851855</v>
      </c>
      <c r="P92" s="44" t="s">
        <v>6758</v>
      </c>
      <c r="Q92" s="239">
        <f t="shared" si="11"/>
        <v>1.1591203703719657</v>
      </c>
      <c r="R92" s="239">
        <f t="shared" si="12"/>
        <v>1.2636226851900574</v>
      </c>
      <c r="S92" s="21">
        <f t="shared" si="13"/>
        <v>6.9547222222317941</v>
      </c>
      <c r="T92" s="6">
        <v>0</v>
      </c>
      <c r="U92" s="6">
        <v>2685.2</v>
      </c>
      <c r="V92" s="166" t="s">
        <v>4407</v>
      </c>
      <c r="W92" s="51">
        <v>38160</v>
      </c>
      <c r="X92" s="51">
        <v>38160</v>
      </c>
      <c r="Y92" s="51">
        <v>38160</v>
      </c>
      <c r="Z92" s="2" t="s">
        <v>8</v>
      </c>
      <c r="AA92" s="2" t="s">
        <v>8</v>
      </c>
      <c r="AB92" s="51">
        <v>38160</v>
      </c>
      <c r="AC92" s="51">
        <v>38160</v>
      </c>
      <c r="AD92" s="51">
        <v>38160</v>
      </c>
      <c r="AE92" s="51">
        <v>38160</v>
      </c>
      <c r="AF92" s="51">
        <v>38160</v>
      </c>
      <c r="AG92" s="2" t="s">
        <v>6754</v>
      </c>
      <c r="AH92" s="2" t="s">
        <v>8</v>
      </c>
      <c r="AI92" s="51">
        <v>38160</v>
      </c>
    </row>
    <row r="93" spans="1:35">
      <c r="A93" s="2" t="s">
        <v>666</v>
      </c>
      <c r="B93" s="9" t="s">
        <v>466</v>
      </c>
      <c r="C93" s="2" t="s">
        <v>667</v>
      </c>
      <c r="D93" s="2" t="s">
        <v>668</v>
      </c>
      <c r="E93" s="2" t="s">
        <v>669</v>
      </c>
      <c r="F93" s="2" t="s">
        <v>669</v>
      </c>
      <c r="G93" s="21">
        <v>-32.5</v>
      </c>
      <c r="H93" s="21">
        <v>-109.5</v>
      </c>
      <c r="I93" s="13">
        <f t="shared" si="9"/>
        <v>12</v>
      </c>
      <c r="J93" s="13">
        <f t="shared" si="10"/>
        <v>2004</v>
      </c>
      <c r="K93" s="2" t="s">
        <v>4402</v>
      </c>
      <c r="L93" s="123">
        <v>38021.576388888891</v>
      </c>
      <c r="M93" s="123">
        <v>38021.682673611111</v>
      </c>
      <c r="N93" s="123">
        <v>38024.497916666667</v>
      </c>
      <c r="O93" s="123">
        <v>38024.588125000002</v>
      </c>
      <c r="P93" s="44" t="s">
        <v>6759</v>
      </c>
      <c r="Q93" s="239">
        <f t="shared" si="11"/>
        <v>2.8152430555564933</v>
      </c>
      <c r="R93" s="239">
        <f t="shared" si="12"/>
        <v>3.0117361111115315</v>
      </c>
      <c r="S93" s="21">
        <f t="shared" si="13"/>
        <v>16.89145833333896</v>
      </c>
      <c r="T93" s="6">
        <v>0</v>
      </c>
      <c r="U93" s="6">
        <v>4925.5</v>
      </c>
      <c r="V93" s="166" t="s">
        <v>4404</v>
      </c>
      <c r="W93" s="51">
        <v>38160</v>
      </c>
      <c r="X93" s="51">
        <v>38160</v>
      </c>
      <c r="Y93" s="51">
        <v>38160</v>
      </c>
      <c r="Z93" s="2" t="s">
        <v>8</v>
      </c>
      <c r="AA93" s="2" t="s">
        <v>8</v>
      </c>
      <c r="AB93" s="51">
        <v>38160</v>
      </c>
      <c r="AC93" s="51">
        <v>38160</v>
      </c>
      <c r="AD93" s="51">
        <v>38160</v>
      </c>
      <c r="AE93" s="51">
        <v>38160</v>
      </c>
      <c r="AF93" s="51">
        <v>38160</v>
      </c>
      <c r="AG93" s="2" t="s">
        <v>6754</v>
      </c>
      <c r="AH93" s="2" t="s">
        <v>8</v>
      </c>
      <c r="AI93" s="51">
        <v>38160</v>
      </c>
    </row>
    <row r="94" spans="1:35" s="76" customFormat="1">
      <c r="A94" s="2" t="s">
        <v>682</v>
      </c>
      <c r="B94" s="9" t="s">
        <v>683</v>
      </c>
      <c r="C94" s="2" t="s">
        <v>684</v>
      </c>
      <c r="D94" s="10" t="s">
        <v>515</v>
      </c>
      <c r="E94" s="2" t="s">
        <v>516</v>
      </c>
      <c r="F94" s="2" t="s">
        <v>516</v>
      </c>
      <c r="G94" s="21">
        <v>28</v>
      </c>
      <c r="H94" s="21">
        <v>-142</v>
      </c>
      <c r="I94" s="13">
        <f t="shared" si="9"/>
        <v>7</v>
      </c>
      <c r="J94" s="13">
        <f t="shared" si="10"/>
        <v>2004</v>
      </c>
      <c r="K94" s="2" t="s">
        <v>4400</v>
      </c>
      <c r="L94" s="123">
        <v>38166.673611111109</v>
      </c>
      <c r="M94" s="123">
        <v>38166.794444444444</v>
      </c>
      <c r="N94" s="123">
        <v>38166.862500000003</v>
      </c>
      <c r="O94" s="123">
        <v>38166.975694444445</v>
      </c>
      <c r="P94" s="44" t="s">
        <v>516</v>
      </c>
      <c r="Q94" s="239">
        <f t="shared" si="11"/>
        <v>6.805555555911269E-2</v>
      </c>
      <c r="R94" s="239">
        <f t="shared" si="12"/>
        <v>0.30208333333575865</v>
      </c>
      <c r="S94" s="21">
        <f t="shared" si="13"/>
        <v>0.40833333335467614</v>
      </c>
      <c r="T94" s="6">
        <v>0</v>
      </c>
      <c r="U94" s="6">
        <v>4960</v>
      </c>
      <c r="V94" s="166" t="s">
        <v>4401</v>
      </c>
      <c r="W94" s="51">
        <v>38182</v>
      </c>
      <c r="X94" s="51">
        <v>38182</v>
      </c>
      <c r="Y94" s="51">
        <v>38182</v>
      </c>
      <c r="Z94" s="2" t="s">
        <v>8</v>
      </c>
      <c r="AA94" s="2" t="s">
        <v>8</v>
      </c>
      <c r="AB94" s="51">
        <v>38182</v>
      </c>
      <c r="AC94" s="51">
        <v>38182</v>
      </c>
      <c r="AD94" s="51">
        <v>38182</v>
      </c>
      <c r="AE94" s="2" t="s">
        <v>8</v>
      </c>
      <c r="AF94" s="2" t="s">
        <v>8</v>
      </c>
      <c r="AG94" s="2" t="s">
        <v>6754</v>
      </c>
      <c r="AH94" s="2" t="s">
        <v>8</v>
      </c>
      <c r="AI94" s="51">
        <v>38182</v>
      </c>
    </row>
    <row r="95" spans="1:35">
      <c r="A95" s="2" t="s">
        <v>682</v>
      </c>
      <c r="B95" s="9" t="s">
        <v>683</v>
      </c>
      <c r="C95" s="2" t="s">
        <v>684</v>
      </c>
      <c r="D95" s="10" t="s">
        <v>515</v>
      </c>
      <c r="E95" s="2" t="s">
        <v>516</v>
      </c>
      <c r="F95" s="2" t="s">
        <v>516</v>
      </c>
      <c r="G95" s="21">
        <v>28</v>
      </c>
      <c r="H95" s="21">
        <v>-142</v>
      </c>
      <c r="I95" s="13">
        <f t="shared" si="9"/>
        <v>7</v>
      </c>
      <c r="J95" s="13">
        <f t="shared" si="10"/>
        <v>2004</v>
      </c>
      <c r="K95" s="2" t="s">
        <v>4398</v>
      </c>
      <c r="L95" s="123">
        <v>38167.172222222223</v>
      </c>
      <c r="M95" s="123">
        <v>38167.280555555553</v>
      </c>
      <c r="N95" s="123">
        <v>38167.406944444447</v>
      </c>
      <c r="O95" s="123">
        <v>38167.533333333333</v>
      </c>
      <c r="P95" s="44" t="s">
        <v>516</v>
      </c>
      <c r="Q95" s="239">
        <f t="shared" si="11"/>
        <v>0.12638888889341615</v>
      </c>
      <c r="R95" s="239">
        <f t="shared" si="12"/>
        <v>0.36111111110949423</v>
      </c>
      <c r="S95" s="21">
        <f t="shared" si="13"/>
        <v>0.75833333336049691</v>
      </c>
      <c r="T95" s="6">
        <v>0</v>
      </c>
      <c r="U95" s="6">
        <v>4960</v>
      </c>
      <c r="V95" s="166" t="s">
        <v>4399</v>
      </c>
      <c r="W95" s="51">
        <v>38182</v>
      </c>
      <c r="X95" s="51">
        <v>38182</v>
      </c>
      <c r="Y95" s="51">
        <v>38182</v>
      </c>
      <c r="Z95" s="2" t="s">
        <v>8</v>
      </c>
      <c r="AA95" s="2" t="s">
        <v>8</v>
      </c>
      <c r="AB95" s="51">
        <v>38182</v>
      </c>
      <c r="AC95" s="51">
        <v>38182</v>
      </c>
      <c r="AD95" s="51">
        <v>38182</v>
      </c>
      <c r="AE95" s="2" t="s">
        <v>8</v>
      </c>
      <c r="AF95" s="2" t="s">
        <v>8</v>
      </c>
      <c r="AG95" s="2" t="s">
        <v>6754</v>
      </c>
      <c r="AH95" s="2" t="s">
        <v>8</v>
      </c>
      <c r="AI95" s="51">
        <v>38182</v>
      </c>
    </row>
    <row r="96" spans="1:35">
      <c r="A96" s="2" t="s">
        <v>682</v>
      </c>
      <c r="B96" s="9" t="s">
        <v>683</v>
      </c>
      <c r="C96" s="2" t="s">
        <v>684</v>
      </c>
      <c r="D96" s="10" t="s">
        <v>515</v>
      </c>
      <c r="E96" s="2" t="s">
        <v>516</v>
      </c>
      <c r="F96" s="2" t="s">
        <v>516</v>
      </c>
      <c r="G96" s="21">
        <v>28</v>
      </c>
      <c r="H96" s="21">
        <v>-142</v>
      </c>
      <c r="I96" s="13">
        <f t="shared" si="9"/>
        <v>7</v>
      </c>
      <c r="J96" s="13">
        <f t="shared" si="10"/>
        <v>2004</v>
      </c>
      <c r="K96" s="2" t="s">
        <v>4396</v>
      </c>
      <c r="L96" s="123">
        <v>38167.672222222223</v>
      </c>
      <c r="M96" s="123">
        <v>38167.779861111114</v>
      </c>
      <c r="N96" s="123">
        <v>38167.807638888888</v>
      </c>
      <c r="O96" s="123">
        <v>38167.922222222223</v>
      </c>
      <c r="P96" s="44" t="s">
        <v>516</v>
      </c>
      <c r="Q96" s="239">
        <f t="shared" si="11"/>
        <v>2.7777777773735579E-2</v>
      </c>
      <c r="R96" s="239">
        <f t="shared" si="12"/>
        <v>0.25</v>
      </c>
      <c r="S96" s="21">
        <f t="shared" si="13"/>
        <v>0.16666666664241347</v>
      </c>
      <c r="T96" s="6">
        <v>0</v>
      </c>
      <c r="U96" s="6">
        <v>4960</v>
      </c>
      <c r="V96" s="166" t="s">
        <v>4397</v>
      </c>
      <c r="W96" s="51">
        <v>38182</v>
      </c>
      <c r="X96" s="51">
        <v>38182</v>
      </c>
      <c r="Y96" s="51">
        <v>38182</v>
      </c>
      <c r="Z96" s="2" t="s">
        <v>8</v>
      </c>
      <c r="AA96" s="2" t="s">
        <v>8</v>
      </c>
      <c r="AB96" s="51">
        <v>38182</v>
      </c>
      <c r="AC96" s="51">
        <v>38182</v>
      </c>
      <c r="AD96" s="51">
        <v>38182</v>
      </c>
      <c r="AE96" s="2" t="s">
        <v>8</v>
      </c>
      <c r="AF96" s="2" t="s">
        <v>8</v>
      </c>
      <c r="AG96" s="2" t="s">
        <v>6754</v>
      </c>
      <c r="AH96" s="2" t="s">
        <v>8</v>
      </c>
      <c r="AI96" s="51">
        <v>38182</v>
      </c>
    </row>
    <row r="97" spans="1:35">
      <c r="A97" s="2" t="s">
        <v>685</v>
      </c>
      <c r="B97" s="9" t="s">
        <v>683</v>
      </c>
      <c r="C97" s="2" t="s">
        <v>686</v>
      </c>
      <c r="D97" s="2" t="s">
        <v>687</v>
      </c>
      <c r="E97" s="2" t="s">
        <v>689</v>
      </c>
      <c r="F97" s="2" t="s">
        <v>689</v>
      </c>
      <c r="G97" s="21">
        <v>53.5</v>
      </c>
      <c r="H97" s="21">
        <v>-163.75</v>
      </c>
      <c r="I97" s="13">
        <f t="shared" si="9"/>
        <v>3</v>
      </c>
      <c r="J97" s="13">
        <f t="shared" si="10"/>
        <v>2004</v>
      </c>
      <c r="K97" s="2" t="s">
        <v>4393</v>
      </c>
      <c r="L97" s="123">
        <v>38179.62777777778</v>
      </c>
      <c r="M97" s="123">
        <v>38179.713194444441</v>
      </c>
      <c r="N97" s="123">
        <v>38180.224305555559</v>
      </c>
      <c r="O97" s="123">
        <v>38180.343055555553</v>
      </c>
      <c r="P97" s="44" t="s">
        <v>4394</v>
      </c>
      <c r="Q97" s="239">
        <f t="shared" si="11"/>
        <v>0.51111111111822538</v>
      </c>
      <c r="R97" s="239">
        <f t="shared" si="12"/>
        <v>0.71527777777373558</v>
      </c>
      <c r="S97" s="21">
        <f t="shared" si="13"/>
        <v>3.0666666667093523</v>
      </c>
      <c r="T97" s="6">
        <v>0</v>
      </c>
      <c r="U97" s="6">
        <v>3613</v>
      </c>
      <c r="V97" s="166" t="s">
        <v>4395</v>
      </c>
      <c r="W97" s="51">
        <v>38244</v>
      </c>
      <c r="X97" s="51">
        <v>38244</v>
      </c>
      <c r="Y97" s="51">
        <v>38244</v>
      </c>
      <c r="Z97" s="2" t="s">
        <v>8</v>
      </c>
      <c r="AA97" s="2" t="s">
        <v>8</v>
      </c>
      <c r="AB97" s="51">
        <v>38244</v>
      </c>
      <c r="AC97" s="51">
        <v>38244</v>
      </c>
      <c r="AD97" s="51">
        <v>38244</v>
      </c>
      <c r="AE97" s="51">
        <v>38244</v>
      </c>
      <c r="AF97" s="51">
        <v>38244</v>
      </c>
      <c r="AG97" s="2" t="s">
        <v>6754</v>
      </c>
      <c r="AH97" s="2" t="s">
        <v>8</v>
      </c>
      <c r="AI97" s="51">
        <v>38244</v>
      </c>
    </row>
    <row r="98" spans="1:35">
      <c r="A98" s="2" t="s">
        <v>685</v>
      </c>
      <c r="B98" s="9" t="s">
        <v>683</v>
      </c>
      <c r="C98" s="2" t="s">
        <v>686</v>
      </c>
      <c r="D98" s="2" t="s">
        <v>687</v>
      </c>
      <c r="E98" s="2" t="s">
        <v>689</v>
      </c>
      <c r="F98" s="2" t="s">
        <v>689</v>
      </c>
      <c r="G98" s="21">
        <v>53.5</v>
      </c>
      <c r="H98" s="21">
        <v>-163.75</v>
      </c>
      <c r="I98" s="13">
        <f t="shared" si="9"/>
        <v>3</v>
      </c>
      <c r="J98" s="13">
        <f t="shared" si="10"/>
        <v>2004</v>
      </c>
      <c r="K98" s="2" t="s">
        <v>4391</v>
      </c>
      <c r="L98" s="123">
        <v>38180.76666666667</v>
      </c>
      <c r="M98" s="123">
        <v>38180.852777777778</v>
      </c>
      <c r="N98" s="123">
        <v>38181.267361111109</v>
      </c>
      <c r="O98" s="123">
        <v>38181.365277777775</v>
      </c>
      <c r="P98" s="44" t="s">
        <v>4392</v>
      </c>
      <c r="Q98" s="239">
        <f t="shared" si="11"/>
        <v>0.41458333333139308</v>
      </c>
      <c r="R98" s="239">
        <f t="shared" si="12"/>
        <v>0.59861111110512866</v>
      </c>
      <c r="S98" s="21">
        <f t="shared" si="13"/>
        <v>2.4874999999883585</v>
      </c>
      <c r="T98" s="6">
        <v>0</v>
      </c>
      <c r="U98" s="6">
        <v>3402.4</v>
      </c>
      <c r="V98" s="166" t="s">
        <v>4377</v>
      </c>
      <c r="W98" s="51">
        <v>38244</v>
      </c>
      <c r="X98" s="51">
        <v>38244</v>
      </c>
      <c r="Y98" s="51">
        <v>38244</v>
      </c>
      <c r="Z98" s="2" t="s">
        <v>8</v>
      </c>
      <c r="AA98" s="2" t="s">
        <v>8</v>
      </c>
      <c r="AB98" s="51">
        <v>38244</v>
      </c>
      <c r="AC98" s="51">
        <v>38244</v>
      </c>
      <c r="AD98" s="51">
        <v>38244</v>
      </c>
      <c r="AE98" s="51">
        <v>38244</v>
      </c>
      <c r="AF98" s="51">
        <v>38244</v>
      </c>
      <c r="AG98" s="2" t="s">
        <v>6754</v>
      </c>
      <c r="AH98" s="2" t="s">
        <v>8</v>
      </c>
      <c r="AI98" s="51">
        <v>38244</v>
      </c>
    </row>
    <row r="99" spans="1:35">
      <c r="A99" s="2" t="s">
        <v>685</v>
      </c>
      <c r="B99" s="9" t="s">
        <v>683</v>
      </c>
      <c r="C99" s="2" t="s">
        <v>686</v>
      </c>
      <c r="D99" s="2" t="s">
        <v>687</v>
      </c>
      <c r="E99" s="2" t="s">
        <v>689</v>
      </c>
      <c r="F99" s="2" t="s">
        <v>689</v>
      </c>
      <c r="G99" s="21">
        <v>53.5</v>
      </c>
      <c r="H99" s="21">
        <v>-163.75</v>
      </c>
      <c r="I99" s="13">
        <f t="shared" si="9"/>
        <v>3</v>
      </c>
      <c r="J99" s="13">
        <f t="shared" si="10"/>
        <v>2004</v>
      </c>
      <c r="K99" s="2" t="s">
        <v>4389</v>
      </c>
      <c r="L99" s="123">
        <v>38181.719444444447</v>
      </c>
      <c r="M99" s="123">
        <v>38181.783333333333</v>
      </c>
      <c r="N99" s="123">
        <v>38182.161805555559</v>
      </c>
      <c r="O99" s="123">
        <v>38182.216666666667</v>
      </c>
      <c r="P99" s="44" t="s">
        <v>4390</v>
      </c>
      <c r="Q99" s="239">
        <f t="shared" si="11"/>
        <v>0.37847222222626442</v>
      </c>
      <c r="R99" s="239">
        <f t="shared" si="12"/>
        <v>0.49722222222044365</v>
      </c>
      <c r="S99" s="21">
        <f t="shared" si="13"/>
        <v>2.2708333333575865</v>
      </c>
      <c r="T99" s="6">
        <v>0</v>
      </c>
      <c r="U99" s="6">
        <v>2103.8000000000002</v>
      </c>
      <c r="V99" s="166" t="s">
        <v>4377</v>
      </c>
      <c r="W99" s="51">
        <v>38244</v>
      </c>
      <c r="X99" s="51">
        <v>38244</v>
      </c>
      <c r="Y99" s="51">
        <v>38244</v>
      </c>
      <c r="Z99" s="2" t="s">
        <v>8</v>
      </c>
      <c r="AA99" s="2" t="s">
        <v>8</v>
      </c>
      <c r="AB99" s="51">
        <v>38244</v>
      </c>
      <c r="AC99" s="51">
        <v>38244</v>
      </c>
      <c r="AD99" s="51">
        <v>38244</v>
      </c>
      <c r="AE99" s="51">
        <v>38244</v>
      </c>
      <c r="AF99" s="51">
        <v>38244</v>
      </c>
      <c r="AG99" s="2" t="s">
        <v>6754</v>
      </c>
      <c r="AH99" s="2" t="s">
        <v>8</v>
      </c>
      <c r="AI99" s="51">
        <v>38244</v>
      </c>
    </row>
    <row r="100" spans="1:35">
      <c r="A100" s="2" t="s">
        <v>685</v>
      </c>
      <c r="B100" s="9" t="s">
        <v>683</v>
      </c>
      <c r="C100" s="2" t="s">
        <v>686</v>
      </c>
      <c r="D100" s="2" t="s">
        <v>687</v>
      </c>
      <c r="E100" s="2" t="s">
        <v>689</v>
      </c>
      <c r="F100" s="2" t="s">
        <v>689</v>
      </c>
      <c r="G100" s="21">
        <v>53.5</v>
      </c>
      <c r="H100" s="21">
        <v>-163.75</v>
      </c>
      <c r="I100" s="13">
        <f t="shared" si="9"/>
        <v>3</v>
      </c>
      <c r="J100" s="13">
        <f t="shared" si="10"/>
        <v>2004</v>
      </c>
      <c r="K100" s="2" t="s">
        <v>4388</v>
      </c>
      <c r="L100" s="123">
        <v>38182.563888888886</v>
      </c>
      <c r="M100" s="123">
        <v>38182.674305555556</v>
      </c>
      <c r="N100" s="123">
        <v>38183.263888888891</v>
      </c>
      <c r="O100" s="123">
        <v>38183.37222222222</v>
      </c>
      <c r="P100" s="44" t="s">
        <v>4349</v>
      </c>
      <c r="Q100" s="239">
        <f t="shared" si="11"/>
        <v>0.58958333333430346</v>
      </c>
      <c r="R100" s="239">
        <f t="shared" si="12"/>
        <v>0.80833333333430346</v>
      </c>
      <c r="S100" s="21">
        <f t="shared" si="13"/>
        <v>3.5375000000058208</v>
      </c>
      <c r="T100" s="6">
        <v>0</v>
      </c>
      <c r="U100" s="6">
        <v>4836.3</v>
      </c>
      <c r="V100" s="166" t="s">
        <v>4377</v>
      </c>
      <c r="W100" s="51">
        <v>38244</v>
      </c>
      <c r="X100" s="51">
        <v>38244</v>
      </c>
      <c r="Y100" s="51">
        <v>38244</v>
      </c>
      <c r="Z100" s="2" t="s">
        <v>8</v>
      </c>
      <c r="AA100" s="2" t="s">
        <v>8</v>
      </c>
      <c r="AB100" s="51">
        <v>38244</v>
      </c>
      <c r="AC100" s="51">
        <v>38244</v>
      </c>
      <c r="AD100" s="51">
        <v>38244</v>
      </c>
      <c r="AE100" s="51">
        <v>38244</v>
      </c>
      <c r="AF100" s="51">
        <v>38244</v>
      </c>
      <c r="AG100" s="2" t="s">
        <v>6754</v>
      </c>
      <c r="AH100" s="2" t="s">
        <v>8</v>
      </c>
      <c r="AI100" s="51">
        <v>38244</v>
      </c>
    </row>
    <row r="101" spans="1:35">
      <c r="A101" s="2" t="s">
        <v>685</v>
      </c>
      <c r="B101" s="9" t="s">
        <v>683</v>
      </c>
      <c r="C101" s="2" t="s">
        <v>686</v>
      </c>
      <c r="D101" s="2" t="s">
        <v>687</v>
      </c>
      <c r="E101" s="2" t="s">
        <v>689</v>
      </c>
      <c r="F101" s="2" t="s">
        <v>689</v>
      </c>
      <c r="G101" s="21">
        <v>53.5</v>
      </c>
      <c r="H101" s="21">
        <v>-163.75</v>
      </c>
      <c r="I101" s="13">
        <f t="shared" si="9"/>
        <v>3</v>
      </c>
      <c r="J101" s="13">
        <f t="shared" si="10"/>
        <v>2004</v>
      </c>
      <c r="K101" s="2" t="s">
        <v>4385</v>
      </c>
      <c r="L101" s="123">
        <v>38183.751388888886</v>
      </c>
      <c r="M101" s="123">
        <v>38183.833333333336</v>
      </c>
      <c r="N101" s="123">
        <v>38184.293749999997</v>
      </c>
      <c r="O101" s="123">
        <v>38184.385416666664</v>
      </c>
      <c r="P101" s="44" t="s">
        <v>4386</v>
      </c>
      <c r="Q101" s="239">
        <f t="shared" si="11"/>
        <v>0.46041666666133096</v>
      </c>
      <c r="R101" s="239">
        <f t="shared" si="12"/>
        <v>0.63402777777810115</v>
      </c>
      <c r="S101" s="21">
        <f t="shared" si="13"/>
        <v>2.7624999999679858</v>
      </c>
      <c r="T101" s="6">
        <v>0</v>
      </c>
      <c r="U101" s="6">
        <v>3329.3</v>
      </c>
      <c r="V101" s="166" t="s">
        <v>4387</v>
      </c>
      <c r="W101" s="51">
        <v>38244</v>
      </c>
      <c r="X101" s="51">
        <v>38244</v>
      </c>
      <c r="Y101" s="51">
        <v>38244</v>
      </c>
      <c r="Z101" s="2" t="s">
        <v>8</v>
      </c>
      <c r="AA101" s="2" t="s">
        <v>8</v>
      </c>
      <c r="AB101" s="51">
        <v>38244</v>
      </c>
      <c r="AC101" s="51">
        <v>38244</v>
      </c>
      <c r="AD101" s="51">
        <v>38244</v>
      </c>
      <c r="AE101" s="51">
        <v>38244</v>
      </c>
      <c r="AF101" s="51">
        <v>38244</v>
      </c>
      <c r="AG101" s="2" t="s">
        <v>6754</v>
      </c>
      <c r="AH101" s="2" t="s">
        <v>8</v>
      </c>
      <c r="AI101" s="51">
        <v>38244</v>
      </c>
    </row>
    <row r="102" spans="1:35" s="76" customFormat="1">
      <c r="A102" s="2" t="s">
        <v>685</v>
      </c>
      <c r="B102" s="9" t="s">
        <v>683</v>
      </c>
      <c r="C102" s="2" t="s">
        <v>686</v>
      </c>
      <c r="D102" s="2" t="s">
        <v>687</v>
      </c>
      <c r="E102" s="2" t="s">
        <v>689</v>
      </c>
      <c r="F102" s="2" t="s">
        <v>689</v>
      </c>
      <c r="G102" s="21">
        <v>53.5</v>
      </c>
      <c r="H102" s="21">
        <v>-163.75</v>
      </c>
      <c r="I102" s="13">
        <f t="shared" si="9"/>
        <v>3</v>
      </c>
      <c r="J102" s="13">
        <f t="shared" si="10"/>
        <v>2004</v>
      </c>
      <c r="K102" s="2" t="s">
        <v>4383</v>
      </c>
      <c r="L102" s="123">
        <v>38186.706944444442</v>
      </c>
      <c r="M102" s="123">
        <v>38186.784722222219</v>
      </c>
      <c r="N102" s="123">
        <v>38187.288194444445</v>
      </c>
      <c r="O102" s="123">
        <v>38187.377083333333</v>
      </c>
      <c r="P102" s="44" t="s">
        <v>4384</v>
      </c>
      <c r="Q102" s="239">
        <f t="shared" si="11"/>
        <v>0.50347222222626442</v>
      </c>
      <c r="R102" s="239">
        <f t="shared" si="12"/>
        <v>0.67013888889050577</v>
      </c>
      <c r="S102" s="21">
        <f t="shared" si="13"/>
        <v>3.0208333333575865</v>
      </c>
      <c r="T102" s="6">
        <v>0</v>
      </c>
      <c r="U102" s="6">
        <v>3287.2</v>
      </c>
      <c r="V102" s="166" t="s">
        <v>4377</v>
      </c>
      <c r="W102" s="51">
        <v>38244</v>
      </c>
      <c r="X102" s="51">
        <v>38244</v>
      </c>
      <c r="Y102" s="51">
        <v>38244</v>
      </c>
      <c r="Z102" s="2" t="s">
        <v>8</v>
      </c>
      <c r="AA102" s="2" t="s">
        <v>8</v>
      </c>
      <c r="AB102" s="51">
        <v>38244</v>
      </c>
      <c r="AC102" s="51">
        <v>38244</v>
      </c>
      <c r="AD102" s="51">
        <v>38244</v>
      </c>
      <c r="AE102" s="51">
        <v>38244</v>
      </c>
      <c r="AF102" s="51">
        <v>38244</v>
      </c>
      <c r="AG102" s="2" t="s">
        <v>6754</v>
      </c>
      <c r="AH102" s="2" t="s">
        <v>8</v>
      </c>
      <c r="AI102" s="51">
        <v>38244</v>
      </c>
    </row>
    <row r="103" spans="1:35">
      <c r="A103" s="2" t="s">
        <v>685</v>
      </c>
      <c r="B103" s="9" t="s">
        <v>683</v>
      </c>
      <c r="C103" s="2" t="s">
        <v>686</v>
      </c>
      <c r="D103" s="2" t="s">
        <v>687</v>
      </c>
      <c r="E103" s="2" t="s">
        <v>689</v>
      </c>
      <c r="F103" s="2" t="s">
        <v>689</v>
      </c>
      <c r="G103" s="21">
        <v>53.5</v>
      </c>
      <c r="H103" s="21">
        <v>-163.75</v>
      </c>
      <c r="I103" s="13">
        <f t="shared" si="9"/>
        <v>3</v>
      </c>
      <c r="J103" s="13">
        <f t="shared" si="10"/>
        <v>2004</v>
      </c>
      <c r="K103" s="2" t="s">
        <v>4381</v>
      </c>
      <c r="L103" s="123">
        <v>38187.852777777778</v>
      </c>
      <c r="M103" s="123">
        <v>38187.954861111109</v>
      </c>
      <c r="N103" s="123">
        <v>38188.215277777781</v>
      </c>
      <c r="O103" s="123">
        <v>38188.328472222223</v>
      </c>
      <c r="P103" s="44" t="s">
        <v>4349</v>
      </c>
      <c r="Q103" s="239">
        <f t="shared" si="11"/>
        <v>0.26041666667151731</v>
      </c>
      <c r="R103" s="239">
        <f t="shared" si="12"/>
        <v>0.47569444444525288</v>
      </c>
      <c r="S103" s="21">
        <f t="shared" si="13"/>
        <v>1.5625000000291038</v>
      </c>
      <c r="T103" s="6">
        <v>0</v>
      </c>
      <c r="U103" s="6">
        <v>4240.2</v>
      </c>
      <c r="V103" s="166" t="s">
        <v>4382</v>
      </c>
      <c r="W103" s="51">
        <v>38244</v>
      </c>
      <c r="X103" s="51">
        <v>38244</v>
      </c>
      <c r="Y103" s="51">
        <v>38244</v>
      </c>
      <c r="Z103" s="2" t="s">
        <v>8</v>
      </c>
      <c r="AA103" s="2" t="s">
        <v>8</v>
      </c>
      <c r="AB103" s="51">
        <v>38244</v>
      </c>
      <c r="AC103" s="51">
        <v>38244</v>
      </c>
      <c r="AD103" s="51">
        <v>38244</v>
      </c>
      <c r="AE103" s="51">
        <v>38244</v>
      </c>
      <c r="AF103" s="51">
        <v>38244</v>
      </c>
      <c r="AG103" s="2" t="s">
        <v>6754</v>
      </c>
      <c r="AH103" s="2" t="s">
        <v>8</v>
      </c>
      <c r="AI103" s="51">
        <v>38244</v>
      </c>
    </row>
    <row r="104" spans="1:35">
      <c r="A104" s="2" t="s">
        <v>685</v>
      </c>
      <c r="B104" s="9" t="s">
        <v>683</v>
      </c>
      <c r="C104" s="2" t="s">
        <v>686</v>
      </c>
      <c r="D104" s="2" t="s">
        <v>690</v>
      </c>
      <c r="E104" s="2" t="s">
        <v>691</v>
      </c>
      <c r="F104" s="2" t="s">
        <v>691</v>
      </c>
      <c r="G104" s="21">
        <v>52.5</v>
      </c>
      <c r="H104" s="21">
        <v>-161</v>
      </c>
      <c r="I104" s="13">
        <f t="shared" si="9"/>
        <v>4</v>
      </c>
      <c r="J104" s="13">
        <f t="shared" si="10"/>
        <v>2004</v>
      </c>
      <c r="K104" s="2" t="s">
        <v>4378</v>
      </c>
      <c r="L104" s="123">
        <v>38188.708333333336</v>
      </c>
      <c r="M104" s="123">
        <v>38188.819444444445</v>
      </c>
      <c r="N104" s="123">
        <v>38190.614583333336</v>
      </c>
      <c r="O104" s="123">
        <v>38190.695138888892</v>
      </c>
      <c r="P104" s="44" t="s">
        <v>4379</v>
      </c>
      <c r="Q104" s="239">
        <f t="shared" si="11"/>
        <v>1.7951388888905058</v>
      </c>
      <c r="R104" s="239">
        <f t="shared" si="12"/>
        <v>1.9868055555562023</v>
      </c>
      <c r="S104" s="21">
        <f t="shared" si="13"/>
        <v>10.770833333343035</v>
      </c>
      <c r="T104" s="6">
        <v>0</v>
      </c>
      <c r="U104" s="50">
        <v>5183.2</v>
      </c>
      <c r="V104" s="166" t="s">
        <v>4380</v>
      </c>
      <c r="W104" s="51">
        <v>38244</v>
      </c>
      <c r="X104" s="51">
        <v>38244</v>
      </c>
      <c r="Y104" s="51">
        <v>38244</v>
      </c>
      <c r="Z104" s="2" t="s">
        <v>8</v>
      </c>
      <c r="AA104" s="2" t="s">
        <v>8</v>
      </c>
      <c r="AB104" s="51">
        <v>38244</v>
      </c>
      <c r="AC104" s="51">
        <v>38244</v>
      </c>
      <c r="AD104" s="51">
        <v>38244</v>
      </c>
      <c r="AE104" s="51">
        <v>38244</v>
      </c>
      <c r="AF104" s="51">
        <v>38244</v>
      </c>
      <c r="AG104" s="2" t="s">
        <v>6754</v>
      </c>
      <c r="AH104" s="2" t="s">
        <v>8</v>
      </c>
      <c r="AI104" s="51">
        <v>38244</v>
      </c>
    </row>
    <row r="105" spans="1:35">
      <c r="A105" s="2" t="s">
        <v>685</v>
      </c>
      <c r="B105" s="9" t="s">
        <v>683</v>
      </c>
      <c r="C105" s="2" t="s">
        <v>686</v>
      </c>
      <c r="D105" s="2" t="s">
        <v>690</v>
      </c>
      <c r="E105" s="2" t="s">
        <v>691</v>
      </c>
      <c r="F105" s="2" t="s">
        <v>691</v>
      </c>
      <c r="G105" s="21">
        <v>52.5</v>
      </c>
      <c r="H105" s="21">
        <v>-161</v>
      </c>
      <c r="I105" s="13">
        <f t="shared" si="9"/>
        <v>4</v>
      </c>
      <c r="J105" s="13">
        <f t="shared" si="10"/>
        <v>2004</v>
      </c>
      <c r="K105" s="2" t="s">
        <v>4375</v>
      </c>
      <c r="L105" s="123">
        <v>38191.043749999997</v>
      </c>
      <c r="M105" s="123">
        <v>38191.150694444441</v>
      </c>
      <c r="N105" s="123">
        <v>38191.851388888892</v>
      </c>
      <c r="O105" s="123">
        <v>38191.948611111111</v>
      </c>
      <c r="P105" s="44" t="s">
        <v>4376</v>
      </c>
      <c r="Q105" s="239">
        <f t="shared" si="11"/>
        <v>0.70069444445107365</v>
      </c>
      <c r="R105" s="239">
        <f t="shared" si="12"/>
        <v>0.90486111111385981</v>
      </c>
      <c r="S105" s="21">
        <f t="shared" si="13"/>
        <v>4.2041666667064419</v>
      </c>
      <c r="T105" s="6">
        <v>0</v>
      </c>
      <c r="U105" s="50">
        <v>4774.3</v>
      </c>
      <c r="V105" s="166" t="s">
        <v>4377</v>
      </c>
      <c r="W105" s="51">
        <v>38244</v>
      </c>
      <c r="X105" s="51">
        <v>38244</v>
      </c>
      <c r="Y105" s="51">
        <v>38244</v>
      </c>
      <c r="Z105" s="2" t="s">
        <v>8</v>
      </c>
      <c r="AA105" s="2" t="s">
        <v>8</v>
      </c>
      <c r="AB105" s="51">
        <v>38244</v>
      </c>
      <c r="AC105" s="51">
        <v>38244</v>
      </c>
      <c r="AD105" s="51">
        <v>38244</v>
      </c>
      <c r="AE105" s="51">
        <v>38244</v>
      </c>
      <c r="AF105" s="51">
        <v>38244</v>
      </c>
      <c r="AG105" s="2" t="s">
        <v>6754</v>
      </c>
      <c r="AH105" s="2" t="s">
        <v>8</v>
      </c>
      <c r="AI105" s="51">
        <v>38244</v>
      </c>
    </row>
    <row r="106" spans="1:35">
      <c r="A106" s="2" t="s">
        <v>692</v>
      </c>
      <c r="B106" s="9" t="s">
        <v>683</v>
      </c>
      <c r="C106" s="2" t="s">
        <v>686</v>
      </c>
      <c r="D106" s="2" t="s">
        <v>693</v>
      </c>
      <c r="E106" s="2" t="s">
        <v>694</v>
      </c>
      <c r="F106" s="2" t="s">
        <v>694</v>
      </c>
      <c r="G106" s="21">
        <v>51.7</v>
      </c>
      <c r="H106" s="21">
        <v>-173.9</v>
      </c>
      <c r="I106" s="13">
        <f t="shared" si="9"/>
        <v>2</v>
      </c>
      <c r="J106" s="13">
        <f t="shared" si="10"/>
        <v>2004</v>
      </c>
      <c r="K106" s="2" t="s">
        <v>4373</v>
      </c>
      <c r="L106" s="123">
        <v>38194.253472222219</v>
      </c>
      <c r="M106" s="123">
        <v>38194.318749999999</v>
      </c>
      <c r="N106" s="123">
        <v>38195.105555555558</v>
      </c>
      <c r="O106" s="123">
        <v>38195.145138888889</v>
      </c>
      <c r="P106" s="44" t="s">
        <v>4374</v>
      </c>
      <c r="Q106" s="239">
        <f t="shared" si="11"/>
        <v>0.78680555555911269</v>
      </c>
      <c r="R106" s="239">
        <f t="shared" si="12"/>
        <v>0.89166666667006211</v>
      </c>
      <c r="S106" s="21">
        <f t="shared" si="13"/>
        <v>4.7208333333546761</v>
      </c>
      <c r="T106" s="6">
        <v>0</v>
      </c>
      <c r="U106" s="6" t="s">
        <v>4349</v>
      </c>
      <c r="V106" s="166" t="s">
        <v>4350</v>
      </c>
      <c r="W106" s="51">
        <v>38244</v>
      </c>
      <c r="X106" s="51">
        <v>38244</v>
      </c>
      <c r="Y106" s="51">
        <v>38244</v>
      </c>
      <c r="Z106" s="2" t="s">
        <v>8</v>
      </c>
      <c r="AA106" s="2" t="s">
        <v>8</v>
      </c>
      <c r="AB106" s="51">
        <v>38244</v>
      </c>
      <c r="AC106" s="51">
        <v>38244</v>
      </c>
      <c r="AD106" s="51">
        <v>38244</v>
      </c>
      <c r="AE106" s="51">
        <v>38244</v>
      </c>
      <c r="AF106" s="51">
        <v>38244</v>
      </c>
      <c r="AG106" s="2" t="s">
        <v>6754</v>
      </c>
      <c r="AH106" s="2" t="s">
        <v>8</v>
      </c>
      <c r="AI106" s="51">
        <v>38244</v>
      </c>
    </row>
    <row r="107" spans="1:35">
      <c r="A107" s="2" t="s">
        <v>692</v>
      </c>
      <c r="B107" s="9" t="s">
        <v>683</v>
      </c>
      <c r="C107" s="2" t="s">
        <v>686</v>
      </c>
      <c r="D107" s="2" t="s">
        <v>693</v>
      </c>
      <c r="E107" s="2" t="s">
        <v>694</v>
      </c>
      <c r="F107" s="2" t="s">
        <v>694</v>
      </c>
      <c r="G107" s="21">
        <v>52.33</v>
      </c>
      <c r="H107" s="21">
        <v>-174.93</v>
      </c>
      <c r="I107" s="13">
        <f t="shared" si="9"/>
        <v>1</v>
      </c>
      <c r="J107" s="13">
        <f t="shared" si="10"/>
        <v>2004</v>
      </c>
      <c r="K107" s="2" t="s">
        <v>4371</v>
      </c>
      <c r="L107" s="123">
        <v>38195.515277777777</v>
      </c>
      <c r="M107" s="123">
        <v>38195.588888888888</v>
      </c>
      <c r="N107" s="123">
        <v>38196.307638888888</v>
      </c>
      <c r="O107" s="123">
        <v>38196.363194444442</v>
      </c>
      <c r="P107" s="44" t="s">
        <v>4372</v>
      </c>
      <c r="Q107" s="239">
        <f t="shared" si="11"/>
        <v>0.71875</v>
      </c>
      <c r="R107" s="239">
        <f t="shared" si="12"/>
        <v>0.84791666666569654</v>
      </c>
      <c r="S107" s="21">
        <f t="shared" si="13"/>
        <v>4.3125</v>
      </c>
      <c r="T107" s="6">
        <v>0</v>
      </c>
      <c r="U107" s="6" t="s">
        <v>4349</v>
      </c>
      <c r="V107" s="166" t="s">
        <v>4350</v>
      </c>
      <c r="W107" s="51">
        <v>38244</v>
      </c>
      <c r="X107" s="51">
        <v>38244</v>
      </c>
      <c r="Y107" s="51">
        <v>38244</v>
      </c>
      <c r="Z107" s="2" t="s">
        <v>8</v>
      </c>
      <c r="AA107" s="2" t="s">
        <v>8</v>
      </c>
      <c r="AB107" s="51">
        <v>38244</v>
      </c>
      <c r="AC107" s="51">
        <v>38244</v>
      </c>
      <c r="AD107" s="51">
        <v>38244</v>
      </c>
      <c r="AE107" s="51">
        <v>38244</v>
      </c>
      <c r="AF107" s="51">
        <v>38244</v>
      </c>
      <c r="AG107" s="2" t="s">
        <v>6754</v>
      </c>
      <c r="AH107" s="2" t="s">
        <v>8</v>
      </c>
      <c r="AI107" s="51">
        <v>38244</v>
      </c>
    </row>
    <row r="108" spans="1:35">
      <c r="A108" s="2" t="s">
        <v>692</v>
      </c>
      <c r="B108" s="9" t="s">
        <v>683</v>
      </c>
      <c r="C108" s="2" t="s">
        <v>686</v>
      </c>
      <c r="D108" s="2" t="s">
        <v>693</v>
      </c>
      <c r="E108" s="2" t="s">
        <v>694</v>
      </c>
      <c r="F108" s="2" t="s">
        <v>694</v>
      </c>
      <c r="G108" s="21">
        <v>51.4</v>
      </c>
      <c r="H108" s="21">
        <v>-176.25</v>
      </c>
      <c r="I108" s="13">
        <f t="shared" ref="I108:I118" si="14">INT(((180 + H108) / 6) + 1)</f>
        <v>1</v>
      </c>
      <c r="J108" s="13">
        <f t="shared" si="10"/>
        <v>2004</v>
      </c>
      <c r="K108" s="2" t="s">
        <v>4368</v>
      </c>
      <c r="L108" s="123">
        <v>38196.729166666664</v>
      </c>
      <c r="M108" s="123">
        <v>38196.781944444447</v>
      </c>
      <c r="N108" s="123">
        <v>38197.069444444445</v>
      </c>
      <c r="O108" s="123">
        <v>38197.50277777778</v>
      </c>
      <c r="P108" s="44" t="s">
        <v>4369</v>
      </c>
      <c r="Q108" s="239">
        <f t="shared" ref="Q108:Q118" si="15">N108 - M108</f>
        <v>0.28749999999854481</v>
      </c>
      <c r="R108" s="239">
        <f t="shared" ref="R108:R118" si="16">O108 - L108</f>
        <v>0.773611111115315</v>
      </c>
      <c r="S108" s="21">
        <f t="shared" ref="S108:S171" si="17">((VALUE(Q108)) * 24) * 0.25</f>
        <v>1.7249999999912689</v>
      </c>
      <c r="T108" s="6">
        <v>0</v>
      </c>
      <c r="U108" s="6" t="s">
        <v>4349</v>
      </c>
      <c r="V108" s="166" t="s">
        <v>4370</v>
      </c>
      <c r="W108" s="51">
        <v>38244</v>
      </c>
      <c r="X108" s="51">
        <v>38244</v>
      </c>
      <c r="Y108" s="51">
        <v>38244</v>
      </c>
      <c r="Z108" s="2" t="s">
        <v>8</v>
      </c>
      <c r="AA108" s="2" t="s">
        <v>8</v>
      </c>
      <c r="AB108" s="51">
        <v>38244</v>
      </c>
      <c r="AC108" s="51">
        <v>38244</v>
      </c>
      <c r="AD108" s="51">
        <v>38244</v>
      </c>
      <c r="AE108" s="51">
        <v>38244</v>
      </c>
      <c r="AF108" s="51">
        <v>38244</v>
      </c>
      <c r="AG108" s="2" t="s">
        <v>6754</v>
      </c>
      <c r="AH108" s="2" t="s">
        <v>8</v>
      </c>
      <c r="AI108" s="51">
        <v>38244</v>
      </c>
    </row>
    <row r="109" spans="1:35">
      <c r="A109" s="2" t="s">
        <v>692</v>
      </c>
      <c r="B109" s="9" t="s">
        <v>683</v>
      </c>
      <c r="C109" s="2" t="s">
        <v>686</v>
      </c>
      <c r="D109" s="2" t="s">
        <v>693</v>
      </c>
      <c r="E109" s="2" t="s">
        <v>694</v>
      </c>
      <c r="F109" s="2" t="s">
        <v>694</v>
      </c>
      <c r="G109" s="21">
        <v>51.33</v>
      </c>
      <c r="H109" s="21">
        <v>-177.1</v>
      </c>
      <c r="I109" s="13">
        <f t="shared" si="14"/>
        <v>1</v>
      </c>
      <c r="J109" s="13">
        <f t="shared" si="10"/>
        <v>2004</v>
      </c>
      <c r="K109" s="2" t="s">
        <v>4367</v>
      </c>
      <c r="L109" s="123">
        <v>38198.15</v>
      </c>
      <c r="M109" s="123">
        <v>38198.217361111114</v>
      </c>
      <c r="N109" s="123">
        <v>38198.684027777781</v>
      </c>
      <c r="O109" s="123">
        <v>38198.737500000003</v>
      </c>
      <c r="P109" s="44" t="s">
        <v>4364</v>
      </c>
      <c r="Q109" s="239">
        <f t="shared" si="15"/>
        <v>0.46666666666715173</v>
      </c>
      <c r="R109" s="239">
        <f t="shared" si="16"/>
        <v>0.58750000000145519</v>
      </c>
      <c r="S109" s="21">
        <f t="shared" si="17"/>
        <v>2.8000000000029104</v>
      </c>
      <c r="T109" s="6">
        <v>0</v>
      </c>
      <c r="U109" s="6" t="s">
        <v>4349</v>
      </c>
      <c r="V109" s="166" t="s">
        <v>4350</v>
      </c>
      <c r="W109" s="51">
        <v>38244</v>
      </c>
      <c r="X109" s="51">
        <v>38244</v>
      </c>
      <c r="Y109" s="51">
        <v>38244</v>
      </c>
      <c r="Z109" s="2" t="s">
        <v>8</v>
      </c>
      <c r="AA109" s="2" t="s">
        <v>8</v>
      </c>
      <c r="AB109" s="51">
        <v>38244</v>
      </c>
      <c r="AC109" s="51">
        <v>38244</v>
      </c>
      <c r="AD109" s="51">
        <v>38244</v>
      </c>
      <c r="AE109" s="51">
        <v>38244</v>
      </c>
      <c r="AF109" s="51">
        <v>38244</v>
      </c>
      <c r="AG109" s="2" t="s">
        <v>6754</v>
      </c>
      <c r="AH109" s="2" t="s">
        <v>8</v>
      </c>
      <c r="AI109" s="51">
        <v>38244</v>
      </c>
    </row>
    <row r="110" spans="1:35">
      <c r="A110" s="2" t="s">
        <v>692</v>
      </c>
      <c r="B110" s="9" t="s">
        <v>683</v>
      </c>
      <c r="C110" s="2" t="s">
        <v>686</v>
      </c>
      <c r="D110" s="2" t="s">
        <v>693</v>
      </c>
      <c r="E110" s="2" t="s">
        <v>694</v>
      </c>
      <c r="F110" s="2" t="s">
        <v>694</v>
      </c>
      <c r="G110" s="21">
        <v>51.33</v>
      </c>
      <c r="H110" s="21">
        <v>-177.1</v>
      </c>
      <c r="I110" s="13">
        <f t="shared" si="14"/>
        <v>1</v>
      </c>
      <c r="J110" s="13">
        <f t="shared" si="10"/>
        <v>2004</v>
      </c>
      <c r="K110" s="2" t="s">
        <v>4366</v>
      </c>
      <c r="L110" s="123">
        <v>38198.803472222222</v>
      </c>
      <c r="M110" s="123">
        <v>38198.870138888888</v>
      </c>
      <c r="N110" s="123">
        <v>38199.864583333336</v>
      </c>
      <c r="O110" s="123">
        <v>38199.915277777778</v>
      </c>
      <c r="P110" s="44" t="s">
        <v>4364</v>
      </c>
      <c r="Q110" s="239">
        <f t="shared" si="15"/>
        <v>0.99444444444816327</v>
      </c>
      <c r="R110" s="239">
        <f t="shared" si="16"/>
        <v>1.1118055555562023</v>
      </c>
      <c r="S110" s="21">
        <f t="shared" si="17"/>
        <v>5.9666666666889796</v>
      </c>
      <c r="T110" s="6">
        <v>0</v>
      </c>
      <c r="U110" s="6" t="s">
        <v>4349</v>
      </c>
      <c r="V110" s="166" t="s">
        <v>4350</v>
      </c>
      <c r="W110" s="51">
        <v>38244</v>
      </c>
      <c r="X110" s="51">
        <v>38244</v>
      </c>
      <c r="Y110" s="51">
        <v>38244</v>
      </c>
      <c r="Z110" s="2" t="s">
        <v>8</v>
      </c>
      <c r="AA110" s="2" t="s">
        <v>8</v>
      </c>
      <c r="AB110" s="51">
        <v>38244</v>
      </c>
      <c r="AC110" s="51">
        <v>38244</v>
      </c>
      <c r="AD110" s="51">
        <v>38244</v>
      </c>
      <c r="AE110" s="51">
        <v>38244</v>
      </c>
      <c r="AF110" s="51">
        <v>38244</v>
      </c>
      <c r="AG110" s="2" t="s">
        <v>6754</v>
      </c>
      <c r="AH110" s="2" t="s">
        <v>8</v>
      </c>
      <c r="AI110" s="51">
        <v>38244</v>
      </c>
    </row>
    <row r="111" spans="1:35">
      <c r="A111" s="2" t="s">
        <v>692</v>
      </c>
      <c r="B111" s="9" t="s">
        <v>683</v>
      </c>
      <c r="C111" s="2" t="s">
        <v>686</v>
      </c>
      <c r="D111" s="2" t="s">
        <v>693</v>
      </c>
      <c r="E111" s="2" t="s">
        <v>694</v>
      </c>
      <c r="F111" s="2" t="s">
        <v>694</v>
      </c>
      <c r="G111" s="21">
        <v>51.53</v>
      </c>
      <c r="H111" s="21">
        <v>-177.09</v>
      </c>
      <c r="I111" s="13">
        <f t="shared" si="14"/>
        <v>1</v>
      </c>
      <c r="J111" s="13">
        <f t="shared" si="10"/>
        <v>2004</v>
      </c>
      <c r="K111" s="2" t="s">
        <v>4363</v>
      </c>
      <c r="L111" s="123">
        <v>38200.272222222222</v>
      </c>
      <c r="M111" s="123">
        <v>38200.320138888892</v>
      </c>
      <c r="N111" s="123">
        <v>38200.468055555553</v>
      </c>
      <c r="O111" s="123">
        <v>38200.743055555555</v>
      </c>
      <c r="P111" s="44" t="s">
        <v>4364</v>
      </c>
      <c r="Q111" s="239">
        <f t="shared" si="15"/>
        <v>0.14791666666133096</v>
      </c>
      <c r="R111" s="239">
        <f t="shared" si="16"/>
        <v>0.47083333333284827</v>
      </c>
      <c r="S111" s="21">
        <f t="shared" si="17"/>
        <v>0.88749999996798579</v>
      </c>
      <c r="T111" s="6">
        <v>0</v>
      </c>
      <c r="U111" s="6">
        <v>1811</v>
      </c>
      <c r="V111" s="166" t="s">
        <v>4365</v>
      </c>
      <c r="W111" s="51">
        <v>38244</v>
      </c>
      <c r="X111" s="51">
        <v>38244</v>
      </c>
      <c r="Y111" s="51">
        <v>38244</v>
      </c>
      <c r="Z111" s="2" t="s">
        <v>8</v>
      </c>
      <c r="AA111" s="2" t="s">
        <v>8</v>
      </c>
      <c r="AB111" s="51">
        <v>38244</v>
      </c>
      <c r="AC111" s="51">
        <v>38244</v>
      </c>
      <c r="AD111" s="51">
        <v>38244</v>
      </c>
      <c r="AE111" s="51">
        <v>38244</v>
      </c>
      <c r="AF111" s="51">
        <v>38244</v>
      </c>
      <c r="AG111" s="2" t="s">
        <v>6754</v>
      </c>
      <c r="AH111" s="2" t="s">
        <v>8</v>
      </c>
      <c r="AI111" s="51">
        <v>38244</v>
      </c>
    </row>
    <row r="112" spans="1:35">
      <c r="A112" s="2" t="s">
        <v>692</v>
      </c>
      <c r="B112" s="9" t="s">
        <v>683</v>
      </c>
      <c r="C112" s="2" t="s">
        <v>686</v>
      </c>
      <c r="D112" s="2" t="s">
        <v>693</v>
      </c>
      <c r="E112" s="2" t="s">
        <v>694</v>
      </c>
      <c r="F112" s="2" t="s">
        <v>694</v>
      </c>
      <c r="G112" s="21">
        <v>51.4</v>
      </c>
      <c r="H112" s="21">
        <v>-178</v>
      </c>
      <c r="I112" s="13">
        <f t="shared" si="14"/>
        <v>1</v>
      </c>
      <c r="J112" s="13">
        <f t="shared" si="10"/>
        <v>2004</v>
      </c>
      <c r="K112" s="2" t="s">
        <v>4361</v>
      </c>
      <c r="L112" s="123">
        <v>38201.0625</v>
      </c>
      <c r="M112" s="123">
        <v>38201.124305555553</v>
      </c>
      <c r="N112" s="123">
        <v>38201.890277777777</v>
      </c>
      <c r="O112" s="123">
        <v>38201.912499999999</v>
      </c>
      <c r="P112" s="44" t="s">
        <v>4362</v>
      </c>
      <c r="Q112" s="239">
        <f t="shared" si="15"/>
        <v>0.76597222222335404</v>
      </c>
      <c r="R112" s="239">
        <f t="shared" si="16"/>
        <v>0.84999999999854481</v>
      </c>
      <c r="S112" s="21">
        <f t="shared" si="17"/>
        <v>4.5958333333401242</v>
      </c>
      <c r="T112" s="6">
        <v>0</v>
      </c>
      <c r="U112" s="6" t="s">
        <v>4349</v>
      </c>
      <c r="V112" s="166" t="s">
        <v>4350</v>
      </c>
      <c r="W112" s="51">
        <v>38244</v>
      </c>
      <c r="X112" s="51">
        <v>38244</v>
      </c>
      <c r="Y112" s="51">
        <v>38244</v>
      </c>
      <c r="Z112" s="2" t="s">
        <v>8</v>
      </c>
      <c r="AA112" s="2" t="s">
        <v>8</v>
      </c>
      <c r="AB112" s="51">
        <v>38244</v>
      </c>
      <c r="AC112" s="51">
        <v>38244</v>
      </c>
      <c r="AD112" s="51">
        <v>38244</v>
      </c>
      <c r="AE112" s="51">
        <v>38244</v>
      </c>
      <c r="AF112" s="51">
        <v>38244</v>
      </c>
      <c r="AG112" s="2" t="s">
        <v>6754</v>
      </c>
      <c r="AH112" s="2" t="s">
        <v>8</v>
      </c>
      <c r="AI112" s="51">
        <v>38244</v>
      </c>
    </row>
    <row r="113" spans="1:36">
      <c r="A113" s="2" t="s">
        <v>692</v>
      </c>
      <c r="B113" s="9" t="s">
        <v>683</v>
      </c>
      <c r="C113" s="2" t="s">
        <v>686</v>
      </c>
      <c r="D113" s="2" t="s">
        <v>693</v>
      </c>
      <c r="E113" s="2" t="s">
        <v>694</v>
      </c>
      <c r="F113" s="2" t="s">
        <v>694</v>
      </c>
      <c r="G113" s="21">
        <v>51.25</v>
      </c>
      <c r="H113" s="21">
        <v>-179.7</v>
      </c>
      <c r="I113" s="13">
        <f t="shared" si="14"/>
        <v>1</v>
      </c>
      <c r="J113" s="13">
        <f t="shared" si="10"/>
        <v>2004</v>
      </c>
      <c r="K113" s="2" t="s">
        <v>4359</v>
      </c>
      <c r="L113" s="123">
        <v>38202.15625</v>
      </c>
      <c r="M113" s="123">
        <v>38202.211805555555</v>
      </c>
      <c r="N113" s="123">
        <v>38202.825694444444</v>
      </c>
      <c r="O113" s="123">
        <v>38202.847222222219</v>
      </c>
      <c r="P113" s="44" t="s">
        <v>4360</v>
      </c>
      <c r="Q113" s="239">
        <f t="shared" si="15"/>
        <v>0.61388888888905058</v>
      </c>
      <c r="R113" s="239">
        <f t="shared" si="16"/>
        <v>0.69097222221898846</v>
      </c>
      <c r="S113" s="21">
        <f t="shared" si="17"/>
        <v>3.6833333333343035</v>
      </c>
      <c r="T113" s="6">
        <v>0</v>
      </c>
      <c r="U113" s="6" t="s">
        <v>4349</v>
      </c>
      <c r="V113" s="166" t="s">
        <v>4350</v>
      </c>
      <c r="W113" s="51">
        <v>38244</v>
      </c>
      <c r="X113" s="51">
        <v>38244</v>
      </c>
      <c r="Y113" s="51">
        <v>38244</v>
      </c>
      <c r="Z113" s="2" t="s">
        <v>8</v>
      </c>
      <c r="AA113" s="2" t="s">
        <v>8</v>
      </c>
      <c r="AB113" s="51">
        <v>38244</v>
      </c>
      <c r="AC113" s="51">
        <v>38244</v>
      </c>
      <c r="AD113" s="51">
        <v>38244</v>
      </c>
      <c r="AE113" s="51">
        <v>38244</v>
      </c>
      <c r="AF113" s="51">
        <v>38244</v>
      </c>
      <c r="AG113" s="2" t="s">
        <v>6754</v>
      </c>
      <c r="AH113" s="2" t="s">
        <v>8</v>
      </c>
      <c r="AI113" s="51">
        <v>38244</v>
      </c>
    </row>
    <row r="114" spans="1:36" s="76" customFormat="1">
      <c r="A114" s="2" t="s">
        <v>692</v>
      </c>
      <c r="B114" s="9" t="s">
        <v>683</v>
      </c>
      <c r="C114" s="2" t="s">
        <v>686</v>
      </c>
      <c r="D114" s="2" t="s">
        <v>693</v>
      </c>
      <c r="E114" s="2" t="s">
        <v>694</v>
      </c>
      <c r="F114" s="2" t="s">
        <v>694</v>
      </c>
      <c r="G114" s="21">
        <v>51.75</v>
      </c>
      <c r="H114" s="21">
        <v>179.8</v>
      </c>
      <c r="I114" s="13">
        <f t="shared" si="14"/>
        <v>60</v>
      </c>
      <c r="J114" s="13">
        <f t="shared" si="10"/>
        <v>2004</v>
      </c>
      <c r="K114" s="2" t="s">
        <v>4357</v>
      </c>
      <c r="L114" s="123">
        <v>38203.124305555553</v>
      </c>
      <c r="M114" s="123">
        <v>38203.169444444444</v>
      </c>
      <c r="N114" s="123">
        <v>38203.962500000001</v>
      </c>
      <c r="O114" s="123">
        <v>38203.984027777777</v>
      </c>
      <c r="P114" s="38" t="s">
        <v>4358</v>
      </c>
      <c r="Q114" s="239">
        <f t="shared" si="15"/>
        <v>0.7930555555576575</v>
      </c>
      <c r="R114" s="239">
        <f t="shared" si="16"/>
        <v>0.85972222222335404</v>
      </c>
      <c r="S114" s="21">
        <f t="shared" si="17"/>
        <v>4.758333333345945</v>
      </c>
      <c r="T114" s="6">
        <v>0</v>
      </c>
      <c r="U114" s="6" t="s">
        <v>4349</v>
      </c>
      <c r="V114" s="166" t="s">
        <v>4350</v>
      </c>
      <c r="W114" s="51">
        <v>38244</v>
      </c>
      <c r="X114" s="51">
        <v>38244</v>
      </c>
      <c r="Y114" s="51">
        <v>38244</v>
      </c>
      <c r="Z114" s="2" t="s">
        <v>8</v>
      </c>
      <c r="AA114" s="2" t="s">
        <v>8</v>
      </c>
      <c r="AB114" s="51">
        <v>38244</v>
      </c>
      <c r="AC114" s="51">
        <v>38244</v>
      </c>
      <c r="AD114" s="51">
        <v>38244</v>
      </c>
      <c r="AE114" s="51">
        <v>38244</v>
      </c>
      <c r="AF114" s="51">
        <v>38244</v>
      </c>
      <c r="AG114" s="2" t="s">
        <v>6754</v>
      </c>
      <c r="AH114" s="2" t="s">
        <v>8</v>
      </c>
      <c r="AI114" s="51">
        <v>38244</v>
      </c>
    </row>
    <row r="115" spans="1:36">
      <c r="A115" s="2" t="s">
        <v>692</v>
      </c>
      <c r="B115" s="9" t="s">
        <v>683</v>
      </c>
      <c r="C115" s="2" t="s">
        <v>686</v>
      </c>
      <c r="D115" s="2" t="s">
        <v>693</v>
      </c>
      <c r="E115" s="2" t="s">
        <v>694</v>
      </c>
      <c r="F115" s="2" t="s">
        <v>694</v>
      </c>
      <c r="G115" s="21">
        <v>51.6</v>
      </c>
      <c r="H115" s="21">
        <v>-179.6</v>
      </c>
      <c r="I115" s="13">
        <f t="shared" si="14"/>
        <v>1</v>
      </c>
      <c r="J115" s="13">
        <f t="shared" si="10"/>
        <v>2004</v>
      </c>
      <c r="K115" s="2" t="s">
        <v>4355</v>
      </c>
      <c r="L115" s="123">
        <v>38204.135416666664</v>
      </c>
      <c r="M115" s="123">
        <v>38204.165972222225</v>
      </c>
      <c r="N115" s="123">
        <v>38204.951388888891</v>
      </c>
      <c r="O115" s="123">
        <v>38204.970833333333</v>
      </c>
      <c r="P115" s="79" t="s">
        <v>4356</v>
      </c>
      <c r="Q115" s="239">
        <f t="shared" si="15"/>
        <v>0.78541666666569654</v>
      </c>
      <c r="R115" s="239">
        <f t="shared" si="16"/>
        <v>0.83541666666860692</v>
      </c>
      <c r="S115" s="21">
        <f t="shared" si="17"/>
        <v>4.7124999999941792</v>
      </c>
      <c r="T115" s="6">
        <v>0</v>
      </c>
      <c r="U115" s="6" t="s">
        <v>4349</v>
      </c>
      <c r="V115" s="166" t="s">
        <v>4350</v>
      </c>
      <c r="W115" s="51">
        <v>38244</v>
      </c>
      <c r="X115" s="51">
        <v>38244</v>
      </c>
      <c r="Y115" s="51">
        <v>38244</v>
      </c>
      <c r="Z115" s="2" t="s">
        <v>8</v>
      </c>
      <c r="AA115" s="2" t="s">
        <v>8</v>
      </c>
      <c r="AB115" s="51">
        <v>38244</v>
      </c>
      <c r="AC115" s="51">
        <v>38244</v>
      </c>
      <c r="AD115" s="51">
        <v>38244</v>
      </c>
      <c r="AE115" s="51">
        <v>38244</v>
      </c>
      <c r="AF115" s="51">
        <v>38244</v>
      </c>
      <c r="AG115" s="2" t="s">
        <v>6754</v>
      </c>
      <c r="AH115" s="2" t="s">
        <v>8</v>
      </c>
      <c r="AI115" s="51">
        <v>38244</v>
      </c>
    </row>
    <row r="116" spans="1:36">
      <c r="A116" s="2" t="s">
        <v>692</v>
      </c>
      <c r="B116" s="9" t="s">
        <v>683</v>
      </c>
      <c r="C116" s="2" t="s">
        <v>686</v>
      </c>
      <c r="D116" s="2" t="s">
        <v>693</v>
      </c>
      <c r="E116" s="2" t="s">
        <v>694</v>
      </c>
      <c r="F116" s="2" t="s">
        <v>694</v>
      </c>
      <c r="G116" s="21">
        <v>51.83</v>
      </c>
      <c r="H116" s="21">
        <v>-178.4</v>
      </c>
      <c r="I116" s="13">
        <f t="shared" si="14"/>
        <v>1</v>
      </c>
      <c r="J116" s="13">
        <f t="shared" si="10"/>
        <v>2004</v>
      </c>
      <c r="K116" s="2" t="s">
        <v>4353</v>
      </c>
      <c r="L116" s="123">
        <v>38205.158333333333</v>
      </c>
      <c r="M116" s="123">
        <v>38205.220833333333</v>
      </c>
      <c r="N116" s="123">
        <v>38205.936111111114</v>
      </c>
      <c r="O116" s="123">
        <v>38205.963194444441</v>
      </c>
      <c r="P116" s="38" t="s">
        <v>4354</v>
      </c>
      <c r="Q116" s="239">
        <f t="shared" si="15"/>
        <v>0.71527777778101154</v>
      </c>
      <c r="R116" s="239">
        <f t="shared" si="16"/>
        <v>0.80486111110803904</v>
      </c>
      <c r="S116" s="21">
        <f t="shared" si="17"/>
        <v>4.2916666666860692</v>
      </c>
      <c r="T116" s="6">
        <v>0</v>
      </c>
      <c r="U116" s="6" t="s">
        <v>4349</v>
      </c>
      <c r="V116" s="166" t="s">
        <v>4350</v>
      </c>
      <c r="W116" s="51">
        <v>38244</v>
      </c>
      <c r="X116" s="51">
        <v>38244</v>
      </c>
      <c r="Y116" s="51">
        <v>38244</v>
      </c>
      <c r="Z116" s="2" t="s">
        <v>8</v>
      </c>
      <c r="AA116" s="2" t="s">
        <v>8</v>
      </c>
      <c r="AB116" s="51">
        <v>38244</v>
      </c>
      <c r="AC116" s="51">
        <v>38244</v>
      </c>
      <c r="AD116" s="51">
        <v>38244</v>
      </c>
      <c r="AE116" s="51">
        <v>38244</v>
      </c>
      <c r="AF116" s="51">
        <v>38244</v>
      </c>
      <c r="AG116" s="2" t="s">
        <v>6754</v>
      </c>
      <c r="AH116" s="2" t="s">
        <v>8</v>
      </c>
      <c r="AI116" s="51">
        <v>38244</v>
      </c>
    </row>
    <row r="117" spans="1:36">
      <c r="A117" s="2" t="s">
        <v>692</v>
      </c>
      <c r="B117" s="9" t="s">
        <v>683</v>
      </c>
      <c r="C117" s="2" t="s">
        <v>686</v>
      </c>
      <c r="D117" s="2" t="s">
        <v>693</v>
      </c>
      <c r="E117" s="2" t="s">
        <v>694</v>
      </c>
      <c r="F117" s="2" t="s">
        <v>694</v>
      </c>
      <c r="G117" s="21">
        <v>51.87</v>
      </c>
      <c r="H117" s="21">
        <v>-177.42</v>
      </c>
      <c r="I117" s="13">
        <f t="shared" si="14"/>
        <v>1</v>
      </c>
      <c r="J117" s="13">
        <f t="shared" si="10"/>
        <v>2004</v>
      </c>
      <c r="K117" s="2" t="s">
        <v>4351</v>
      </c>
      <c r="L117" s="123">
        <v>38206.124305555553</v>
      </c>
      <c r="M117" s="123">
        <v>38206.163194444445</v>
      </c>
      <c r="N117" s="123">
        <v>38206.838888888888</v>
      </c>
      <c r="O117" s="123">
        <v>38206.927083333336</v>
      </c>
      <c r="P117" s="38" t="s">
        <v>4352</v>
      </c>
      <c r="Q117" s="239">
        <f t="shared" si="15"/>
        <v>0.6756944444423425</v>
      </c>
      <c r="R117" s="239">
        <f t="shared" si="16"/>
        <v>0.80277777778246673</v>
      </c>
      <c r="S117" s="21">
        <f t="shared" si="17"/>
        <v>4.054166666654055</v>
      </c>
      <c r="T117" s="6">
        <v>0</v>
      </c>
      <c r="U117" s="6" t="s">
        <v>4349</v>
      </c>
      <c r="V117" s="166" t="s">
        <v>4350</v>
      </c>
      <c r="W117" s="51">
        <v>38244</v>
      </c>
      <c r="X117" s="51">
        <v>38244</v>
      </c>
      <c r="Y117" s="51">
        <v>38244</v>
      </c>
      <c r="Z117" s="2" t="s">
        <v>8</v>
      </c>
      <c r="AA117" s="2" t="s">
        <v>8</v>
      </c>
      <c r="AB117" s="51">
        <v>38244</v>
      </c>
      <c r="AC117" s="51">
        <v>38244</v>
      </c>
      <c r="AD117" s="51">
        <v>38244</v>
      </c>
      <c r="AE117" s="51">
        <v>38244</v>
      </c>
      <c r="AF117" s="51">
        <v>38244</v>
      </c>
      <c r="AG117" s="2" t="s">
        <v>6754</v>
      </c>
      <c r="AH117" s="2" t="s">
        <v>8</v>
      </c>
      <c r="AI117" s="51">
        <v>38244</v>
      </c>
    </row>
    <row r="118" spans="1:36">
      <c r="A118" s="2" t="s">
        <v>692</v>
      </c>
      <c r="B118" s="9" t="s">
        <v>683</v>
      </c>
      <c r="C118" s="2" t="s">
        <v>686</v>
      </c>
      <c r="D118" s="2" t="s">
        <v>693</v>
      </c>
      <c r="E118" s="2" t="s">
        <v>694</v>
      </c>
      <c r="F118" s="2" t="s">
        <v>694</v>
      </c>
      <c r="G118" s="21">
        <v>51.97</v>
      </c>
      <c r="H118" s="21">
        <v>-176.75</v>
      </c>
      <c r="I118" s="13">
        <f t="shared" si="14"/>
        <v>1</v>
      </c>
      <c r="J118" s="13">
        <f t="shared" si="10"/>
        <v>2004</v>
      </c>
      <c r="K118" s="2" t="s">
        <v>4347</v>
      </c>
      <c r="L118" s="123">
        <v>38207.311111111114</v>
      </c>
      <c r="M118" s="123">
        <v>38207.353472222225</v>
      </c>
      <c r="N118" s="123">
        <v>38208.003472222219</v>
      </c>
      <c r="O118" s="123">
        <v>38208.019444444442</v>
      </c>
      <c r="P118" s="38" t="s">
        <v>4348</v>
      </c>
      <c r="Q118" s="239">
        <f t="shared" si="15"/>
        <v>0.64999999999417923</v>
      </c>
      <c r="R118" s="239">
        <f t="shared" si="16"/>
        <v>0.70833333332848269</v>
      </c>
      <c r="S118" s="21">
        <f t="shared" si="17"/>
        <v>3.8999999999650754</v>
      </c>
      <c r="T118" s="6">
        <v>0</v>
      </c>
      <c r="U118" s="6" t="s">
        <v>4349</v>
      </c>
      <c r="V118" s="166" t="s">
        <v>4350</v>
      </c>
      <c r="W118" s="51">
        <v>38244</v>
      </c>
      <c r="X118" s="51">
        <v>38244</v>
      </c>
      <c r="Y118" s="51">
        <v>38244</v>
      </c>
      <c r="Z118" s="2" t="s">
        <v>8</v>
      </c>
      <c r="AA118" s="2" t="s">
        <v>8</v>
      </c>
      <c r="AB118" s="51">
        <v>38244</v>
      </c>
      <c r="AC118" s="51">
        <v>38244</v>
      </c>
      <c r="AD118" s="51">
        <v>38244</v>
      </c>
      <c r="AE118" s="51">
        <v>38244</v>
      </c>
      <c r="AF118" s="51">
        <v>38244</v>
      </c>
      <c r="AG118" s="2" t="s">
        <v>6754</v>
      </c>
      <c r="AH118" s="2" t="s">
        <v>8</v>
      </c>
      <c r="AI118" s="51">
        <v>38244</v>
      </c>
    </row>
    <row r="119" spans="1:36" s="76" customFormat="1">
      <c r="A119" s="2" t="s">
        <v>697</v>
      </c>
      <c r="B119" s="9" t="s">
        <v>182</v>
      </c>
      <c r="C119" s="2" t="s">
        <v>698</v>
      </c>
      <c r="D119" s="2" t="s">
        <v>699</v>
      </c>
      <c r="E119" s="2" t="s">
        <v>222</v>
      </c>
      <c r="F119" s="2" t="s">
        <v>280</v>
      </c>
      <c r="G119" s="97">
        <v>26.14</v>
      </c>
      <c r="H119" s="97">
        <v>-44.83</v>
      </c>
      <c r="I119" s="96">
        <v>23</v>
      </c>
      <c r="J119" s="13">
        <f t="shared" si="10"/>
        <v>2004</v>
      </c>
      <c r="K119" s="2" t="s">
        <v>4345</v>
      </c>
      <c r="L119" s="123">
        <v>38292.324212962965</v>
      </c>
      <c r="M119" s="123">
        <v>38292.429016203707</v>
      </c>
      <c r="N119" s="123">
        <v>38293.730937499997</v>
      </c>
      <c r="O119" s="123">
        <v>38293.828356481485</v>
      </c>
      <c r="P119" s="44" t="s">
        <v>4343</v>
      </c>
      <c r="Q119" s="239">
        <f t="shared" ref="Q119:Q128" si="18">N119 - M119</f>
        <v>1.3019212962899473</v>
      </c>
      <c r="R119" s="239">
        <f t="shared" ref="R119:R128" si="19">O119 - L119</f>
        <v>1.5041435185194132</v>
      </c>
      <c r="S119" s="21">
        <f t="shared" si="17"/>
        <v>7.8115277777396841</v>
      </c>
      <c r="T119" s="6">
        <v>0</v>
      </c>
      <c r="U119" s="6">
        <v>3670</v>
      </c>
      <c r="V119" s="166" t="s">
        <v>4346</v>
      </c>
      <c r="W119" s="51">
        <v>38343</v>
      </c>
      <c r="X119" s="51">
        <v>38343</v>
      </c>
      <c r="Y119" s="51">
        <v>38343</v>
      </c>
      <c r="Z119" s="2" t="s">
        <v>8</v>
      </c>
      <c r="AA119" s="112">
        <v>38425</v>
      </c>
      <c r="AB119" s="51">
        <v>38343</v>
      </c>
      <c r="AC119" s="51">
        <v>38343</v>
      </c>
      <c r="AD119" s="51">
        <v>38343</v>
      </c>
      <c r="AE119" s="51">
        <v>38343</v>
      </c>
      <c r="AF119" s="51">
        <v>38343</v>
      </c>
      <c r="AG119" s="2" t="s">
        <v>6754</v>
      </c>
      <c r="AH119" s="51">
        <v>38343</v>
      </c>
      <c r="AI119" s="51">
        <v>38343</v>
      </c>
      <c r="AJ119" s="112">
        <v>38425</v>
      </c>
    </row>
    <row r="120" spans="1:36">
      <c r="A120" s="2" t="s">
        <v>697</v>
      </c>
      <c r="B120" s="9" t="s">
        <v>182</v>
      </c>
      <c r="C120" s="2" t="s">
        <v>698</v>
      </c>
      <c r="D120" s="2" t="s">
        <v>699</v>
      </c>
      <c r="E120" s="2" t="s">
        <v>222</v>
      </c>
      <c r="F120" s="2" t="s">
        <v>280</v>
      </c>
      <c r="G120" s="97">
        <v>26.14</v>
      </c>
      <c r="H120" s="97">
        <v>-44.83</v>
      </c>
      <c r="I120" s="96">
        <v>23</v>
      </c>
      <c r="J120" s="13">
        <f t="shared" si="10"/>
        <v>2004</v>
      </c>
      <c r="K120" s="2" t="s">
        <v>4342</v>
      </c>
      <c r="L120" s="123">
        <v>38294.043541666666</v>
      </c>
      <c r="M120" s="123">
        <v>38294.130462962959</v>
      </c>
      <c r="N120" s="123">
        <v>38296.246990740743</v>
      </c>
      <c r="O120" s="123">
        <v>38296.324571759258</v>
      </c>
      <c r="P120" s="44" t="s">
        <v>4343</v>
      </c>
      <c r="Q120" s="239">
        <f t="shared" si="18"/>
        <v>2.1165277777836309</v>
      </c>
      <c r="R120" s="239">
        <f t="shared" si="19"/>
        <v>2.2810300925921183</v>
      </c>
      <c r="S120" s="21">
        <f t="shared" si="17"/>
        <v>12.699166666701785</v>
      </c>
      <c r="T120" s="6">
        <v>0</v>
      </c>
      <c r="U120" s="6">
        <v>3900</v>
      </c>
      <c r="V120" s="166" t="s">
        <v>4344</v>
      </c>
      <c r="W120" s="51">
        <v>38343</v>
      </c>
      <c r="X120" s="51">
        <v>38343</v>
      </c>
      <c r="Y120" s="51">
        <v>38343</v>
      </c>
      <c r="Z120" s="2" t="s">
        <v>8</v>
      </c>
      <c r="AA120" s="112">
        <v>38425</v>
      </c>
      <c r="AB120" s="51">
        <v>38343</v>
      </c>
      <c r="AC120" s="51">
        <v>38343</v>
      </c>
      <c r="AD120" s="51">
        <v>38343</v>
      </c>
      <c r="AE120" s="51">
        <v>38343</v>
      </c>
      <c r="AF120" s="51">
        <v>38343</v>
      </c>
      <c r="AG120" s="2" t="s">
        <v>6754</v>
      </c>
      <c r="AH120" s="51">
        <v>38343</v>
      </c>
      <c r="AI120" s="51">
        <v>38343</v>
      </c>
      <c r="AJ120" s="112">
        <v>38425</v>
      </c>
    </row>
    <row r="121" spans="1:36">
      <c r="A121" s="2" t="s">
        <v>704</v>
      </c>
      <c r="B121" s="9" t="s">
        <v>182</v>
      </c>
      <c r="C121" s="2" t="s">
        <v>705</v>
      </c>
      <c r="D121" s="2" t="s">
        <v>626</v>
      </c>
      <c r="E121" s="2" t="s">
        <v>222</v>
      </c>
      <c r="F121" s="2" t="s">
        <v>706</v>
      </c>
      <c r="G121" s="97">
        <v>23.5</v>
      </c>
      <c r="H121" s="97">
        <v>-45.33</v>
      </c>
      <c r="I121" s="96">
        <v>23</v>
      </c>
      <c r="J121" s="13">
        <f t="shared" si="10"/>
        <v>2004</v>
      </c>
      <c r="K121" s="2" t="s">
        <v>4340</v>
      </c>
      <c r="L121" s="123">
        <v>38311.926388888889</v>
      </c>
      <c r="M121" s="123">
        <v>38312.042361111111</v>
      </c>
      <c r="N121" s="123">
        <v>38312.104861111111</v>
      </c>
      <c r="O121" s="123">
        <v>38312.175000000003</v>
      </c>
      <c r="P121" s="38" t="s">
        <v>6760</v>
      </c>
      <c r="Q121" s="239">
        <f t="shared" si="18"/>
        <v>6.25E-2</v>
      </c>
      <c r="R121" s="239">
        <f t="shared" si="19"/>
        <v>0.24861111111385981</v>
      </c>
      <c r="S121" s="21">
        <f t="shared" si="17"/>
        <v>0.375</v>
      </c>
      <c r="T121" s="6">
        <v>0</v>
      </c>
      <c r="U121" s="50">
        <v>3006</v>
      </c>
      <c r="V121" s="166" t="s">
        <v>4341</v>
      </c>
      <c r="W121" s="51">
        <v>38343</v>
      </c>
      <c r="X121" s="51">
        <v>38343</v>
      </c>
      <c r="Y121" s="51">
        <v>38343</v>
      </c>
      <c r="Z121" s="2" t="s">
        <v>8</v>
      </c>
      <c r="AA121" s="2" t="s">
        <v>8</v>
      </c>
      <c r="AB121" s="51">
        <v>38343</v>
      </c>
      <c r="AC121" s="51">
        <v>38343</v>
      </c>
      <c r="AD121" s="51">
        <v>38343</v>
      </c>
      <c r="AE121" s="51">
        <v>38343</v>
      </c>
      <c r="AF121" s="51">
        <v>38343</v>
      </c>
      <c r="AG121" s="2" t="s">
        <v>6754</v>
      </c>
      <c r="AH121" s="51">
        <v>38343</v>
      </c>
      <c r="AI121" s="51">
        <v>38343</v>
      </c>
    </row>
    <row r="122" spans="1:36">
      <c r="A122" s="2" t="s">
        <v>704</v>
      </c>
      <c r="B122" s="9" t="s">
        <v>182</v>
      </c>
      <c r="C122" s="2" t="s">
        <v>705</v>
      </c>
      <c r="D122" s="2" t="s">
        <v>626</v>
      </c>
      <c r="E122" s="2" t="s">
        <v>222</v>
      </c>
      <c r="F122" s="2" t="s">
        <v>706</v>
      </c>
      <c r="G122" s="97">
        <v>23.5</v>
      </c>
      <c r="H122" s="97">
        <v>-45.33</v>
      </c>
      <c r="I122" s="96">
        <v>23</v>
      </c>
      <c r="J122" s="13">
        <f t="shared" si="10"/>
        <v>2004</v>
      </c>
      <c r="K122" s="2" t="s">
        <v>4339</v>
      </c>
      <c r="L122" s="123">
        <v>38312.754861111112</v>
      </c>
      <c r="M122" s="123">
        <v>38312.848611111112</v>
      </c>
      <c r="N122" s="123">
        <v>38313.284722222219</v>
      </c>
      <c r="O122" s="123">
        <v>38313.350694444445</v>
      </c>
      <c r="P122" s="38" t="s">
        <v>6760</v>
      </c>
      <c r="Q122" s="239">
        <f t="shared" si="18"/>
        <v>0.43611111110658385</v>
      </c>
      <c r="R122" s="239">
        <f t="shared" si="19"/>
        <v>0.59583333333284827</v>
      </c>
      <c r="S122" s="21">
        <f t="shared" si="17"/>
        <v>2.6166666666395031</v>
      </c>
      <c r="T122" s="6">
        <v>0</v>
      </c>
      <c r="U122" s="50">
        <v>2949</v>
      </c>
      <c r="V122" s="166"/>
      <c r="W122" s="51">
        <v>38343</v>
      </c>
      <c r="X122" s="51">
        <v>38343</v>
      </c>
      <c r="Y122" s="51">
        <v>38343</v>
      </c>
      <c r="Z122" s="2" t="s">
        <v>8</v>
      </c>
      <c r="AA122" s="2" t="s">
        <v>8</v>
      </c>
      <c r="AB122" s="51">
        <v>38343</v>
      </c>
      <c r="AC122" s="51">
        <v>38343</v>
      </c>
      <c r="AD122" s="51">
        <v>38343</v>
      </c>
      <c r="AE122" s="51">
        <v>38343</v>
      </c>
      <c r="AF122" s="51">
        <v>38343</v>
      </c>
      <c r="AG122" s="2" t="s">
        <v>6754</v>
      </c>
      <c r="AH122" s="51">
        <v>38343</v>
      </c>
      <c r="AI122" s="51">
        <v>38343</v>
      </c>
    </row>
    <row r="123" spans="1:36">
      <c r="A123" s="2" t="s">
        <v>704</v>
      </c>
      <c r="B123" s="9" t="s">
        <v>182</v>
      </c>
      <c r="C123" s="2" t="s">
        <v>705</v>
      </c>
      <c r="D123" s="2" t="s">
        <v>626</v>
      </c>
      <c r="E123" s="2" t="s">
        <v>222</v>
      </c>
      <c r="F123" s="2" t="s">
        <v>706</v>
      </c>
      <c r="G123" s="97">
        <v>23.5</v>
      </c>
      <c r="H123" s="97">
        <v>-45.33</v>
      </c>
      <c r="I123" s="96">
        <v>23</v>
      </c>
      <c r="J123" s="13">
        <f t="shared" si="10"/>
        <v>2004</v>
      </c>
      <c r="K123" s="2" t="s">
        <v>4337</v>
      </c>
      <c r="L123" s="123">
        <v>38316.62777777778</v>
      </c>
      <c r="M123" s="123">
        <v>38316.726388888892</v>
      </c>
      <c r="N123" s="123">
        <v>38319.738194444442</v>
      </c>
      <c r="O123" s="123">
        <v>38319.82708333333</v>
      </c>
      <c r="P123" s="38" t="s">
        <v>6760</v>
      </c>
      <c r="Q123" s="239">
        <f t="shared" si="18"/>
        <v>3.0118055555503815</v>
      </c>
      <c r="R123" s="239">
        <f t="shared" si="19"/>
        <v>3.1993055555503815</v>
      </c>
      <c r="S123" s="21">
        <f t="shared" si="17"/>
        <v>18.070833333302289</v>
      </c>
      <c r="T123" s="6">
        <v>0</v>
      </c>
      <c r="U123" s="50">
        <v>2918</v>
      </c>
      <c r="V123" s="166" t="s">
        <v>4338</v>
      </c>
      <c r="W123" s="51">
        <v>38343</v>
      </c>
      <c r="X123" s="51">
        <v>38343</v>
      </c>
      <c r="Y123" s="51">
        <v>38343</v>
      </c>
      <c r="Z123" s="2" t="s">
        <v>8</v>
      </c>
      <c r="AA123" s="2" t="s">
        <v>8</v>
      </c>
      <c r="AB123" s="51">
        <v>38343</v>
      </c>
      <c r="AC123" s="51">
        <v>38343</v>
      </c>
      <c r="AD123" s="51">
        <v>38343</v>
      </c>
      <c r="AE123" s="51">
        <v>38343</v>
      </c>
      <c r="AF123" s="51">
        <v>38343</v>
      </c>
      <c r="AG123" s="2" t="s">
        <v>6754</v>
      </c>
      <c r="AH123" s="51">
        <v>38343</v>
      </c>
      <c r="AI123" s="51">
        <v>38343</v>
      </c>
    </row>
    <row r="124" spans="1:36">
      <c r="A124" s="2" t="s">
        <v>704</v>
      </c>
      <c r="B124" s="9" t="s">
        <v>182</v>
      </c>
      <c r="C124" s="2" t="s">
        <v>705</v>
      </c>
      <c r="D124" s="2" t="s">
        <v>626</v>
      </c>
      <c r="E124" s="2" t="s">
        <v>222</v>
      </c>
      <c r="F124" s="2" t="s">
        <v>706</v>
      </c>
      <c r="G124" s="97">
        <v>23.5</v>
      </c>
      <c r="H124" s="97">
        <v>-45.33</v>
      </c>
      <c r="I124" s="96">
        <v>23</v>
      </c>
      <c r="J124" s="13">
        <f t="shared" si="10"/>
        <v>2004</v>
      </c>
      <c r="K124" s="38" t="s">
        <v>4336</v>
      </c>
      <c r="L124" s="123">
        <v>38320.818055555559</v>
      </c>
      <c r="M124" s="123">
        <v>38320.90347222222</v>
      </c>
      <c r="N124" s="123">
        <v>38322.167361111111</v>
      </c>
      <c r="O124" s="123">
        <v>38322.236111111109</v>
      </c>
      <c r="P124" s="38" t="s">
        <v>6760</v>
      </c>
      <c r="Q124" s="239">
        <f t="shared" si="18"/>
        <v>1.2638888888905058</v>
      </c>
      <c r="R124" s="239">
        <f t="shared" si="19"/>
        <v>1.4180555555503815</v>
      </c>
      <c r="S124" s="21">
        <f t="shared" si="17"/>
        <v>7.5833333333430346</v>
      </c>
      <c r="T124" s="6">
        <v>0</v>
      </c>
      <c r="U124" s="50">
        <v>2894</v>
      </c>
      <c r="V124" s="166"/>
      <c r="W124" s="51">
        <v>38343</v>
      </c>
      <c r="X124" s="51">
        <v>38343</v>
      </c>
      <c r="Y124" s="51">
        <v>38343</v>
      </c>
      <c r="Z124" s="2" t="s">
        <v>8</v>
      </c>
      <c r="AA124" s="2" t="s">
        <v>8</v>
      </c>
      <c r="AB124" s="51">
        <v>38343</v>
      </c>
      <c r="AC124" s="51">
        <v>38343</v>
      </c>
      <c r="AD124" s="51">
        <v>38343</v>
      </c>
      <c r="AE124" s="51">
        <v>38343</v>
      </c>
      <c r="AF124" s="51">
        <v>38343</v>
      </c>
      <c r="AG124" s="2" t="s">
        <v>6754</v>
      </c>
      <c r="AH124" s="51">
        <v>38343</v>
      </c>
      <c r="AI124" s="51">
        <v>38343</v>
      </c>
    </row>
    <row r="125" spans="1:36">
      <c r="A125" s="2" t="s">
        <v>704</v>
      </c>
      <c r="B125" s="9" t="s">
        <v>182</v>
      </c>
      <c r="C125" s="2" t="s">
        <v>705</v>
      </c>
      <c r="D125" s="2" t="s">
        <v>626</v>
      </c>
      <c r="E125" s="2" t="s">
        <v>222</v>
      </c>
      <c r="F125" s="2" t="s">
        <v>706</v>
      </c>
      <c r="G125" s="97">
        <v>23.5</v>
      </c>
      <c r="H125" s="97">
        <v>-45.33</v>
      </c>
      <c r="I125" s="96">
        <v>23</v>
      </c>
      <c r="J125" s="13">
        <f t="shared" si="10"/>
        <v>2004</v>
      </c>
      <c r="K125" s="38" t="s">
        <v>4334</v>
      </c>
      <c r="L125" s="123">
        <v>38322.958333333336</v>
      </c>
      <c r="M125" s="123">
        <v>38323.003472222219</v>
      </c>
      <c r="N125" s="123">
        <v>38323.606249999997</v>
      </c>
      <c r="O125" s="123">
        <v>38323.700694444444</v>
      </c>
      <c r="P125" s="38" t="s">
        <v>6760</v>
      </c>
      <c r="Q125" s="239">
        <f t="shared" si="18"/>
        <v>0.60277777777810115</v>
      </c>
      <c r="R125" s="239">
        <f t="shared" si="19"/>
        <v>0.74236111110803904</v>
      </c>
      <c r="S125" s="21">
        <f t="shared" si="17"/>
        <v>3.6166666666686069</v>
      </c>
      <c r="T125" s="6">
        <v>0</v>
      </c>
      <c r="U125" s="50">
        <v>2646</v>
      </c>
      <c r="V125" s="166" t="s">
        <v>4335</v>
      </c>
      <c r="W125" s="51">
        <v>38343</v>
      </c>
      <c r="X125" s="51">
        <v>38343</v>
      </c>
      <c r="Y125" s="51">
        <v>38343</v>
      </c>
      <c r="Z125" s="2" t="s">
        <v>8</v>
      </c>
      <c r="AA125" s="2" t="s">
        <v>8</v>
      </c>
      <c r="AB125" s="51">
        <v>38343</v>
      </c>
      <c r="AC125" s="51">
        <v>38343</v>
      </c>
      <c r="AD125" s="51">
        <v>38343</v>
      </c>
      <c r="AE125" s="51">
        <v>38343</v>
      </c>
      <c r="AF125" s="51">
        <v>38343</v>
      </c>
      <c r="AG125" s="2" t="s">
        <v>6754</v>
      </c>
      <c r="AH125" s="51">
        <v>38343</v>
      </c>
      <c r="AI125" s="51">
        <v>38343</v>
      </c>
    </row>
    <row r="126" spans="1:36">
      <c r="A126" s="2" t="s">
        <v>704</v>
      </c>
      <c r="B126" s="9" t="s">
        <v>182</v>
      </c>
      <c r="C126" s="2" t="s">
        <v>705</v>
      </c>
      <c r="D126" s="2" t="s">
        <v>626</v>
      </c>
      <c r="E126" s="2" t="s">
        <v>222</v>
      </c>
      <c r="F126" s="2" t="s">
        <v>706</v>
      </c>
      <c r="G126" s="97">
        <v>23.5</v>
      </c>
      <c r="H126" s="97">
        <v>-45.33</v>
      </c>
      <c r="I126" s="96">
        <v>23</v>
      </c>
      <c r="J126" s="13">
        <f t="shared" si="10"/>
        <v>2004</v>
      </c>
      <c r="K126" s="38" t="s">
        <v>4332</v>
      </c>
      <c r="L126" s="123">
        <v>38324.85833333333</v>
      </c>
      <c r="M126" s="123">
        <v>38324.883333333331</v>
      </c>
      <c r="N126" s="123">
        <v>38324.895138888889</v>
      </c>
      <c r="O126" s="123">
        <v>38324.931944444441</v>
      </c>
      <c r="P126" s="38" t="s">
        <v>6760</v>
      </c>
      <c r="Q126" s="239">
        <f t="shared" si="18"/>
        <v>1.1805555557657499E-2</v>
      </c>
      <c r="R126" s="239">
        <f t="shared" si="19"/>
        <v>7.3611111110949423E-2</v>
      </c>
      <c r="S126" s="21">
        <f t="shared" si="17"/>
        <v>7.0833333345944993E-2</v>
      </c>
      <c r="T126" s="6">
        <v>0</v>
      </c>
      <c r="U126" s="50">
        <v>1000</v>
      </c>
      <c r="V126" s="166" t="s">
        <v>4333</v>
      </c>
      <c r="W126" s="51">
        <v>38343</v>
      </c>
      <c r="X126" s="51">
        <v>38343</v>
      </c>
      <c r="Y126" s="51">
        <v>38343</v>
      </c>
      <c r="Z126" s="2" t="s">
        <v>8</v>
      </c>
      <c r="AA126" s="2" t="s">
        <v>8</v>
      </c>
      <c r="AB126" s="51">
        <v>38343</v>
      </c>
      <c r="AC126" s="51">
        <v>38343</v>
      </c>
      <c r="AD126" s="51">
        <v>38343</v>
      </c>
      <c r="AE126" s="51">
        <v>38343</v>
      </c>
      <c r="AF126" s="51">
        <v>38343</v>
      </c>
      <c r="AG126" s="2" t="s">
        <v>6754</v>
      </c>
      <c r="AH126" s="51">
        <v>38343</v>
      </c>
      <c r="AI126" s="51">
        <v>38343</v>
      </c>
    </row>
    <row r="127" spans="1:36">
      <c r="A127" s="2" t="s">
        <v>704</v>
      </c>
      <c r="B127" s="9" t="s">
        <v>182</v>
      </c>
      <c r="C127" s="2" t="s">
        <v>705</v>
      </c>
      <c r="D127" s="2" t="s">
        <v>626</v>
      </c>
      <c r="E127" s="2" t="s">
        <v>222</v>
      </c>
      <c r="F127" s="2" t="s">
        <v>706</v>
      </c>
      <c r="G127" s="97">
        <v>23.5</v>
      </c>
      <c r="H127" s="97">
        <v>-45.33</v>
      </c>
      <c r="I127" s="96">
        <v>23</v>
      </c>
      <c r="J127" s="13">
        <f t="shared" si="10"/>
        <v>2004</v>
      </c>
      <c r="K127" s="38" t="s">
        <v>4331</v>
      </c>
      <c r="L127" s="123">
        <v>38325.629166666666</v>
      </c>
      <c r="M127" s="123">
        <v>38325.701388888891</v>
      </c>
      <c r="N127" s="123">
        <v>38327.065972222219</v>
      </c>
      <c r="O127" s="123">
        <v>38327.127083333333</v>
      </c>
      <c r="P127" s="38" t="s">
        <v>6760</v>
      </c>
      <c r="Q127" s="239">
        <f t="shared" si="18"/>
        <v>1.3645833333284827</v>
      </c>
      <c r="R127" s="239">
        <f t="shared" si="19"/>
        <v>1.4979166666671517</v>
      </c>
      <c r="S127" s="21">
        <f t="shared" si="17"/>
        <v>8.1874999999708962</v>
      </c>
      <c r="T127" s="6">
        <v>0</v>
      </c>
      <c r="U127" s="50">
        <v>2421</v>
      </c>
      <c r="V127" s="166"/>
      <c r="W127" s="51">
        <v>38343</v>
      </c>
      <c r="X127" s="51">
        <v>38343</v>
      </c>
      <c r="Y127" s="51">
        <v>38343</v>
      </c>
      <c r="Z127" s="2" t="s">
        <v>8</v>
      </c>
      <c r="AA127" s="2" t="s">
        <v>8</v>
      </c>
      <c r="AB127" s="51">
        <v>38343</v>
      </c>
      <c r="AC127" s="51">
        <v>38343</v>
      </c>
      <c r="AD127" s="51">
        <v>38343</v>
      </c>
      <c r="AE127" s="51">
        <v>38343</v>
      </c>
      <c r="AF127" s="51">
        <v>38343</v>
      </c>
      <c r="AG127" s="2" t="s">
        <v>6754</v>
      </c>
      <c r="AH127" s="51">
        <v>38343</v>
      </c>
      <c r="AI127" s="51">
        <v>38343</v>
      </c>
    </row>
    <row r="128" spans="1:36">
      <c r="A128" s="2" t="s">
        <v>704</v>
      </c>
      <c r="B128" s="9" t="s">
        <v>182</v>
      </c>
      <c r="C128" s="2" t="s">
        <v>705</v>
      </c>
      <c r="D128" s="2" t="s">
        <v>626</v>
      </c>
      <c r="E128" s="2" t="s">
        <v>222</v>
      </c>
      <c r="F128" s="2" t="s">
        <v>706</v>
      </c>
      <c r="G128" s="97">
        <v>23.5</v>
      </c>
      <c r="H128" s="97">
        <v>-45.33</v>
      </c>
      <c r="I128" s="96">
        <v>23</v>
      </c>
      <c r="J128" s="13">
        <f t="shared" si="10"/>
        <v>2004</v>
      </c>
      <c r="K128" s="2" t="s">
        <v>4328</v>
      </c>
      <c r="L128" s="123">
        <v>38328.25</v>
      </c>
      <c r="M128" s="123">
        <v>38328.352083333331</v>
      </c>
      <c r="N128" s="123">
        <v>38330.179166666669</v>
      </c>
      <c r="O128" s="123">
        <v>38330.263194444444</v>
      </c>
      <c r="P128" s="38" t="s">
        <v>6760</v>
      </c>
      <c r="Q128" s="239">
        <f t="shared" si="18"/>
        <v>1.8270833333372138</v>
      </c>
      <c r="R128" s="239">
        <f t="shared" si="19"/>
        <v>2.0131944444437977</v>
      </c>
      <c r="S128" s="21">
        <f t="shared" si="17"/>
        <v>10.962500000023283</v>
      </c>
      <c r="T128" s="6">
        <v>0</v>
      </c>
      <c r="U128" s="6">
        <v>3534</v>
      </c>
      <c r="V128" s="166"/>
      <c r="W128" s="51">
        <v>38343</v>
      </c>
      <c r="X128" s="51">
        <v>38343</v>
      </c>
      <c r="Y128" s="51">
        <v>38343</v>
      </c>
      <c r="Z128" s="2" t="s">
        <v>8</v>
      </c>
      <c r="AA128" s="2" t="s">
        <v>8</v>
      </c>
      <c r="AB128" s="51">
        <v>38343</v>
      </c>
      <c r="AC128" s="51">
        <v>38343</v>
      </c>
      <c r="AD128" s="51">
        <v>38343</v>
      </c>
      <c r="AE128" s="51">
        <v>38343</v>
      </c>
      <c r="AF128" s="51">
        <v>38343</v>
      </c>
      <c r="AG128" s="2" t="s">
        <v>6754</v>
      </c>
      <c r="AH128" s="51">
        <v>38343</v>
      </c>
      <c r="AI128" s="51">
        <v>38343</v>
      </c>
    </row>
    <row r="129" spans="1:35">
      <c r="A129" s="59" t="s">
        <v>708</v>
      </c>
      <c r="B129" s="81" t="s">
        <v>488</v>
      </c>
      <c r="C129" s="59" t="s">
        <v>709</v>
      </c>
      <c r="D129" s="59" t="s">
        <v>328</v>
      </c>
      <c r="E129" s="59" t="s">
        <v>258</v>
      </c>
      <c r="F129" s="81" t="s">
        <v>710</v>
      </c>
      <c r="G129" s="97">
        <v>-23</v>
      </c>
      <c r="H129" s="97">
        <v>-112</v>
      </c>
      <c r="I129" s="96">
        <f t="shared" ref="I129:I150" si="20">INT(((180 + H129) / 6) + 1)</f>
        <v>12</v>
      </c>
      <c r="J129" s="13">
        <f t="shared" si="10"/>
        <v>2005</v>
      </c>
      <c r="K129" s="2" t="s">
        <v>4326</v>
      </c>
      <c r="L129" s="123">
        <v>38389.979166666664</v>
      </c>
      <c r="M129" s="123">
        <v>38389.979166666664</v>
      </c>
      <c r="N129" s="123">
        <v>38389.979166666664</v>
      </c>
      <c r="O129" s="123">
        <v>38390.095138888886</v>
      </c>
      <c r="P129" s="38" t="s">
        <v>710</v>
      </c>
      <c r="Q129" s="239">
        <f t="shared" ref="Q129:Q142" si="21">N129 - M129</f>
        <v>0</v>
      </c>
      <c r="R129" s="239">
        <f t="shared" ref="R129:R142" si="22">O129 - L129</f>
        <v>0.11597222222189885</v>
      </c>
      <c r="S129" s="21">
        <f t="shared" si="17"/>
        <v>0</v>
      </c>
      <c r="T129" s="6">
        <v>0</v>
      </c>
      <c r="U129" s="6">
        <v>1975</v>
      </c>
      <c r="V129" s="166" t="s">
        <v>4327</v>
      </c>
      <c r="W129" s="51">
        <v>38505</v>
      </c>
      <c r="X129" s="51">
        <v>38505</v>
      </c>
      <c r="Y129" s="51">
        <v>38505</v>
      </c>
      <c r="Z129" s="2" t="s">
        <v>8</v>
      </c>
      <c r="AA129" s="2" t="s">
        <v>8</v>
      </c>
      <c r="AB129" s="51">
        <v>38505</v>
      </c>
      <c r="AC129" s="51">
        <v>38505</v>
      </c>
      <c r="AD129" s="51">
        <v>38505</v>
      </c>
      <c r="AE129" s="51">
        <v>38505</v>
      </c>
      <c r="AF129" s="51">
        <v>38505</v>
      </c>
      <c r="AG129" s="51">
        <v>38505</v>
      </c>
      <c r="AH129" s="2" t="s">
        <v>8</v>
      </c>
      <c r="AI129" s="51">
        <v>38505</v>
      </c>
    </row>
    <row r="130" spans="1:35">
      <c r="A130" s="59" t="s">
        <v>708</v>
      </c>
      <c r="B130" s="81" t="s">
        <v>488</v>
      </c>
      <c r="C130" s="59" t="s">
        <v>709</v>
      </c>
      <c r="D130" s="59" t="s">
        <v>328</v>
      </c>
      <c r="E130" s="59" t="s">
        <v>258</v>
      </c>
      <c r="F130" s="81" t="s">
        <v>710</v>
      </c>
      <c r="G130" s="97">
        <v>-23</v>
      </c>
      <c r="H130" s="97">
        <v>-112</v>
      </c>
      <c r="I130" s="96">
        <f t="shared" si="20"/>
        <v>12</v>
      </c>
      <c r="J130" s="13">
        <f t="shared" si="10"/>
        <v>2005</v>
      </c>
      <c r="K130" s="2" t="s">
        <v>4324</v>
      </c>
      <c r="L130" s="123">
        <v>38390.296527777777</v>
      </c>
      <c r="M130" s="123">
        <v>38390.405555555553</v>
      </c>
      <c r="N130" s="123">
        <v>38392.70208333333</v>
      </c>
      <c r="O130" s="123">
        <v>38392.784722222219</v>
      </c>
      <c r="P130" s="38" t="s">
        <v>710</v>
      </c>
      <c r="Q130" s="239">
        <f t="shared" si="21"/>
        <v>2.296527777776646</v>
      </c>
      <c r="R130" s="239">
        <f t="shared" si="22"/>
        <v>2.4881944444423425</v>
      </c>
      <c r="S130" s="21">
        <f t="shared" si="17"/>
        <v>13.779166666659876</v>
      </c>
      <c r="T130" s="6">
        <v>0</v>
      </c>
      <c r="U130" s="6">
        <v>4066</v>
      </c>
      <c r="V130" s="166" t="s">
        <v>4325</v>
      </c>
      <c r="W130" s="51">
        <v>38505</v>
      </c>
      <c r="X130" s="51">
        <v>38505</v>
      </c>
      <c r="Y130" s="51">
        <v>38505</v>
      </c>
      <c r="Z130" s="2" t="s">
        <v>8</v>
      </c>
      <c r="AA130" s="2" t="s">
        <v>8</v>
      </c>
      <c r="AB130" s="51">
        <v>38505</v>
      </c>
      <c r="AC130" s="51">
        <v>38505</v>
      </c>
      <c r="AD130" s="51">
        <v>38505</v>
      </c>
      <c r="AE130" s="51">
        <v>38505</v>
      </c>
      <c r="AF130" s="51">
        <v>38505</v>
      </c>
      <c r="AG130" s="51">
        <v>38505</v>
      </c>
      <c r="AH130" s="2" t="s">
        <v>8</v>
      </c>
      <c r="AI130" s="51">
        <v>38505</v>
      </c>
    </row>
    <row r="131" spans="1:35">
      <c r="A131" s="59" t="s">
        <v>708</v>
      </c>
      <c r="B131" s="81" t="s">
        <v>488</v>
      </c>
      <c r="C131" s="59" t="s">
        <v>709</v>
      </c>
      <c r="D131" s="59" t="s">
        <v>328</v>
      </c>
      <c r="E131" s="59" t="s">
        <v>258</v>
      </c>
      <c r="F131" s="81" t="s">
        <v>710</v>
      </c>
      <c r="G131" s="97">
        <v>-23</v>
      </c>
      <c r="H131" s="97">
        <v>-112</v>
      </c>
      <c r="I131" s="96">
        <f t="shared" si="20"/>
        <v>12</v>
      </c>
      <c r="J131" s="13">
        <f t="shared" si="10"/>
        <v>2005</v>
      </c>
      <c r="K131" s="2" t="s">
        <v>4322</v>
      </c>
      <c r="L131" s="123">
        <v>38393.036111111112</v>
      </c>
      <c r="M131" s="123">
        <v>38393.168749999997</v>
      </c>
      <c r="N131" s="123">
        <v>38394.404861111114</v>
      </c>
      <c r="O131" s="123">
        <v>38394.493055555555</v>
      </c>
      <c r="P131" s="38" t="s">
        <v>710</v>
      </c>
      <c r="Q131" s="239">
        <f t="shared" si="21"/>
        <v>1.2361111111167702</v>
      </c>
      <c r="R131" s="239">
        <f t="shared" si="22"/>
        <v>1.4569444444423425</v>
      </c>
      <c r="S131" s="21">
        <f t="shared" si="17"/>
        <v>7.4166666667006211</v>
      </c>
      <c r="T131" s="6">
        <v>0</v>
      </c>
      <c r="U131" s="6">
        <v>3595</v>
      </c>
      <c r="V131" s="166" t="s">
        <v>4323</v>
      </c>
      <c r="W131" s="51">
        <v>38505</v>
      </c>
      <c r="X131" s="51">
        <v>38505</v>
      </c>
      <c r="Y131" s="51">
        <v>38505</v>
      </c>
      <c r="Z131" s="2" t="s">
        <v>8</v>
      </c>
      <c r="AA131" s="2" t="s">
        <v>8</v>
      </c>
      <c r="AB131" s="51">
        <v>38505</v>
      </c>
      <c r="AC131" s="51">
        <v>38505</v>
      </c>
      <c r="AD131" s="51">
        <v>38505</v>
      </c>
      <c r="AE131" s="51">
        <v>38505</v>
      </c>
      <c r="AF131" s="51">
        <v>38505</v>
      </c>
      <c r="AG131" s="51">
        <v>38505</v>
      </c>
      <c r="AH131" s="2" t="s">
        <v>8</v>
      </c>
      <c r="AI131" s="51">
        <v>38505</v>
      </c>
    </row>
    <row r="132" spans="1:35" s="76" customFormat="1">
      <c r="A132" s="59" t="s">
        <v>708</v>
      </c>
      <c r="B132" s="81" t="s">
        <v>488</v>
      </c>
      <c r="C132" s="59" t="s">
        <v>709</v>
      </c>
      <c r="D132" s="59" t="s">
        <v>328</v>
      </c>
      <c r="E132" s="59" t="s">
        <v>258</v>
      </c>
      <c r="F132" s="81" t="s">
        <v>710</v>
      </c>
      <c r="G132" s="97">
        <v>-23</v>
      </c>
      <c r="H132" s="97">
        <v>-112</v>
      </c>
      <c r="I132" s="96">
        <f t="shared" si="20"/>
        <v>12</v>
      </c>
      <c r="J132" s="13">
        <f t="shared" si="10"/>
        <v>2005</v>
      </c>
      <c r="K132" s="2" t="s">
        <v>4320</v>
      </c>
      <c r="L132" s="123">
        <v>38400.604166666664</v>
      </c>
      <c r="M132" s="123">
        <v>38400.712500000001</v>
      </c>
      <c r="N132" s="123">
        <v>38402.42083333333</v>
      </c>
      <c r="O132" s="123">
        <v>38402.521527777775</v>
      </c>
      <c r="P132" s="38" t="s">
        <v>710</v>
      </c>
      <c r="Q132" s="239">
        <f t="shared" si="21"/>
        <v>1.7083333333284827</v>
      </c>
      <c r="R132" s="239">
        <f t="shared" si="22"/>
        <v>1.9173611111109494</v>
      </c>
      <c r="S132" s="21">
        <f t="shared" si="17"/>
        <v>10.249999999970896</v>
      </c>
      <c r="T132" s="6">
        <v>0</v>
      </c>
      <c r="U132" s="6">
        <v>4412</v>
      </c>
      <c r="V132" s="166" t="s">
        <v>4321</v>
      </c>
      <c r="W132" s="51">
        <v>38505</v>
      </c>
      <c r="X132" s="51">
        <v>38505</v>
      </c>
      <c r="Y132" s="51">
        <v>38505</v>
      </c>
      <c r="Z132" s="2" t="s">
        <v>8</v>
      </c>
      <c r="AA132" s="2" t="s">
        <v>8</v>
      </c>
      <c r="AB132" s="51">
        <v>38505</v>
      </c>
      <c r="AC132" s="51">
        <v>38505</v>
      </c>
      <c r="AD132" s="51">
        <v>38505</v>
      </c>
      <c r="AE132" s="51">
        <v>38505</v>
      </c>
      <c r="AF132" s="51">
        <v>38505</v>
      </c>
      <c r="AG132" s="51">
        <v>38505</v>
      </c>
      <c r="AH132" s="2" t="s">
        <v>8</v>
      </c>
      <c r="AI132" s="51">
        <v>38505</v>
      </c>
    </row>
    <row r="133" spans="1:35">
      <c r="A133" s="59" t="s">
        <v>708</v>
      </c>
      <c r="B133" s="81" t="s">
        <v>488</v>
      </c>
      <c r="C133" s="59" t="s">
        <v>709</v>
      </c>
      <c r="D133" s="59" t="s">
        <v>328</v>
      </c>
      <c r="E133" s="59" t="s">
        <v>258</v>
      </c>
      <c r="F133" s="81" t="s">
        <v>710</v>
      </c>
      <c r="G133" s="97">
        <v>-23</v>
      </c>
      <c r="H133" s="97">
        <v>-112</v>
      </c>
      <c r="I133" s="96">
        <f t="shared" si="20"/>
        <v>12</v>
      </c>
      <c r="J133" s="13">
        <f t="shared" si="10"/>
        <v>2005</v>
      </c>
      <c r="K133" s="2" t="s">
        <v>4318</v>
      </c>
      <c r="L133" s="123">
        <v>38402.840277777781</v>
      </c>
      <c r="M133" s="123">
        <v>38402.961111111108</v>
      </c>
      <c r="N133" s="123">
        <v>38404.740972222222</v>
      </c>
      <c r="O133" s="123">
        <v>38404.836805555555</v>
      </c>
      <c r="P133" s="38" t="s">
        <v>710</v>
      </c>
      <c r="Q133" s="239">
        <f t="shared" si="21"/>
        <v>1.7798611111138598</v>
      </c>
      <c r="R133" s="239">
        <f t="shared" si="22"/>
        <v>1.9965277777737356</v>
      </c>
      <c r="S133" s="21">
        <f t="shared" si="17"/>
        <v>10.679166666683159</v>
      </c>
      <c r="T133" s="6">
        <v>0</v>
      </c>
      <c r="U133" s="6">
        <v>4176</v>
      </c>
      <c r="V133" s="166" t="s">
        <v>4319</v>
      </c>
      <c r="W133" s="51">
        <v>38505</v>
      </c>
      <c r="X133" s="51">
        <v>38505</v>
      </c>
      <c r="Y133" s="51">
        <v>38505</v>
      </c>
      <c r="Z133" s="2" t="s">
        <v>8</v>
      </c>
      <c r="AA133" s="2" t="s">
        <v>8</v>
      </c>
      <c r="AB133" s="51">
        <v>38505</v>
      </c>
      <c r="AC133" s="51">
        <v>38505</v>
      </c>
      <c r="AD133" s="51">
        <v>38505</v>
      </c>
      <c r="AE133" s="51">
        <v>38505</v>
      </c>
      <c r="AF133" s="51">
        <v>38505</v>
      </c>
      <c r="AG133" s="51">
        <v>38505</v>
      </c>
      <c r="AH133" s="2" t="s">
        <v>8</v>
      </c>
      <c r="AI133" s="51">
        <v>38505</v>
      </c>
    </row>
    <row r="134" spans="1:35">
      <c r="A134" s="59" t="s">
        <v>708</v>
      </c>
      <c r="B134" s="81" t="s">
        <v>488</v>
      </c>
      <c r="C134" s="59" t="s">
        <v>709</v>
      </c>
      <c r="D134" s="59" t="s">
        <v>328</v>
      </c>
      <c r="E134" s="59" t="s">
        <v>258</v>
      </c>
      <c r="F134" s="81" t="s">
        <v>710</v>
      </c>
      <c r="G134" s="97">
        <v>-23</v>
      </c>
      <c r="H134" s="97">
        <v>-112</v>
      </c>
      <c r="I134" s="96">
        <f t="shared" si="20"/>
        <v>12</v>
      </c>
      <c r="J134" s="13">
        <f t="shared" si="10"/>
        <v>2005</v>
      </c>
      <c r="K134" s="2" t="s">
        <v>4315</v>
      </c>
      <c r="L134" s="123">
        <v>38404.956250000003</v>
      </c>
      <c r="M134" s="123">
        <v>38405.049305555556</v>
      </c>
      <c r="N134" s="123">
        <v>38406.38958333333</v>
      </c>
      <c r="O134" s="123">
        <v>38406.5</v>
      </c>
      <c r="P134" s="38" t="s">
        <v>710</v>
      </c>
      <c r="Q134" s="239">
        <f t="shared" si="21"/>
        <v>1.3402777777737356</v>
      </c>
      <c r="R134" s="239">
        <f t="shared" si="22"/>
        <v>1.5437499999970896</v>
      </c>
      <c r="S134" s="21">
        <f t="shared" si="17"/>
        <v>8.0416666666424135</v>
      </c>
      <c r="T134" s="6">
        <v>0</v>
      </c>
      <c r="U134" s="6">
        <v>4158</v>
      </c>
      <c r="V134" s="166" t="s">
        <v>4317</v>
      </c>
      <c r="W134" s="51">
        <v>38505</v>
      </c>
      <c r="X134" s="51">
        <v>38505</v>
      </c>
      <c r="Y134" s="51">
        <v>38505</v>
      </c>
      <c r="Z134" s="2" t="s">
        <v>8</v>
      </c>
      <c r="AA134" s="2" t="s">
        <v>8</v>
      </c>
      <c r="AB134" s="51">
        <v>38505</v>
      </c>
      <c r="AC134" s="51">
        <v>38505</v>
      </c>
      <c r="AD134" s="51">
        <v>38505</v>
      </c>
      <c r="AE134" s="51">
        <v>38505</v>
      </c>
      <c r="AF134" s="51">
        <v>38505</v>
      </c>
      <c r="AG134" s="51">
        <v>38505</v>
      </c>
      <c r="AH134" s="2" t="s">
        <v>8</v>
      </c>
      <c r="AI134" s="51">
        <v>38505</v>
      </c>
    </row>
    <row r="135" spans="1:35">
      <c r="A135" s="59" t="s">
        <v>717</v>
      </c>
      <c r="B135" s="81" t="s">
        <v>231</v>
      </c>
      <c r="C135" s="59" t="s">
        <v>718</v>
      </c>
      <c r="D135" s="59" t="s">
        <v>719</v>
      </c>
      <c r="E135" s="59" t="s">
        <v>675</v>
      </c>
      <c r="F135" s="81" t="s">
        <v>676</v>
      </c>
      <c r="G135" s="97">
        <v>-22</v>
      </c>
      <c r="H135" s="97">
        <v>-176</v>
      </c>
      <c r="I135" s="96">
        <f t="shared" si="20"/>
        <v>1</v>
      </c>
      <c r="J135" s="13">
        <f t="shared" si="10"/>
        <v>2005</v>
      </c>
      <c r="K135" s="2" t="s">
        <v>4313</v>
      </c>
      <c r="L135" s="123">
        <v>38447.90289351852</v>
      </c>
      <c r="M135" s="123">
        <v>38447.995092592595</v>
      </c>
      <c r="N135" s="123">
        <v>38448.739814814813</v>
      </c>
      <c r="O135" s="123">
        <v>38448.833182870374</v>
      </c>
      <c r="P135" s="38" t="s">
        <v>2150</v>
      </c>
      <c r="Q135" s="239">
        <f t="shared" si="21"/>
        <v>0.74472222221811535</v>
      </c>
      <c r="R135" s="239">
        <f t="shared" si="22"/>
        <v>0.93028935185429873</v>
      </c>
      <c r="S135" s="21">
        <f t="shared" si="17"/>
        <v>4.4683333333086921</v>
      </c>
      <c r="T135" s="6">
        <v>0</v>
      </c>
      <c r="U135" s="6">
        <v>2670</v>
      </c>
      <c r="V135" s="166" t="s">
        <v>4314</v>
      </c>
      <c r="W135" s="51">
        <v>38580</v>
      </c>
      <c r="X135" s="51">
        <v>38580</v>
      </c>
      <c r="Y135" s="51">
        <v>38580</v>
      </c>
      <c r="Z135" s="2" t="s">
        <v>8</v>
      </c>
      <c r="AA135" s="2" t="s">
        <v>8</v>
      </c>
      <c r="AB135" s="51">
        <v>38580</v>
      </c>
      <c r="AC135" s="51">
        <v>38580</v>
      </c>
      <c r="AD135" s="51">
        <v>38580</v>
      </c>
      <c r="AE135" s="51">
        <v>38580</v>
      </c>
      <c r="AF135" s="51">
        <v>38580</v>
      </c>
      <c r="AG135" s="51">
        <v>38580</v>
      </c>
      <c r="AH135" s="51">
        <v>38580</v>
      </c>
      <c r="AI135" s="51">
        <v>38580</v>
      </c>
    </row>
    <row r="136" spans="1:35">
      <c r="A136" s="59" t="s">
        <v>717</v>
      </c>
      <c r="B136" s="81" t="s">
        <v>231</v>
      </c>
      <c r="C136" s="59" t="s">
        <v>718</v>
      </c>
      <c r="D136" s="59" t="s">
        <v>719</v>
      </c>
      <c r="E136" s="59" t="s">
        <v>675</v>
      </c>
      <c r="F136" s="81" t="s">
        <v>676</v>
      </c>
      <c r="G136" s="97">
        <v>-22</v>
      </c>
      <c r="H136" s="97">
        <v>-176</v>
      </c>
      <c r="I136" s="96">
        <f t="shared" si="20"/>
        <v>1</v>
      </c>
      <c r="J136" s="13">
        <f t="shared" si="10"/>
        <v>2005</v>
      </c>
      <c r="K136" s="2" t="s">
        <v>4311</v>
      </c>
      <c r="L136" s="123">
        <v>38449.293009259258</v>
      </c>
      <c r="M136" s="123">
        <v>38449.366793981484</v>
      </c>
      <c r="N136" s="123">
        <v>38450.222222222219</v>
      </c>
      <c r="O136" s="123">
        <v>38450.303043981483</v>
      </c>
      <c r="P136" s="38" t="s">
        <v>4312</v>
      </c>
      <c r="Q136" s="239">
        <f t="shared" si="21"/>
        <v>0.8554282407349092</v>
      </c>
      <c r="R136" s="239">
        <f t="shared" si="22"/>
        <v>1.0100347222251003</v>
      </c>
      <c r="S136" s="21">
        <f t="shared" si="17"/>
        <v>5.1325694444094552</v>
      </c>
      <c r="T136" s="6">
        <v>0</v>
      </c>
      <c r="U136" s="6">
        <v>2670</v>
      </c>
      <c r="V136" s="166" t="s">
        <v>4307</v>
      </c>
      <c r="W136" s="51">
        <v>38580</v>
      </c>
      <c r="X136" s="51">
        <v>38580</v>
      </c>
      <c r="Y136" s="51">
        <v>38580</v>
      </c>
      <c r="Z136" s="2" t="s">
        <v>8</v>
      </c>
      <c r="AA136" s="2" t="s">
        <v>8</v>
      </c>
      <c r="AB136" s="51">
        <v>38580</v>
      </c>
      <c r="AC136" s="51">
        <v>38580</v>
      </c>
      <c r="AD136" s="51">
        <v>38580</v>
      </c>
      <c r="AE136" s="51">
        <v>38580</v>
      </c>
      <c r="AF136" s="51">
        <v>38580</v>
      </c>
      <c r="AG136" s="51">
        <v>38580</v>
      </c>
      <c r="AH136" s="51">
        <v>38580</v>
      </c>
      <c r="AI136" s="51">
        <v>38580</v>
      </c>
    </row>
    <row r="137" spans="1:35">
      <c r="A137" s="59" t="s">
        <v>717</v>
      </c>
      <c r="B137" s="81" t="s">
        <v>231</v>
      </c>
      <c r="C137" s="59" t="s">
        <v>718</v>
      </c>
      <c r="D137" s="59" t="s">
        <v>719</v>
      </c>
      <c r="E137" s="59" t="s">
        <v>675</v>
      </c>
      <c r="F137" s="81" t="s">
        <v>676</v>
      </c>
      <c r="G137" s="97">
        <v>-22</v>
      </c>
      <c r="H137" s="97">
        <v>-176</v>
      </c>
      <c r="I137" s="96">
        <f t="shared" si="20"/>
        <v>1</v>
      </c>
      <c r="J137" s="13">
        <f t="shared" si="10"/>
        <v>2005</v>
      </c>
      <c r="K137" s="2" t="s">
        <v>4310</v>
      </c>
      <c r="L137" s="123">
        <v>38450.976064814815</v>
      </c>
      <c r="M137" s="123">
        <v>38451.060416666667</v>
      </c>
      <c r="N137" s="123">
        <v>38452.227500000001</v>
      </c>
      <c r="O137" s="123">
        <v>38452.301180555558</v>
      </c>
      <c r="P137" s="38" t="s">
        <v>4261</v>
      </c>
      <c r="Q137" s="239">
        <f t="shared" si="21"/>
        <v>1.1670833333337214</v>
      </c>
      <c r="R137" s="239">
        <f t="shared" si="22"/>
        <v>1.3251157407430583</v>
      </c>
      <c r="S137" s="21">
        <f t="shared" si="17"/>
        <v>7.0025000000023283</v>
      </c>
      <c r="T137" s="6">
        <v>0</v>
      </c>
      <c r="U137" s="6">
        <v>2670</v>
      </c>
      <c r="V137" s="166" t="s">
        <v>4307</v>
      </c>
      <c r="W137" s="51">
        <v>38580</v>
      </c>
      <c r="X137" s="51">
        <v>38580</v>
      </c>
      <c r="Y137" s="51">
        <v>38580</v>
      </c>
      <c r="Z137" s="2" t="s">
        <v>8</v>
      </c>
      <c r="AA137" s="2" t="s">
        <v>8</v>
      </c>
      <c r="AB137" s="51">
        <v>38580</v>
      </c>
      <c r="AC137" s="51">
        <v>38580</v>
      </c>
      <c r="AD137" s="51">
        <v>38580</v>
      </c>
      <c r="AE137" s="51">
        <v>38580</v>
      </c>
      <c r="AF137" s="51">
        <v>38580</v>
      </c>
      <c r="AG137" s="51">
        <v>38580</v>
      </c>
      <c r="AH137" s="51">
        <v>38580</v>
      </c>
      <c r="AI137" s="51">
        <v>38580</v>
      </c>
    </row>
    <row r="138" spans="1:35">
      <c r="A138" s="59" t="s">
        <v>717</v>
      </c>
      <c r="B138" s="81" t="s">
        <v>231</v>
      </c>
      <c r="C138" s="59" t="s">
        <v>718</v>
      </c>
      <c r="D138" s="59" t="s">
        <v>719</v>
      </c>
      <c r="E138" s="59" t="s">
        <v>675</v>
      </c>
      <c r="F138" s="81" t="s">
        <v>676</v>
      </c>
      <c r="G138" s="97">
        <v>-22</v>
      </c>
      <c r="H138" s="97">
        <v>-176</v>
      </c>
      <c r="I138" s="96">
        <f t="shared" si="20"/>
        <v>1</v>
      </c>
      <c r="J138" s="13">
        <f t="shared" si="10"/>
        <v>2005</v>
      </c>
      <c r="K138" s="2" t="s">
        <v>4309</v>
      </c>
      <c r="L138" s="123">
        <v>38452.969895833332</v>
      </c>
      <c r="M138" s="123">
        <v>38453.044444444444</v>
      </c>
      <c r="N138" s="123">
        <v>38453.740254629629</v>
      </c>
      <c r="O138" s="123">
        <v>38453.81690972222</v>
      </c>
      <c r="P138" s="38" t="s">
        <v>4261</v>
      </c>
      <c r="Q138" s="239">
        <f t="shared" si="21"/>
        <v>0.69581018518510973</v>
      </c>
      <c r="R138" s="239">
        <f t="shared" si="22"/>
        <v>0.84701388888788642</v>
      </c>
      <c r="S138" s="21">
        <f t="shared" si="17"/>
        <v>4.1748611111106584</v>
      </c>
      <c r="T138" s="6">
        <v>0</v>
      </c>
      <c r="U138" s="6">
        <v>2670</v>
      </c>
      <c r="V138" s="166" t="s">
        <v>4307</v>
      </c>
      <c r="W138" s="51">
        <v>38580</v>
      </c>
      <c r="X138" s="51">
        <v>38580</v>
      </c>
      <c r="Y138" s="51">
        <v>38580</v>
      </c>
      <c r="Z138" s="2" t="s">
        <v>8</v>
      </c>
      <c r="AA138" s="2" t="s">
        <v>8</v>
      </c>
      <c r="AB138" s="51">
        <v>38580</v>
      </c>
      <c r="AC138" s="51">
        <v>38580</v>
      </c>
      <c r="AD138" s="51">
        <v>38580</v>
      </c>
      <c r="AE138" s="51">
        <v>38580</v>
      </c>
      <c r="AF138" s="51">
        <v>38580</v>
      </c>
      <c r="AG138" s="51">
        <v>38580</v>
      </c>
      <c r="AH138" s="51">
        <v>38580</v>
      </c>
      <c r="AI138" s="51">
        <v>38580</v>
      </c>
    </row>
    <row r="139" spans="1:35">
      <c r="A139" s="59" t="s">
        <v>717</v>
      </c>
      <c r="B139" s="81" t="s">
        <v>231</v>
      </c>
      <c r="C139" s="59" t="s">
        <v>718</v>
      </c>
      <c r="D139" s="59" t="s">
        <v>719</v>
      </c>
      <c r="E139" s="59" t="s">
        <v>675</v>
      </c>
      <c r="F139" s="81" t="s">
        <v>676</v>
      </c>
      <c r="G139" s="97">
        <v>-22</v>
      </c>
      <c r="H139" s="97">
        <v>-176</v>
      </c>
      <c r="I139" s="96">
        <f t="shared" si="20"/>
        <v>1</v>
      </c>
      <c r="J139" s="13">
        <f t="shared" si="10"/>
        <v>2005</v>
      </c>
      <c r="K139" s="2" t="s">
        <v>4308</v>
      </c>
      <c r="L139" s="123">
        <v>38454.898761574077</v>
      </c>
      <c r="M139" s="123">
        <v>38454.963854166665</v>
      </c>
      <c r="N139" s="123">
        <v>38456.0625462963</v>
      </c>
      <c r="O139" s="123">
        <v>38456.119814814818</v>
      </c>
      <c r="P139" s="38" t="s">
        <v>528</v>
      </c>
      <c r="Q139" s="239">
        <f t="shared" si="21"/>
        <v>1.0986921296353103</v>
      </c>
      <c r="R139" s="239">
        <f t="shared" si="22"/>
        <v>1.22105324074073</v>
      </c>
      <c r="S139" s="21">
        <f t="shared" si="17"/>
        <v>6.5921527778118616</v>
      </c>
      <c r="T139" s="6">
        <v>0</v>
      </c>
      <c r="U139" s="6">
        <v>2210</v>
      </c>
      <c r="V139" s="166" t="s">
        <v>4307</v>
      </c>
      <c r="W139" s="51">
        <v>38580</v>
      </c>
      <c r="X139" s="51">
        <v>38580</v>
      </c>
      <c r="Y139" s="51">
        <v>38580</v>
      </c>
      <c r="Z139" s="2" t="s">
        <v>8</v>
      </c>
      <c r="AA139" s="2" t="s">
        <v>8</v>
      </c>
      <c r="AB139" s="51">
        <v>38580</v>
      </c>
      <c r="AC139" s="51">
        <v>38580</v>
      </c>
      <c r="AD139" s="51">
        <v>38580</v>
      </c>
      <c r="AE139" s="51">
        <v>38580</v>
      </c>
      <c r="AF139" s="51">
        <v>38580</v>
      </c>
      <c r="AG139" s="51">
        <v>38580</v>
      </c>
      <c r="AH139" s="51">
        <v>38580</v>
      </c>
      <c r="AI139" s="51">
        <v>38580</v>
      </c>
    </row>
    <row r="140" spans="1:35">
      <c r="A140" s="59" t="s">
        <v>717</v>
      </c>
      <c r="B140" s="81" t="s">
        <v>231</v>
      </c>
      <c r="C140" s="59" t="s">
        <v>718</v>
      </c>
      <c r="D140" s="59" t="s">
        <v>719</v>
      </c>
      <c r="E140" s="59" t="s">
        <v>675</v>
      </c>
      <c r="F140" s="81" t="s">
        <v>676</v>
      </c>
      <c r="G140" s="97">
        <v>-22</v>
      </c>
      <c r="H140" s="97">
        <v>-176</v>
      </c>
      <c r="I140" s="96">
        <f t="shared" si="20"/>
        <v>1</v>
      </c>
      <c r="J140" s="13">
        <f t="shared" ref="J140:J203" si="23">YEAR(L140)</f>
        <v>2005</v>
      </c>
      <c r="K140" s="2" t="s">
        <v>4306</v>
      </c>
      <c r="L140" s="123">
        <v>38456.291400462964</v>
      </c>
      <c r="M140" s="123">
        <v>38456.360381944447</v>
      </c>
      <c r="N140" s="123">
        <v>38457.069050925929</v>
      </c>
      <c r="O140" s="123">
        <v>38457.127326388887</v>
      </c>
      <c r="P140" s="38" t="s">
        <v>528</v>
      </c>
      <c r="Q140" s="239">
        <f t="shared" si="21"/>
        <v>0.70866898148233304</v>
      </c>
      <c r="R140" s="239">
        <f t="shared" si="22"/>
        <v>0.83592592592322035</v>
      </c>
      <c r="S140" s="21">
        <f t="shared" si="17"/>
        <v>4.2520138888939982</v>
      </c>
      <c r="T140" s="6">
        <v>0</v>
      </c>
      <c r="U140" s="6">
        <v>2210</v>
      </c>
      <c r="V140" s="166" t="s">
        <v>4307</v>
      </c>
      <c r="W140" s="51">
        <v>38580</v>
      </c>
      <c r="X140" s="51">
        <v>38580</v>
      </c>
      <c r="Y140" s="51">
        <v>38580</v>
      </c>
      <c r="Z140" s="2" t="s">
        <v>8</v>
      </c>
      <c r="AA140" s="2" t="s">
        <v>8</v>
      </c>
      <c r="AB140" s="51">
        <v>38580</v>
      </c>
      <c r="AC140" s="51">
        <v>38580</v>
      </c>
      <c r="AD140" s="51">
        <v>38580</v>
      </c>
      <c r="AE140" s="51">
        <v>38580</v>
      </c>
      <c r="AF140" s="51">
        <v>38580</v>
      </c>
      <c r="AG140" s="51">
        <v>38580</v>
      </c>
      <c r="AH140" s="51">
        <v>38580</v>
      </c>
      <c r="AI140" s="51">
        <v>38580</v>
      </c>
    </row>
    <row r="141" spans="1:35">
      <c r="A141" s="59" t="s">
        <v>717</v>
      </c>
      <c r="B141" s="81" t="s">
        <v>231</v>
      </c>
      <c r="C141" s="59" t="s">
        <v>718</v>
      </c>
      <c r="D141" s="59" t="s">
        <v>719</v>
      </c>
      <c r="E141" s="59" t="s">
        <v>675</v>
      </c>
      <c r="F141" s="81" t="s">
        <v>676</v>
      </c>
      <c r="G141" s="97">
        <v>-22</v>
      </c>
      <c r="H141" s="97">
        <v>-176</v>
      </c>
      <c r="I141" s="96">
        <f t="shared" si="20"/>
        <v>1</v>
      </c>
      <c r="J141" s="13">
        <f t="shared" si="23"/>
        <v>2005</v>
      </c>
      <c r="K141" s="2" t="s">
        <v>4304</v>
      </c>
      <c r="L141" s="123">
        <v>38457.811365740738</v>
      </c>
      <c r="M141" s="123">
        <v>38457.881423611114</v>
      </c>
      <c r="N141" s="123">
        <v>38458.074282407404</v>
      </c>
      <c r="O141" s="123">
        <v>38458.135925925926</v>
      </c>
      <c r="P141" s="38" t="s">
        <v>2142</v>
      </c>
      <c r="Q141" s="239">
        <f t="shared" si="21"/>
        <v>0.19285879629023839</v>
      </c>
      <c r="R141" s="239">
        <f t="shared" si="22"/>
        <v>0.32456018518860219</v>
      </c>
      <c r="S141" s="21">
        <f t="shared" si="17"/>
        <v>1.1571527777414303</v>
      </c>
      <c r="T141" s="6">
        <v>0</v>
      </c>
      <c r="U141" s="6">
        <v>2210</v>
      </c>
      <c r="V141" s="166" t="s">
        <v>4305</v>
      </c>
      <c r="W141" s="51">
        <v>38580</v>
      </c>
      <c r="X141" s="51">
        <v>38580</v>
      </c>
      <c r="Y141" s="51">
        <v>38580</v>
      </c>
      <c r="Z141" s="2" t="s">
        <v>8</v>
      </c>
      <c r="AA141" s="2" t="s">
        <v>8</v>
      </c>
      <c r="AB141" s="51">
        <v>38580</v>
      </c>
      <c r="AC141" s="51">
        <v>38580</v>
      </c>
      <c r="AD141" s="51">
        <v>38580</v>
      </c>
      <c r="AE141" s="51">
        <v>38580</v>
      </c>
      <c r="AF141" s="51">
        <v>38580</v>
      </c>
      <c r="AG141" s="51">
        <v>38580</v>
      </c>
      <c r="AH141" s="51">
        <v>38580</v>
      </c>
      <c r="AI141" s="51">
        <v>38580</v>
      </c>
    </row>
    <row r="142" spans="1:35">
      <c r="A142" s="59" t="s">
        <v>717</v>
      </c>
      <c r="B142" s="81" t="s">
        <v>231</v>
      </c>
      <c r="C142" s="59" t="s">
        <v>718</v>
      </c>
      <c r="D142" s="59" t="s">
        <v>719</v>
      </c>
      <c r="E142" s="59" t="s">
        <v>675</v>
      </c>
      <c r="F142" s="81" t="s">
        <v>676</v>
      </c>
      <c r="G142" s="97">
        <v>-22</v>
      </c>
      <c r="H142" s="97">
        <v>-176</v>
      </c>
      <c r="I142" s="96">
        <f t="shared" si="20"/>
        <v>1</v>
      </c>
      <c r="J142" s="13">
        <f t="shared" si="23"/>
        <v>2005</v>
      </c>
      <c r="K142" s="2" t="s">
        <v>4303</v>
      </c>
      <c r="L142" s="123">
        <v>38463.971851851849</v>
      </c>
      <c r="M142" s="123">
        <v>38464.061180555553</v>
      </c>
      <c r="N142" s="123">
        <v>38464.980312500003</v>
      </c>
      <c r="O142" s="123">
        <v>38465.041666666664</v>
      </c>
      <c r="P142" s="38" t="s">
        <v>2142</v>
      </c>
      <c r="Q142" s="239">
        <f t="shared" si="21"/>
        <v>0.91913194445078261</v>
      </c>
      <c r="R142" s="239">
        <f t="shared" si="22"/>
        <v>1.0698148148148903</v>
      </c>
      <c r="S142" s="21">
        <f t="shared" si="17"/>
        <v>5.5147916667046957</v>
      </c>
      <c r="T142" s="6">
        <v>0</v>
      </c>
      <c r="U142" s="6">
        <v>2210</v>
      </c>
      <c r="V142" s="166" t="s">
        <v>4291</v>
      </c>
      <c r="W142" s="51">
        <v>38580</v>
      </c>
      <c r="X142" s="51">
        <v>38580</v>
      </c>
      <c r="Y142" s="51">
        <v>38580</v>
      </c>
      <c r="Z142" s="2" t="s">
        <v>8</v>
      </c>
      <c r="AA142" s="2" t="s">
        <v>8</v>
      </c>
      <c r="AB142" s="51">
        <v>38580</v>
      </c>
      <c r="AC142" s="51">
        <v>38580</v>
      </c>
      <c r="AD142" s="51">
        <v>38580</v>
      </c>
      <c r="AE142" s="51">
        <v>38580</v>
      </c>
      <c r="AF142" s="51">
        <v>38580</v>
      </c>
      <c r="AG142" s="51">
        <v>38580</v>
      </c>
      <c r="AH142" s="51">
        <v>38580</v>
      </c>
      <c r="AI142" s="51">
        <v>38580</v>
      </c>
    </row>
    <row r="143" spans="1:35">
      <c r="A143" s="59" t="s">
        <v>717</v>
      </c>
      <c r="B143" s="81" t="s">
        <v>231</v>
      </c>
      <c r="C143" s="59" t="s">
        <v>718</v>
      </c>
      <c r="D143" s="59" t="s">
        <v>719</v>
      </c>
      <c r="E143" s="59" t="s">
        <v>675</v>
      </c>
      <c r="F143" s="81" t="s">
        <v>676</v>
      </c>
      <c r="G143" s="97">
        <v>-22</v>
      </c>
      <c r="H143" s="97">
        <v>-176</v>
      </c>
      <c r="I143" s="96">
        <f t="shared" si="20"/>
        <v>1</v>
      </c>
      <c r="J143" s="13">
        <f t="shared" si="23"/>
        <v>2005</v>
      </c>
      <c r="K143" s="59" t="s">
        <v>4301</v>
      </c>
      <c r="L143" s="123">
        <v>38466.049733796295</v>
      </c>
      <c r="M143" s="123">
        <v>38466.100891203707</v>
      </c>
      <c r="N143" s="123">
        <v>38467.079155092593</v>
      </c>
      <c r="O143" s="123">
        <v>38467.132233796299</v>
      </c>
      <c r="P143" s="105" t="s">
        <v>4298</v>
      </c>
      <c r="Q143" s="247">
        <f t="shared" ref="Q143:Q148" si="24">N143 - M143</f>
        <v>0.97826388888643123</v>
      </c>
      <c r="R143" s="247">
        <f t="shared" ref="R143:R148" si="25">O143 - L143</f>
        <v>1.0825000000040745</v>
      </c>
      <c r="S143" s="21">
        <f t="shared" si="17"/>
        <v>5.8695833333185874</v>
      </c>
      <c r="T143" s="6">
        <v>0</v>
      </c>
      <c r="U143" s="82">
        <v>1870</v>
      </c>
      <c r="V143" s="167" t="s">
        <v>4302</v>
      </c>
      <c r="W143" s="51">
        <v>38580</v>
      </c>
      <c r="X143" s="51">
        <v>38580</v>
      </c>
      <c r="Y143" s="51">
        <v>38580</v>
      </c>
      <c r="Z143" s="2" t="s">
        <v>8</v>
      </c>
      <c r="AA143" s="2" t="s">
        <v>8</v>
      </c>
      <c r="AB143" s="51">
        <v>38580</v>
      </c>
      <c r="AC143" s="51">
        <v>38580</v>
      </c>
      <c r="AD143" s="51">
        <v>38580</v>
      </c>
      <c r="AE143" s="51">
        <v>38580</v>
      </c>
      <c r="AF143" s="51">
        <v>38580</v>
      </c>
      <c r="AG143" s="51">
        <v>38580</v>
      </c>
      <c r="AH143" s="51">
        <v>38580</v>
      </c>
      <c r="AI143" s="51">
        <v>38580</v>
      </c>
    </row>
    <row r="144" spans="1:35">
      <c r="A144" s="59" t="s">
        <v>717</v>
      </c>
      <c r="B144" s="81" t="s">
        <v>231</v>
      </c>
      <c r="C144" s="59" t="s">
        <v>718</v>
      </c>
      <c r="D144" s="59" t="s">
        <v>719</v>
      </c>
      <c r="E144" s="59" t="s">
        <v>675</v>
      </c>
      <c r="F144" s="81" t="s">
        <v>676</v>
      </c>
      <c r="G144" s="97">
        <v>-22</v>
      </c>
      <c r="H144" s="97">
        <v>-176</v>
      </c>
      <c r="I144" s="96">
        <f t="shared" si="20"/>
        <v>1</v>
      </c>
      <c r="J144" s="13">
        <f t="shared" si="23"/>
        <v>2005</v>
      </c>
      <c r="K144" s="59" t="s">
        <v>4299</v>
      </c>
      <c r="L144" s="123">
        <v>38467.461840277778</v>
      </c>
      <c r="M144" s="123">
        <v>38467.512685185182</v>
      </c>
      <c r="N144" s="123">
        <v>38467.954942129632</v>
      </c>
      <c r="O144" s="123">
        <v>38468.001516203702</v>
      </c>
      <c r="P144" s="105" t="s">
        <v>3148</v>
      </c>
      <c r="Q144" s="247">
        <f t="shared" si="24"/>
        <v>0.44225694445049157</v>
      </c>
      <c r="R144" s="247">
        <f t="shared" si="25"/>
        <v>0.53967592592380242</v>
      </c>
      <c r="S144" s="21">
        <f t="shared" si="17"/>
        <v>2.6535416667029494</v>
      </c>
      <c r="T144" s="6">
        <v>0</v>
      </c>
      <c r="U144" s="82">
        <v>1870</v>
      </c>
      <c r="V144" s="167" t="s">
        <v>4300</v>
      </c>
      <c r="W144" s="51">
        <v>38580</v>
      </c>
      <c r="X144" s="51">
        <v>38580</v>
      </c>
      <c r="Y144" s="51">
        <v>38580</v>
      </c>
      <c r="Z144" s="2" t="s">
        <v>8</v>
      </c>
      <c r="AA144" s="2" t="s">
        <v>8</v>
      </c>
      <c r="AB144" s="51">
        <v>38580</v>
      </c>
      <c r="AC144" s="51">
        <v>38580</v>
      </c>
      <c r="AD144" s="51">
        <v>38580</v>
      </c>
      <c r="AE144" s="51">
        <v>38580</v>
      </c>
      <c r="AF144" s="51">
        <v>38580</v>
      </c>
      <c r="AG144" s="51">
        <v>38580</v>
      </c>
      <c r="AH144" s="51">
        <v>38580</v>
      </c>
      <c r="AI144" s="51">
        <v>38580</v>
      </c>
    </row>
    <row r="145" spans="1:35">
      <c r="A145" s="59" t="s">
        <v>717</v>
      </c>
      <c r="B145" s="81" t="s">
        <v>231</v>
      </c>
      <c r="C145" s="59" t="s">
        <v>718</v>
      </c>
      <c r="D145" s="59" t="s">
        <v>719</v>
      </c>
      <c r="E145" s="59" t="s">
        <v>675</v>
      </c>
      <c r="F145" s="81" t="s">
        <v>676</v>
      </c>
      <c r="G145" s="97">
        <v>-22</v>
      </c>
      <c r="H145" s="97">
        <v>-176</v>
      </c>
      <c r="I145" s="96">
        <f t="shared" si="20"/>
        <v>1</v>
      </c>
      <c r="J145" s="13">
        <f t="shared" si="23"/>
        <v>2005</v>
      </c>
      <c r="K145" s="59" t="s">
        <v>4297</v>
      </c>
      <c r="L145" s="123">
        <v>38469.210486111115</v>
      </c>
      <c r="M145" s="123">
        <v>38469.256493055553</v>
      </c>
      <c r="N145" s="123">
        <v>38470.442453703705</v>
      </c>
      <c r="O145" s="123">
        <v>38470.512499999997</v>
      </c>
      <c r="P145" s="105" t="s">
        <v>4298</v>
      </c>
      <c r="Q145" s="247">
        <f t="shared" si="24"/>
        <v>1.1859606481521041</v>
      </c>
      <c r="R145" s="247">
        <f t="shared" si="25"/>
        <v>1.3020138888823567</v>
      </c>
      <c r="S145" s="21">
        <f t="shared" si="17"/>
        <v>7.1157638889126247</v>
      </c>
      <c r="T145" s="6">
        <v>0</v>
      </c>
      <c r="U145" s="82">
        <v>1870</v>
      </c>
      <c r="V145" s="167" t="s">
        <v>4291</v>
      </c>
      <c r="W145" s="51">
        <v>38580</v>
      </c>
      <c r="X145" s="51">
        <v>38580</v>
      </c>
      <c r="Y145" s="51">
        <v>38580</v>
      </c>
      <c r="Z145" s="2" t="s">
        <v>8</v>
      </c>
      <c r="AA145" s="2" t="s">
        <v>8</v>
      </c>
      <c r="AB145" s="51">
        <v>38580</v>
      </c>
      <c r="AC145" s="51">
        <v>38580</v>
      </c>
      <c r="AD145" s="51">
        <v>38580</v>
      </c>
      <c r="AE145" s="51">
        <v>38580</v>
      </c>
      <c r="AF145" s="51">
        <v>38580</v>
      </c>
      <c r="AG145" s="51">
        <v>38580</v>
      </c>
      <c r="AH145" s="51">
        <v>38580</v>
      </c>
      <c r="AI145" s="51">
        <v>38580</v>
      </c>
    </row>
    <row r="146" spans="1:35">
      <c r="A146" s="59" t="s">
        <v>717</v>
      </c>
      <c r="B146" s="81" t="s">
        <v>231</v>
      </c>
      <c r="C146" s="59" t="s">
        <v>718</v>
      </c>
      <c r="D146" s="59" t="s">
        <v>719</v>
      </c>
      <c r="E146" s="59" t="s">
        <v>675</v>
      </c>
      <c r="F146" s="81" t="s">
        <v>676</v>
      </c>
      <c r="G146" s="97">
        <v>-22</v>
      </c>
      <c r="H146" s="97">
        <v>-176</v>
      </c>
      <c r="I146" s="96">
        <f t="shared" si="20"/>
        <v>1</v>
      </c>
      <c r="J146" s="13">
        <f t="shared" si="23"/>
        <v>2005</v>
      </c>
      <c r="K146" s="59" t="s">
        <v>4295</v>
      </c>
      <c r="L146" s="123">
        <v>38470.843807870369</v>
      </c>
      <c r="M146" s="123">
        <v>38470.909039351849</v>
      </c>
      <c r="N146" s="123">
        <v>38471.392650462964</v>
      </c>
      <c r="O146" s="123">
        <v>38471.44494212963</v>
      </c>
      <c r="P146" s="105" t="s">
        <v>4296</v>
      </c>
      <c r="Q146" s="247">
        <f t="shared" si="24"/>
        <v>0.48361111111444188</v>
      </c>
      <c r="R146" s="247">
        <f t="shared" si="25"/>
        <v>0.60113425926101627</v>
      </c>
      <c r="S146" s="21">
        <f t="shared" si="17"/>
        <v>2.9016666666866513</v>
      </c>
      <c r="T146" s="6">
        <v>0</v>
      </c>
      <c r="U146" s="82">
        <v>1930</v>
      </c>
      <c r="V146" s="167" t="s">
        <v>4291</v>
      </c>
      <c r="W146" s="51">
        <v>38580</v>
      </c>
      <c r="X146" s="51">
        <v>38580</v>
      </c>
      <c r="Y146" s="51">
        <v>38580</v>
      </c>
      <c r="Z146" s="2" t="s">
        <v>8</v>
      </c>
      <c r="AA146" s="2" t="s">
        <v>8</v>
      </c>
      <c r="AB146" s="51">
        <v>38580</v>
      </c>
      <c r="AC146" s="51">
        <v>38580</v>
      </c>
      <c r="AD146" s="51">
        <v>38580</v>
      </c>
      <c r="AE146" s="51">
        <v>38580</v>
      </c>
      <c r="AF146" s="51">
        <v>38580</v>
      </c>
      <c r="AG146" s="51">
        <v>38580</v>
      </c>
      <c r="AH146" s="51">
        <v>38580</v>
      </c>
      <c r="AI146" s="51">
        <v>38580</v>
      </c>
    </row>
    <row r="147" spans="1:35">
      <c r="A147" s="59" t="s">
        <v>717</v>
      </c>
      <c r="B147" s="81" t="s">
        <v>231</v>
      </c>
      <c r="C147" s="59" t="s">
        <v>718</v>
      </c>
      <c r="D147" s="59" t="s">
        <v>719</v>
      </c>
      <c r="E147" s="59" t="s">
        <v>675</v>
      </c>
      <c r="F147" s="81" t="s">
        <v>676</v>
      </c>
      <c r="G147" s="97">
        <v>-22</v>
      </c>
      <c r="H147" s="97">
        <v>-176</v>
      </c>
      <c r="I147" s="96">
        <f t="shared" si="20"/>
        <v>1</v>
      </c>
      <c r="J147" s="13">
        <f t="shared" si="23"/>
        <v>2005</v>
      </c>
      <c r="K147" s="59" t="s">
        <v>4294</v>
      </c>
      <c r="L147" s="123">
        <v>38474.12572916667</v>
      </c>
      <c r="M147" s="123">
        <v>38474.173009259262</v>
      </c>
      <c r="N147" s="123">
        <v>38474.965266203704</v>
      </c>
      <c r="O147" s="123">
        <v>38475.016504629632</v>
      </c>
      <c r="P147" s="105" t="s">
        <v>528</v>
      </c>
      <c r="Q147" s="247">
        <f t="shared" si="24"/>
        <v>0.79225694444176042</v>
      </c>
      <c r="R147" s="247">
        <f t="shared" si="25"/>
        <v>0.89077546296175569</v>
      </c>
      <c r="S147" s="21">
        <f t="shared" si="17"/>
        <v>4.7535416666505625</v>
      </c>
      <c r="T147" s="6">
        <v>0</v>
      </c>
      <c r="U147" s="82">
        <v>2051</v>
      </c>
      <c r="V147" s="167" t="s">
        <v>4291</v>
      </c>
      <c r="W147" s="51">
        <v>38580</v>
      </c>
      <c r="X147" s="51">
        <v>38580</v>
      </c>
      <c r="Y147" s="51">
        <v>38580</v>
      </c>
      <c r="Z147" s="2" t="s">
        <v>8</v>
      </c>
      <c r="AA147" s="2" t="s">
        <v>8</v>
      </c>
      <c r="AB147" s="51">
        <v>38580</v>
      </c>
      <c r="AC147" s="51">
        <v>38580</v>
      </c>
      <c r="AD147" s="51">
        <v>38580</v>
      </c>
      <c r="AE147" s="51">
        <v>38580</v>
      </c>
      <c r="AF147" s="51">
        <v>38580</v>
      </c>
      <c r="AG147" s="51">
        <v>38580</v>
      </c>
      <c r="AH147" s="51">
        <v>38580</v>
      </c>
      <c r="AI147" s="51">
        <v>38580</v>
      </c>
    </row>
    <row r="148" spans="1:35">
      <c r="A148" s="59" t="s">
        <v>717</v>
      </c>
      <c r="B148" s="81" t="s">
        <v>231</v>
      </c>
      <c r="C148" s="59" t="s">
        <v>718</v>
      </c>
      <c r="D148" s="59" t="s">
        <v>719</v>
      </c>
      <c r="E148" s="59" t="s">
        <v>675</v>
      </c>
      <c r="F148" s="81" t="s">
        <v>676</v>
      </c>
      <c r="G148" s="97">
        <v>-22</v>
      </c>
      <c r="H148" s="97">
        <v>-176</v>
      </c>
      <c r="I148" s="96">
        <f t="shared" si="20"/>
        <v>1</v>
      </c>
      <c r="J148" s="13">
        <f t="shared" si="23"/>
        <v>2005</v>
      </c>
      <c r="K148" s="59" t="s">
        <v>4292</v>
      </c>
      <c r="L148" s="123">
        <v>38475.812268518515</v>
      </c>
      <c r="M148" s="123">
        <v>38475.878194444442</v>
      </c>
      <c r="N148" s="123">
        <v>38476.231840277775</v>
      </c>
      <c r="O148" s="123">
        <v>38476.300543981481</v>
      </c>
      <c r="P148" s="105" t="s">
        <v>2150</v>
      </c>
      <c r="Q148" s="247">
        <f t="shared" si="24"/>
        <v>0.35364583333284827</v>
      </c>
      <c r="R148" s="247">
        <f t="shared" si="25"/>
        <v>0.48827546296524815</v>
      </c>
      <c r="S148" s="21">
        <f t="shared" si="17"/>
        <v>2.1218749999970896</v>
      </c>
      <c r="T148" s="6">
        <v>0</v>
      </c>
      <c r="U148" s="6">
        <v>2670</v>
      </c>
      <c r="V148" s="167" t="s">
        <v>4293</v>
      </c>
      <c r="W148" s="51">
        <v>38580</v>
      </c>
      <c r="X148" s="51">
        <v>38580</v>
      </c>
      <c r="Y148" s="51">
        <v>38580</v>
      </c>
      <c r="Z148" s="2" t="s">
        <v>8</v>
      </c>
      <c r="AA148" s="2" t="s">
        <v>8</v>
      </c>
      <c r="AB148" s="51">
        <v>38580</v>
      </c>
      <c r="AC148" s="51">
        <v>38580</v>
      </c>
      <c r="AD148" s="51">
        <v>38580</v>
      </c>
      <c r="AE148" s="51">
        <v>38580</v>
      </c>
      <c r="AF148" s="51">
        <v>38580</v>
      </c>
      <c r="AG148" s="51">
        <v>38580</v>
      </c>
      <c r="AH148" s="51">
        <v>38580</v>
      </c>
      <c r="AI148" s="51">
        <v>38580</v>
      </c>
    </row>
    <row r="149" spans="1:35">
      <c r="A149" s="59" t="s">
        <v>717</v>
      </c>
      <c r="B149" s="81" t="s">
        <v>231</v>
      </c>
      <c r="C149" s="59" t="s">
        <v>718</v>
      </c>
      <c r="D149" s="59" t="s">
        <v>719</v>
      </c>
      <c r="E149" s="59" t="s">
        <v>675</v>
      </c>
      <c r="F149" s="81" t="s">
        <v>676</v>
      </c>
      <c r="G149" s="97">
        <v>-22</v>
      </c>
      <c r="H149" s="97">
        <v>-176</v>
      </c>
      <c r="I149" s="96">
        <f t="shared" si="20"/>
        <v>1</v>
      </c>
      <c r="J149" s="13">
        <f t="shared" si="23"/>
        <v>2005</v>
      </c>
      <c r="K149" s="59" t="s">
        <v>4290</v>
      </c>
      <c r="L149" s="123">
        <v>38476.798750000002</v>
      </c>
      <c r="M149" s="123">
        <v>38476.852175925924</v>
      </c>
      <c r="N149" s="123">
        <v>38477.255902777775</v>
      </c>
      <c r="O149" s="123">
        <v>38477.311076388891</v>
      </c>
      <c r="P149" s="105" t="s">
        <v>3133</v>
      </c>
      <c r="Q149" s="247">
        <f>N149 - M149</f>
        <v>0.40372685185138835</v>
      </c>
      <c r="R149" s="247">
        <f>O149 - L149</f>
        <v>0.51232638888905058</v>
      </c>
      <c r="S149" s="21">
        <f t="shared" si="17"/>
        <v>2.4223611111083301</v>
      </c>
      <c r="T149" s="6">
        <v>0</v>
      </c>
      <c r="U149" s="82">
        <v>1870</v>
      </c>
      <c r="V149" s="167" t="s">
        <v>4291</v>
      </c>
      <c r="W149" s="51">
        <v>38580</v>
      </c>
      <c r="X149" s="51">
        <v>38580</v>
      </c>
      <c r="Y149" s="51">
        <v>38580</v>
      </c>
      <c r="Z149" s="2" t="s">
        <v>8</v>
      </c>
      <c r="AA149" s="2" t="s">
        <v>8</v>
      </c>
      <c r="AB149" s="51">
        <v>38580</v>
      </c>
      <c r="AC149" s="51">
        <v>38580</v>
      </c>
      <c r="AD149" s="51">
        <v>38580</v>
      </c>
      <c r="AE149" s="51">
        <v>38580</v>
      </c>
      <c r="AF149" s="51">
        <v>38580</v>
      </c>
      <c r="AG149" s="51">
        <v>38580</v>
      </c>
      <c r="AH149" s="51">
        <v>38580</v>
      </c>
      <c r="AI149" s="51">
        <v>38580</v>
      </c>
    </row>
    <row r="150" spans="1:35">
      <c r="A150" s="59" t="s">
        <v>717</v>
      </c>
      <c r="B150" s="81" t="s">
        <v>231</v>
      </c>
      <c r="C150" s="59" t="s">
        <v>718</v>
      </c>
      <c r="D150" s="59" t="s">
        <v>719</v>
      </c>
      <c r="E150" s="59" t="s">
        <v>675</v>
      </c>
      <c r="F150" s="81" t="s">
        <v>676</v>
      </c>
      <c r="G150" s="97">
        <v>-22</v>
      </c>
      <c r="H150" s="97">
        <v>-176</v>
      </c>
      <c r="I150" s="96">
        <f t="shared" si="20"/>
        <v>1</v>
      </c>
      <c r="J150" s="13">
        <f t="shared" si="23"/>
        <v>2005</v>
      </c>
      <c r="K150" s="59" t="s">
        <v>4288</v>
      </c>
      <c r="L150" s="123">
        <v>38477.834861111114</v>
      </c>
      <c r="M150" s="123">
        <v>38477.912939814814</v>
      </c>
      <c r="N150" s="123">
        <v>38478.257696759261</v>
      </c>
      <c r="O150" s="123">
        <v>38478.321053240739</v>
      </c>
      <c r="P150" s="38" t="s">
        <v>4261</v>
      </c>
      <c r="Q150" s="247">
        <f>N150 - M150</f>
        <v>0.34475694444699911</v>
      </c>
      <c r="R150" s="247">
        <f>O150 - L150</f>
        <v>0.48619212962512393</v>
      </c>
      <c r="S150" s="21">
        <f t="shared" si="17"/>
        <v>2.0685416666819947</v>
      </c>
      <c r="T150" s="6">
        <v>0</v>
      </c>
      <c r="U150" s="82">
        <v>2700</v>
      </c>
      <c r="V150" s="167" t="s">
        <v>4289</v>
      </c>
      <c r="W150" s="51">
        <v>38580</v>
      </c>
      <c r="X150" s="51">
        <v>38580</v>
      </c>
      <c r="Y150" s="51">
        <v>38580</v>
      </c>
      <c r="Z150" s="2" t="s">
        <v>8</v>
      </c>
      <c r="AA150" s="2" t="s">
        <v>8</v>
      </c>
      <c r="AB150" s="51">
        <v>38580</v>
      </c>
      <c r="AC150" s="51">
        <v>38580</v>
      </c>
      <c r="AD150" s="51">
        <v>38580</v>
      </c>
      <c r="AE150" s="51">
        <v>38580</v>
      </c>
      <c r="AF150" s="51">
        <v>38580</v>
      </c>
      <c r="AG150" s="51">
        <v>38580</v>
      </c>
      <c r="AH150" s="51">
        <v>38580</v>
      </c>
      <c r="AI150" s="51">
        <v>38580</v>
      </c>
    </row>
    <row r="151" spans="1:35">
      <c r="A151" s="59" t="s">
        <v>723</v>
      </c>
      <c r="B151" s="81" t="s">
        <v>231</v>
      </c>
      <c r="C151" s="59" t="s">
        <v>724</v>
      </c>
      <c r="D151" s="59" t="s">
        <v>4271</v>
      </c>
      <c r="E151" s="59" t="s">
        <v>675</v>
      </c>
      <c r="F151" s="81" t="s">
        <v>676</v>
      </c>
      <c r="G151" s="97">
        <v>-22</v>
      </c>
      <c r="H151" s="97">
        <v>-176</v>
      </c>
      <c r="I151" s="96">
        <f>INT(((180 + H151) / 6) + 1)</f>
        <v>1</v>
      </c>
      <c r="J151" s="13">
        <f t="shared" si="23"/>
        <v>2005</v>
      </c>
      <c r="K151" s="2" t="s">
        <v>4287</v>
      </c>
      <c r="L151" s="123">
        <v>38488.668749999997</v>
      </c>
      <c r="M151" s="123">
        <v>38488.759722222225</v>
      </c>
      <c r="N151" s="123">
        <v>38489.085416666669</v>
      </c>
      <c r="O151" s="123">
        <v>38489.147222222222</v>
      </c>
      <c r="P151" s="38" t="s">
        <v>2150</v>
      </c>
      <c r="Q151" s="239">
        <f t="shared" ref="Q151:Q161" si="26">N151 - M151</f>
        <v>0.32569444444379769</v>
      </c>
      <c r="R151" s="239">
        <f t="shared" ref="R151:R161" si="27">O151 - L151</f>
        <v>0.47847222222480923</v>
      </c>
      <c r="S151" s="21">
        <f t="shared" si="17"/>
        <v>1.9541666666627862</v>
      </c>
      <c r="T151" s="6">
        <v>0</v>
      </c>
      <c r="U151" s="6">
        <v>2655</v>
      </c>
      <c r="V151" s="166"/>
      <c r="W151" s="51">
        <v>38580</v>
      </c>
      <c r="X151" s="51">
        <v>38580</v>
      </c>
      <c r="Y151" s="51">
        <v>38580</v>
      </c>
      <c r="Z151" s="2" t="s">
        <v>8</v>
      </c>
      <c r="AA151" s="2" t="s">
        <v>8</v>
      </c>
      <c r="AB151" s="51">
        <v>38580</v>
      </c>
      <c r="AC151" s="51">
        <v>38580</v>
      </c>
      <c r="AD151" s="51">
        <v>38580</v>
      </c>
      <c r="AE151" s="51">
        <v>38580</v>
      </c>
      <c r="AF151" s="51">
        <v>38580</v>
      </c>
      <c r="AG151" s="2" t="s">
        <v>8</v>
      </c>
      <c r="AH151" s="2" t="s">
        <v>8</v>
      </c>
      <c r="AI151" s="51">
        <v>38580</v>
      </c>
    </row>
    <row r="152" spans="1:35">
      <c r="A152" s="59" t="s">
        <v>723</v>
      </c>
      <c r="B152" s="81" t="s">
        <v>231</v>
      </c>
      <c r="C152" s="59" t="s">
        <v>724</v>
      </c>
      <c r="D152" s="59" t="s">
        <v>4271</v>
      </c>
      <c r="E152" s="59" t="s">
        <v>675</v>
      </c>
      <c r="F152" s="81" t="s">
        <v>676</v>
      </c>
      <c r="G152" s="97">
        <v>-22</v>
      </c>
      <c r="H152" s="97">
        <v>-176</v>
      </c>
      <c r="I152" s="96">
        <f t="shared" ref="I152:I164" si="28">INT(((180 + H152) / 6) + 1)</f>
        <v>1</v>
      </c>
      <c r="J152" s="13">
        <f t="shared" si="23"/>
        <v>2005</v>
      </c>
      <c r="K152" s="2" t="s">
        <v>4286</v>
      </c>
      <c r="L152" s="123">
        <v>38489.745833333334</v>
      </c>
      <c r="M152" s="123">
        <v>38489.813194444447</v>
      </c>
      <c r="N152" s="123">
        <v>38490.167361111111</v>
      </c>
      <c r="O152" s="123">
        <v>38490.259722222225</v>
      </c>
      <c r="P152" s="38" t="s">
        <v>2150</v>
      </c>
      <c r="Q152" s="239">
        <f t="shared" si="26"/>
        <v>0.35416666666424135</v>
      </c>
      <c r="R152" s="239">
        <f t="shared" si="27"/>
        <v>0.51388888889050577</v>
      </c>
      <c r="S152" s="21">
        <f t="shared" si="17"/>
        <v>2.1249999999854481</v>
      </c>
      <c r="T152" s="6">
        <v>0</v>
      </c>
      <c r="U152" s="6">
        <v>2657</v>
      </c>
      <c r="V152" s="166"/>
      <c r="W152" s="51">
        <v>38580</v>
      </c>
      <c r="X152" s="51">
        <v>38580</v>
      </c>
      <c r="Y152" s="51">
        <v>38580</v>
      </c>
      <c r="Z152" s="2" t="s">
        <v>8</v>
      </c>
      <c r="AA152" s="2" t="s">
        <v>8</v>
      </c>
      <c r="AB152" s="51">
        <v>38580</v>
      </c>
      <c r="AC152" s="51">
        <v>38580</v>
      </c>
      <c r="AD152" s="51">
        <v>38580</v>
      </c>
      <c r="AE152" s="51">
        <v>38580</v>
      </c>
      <c r="AF152" s="51">
        <v>38580</v>
      </c>
      <c r="AG152" s="2" t="s">
        <v>8</v>
      </c>
      <c r="AH152" s="2" t="s">
        <v>8</v>
      </c>
      <c r="AI152" s="51">
        <v>38580</v>
      </c>
    </row>
    <row r="153" spans="1:35">
      <c r="A153" s="59" t="s">
        <v>723</v>
      </c>
      <c r="B153" s="81" t="s">
        <v>231</v>
      </c>
      <c r="C153" s="59" t="s">
        <v>724</v>
      </c>
      <c r="D153" s="59" t="s">
        <v>4271</v>
      </c>
      <c r="E153" s="59" t="s">
        <v>675</v>
      </c>
      <c r="F153" s="81" t="s">
        <v>676</v>
      </c>
      <c r="G153" s="97">
        <v>-22</v>
      </c>
      <c r="H153" s="97">
        <v>-176</v>
      </c>
      <c r="I153" s="96">
        <f t="shared" si="28"/>
        <v>1</v>
      </c>
      <c r="J153" s="13">
        <f t="shared" si="23"/>
        <v>2005</v>
      </c>
      <c r="K153" s="2" t="s">
        <v>4285</v>
      </c>
      <c r="L153" s="123">
        <v>38490.747916666667</v>
      </c>
      <c r="M153" s="123">
        <v>38490.820138888892</v>
      </c>
      <c r="N153" s="123">
        <v>38491.163888888892</v>
      </c>
      <c r="O153" s="123">
        <v>38491.250694444447</v>
      </c>
      <c r="P153" s="38" t="s">
        <v>4261</v>
      </c>
      <c r="Q153" s="239">
        <f t="shared" si="26"/>
        <v>0.34375</v>
      </c>
      <c r="R153" s="239">
        <f t="shared" si="27"/>
        <v>0.50277777777955635</v>
      </c>
      <c r="S153" s="21">
        <f t="shared" si="17"/>
        <v>2.0625</v>
      </c>
      <c r="T153" s="6">
        <v>0</v>
      </c>
      <c r="U153" s="6">
        <v>2721</v>
      </c>
      <c r="V153" s="166"/>
      <c r="W153" s="51">
        <v>38580</v>
      </c>
      <c r="X153" s="51">
        <v>38580</v>
      </c>
      <c r="Y153" s="51">
        <v>38580</v>
      </c>
      <c r="Z153" s="2" t="s">
        <v>8</v>
      </c>
      <c r="AA153" s="2" t="s">
        <v>8</v>
      </c>
      <c r="AB153" s="51">
        <v>38580</v>
      </c>
      <c r="AC153" s="51">
        <v>38580</v>
      </c>
      <c r="AD153" s="51">
        <v>38580</v>
      </c>
      <c r="AE153" s="51">
        <v>38580</v>
      </c>
      <c r="AF153" s="51">
        <v>38580</v>
      </c>
      <c r="AG153" s="2" t="s">
        <v>8</v>
      </c>
      <c r="AH153" s="2" t="s">
        <v>8</v>
      </c>
      <c r="AI153" s="51">
        <v>38580</v>
      </c>
    </row>
    <row r="154" spans="1:35">
      <c r="A154" s="59" t="s">
        <v>723</v>
      </c>
      <c r="B154" s="81" t="s">
        <v>231</v>
      </c>
      <c r="C154" s="59" t="s">
        <v>724</v>
      </c>
      <c r="D154" s="59" t="s">
        <v>4271</v>
      </c>
      <c r="E154" s="59" t="s">
        <v>675</v>
      </c>
      <c r="F154" s="81" t="s">
        <v>676</v>
      </c>
      <c r="G154" s="97">
        <v>-22</v>
      </c>
      <c r="H154" s="97">
        <v>-176</v>
      </c>
      <c r="I154" s="96">
        <f t="shared" si="28"/>
        <v>1</v>
      </c>
      <c r="J154" s="13">
        <f t="shared" si="23"/>
        <v>2005</v>
      </c>
      <c r="K154" s="2" t="s">
        <v>4284</v>
      </c>
      <c r="L154" s="123">
        <v>38491.830555555556</v>
      </c>
      <c r="M154" s="123">
        <v>38491.886805555558</v>
      </c>
      <c r="N154" s="123">
        <v>38492.25</v>
      </c>
      <c r="O154" s="123">
        <v>38492.297222222223</v>
      </c>
      <c r="P154" s="38" t="s">
        <v>3133</v>
      </c>
      <c r="Q154" s="239">
        <f t="shared" si="26"/>
        <v>0.3631944444423425</v>
      </c>
      <c r="R154" s="239">
        <f t="shared" si="27"/>
        <v>0.46666666666715173</v>
      </c>
      <c r="S154" s="21">
        <f t="shared" si="17"/>
        <v>2.179166666654055</v>
      </c>
      <c r="T154" s="6">
        <v>0</v>
      </c>
      <c r="U154" s="6">
        <v>1891</v>
      </c>
      <c r="V154" s="166"/>
      <c r="W154" s="51">
        <v>38580</v>
      </c>
      <c r="X154" s="51">
        <v>38580</v>
      </c>
      <c r="Y154" s="51">
        <v>38580</v>
      </c>
      <c r="Z154" s="2" t="s">
        <v>8</v>
      </c>
      <c r="AA154" s="2" t="s">
        <v>8</v>
      </c>
      <c r="AB154" s="51">
        <v>38580</v>
      </c>
      <c r="AC154" s="51">
        <v>38580</v>
      </c>
      <c r="AD154" s="51">
        <v>38580</v>
      </c>
      <c r="AE154" s="51">
        <v>38580</v>
      </c>
      <c r="AF154" s="51">
        <v>38580</v>
      </c>
      <c r="AG154" s="2" t="s">
        <v>8</v>
      </c>
      <c r="AH154" s="2" t="s">
        <v>8</v>
      </c>
      <c r="AI154" s="51">
        <v>38580</v>
      </c>
    </row>
    <row r="155" spans="1:35">
      <c r="A155" s="59" t="s">
        <v>723</v>
      </c>
      <c r="B155" s="81" t="s">
        <v>231</v>
      </c>
      <c r="C155" s="59" t="s">
        <v>724</v>
      </c>
      <c r="D155" s="59" t="s">
        <v>4271</v>
      </c>
      <c r="E155" s="59" t="s">
        <v>675</v>
      </c>
      <c r="F155" s="81" t="s">
        <v>676</v>
      </c>
      <c r="G155" s="97">
        <v>-22</v>
      </c>
      <c r="H155" s="97">
        <v>-176</v>
      </c>
      <c r="I155" s="96">
        <f t="shared" si="28"/>
        <v>1</v>
      </c>
      <c r="J155" s="13">
        <f t="shared" si="23"/>
        <v>2005</v>
      </c>
      <c r="K155" s="2" t="s">
        <v>4283</v>
      </c>
      <c r="L155" s="123">
        <v>38492.830555555556</v>
      </c>
      <c r="M155" s="123">
        <v>38492.888194444444</v>
      </c>
      <c r="N155" s="123">
        <v>38493.249305555553</v>
      </c>
      <c r="O155" s="123">
        <v>38493.297222222223</v>
      </c>
      <c r="P155" s="38" t="s">
        <v>3133</v>
      </c>
      <c r="Q155" s="239">
        <f t="shared" si="26"/>
        <v>0.36111111110949423</v>
      </c>
      <c r="R155" s="239">
        <f t="shared" si="27"/>
        <v>0.46666666666715173</v>
      </c>
      <c r="S155" s="21">
        <f t="shared" si="17"/>
        <v>2.1666666666569654</v>
      </c>
      <c r="T155" s="6">
        <v>0</v>
      </c>
      <c r="U155" s="6">
        <v>1901</v>
      </c>
      <c r="V155" s="166"/>
      <c r="W155" s="51">
        <v>38580</v>
      </c>
      <c r="X155" s="51">
        <v>38580</v>
      </c>
      <c r="Y155" s="51">
        <v>38580</v>
      </c>
      <c r="Z155" s="2" t="s">
        <v>8</v>
      </c>
      <c r="AA155" s="2" t="s">
        <v>8</v>
      </c>
      <c r="AB155" s="51">
        <v>38580</v>
      </c>
      <c r="AC155" s="51">
        <v>38580</v>
      </c>
      <c r="AD155" s="51">
        <v>38580</v>
      </c>
      <c r="AE155" s="51">
        <v>38580</v>
      </c>
      <c r="AF155" s="51">
        <v>38580</v>
      </c>
      <c r="AG155" s="2" t="s">
        <v>8</v>
      </c>
      <c r="AH155" s="2" t="s">
        <v>8</v>
      </c>
      <c r="AI155" s="51">
        <v>38580</v>
      </c>
    </row>
    <row r="156" spans="1:35">
      <c r="A156" s="59" t="s">
        <v>723</v>
      </c>
      <c r="B156" s="81" t="s">
        <v>231</v>
      </c>
      <c r="C156" s="59" t="s">
        <v>724</v>
      </c>
      <c r="D156" s="59" t="s">
        <v>4271</v>
      </c>
      <c r="E156" s="59" t="s">
        <v>675</v>
      </c>
      <c r="F156" s="81" t="s">
        <v>676</v>
      </c>
      <c r="G156" s="97">
        <v>-22</v>
      </c>
      <c r="H156" s="97">
        <v>-176</v>
      </c>
      <c r="I156" s="96">
        <f t="shared" si="28"/>
        <v>1</v>
      </c>
      <c r="J156" s="13">
        <f t="shared" si="23"/>
        <v>2005</v>
      </c>
      <c r="K156" s="2" t="s">
        <v>4282</v>
      </c>
      <c r="L156" s="123">
        <v>38493.832638888889</v>
      </c>
      <c r="M156" s="123">
        <v>38493.881944444445</v>
      </c>
      <c r="N156" s="123">
        <v>38494.265277777777</v>
      </c>
      <c r="O156" s="123">
        <v>38494.320138888892</v>
      </c>
      <c r="P156" s="38" t="s">
        <v>4281</v>
      </c>
      <c r="Q156" s="239">
        <f t="shared" si="26"/>
        <v>0.38333333333139308</v>
      </c>
      <c r="R156" s="239">
        <f t="shared" si="27"/>
        <v>0.48750000000291038</v>
      </c>
      <c r="S156" s="21">
        <f t="shared" si="17"/>
        <v>2.2999999999883585</v>
      </c>
      <c r="T156" s="6">
        <v>0</v>
      </c>
      <c r="U156" s="6">
        <v>1907</v>
      </c>
      <c r="V156" s="166"/>
      <c r="W156" s="51">
        <v>38580</v>
      </c>
      <c r="X156" s="51">
        <v>38580</v>
      </c>
      <c r="Y156" s="51">
        <v>38580</v>
      </c>
      <c r="Z156" s="2" t="s">
        <v>8</v>
      </c>
      <c r="AA156" s="2" t="s">
        <v>8</v>
      </c>
      <c r="AB156" s="51">
        <v>38580</v>
      </c>
      <c r="AC156" s="51">
        <v>38580</v>
      </c>
      <c r="AD156" s="51">
        <v>38580</v>
      </c>
      <c r="AE156" s="51">
        <v>38580</v>
      </c>
      <c r="AF156" s="51">
        <v>38580</v>
      </c>
      <c r="AG156" s="2" t="s">
        <v>8</v>
      </c>
      <c r="AH156" s="2" t="s">
        <v>8</v>
      </c>
      <c r="AI156" s="51">
        <v>38580</v>
      </c>
    </row>
    <row r="157" spans="1:35">
      <c r="A157" s="59" t="s">
        <v>723</v>
      </c>
      <c r="B157" s="81" t="s">
        <v>231</v>
      </c>
      <c r="C157" s="59" t="s">
        <v>724</v>
      </c>
      <c r="D157" s="59" t="s">
        <v>4271</v>
      </c>
      <c r="E157" s="59" t="s">
        <v>675</v>
      </c>
      <c r="F157" s="81" t="s">
        <v>676</v>
      </c>
      <c r="G157" s="97">
        <v>-22</v>
      </c>
      <c r="H157" s="97">
        <v>-176</v>
      </c>
      <c r="I157" s="96">
        <f t="shared" si="28"/>
        <v>1</v>
      </c>
      <c r="J157" s="13">
        <f t="shared" si="23"/>
        <v>2005</v>
      </c>
      <c r="K157" s="2" t="s">
        <v>4280</v>
      </c>
      <c r="L157" s="123">
        <v>38494.706944444442</v>
      </c>
      <c r="M157" s="123">
        <v>38494.759722222225</v>
      </c>
      <c r="N157" s="123">
        <v>38495.103472222225</v>
      </c>
      <c r="O157" s="123">
        <v>38495.15</v>
      </c>
      <c r="P157" s="38" t="s">
        <v>4281</v>
      </c>
      <c r="Q157" s="239">
        <f t="shared" si="26"/>
        <v>0.34375</v>
      </c>
      <c r="R157" s="239">
        <f t="shared" si="27"/>
        <v>0.44305555555911269</v>
      </c>
      <c r="S157" s="21">
        <f t="shared" si="17"/>
        <v>2.0625</v>
      </c>
      <c r="T157" s="6">
        <v>0</v>
      </c>
      <c r="U157" s="6">
        <v>1906</v>
      </c>
      <c r="V157" s="166"/>
      <c r="W157" s="51">
        <v>38580</v>
      </c>
      <c r="X157" s="51">
        <v>38580</v>
      </c>
      <c r="Y157" s="51">
        <v>38580</v>
      </c>
      <c r="Z157" s="2" t="s">
        <v>8</v>
      </c>
      <c r="AA157" s="2" t="s">
        <v>8</v>
      </c>
      <c r="AB157" s="51">
        <v>38580</v>
      </c>
      <c r="AC157" s="51">
        <v>38580</v>
      </c>
      <c r="AD157" s="51">
        <v>38580</v>
      </c>
      <c r="AE157" s="51">
        <v>38580</v>
      </c>
      <c r="AF157" s="51">
        <v>38580</v>
      </c>
      <c r="AG157" s="2" t="s">
        <v>8</v>
      </c>
      <c r="AH157" s="2" t="s">
        <v>8</v>
      </c>
      <c r="AI157" s="51">
        <v>38580</v>
      </c>
    </row>
    <row r="158" spans="1:35">
      <c r="A158" s="59" t="s">
        <v>723</v>
      </c>
      <c r="B158" s="81" t="s">
        <v>231</v>
      </c>
      <c r="C158" s="59" t="s">
        <v>724</v>
      </c>
      <c r="D158" s="59" t="s">
        <v>4271</v>
      </c>
      <c r="E158" s="59" t="s">
        <v>675</v>
      </c>
      <c r="F158" s="81" t="s">
        <v>676</v>
      </c>
      <c r="G158" s="97">
        <v>-22</v>
      </c>
      <c r="H158" s="97">
        <v>-176</v>
      </c>
      <c r="I158" s="96">
        <f t="shared" si="28"/>
        <v>1</v>
      </c>
      <c r="J158" s="13">
        <f t="shared" si="23"/>
        <v>2005</v>
      </c>
      <c r="K158" s="2" t="s">
        <v>4279</v>
      </c>
      <c r="L158" s="123">
        <v>38497.788194444445</v>
      </c>
      <c r="M158" s="123">
        <v>38497.861111111109</v>
      </c>
      <c r="N158" s="123">
        <v>38498.25277777778</v>
      </c>
      <c r="O158" s="123">
        <v>38498.320138888892</v>
      </c>
      <c r="P158" s="38" t="s">
        <v>4278</v>
      </c>
      <c r="Q158" s="239">
        <f t="shared" si="26"/>
        <v>0.39166666667006211</v>
      </c>
      <c r="R158" s="239">
        <f t="shared" si="27"/>
        <v>0.53194444444670808</v>
      </c>
      <c r="S158" s="21">
        <f t="shared" si="17"/>
        <v>2.3500000000203727</v>
      </c>
      <c r="T158" s="6">
        <v>0</v>
      </c>
      <c r="U158" s="6">
        <v>2833</v>
      </c>
      <c r="V158" s="166"/>
      <c r="W158" s="51">
        <v>38580</v>
      </c>
      <c r="X158" s="51">
        <v>38580</v>
      </c>
      <c r="Y158" s="51">
        <v>38580</v>
      </c>
      <c r="Z158" s="2" t="s">
        <v>8</v>
      </c>
      <c r="AA158" s="2" t="s">
        <v>8</v>
      </c>
      <c r="AB158" s="51">
        <v>38580</v>
      </c>
      <c r="AC158" s="51">
        <v>38580</v>
      </c>
      <c r="AD158" s="51">
        <v>38580</v>
      </c>
      <c r="AE158" s="51">
        <v>38580</v>
      </c>
      <c r="AF158" s="51">
        <v>38580</v>
      </c>
      <c r="AG158" s="2" t="s">
        <v>8</v>
      </c>
      <c r="AH158" s="2" t="s">
        <v>8</v>
      </c>
      <c r="AI158" s="51">
        <v>38580</v>
      </c>
    </row>
    <row r="159" spans="1:35">
      <c r="A159" s="59" t="s">
        <v>723</v>
      </c>
      <c r="B159" s="81" t="s">
        <v>231</v>
      </c>
      <c r="C159" s="59" t="s">
        <v>724</v>
      </c>
      <c r="D159" s="59" t="s">
        <v>4271</v>
      </c>
      <c r="E159" s="59" t="s">
        <v>675</v>
      </c>
      <c r="F159" s="81" t="s">
        <v>676</v>
      </c>
      <c r="G159" s="97">
        <v>-22</v>
      </c>
      <c r="H159" s="97">
        <v>-176</v>
      </c>
      <c r="I159" s="96">
        <f t="shared" si="28"/>
        <v>1</v>
      </c>
      <c r="J159" s="13">
        <f t="shared" si="23"/>
        <v>2005</v>
      </c>
      <c r="K159" s="2" t="s">
        <v>4277</v>
      </c>
      <c r="L159" s="123">
        <v>38498.802083333336</v>
      </c>
      <c r="M159" s="123">
        <v>38498.870833333334</v>
      </c>
      <c r="N159" s="123">
        <v>38499.129166666666</v>
      </c>
      <c r="O159" s="123">
        <v>38499.193055555559</v>
      </c>
      <c r="P159" s="38" t="s">
        <v>4278</v>
      </c>
      <c r="Q159" s="239">
        <f t="shared" si="26"/>
        <v>0.25833333333139308</v>
      </c>
      <c r="R159" s="239">
        <f t="shared" si="27"/>
        <v>0.39097222222335404</v>
      </c>
      <c r="S159" s="21">
        <f t="shared" si="17"/>
        <v>1.5499999999883585</v>
      </c>
      <c r="T159" s="6">
        <v>0</v>
      </c>
      <c r="U159" s="6">
        <v>2710</v>
      </c>
      <c r="V159" s="166"/>
      <c r="W159" s="51">
        <v>38580</v>
      </c>
      <c r="X159" s="51">
        <v>38580</v>
      </c>
      <c r="Y159" s="51">
        <v>38580</v>
      </c>
      <c r="Z159" s="2" t="s">
        <v>8</v>
      </c>
      <c r="AA159" s="2" t="s">
        <v>8</v>
      </c>
      <c r="AB159" s="51">
        <v>38580</v>
      </c>
      <c r="AC159" s="51">
        <v>38580</v>
      </c>
      <c r="AD159" s="51">
        <v>38580</v>
      </c>
      <c r="AE159" s="51">
        <v>38580</v>
      </c>
      <c r="AF159" s="51">
        <v>38580</v>
      </c>
      <c r="AG159" s="2" t="s">
        <v>8</v>
      </c>
      <c r="AH159" s="2" t="s">
        <v>8</v>
      </c>
      <c r="AI159" s="51">
        <v>38580</v>
      </c>
    </row>
    <row r="160" spans="1:35">
      <c r="A160" s="59" t="s">
        <v>723</v>
      </c>
      <c r="B160" s="81" t="s">
        <v>231</v>
      </c>
      <c r="C160" s="59" t="s">
        <v>724</v>
      </c>
      <c r="D160" s="59" t="s">
        <v>4271</v>
      </c>
      <c r="E160" s="59" t="s">
        <v>675</v>
      </c>
      <c r="F160" s="81" t="s">
        <v>676</v>
      </c>
      <c r="G160" s="97">
        <v>-22</v>
      </c>
      <c r="H160" s="97">
        <v>-176</v>
      </c>
      <c r="I160" s="96">
        <f t="shared" si="28"/>
        <v>1</v>
      </c>
      <c r="J160" s="13">
        <f t="shared" si="23"/>
        <v>2005</v>
      </c>
      <c r="K160" s="2" t="s">
        <v>4276</v>
      </c>
      <c r="L160" s="123">
        <v>38499.829861111109</v>
      </c>
      <c r="M160" s="123">
        <v>38499.888194444444</v>
      </c>
      <c r="N160" s="123">
        <v>38500.279166666667</v>
      </c>
      <c r="O160" s="123">
        <v>38500.328472222223</v>
      </c>
      <c r="P160" s="38" t="s">
        <v>4272</v>
      </c>
      <c r="Q160" s="239">
        <f t="shared" si="26"/>
        <v>0.39097222222335404</v>
      </c>
      <c r="R160" s="239">
        <f t="shared" si="27"/>
        <v>0.49861111111385981</v>
      </c>
      <c r="S160" s="21">
        <f t="shared" si="17"/>
        <v>2.3458333333401242</v>
      </c>
      <c r="T160" s="6">
        <v>0</v>
      </c>
      <c r="U160" s="6">
        <v>1991</v>
      </c>
      <c r="V160" s="166"/>
      <c r="W160" s="51">
        <v>38580</v>
      </c>
      <c r="X160" s="51">
        <v>38580</v>
      </c>
      <c r="Y160" s="51">
        <v>38580</v>
      </c>
      <c r="Z160" s="2" t="s">
        <v>8</v>
      </c>
      <c r="AA160" s="2" t="s">
        <v>8</v>
      </c>
      <c r="AB160" s="51">
        <v>38580</v>
      </c>
      <c r="AC160" s="51">
        <v>38580</v>
      </c>
      <c r="AD160" s="51">
        <v>38580</v>
      </c>
      <c r="AE160" s="51">
        <v>38580</v>
      </c>
      <c r="AF160" s="51">
        <v>38580</v>
      </c>
      <c r="AG160" s="2" t="s">
        <v>8</v>
      </c>
      <c r="AH160" s="2" t="s">
        <v>8</v>
      </c>
      <c r="AI160" s="51">
        <v>38580</v>
      </c>
    </row>
    <row r="161" spans="1:35">
      <c r="A161" s="59" t="s">
        <v>723</v>
      </c>
      <c r="B161" s="81" t="s">
        <v>231</v>
      </c>
      <c r="C161" s="59" t="s">
        <v>724</v>
      </c>
      <c r="D161" s="59" t="s">
        <v>4271</v>
      </c>
      <c r="E161" s="59" t="s">
        <v>675</v>
      </c>
      <c r="F161" s="81" t="s">
        <v>676</v>
      </c>
      <c r="G161" s="97">
        <v>-22</v>
      </c>
      <c r="H161" s="97">
        <v>-176</v>
      </c>
      <c r="I161" s="96">
        <f t="shared" si="28"/>
        <v>1</v>
      </c>
      <c r="J161" s="13">
        <f t="shared" si="23"/>
        <v>2005</v>
      </c>
      <c r="K161" s="2" t="s">
        <v>4275</v>
      </c>
      <c r="L161" s="123">
        <v>38500.788194444445</v>
      </c>
      <c r="M161" s="123">
        <v>38500.847916666666</v>
      </c>
      <c r="N161" s="123">
        <v>38501.149305555555</v>
      </c>
      <c r="O161" s="123">
        <v>38501.203472222223</v>
      </c>
      <c r="P161" s="38" t="s">
        <v>4272</v>
      </c>
      <c r="Q161" s="239">
        <f t="shared" si="26"/>
        <v>0.30138888888905058</v>
      </c>
      <c r="R161" s="239">
        <f t="shared" si="27"/>
        <v>0.41527777777810115</v>
      </c>
      <c r="S161" s="21">
        <f t="shared" si="17"/>
        <v>1.8083333333343035</v>
      </c>
      <c r="T161" s="6">
        <v>0</v>
      </c>
      <c r="U161" s="6">
        <v>1991</v>
      </c>
      <c r="V161" s="166"/>
      <c r="W161" s="51">
        <v>38580</v>
      </c>
      <c r="X161" s="51">
        <v>38580</v>
      </c>
      <c r="Y161" s="51">
        <v>38580</v>
      </c>
      <c r="Z161" s="2" t="s">
        <v>8</v>
      </c>
      <c r="AA161" s="2" t="s">
        <v>8</v>
      </c>
      <c r="AB161" s="51">
        <v>38580</v>
      </c>
      <c r="AC161" s="51">
        <v>38580</v>
      </c>
      <c r="AD161" s="51">
        <v>38580</v>
      </c>
      <c r="AE161" s="51">
        <v>38580</v>
      </c>
      <c r="AF161" s="51">
        <v>38580</v>
      </c>
      <c r="AG161" s="2" t="s">
        <v>8</v>
      </c>
      <c r="AH161" s="2" t="s">
        <v>8</v>
      </c>
      <c r="AI161" s="51">
        <v>38580</v>
      </c>
    </row>
    <row r="162" spans="1:35">
      <c r="A162" s="59" t="s">
        <v>723</v>
      </c>
      <c r="B162" s="81" t="s">
        <v>231</v>
      </c>
      <c r="C162" s="59" t="s">
        <v>724</v>
      </c>
      <c r="D162" s="59" t="s">
        <v>4271</v>
      </c>
      <c r="E162" s="59" t="s">
        <v>675</v>
      </c>
      <c r="F162" s="81" t="s">
        <v>676</v>
      </c>
      <c r="G162" s="97">
        <v>-22</v>
      </c>
      <c r="H162" s="97">
        <v>-176</v>
      </c>
      <c r="I162" s="96">
        <f t="shared" si="28"/>
        <v>1</v>
      </c>
      <c r="J162" s="13">
        <f t="shared" si="23"/>
        <v>2005</v>
      </c>
      <c r="K162" s="2" t="s">
        <v>4274</v>
      </c>
      <c r="L162" s="123">
        <v>38501.786805555559</v>
      </c>
      <c r="M162" s="123">
        <v>38501.84375</v>
      </c>
      <c r="N162" s="123">
        <v>38502.198611111111</v>
      </c>
      <c r="O162" s="123">
        <v>38502.249305555553</v>
      </c>
      <c r="P162" s="38" t="s">
        <v>4272</v>
      </c>
      <c r="Q162" s="239">
        <f>N162 - M162</f>
        <v>0.35486111111094942</v>
      </c>
      <c r="R162" s="239">
        <f>O162 - L162</f>
        <v>0.46249999999417923</v>
      </c>
      <c r="S162" s="21">
        <f t="shared" si="17"/>
        <v>2.1291666666656965</v>
      </c>
      <c r="T162" s="6">
        <v>0</v>
      </c>
      <c r="U162" s="6">
        <v>1990</v>
      </c>
      <c r="V162" s="166"/>
      <c r="W162" s="51">
        <v>38580</v>
      </c>
      <c r="X162" s="51">
        <v>38580</v>
      </c>
      <c r="Y162" s="51">
        <v>38580</v>
      </c>
      <c r="Z162" s="2" t="s">
        <v>8</v>
      </c>
      <c r="AA162" s="2" t="s">
        <v>8</v>
      </c>
      <c r="AB162" s="51">
        <v>38580</v>
      </c>
      <c r="AC162" s="51">
        <v>38580</v>
      </c>
      <c r="AD162" s="51">
        <v>38580</v>
      </c>
      <c r="AE162" s="51">
        <v>38580</v>
      </c>
      <c r="AF162" s="51">
        <v>38580</v>
      </c>
      <c r="AG162" s="2" t="s">
        <v>8</v>
      </c>
      <c r="AH162" s="2" t="s">
        <v>8</v>
      </c>
      <c r="AI162" s="51">
        <v>38580</v>
      </c>
    </row>
    <row r="163" spans="1:35">
      <c r="A163" s="59" t="s">
        <v>723</v>
      </c>
      <c r="B163" s="81" t="s">
        <v>231</v>
      </c>
      <c r="C163" s="59" t="s">
        <v>724</v>
      </c>
      <c r="D163" s="59" t="s">
        <v>4271</v>
      </c>
      <c r="E163" s="59" t="s">
        <v>675</v>
      </c>
      <c r="F163" s="81" t="s">
        <v>676</v>
      </c>
      <c r="G163" s="97">
        <v>-22</v>
      </c>
      <c r="H163" s="97">
        <v>-176</v>
      </c>
      <c r="I163" s="96">
        <f t="shared" si="28"/>
        <v>1</v>
      </c>
      <c r="J163" s="13">
        <f t="shared" si="23"/>
        <v>2005</v>
      </c>
      <c r="K163" s="2" t="s">
        <v>4273</v>
      </c>
      <c r="L163" s="123">
        <v>38502.786805555559</v>
      </c>
      <c r="M163" s="123">
        <v>38502.845138888886</v>
      </c>
      <c r="N163" s="123">
        <v>38503.209722222222</v>
      </c>
      <c r="O163" s="123">
        <v>38503.271527777775</v>
      </c>
      <c r="P163" s="38" t="s">
        <v>4272</v>
      </c>
      <c r="Q163" s="239">
        <f>N163 - M163</f>
        <v>0.36458333333575865</v>
      </c>
      <c r="R163" s="239">
        <f>O163 - L163</f>
        <v>0.48472222221607808</v>
      </c>
      <c r="S163" s="21">
        <f t="shared" si="17"/>
        <v>2.1875000000145519</v>
      </c>
      <c r="T163" s="6">
        <v>0</v>
      </c>
      <c r="U163" s="6">
        <v>1990</v>
      </c>
      <c r="V163" s="167"/>
      <c r="W163" s="51">
        <v>38580</v>
      </c>
      <c r="X163" s="51">
        <v>38580</v>
      </c>
      <c r="Y163" s="51">
        <v>38580</v>
      </c>
      <c r="Z163" s="2" t="s">
        <v>8</v>
      </c>
      <c r="AA163" s="2" t="s">
        <v>8</v>
      </c>
      <c r="AB163" s="51">
        <v>38580</v>
      </c>
      <c r="AC163" s="51">
        <v>38580</v>
      </c>
      <c r="AD163" s="51">
        <v>38580</v>
      </c>
      <c r="AE163" s="51">
        <v>38580</v>
      </c>
      <c r="AF163" s="51">
        <v>38580</v>
      </c>
      <c r="AG163" s="2" t="s">
        <v>8</v>
      </c>
      <c r="AH163" s="2" t="s">
        <v>8</v>
      </c>
      <c r="AI163" s="51">
        <v>38580</v>
      </c>
    </row>
    <row r="164" spans="1:35">
      <c r="A164" s="59" t="s">
        <v>723</v>
      </c>
      <c r="B164" s="81" t="s">
        <v>231</v>
      </c>
      <c r="C164" s="59" t="s">
        <v>724</v>
      </c>
      <c r="D164" s="59" t="s">
        <v>4271</v>
      </c>
      <c r="E164" s="59" t="s">
        <v>675</v>
      </c>
      <c r="F164" s="81" t="s">
        <v>676</v>
      </c>
      <c r="G164" s="97">
        <v>-22</v>
      </c>
      <c r="H164" s="97">
        <v>-176</v>
      </c>
      <c r="I164" s="96">
        <f t="shared" si="28"/>
        <v>1</v>
      </c>
      <c r="J164" s="13">
        <f t="shared" si="23"/>
        <v>2005</v>
      </c>
      <c r="K164" s="2" t="s">
        <v>4270</v>
      </c>
      <c r="L164" s="123">
        <v>38503.796527777777</v>
      </c>
      <c r="M164" s="123">
        <v>38503.853472222225</v>
      </c>
      <c r="N164" s="123">
        <v>38504.151388888888</v>
      </c>
      <c r="O164" s="123">
        <v>38504.203472222223</v>
      </c>
      <c r="P164" s="38" t="s">
        <v>4272</v>
      </c>
      <c r="Q164" s="239">
        <f>N164 - M164</f>
        <v>0.29791666666278616</v>
      </c>
      <c r="R164" s="239">
        <f>O164 - L164</f>
        <v>0.40694444444670808</v>
      </c>
      <c r="S164" s="21">
        <f t="shared" si="17"/>
        <v>1.7874999999767169</v>
      </c>
      <c r="T164" s="6">
        <v>0</v>
      </c>
      <c r="U164" s="6">
        <v>1994</v>
      </c>
      <c r="V164" s="167"/>
      <c r="W164" s="51">
        <v>38580</v>
      </c>
      <c r="X164" s="51">
        <v>38580</v>
      </c>
      <c r="Y164" s="51">
        <v>38580</v>
      </c>
      <c r="Z164" s="2" t="s">
        <v>8</v>
      </c>
      <c r="AA164" s="2" t="s">
        <v>8</v>
      </c>
      <c r="AB164" s="51">
        <v>38580</v>
      </c>
      <c r="AC164" s="51">
        <v>38580</v>
      </c>
      <c r="AD164" s="51">
        <v>38580</v>
      </c>
      <c r="AE164" s="51">
        <v>38580</v>
      </c>
      <c r="AF164" s="51">
        <v>38580</v>
      </c>
      <c r="AG164" s="2" t="s">
        <v>8</v>
      </c>
      <c r="AH164" s="2" t="s">
        <v>8</v>
      </c>
      <c r="AI164" s="51">
        <v>38580</v>
      </c>
    </row>
    <row r="165" spans="1:35">
      <c r="A165" s="59" t="s">
        <v>726</v>
      </c>
      <c r="B165" s="81" t="s">
        <v>231</v>
      </c>
      <c r="C165" s="59" t="s">
        <v>727</v>
      </c>
      <c r="D165" s="59" t="s">
        <v>315</v>
      </c>
      <c r="E165" s="59" t="s">
        <v>675</v>
      </c>
      <c r="F165" s="81" t="s">
        <v>676</v>
      </c>
      <c r="G165" s="97">
        <v>-22</v>
      </c>
      <c r="H165" s="97">
        <v>-176</v>
      </c>
      <c r="I165" s="96">
        <f>INT(((180 + H165) / 6) + 1)</f>
        <v>1</v>
      </c>
      <c r="J165" s="13">
        <f t="shared" si="23"/>
        <v>2005</v>
      </c>
      <c r="K165" s="2" t="s">
        <v>4268</v>
      </c>
      <c r="L165" s="123">
        <v>38514.921527777777</v>
      </c>
      <c r="M165" s="123">
        <v>38514.978472222225</v>
      </c>
      <c r="N165" s="123">
        <v>38515.281944444447</v>
      </c>
      <c r="O165" s="123">
        <v>38515.354861111111</v>
      </c>
      <c r="P165" s="38" t="s">
        <v>2150</v>
      </c>
      <c r="Q165" s="239">
        <f t="shared" ref="Q165:Q170" si="29">N165 - M165</f>
        <v>0.30347222222189885</v>
      </c>
      <c r="R165" s="239">
        <f t="shared" ref="R165:R170" si="30">O165 - L165</f>
        <v>0.43333333333430346</v>
      </c>
      <c r="S165" s="21">
        <f t="shared" si="17"/>
        <v>1.8208333333313931</v>
      </c>
      <c r="T165" s="6">
        <v>0</v>
      </c>
      <c r="U165" s="6">
        <v>2627</v>
      </c>
      <c r="V165" s="166" t="s">
        <v>4269</v>
      </c>
      <c r="W165" s="51">
        <v>38580</v>
      </c>
      <c r="X165" s="51">
        <v>38580</v>
      </c>
      <c r="Y165" s="51">
        <v>38580</v>
      </c>
      <c r="Z165" s="2" t="s">
        <v>8</v>
      </c>
      <c r="AA165" s="2" t="s">
        <v>8</v>
      </c>
      <c r="AB165" s="51">
        <v>38580</v>
      </c>
      <c r="AC165" s="51">
        <v>38580</v>
      </c>
      <c r="AD165" s="51">
        <v>38580</v>
      </c>
      <c r="AE165" s="51">
        <v>38580</v>
      </c>
      <c r="AF165" s="51">
        <v>38580</v>
      </c>
      <c r="AG165" s="51">
        <v>38580</v>
      </c>
      <c r="AH165" s="2" t="s">
        <v>8</v>
      </c>
      <c r="AI165" s="51">
        <v>38580</v>
      </c>
    </row>
    <row r="166" spans="1:35">
      <c r="A166" s="59" t="s">
        <v>726</v>
      </c>
      <c r="B166" s="81" t="s">
        <v>231</v>
      </c>
      <c r="C166" s="59" t="s">
        <v>727</v>
      </c>
      <c r="D166" s="59" t="s">
        <v>315</v>
      </c>
      <c r="E166" s="59" t="s">
        <v>675</v>
      </c>
      <c r="F166" s="81" t="s">
        <v>676</v>
      </c>
      <c r="G166" s="97">
        <v>-22</v>
      </c>
      <c r="H166" s="97">
        <v>-176</v>
      </c>
      <c r="I166" s="96">
        <f t="shared" ref="I166:I229" si="31">INT(((180 + H166) / 6) + 1)</f>
        <v>1</v>
      </c>
      <c r="J166" s="13">
        <f t="shared" si="23"/>
        <v>2005</v>
      </c>
      <c r="K166" s="2" t="s">
        <v>4267</v>
      </c>
      <c r="L166" s="123">
        <v>38516.836111111108</v>
      </c>
      <c r="M166" s="123">
        <v>38516.904166666667</v>
      </c>
      <c r="N166" s="123">
        <v>38517.287499999999</v>
      </c>
      <c r="O166" s="123">
        <v>38517.357638888891</v>
      </c>
      <c r="P166" s="38" t="s">
        <v>2150</v>
      </c>
      <c r="Q166" s="239">
        <f t="shared" si="29"/>
        <v>0.38333333333139308</v>
      </c>
      <c r="R166" s="239">
        <f t="shared" si="30"/>
        <v>0.52152777778246673</v>
      </c>
      <c r="S166" s="21">
        <f t="shared" si="17"/>
        <v>2.2999999999883585</v>
      </c>
      <c r="T166" s="6">
        <v>0</v>
      </c>
      <c r="U166" s="6">
        <v>2625</v>
      </c>
      <c r="V166" s="166" t="s">
        <v>676</v>
      </c>
      <c r="W166" s="51">
        <v>38580</v>
      </c>
      <c r="X166" s="51">
        <v>38580</v>
      </c>
      <c r="Y166" s="51">
        <v>38580</v>
      </c>
      <c r="Z166" s="2" t="s">
        <v>8</v>
      </c>
      <c r="AA166" s="2" t="s">
        <v>8</v>
      </c>
      <c r="AB166" s="51">
        <v>38580</v>
      </c>
      <c r="AC166" s="51">
        <v>38580</v>
      </c>
      <c r="AD166" s="51">
        <v>38580</v>
      </c>
      <c r="AE166" s="51">
        <v>38580</v>
      </c>
      <c r="AF166" s="51">
        <v>38580</v>
      </c>
      <c r="AG166" s="51">
        <v>38580</v>
      </c>
      <c r="AH166" s="2" t="s">
        <v>8</v>
      </c>
      <c r="AI166" s="51">
        <v>38580</v>
      </c>
    </row>
    <row r="167" spans="1:35">
      <c r="A167" s="59" t="s">
        <v>726</v>
      </c>
      <c r="B167" s="81" t="s">
        <v>231</v>
      </c>
      <c r="C167" s="59" t="s">
        <v>727</v>
      </c>
      <c r="D167" s="59" t="s">
        <v>315</v>
      </c>
      <c r="E167" s="59" t="s">
        <v>675</v>
      </c>
      <c r="F167" s="81" t="s">
        <v>676</v>
      </c>
      <c r="G167" s="97">
        <v>-22</v>
      </c>
      <c r="H167" s="97">
        <v>-176</v>
      </c>
      <c r="I167" s="96">
        <f t="shared" si="31"/>
        <v>1</v>
      </c>
      <c r="J167" s="13">
        <f t="shared" si="23"/>
        <v>2005</v>
      </c>
      <c r="K167" s="2" t="s">
        <v>4266</v>
      </c>
      <c r="L167" s="123">
        <v>38517.836111111108</v>
      </c>
      <c r="M167" s="123">
        <v>38517.918055555558</v>
      </c>
      <c r="N167" s="123">
        <v>38518.286111111112</v>
      </c>
      <c r="O167" s="123">
        <v>38518.350694444445</v>
      </c>
      <c r="P167" s="38" t="s">
        <v>2150</v>
      </c>
      <c r="Q167" s="239">
        <f t="shared" si="29"/>
        <v>0.36805555555474712</v>
      </c>
      <c r="R167" s="239">
        <f t="shared" si="30"/>
        <v>0.51458333333721384</v>
      </c>
      <c r="S167" s="21">
        <f t="shared" si="17"/>
        <v>2.2083333333284827</v>
      </c>
      <c r="T167" s="6">
        <v>0</v>
      </c>
      <c r="U167" s="6">
        <v>2626</v>
      </c>
      <c r="V167" s="166" t="s">
        <v>676</v>
      </c>
      <c r="W167" s="51">
        <v>38580</v>
      </c>
      <c r="X167" s="51">
        <v>38580</v>
      </c>
      <c r="Y167" s="51">
        <v>38580</v>
      </c>
      <c r="Z167" s="2" t="s">
        <v>8</v>
      </c>
      <c r="AA167" s="2" t="s">
        <v>8</v>
      </c>
      <c r="AB167" s="51">
        <v>38580</v>
      </c>
      <c r="AC167" s="51">
        <v>38580</v>
      </c>
      <c r="AD167" s="51">
        <v>38580</v>
      </c>
      <c r="AE167" s="51">
        <v>38580</v>
      </c>
      <c r="AF167" s="51">
        <v>38580</v>
      </c>
      <c r="AG167" s="51">
        <v>38580</v>
      </c>
      <c r="AH167" s="2" t="s">
        <v>8</v>
      </c>
      <c r="AI167" s="51">
        <v>38580</v>
      </c>
    </row>
    <row r="168" spans="1:35">
      <c r="A168" s="59" t="s">
        <v>726</v>
      </c>
      <c r="B168" s="81" t="s">
        <v>231</v>
      </c>
      <c r="C168" s="59" t="s">
        <v>727</v>
      </c>
      <c r="D168" s="59" t="s">
        <v>315</v>
      </c>
      <c r="E168" s="59" t="s">
        <v>675</v>
      </c>
      <c r="F168" s="81" t="s">
        <v>676</v>
      </c>
      <c r="G168" s="97">
        <v>-22</v>
      </c>
      <c r="H168" s="97">
        <v>-176</v>
      </c>
      <c r="I168" s="96">
        <f t="shared" si="31"/>
        <v>1</v>
      </c>
      <c r="J168" s="13">
        <f t="shared" si="23"/>
        <v>2005</v>
      </c>
      <c r="K168" s="2" t="s">
        <v>4264</v>
      </c>
      <c r="L168" s="123">
        <v>38518.831944444442</v>
      </c>
      <c r="M168" s="123">
        <v>38518.90347222222</v>
      </c>
      <c r="N168" s="123">
        <v>38519.172222222223</v>
      </c>
      <c r="O168" s="123">
        <v>38519.254861111112</v>
      </c>
      <c r="P168" s="38" t="s">
        <v>4261</v>
      </c>
      <c r="Q168" s="239">
        <f t="shared" si="29"/>
        <v>0.26875000000291038</v>
      </c>
      <c r="R168" s="239">
        <f t="shared" si="30"/>
        <v>0.42291666667006211</v>
      </c>
      <c r="S168" s="21">
        <f t="shared" si="17"/>
        <v>1.6125000000174623</v>
      </c>
      <c r="T168" s="6">
        <v>0</v>
      </c>
      <c r="U168" s="6">
        <v>2721</v>
      </c>
      <c r="V168" s="166" t="s">
        <v>4265</v>
      </c>
      <c r="W168" s="51">
        <v>38580</v>
      </c>
      <c r="X168" s="51">
        <v>38580</v>
      </c>
      <c r="Y168" s="51">
        <v>38580</v>
      </c>
      <c r="Z168" s="2" t="s">
        <v>8</v>
      </c>
      <c r="AA168" s="2" t="s">
        <v>8</v>
      </c>
      <c r="AB168" s="51">
        <v>38580</v>
      </c>
      <c r="AC168" s="51">
        <v>38580</v>
      </c>
      <c r="AD168" s="51">
        <v>38580</v>
      </c>
      <c r="AE168" s="51">
        <v>38580</v>
      </c>
      <c r="AF168" s="51">
        <v>38580</v>
      </c>
      <c r="AG168" s="51">
        <v>38580</v>
      </c>
      <c r="AH168" s="2" t="s">
        <v>8</v>
      </c>
      <c r="AI168" s="51">
        <v>38580</v>
      </c>
    </row>
    <row r="169" spans="1:35">
      <c r="A169" s="59" t="s">
        <v>726</v>
      </c>
      <c r="B169" s="81" t="s">
        <v>231</v>
      </c>
      <c r="C169" s="59" t="s">
        <v>727</v>
      </c>
      <c r="D169" s="59" t="s">
        <v>315</v>
      </c>
      <c r="E169" s="59" t="s">
        <v>675</v>
      </c>
      <c r="F169" s="81" t="s">
        <v>676</v>
      </c>
      <c r="G169" s="97">
        <v>-22</v>
      </c>
      <c r="H169" s="97">
        <v>-176</v>
      </c>
      <c r="I169" s="96">
        <f t="shared" si="31"/>
        <v>1</v>
      </c>
      <c r="J169" s="13">
        <f t="shared" si="23"/>
        <v>2005</v>
      </c>
      <c r="K169" s="2" t="s">
        <v>4262</v>
      </c>
      <c r="L169" s="123">
        <v>38519.841666666667</v>
      </c>
      <c r="M169" s="123">
        <v>38519.841666666667</v>
      </c>
      <c r="N169" s="123">
        <v>38519.917361111111</v>
      </c>
      <c r="O169" s="123">
        <v>38519.917361111111</v>
      </c>
      <c r="P169" s="38" t="s">
        <v>4261</v>
      </c>
      <c r="Q169" s="239">
        <f t="shared" si="29"/>
        <v>7.5694444443797693E-2</v>
      </c>
      <c r="R169" s="239">
        <f t="shared" si="30"/>
        <v>7.5694444443797693E-2</v>
      </c>
      <c r="S169" s="21">
        <f t="shared" si="17"/>
        <v>0.45416666666278616</v>
      </c>
      <c r="T169" s="6">
        <v>0</v>
      </c>
      <c r="U169" s="6">
        <v>1082</v>
      </c>
      <c r="V169" s="166" t="s">
        <v>4263</v>
      </c>
      <c r="W169" s="51">
        <v>38580</v>
      </c>
      <c r="X169" s="51">
        <v>38580</v>
      </c>
      <c r="Y169" s="51">
        <v>38580</v>
      </c>
      <c r="Z169" s="2" t="s">
        <v>8</v>
      </c>
      <c r="AA169" s="2" t="s">
        <v>8</v>
      </c>
      <c r="AB169" s="51">
        <v>38580</v>
      </c>
      <c r="AC169" s="51">
        <v>38580</v>
      </c>
      <c r="AD169" s="51">
        <v>38580</v>
      </c>
      <c r="AE169" s="51">
        <v>38580</v>
      </c>
      <c r="AF169" s="51">
        <v>38580</v>
      </c>
      <c r="AG169" s="51">
        <v>38580</v>
      </c>
      <c r="AH169" s="2" t="s">
        <v>8</v>
      </c>
      <c r="AI169" s="51">
        <v>38580</v>
      </c>
    </row>
    <row r="170" spans="1:35">
      <c r="A170" s="59" t="s">
        <v>726</v>
      </c>
      <c r="B170" s="81" t="s">
        <v>231</v>
      </c>
      <c r="C170" s="59" t="s">
        <v>727</v>
      </c>
      <c r="D170" s="59" t="s">
        <v>315</v>
      </c>
      <c r="E170" s="59" t="s">
        <v>675</v>
      </c>
      <c r="F170" s="81" t="s">
        <v>676</v>
      </c>
      <c r="G170" s="97">
        <v>-22</v>
      </c>
      <c r="H170" s="97">
        <v>-176</v>
      </c>
      <c r="I170" s="96">
        <f t="shared" si="31"/>
        <v>1</v>
      </c>
      <c r="J170" s="13">
        <f t="shared" si="23"/>
        <v>2005</v>
      </c>
      <c r="K170" s="2" t="s">
        <v>4260</v>
      </c>
      <c r="L170" s="123">
        <v>38520.035416666666</v>
      </c>
      <c r="M170" s="123">
        <v>38520.107638888891</v>
      </c>
      <c r="N170" s="123">
        <v>38520.341666666667</v>
      </c>
      <c r="O170" s="123">
        <v>38520.425694444442</v>
      </c>
      <c r="P170" s="38" t="s">
        <v>4261</v>
      </c>
      <c r="Q170" s="239">
        <f t="shared" si="29"/>
        <v>0.23402777777664596</v>
      </c>
      <c r="R170" s="239">
        <f t="shared" si="30"/>
        <v>0.39027777777664596</v>
      </c>
      <c r="S170" s="21">
        <f t="shared" si="17"/>
        <v>1.4041666666598758</v>
      </c>
      <c r="T170" s="6">
        <v>0</v>
      </c>
      <c r="U170" s="6">
        <v>2731</v>
      </c>
      <c r="V170" s="166" t="s">
        <v>676</v>
      </c>
      <c r="W170" s="51">
        <v>38580</v>
      </c>
      <c r="X170" s="51">
        <v>38580</v>
      </c>
      <c r="Y170" s="51">
        <v>38580</v>
      </c>
      <c r="Z170" s="2" t="s">
        <v>8</v>
      </c>
      <c r="AA170" s="2" t="s">
        <v>8</v>
      </c>
      <c r="AB170" s="51">
        <v>38580</v>
      </c>
      <c r="AC170" s="51">
        <v>38580</v>
      </c>
      <c r="AD170" s="51">
        <v>38580</v>
      </c>
      <c r="AE170" s="51">
        <v>38580</v>
      </c>
      <c r="AF170" s="51">
        <v>38580</v>
      </c>
      <c r="AG170" s="51">
        <v>38580</v>
      </c>
      <c r="AH170" s="2" t="s">
        <v>8</v>
      </c>
      <c r="AI170" s="51">
        <v>38580</v>
      </c>
    </row>
    <row r="171" spans="1:35">
      <c r="A171" s="59" t="s">
        <v>726</v>
      </c>
      <c r="B171" s="81" t="s">
        <v>231</v>
      </c>
      <c r="C171" s="59" t="s">
        <v>727</v>
      </c>
      <c r="D171" s="59" t="s">
        <v>315</v>
      </c>
      <c r="E171" s="59" t="s">
        <v>675</v>
      </c>
      <c r="F171" s="81" t="s">
        <v>676</v>
      </c>
      <c r="G171" s="97">
        <v>-22</v>
      </c>
      <c r="H171" s="97">
        <v>-176</v>
      </c>
      <c r="I171" s="96">
        <f t="shared" si="31"/>
        <v>1</v>
      </c>
      <c r="J171" s="13">
        <f t="shared" si="23"/>
        <v>2005</v>
      </c>
      <c r="K171" s="2" t="s">
        <v>4259</v>
      </c>
      <c r="L171" s="123">
        <v>38520.917361111111</v>
      </c>
      <c r="M171" s="123">
        <v>38520.981944444444</v>
      </c>
      <c r="N171" s="123">
        <v>38522.097916666666</v>
      </c>
      <c r="O171" s="123">
        <v>38522.155555555553</v>
      </c>
      <c r="P171" s="38" t="s">
        <v>528</v>
      </c>
      <c r="Q171" s="239">
        <f>N171 - M171</f>
        <v>1.1159722222218988</v>
      </c>
      <c r="R171" s="239">
        <f>O171 - L171</f>
        <v>1.2381944444423425</v>
      </c>
      <c r="S171" s="21">
        <f t="shared" si="17"/>
        <v>6.6958333333313931</v>
      </c>
      <c r="T171" s="6">
        <v>0</v>
      </c>
      <c r="U171" s="6">
        <v>2154</v>
      </c>
      <c r="V171" s="166" t="s">
        <v>676</v>
      </c>
      <c r="W171" s="51">
        <v>38580</v>
      </c>
      <c r="X171" s="51">
        <v>38580</v>
      </c>
      <c r="Y171" s="51">
        <v>38580</v>
      </c>
      <c r="Z171" s="2" t="s">
        <v>8</v>
      </c>
      <c r="AA171" s="2" t="s">
        <v>8</v>
      </c>
      <c r="AB171" s="51">
        <v>38580</v>
      </c>
      <c r="AC171" s="51">
        <v>38580</v>
      </c>
      <c r="AD171" s="51">
        <v>38580</v>
      </c>
      <c r="AE171" s="51">
        <v>38580</v>
      </c>
      <c r="AF171" s="51">
        <v>38580</v>
      </c>
      <c r="AG171" s="51">
        <v>38580</v>
      </c>
      <c r="AH171" s="2" t="s">
        <v>8</v>
      </c>
      <c r="AI171" s="51">
        <v>38580</v>
      </c>
    </row>
    <row r="172" spans="1:35">
      <c r="A172" s="59" t="s">
        <v>726</v>
      </c>
      <c r="B172" s="81" t="s">
        <v>231</v>
      </c>
      <c r="C172" s="59" t="s">
        <v>727</v>
      </c>
      <c r="D172" s="59" t="s">
        <v>315</v>
      </c>
      <c r="E172" s="59" t="s">
        <v>675</v>
      </c>
      <c r="F172" s="81" t="s">
        <v>676</v>
      </c>
      <c r="G172" s="97">
        <v>-22</v>
      </c>
      <c r="H172" s="97">
        <v>-176</v>
      </c>
      <c r="I172" s="96">
        <f t="shared" si="31"/>
        <v>1</v>
      </c>
      <c r="J172" s="13">
        <f t="shared" si="23"/>
        <v>2005</v>
      </c>
      <c r="K172" s="2" t="s">
        <v>4258</v>
      </c>
      <c r="L172" s="123">
        <v>38522.75</v>
      </c>
      <c r="M172" s="123">
        <v>38522.809027777781</v>
      </c>
      <c r="N172" s="123">
        <v>38524.114583333336</v>
      </c>
      <c r="O172" s="123">
        <v>38524.164583333331</v>
      </c>
      <c r="P172" s="38" t="s">
        <v>3133</v>
      </c>
      <c r="Q172" s="239">
        <f>N172 - M172</f>
        <v>1.3055555555547471</v>
      </c>
      <c r="R172" s="239">
        <f>O172 - L172</f>
        <v>1.4145833333313931</v>
      </c>
      <c r="S172" s="21">
        <f>((VALUE(Q172)) * 24) * 0.25</f>
        <v>7.8333333333284827</v>
      </c>
      <c r="T172" s="6">
        <v>0</v>
      </c>
      <c r="U172" s="6">
        <v>1902</v>
      </c>
      <c r="V172" s="166" t="s">
        <v>676</v>
      </c>
      <c r="W172" s="51">
        <v>38580</v>
      </c>
      <c r="X172" s="51">
        <v>38580</v>
      </c>
      <c r="Y172" s="51">
        <v>38580</v>
      </c>
      <c r="Z172" s="2" t="s">
        <v>8</v>
      </c>
      <c r="AA172" s="2" t="s">
        <v>8</v>
      </c>
      <c r="AB172" s="51">
        <v>38580</v>
      </c>
      <c r="AC172" s="51">
        <v>38580</v>
      </c>
      <c r="AD172" s="51">
        <v>38580</v>
      </c>
      <c r="AE172" s="51">
        <v>38580</v>
      </c>
      <c r="AF172" s="51">
        <v>38580</v>
      </c>
      <c r="AG172" s="51">
        <v>38580</v>
      </c>
      <c r="AH172" s="2" t="s">
        <v>8</v>
      </c>
      <c r="AI172" s="51">
        <v>38580</v>
      </c>
    </row>
    <row r="173" spans="1:35">
      <c r="A173" s="59" t="s">
        <v>726</v>
      </c>
      <c r="B173" s="81" t="s">
        <v>231</v>
      </c>
      <c r="C173" s="59" t="s">
        <v>727</v>
      </c>
      <c r="D173" s="59" t="s">
        <v>315</v>
      </c>
      <c r="E173" s="59" t="s">
        <v>675</v>
      </c>
      <c r="F173" s="81" t="s">
        <v>676</v>
      </c>
      <c r="G173" s="97">
        <v>-22</v>
      </c>
      <c r="H173" s="97">
        <v>-176</v>
      </c>
      <c r="I173" s="96">
        <f t="shared" si="31"/>
        <v>1</v>
      </c>
      <c r="J173" s="13">
        <f t="shared" si="23"/>
        <v>2005</v>
      </c>
      <c r="K173" s="2" t="s">
        <v>4257</v>
      </c>
      <c r="L173" s="123">
        <v>38524.663888888892</v>
      </c>
      <c r="M173" s="123">
        <v>38524.729861111111</v>
      </c>
      <c r="N173" s="123">
        <v>38525.988888888889</v>
      </c>
      <c r="O173" s="123">
        <v>38526.049305555556</v>
      </c>
      <c r="P173" s="38" t="s">
        <v>3133</v>
      </c>
      <c r="Q173" s="239">
        <f>N173 - M173</f>
        <v>1.2590277777781012</v>
      </c>
      <c r="R173" s="239">
        <f>O173 - L173</f>
        <v>1.3854166666642413</v>
      </c>
      <c r="S173" s="21">
        <f>((VALUE(Q173)) * 24) * 0.25</f>
        <v>7.5541666666686069</v>
      </c>
      <c r="T173" s="6">
        <v>0</v>
      </c>
      <c r="U173" s="6">
        <v>1898</v>
      </c>
      <c r="V173" s="166" t="s">
        <v>676</v>
      </c>
      <c r="W173" s="51">
        <v>38580</v>
      </c>
      <c r="X173" s="51">
        <v>38580</v>
      </c>
      <c r="Y173" s="51">
        <v>38580</v>
      </c>
      <c r="Z173" s="2" t="s">
        <v>8</v>
      </c>
      <c r="AA173" s="2" t="s">
        <v>8</v>
      </c>
      <c r="AB173" s="51">
        <v>38580</v>
      </c>
      <c r="AC173" s="51">
        <v>38580</v>
      </c>
      <c r="AD173" s="51">
        <v>38580</v>
      </c>
      <c r="AE173" s="51">
        <v>38580</v>
      </c>
      <c r="AF173" s="51">
        <v>38580</v>
      </c>
      <c r="AG173" s="51">
        <v>38580</v>
      </c>
      <c r="AH173" s="2" t="s">
        <v>8</v>
      </c>
      <c r="AI173" s="51">
        <v>38580</v>
      </c>
    </row>
    <row r="174" spans="1:35">
      <c r="A174" s="59" t="s">
        <v>726</v>
      </c>
      <c r="B174" s="81" t="s">
        <v>231</v>
      </c>
      <c r="C174" s="59" t="s">
        <v>727</v>
      </c>
      <c r="D174" s="59" t="s">
        <v>315</v>
      </c>
      <c r="E174" s="59" t="s">
        <v>675</v>
      </c>
      <c r="F174" s="81" t="s">
        <v>676</v>
      </c>
      <c r="G174" s="97">
        <v>-22</v>
      </c>
      <c r="H174" s="97">
        <v>-176</v>
      </c>
      <c r="I174" s="96">
        <f t="shared" si="31"/>
        <v>1</v>
      </c>
      <c r="J174" s="13">
        <f t="shared" si="23"/>
        <v>2005</v>
      </c>
      <c r="K174" s="2" t="s">
        <v>4256</v>
      </c>
      <c r="L174" s="123">
        <v>38526.504166666666</v>
      </c>
      <c r="M174" s="123">
        <v>38526.579861111109</v>
      </c>
      <c r="N174" s="123">
        <v>38527.824305555558</v>
      </c>
      <c r="O174" s="123">
        <v>38527.884722222225</v>
      </c>
      <c r="P174" s="38" t="s">
        <v>528</v>
      </c>
      <c r="Q174" s="239">
        <f>N174 - M174</f>
        <v>1.2444444444481633</v>
      </c>
      <c r="R174" s="239">
        <f>O174 - L174</f>
        <v>1.3805555555591127</v>
      </c>
      <c r="S174" s="21">
        <f>((VALUE(Q174)) * 24) * 0.25</f>
        <v>7.4666666666889796</v>
      </c>
      <c r="T174" s="6">
        <v>0</v>
      </c>
      <c r="U174" s="6">
        <v>2154</v>
      </c>
      <c r="V174" s="166" t="s">
        <v>676</v>
      </c>
      <c r="W174" s="51">
        <v>38580</v>
      </c>
      <c r="X174" s="51">
        <v>38580</v>
      </c>
      <c r="Y174" s="51">
        <v>38580</v>
      </c>
      <c r="Z174" s="2" t="s">
        <v>8</v>
      </c>
      <c r="AA174" s="2" t="s">
        <v>8</v>
      </c>
      <c r="AB174" s="51">
        <v>38580</v>
      </c>
      <c r="AC174" s="51">
        <v>38580</v>
      </c>
      <c r="AD174" s="51">
        <v>38580</v>
      </c>
      <c r="AE174" s="51">
        <v>38580</v>
      </c>
      <c r="AF174" s="51">
        <v>38580</v>
      </c>
      <c r="AG174" s="51">
        <v>38580</v>
      </c>
      <c r="AH174" s="2" t="s">
        <v>8</v>
      </c>
      <c r="AI174" s="51">
        <v>38580</v>
      </c>
    </row>
    <row r="175" spans="1:35">
      <c r="A175" s="59" t="s">
        <v>726</v>
      </c>
      <c r="B175" s="81" t="s">
        <v>231</v>
      </c>
      <c r="C175" s="59" t="s">
        <v>727</v>
      </c>
      <c r="D175" s="59" t="s">
        <v>315</v>
      </c>
      <c r="E175" s="59" t="s">
        <v>675</v>
      </c>
      <c r="F175" s="81" t="s">
        <v>676</v>
      </c>
      <c r="G175" s="97">
        <v>-22</v>
      </c>
      <c r="H175" s="97">
        <v>-176</v>
      </c>
      <c r="I175" s="96">
        <f t="shared" si="31"/>
        <v>1</v>
      </c>
      <c r="J175" s="13">
        <f t="shared" si="23"/>
        <v>2005</v>
      </c>
      <c r="K175" s="2" t="s">
        <v>4254</v>
      </c>
      <c r="L175" s="123">
        <v>38528.393750000003</v>
      </c>
      <c r="M175" s="123">
        <v>38528.458333333336</v>
      </c>
      <c r="N175" s="123">
        <v>38529.272222222222</v>
      </c>
      <c r="O175" s="123">
        <v>38529.697916666664</v>
      </c>
      <c r="P175" s="38" t="s">
        <v>2150</v>
      </c>
      <c r="Q175" s="239">
        <f>N175 - M175</f>
        <v>0.81388888888614019</v>
      </c>
      <c r="R175" s="239">
        <f>O175 - L175</f>
        <v>1.304166666661331</v>
      </c>
      <c r="S175" s="21">
        <f>((VALUE(Q175)) * 24) * 0.25</f>
        <v>4.8833333333168412</v>
      </c>
      <c r="T175" s="6">
        <v>0</v>
      </c>
      <c r="U175" s="6">
        <v>2628</v>
      </c>
      <c r="V175" s="166" t="s">
        <v>4255</v>
      </c>
      <c r="W175" s="51">
        <v>38580</v>
      </c>
      <c r="X175" s="51">
        <v>38580</v>
      </c>
      <c r="Y175" s="51">
        <v>38580</v>
      </c>
      <c r="Z175" s="2" t="s">
        <v>8</v>
      </c>
      <c r="AA175" s="2" t="s">
        <v>8</v>
      </c>
      <c r="AB175" s="51">
        <v>38580</v>
      </c>
      <c r="AC175" s="51">
        <v>38580</v>
      </c>
      <c r="AD175" s="51">
        <v>38580</v>
      </c>
      <c r="AE175" s="51">
        <v>38580</v>
      </c>
      <c r="AF175" s="51">
        <v>38580</v>
      </c>
      <c r="AG175" s="51">
        <v>38580</v>
      </c>
      <c r="AH175" s="2" t="s">
        <v>8</v>
      </c>
      <c r="AI175" s="51">
        <v>38580</v>
      </c>
    </row>
    <row r="176" spans="1:35">
      <c r="A176" s="59" t="s">
        <v>729</v>
      </c>
      <c r="B176" s="81" t="s">
        <v>466</v>
      </c>
      <c r="C176" s="59" t="s">
        <v>730</v>
      </c>
      <c r="D176" s="2" t="s">
        <v>731</v>
      </c>
      <c r="E176" s="59" t="s">
        <v>273</v>
      </c>
      <c r="F176" s="81" t="s">
        <v>292</v>
      </c>
      <c r="G176" s="97">
        <v>47.95</v>
      </c>
      <c r="H176" s="97">
        <v>-129.08000000000001</v>
      </c>
      <c r="I176" s="96">
        <f t="shared" si="31"/>
        <v>9</v>
      </c>
      <c r="J176" s="13">
        <f t="shared" si="23"/>
        <v>2005</v>
      </c>
      <c r="K176" s="2" t="s">
        <v>4251</v>
      </c>
      <c r="L176" s="123">
        <v>38600.106620370374</v>
      </c>
      <c r="M176" s="123">
        <v>38600.177083333336</v>
      </c>
      <c r="N176" s="123">
        <v>38600.892361111109</v>
      </c>
      <c r="O176" s="123">
        <v>38600.962361111109</v>
      </c>
      <c r="P176" s="38" t="s">
        <v>4252</v>
      </c>
      <c r="Q176" s="239">
        <f t="shared" ref="Q176:Q181" si="32">N176 - M176</f>
        <v>0.71527777777373558</v>
      </c>
      <c r="R176" s="239">
        <f t="shared" ref="R176:R181" si="33">O176 - L176</f>
        <v>0.85574074073520023</v>
      </c>
      <c r="S176" s="21">
        <f t="shared" ref="S176:S239" si="34">((VALUE(Q176)) * 24) * 0.25</f>
        <v>4.2916666666424135</v>
      </c>
      <c r="T176" s="6">
        <v>0</v>
      </c>
      <c r="U176" s="6">
        <v>2279</v>
      </c>
      <c r="V176" s="166" t="s">
        <v>4253</v>
      </c>
      <c r="W176" s="51">
        <v>38637</v>
      </c>
      <c r="X176" s="51">
        <v>38637</v>
      </c>
      <c r="Y176" s="51">
        <v>38637</v>
      </c>
      <c r="Z176" s="2" t="s">
        <v>8</v>
      </c>
      <c r="AA176" s="2" t="s">
        <v>8</v>
      </c>
      <c r="AB176" s="51">
        <v>38637</v>
      </c>
      <c r="AC176" s="51">
        <v>38637</v>
      </c>
      <c r="AD176" s="51">
        <v>38637</v>
      </c>
      <c r="AE176" s="51">
        <v>38637</v>
      </c>
      <c r="AF176" s="51">
        <v>38637</v>
      </c>
      <c r="AG176" s="2" t="s">
        <v>8</v>
      </c>
      <c r="AH176" s="2" t="s">
        <v>8</v>
      </c>
      <c r="AI176" s="51">
        <v>38637</v>
      </c>
    </row>
    <row r="177" spans="1:35">
      <c r="A177" s="59" t="s">
        <v>729</v>
      </c>
      <c r="B177" s="81" t="s">
        <v>466</v>
      </c>
      <c r="C177" s="59" t="s">
        <v>730</v>
      </c>
      <c r="D177" s="2" t="s">
        <v>731</v>
      </c>
      <c r="E177" s="59" t="s">
        <v>273</v>
      </c>
      <c r="F177" s="81" t="s">
        <v>292</v>
      </c>
      <c r="G177" s="97">
        <v>47.95</v>
      </c>
      <c r="H177" s="97">
        <v>-129.08000000000001</v>
      </c>
      <c r="I177" s="96">
        <f t="shared" si="31"/>
        <v>9</v>
      </c>
      <c r="J177" s="13">
        <f t="shared" si="23"/>
        <v>2005</v>
      </c>
      <c r="K177" s="2" t="s">
        <v>4249</v>
      </c>
      <c r="L177" s="123">
        <v>38601.564895833333</v>
      </c>
      <c r="M177" s="123">
        <v>38601.634062500001</v>
      </c>
      <c r="N177" s="123">
        <v>38602.124699074076</v>
      </c>
      <c r="O177" s="123">
        <v>38602.198194444441</v>
      </c>
      <c r="P177" s="38" t="s">
        <v>4239</v>
      </c>
      <c r="Q177" s="239">
        <f t="shared" si="32"/>
        <v>0.49063657407532446</v>
      </c>
      <c r="R177" s="239">
        <f t="shared" si="33"/>
        <v>0.63329861110833008</v>
      </c>
      <c r="S177" s="21">
        <f t="shared" si="34"/>
        <v>2.9438194444519468</v>
      </c>
      <c r="T177" s="6">
        <v>0</v>
      </c>
      <c r="U177" s="6">
        <v>2210</v>
      </c>
      <c r="V177" s="166" t="s">
        <v>4250</v>
      </c>
      <c r="W177" s="51">
        <v>38637</v>
      </c>
      <c r="X177" s="51">
        <v>38637</v>
      </c>
      <c r="Y177" s="51">
        <v>38637</v>
      </c>
      <c r="Z177" s="2" t="s">
        <v>8</v>
      </c>
      <c r="AA177" s="2" t="s">
        <v>8</v>
      </c>
      <c r="AB177" s="51">
        <v>38637</v>
      </c>
      <c r="AC177" s="51">
        <v>38637</v>
      </c>
      <c r="AD177" s="51">
        <v>38637</v>
      </c>
      <c r="AE177" s="51">
        <v>38637</v>
      </c>
      <c r="AF177" s="51">
        <v>38637</v>
      </c>
      <c r="AG177" s="2" t="s">
        <v>8</v>
      </c>
      <c r="AH177" s="2" t="s">
        <v>8</v>
      </c>
      <c r="AI177" s="51">
        <v>38637</v>
      </c>
    </row>
    <row r="178" spans="1:35">
      <c r="A178" s="59" t="s">
        <v>729</v>
      </c>
      <c r="B178" s="81" t="s">
        <v>466</v>
      </c>
      <c r="C178" s="59" t="s">
        <v>730</v>
      </c>
      <c r="D178" s="2" t="s">
        <v>731</v>
      </c>
      <c r="E178" s="59" t="s">
        <v>273</v>
      </c>
      <c r="F178" s="81" t="s">
        <v>292</v>
      </c>
      <c r="G178" s="97">
        <v>47.95</v>
      </c>
      <c r="H178" s="97">
        <v>-129.08000000000001</v>
      </c>
      <c r="I178" s="96">
        <f t="shared" si="31"/>
        <v>9</v>
      </c>
      <c r="J178" s="13">
        <f t="shared" si="23"/>
        <v>2005</v>
      </c>
      <c r="K178" s="2" t="s">
        <v>4248</v>
      </c>
      <c r="L178" s="123">
        <v>38602.650370370371</v>
      </c>
      <c r="M178" s="123">
        <v>38602.699965277781</v>
      </c>
      <c r="N178" s="123">
        <v>38602.998344907406</v>
      </c>
      <c r="O178" s="123">
        <v>38603.069421296299</v>
      </c>
      <c r="P178" s="38" t="s">
        <v>4227</v>
      </c>
      <c r="Q178" s="239">
        <f t="shared" si="32"/>
        <v>0.29837962962483289</v>
      </c>
      <c r="R178" s="239">
        <f t="shared" si="33"/>
        <v>0.41905092592787696</v>
      </c>
      <c r="S178" s="21">
        <f t="shared" si="34"/>
        <v>1.7902777777489973</v>
      </c>
      <c r="T178" s="6">
        <v>0</v>
      </c>
      <c r="U178" s="6">
        <v>2279</v>
      </c>
      <c r="V178" s="166" t="s">
        <v>4247</v>
      </c>
      <c r="W178" s="51">
        <v>38637</v>
      </c>
      <c r="X178" s="51">
        <v>38637</v>
      </c>
      <c r="Y178" s="51">
        <v>38637</v>
      </c>
      <c r="Z178" s="2" t="s">
        <v>8</v>
      </c>
      <c r="AA178" s="2" t="s">
        <v>8</v>
      </c>
      <c r="AB178" s="51">
        <v>38637</v>
      </c>
      <c r="AC178" s="51">
        <v>38637</v>
      </c>
      <c r="AD178" s="51">
        <v>38637</v>
      </c>
      <c r="AE178" s="51">
        <v>38637</v>
      </c>
      <c r="AF178" s="51">
        <v>38637</v>
      </c>
      <c r="AG178" s="2" t="s">
        <v>8</v>
      </c>
      <c r="AH178" s="2" t="s">
        <v>8</v>
      </c>
      <c r="AI178" s="51">
        <v>38637</v>
      </c>
    </row>
    <row r="179" spans="1:35">
      <c r="A179" s="59" t="s">
        <v>729</v>
      </c>
      <c r="B179" s="81" t="s">
        <v>466</v>
      </c>
      <c r="C179" s="59" t="s">
        <v>730</v>
      </c>
      <c r="D179" s="2" t="s">
        <v>731</v>
      </c>
      <c r="E179" s="59" t="s">
        <v>273</v>
      </c>
      <c r="F179" s="81" t="s">
        <v>292</v>
      </c>
      <c r="G179" s="97">
        <v>47.95</v>
      </c>
      <c r="H179" s="97">
        <v>-129.08000000000001</v>
      </c>
      <c r="I179" s="96">
        <f t="shared" si="31"/>
        <v>9</v>
      </c>
      <c r="J179" s="13">
        <f t="shared" si="23"/>
        <v>2005</v>
      </c>
      <c r="K179" s="2" t="s">
        <v>4246</v>
      </c>
      <c r="L179" s="123">
        <v>38603.145682870374</v>
      </c>
      <c r="M179" s="123">
        <v>38603.203969907408</v>
      </c>
      <c r="N179" s="123">
        <v>38603.416493055556</v>
      </c>
      <c r="O179" s="123">
        <v>38603.472916666666</v>
      </c>
      <c r="P179" s="38" t="s">
        <v>4227</v>
      </c>
      <c r="Q179" s="239">
        <f t="shared" si="32"/>
        <v>0.21252314814773854</v>
      </c>
      <c r="R179" s="239">
        <f t="shared" si="33"/>
        <v>0.32723379629169358</v>
      </c>
      <c r="S179" s="21">
        <f t="shared" si="34"/>
        <v>1.2751388888864312</v>
      </c>
      <c r="T179" s="6">
        <v>0</v>
      </c>
      <c r="U179" s="6">
        <v>2279</v>
      </c>
      <c r="V179" s="166" t="s">
        <v>4247</v>
      </c>
      <c r="W179" s="51">
        <v>38637</v>
      </c>
      <c r="X179" s="51">
        <v>38637</v>
      </c>
      <c r="Y179" s="51">
        <v>38637</v>
      </c>
      <c r="Z179" s="2" t="s">
        <v>8</v>
      </c>
      <c r="AA179" s="2" t="s">
        <v>8</v>
      </c>
      <c r="AB179" s="51">
        <v>38637</v>
      </c>
      <c r="AC179" s="51">
        <v>38637</v>
      </c>
      <c r="AD179" s="51">
        <v>38637</v>
      </c>
      <c r="AE179" s="51">
        <v>38637</v>
      </c>
      <c r="AF179" s="51">
        <v>38637</v>
      </c>
      <c r="AG179" s="2" t="s">
        <v>8</v>
      </c>
      <c r="AH179" s="2" t="s">
        <v>8</v>
      </c>
      <c r="AI179" s="51">
        <v>38637</v>
      </c>
    </row>
    <row r="180" spans="1:35">
      <c r="A180" s="59" t="s">
        <v>729</v>
      </c>
      <c r="B180" s="81" t="s">
        <v>466</v>
      </c>
      <c r="C180" s="59" t="s">
        <v>730</v>
      </c>
      <c r="D180" s="2" t="s">
        <v>731</v>
      </c>
      <c r="E180" s="59" t="s">
        <v>273</v>
      </c>
      <c r="F180" s="81" t="s">
        <v>292</v>
      </c>
      <c r="G180" s="97">
        <v>47.95</v>
      </c>
      <c r="H180" s="97">
        <v>-129.08000000000001</v>
      </c>
      <c r="I180" s="96">
        <f t="shared" si="31"/>
        <v>9</v>
      </c>
      <c r="J180" s="13">
        <f t="shared" si="23"/>
        <v>2005</v>
      </c>
      <c r="K180" s="2" t="s">
        <v>4244</v>
      </c>
      <c r="L180" s="123">
        <v>38606.277777777781</v>
      </c>
      <c r="M180" s="123">
        <v>38606.37395833333</v>
      </c>
      <c r="N180" s="123">
        <v>38607.355902777781</v>
      </c>
      <c r="O180" s="123">
        <v>38607.425625000003</v>
      </c>
      <c r="P180" s="38" t="s">
        <v>4232</v>
      </c>
      <c r="Q180" s="239">
        <f t="shared" si="32"/>
        <v>0.98194444445107365</v>
      </c>
      <c r="R180" s="239">
        <f t="shared" si="33"/>
        <v>1.1478472222224809</v>
      </c>
      <c r="S180" s="21">
        <f t="shared" si="34"/>
        <v>5.8916666667064419</v>
      </c>
      <c r="T180" s="6">
        <v>0</v>
      </c>
      <c r="U180" s="6">
        <v>2465</v>
      </c>
      <c r="V180" s="166" t="s">
        <v>4245</v>
      </c>
      <c r="W180" s="51">
        <v>38637</v>
      </c>
      <c r="X180" s="51">
        <v>38637</v>
      </c>
      <c r="Y180" s="51">
        <v>38637</v>
      </c>
      <c r="Z180" s="2" t="s">
        <v>8</v>
      </c>
      <c r="AA180" s="2" t="s">
        <v>8</v>
      </c>
      <c r="AB180" s="51">
        <v>38637</v>
      </c>
      <c r="AC180" s="51">
        <v>38637</v>
      </c>
      <c r="AD180" s="51">
        <v>38637</v>
      </c>
      <c r="AE180" s="51">
        <v>38637</v>
      </c>
      <c r="AF180" s="51">
        <v>38637</v>
      </c>
      <c r="AG180" s="2" t="s">
        <v>8</v>
      </c>
      <c r="AH180" s="2" t="s">
        <v>8</v>
      </c>
      <c r="AI180" s="51">
        <v>38637</v>
      </c>
    </row>
    <row r="181" spans="1:35">
      <c r="A181" s="59" t="s">
        <v>729</v>
      </c>
      <c r="B181" s="81" t="s">
        <v>466</v>
      </c>
      <c r="C181" s="59" t="s">
        <v>730</v>
      </c>
      <c r="D181" s="2" t="s">
        <v>731</v>
      </c>
      <c r="E181" s="59" t="s">
        <v>273</v>
      </c>
      <c r="F181" s="81" t="s">
        <v>292</v>
      </c>
      <c r="G181" s="97">
        <v>47.95</v>
      </c>
      <c r="H181" s="97">
        <v>-129.08000000000001</v>
      </c>
      <c r="I181" s="96">
        <f t="shared" si="31"/>
        <v>9</v>
      </c>
      <c r="J181" s="13">
        <f t="shared" si="23"/>
        <v>2005</v>
      </c>
      <c r="K181" s="2" t="s">
        <v>4241</v>
      </c>
      <c r="L181" s="123">
        <v>38607.792245370372</v>
      </c>
      <c r="M181" s="123">
        <v>38607.84652777778</v>
      </c>
      <c r="N181" s="123">
        <v>38608.046527777777</v>
      </c>
      <c r="O181" s="123">
        <v>38608.121377314812</v>
      </c>
      <c r="P181" s="38" t="s">
        <v>4242</v>
      </c>
      <c r="Q181" s="239">
        <f t="shared" si="32"/>
        <v>0.19999999999708962</v>
      </c>
      <c r="R181" s="239">
        <f t="shared" si="33"/>
        <v>0.32913194443972316</v>
      </c>
      <c r="S181" s="21">
        <f t="shared" si="34"/>
        <v>1.1999999999825377</v>
      </c>
      <c r="T181" s="6">
        <v>0</v>
      </c>
      <c r="U181" s="6">
        <v>2374</v>
      </c>
      <c r="V181" s="166" t="s">
        <v>4243</v>
      </c>
      <c r="W181" s="51">
        <v>38637</v>
      </c>
      <c r="X181" s="51">
        <v>38637</v>
      </c>
      <c r="Y181" s="51">
        <v>38637</v>
      </c>
      <c r="Z181" s="2" t="s">
        <v>8</v>
      </c>
      <c r="AA181" s="2" t="s">
        <v>8</v>
      </c>
      <c r="AB181" s="51">
        <v>38637</v>
      </c>
      <c r="AC181" s="51">
        <v>38637</v>
      </c>
      <c r="AD181" s="51">
        <v>38637</v>
      </c>
      <c r="AE181" s="51">
        <v>38637</v>
      </c>
      <c r="AF181" s="51">
        <v>38637</v>
      </c>
      <c r="AG181" s="2" t="s">
        <v>8</v>
      </c>
      <c r="AH181" s="2" t="s">
        <v>8</v>
      </c>
      <c r="AI181" s="51">
        <v>38637</v>
      </c>
    </row>
    <row r="182" spans="1:35">
      <c r="A182" s="59" t="s">
        <v>729</v>
      </c>
      <c r="B182" s="81" t="s">
        <v>466</v>
      </c>
      <c r="C182" s="59" t="s">
        <v>730</v>
      </c>
      <c r="D182" s="2" t="s">
        <v>731</v>
      </c>
      <c r="E182" s="59" t="s">
        <v>273</v>
      </c>
      <c r="F182" s="81" t="s">
        <v>292</v>
      </c>
      <c r="G182" s="97">
        <v>47.95</v>
      </c>
      <c r="H182" s="97">
        <v>-129.08000000000001</v>
      </c>
      <c r="I182" s="96">
        <f t="shared" si="31"/>
        <v>9</v>
      </c>
      <c r="J182" s="13">
        <f t="shared" si="23"/>
        <v>2005</v>
      </c>
      <c r="K182" s="2" t="s">
        <v>4238</v>
      </c>
      <c r="L182" s="123">
        <v>38608.752824074072</v>
      </c>
      <c r="M182" s="123">
        <v>38608.810439814813</v>
      </c>
      <c r="N182" s="123">
        <v>38609.137650462966</v>
      </c>
      <c r="O182" s="123">
        <v>38609.235208333332</v>
      </c>
      <c r="P182" s="38" t="s">
        <v>4239</v>
      </c>
      <c r="Q182" s="239">
        <f t="shared" ref="Q182:Q187" si="35">N182 - M182</f>
        <v>0.32721064815268619</v>
      </c>
      <c r="R182" s="239">
        <f t="shared" ref="R182:R187" si="36">O182 - L182</f>
        <v>0.48238425925956108</v>
      </c>
      <c r="S182" s="21">
        <f t="shared" si="34"/>
        <v>1.9632638889161171</v>
      </c>
      <c r="T182" s="6">
        <v>0</v>
      </c>
      <c r="U182" s="6">
        <v>2214</v>
      </c>
      <c r="V182" s="166" t="s">
        <v>4240</v>
      </c>
      <c r="W182" s="51">
        <v>38637</v>
      </c>
      <c r="X182" s="51">
        <v>38637</v>
      </c>
      <c r="Y182" s="51">
        <v>38637</v>
      </c>
      <c r="Z182" s="2" t="s">
        <v>8</v>
      </c>
      <c r="AA182" s="2" t="s">
        <v>8</v>
      </c>
      <c r="AB182" s="51">
        <v>38637</v>
      </c>
      <c r="AC182" s="51">
        <v>38637</v>
      </c>
      <c r="AD182" s="51">
        <v>38637</v>
      </c>
      <c r="AE182" s="51">
        <v>38637</v>
      </c>
      <c r="AF182" s="51">
        <v>38637</v>
      </c>
      <c r="AG182" s="2" t="s">
        <v>8</v>
      </c>
      <c r="AH182" s="2" t="s">
        <v>8</v>
      </c>
      <c r="AI182" s="51">
        <v>38637</v>
      </c>
    </row>
    <row r="183" spans="1:35">
      <c r="A183" s="59" t="s">
        <v>729</v>
      </c>
      <c r="B183" s="81" t="s">
        <v>466</v>
      </c>
      <c r="C183" s="59" t="s">
        <v>730</v>
      </c>
      <c r="D183" s="2" t="s">
        <v>731</v>
      </c>
      <c r="E183" s="59" t="s">
        <v>273</v>
      </c>
      <c r="F183" s="81" t="s">
        <v>292</v>
      </c>
      <c r="G183" s="97">
        <v>47.95</v>
      </c>
      <c r="H183" s="97">
        <v>-129.08000000000001</v>
      </c>
      <c r="I183" s="96">
        <f t="shared" si="31"/>
        <v>9</v>
      </c>
      <c r="J183" s="13">
        <f t="shared" si="23"/>
        <v>2005</v>
      </c>
      <c r="K183" s="2" t="s">
        <v>4236</v>
      </c>
      <c r="L183" s="123">
        <v>38610.324305555558</v>
      </c>
      <c r="M183" s="123">
        <v>38610.379166666666</v>
      </c>
      <c r="N183" s="123">
        <v>38611.00277777778</v>
      </c>
      <c r="O183" s="123">
        <v>38611.076388888891</v>
      </c>
      <c r="P183" s="38" t="s">
        <v>2678</v>
      </c>
      <c r="Q183" s="239">
        <f t="shared" si="35"/>
        <v>0.62361111111385981</v>
      </c>
      <c r="R183" s="239">
        <f t="shared" si="36"/>
        <v>0.75208333333284827</v>
      </c>
      <c r="S183" s="21">
        <f t="shared" si="34"/>
        <v>3.7416666666831588</v>
      </c>
      <c r="T183" s="6">
        <v>0</v>
      </c>
      <c r="U183" s="6">
        <v>2214</v>
      </c>
      <c r="V183" s="166" t="s">
        <v>4237</v>
      </c>
      <c r="W183" s="51">
        <v>38637</v>
      </c>
      <c r="X183" s="51">
        <v>38637</v>
      </c>
      <c r="Y183" s="51">
        <v>38637</v>
      </c>
      <c r="Z183" s="2" t="s">
        <v>8</v>
      </c>
      <c r="AA183" s="2" t="s">
        <v>8</v>
      </c>
      <c r="AB183" s="51">
        <v>38637</v>
      </c>
      <c r="AC183" s="51">
        <v>38637</v>
      </c>
      <c r="AD183" s="51">
        <v>38637</v>
      </c>
      <c r="AE183" s="51">
        <v>38637</v>
      </c>
      <c r="AF183" s="51">
        <v>38637</v>
      </c>
      <c r="AG183" s="2" t="s">
        <v>8</v>
      </c>
      <c r="AH183" s="2" t="s">
        <v>8</v>
      </c>
      <c r="AI183" s="51">
        <v>38637</v>
      </c>
    </row>
    <row r="184" spans="1:35">
      <c r="A184" s="59" t="s">
        <v>729</v>
      </c>
      <c r="B184" s="81" t="s">
        <v>466</v>
      </c>
      <c r="C184" s="59" t="s">
        <v>730</v>
      </c>
      <c r="D184" s="2" t="s">
        <v>731</v>
      </c>
      <c r="E184" s="59" t="s">
        <v>273</v>
      </c>
      <c r="F184" s="81" t="s">
        <v>292</v>
      </c>
      <c r="G184" s="97">
        <v>47.95</v>
      </c>
      <c r="H184" s="97">
        <v>-129.08000000000001</v>
      </c>
      <c r="I184" s="96">
        <f t="shared" si="31"/>
        <v>9</v>
      </c>
      <c r="J184" s="13">
        <f t="shared" si="23"/>
        <v>2005</v>
      </c>
      <c r="K184" s="2" t="s">
        <v>4234</v>
      </c>
      <c r="L184" s="123">
        <v>38611.45952546296</v>
      </c>
      <c r="M184" s="123">
        <v>38611.504166666666</v>
      </c>
      <c r="N184" s="123">
        <v>38611.525694444441</v>
      </c>
      <c r="O184" s="123">
        <v>38611.571608796294</v>
      </c>
      <c r="P184" s="38" t="s">
        <v>4232</v>
      </c>
      <c r="Q184" s="239">
        <f t="shared" si="35"/>
        <v>2.1527777775190771E-2</v>
      </c>
      <c r="R184" s="239">
        <f t="shared" si="36"/>
        <v>0.11208333333343035</v>
      </c>
      <c r="S184" s="21">
        <f t="shared" si="34"/>
        <v>0.12916666665114462</v>
      </c>
      <c r="T184" s="6">
        <v>0</v>
      </c>
      <c r="U184" s="6">
        <v>1814</v>
      </c>
      <c r="V184" s="166" t="s">
        <v>4235</v>
      </c>
      <c r="W184" s="51">
        <v>38637</v>
      </c>
      <c r="X184" s="51">
        <v>38637</v>
      </c>
      <c r="Y184" s="51">
        <v>38637</v>
      </c>
      <c r="Z184" s="2" t="s">
        <v>8</v>
      </c>
      <c r="AA184" s="2" t="s">
        <v>8</v>
      </c>
      <c r="AB184" s="51">
        <v>38637</v>
      </c>
      <c r="AC184" s="51">
        <v>38637</v>
      </c>
      <c r="AD184" s="51">
        <v>38637</v>
      </c>
      <c r="AE184" s="51">
        <v>38637</v>
      </c>
      <c r="AF184" s="51">
        <v>38637</v>
      </c>
      <c r="AG184" s="2" t="s">
        <v>8</v>
      </c>
      <c r="AH184" s="2" t="s">
        <v>8</v>
      </c>
      <c r="AI184" s="51">
        <v>38637</v>
      </c>
    </row>
    <row r="185" spans="1:35">
      <c r="A185" s="59" t="s">
        <v>729</v>
      </c>
      <c r="B185" s="81" t="s">
        <v>466</v>
      </c>
      <c r="C185" s="59" t="s">
        <v>730</v>
      </c>
      <c r="D185" s="2" t="s">
        <v>731</v>
      </c>
      <c r="E185" s="59" t="s">
        <v>273</v>
      </c>
      <c r="F185" s="81" t="s">
        <v>292</v>
      </c>
      <c r="G185" s="97">
        <v>47.95</v>
      </c>
      <c r="H185" s="97">
        <v>-129.08000000000001</v>
      </c>
      <c r="I185" s="96">
        <f t="shared" si="31"/>
        <v>9</v>
      </c>
      <c r="J185" s="13">
        <f t="shared" si="23"/>
        <v>2005</v>
      </c>
      <c r="K185" s="2" t="s">
        <v>4231</v>
      </c>
      <c r="L185" s="123">
        <v>38612.156076388892</v>
      </c>
      <c r="M185" s="123">
        <v>38612.216087962966</v>
      </c>
      <c r="N185" s="123">
        <v>38613.086550925924</v>
      </c>
      <c r="O185" s="123">
        <v>38613.194490740738</v>
      </c>
      <c r="P185" s="38" t="s">
        <v>4232</v>
      </c>
      <c r="Q185" s="239">
        <f t="shared" si="35"/>
        <v>0.87046296295739012</v>
      </c>
      <c r="R185" s="239">
        <f t="shared" si="36"/>
        <v>1.0384143518458586</v>
      </c>
      <c r="S185" s="21">
        <f t="shared" si="34"/>
        <v>5.2227777777443407</v>
      </c>
      <c r="T185" s="6">
        <v>0</v>
      </c>
      <c r="U185" s="6">
        <v>2495</v>
      </c>
      <c r="V185" s="166" t="s">
        <v>4233</v>
      </c>
      <c r="W185" s="51">
        <v>38637</v>
      </c>
      <c r="X185" s="51">
        <v>38637</v>
      </c>
      <c r="Y185" s="51">
        <v>38637</v>
      </c>
      <c r="Z185" s="2" t="s">
        <v>8</v>
      </c>
      <c r="AA185" s="2" t="s">
        <v>8</v>
      </c>
      <c r="AB185" s="51">
        <v>38637</v>
      </c>
      <c r="AC185" s="51">
        <v>38637</v>
      </c>
      <c r="AD185" s="51">
        <v>38637</v>
      </c>
      <c r="AE185" s="51">
        <v>38637</v>
      </c>
      <c r="AF185" s="51">
        <v>38637</v>
      </c>
      <c r="AG185" s="2" t="s">
        <v>8</v>
      </c>
      <c r="AH185" s="2" t="s">
        <v>8</v>
      </c>
      <c r="AI185" s="51">
        <v>38637</v>
      </c>
    </row>
    <row r="186" spans="1:35">
      <c r="A186" s="59" t="s">
        <v>729</v>
      </c>
      <c r="B186" s="81" t="s">
        <v>466</v>
      </c>
      <c r="C186" s="59" t="s">
        <v>730</v>
      </c>
      <c r="D186" s="2" t="s">
        <v>731</v>
      </c>
      <c r="E186" s="59" t="s">
        <v>273</v>
      </c>
      <c r="F186" s="81" t="s">
        <v>292</v>
      </c>
      <c r="G186" s="97">
        <v>47.95</v>
      </c>
      <c r="H186" s="97">
        <v>-129.08000000000001</v>
      </c>
      <c r="I186" s="96">
        <f t="shared" si="31"/>
        <v>9</v>
      </c>
      <c r="J186" s="13">
        <f t="shared" si="23"/>
        <v>2005</v>
      </c>
      <c r="K186" s="2" t="s">
        <v>4229</v>
      </c>
      <c r="L186" s="123">
        <v>38613.994687500002</v>
      </c>
      <c r="M186" s="123">
        <v>38614.056770833333</v>
      </c>
      <c r="N186" s="123">
        <v>38615.150497685187</v>
      </c>
      <c r="O186" s="123">
        <v>38615.224988425929</v>
      </c>
      <c r="P186" s="38" t="s">
        <v>2678</v>
      </c>
      <c r="Q186" s="239">
        <f t="shared" si="35"/>
        <v>1.0937268518537167</v>
      </c>
      <c r="R186" s="239">
        <f t="shared" si="36"/>
        <v>1.2303009259267128</v>
      </c>
      <c r="S186" s="21">
        <f t="shared" si="34"/>
        <v>6.5623611111222999</v>
      </c>
      <c r="T186" s="6">
        <v>0</v>
      </c>
      <c r="U186" s="6">
        <v>2330</v>
      </c>
      <c r="V186" s="166" t="s">
        <v>4230</v>
      </c>
      <c r="W186" s="51">
        <v>38637</v>
      </c>
      <c r="X186" s="51">
        <v>38637</v>
      </c>
      <c r="Y186" s="51">
        <v>38637</v>
      </c>
      <c r="Z186" s="2" t="s">
        <v>8</v>
      </c>
      <c r="AA186" s="2" t="s">
        <v>8</v>
      </c>
      <c r="AB186" s="51">
        <v>38637</v>
      </c>
      <c r="AC186" s="51">
        <v>38637</v>
      </c>
      <c r="AD186" s="51">
        <v>38637</v>
      </c>
      <c r="AE186" s="51">
        <v>38637</v>
      </c>
      <c r="AF186" s="51">
        <v>38637</v>
      </c>
      <c r="AG186" s="2" t="s">
        <v>8</v>
      </c>
      <c r="AH186" s="2" t="s">
        <v>8</v>
      </c>
      <c r="AI186" s="51">
        <v>38637</v>
      </c>
    </row>
    <row r="187" spans="1:35">
      <c r="A187" s="59" t="s">
        <v>729</v>
      </c>
      <c r="B187" s="81" t="s">
        <v>466</v>
      </c>
      <c r="C187" s="59" t="s">
        <v>730</v>
      </c>
      <c r="D187" s="2" t="s">
        <v>731</v>
      </c>
      <c r="E187" s="59" t="s">
        <v>273</v>
      </c>
      <c r="F187" s="81" t="s">
        <v>292</v>
      </c>
      <c r="G187" s="97">
        <v>47.95</v>
      </c>
      <c r="H187" s="97">
        <v>-129.08000000000001</v>
      </c>
      <c r="I187" s="96">
        <f t="shared" si="31"/>
        <v>9</v>
      </c>
      <c r="J187" s="13">
        <f t="shared" si="23"/>
        <v>2005</v>
      </c>
      <c r="K187" s="2" t="s">
        <v>4226</v>
      </c>
      <c r="L187" s="123">
        <v>38616.041481481479</v>
      </c>
      <c r="M187" s="123">
        <v>38616.102858796294</v>
      </c>
      <c r="N187" s="123">
        <v>38617.024895833332</v>
      </c>
      <c r="O187" s="123">
        <v>38617.091157407405</v>
      </c>
      <c r="P187" s="38" t="s">
        <v>4227</v>
      </c>
      <c r="Q187" s="239">
        <f t="shared" si="35"/>
        <v>0.92203703703853535</v>
      </c>
      <c r="R187" s="239">
        <f t="shared" si="36"/>
        <v>1.0496759259258397</v>
      </c>
      <c r="S187" s="21">
        <f t="shared" si="34"/>
        <v>5.5322222222312121</v>
      </c>
      <c r="T187" s="6">
        <v>0</v>
      </c>
      <c r="U187" s="6">
        <v>2285</v>
      </c>
      <c r="V187" s="166" t="s">
        <v>4228</v>
      </c>
      <c r="W187" s="51">
        <v>38637</v>
      </c>
      <c r="X187" s="51">
        <v>38637</v>
      </c>
      <c r="Y187" s="51">
        <v>38637</v>
      </c>
      <c r="Z187" s="2" t="s">
        <v>8</v>
      </c>
      <c r="AA187" s="2" t="s">
        <v>8</v>
      </c>
      <c r="AB187" s="51">
        <v>38637</v>
      </c>
      <c r="AC187" s="51">
        <v>38637</v>
      </c>
      <c r="AD187" s="51">
        <v>38637</v>
      </c>
      <c r="AE187" s="51">
        <v>38637</v>
      </c>
      <c r="AF187" s="51">
        <v>38637</v>
      </c>
      <c r="AG187" s="2" t="s">
        <v>8</v>
      </c>
      <c r="AH187" s="2" t="s">
        <v>8</v>
      </c>
      <c r="AI187" s="51">
        <v>38637</v>
      </c>
    </row>
    <row r="188" spans="1:35">
      <c r="A188" s="59" t="s">
        <v>729</v>
      </c>
      <c r="B188" s="81" t="s">
        <v>466</v>
      </c>
      <c r="C188" s="59" t="s">
        <v>730</v>
      </c>
      <c r="D188" s="2" t="s">
        <v>731</v>
      </c>
      <c r="E188" s="59" t="s">
        <v>273</v>
      </c>
      <c r="F188" s="81" t="s">
        <v>292</v>
      </c>
      <c r="G188" s="97">
        <v>47.95</v>
      </c>
      <c r="H188" s="97">
        <v>-129.08000000000001</v>
      </c>
      <c r="I188" s="96">
        <f t="shared" si="31"/>
        <v>9</v>
      </c>
      <c r="J188" s="13">
        <f t="shared" si="23"/>
        <v>2005</v>
      </c>
      <c r="K188" s="2" t="s">
        <v>4224</v>
      </c>
      <c r="L188" s="123">
        <v>38617.994155092594</v>
      </c>
      <c r="M188" s="123">
        <v>38618.058125000003</v>
      </c>
      <c r="N188" s="123">
        <v>38618.665081018517</v>
      </c>
      <c r="O188" s="123">
        <v>38618.724247685182</v>
      </c>
      <c r="P188" s="38" t="s">
        <v>2656</v>
      </c>
      <c r="Q188" s="239">
        <f t="shared" ref="Q188:Q240" si="37">N188 - M188</f>
        <v>0.60695601851330139</v>
      </c>
      <c r="R188" s="239">
        <f t="shared" ref="R188:R240" si="38">O188 - L188</f>
        <v>0.73009259258833481</v>
      </c>
      <c r="S188" s="21">
        <f t="shared" si="34"/>
        <v>3.6417361110798083</v>
      </c>
      <c r="T188" s="6">
        <v>0</v>
      </c>
      <c r="U188" s="6">
        <v>2214</v>
      </c>
      <c r="V188" s="166" t="s">
        <v>4225</v>
      </c>
      <c r="W188" s="51">
        <v>38637</v>
      </c>
      <c r="X188" s="51">
        <v>38637</v>
      </c>
      <c r="Y188" s="51">
        <v>38637</v>
      </c>
      <c r="Z188" s="2" t="s">
        <v>8</v>
      </c>
      <c r="AA188" s="2" t="s">
        <v>8</v>
      </c>
      <c r="AB188" s="51">
        <v>38637</v>
      </c>
      <c r="AC188" s="51">
        <v>38637</v>
      </c>
      <c r="AD188" s="51">
        <v>38637</v>
      </c>
      <c r="AE188" s="51">
        <v>38637</v>
      </c>
      <c r="AF188" s="51">
        <v>38637</v>
      </c>
      <c r="AG188" s="2" t="s">
        <v>8</v>
      </c>
      <c r="AH188" s="2" t="s">
        <v>8</v>
      </c>
      <c r="AI188" s="51">
        <v>38637</v>
      </c>
    </row>
    <row r="189" spans="1:35">
      <c r="A189" s="59" t="s">
        <v>729</v>
      </c>
      <c r="B189" s="81" t="s">
        <v>466</v>
      </c>
      <c r="C189" s="59" t="s">
        <v>730</v>
      </c>
      <c r="D189" s="2" t="s">
        <v>731</v>
      </c>
      <c r="E189" s="59" t="s">
        <v>273</v>
      </c>
      <c r="F189" s="81" t="s">
        <v>292</v>
      </c>
      <c r="G189" s="97">
        <v>47.95</v>
      </c>
      <c r="H189" s="97">
        <v>-129.08000000000001</v>
      </c>
      <c r="I189" s="96">
        <f t="shared" si="31"/>
        <v>9</v>
      </c>
      <c r="J189" s="13">
        <f t="shared" si="23"/>
        <v>2005</v>
      </c>
      <c r="K189" s="2" t="s">
        <v>4221</v>
      </c>
      <c r="L189" s="123">
        <v>38620.871053240742</v>
      </c>
      <c r="M189" s="123">
        <v>38620.92465277778</v>
      </c>
      <c r="N189" s="123">
        <v>38622.089479166665</v>
      </c>
      <c r="O189" s="123">
        <v>38622.149594907409</v>
      </c>
      <c r="P189" s="38" t="s">
        <v>2678</v>
      </c>
      <c r="Q189" s="239">
        <f t="shared" si="37"/>
        <v>1.1648263888855581</v>
      </c>
      <c r="R189" s="239">
        <f t="shared" si="38"/>
        <v>1.2785416666665697</v>
      </c>
      <c r="S189" s="21">
        <f t="shared" si="34"/>
        <v>6.9889583333133487</v>
      </c>
      <c r="T189" s="6">
        <v>0</v>
      </c>
      <c r="U189" s="6">
        <v>2378</v>
      </c>
      <c r="V189" s="166" t="s">
        <v>4223</v>
      </c>
      <c r="W189" s="51">
        <v>38637</v>
      </c>
      <c r="X189" s="51">
        <v>38637</v>
      </c>
      <c r="Y189" s="51">
        <v>38637</v>
      </c>
      <c r="Z189" s="2" t="s">
        <v>8</v>
      </c>
      <c r="AA189" s="2" t="s">
        <v>8</v>
      </c>
      <c r="AB189" s="51">
        <v>38637</v>
      </c>
      <c r="AC189" s="51">
        <v>38637</v>
      </c>
      <c r="AD189" s="51">
        <v>38637</v>
      </c>
      <c r="AE189" s="51">
        <v>38637</v>
      </c>
      <c r="AF189" s="51">
        <v>38637</v>
      </c>
      <c r="AG189" s="2" t="s">
        <v>8</v>
      </c>
      <c r="AH189" s="2" t="s">
        <v>8</v>
      </c>
      <c r="AI189" s="51">
        <v>38637</v>
      </c>
    </row>
    <row r="190" spans="1:35">
      <c r="A190" s="59" t="s">
        <v>729</v>
      </c>
      <c r="B190" s="81" t="s">
        <v>466</v>
      </c>
      <c r="C190" s="59" t="s">
        <v>730</v>
      </c>
      <c r="D190" s="2" t="s">
        <v>731</v>
      </c>
      <c r="E190" s="59" t="s">
        <v>273</v>
      </c>
      <c r="F190" s="81" t="s">
        <v>292</v>
      </c>
      <c r="G190" s="97">
        <v>47.95</v>
      </c>
      <c r="H190" s="97">
        <v>-129.08000000000001</v>
      </c>
      <c r="I190" s="96">
        <f t="shared" si="31"/>
        <v>9</v>
      </c>
      <c r="J190" s="13">
        <f t="shared" si="23"/>
        <v>2005</v>
      </c>
      <c r="K190" s="2" t="s">
        <v>4218</v>
      </c>
      <c r="L190" s="123">
        <v>38622.692361111112</v>
      </c>
      <c r="M190" s="123">
        <v>38622.741666666669</v>
      </c>
      <c r="N190" s="123">
        <v>38623.549803240741</v>
      </c>
      <c r="O190" s="123">
        <v>38623.658784722225</v>
      </c>
      <c r="P190" s="38" t="s">
        <v>4219</v>
      </c>
      <c r="Q190" s="239">
        <f t="shared" si="37"/>
        <v>0.80813657407270512</v>
      </c>
      <c r="R190" s="239">
        <f t="shared" si="38"/>
        <v>0.96642361111298669</v>
      </c>
      <c r="S190" s="21">
        <f t="shared" si="34"/>
        <v>4.8488194444362307</v>
      </c>
      <c r="T190" s="6">
        <v>0</v>
      </c>
      <c r="U190" s="6">
        <v>2214</v>
      </c>
      <c r="V190" s="166" t="s">
        <v>6761</v>
      </c>
      <c r="W190" s="51">
        <v>38637</v>
      </c>
      <c r="X190" s="51">
        <v>38637</v>
      </c>
      <c r="Y190" s="51">
        <v>38637</v>
      </c>
      <c r="Z190" s="2" t="s">
        <v>8</v>
      </c>
      <c r="AA190" s="2" t="s">
        <v>8</v>
      </c>
      <c r="AB190" s="51">
        <v>38637</v>
      </c>
      <c r="AC190" s="51">
        <v>38637</v>
      </c>
      <c r="AD190" s="51">
        <v>38637</v>
      </c>
      <c r="AE190" s="51">
        <v>38637</v>
      </c>
      <c r="AF190" s="51">
        <v>38637</v>
      </c>
      <c r="AG190" s="2" t="s">
        <v>8</v>
      </c>
      <c r="AH190" s="2" t="s">
        <v>8</v>
      </c>
      <c r="AI190" s="51">
        <v>38637</v>
      </c>
    </row>
    <row r="191" spans="1:35">
      <c r="A191" s="59" t="s">
        <v>729</v>
      </c>
      <c r="B191" s="81" t="s">
        <v>466</v>
      </c>
      <c r="C191" s="59" t="s">
        <v>730</v>
      </c>
      <c r="D191" s="2" t="s">
        <v>731</v>
      </c>
      <c r="E191" s="59" t="s">
        <v>273</v>
      </c>
      <c r="F191" s="81" t="s">
        <v>292</v>
      </c>
      <c r="G191" s="97">
        <v>47.95</v>
      </c>
      <c r="H191" s="97">
        <v>-129.08000000000001</v>
      </c>
      <c r="I191" s="96">
        <f t="shared" si="31"/>
        <v>9</v>
      </c>
      <c r="J191" s="13">
        <f t="shared" si="23"/>
        <v>2005</v>
      </c>
      <c r="K191" s="2" t="s">
        <v>4215</v>
      </c>
      <c r="L191" s="123">
        <v>38625.851469907408</v>
      </c>
      <c r="M191" s="123">
        <v>38625.899375000001</v>
      </c>
      <c r="N191" s="123">
        <v>38628.118252314816</v>
      </c>
      <c r="O191" s="123">
        <v>38628.179456018515</v>
      </c>
      <c r="P191" s="38" t="s">
        <v>4216</v>
      </c>
      <c r="Q191" s="239">
        <f t="shared" si="37"/>
        <v>2.2188773148154723</v>
      </c>
      <c r="R191" s="239">
        <f t="shared" si="38"/>
        <v>2.327986111107748</v>
      </c>
      <c r="S191" s="21">
        <f t="shared" si="34"/>
        <v>13.313263888892834</v>
      </c>
      <c r="T191" s="6">
        <v>0</v>
      </c>
      <c r="U191" s="6">
        <v>2378</v>
      </c>
      <c r="V191" s="168" t="s">
        <v>6762</v>
      </c>
      <c r="W191" s="51">
        <v>38637</v>
      </c>
      <c r="X191" s="51">
        <v>38637</v>
      </c>
      <c r="Y191" s="51">
        <v>38637</v>
      </c>
      <c r="Z191" s="2" t="s">
        <v>8</v>
      </c>
      <c r="AA191" s="2" t="s">
        <v>8</v>
      </c>
      <c r="AB191" s="51">
        <v>38637</v>
      </c>
      <c r="AC191" s="51">
        <v>38637</v>
      </c>
      <c r="AD191" s="51">
        <v>38637</v>
      </c>
      <c r="AE191" s="51">
        <v>38637</v>
      </c>
      <c r="AF191" s="51">
        <v>38637</v>
      </c>
      <c r="AG191" s="2" t="s">
        <v>8</v>
      </c>
      <c r="AH191" s="2" t="s">
        <v>8</v>
      </c>
      <c r="AI191" s="51">
        <v>38637</v>
      </c>
    </row>
    <row r="192" spans="1:35">
      <c r="A192" s="59" t="s">
        <v>734</v>
      </c>
      <c r="B192" s="81" t="s">
        <v>466</v>
      </c>
      <c r="C192" s="59" t="s">
        <v>735</v>
      </c>
      <c r="D192" s="2" t="s">
        <v>736</v>
      </c>
      <c r="E192" s="81" t="s">
        <v>273</v>
      </c>
      <c r="F192" s="81" t="s">
        <v>737</v>
      </c>
      <c r="G192" s="97">
        <v>34.67</v>
      </c>
      <c r="H192" s="97">
        <v>-123</v>
      </c>
      <c r="I192" s="96">
        <f t="shared" si="31"/>
        <v>10</v>
      </c>
      <c r="J192" s="13">
        <f t="shared" si="23"/>
        <v>2005</v>
      </c>
      <c r="K192" s="2" t="s">
        <v>4214</v>
      </c>
      <c r="L192" s="123">
        <v>38662.597916666666</v>
      </c>
      <c r="M192" s="123">
        <v>38662.681944444441</v>
      </c>
      <c r="N192" s="123">
        <v>38663.965277777781</v>
      </c>
      <c r="O192" s="123">
        <v>38664.090277777781</v>
      </c>
      <c r="P192" s="38" t="s">
        <v>4212</v>
      </c>
      <c r="Q192" s="239">
        <f t="shared" si="37"/>
        <v>1.2833333333401242</v>
      </c>
      <c r="R192" s="239">
        <f t="shared" si="38"/>
        <v>1.492361111115315</v>
      </c>
      <c r="S192" s="21">
        <f t="shared" si="34"/>
        <v>7.7000000000407454</v>
      </c>
      <c r="T192" s="6">
        <v>0</v>
      </c>
      <c r="U192" s="6">
        <v>4126</v>
      </c>
      <c r="W192" s="51">
        <v>38685</v>
      </c>
      <c r="X192" s="51">
        <v>38685</v>
      </c>
      <c r="Y192" s="51">
        <v>38685</v>
      </c>
      <c r="Z192" s="2" t="s">
        <v>8</v>
      </c>
      <c r="AA192" s="2" t="s">
        <v>8</v>
      </c>
      <c r="AB192" s="51">
        <v>38685</v>
      </c>
      <c r="AC192" s="51">
        <v>38685</v>
      </c>
      <c r="AD192" s="51">
        <v>38685</v>
      </c>
      <c r="AE192" s="51">
        <v>38685</v>
      </c>
      <c r="AF192" s="51">
        <v>38685</v>
      </c>
      <c r="AG192" s="2" t="s">
        <v>8</v>
      </c>
      <c r="AH192" s="2" t="s">
        <v>8</v>
      </c>
      <c r="AI192" s="51">
        <v>38685</v>
      </c>
    </row>
    <row r="193" spans="1:35">
      <c r="A193" s="59" t="s">
        <v>734</v>
      </c>
      <c r="B193" s="81" t="s">
        <v>466</v>
      </c>
      <c r="C193" s="59" t="s">
        <v>735</v>
      </c>
      <c r="D193" s="2" t="s">
        <v>736</v>
      </c>
      <c r="E193" s="81" t="s">
        <v>273</v>
      </c>
      <c r="F193" s="81" t="s">
        <v>737</v>
      </c>
      <c r="G193" s="97">
        <v>34.67</v>
      </c>
      <c r="H193" s="97">
        <v>-123</v>
      </c>
      <c r="I193" s="96">
        <f t="shared" si="31"/>
        <v>10</v>
      </c>
      <c r="J193" s="13">
        <f t="shared" si="23"/>
        <v>2005</v>
      </c>
      <c r="K193" s="2" t="s">
        <v>4213</v>
      </c>
      <c r="L193" s="123">
        <v>38667.09375</v>
      </c>
      <c r="M193" s="123">
        <v>38667.189583333333</v>
      </c>
      <c r="N193" s="123">
        <v>38668.356249999997</v>
      </c>
      <c r="O193" s="123">
        <v>38668.45416666667</v>
      </c>
      <c r="P193" s="38" t="s">
        <v>4212</v>
      </c>
      <c r="Q193" s="239">
        <f t="shared" si="37"/>
        <v>1.1666666666642413</v>
      </c>
      <c r="R193" s="239">
        <f t="shared" si="38"/>
        <v>1.3604166666700621</v>
      </c>
      <c r="S193" s="21">
        <f t="shared" si="34"/>
        <v>6.9999999999854481</v>
      </c>
      <c r="T193" s="6">
        <v>0</v>
      </c>
      <c r="U193" s="6">
        <v>4118</v>
      </c>
      <c r="W193" s="51">
        <v>38685</v>
      </c>
      <c r="X193" s="51">
        <v>38685</v>
      </c>
      <c r="Y193" s="51">
        <v>38685</v>
      </c>
      <c r="Z193" s="2" t="s">
        <v>8</v>
      </c>
      <c r="AA193" s="2" t="s">
        <v>8</v>
      </c>
      <c r="AB193" s="51">
        <v>38685</v>
      </c>
      <c r="AC193" s="51">
        <v>38685</v>
      </c>
      <c r="AD193" s="51">
        <v>38685</v>
      </c>
      <c r="AE193" s="51">
        <v>38685</v>
      </c>
      <c r="AF193" s="51">
        <v>38685</v>
      </c>
      <c r="AG193" s="2" t="s">
        <v>8</v>
      </c>
      <c r="AH193" s="2" t="s">
        <v>8</v>
      </c>
      <c r="AI193" s="51">
        <v>38685</v>
      </c>
    </row>
    <row r="194" spans="1:35">
      <c r="A194" s="59" t="s">
        <v>734</v>
      </c>
      <c r="B194" s="81" t="s">
        <v>466</v>
      </c>
      <c r="C194" s="59" t="s">
        <v>735</v>
      </c>
      <c r="D194" s="2" t="s">
        <v>736</v>
      </c>
      <c r="E194" s="81" t="s">
        <v>273</v>
      </c>
      <c r="F194" s="81" t="s">
        <v>737</v>
      </c>
      <c r="G194" s="97">
        <v>34.67</v>
      </c>
      <c r="H194" s="97">
        <v>-123</v>
      </c>
      <c r="I194" s="96">
        <f t="shared" si="31"/>
        <v>10</v>
      </c>
      <c r="J194" s="13">
        <f t="shared" si="23"/>
        <v>2005</v>
      </c>
      <c r="K194" s="2" t="s">
        <v>4211</v>
      </c>
      <c r="L194" s="123">
        <v>38671.760416666664</v>
      </c>
      <c r="M194" s="123">
        <v>38671.854166666664</v>
      </c>
      <c r="N194" s="123">
        <v>38672.333333333336</v>
      </c>
      <c r="O194" s="123">
        <v>38672.427777777775</v>
      </c>
      <c r="P194" s="38" t="s">
        <v>4212</v>
      </c>
      <c r="Q194" s="239">
        <f t="shared" si="37"/>
        <v>0.47916666667151731</v>
      </c>
      <c r="R194" s="239">
        <f t="shared" si="38"/>
        <v>0.66736111111094942</v>
      </c>
      <c r="S194" s="21">
        <f t="shared" si="34"/>
        <v>2.8750000000291038</v>
      </c>
      <c r="T194" s="6">
        <v>0</v>
      </c>
      <c r="U194" s="6">
        <v>4125</v>
      </c>
      <c r="W194" s="51">
        <v>38685</v>
      </c>
      <c r="X194" s="51">
        <v>38685</v>
      </c>
      <c r="Y194" s="51">
        <v>38685</v>
      </c>
      <c r="Z194" s="2" t="s">
        <v>8</v>
      </c>
      <c r="AA194" s="2" t="s">
        <v>8</v>
      </c>
      <c r="AB194" s="51">
        <v>38685</v>
      </c>
      <c r="AC194" s="51">
        <v>38685</v>
      </c>
      <c r="AD194" s="51">
        <v>38685</v>
      </c>
      <c r="AE194" s="51">
        <v>38685</v>
      </c>
      <c r="AF194" s="51">
        <v>38685</v>
      </c>
      <c r="AG194" s="2" t="s">
        <v>8</v>
      </c>
      <c r="AH194" s="2" t="s">
        <v>8</v>
      </c>
      <c r="AI194" s="51">
        <v>38685</v>
      </c>
    </row>
    <row r="195" spans="1:35">
      <c r="A195" s="2" t="s">
        <v>746</v>
      </c>
      <c r="B195" s="81" t="s">
        <v>231</v>
      </c>
      <c r="C195" s="59" t="s">
        <v>747</v>
      </c>
      <c r="D195" s="2" t="s">
        <v>748</v>
      </c>
      <c r="E195" s="2" t="s">
        <v>340</v>
      </c>
      <c r="F195" s="99" t="s">
        <v>749</v>
      </c>
      <c r="G195" s="97">
        <v>18</v>
      </c>
      <c r="H195" s="21">
        <v>144</v>
      </c>
      <c r="I195" s="96">
        <f t="shared" si="31"/>
        <v>55</v>
      </c>
      <c r="J195" s="13">
        <f t="shared" si="23"/>
        <v>2006</v>
      </c>
      <c r="K195" s="2" t="s">
        <v>4210</v>
      </c>
      <c r="L195" s="123">
        <v>38825.848611111112</v>
      </c>
      <c r="M195" s="123">
        <v>38825.886805555558</v>
      </c>
      <c r="N195" s="123">
        <v>38826.736111111109</v>
      </c>
      <c r="O195" s="123">
        <v>38826.78125</v>
      </c>
      <c r="P195" s="38" t="s">
        <v>2916</v>
      </c>
      <c r="Q195" s="239">
        <f t="shared" si="37"/>
        <v>0.84930555555183673</v>
      </c>
      <c r="R195" s="239">
        <f t="shared" si="38"/>
        <v>0.93263888888759539</v>
      </c>
      <c r="S195" s="21">
        <f t="shared" si="34"/>
        <v>5.0958333333110204</v>
      </c>
      <c r="T195" s="6">
        <v>1219.0999999999999</v>
      </c>
      <c r="U195" s="6">
        <v>1346.52</v>
      </c>
      <c r="V195" s="169" t="s">
        <v>4198</v>
      </c>
      <c r="W195" s="112">
        <v>38903</v>
      </c>
      <c r="X195" s="112">
        <v>38903</v>
      </c>
      <c r="Y195" s="112">
        <v>38903</v>
      </c>
      <c r="Z195" s="2" t="s">
        <v>8</v>
      </c>
      <c r="AA195" s="2" t="s">
        <v>8</v>
      </c>
      <c r="AB195" s="112">
        <v>38903</v>
      </c>
      <c r="AC195" s="112">
        <v>38903</v>
      </c>
      <c r="AD195" s="112">
        <v>38903</v>
      </c>
      <c r="AE195" s="112">
        <v>38903</v>
      </c>
      <c r="AF195" s="112">
        <v>38903</v>
      </c>
      <c r="AG195" s="2" t="s">
        <v>8</v>
      </c>
      <c r="AH195" s="112">
        <v>38903</v>
      </c>
      <c r="AI195" s="112">
        <v>38903</v>
      </c>
    </row>
    <row r="196" spans="1:35">
      <c r="A196" s="2" t="s">
        <v>746</v>
      </c>
      <c r="B196" s="81" t="s">
        <v>231</v>
      </c>
      <c r="C196" s="59" t="s">
        <v>747</v>
      </c>
      <c r="D196" s="2" t="s">
        <v>748</v>
      </c>
      <c r="E196" s="2" t="s">
        <v>340</v>
      </c>
      <c r="F196" s="99" t="s">
        <v>749</v>
      </c>
      <c r="G196" s="97">
        <v>18</v>
      </c>
      <c r="H196" s="21">
        <v>144</v>
      </c>
      <c r="I196" s="96">
        <f t="shared" si="31"/>
        <v>55</v>
      </c>
      <c r="J196" s="13">
        <f t="shared" si="23"/>
        <v>2006</v>
      </c>
      <c r="K196" s="2" t="s">
        <v>4208</v>
      </c>
      <c r="L196" s="123">
        <v>38827.398611111108</v>
      </c>
      <c r="M196" s="123">
        <v>38827.436111111114</v>
      </c>
      <c r="N196" s="123">
        <v>38827.886805555558</v>
      </c>
      <c r="O196" s="123">
        <v>38827.945138888892</v>
      </c>
      <c r="P196" s="38" t="s">
        <v>4209</v>
      </c>
      <c r="Q196" s="239">
        <f t="shared" si="37"/>
        <v>0.45069444444379769</v>
      </c>
      <c r="R196" s="239">
        <f t="shared" si="38"/>
        <v>0.54652777778392192</v>
      </c>
      <c r="S196" s="21">
        <f t="shared" si="34"/>
        <v>2.7041666666627862</v>
      </c>
      <c r="T196" s="6">
        <v>1432.8</v>
      </c>
      <c r="U196" s="6">
        <v>1515.2</v>
      </c>
      <c r="V196" s="169" t="s">
        <v>3879</v>
      </c>
      <c r="W196" s="112">
        <v>38903</v>
      </c>
      <c r="X196" s="112">
        <v>38903</v>
      </c>
      <c r="Y196" s="112">
        <v>38903</v>
      </c>
      <c r="Z196" s="2" t="s">
        <v>8</v>
      </c>
      <c r="AA196" s="2" t="s">
        <v>8</v>
      </c>
      <c r="AB196" s="112">
        <v>38903</v>
      </c>
      <c r="AC196" s="112">
        <v>38903</v>
      </c>
      <c r="AD196" s="112">
        <v>38903</v>
      </c>
      <c r="AE196" s="112">
        <v>38903</v>
      </c>
      <c r="AF196" s="112">
        <v>38903</v>
      </c>
      <c r="AG196" s="2" t="s">
        <v>8</v>
      </c>
      <c r="AH196" s="112">
        <v>38903</v>
      </c>
      <c r="AI196" s="112">
        <v>38903</v>
      </c>
    </row>
    <row r="197" spans="1:35">
      <c r="A197" s="2" t="s">
        <v>746</v>
      </c>
      <c r="B197" s="81" t="s">
        <v>231</v>
      </c>
      <c r="C197" s="59" t="s">
        <v>747</v>
      </c>
      <c r="D197" s="2" t="s">
        <v>748</v>
      </c>
      <c r="E197" s="2" t="s">
        <v>340</v>
      </c>
      <c r="F197" s="99" t="s">
        <v>749</v>
      </c>
      <c r="G197" s="97">
        <v>18</v>
      </c>
      <c r="H197" s="21">
        <v>144</v>
      </c>
      <c r="I197" s="96">
        <f t="shared" si="31"/>
        <v>55</v>
      </c>
      <c r="J197" s="13">
        <f t="shared" si="23"/>
        <v>2006</v>
      </c>
      <c r="K197" s="2" t="s">
        <v>4206</v>
      </c>
      <c r="L197" s="123">
        <v>38828.930555555555</v>
      </c>
      <c r="M197" s="123">
        <v>38828.950694444444</v>
      </c>
      <c r="N197" s="123">
        <v>38829.408333333333</v>
      </c>
      <c r="O197" s="123">
        <v>38829.431944444441</v>
      </c>
      <c r="P197" s="38" t="s">
        <v>4197</v>
      </c>
      <c r="Q197" s="239">
        <f t="shared" si="37"/>
        <v>0.45763888888905058</v>
      </c>
      <c r="R197" s="239">
        <f t="shared" si="38"/>
        <v>0.50138888888614019</v>
      </c>
      <c r="S197" s="21">
        <f t="shared" si="34"/>
        <v>2.7458333333343035</v>
      </c>
      <c r="T197" s="6">
        <v>449.3</v>
      </c>
      <c r="U197" s="6">
        <v>646.73</v>
      </c>
      <c r="V197" s="169" t="s">
        <v>4207</v>
      </c>
      <c r="W197" s="112">
        <v>38903</v>
      </c>
      <c r="X197" s="112">
        <v>38903</v>
      </c>
      <c r="Y197" s="112">
        <v>38903</v>
      </c>
      <c r="Z197" s="2" t="s">
        <v>8</v>
      </c>
      <c r="AA197" s="2" t="s">
        <v>8</v>
      </c>
      <c r="AB197" s="112">
        <v>38903</v>
      </c>
      <c r="AC197" s="112">
        <v>38903</v>
      </c>
      <c r="AD197" s="112">
        <v>38903</v>
      </c>
      <c r="AE197" s="112">
        <v>38903</v>
      </c>
      <c r="AF197" s="112">
        <v>38903</v>
      </c>
      <c r="AG197" s="2" t="s">
        <v>8</v>
      </c>
      <c r="AH197" s="112">
        <v>38903</v>
      </c>
      <c r="AI197" s="112">
        <v>38903</v>
      </c>
    </row>
    <row r="198" spans="1:35">
      <c r="A198" s="2" t="s">
        <v>746</v>
      </c>
      <c r="B198" s="81" t="s">
        <v>231</v>
      </c>
      <c r="C198" s="59" t="s">
        <v>747</v>
      </c>
      <c r="D198" s="2" t="s">
        <v>748</v>
      </c>
      <c r="E198" s="2" t="s">
        <v>340</v>
      </c>
      <c r="F198" s="99" t="s">
        <v>749</v>
      </c>
      <c r="G198" s="97">
        <v>18</v>
      </c>
      <c r="H198" s="21">
        <v>144</v>
      </c>
      <c r="I198" s="96">
        <f t="shared" si="31"/>
        <v>55</v>
      </c>
      <c r="J198" s="13">
        <f t="shared" si="23"/>
        <v>2006</v>
      </c>
      <c r="K198" s="2" t="s">
        <v>4205</v>
      </c>
      <c r="L198" s="123">
        <v>38830.102777777778</v>
      </c>
      <c r="M198" s="123">
        <v>38830.129861111112</v>
      </c>
      <c r="N198" s="123">
        <v>38830.736111111109</v>
      </c>
      <c r="O198" s="123">
        <v>38830.763194444444</v>
      </c>
      <c r="P198" s="38" t="s">
        <v>4197</v>
      </c>
      <c r="Q198" s="239">
        <f t="shared" si="37"/>
        <v>0.60624999999708962</v>
      </c>
      <c r="R198" s="239">
        <f t="shared" si="38"/>
        <v>0.66041666666569654</v>
      </c>
      <c r="S198" s="21">
        <f t="shared" si="34"/>
        <v>3.6374999999825377</v>
      </c>
      <c r="T198" s="6">
        <v>383</v>
      </c>
      <c r="U198" s="6">
        <v>619.94000000000005</v>
      </c>
      <c r="V198" s="169" t="s">
        <v>4198</v>
      </c>
      <c r="W198" s="112">
        <v>38903</v>
      </c>
      <c r="X198" s="112">
        <v>38903</v>
      </c>
      <c r="Y198" s="112">
        <v>38903</v>
      </c>
      <c r="Z198" s="2" t="s">
        <v>8</v>
      </c>
      <c r="AA198" s="2" t="s">
        <v>8</v>
      </c>
      <c r="AB198" s="112">
        <v>38903</v>
      </c>
      <c r="AC198" s="112">
        <v>38903</v>
      </c>
      <c r="AD198" s="112">
        <v>38903</v>
      </c>
      <c r="AE198" s="112">
        <v>38903</v>
      </c>
      <c r="AF198" s="112">
        <v>38903</v>
      </c>
      <c r="AG198" s="2" t="s">
        <v>8</v>
      </c>
      <c r="AH198" s="112">
        <v>38903</v>
      </c>
      <c r="AI198" s="112">
        <v>38903</v>
      </c>
    </row>
    <row r="199" spans="1:35">
      <c r="A199" s="2" t="s">
        <v>746</v>
      </c>
      <c r="B199" s="81" t="s">
        <v>231</v>
      </c>
      <c r="C199" s="59" t="s">
        <v>747</v>
      </c>
      <c r="D199" s="2" t="s">
        <v>748</v>
      </c>
      <c r="E199" s="2" t="s">
        <v>340</v>
      </c>
      <c r="F199" s="99" t="s">
        <v>749</v>
      </c>
      <c r="G199" s="97">
        <v>18</v>
      </c>
      <c r="H199" s="21">
        <v>144</v>
      </c>
      <c r="I199" s="96">
        <f t="shared" si="31"/>
        <v>55</v>
      </c>
      <c r="J199" s="13">
        <f t="shared" si="23"/>
        <v>2006</v>
      </c>
      <c r="K199" s="2" t="s">
        <v>4204</v>
      </c>
      <c r="L199" s="123">
        <v>38831.338194444441</v>
      </c>
      <c r="M199" s="123">
        <v>38831.361111111109</v>
      </c>
      <c r="N199" s="123">
        <v>38831.561805555553</v>
      </c>
      <c r="O199" s="123">
        <v>38831.588194444441</v>
      </c>
      <c r="P199" s="38" t="s">
        <v>4197</v>
      </c>
      <c r="Q199" s="239">
        <f t="shared" si="37"/>
        <v>0.20069444444379769</v>
      </c>
      <c r="R199" s="239">
        <f t="shared" si="38"/>
        <v>0.25</v>
      </c>
      <c r="S199" s="21">
        <f t="shared" si="34"/>
        <v>1.2041666666627862</v>
      </c>
      <c r="T199" s="6">
        <v>506.1</v>
      </c>
      <c r="U199" s="6">
        <v>586.15</v>
      </c>
      <c r="V199" s="169" t="s">
        <v>4198</v>
      </c>
      <c r="W199" s="112">
        <v>38903</v>
      </c>
      <c r="X199" s="112">
        <v>38903</v>
      </c>
      <c r="Y199" s="112">
        <v>38903</v>
      </c>
      <c r="Z199" s="2" t="s">
        <v>8</v>
      </c>
      <c r="AA199" s="2" t="s">
        <v>8</v>
      </c>
      <c r="AB199" s="112">
        <v>38903</v>
      </c>
      <c r="AC199" s="112">
        <v>38903</v>
      </c>
      <c r="AD199" s="112">
        <v>38903</v>
      </c>
      <c r="AE199" s="112">
        <v>38903</v>
      </c>
      <c r="AF199" s="112">
        <v>38903</v>
      </c>
      <c r="AG199" s="2" t="s">
        <v>8</v>
      </c>
      <c r="AH199" s="112">
        <v>38903</v>
      </c>
      <c r="AI199" s="112">
        <v>38903</v>
      </c>
    </row>
    <row r="200" spans="1:35">
      <c r="A200" s="2" t="s">
        <v>746</v>
      </c>
      <c r="B200" s="81" t="s">
        <v>231</v>
      </c>
      <c r="C200" s="59" t="s">
        <v>747</v>
      </c>
      <c r="D200" s="2" t="s">
        <v>748</v>
      </c>
      <c r="E200" s="2" t="s">
        <v>340</v>
      </c>
      <c r="F200" s="99" t="s">
        <v>749</v>
      </c>
      <c r="G200" s="97">
        <v>18</v>
      </c>
      <c r="H200" s="21">
        <v>144</v>
      </c>
      <c r="I200" s="96">
        <f t="shared" si="31"/>
        <v>55</v>
      </c>
      <c r="J200" s="13">
        <f t="shared" si="23"/>
        <v>2006</v>
      </c>
      <c r="K200" s="2" t="s">
        <v>4202</v>
      </c>
      <c r="L200" s="123">
        <v>38831.962500000001</v>
      </c>
      <c r="M200" s="123">
        <v>38831.990277777775</v>
      </c>
      <c r="N200" s="123">
        <v>38832.325694444444</v>
      </c>
      <c r="O200" s="123">
        <v>38832.350694444445</v>
      </c>
      <c r="P200" s="38" t="s">
        <v>4197</v>
      </c>
      <c r="Q200" s="239">
        <f t="shared" si="37"/>
        <v>0.33541666666860692</v>
      </c>
      <c r="R200" s="239">
        <f t="shared" si="38"/>
        <v>0.38819444444379769</v>
      </c>
      <c r="S200" s="21">
        <f t="shared" si="34"/>
        <v>2.0125000000116415</v>
      </c>
      <c r="T200" s="6">
        <v>466.2</v>
      </c>
      <c r="U200" s="6">
        <v>626.12</v>
      </c>
      <c r="V200" s="169" t="s">
        <v>4203</v>
      </c>
      <c r="W200" s="112">
        <v>38903</v>
      </c>
      <c r="X200" s="112">
        <v>38903</v>
      </c>
      <c r="Y200" s="112">
        <v>38903</v>
      </c>
      <c r="Z200" s="2" t="s">
        <v>8</v>
      </c>
      <c r="AA200" s="2" t="s">
        <v>8</v>
      </c>
      <c r="AB200" s="112">
        <v>38903</v>
      </c>
      <c r="AC200" s="112">
        <v>38903</v>
      </c>
      <c r="AD200" s="112">
        <v>38903</v>
      </c>
      <c r="AE200" s="112">
        <v>38903</v>
      </c>
      <c r="AF200" s="112">
        <v>38903</v>
      </c>
      <c r="AG200" s="2" t="s">
        <v>8</v>
      </c>
      <c r="AH200" s="112">
        <v>38903</v>
      </c>
      <c r="AI200" s="112">
        <v>38903</v>
      </c>
    </row>
    <row r="201" spans="1:35">
      <c r="A201" s="2" t="s">
        <v>746</v>
      </c>
      <c r="B201" s="81" t="s">
        <v>231</v>
      </c>
      <c r="C201" s="59" t="s">
        <v>747</v>
      </c>
      <c r="D201" s="2" t="s">
        <v>748</v>
      </c>
      <c r="E201" s="2" t="s">
        <v>340</v>
      </c>
      <c r="F201" s="99" t="s">
        <v>749</v>
      </c>
      <c r="G201" s="97">
        <v>18</v>
      </c>
      <c r="H201" s="21">
        <v>144</v>
      </c>
      <c r="I201" s="96">
        <f t="shared" si="31"/>
        <v>55</v>
      </c>
      <c r="J201" s="13">
        <f t="shared" si="23"/>
        <v>2006</v>
      </c>
      <c r="K201" s="2" t="s">
        <v>4200</v>
      </c>
      <c r="L201" s="123">
        <v>38832.923611111109</v>
      </c>
      <c r="M201" s="123">
        <v>38832.942361111112</v>
      </c>
      <c r="N201" s="123">
        <v>38833.563888888886</v>
      </c>
      <c r="O201" s="123">
        <v>38833.593055555553</v>
      </c>
      <c r="P201" s="38" t="s">
        <v>4201</v>
      </c>
      <c r="Q201" s="239">
        <f t="shared" si="37"/>
        <v>0.62152777777373558</v>
      </c>
      <c r="R201" s="239">
        <f t="shared" si="38"/>
        <v>0.66944444444379769</v>
      </c>
      <c r="S201" s="21">
        <f t="shared" si="34"/>
        <v>3.7291666666424135</v>
      </c>
      <c r="T201" s="6">
        <v>300</v>
      </c>
      <c r="U201" s="6">
        <v>337.48</v>
      </c>
      <c r="V201" s="169" t="s">
        <v>3879</v>
      </c>
      <c r="W201" s="112">
        <v>38903</v>
      </c>
      <c r="X201" s="112">
        <v>38903</v>
      </c>
      <c r="Y201" s="112">
        <v>38903</v>
      </c>
      <c r="Z201" s="2" t="s">
        <v>8</v>
      </c>
      <c r="AA201" s="2" t="s">
        <v>8</v>
      </c>
      <c r="AB201" s="112">
        <v>38903</v>
      </c>
      <c r="AC201" s="112">
        <v>38903</v>
      </c>
      <c r="AD201" s="112">
        <v>38903</v>
      </c>
      <c r="AE201" s="112">
        <v>38903</v>
      </c>
      <c r="AF201" s="112">
        <v>38903</v>
      </c>
      <c r="AG201" s="2" t="s">
        <v>8</v>
      </c>
      <c r="AH201" s="112">
        <v>38903</v>
      </c>
      <c r="AI201" s="112">
        <v>38903</v>
      </c>
    </row>
    <row r="202" spans="1:35">
      <c r="A202" s="2" t="s">
        <v>746</v>
      </c>
      <c r="B202" s="81" t="s">
        <v>231</v>
      </c>
      <c r="C202" s="59" t="s">
        <v>747</v>
      </c>
      <c r="D202" s="2" t="s">
        <v>748</v>
      </c>
      <c r="E202" s="2" t="s">
        <v>340</v>
      </c>
      <c r="F202" s="99" t="s">
        <v>749</v>
      </c>
      <c r="G202" s="97">
        <v>18</v>
      </c>
      <c r="H202" s="21">
        <v>144</v>
      </c>
      <c r="I202" s="96">
        <f t="shared" si="31"/>
        <v>55</v>
      </c>
      <c r="J202" s="13">
        <f t="shared" si="23"/>
        <v>2006</v>
      </c>
      <c r="K202" s="2" t="s">
        <v>4199</v>
      </c>
      <c r="L202" s="123">
        <v>38834.039583333331</v>
      </c>
      <c r="M202" s="123">
        <v>38834.059027777781</v>
      </c>
      <c r="N202" s="123">
        <v>38834.254166666666</v>
      </c>
      <c r="O202" s="123">
        <v>38834.267361111109</v>
      </c>
      <c r="P202" s="38" t="s">
        <v>4197</v>
      </c>
      <c r="Q202" s="239">
        <f t="shared" si="37"/>
        <v>0.195138888884685</v>
      </c>
      <c r="R202" s="239">
        <f t="shared" si="38"/>
        <v>0.22777777777810115</v>
      </c>
      <c r="S202" s="21">
        <f t="shared" si="34"/>
        <v>1.17083333330811</v>
      </c>
      <c r="T202" s="6">
        <v>516.79999999999995</v>
      </c>
      <c r="U202" s="6">
        <v>588.66</v>
      </c>
      <c r="V202" s="169" t="s">
        <v>4198</v>
      </c>
      <c r="W202" s="112">
        <v>38903</v>
      </c>
      <c r="X202" s="112">
        <v>38903</v>
      </c>
      <c r="Y202" s="112">
        <v>38903</v>
      </c>
      <c r="Z202" s="2" t="s">
        <v>8</v>
      </c>
      <c r="AA202" s="2" t="s">
        <v>8</v>
      </c>
      <c r="AB202" s="112">
        <v>38903</v>
      </c>
      <c r="AC202" s="112">
        <v>38903</v>
      </c>
      <c r="AD202" s="112">
        <v>38903</v>
      </c>
      <c r="AE202" s="112">
        <v>38903</v>
      </c>
      <c r="AF202" s="112">
        <v>38903</v>
      </c>
      <c r="AG202" s="2" t="s">
        <v>8</v>
      </c>
      <c r="AH202" s="112">
        <v>38903</v>
      </c>
      <c r="AI202" s="112">
        <v>38903</v>
      </c>
    </row>
    <row r="203" spans="1:35">
      <c r="A203" s="2" t="s">
        <v>746</v>
      </c>
      <c r="B203" s="81" t="s">
        <v>231</v>
      </c>
      <c r="C203" s="59" t="s">
        <v>747</v>
      </c>
      <c r="D203" s="2" t="s">
        <v>748</v>
      </c>
      <c r="E203" s="2" t="s">
        <v>340</v>
      </c>
      <c r="F203" s="99" t="s">
        <v>749</v>
      </c>
      <c r="G203" s="97">
        <v>18</v>
      </c>
      <c r="H203" s="21">
        <v>144</v>
      </c>
      <c r="I203" s="96">
        <f t="shared" si="31"/>
        <v>55</v>
      </c>
      <c r="J203" s="13">
        <f t="shared" si="23"/>
        <v>2006</v>
      </c>
      <c r="K203" s="2" t="s">
        <v>4196</v>
      </c>
      <c r="L203" s="123">
        <v>38834.754166666666</v>
      </c>
      <c r="M203" s="123">
        <v>38834.776388888888</v>
      </c>
      <c r="N203" s="123">
        <v>38835.202777777777</v>
      </c>
      <c r="O203" s="123">
        <v>38835.236805555556</v>
      </c>
      <c r="P203" s="38" t="s">
        <v>4197</v>
      </c>
      <c r="Q203" s="239">
        <f t="shared" si="37"/>
        <v>0.42638888888905058</v>
      </c>
      <c r="R203" s="239">
        <f t="shared" si="38"/>
        <v>0.48263888889050577</v>
      </c>
      <c r="S203" s="21">
        <f t="shared" si="34"/>
        <v>2.5583333333343035</v>
      </c>
      <c r="T203" s="6">
        <v>500.2</v>
      </c>
      <c r="U203" s="6">
        <v>632.67999999999995</v>
      </c>
      <c r="V203" s="169" t="s">
        <v>4198</v>
      </c>
      <c r="W203" s="112">
        <v>38903</v>
      </c>
      <c r="X203" s="112">
        <v>38903</v>
      </c>
      <c r="Y203" s="112">
        <v>38903</v>
      </c>
      <c r="Z203" s="2" t="s">
        <v>8</v>
      </c>
      <c r="AA203" s="2" t="s">
        <v>8</v>
      </c>
      <c r="AB203" s="112">
        <v>38903</v>
      </c>
      <c r="AC203" s="112">
        <v>38903</v>
      </c>
      <c r="AD203" s="112">
        <v>38903</v>
      </c>
      <c r="AE203" s="112">
        <v>38903</v>
      </c>
      <c r="AF203" s="112">
        <v>38903</v>
      </c>
      <c r="AG203" s="2" t="s">
        <v>8</v>
      </c>
      <c r="AH203" s="112">
        <v>38903</v>
      </c>
      <c r="AI203" s="112">
        <v>38903</v>
      </c>
    </row>
    <row r="204" spans="1:35">
      <c r="A204" s="2" t="s">
        <v>746</v>
      </c>
      <c r="B204" s="81" t="s">
        <v>231</v>
      </c>
      <c r="C204" s="59" t="s">
        <v>747</v>
      </c>
      <c r="D204" s="2" t="s">
        <v>748</v>
      </c>
      <c r="E204" s="2" t="s">
        <v>340</v>
      </c>
      <c r="F204" s="99" t="s">
        <v>749</v>
      </c>
      <c r="G204" s="97">
        <v>18</v>
      </c>
      <c r="H204" s="21">
        <v>144</v>
      </c>
      <c r="I204" s="96">
        <f t="shared" si="31"/>
        <v>55</v>
      </c>
      <c r="J204" s="13">
        <f t="shared" ref="J204:J211" si="39">YEAR(L204)</f>
        <v>2006</v>
      </c>
      <c r="K204" s="2" t="s">
        <v>4194</v>
      </c>
      <c r="L204" s="123">
        <v>38835.946527777778</v>
      </c>
      <c r="M204" s="123">
        <v>38835.969444444447</v>
      </c>
      <c r="N204" s="123">
        <v>38837.081944444442</v>
      </c>
      <c r="O204" s="123">
        <v>38837.102777777778</v>
      </c>
      <c r="P204" s="38" t="s">
        <v>4195</v>
      </c>
      <c r="Q204" s="239">
        <f t="shared" si="37"/>
        <v>1.1124999999956344</v>
      </c>
      <c r="R204" s="239">
        <f t="shared" si="38"/>
        <v>1.15625</v>
      </c>
      <c r="S204" s="21">
        <f t="shared" si="34"/>
        <v>6.6749999999738066</v>
      </c>
      <c r="T204" s="6">
        <v>106.6</v>
      </c>
      <c r="U204" s="6">
        <v>474.29</v>
      </c>
      <c r="V204" s="169" t="s">
        <v>3879</v>
      </c>
      <c r="W204" s="112">
        <v>38903</v>
      </c>
      <c r="X204" s="112">
        <v>38903</v>
      </c>
      <c r="Y204" s="112">
        <v>38903</v>
      </c>
      <c r="Z204" s="2" t="s">
        <v>8</v>
      </c>
      <c r="AA204" s="2" t="s">
        <v>8</v>
      </c>
      <c r="AB204" s="112">
        <v>38903</v>
      </c>
      <c r="AC204" s="112">
        <v>38903</v>
      </c>
      <c r="AD204" s="112">
        <v>38903</v>
      </c>
      <c r="AE204" s="112">
        <v>38903</v>
      </c>
      <c r="AF204" s="112">
        <v>38903</v>
      </c>
      <c r="AG204" s="2" t="s">
        <v>8</v>
      </c>
      <c r="AH204" s="112">
        <v>38903</v>
      </c>
      <c r="AI204" s="112">
        <v>38903</v>
      </c>
    </row>
    <row r="205" spans="1:35">
      <c r="A205" s="2" t="s">
        <v>746</v>
      </c>
      <c r="B205" s="81" t="s">
        <v>231</v>
      </c>
      <c r="C205" s="59" t="s">
        <v>747</v>
      </c>
      <c r="D205" s="2" t="s">
        <v>748</v>
      </c>
      <c r="E205" s="2" t="s">
        <v>340</v>
      </c>
      <c r="F205" s="99" t="s">
        <v>749</v>
      </c>
      <c r="G205" s="97">
        <v>18</v>
      </c>
      <c r="H205" s="21">
        <v>144</v>
      </c>
      <c r="I205" s="96">
        <f t="shared" si="31"/>
        <v>55</v>
      </c>
      <c r="J205" s="13">
        <f t="shared" si="39"/>
        <v>2006</v>
      </c>
      <c r="K205" s="2" t="s">
        <v>4192</v>
      </c>
      <c r="L205" s="123">
        <v>38837.372916666667</v>
      </c>
      <c r="M205" s="123">
        <v>38837.387499999997</v>
      </c>
      <c r="N205" s="123">
        <v>38837.726388888892</v>
      </c>
      <c r="O205" s="123">
        <v>38837.753472222219</v>
      </c>
      <c r="P205" s="38" t="s">
        <v>4193</v>
      </c>
      <c r="Q205" s="239">
        <f t="shared" si="37"/>
        <v>0.33888888889487134</v>
      </c>
      <c r="R205" s="239">
        <f t="shared" si="38"/>
        <v>0.38055555555183673</v>
      </c>
      <c r="S205" s="21">
        <f t="shared" si="34"/>
        <v>2.0333333333692281</v>
      </c>
      <c r="T205" s="6">
        <v>168.7</v>
      </c>
      <c r="U205" s="6">
        <v>306.51</v>
      </c>
      <c r="V205" s="169" t="s">
        <v>3879</v>
      </c>
      <c r="W205" s="112">
        <v>38903</v>
      </c>
      <c r="X205" s="112">
        <v>38903</v>
      </c>
      <c r="Y205" s="112">
        <v>38903</v>
      </c>
      <c r="Z205" s="2" t="s">
        <v>8</v>
      </c>
      <c r="AA205" s="2" t="s">
        <v>8</v>
      </c>
      <c r="AB205" s="112">
        <v>38903</v>
      </c>
      <c r="AC205" s="112">
        <v>38903</v>
      </c>
      <c r="AD205" s="112">
        <v>38903</v>
      </c>
      <c r="AE205" s="112">
        <v>38903</v>
      </c>
      <c r="AF205" s="112">
        <v>38903</v>
      </c>
      <c r="AG205" s="2" t="s">
        <v>8</v>
      </c>
      <c r="AH205" s="112">
        <v>38903</v>
      </c>
      <c r="AI205" s="112">
        <v>38903</v>
      </c>
    </row>
    <row r="206" spans="1:35">
      <c r="A206" s="2" t="s">
        <v>746</v>
      </c>
      <c r="B206" s="81" t="s">
        <v>231</v>
      </c>
      <c r="C206" s="59" t="s">
        <v>747</v>
      </c>
      <c r="D206" s="2" t="s">
        <v>748</v>
      </c>
      <c r="E206" s="2" t="s">
        <v>340</v>
      </c>
      <c r="F206" s="99" t="s">
        <v>749</v>
      </c>
      <c r="G206" s="97">
        <v>18</v>
      </c>
      <c r="H206" s="21">
        <v>144</v>
      </c>
      <c r="I206" s="96">
        <f t="shared" si="31"/>
        <v>55</v>
      </c>
      <c r="J206" s="13">
        <f t="shared" si="39"/>
        <v>2006</v>
      </c>
      <c r="K206" s="2" t="s">
        <v>4191</v>
      </c>
      <c r="L206" s="123">
        <v>38839.227777777778</v>
      </c>
      <c r="M206" s="123">
        <v>38839.243750000001</v>
      </c>
      <c r="N206" s="123">
        <v>38840.224999999999</v>
      </c>
      <c r="O206" s="123">
        <v>38840.25277777778</v>
      </c>
      <c r="P206" s="38" t="s">
        <v>4188</v>
      </c>
      <c r="Q206" s="239">
        <f t="shared" si="37"/>
        <v>0.98124999999708962</v>
      </c>
      <c r="R206" s="239">
        <f t="shared" si="38"/>
        <v>1.0250000000014552</v>
      </c>
      <c r="S206" s="21">
        <f t="shared" si="34"/>
        <v>5.8874999999825377</v>
      </c>
      <c r="T206" s="6">
        <v>294.5</v>
      </c>
      <c r="U206" s="6">
        <v>450.39</v>
      </c>
      <c r="V206" s="169" t="s">
        <v>4186</v>
      </c>
      <c r="W206" s="112">
        <v>38903</v>
      </c>
      <c r="X206" s="112">
        <v>38903</v>
      </c>
      <c r="Y206" s="112">
        <v>38903</v>
      </c>
      <c r="Z206" s="2" t="s">
        <v>8</v>
      </c>
      <c r="AA206" s="2" t="s">
        <v>8</v>
      </c>
      <c r="AB206" s="112">
        <v>38903</v>
      </c>
      <c r="AC206" s="112">
        <v>38903</v>
      </c>
      <c r="AD206" s="112">
        <v>38903</v>
      </c>
      <c r="AE206" s="112">
        <v>38903</v>
      </c>
      <c r="AF206" s="112">
        <v>38903</v>
      </c>
      <c r="AG206" s="2" t="s">
        <v>8</v>
      </c>
      <c r="AH206" s="112">
        <v>38903</v>
      </c>
      <c r="AI206" s="112">
        <v>38903</v>
      </c>
    </row>
    <row r="207" spans="1:35">
      <c r="A207" s="2" t="s">
        <v>746</v>
      </c>
      <c r="B207" s="81" t="s">
        <v>231</v>
      </c>
      <c r="C207" s="59" t="s">
        <v>747</v>
      </c>
      <c r="D207" s="2" t="s">
        <v>748</v>
      </c>
      <c r="E207" s="2" t="s">
        <v>340</v>
      </c>
      <c r="F207" s="99" t="s">
        <v>749</v>
      </c>
      <c r="G207" s="97">
        <v>18</v>
      </c>
      <c r="H207" s="21">
        <v>144</v>
      </c>
      <c r="I207" s="96">
        <f t="shared" si="31"/>
        <v>55</v>
      </c>
      <c r="J207" s="13">
        <f t="shared" si="39"/>
        <v>2006</v>
      </c>
      <c r="K207" s="2" t="s">
        <v>4189</v>
      </c>
      <c r="L207" s="123">
        <v>38840.57916666667</v>
      </c>
      <c r="M207" s="123">
        <v>38840.627083333333</v>
      </c>
      <c r="N207" s="123">
        <v>38841.188194444447</v>
      </c>
      <c r="O207" s="123">
        <v>38841.234722222223</v>
      </c>
      <c r="P207" s="38" t="s">
        <v>4190</v>
      </c>
      <c r="Q207" s="239">
        <f t="shared" si="37"/>
        <v>0.56111111111385981</v>
      </c>
      <c r="R207" s="239">
        <f t="shared" si="38"/>
        <v>0.65555555555329192</v>
      </c>
      <c r="S207" s="21">
        <f t="shared" si="34"/>
        <v>3.3666666666831588</v>
      </c>
      <c r="T207" s="6">
        <v>1488.8</v>
      </c>
      <c r="U207" s="6">
        <v>1716.95</v>
      </c>
      <c r="V207" s="169" t="s">
        <v>3879</v>
      </c>
      <c r="W207" s="112">
        <v>38903</v>
      </c>
      <c r="X207" s="112">
        <v>38903</v>
      </c>
      <c r="Y207" s="112">
        <v>38903</v>
      </c>
      <c r="Z207" s="2" t="s">
        <v>8</v>
      </c>
      <c r="AA207" s="2" t="s">
        <v>8</v>
      </c>
      <c r="AB207" s="112">
        <v>38903</v>
      </c>
      <c r="AC207" s="112">
        <v>38903</v>
      </c>
      <c r="AD207" s="112">
        <v>38903</v>
      </c>
      <c r="AE207" s="112">
        <v>38903</v>
      </c>
      <c r="AF207" s="112">
        <v>38903</v>
      </c>
      <c r="AG207" s="2" t="s">
        <v>8</v>
      </c>
      <c r="AH207" s="112">
        <v>38903</v>
      </c>
      <c r="AI207" s="112">
        <v>38903</v>
      </c>
    </row>
    <row r="208" spans="1:35">
      <c r="A208" s="2" t="s">
        <v>746</v>
      </c>
      <c r="B208" s="81" t="s">
        <v>231</v>
      </c>
      <c r="C208" s="59" t="s">
        <v>747</v>
      </c>
      <c r="D208" s="2" t="s">
        <v>748</v>
      </c>
      <c r="E208" s="2" t="s">
        <v>340</v>
      </c>
      <c r="F208" s="99" t="s">
        <v>749</v>
      </c>
      <c r="G208" s="97">
        <v>18</v>
      </c>
      <c r="H208" s="21">
        <v>144</v>
      </c>
      <c r="I208" s="96">
        <f t="shared" si="31"/>
        <v>55</v>
      </c>
      <c r="J208" s="13">
        <f t="shared" si="39"/>
        <v>2006</v>
      </c>
      <c r="K208" s="2" t="s">
        <v>4187</v>
      </c>
      <c r="L208" s="123">
        <v>38841.589583333334</v>
      </c>
      <c r="M208" s="123">
        <v>38841.611111111109</v>
      </c>
      <c r="N208" s="123">
        <v>38841.988194444442</v>
      </c>
      <c r="O208" s="123">
        <v>38842.024305555555</v>
      </c>
      <c r="P208" s="38" t="s">
        <v>4188</v>
      </c>
      <c r="Q208" s="239">
        <f t="shared" si="37"/>
        <v>0.37708333333284827</v>
      </c>
      <c r="R208" s="239">
        <f t="shared" si="38"/>
        <v>0.43472222222044365</v>
      </c>
      <c r="S208" s="21">
        <f t="shared" si="34"/>
        <v>2.2624999999970896</v>
      </c>
      <c r="T208" s="6">
        <v>362</v>
      </c>
      <c r="U208" s="6">
        <v>432.06</v>
      </c>
      <c r="V208" s="169" t="s">
        <v>3879</v>
      </c>
      <c r="W208" s="112">
        <v>38903</v>
      </c>
      <c r="X208" s="112">
        <v>38903</v>
      </c>
      <c r="Y208" s="112">
        <v>38903</v>
      </c>
      <c r="Z208" s="2" t="s">
        <v>8</v>
      </c>
      <c r="AA208" s="2" t="s">
        <v>8</v>
      </c>
      <c r="AB208" s="112">
        <v>38903</v>
      </c>
      <c r="AC208" s="112">
        <v>38903</v>
      </c>
      <c r="AD208" s="112">
        <v>38903</v>
      </c>
      <c r="AE208" s="112">
        <v>38903</v>
      </c>
      <c r="AF208" s="112">
        <v>38903</v>
      </c>
      <c r="AG208" s="2" t="s">
        <v>8</v>
      </c>
      <c r="AH208" s="112">
        <v>38903</v>
      </c>
      <c r="AI208" s="112">
        <v>38903</v>
      </c>
    </row>
    <row r="209" spans="1:35">
      <c r="A209" s="2" t="s">
        <v>746</v>
      </c>
      <c r="B209" s="81" t="s">
        <v>231</v>
      </c>
      <c r="C209" s="59" t="s">
        <v>747</v>
      </c>
      <c r="D209" s="2" t="s">
        <v>748</v>
      </c>
      <c r="E209" s="2" t="s">
        <v>340</v>
      </c>
      <c r="F209" s="99" t="s">
        <v>749</v>
      </c>
      <c r="G209" s="97">
        <v>18</v>
      </c>
      <c r="H209" s="21">
        <v>144</v>
      </c>
      <c r="I209" s="96">
        <f t="shared" si="31"/>
        <v>55</v>
      </c>
      <c r="J209" s="13">
        <f t="shared" si="39"/>
        <v>2006</v>
      </c>
      <c r="K209" s="2" t="s">
        <v>4185</v>
      </c>
      <c r="L209" s="123">
        <v>38844.238888888889</v>
      </c>
      <c r="M209" s="123">
        <v>38844.270138888889</v>
      </c>
      <c r="N209" s="123">
        <v>38845.224305555559</v>
      </c>
      <c r="O209" s="123">
        <v>38845.248611111114</v>
      </c>
      <c r="P209" s="38" t="s">
        <v>4184</v>
      </c>
      <c r="Q209" s="239">
        <f t="shared" si="37"/>
        <v>0.95416666667006211</v>
      </c>
      <c r="R209" s="239">
        <f t="shared" si="38"/>
        <v>1.0097222222248092</v>
      </c>
      <c r="S209" s="21">
        <f t="shared" si="34"/>
        <v>5.7250000000203727</v>
      </c>
      <c r="T209" s="6">
        <v>345.1</v>
      </c>
      <c r="U209" s="6">
        <v>476.06</v>
      </c>
      <c r="V209" s="169" t="s">
        <v>4186</v>
      </c>
      <c r="W209" s="112">
        <v>38903</v>
      </c>
      <c r="X209" s="112">
        <v>38903</v>
      </c>
      <c r="Y209" s="112">
        <v>38903</v>
      </c>
      <c r="Z209" s="2" t="s">
        <v>8</v>
      </c>
      <c r="AA209" s="2" t="s">
        <v>8</v>
      </c>
      <c r="AB209" s="112">
        <v>38903</v>
      </c>
      <c r="AC209" s="112">
        <v>38903</v>
      </c>
      <c r="AD209" s="112">
        <v>38903</v>
      </c>
      <c r="AE209" s="112">
        <v>38903</v>
      </c>
      <c r="AF209" s="112">
        <v>38903</v>
      </c>
      <c r="AG209" s="2" t="s">
        <v>8</v>
      </c>
      <c r="AH209" s="112">
        <v>38903</v>
      </c>
      <c r="AI209" s="112">
        <v>38903</v>
      </c>
    </row>
    <row r="210" spans="1:35">
      <c r="A210" s="2" t="s">
        <v>746</v>
      </c>
      <c r="B210" s="81" t="s">
        <v>231</v>
      </c>
      <c r="C210" s="59" t="s">
        <v>747</v>
      </c>
      <c r="D210" s="2" t="s">
        <v>748</v>
      </c>
      <c r="E210" s="2" t="s">
        <v>340</v>
      </c>
      <c r="F210" s="99" t="s">
        <v>749</v>
      </c>
      <c r="G210" s="97">
        <v>18</v>
      </c>
      <c r="H210" s="21">
        <v>144</v>
      </c>
      <c r="I210" s="96">
        <f t="shared" si="31"/>
        <v>55</v>
      </c>
      <c r="J210" s="13">
        <f t="shared" si="39"/>
        <v>2006</v>
      </c>
      <c r="K210" s="2" t="s">
        <v>4183</v>
      </c>
      <c r="L210" s="123">
        <v>38845.581250000003</v>
      </c>
      <c r="M210" s="123">
        <v>38845.599305555559</v>
      </c>
      <c r="N210" s="123">
        <v>38846.353472222225</v>
      </c>
      <c r="O210" s="123">
        <v>38846.380555555559</v>
      </c>
      <c r="P210" s="38" t="s">
        <v>4184</v>
      </c>
      <c r="Q210" s="239">
        <f t="shared" si="37"/>
        <v>0.75416666666569654</v>
      </c>
      <c r="R210" s="239">
        <f t="shared" si="38"/>
        <v>0.79930555555620231</v>
      </c>
      <c r="S210" s="21">
        <f t="shared" si="34"/>
        <v>4.5249999999941792</v>
      </c>
      <c r="T210" s="6">
        <v>343.5</v>
      </c>
      <c r="U210" s="6">
        <v>475.2</v>
      </c>
      <c r="V210" s="169" t="s">
        <v>3879</v>
      </c>
      <c r="W210" s="112">
        <v>38903</v>
      </c>
      <c r="X210" s="112">
        <v>38903</v>
      </c>
      <c r="Y210" s="112">
        <v>38903</v>
      </c>
      <c r="Z210" s="2" t="s">
        <v>8</v>
      </c>
      <c r="AA210" s="2" t="s">
        <v>8</v>
      </c>
      <c r="AB210" s="112">
        <v>38903</v>
      </c>
      <c r="AC210" s="112">
        <v>38903</v>
      </c>
      <c r="AD210" s="112">
        <v>38903</v>
      </c>
      <c r="AE210" s="112">
        <v>38903</v>
      </c>
      <c r="AF210" s="112">
        <v>38903</v>
      </c>
      <c r="AG210" s="2" t="s">
        <v>8</v>
      </c>
      <c r="AH210" s="112">
        <v>38903</v>
      </c>
      <c r="AI210" s="112">
        <v>38903</v>
      </c>
    </row>
    <row r="211" spans="1:35">
      <c r="A211" s="2" t="s">
        <v>754</v>
      </c>
      <c r="B211" s="81" t="s">
        <v>231</v>
      </c>
      <c r="C211" s="59" t="s">
        <v>755</v>
      </c>
      <c r="D211" s="98" t="s">
        <v>626</v>
      </c>
      <c r="E211" s="2" t="s">
        <v>602</v>
      </c>
      <c r="F211" s="99" t="s">
        <v>756</v>
      </c>
      <c r="G211" s="97">
        <v>-3.75</v>
      </c>
      <c r="H211" s="21">
        <v>151</v>
      </c>
      <c r="I211" s="96">
        <f t="shared" si="31"/>
        <v>56</v>
      </c>
      <c r="J211" s="13">
        <f t="shared" si="39"/>
        <v>2006</v>
      </c>
      <c r="K211" s="2" t="s">
        <v>4181</v>
      </c>
      <c r="L211" s="123">
        <v>38920.502187500002</v>
      </c>
      <c r="M211" s="123">
        <v>38920.618020833332</v>
      </c>
      <c r="N211" s="123">
        <v>38921.317824074074</v>
      </c>
      <c r="O211" s="123">
        <v>38921.417916666665</v>
      </c>
      <c r="P211" s="200" t="s">
        <v>4166</v>
      </c>
      <c r="Q211" s="239">
        <f t="shared" si="37"/>
        <v>0.69980324074276723</v>
      </c>
      <c r="R211" s="239">
        <f t="shared" si="38"/>
        <v>0.91572916666336823</v>
      </c>
      <c r="S211" s="21">
        <f t="shared" si="34"/>
        <v>4.1988194444566034</v>
      </c>
      <c r="T211" s="6">
        <v>2432.5</v>
      </c>
      <c r="U211" s="6">
        <v>2495.6999999999998</v>
      </c>
      <c r="V211" s="169" t="s">
        <v>4182</v>
      </c>
      <c r="W211" s="112">
        <v>39006</v>
      </c>
      <c r="X211" s="112">
        <v>39006</v>
      </c>
      <c r="Y211" s="3" t="s">
        <v>4349</v>
      </c>
      <c r="Z211" s="2" t="s">
        <v>8</v>
      </c>
      <c r="AA211" s="2" t="s">
        <v>8</v>
      </c>
      <c r="AB211" s="112">
        <v>39006</v>
      </c>
      <c r="AC211" s="112">
        <v>39006</v>
      </c>
      <c r="AD211" s="112">
        <v>39006</v>
      </c>
      <c r="AE211" s="112">
        <v>39006</v>
      </c>
      <c r="AF211" s="112">
        <v>39006</v>
      </c>
      <c r="AG211" s="2" t="s">
        <v>8</v>
      </c>
      <c r="AH211" s="112">
        <v>39006</v>
      </c>
      <c r="AI211" s="112">
        <v>39006</v>
      </c>
    </row>
    <row r="212" spans="1:35">
      <c r="A212" s="2" t="s">
        <v>754</v>
      </c>
      <c r="B212" s="81" t="s">
        <v>231</v>
      </c>
      <c r="C212" s="59" t="s">
        <v>755</v>
      </c>
      <c r="D212" s="98" t="s">
        <v>626</v>
      </c>
      <c r="E212" s="2" t="s">
        <v>602</v>
      </c>
      <c r="F212" s="99" t="s">
        <v>756</v>
      </c>
      <c r="G212" s="97">
        <v>-3.75</v>
      </c>
      <c r="H212" s="21">
        <v>151</v>
      </c>
      <c r="I212" s="96">
        <f t="shared" si="31"/>
        <v>56</v>
      </c>
      <c r="J212" s="13">
        <f t="shared" ref="J212:J232" si="40">YEAR(L212)</f>
        <v>2006</v>
      </c>
      <c r="K212" s="2" t="s">
        <v>4179</v>
      </c>
      <c r="L212" s="123">
        <v>38922.241446759261</v>
      </c>
      <c r="M212" s="123">
        <v>38922.346064814818</v>
      </c>
      <c r="N212" s="123">
        <v>38922.836400462962</v>
      </c>
      <c r="O212" s="123">
        <v>38922.951851851853</v>
      </c>
      <c r="P212" s="200" t="s">
        <v>4166</v>
      </c>
      <c r="Q212" s="239">
        <f t="shared" si="37"/>
        <v>0.49033564814453712</v>
      </c>
      <c r="R212" s="239">
        <f t="shared" si="38"/>
        <v>0.71040509259182727</v>
      </c>
      <c r="S212" s="21">
        <f t="shared" si="34"/>
        <v>2.9420138888672227</v>
      </c>
      <c r="T212" s="6">
        <v>2405.5</v>
      </c>
      <c r="U212" s="6">
        <v>2495.1</v>
      </c>
      <c r="V212" s="169" t="s">
        <v>4180</v>
      </c>
      <c r="W212" s="112">
        <v>39006</v>
      </c>
      <c r="X212" s="112">
        <v>39006</v>
      </c>
      <c r="Y212" s="3" t="s">
        <v>4349</v>
      </c>
      <c r="Z212" s="2" t="s">
        <v>8</v>
      </c>
      <c r="AA212" s="2" t="s">
        <v>8</v>
      </c>
      <c r="AB212" s="112">
        <v>39006</v>
      </c>
      <c r="AC212" s="112">
        <v>39006</v>
      </c>
      <c r="AD212" s="112">
        <v>39006</v>
      </c>
      <c r="AE212" s="112">
        <v>39006</v>
      </c>
      <c r="AF212" s="112">
        <v>39006</v>
      </c>
      <c r="AG212" s="2" t="s">
        <v>8</v>
      </c>
      <c r="AH212" s="112">
        <v>39006</v>
      </c>
      <c r="AI212" s="112">
        <v>39006</v>
      </c>
    </row>
    <row r="213" spans="1:35">
      <c r="A213" s="2" t="s">
        <v>754</v>
      </c>
      <c r="B213" s="81" t="s">
        <v>231</v>
      </c>
      <c r="C213" s="59" t="s">
        <v>755</v>
      </c>
      <c r="D213" s="98" t="s">
        <v>626</v>
      </c>
      <c r="E213" s="2" t="s">
        <v>602</v>
      </c>
      <c r="F213" s="99" t="s">
        <v>756</v>
      </c>
      <c r="G213" s="97">
        <v>-3.75</v>
      </c>
      <c r="H213" s="21">
        <v>151</v>
      </c>
      <c r="I213" s="96">
        <f t="shared" si="31"/>
        <v>56</v>
      </c>
      <c r="J213" s="13">
        <f t="shared" si="40"/>
        <v>2006</v>
      </c>
      <c r="K213" s="2" t="s">
        <v>4177</v>
      </c>
      <c r="L213" s="123">
        <v>38923.277048611111</v>
      </c>
      <c r="M213" s="123">
        <v>38923.375254629631</v>
      </c>
      <c r="N213" s="123">
        <v>38923.916585648149</v>
      </c>
      <c r="O213" s="123">
        <v>38924.002384259256</v>
      </c>
      <c r="P213" s="200" t="s">
        <v>4166</v>
      </c>
      <c r="Q213" s="239">
        <f t="shared" si="37"/>
        <v>0.54133101851766696</v>
      </c>
      <c r="R213" s="239">
        <f t="shared" si="38"/>
        <v>0.72533564814511919</v>
      </c>
      <c r="S213" s="21">
        <f t="shared" si="34"/>
        <v>3.2479861111060018</v>
      </c>
      <c r="T213" s="6">
        <v>2000.9</v>
      </c>
      <c r="U213" s="6">
        <v>2492.6</v>
      </c>
      <c r="V213" s="169" t="s">
        <v>4178</v>
      </c>
      <c r="W213" s="112">
        <v>39006</v>
      </c>
      <c r="X213" s="112">
        <v>39006</v>
      </c>
      <c r="Y213" s="3" t="s">
        <v>4349</v>
      </c>
      <c r="Z213" s="2" t="s">
        <v>8</v>
      </c>
      <c r="AA213" s="2" t="s">
        <v>8</v>
      </c>
      <c r="AB213" s="112">
        <v>39006</v>
      </c>
      <c r="AC213" s="112">
        <v>39006</v>
      </c>
      <c r="AD213" s="112">
        <v>39006</v>
      </c>
      <c r="AE213" s="112">
        <v>39006</v>
      </c>
      <c r="AF213" s="112">
        <v>39006</v>
      </c>
      <c r="AG213" s="2" t="s">
        <v>8</v>
      </c>
      <c r="AH213" s="112">
        <v>39006</v>
      </c>
      <c r="AI213" s="112">
        <v>39006</v>
      </c>
    </row>
    <row r="214" spans="1:35">
      <c r="A214" s="2" t="s">
        <v>754</v>
      </c>
      <c r="B214" s="81" t="s">
        <v>231</v>
      </c>
      <c r="C214" s="59" t="s">
        <v>755</v>
      </c>
      <c r="D214" s="98" t="s">
        <v>626</v>
      </c>
      <c r="E214" s="2" t="s">
        <v>602</v>
      </c>
      <c r="F214" s="99" t="s">
        <v>756</v>
      </c>
      <c r="G214" s="97">
        <v>-3.75</v>
      </c>
      <c r="H214" s="21">
        <v>151</v>
      </c>
      <c r="I214" s="96">
        <f t="shared" si="31"/>
        <v>56</v>
      </c>
      <c r="J214" s="13">
        <f t="shared" si="40"/>
        <v>2006</v>
      </c>
      <c r="K214" s="2" t="s">
        <v>4176</v>
      </c>
      <c r="L214" s="123">
        <v>38924.388483796298</v>
      </c>
      <c r="M214" s="123">
        <v>38924.455370370371</v>
      </c>
      <c r="N214" s="123">
        <v>38925.039861111109</v>
      </c>
      <c r="O214" s="123">
        <v>38925.10292824074</v>
      </c>
      <c r="P214" s="200" t="s">
        <v>4166</v>
      </c>
      <c r="Q214" s="239">
        <f t="shared" si="37"/>
        <v>0.5844907407372375</v>
      </c>
      <c r="R214" s="239">
        <f t="shared" si="38"/>
        <v>0.71444444444205146</v>
      </c>
      <c r="S214" s="21">
        <f t="shared" si="34"/>
        <v>3.506944444423425</v>
      </c>
      <c r="T214" s="6">
        <v>2398.5</v>
      </c>
      <c r="U214" s="6">
        <v>2504.9</v>
      </c>
      <c r="V214" s="169" t="s">
        <v>4173</v>
      </c>
      <c r="W214" s="112">
        <v>39006</v>
      </c>
      <c r="X214" s="112">
        <v>39006</v>
      </c>
      <c r="Y214" s="3" t="s">
        <v>4349</v>
      </c>
      <c r="Z214" s="2" t="s">
        <v>8</v>
      </c>
      <c r="AA214" s="2" t="s">
        <v>8</v>
      </c>
      <c r="AB214" s="112">
        <v>39006</v>
      </c>
      <c r="AC214" s="112">
        <v>39006</v>
      </c>
      <c r="AD214" s="112">
        <v>39006</v>
      </c>
      <c r="AE214" s="112">
        <v>39006</v>
      </c>
      <c r="AF214" s="112">
        <v>39006</v>
      </c>
      <c r="AG214" s="2" t="s">
        <v>8</v>
      </c>
      <c r="AH214" s="112">
        <v>39006</v>
      </c>
      <c r="AI214" s="112">
        <v>39006</v>
      </c>
    </row>
    <row r="215" spans="1:35">
      <c r="A215" s="2" t="s">
        <v>754</v>
      </c>
      <c r="B215" s="81" t="s">
        <v>231</v>
      </c>
      <c r="C215" s="59" t="s">
        <v>755</v>
      </c>
      <c r="D215" s="98" t="s">
        <v>626</v>
      </c>
      <c r="E215" s="2" t="s">
        <v>602</v>
      </c>
      <c r="F215" s="99" t="s">
        <v>756</v>
      </c>
      <c r="G215" s="97">
        <v>-3.75</v>
      </c>
      <c r="H215" s="21">
        <v>151</v>
      </c>
      <c r="I215" s="96">
        <f t="shared" si="31"/>
        <v>56</v>
      </c>
      <c r="J215" s="13">
        <f t="shared" si="40"/>
        <v>2006</v>
      </c>
      <c r="K215" s="2" t="s">
        <v>4174</v>
      </c>
      <c r="L215" s="123">
        <v>38925.412499999999</v>
      </c>
      <c r="M215" s="123">
        <v>38925.522916666669</v>
      </c>
      <c r="N215" s="123">
        <v>38925.964583333334</v>
      </c>
      <c r="O215" s="123">
        <v>38926.018750000003</v>
      </c>
      <c r="P215" s="200" t="s">
        <v>4175</v>
      </c>
      <c r="Q215" s="239">
        <f t="shared" si="37"/>
        <v>0.44166666666569654</v>
      </c>
      <c r="R215" s="239">
        <f t="shared" si="38"/>
        <v>0.60625000000436557</v>
      </c>
      <c r="S215" s="21">
        <f t="shared" si="34"/>
        <v>2.6499999999941792</v>
      </c>
      <c r="T215" s="6">
        <v>2535.1999999999998</v>
      </c>
      <c r="U215" s="6">
        <v>2589.3000000000002</v>
      </c>
      <c r="V215" s="169" t="s">
        <v>4170</v>
      </c>
      <c r="W215" s="112">
        <v>39006</v>
      </c>
      <c r="X215" s="112">
        <v>39006</v>
      </c>
      <c r="Y215" s="3" t="s">
        <v>4349</v>
      </c>
      <c r="Z215" s="2" t="s">
        <v>8</v>
      </c>
      <c r="AA215" s="2" t="s">
        <v>8</v>
      </c>
      <c r="AB215" s="112">
        <v>39006</v>
      </c>
      <c r="AC215" s="112">
        <v>39006</v>
      </c>
      <c r="AD215" s="112">
        <v>39006</v>
      </c>
      <c r="AE215" s="112">
        <v>39006</v>
      </c>
      <c r="AF215" s="112">
        <v>39006</v>
      </c>
      <c r="AG215" s="2" t="s">
        <v>8</v>
      </c>
      <c r="AH215" s="112">
        <v>39006</v>
      </c>
      <c r="AI215" s="112">
        <v>39006</v>
      </c>
    </row>
    <row r="216" spans="1:35">
      <c r="A216" s="2" t="s">
        <v>754</v>
      </c>
      <c r="B216" s="81" t="s">
        <v>231</v>
      </c>
      <c r="C216" s="59" t="s">
        <v>755</v>
      </c>
      <c r="D216" s="98" t="s">
        <v>626</v>
      </c>
      <c r="E216" s="2" t="s">
        <v>602</v>
      </c>
      <c r="F216" s="99" t="s">
        <v>756</v>
      </c>
      <c r="G216" s="97">
        <v>-3.75</v>
      </c>
      <c r="H216" s="21">
        <v>151</v>
      </c>
      <c r="I216" s="96">
        <f t="shared" si="31"/>
        <v>56</v>
      </c>
      <c r="J216" s="13">
        <f t="shared" si="40"/>
        <v>2006</v>
      </c>
      <c r="K216" s="2" t="s">
        <v>4171</v>
      </c>
      <c r="L216" s="123">
        <v>38926.41846064815</v>
      </c>
      <c r="M216" s="123">
        <v>38926.48605324074</v>
      </c>
      <c r="N216" s="123">
        <v>38926.922384259262</v>
      </c>
      <c r="O216" s="123">
        <v>38926.980821759258</v>
      </c>
      <c r="P216" s="200" t="s">
        <v>4172</v>
      </c>
      <c r="Q216" s="239">
        <f t="shared" si="37"/>
        <v>0.4363310185217415</v>
      </c>
      <c r="R216" s="239">
        <f t="shared" si="38"/>
        <v>0.562361111107748</v>
      </c>
      <c r="S216" s="21">
        <f t="shared" si="34"/>
        <v>2.617986111130449</v>
      </c>
      <c r="T216" s="6">
        <v>2491.1</v>
      </c>
      <c r="U216" s="6">
        <v>2590.1999999999998</v>
      </c>
      <c r="V216" s="169" t="s">
        <v>4173</v>
      </c>
      <c r="W216" s="112">
        <v>39006</v>
      </c>
      <c r="X216" s="112">
        <v>39006</v>
      </c>
      <c r="Y216" s="3" t="s">
        <v>4349</v>
      </c>
      <c r="Z216" s="2" t="s">
        <v>8</v>
      </c>
      <c r="AA216" s="2" t="s">
        <v>8</v>
      </c>
      <c r="AB216" s="112">
        <v>39006</v>
      </c>
      <c r="AC216" s="112">
        <v>39006</v>
      </c>
      <c r="AD216" s="112">
        <v>39006</v>
      </c>
      <c r="AE216" s="112">
        <v>39006</v>
      </c>
      <c r="AF216" s="112">
        <v>39006</v>
      </c>
      <c r="AG216" s="2" t="s">
        <v>8</v>
      </c>
      <c r="AH216" s="112">
        <v>39006</v>
      </c>
      <c r="AI216" s="112">
        <v>39006</v>
      </c>
    </row>
    <row r="217" spans="1:35">
      <c r="A217" s="2" t="s">
        <v>754</v>
      </c>
      <c r="B217" s="81" t="s">
        <v>231</v>
      </c>
      <c r="C217" s="59" t="s">
        <v>755</v>
      </c>
      <c r="D217" s="98" t="s">
        <v>626</v>
      </c>
      <c r="E217" s="2" t="s">
        <v>602</v>
      </c>
      <c r="F217" s="99" t="s">
        <v>756</v>
      </c>
      <c r="G217" s="97">
        <v>-3.75</v>
      </c>
      <c r="H217" s="21">
        <v>151</v>
      </c>
      <c r="I217" s="96">
        <f t="shared" si="31"/>
        <v>56</v>
      </c>
      <c r="J217" s="13">
        <f t="shared" si="40"/>
        <v>2006</v>
      </c>
      <c r="K217" s="38" t="s">
        <v>4168</v>
      </c>
      <c r="L217" s="123">
        <v>38927.347800925927</v>
      </c>
      <c r="M217" s="123">
        <v>38927.421782407408</v>
      </c>
      <c r="N217" s="123">
        <v>38927.996192129627</v>
      </c>
      <c r="O217" s="123">
        <v>38928.053159722222</v>
      </c>
      <c r="P217" s="38" t="s">
        <v>4169</v>
      </c>
      <c r="Q217" s="239">
        <f t="shared" si="37"/>
        <v>0.57440972221957054</v>
      </c>
      <c r="R217" s="239">
        <f t="shared" si="38"/>
        <v>0.70535879629460396</v>
      </c>
      <c r="S217" s="21">
        <f t="shared" si="34"/>
        <v>3.4464583333174232</v>
      </c>
      <c r="T217" s="6">
        <v>2556.1999999999998</v>
      </c>
      <c r="U217" s="6">
        <v>2674.4</v>
      </c>
      <c r="V217" s="169" t="s">
        <v>4170</v>
      </c>
      <c r="W217" s="112">
        <v>39006</v>
      </c>
      <c r="X217" s="112">
        <v>39006</v>
      </c>
      <c r="Y217" s="3" t="s">
        <v>4349</v>
      </c>
      <c r="Z217" s="2" t="s">
        <v>8</v>
      </c>
      <c r="AA217" s="2" t="s">
        <v>8</v>
      </c>
      <c r="AB217" s="112">
        <v>39006</v>
      </c>
      <c r="AC217" s="112">
        <v>39006</v>
      </c>
      <c r="AD217" s="112">
        <v>39006</v>
      </c>
      <c r="AE217" s="112">
        <v>39006</v>
      </c>
      <c r="AF217" s="112">
        <v>39006</v>
      </c>
      <c r="AG217" s="2" t="s">
        <v>8</v>
      </c>
      <c r="AH217" s="112">
        <v>39006</v>
      </c>
      <c r="AI217" s="112">
        <v>39006</v>
      </c>
    </row>
    <row r="218" spans="1:35">
      <c r="A218" s="2" t="s">
        <v>754</v>
      </c>
      <c r="B218" s="81" t="s">
        <v>231</v>
      </c>
      <c r="C218" s="59" t="s">
        <v>755</v>
      </c>
      <c r="D218" s="98" t="s">
        <v>626</v>
      </c>
      <c r="E218" s="2" t="s">
        <v>602</v>
      </c>
      <c r="F218" s="99" t="s">
        <v>756</v>
      </c>
      <c r="G218" s="97">
        <v>-3.75</v>
      </c>
      <c r="H218" s="21">
        <v>151</v>
      </c>
      <c r="I218" s="96">
        <f t="shared" si="31"/>
        <v>56</v>
      </c>
      <c r="J218" s="13">
        <f t="shared" si="40"/>
        <v>2006</v>
      </c>
      <c r="K218" s="38" t="s">
        <v>4165</v>
      </c>
      <c r="L218" s="123">
        <v>38928.513009259259</v>
      </c>
      <c r="M218" s="123">
        <v>38928.582453703704</v>
      </c>
      <c r="N218" s="123">
        <v>38928.984722222223</v>
      </c>
      <c r="O218" s="123">
        <v>38929.061527777776</v>
      </c>
      <c r="P218" s="126" t="s">
        <v>4166</v>
      </c>
      <c r="Q218" s="239">
        <f t="shared" si="37"/>
        <v>0.40226851851912215</v>
      </c>
      <c r="R218" s="239">
        <f t="shared" si="38"/>
        <v>0.54851851851708489</v>
      </c>
      <c r="S218" s="21">
        <f t="shared" si="34"/>
        <v>2.4136111111147329</v>
      </c>
      <c r="T218" s="6">
        <v>2428.8000000000002</v>
      </c>
      <c r="U218" s="6">
        <v>2497.4</v>
      </c>
      <c r="V218" s="169" t="s">
        <v>4167</v>
      </c>
      <c r="W218" s="112">
        <v>39006</v>
      </c>
      <c r="X218" s="112">
        <v>39006</v>
      </c>
      <c r="Y218" s="3" t="s">
        <v>4349</v>
      </c>
      <c r="Z218" s="2" t="s">
        <v>8</v>
      </c>
      <c r="AA218" s="2" t="s">
        <v>8</v>
      </c>
      <c r="AB218" s="112">
        <v>39006</v>
      </c>
      <c r="AC218" s="112">
        <v>39006</v>
      </c>
      <c r="AD218" s="112">
        <v>39006</v>
      </c>
      <c r="AE218" s="112">
        <v>39006</v>
      </c>
      <c r="AF218" s="112">
        <v>39006</v>
      </c>
      <c r="AG218" s="2" t="s">
        <v>8</v>
      </c>
      <c r="AH218" s="112">
        <v>39006</v>
      </c>
      <c r="AI218" s="112">
        <v>39006</v>
      </c>
    </row>
    <row r="219" spans="1:35">
      <c r="A219" s="2" t="s">
        <v>754</v>
      </c>
      <c r="B219" s="81" t="s">
        <v>231</v>
      </c>
      <c r="C219" s="59" t="s">
        <v>755</v>
      </c>
      <c r="D219" s="98" t="s">
        <v>626</v>
      </c>
      <c r="E219" s="2" t="s">
        <v>602</v>
      </c>
      <c r="F219" s="99" t="s">
        <v>756</v>
      </c>
      <c r="G219" s="97">
        <v>-3.75</v>
      </c>
      <c r="H219" s="21">
        <v>151</v>
      </c>
      <c r="I219" s="96">
        <f t="shared" si="31"/>
        <v>56</v>
      </c>
      <c r="J219" s="13">
        <f t="shared" si="40"/>
        <v>2006</v>
      </c>
      <c r="K219" s="38" t="s">
        <v>4164</v>
      </c>
      <c r="L219" s="123">
        <v>38931.39334490741</v>
      </c>
      <c r="M219" s="123">
        <v>38931.449571759258</v>
      </c>
      <c r="N219" s="123">
        <v>38931.996527777781</v>
      </c>
      <c r="O219" s="123">
        <v>38932.044293981482</v>
      </c>
      <c r="P219" s="38" t="s">
        <v>4144</v>
      </c>
      <c r="Q219" s="239">
        <f t="shared" si="37"/>
        <v>0.54695601852290565</v>
      </c>
      <c r="R219" s="239">
        <f t="shared" si="38"/>
        <v>0.650949074071832</v>
      </c>
      <c r="S219" s="21">
        <f t="shared" si="34"/>
        <v>3.2817361111374339</v>
      </c>
      <c r="T219" s="6">
        <v>1659.2</v>
      </c>
      <c r="U219" s="6">
        <v>1709.1</v>
      </c>
      <c r="V219" s="169" t="s">
        <v>4156</v>
      </c>
      <c r="W219" s="112">
        <v>39006</v>
      </c>
      <c r="X219" s="112">
        <v>39006</v>
      </c>
      <c r="Y219" s="3" t="s">
        <v>4349</v>
      </c>
      <c r="Z219" s="2" t="s">
        <v>8</v>
      </c>
      <c r="AA219" s="2" t="s">
        <v>8</v>
      </c>
      <c r="AB219" s="112">
        <v>39006</v>
      </c>
      <c r="AC219" s="112">
        <v>39006</v>
      </c>
      <c r="AD219" s="112">
        <v>39006</v>
      </c>
      <c r="AE219" s="112">
        <v>39006</v>
      </c>
      <c r="AF219" s="112">
        <v>39006</v>
      </c>
      <c r="AG219" s="2" t="s">
        <v>8</v>
      </c>
      <c r="AH219" s="112">
        <v>39006</v>
      </c>
      <c r="AI219" s="112">
        <v>39006</v>
      </c>
    </row>
    <row r="220" spans="1:35">
      <c r="A220" s="2" t="s">
        <v>754</v>
      </c>
      <c r="B220" s="81" t="s">
        <v>231</v>
      </c>
      <c r="C220" s="59" t="s">
        <v>755</v>
      </c>
      <c r="D220" s="98" t="s">
        <v>626</v>
      </c>
      <c r="E220" s="2" t="s">
        <v>602</v>
      </c>
      <c r="F220" s="99" t="s">
        <v>756</v>
      </c>
      <c r="G220" s="97">
        <v>-3.75</v>
      </c>
      <c r="H220" s="21">
        <v>151</v>
      </c>
      <c r="I220" s="96">
        <f t="shared" si="31"/>
        <v>56</v>
      </c>
      <c r="J220" s="13">
        <f t="shared" si="40"/>
        <v>2006</v>
      </c>
      <c r="K220" s="38" t="s">
        <v>4163</v>
      </c>
      <c r="L220" s="123">
        <v>38932.399305555555</v>
      </c>
      <c r="M220" s="123">
        <v>38932.45208333333</v>
      </c>
      <c r="N220" s="123">
        <v>38932.992361111108</v>
      </c>
      <c r="O220" s="123">
        <v>38933.047222222223</v>
      </c>
      <c r="P220" s="38" t="s">
        <v>4144</v>
      </c>
      <c r="Q220" s="239">
        <f t="shared" si="37"/>
        <v>0.54027777777810115</v>
      </c>
      <c r="R220" s="239">
        <f t="shared" si="38"/>
        <v>0.64791666666860692</v>
      </c>
      <c r="S220" s="21">
        <f t="shared" si="34"/>
        <v>3.2416666666686069</v>
      </c>
      <c r="T220" s="6">
        <v>1657.4</v>
      </c>
      <c r="U220" s="6">
        <v>1699.1</v>
      </c>
      <c r="V220" s="169" t="s">
        <v>4139</v>
      </c>
      <c r="W220" s="112">
        <v>39006</v>
      </c>
      <c r="X220" s="112">
        <v>39006</v>
      </c>
      <c r="Y220" s="3" t="s">
        <v>4349</v>
      </c>
      <c r="Z220" s="2" t="s">
        <v>8</v>
      </c>
      <c r="AA220" s="2" t="s">
        <v>8</v>
      </c>
      <c r="AB220" s="112">
        <v>39006</v>
      </c>
      <c r="AC220" s="112">
        <v>39006</v>
      </c>
      <c r="AD220" s="112">
        <v>39006</v>
      </c>
      <c r="AE220" s="112">
        <v>39006</v>
      </c>
      <c r="AF220" s="112">
        <v>39006</v>
      </c>
      <c r="AG220" s="2" t="s">
        <v>8</v>
      </c>
      <c r="AH220" s="112">
        <v>39006</v>
      </c>
      <c r="AI220" s="112">
        <v>39006</v>
      </c>
    </row>
    <row r="221" spans="1:35">
      <c r="A221" s="2" t="s">
        <v>754</v>
      </c>
      <c r="B221" s="81" t="s">
        <v>231</v>
      </c>
      <c r="C221" s="59" t="s">
        <v>755</v>
      </c>
      <c r="D221" s="98" t="s">
        <v>626</v>
      </c>
      <c r="E221" s="2" t="s">
        <v>602</v>
      </c>
      <c r="F221" s="99" t="s">
        <v>756</v>
      </c>
      <c r="G221" s="97">
        <v>-3.75</v>
      </c>
      <c r="H221" s="21">
        <v>151</v>
      </c>
      <c r="I221" s="96">
        <f t="shared" si="31"/>
        <v>56</v>
      </c>
      <c r="J221" s="13">
        <f t="shared" si="40"/>
        <v>2006</v>
      </c>
      <c r="K221" s="38" t="s">
        <v>4162</v>
      </c>
      <c r="L221" s="123">
        <v>38933.375694444447</v>
      </c>
      <c r="M221" s="123">
        <v>38933.432638888888</v>
      </c>
      <c r="N221" s="123">
        <v>38933.995833333334</v>
      </c>
      <c r="O221" s="123">
        <v>38934.049305555556</v>
      </c>
      <c r="P221" s="38" t="s">
        <v>4144</v>
      </c>
      <c r="Q221" s="239">
        <f t="shared" si="37"/>
        <v>0.56319444444670808</v>
      </c>
      <c r="R221" s="239">
        <f t="shared" si="38"/>
        <v>0.67361111110949423</v>
      </c>
      <c r="S221" s="21">
        <f t="shared" si="34"/>
        <v>3.3791666666802485</v>
      </c>
      <c r="T221" s="6">
        <v>1627.5</v>
      </c>
      <c r="U221" s="6">
        <v>1717.4</v>
      </c>
      <c r="V221" s="169" t="s">
        <v>4139</v>
      </c>
      <c r="W221" s="112">
        <v>39006</v>
      </c>
      <c r="X221" s="112">
        <v>39006</v>
      </c>
      <c r="Y221" s="3" t="s">
        <v>4349</v>
      </c>
      <c r="Z221" s="2" t="s">
        <v>8</v>
      </c>
      <c r="AA221" s="2" t="s">
        <v>8</v>
      </c>
      <c r="AB221" s="112">
        <v>39006</v>
      </c>
      <c r="AC221" s="112">
        <v>39006</v>
      </c>
      <c r="AD221" s="112">
        <v>39006</v>
      </c>
      <c r="AE221" s="112">
        <v>39006</v>
      </c>
      <c r="AF221" s="112">
        <v>39006</v>
      </c>
      <c r="AG221" s="2" t="s">
        <v>8</v>
      </c>
      <c r="AH221" s="112">
        <v>39006</v>
      </c>
      <c r="AI221" s="112">
        <v>39006</v>
      </c>
    </row>
    <row r="222" spans="1:35">
      <c r="A222" s="2" t="s">
        <v>754</v>
      </c>
      <c r="B222" s="81" t="s">
        <v>231</v>
      </c>
      <c r="C222" s="59" t="s">
        <v>755</v>
      </c>
      <c r="D222" s="98" t="s">
        <v>626</v>
      </c>
      <c r="E222" s="2" t="s">
        <v>602</v>
      </c>
      <c r="F222" s="99" t="s">
        <v>756</v>
      </c>
      <c r="G222" s="97">
        <v>-3.75</v>
      </c>
      <c r="H222" s="21">
        <v>151</v>
      </c>
      <c r="I222" s="96">
        <f t="shared" si="31"/>
        <v>56</v>
      </c>
      <c r="J222" s="13">
        <f t="shared" si="40"/>
        <v>2006</v>
      </c>
      <c r="K222" s="38" t="s">
        <v>4160</v>
      </c>
      <c r="L222" s="123">
        <v>38934.337500000001</v>
      </c>
      <c r="M222" s="123">
        <v>38934.390972222223</v>
      </c>
      <c r="N222" s="123">
        <v>38934.996527777781</v>
      </c>
      <c r="O222" s="123">
        <v>38935.04583333333</v>
      </c>
      <c r="P222" s="38" t="s">
        <v>4144</v>
      </c>
      <c r="Q222" s="239">
        <f t="shared" si="37"/>
        <v>0.6055555555576575</v>
      </c>
      <c r="R222" s="239">
        <f t="shared" si="38"/>
        <v>0.70833333332848269</v>
      </c>
      <c r="S222" s="21">
        <f t="shared" si="34"/>
        <v>3.633333333345945</v>
      </c>
      <c r="T222" s="6">
        <v>1623.9</v>
      </c>
      <c r="U222" s="6">
        <v>1665.9</v>
      </c>
      <c r="V222" s="169" t="s">
        <v>4161</v>
      </c>
      <c r="W222" s="112">
        <v>39006</v>
      </c>
      <c r="X222" s="112">
        <v>39006</v>
      </c>
      <c r="Y222" s="3" t="s">
        <v>4349</v>
      </c>
      <c r="Z222" s="2" t="s">
        <v>8</v>
      </c>
      <c r="AA222" s="2" t="s">
        <v>8</v>
      </c>
      <c r="AB222" s="112">
        <v>39006</v>
      </c>
      <c r="AC222" s="112">
        <v>39006</v>
      </c>
      <c r="AD222" s="112">
        <v>39006</v>
      </c>
      <c r="AE222" s="112">
        <v>39006</v>
      </c>
      <c r="AF222" s="112">
        <v>39006</v>
      </c>
      <c r="AG222" s="2" t="s">
        <v>8</v>
      </c>
      <c r="AH222" s="112">
        <v>39006</v>
      </c>
      <c r="AI222" s="112">
        <v>39006</v>
      </c>
    </row>
    <row r="223" spans="1:35">
      <c r="A223" s="2" t="s">
        <v>754</v>
      </c>
      <c r="B223" s="81" t="s">
        <v>231</v>
      </c>
      <c r="C223" s="59" t="s">
        <v>755</v>
      </c>
      <c r="D223" s="98" t="s">
        <v>626</v>
      </c>
      <c r="E223" s="2" t="s">
        <v>602</v>
      </c>
      <c r="F223" s="99" t="s">
        <v>756</v>
      </c>
      <c r="G223" s="97">
        <v>-3.75</v>
      </c>
      <c r="H223" s="21">
        <v>151</v>
      </c>
      <c r="I223" s="96">
        <f t="shared" si="31"/>
        <v>56</v>
      </c>
      <c r="J223" s="13">
        <f t="shared" si="40"/>
        <v>2006</v>
      </c>
      <c r="K223" s="38" t="s">
        <v>4159</v>
      </c>
      <c r="L223" s="123">
        <v>38935.338194444441</v>
      </c>
      <c r="M223" s="123">
        <v>38935.386111111111</v>
      </c>
      <c r="N223" s="123">
        <v>38935.989583333336</v>
      </c>
      <c r="O223" s="123">
        <v>38936.04583333333</v>
      </c>
      <c r="P223" s="126" t="s">
        <v>4144</v>
      </c>
      <c r="Q223" s="239">
        <f t="shared" si="37"/>
        <v>0.60347222222480923</v>
      </c>
      <c r="R223" s="239">
        <f t="shared" si="38"/>
        <v>0.70763888888905058</v>
      </c>
      <c r="S223" s="21">
        <f t="shared" si="34"/>
        <v>3.6208333333488554</v>
      </c>
      <c r="T223" s="6">
        <v>1619.3</v>
      </c>
      <c r="U223" s="6">
        <v>1723.1</v>
      </c>
      <c r="V223" s="169" t="s">
        <v>4156</v>
      </c>
      <c r="W223" s="112">
        <v>39006</v>
      </c>
      <c r="X223" s="112">
        <v>39006</v>
      </c>
      <c r="Y223" s="3" t="s">
        <v>4349</v>
      </c>
      <c r="Z223" s="2" t="s">
        <v>8</v>
      </c>
      <c r="AA223" s="2" t="s">
        <v>8</v>
      </c>
      <c r="AB223" s="112">
        <v>39006</v>
      </c>
      <c r="AC223" s="112">
        <v>39006</v>
      </c>
      <c r="AD223" s="112">
        <v>39006</v>
      </c>
      <c r="AE223" s="112">
        <v>39006</v>
      </c>
      <c r="AF223" s="112">
        <v>39006</v>
      </c>
      <c r="AG223" s="2" t="s">
        <v>8</v>
      </c>
      <c r="AH223" s="112">
        <v>39006</v>
      </c>
      <c r="AI223" s="112">
        <v>39006</v>
      </c>
    </row>
    <row r="224" spans="1:35">
      <c r="A224" s="2" t="s">
        <v>754</v>
      </c>
      <c r="B224" s="81" t="s">
        <v>231</v>
      </c>
      <c r="C224" s="59" t="s">
        <v>755</v>
      </c>
      <c r="D224" s="98" t="s">
        <v>626</v>
      </c>
      <c r="E224" s="2" t="s">
        <v>602</v>
      </c>
      <c r="F224" s="99" t="s">
        <v>756</v>
      </c>
      <c r="G224" s="97">
        <v>-3.75</v>
      </c>
      <c r="H224" s="21">
        <v>151</v>
      </c>
      <c r="I224" s="96">
        <f t="shared" si="31"/>
        <v>56</v>
      </c>
      <c r="J224" s="13">
        <f t="shared" si="40"/>
        <v>2006</v>
      </c>
      <c r="K224" s="38" t="s">
        <v>4158</v>
      </c>
      <c r="L224" s="123">
        <v>38936.376388888886</v>
      </c>
      <c r="M224" s="123">
        <v>38936.4375</v>
      </c>
      <c r="N224" s="123">
        <v>38937.003472222219</v>
      </c>
      <c r="O224" s="123">
        <v>38937.047222222223</v>
      </c>
      <c r="P224" s="126" t="s">
        <v>4144</v>
      </c>
      <c r="Q224" s="239">
        <f t="shared" si="37"/>
        <v>0.56597222221898846</v>
      </c>
      <c r="R224" s="239">
        <f t="shared" si="38"/>
        <v>0.67083333333721384</v>
      </c>
      <c r="S224" s="21">
        <f t="shared" si="34"/>
        <v>3.3958333333139308</v>
      </c>
      <c r="T224" s="6">
        <v>1645</v>
      </c>
      <c r="U224" s="6">
        <v>1714.5</v>
      </c>
      <c r="V224" s="169" t="s">
        <v>4156</v>
      </c>
      <c r="W224" s="112">
        <v>39006</v>
      </c>
      <c r="X224" s="112">
        <v>39006</v>
      </c>
      <c r="Y224" s="3" t="s">
        <v>4349</v>
      </c>
      <c r="Z224" s="2" t="s">
        <v>8</v>
      </c>
      <c r="AA224" s="2" t="s">
        <v>8</v>
      </c>
      <c r="AB224" s="112">
        <v>39006</v>
      </c>
      <c r="AC224" s="112">
        <v>39006</v>
      </c>
      <c r="AD224" s="112">
        <v>39006</v>
      </c>
      <c r="AE224" s="112">
        <v>39006</v>
      </c>
      <c r="AF224" s="112">
        <v>39006</v>
      </c>
      <c r="AG224" s="2" t="s">
        <v>8</v>
      </c>
      <c r="AH224" s="112">
        <v>39006</v>
      </c>
      <c r="AI224" s="112">
        <v>39006</v>
      </c>
    </row>
    <row r="225" spans="1:35">
      <c r="A225" s="2" t="s">
        <v>754</v>
      </c>
      <c r="B225" s="81" t="s">
        <v>231</v>
      </c>
      <c r="C225" s="59" t="s">
        <v>755</v>
      </c>
      <c r="D225" s="98" t="s">
        <v>626</v>
      </c>
      <c r="E225" s="2" t="s">
        <v>602</v>
      </c>
      <c r="F225" s="99" t="s">
        <v>756</v>
      </c>
      <c r="G225" s="97">
        <v>-3.75</v>
      </c>
      <c r="H225" s="21">
        <v>151</v>
      </c>
      <c r="I225" s="96">
        <f t="shared" si="31"/>
        <v>56</v>
      </c>
      <c r="J225" s="13">
        <f t="shared" si="40"/>
        <v>2006</v>
      </c>
      <c r="K225" s="38" t="s">
        <v>4157</v>
      </c>
      <c r="L225" s="123">
        <v>38937.336111111108</v>
      </c>
      <c r="M225" s="123">
        <v>38937.381249999999</v>
      </c>
      <c r="N225" s="123">
        <v>38937.996527777781</v>
      </c>
      <c r="O225" s="123">
        <v>38938.043749999997</v>
      </c>
      <c r="P225" s="126" t="s">
        <v>4144</v>
      </c>
      <c r="Q225" s="239">
        <f t="shared" si="37"/>
        <v>0.61527777778246673</v>
      </c>
      <c r="R225" s="239">
        <f t="shared" si="38"/>
        <v>0.70763888888905058</v>
      </c>
      <c r="S225" s="21">
        <f t="shared" si="34"/>
        <v>3.6916666666948004</v>
      </c>
      <c r="T225" s="6">
        <v>1623.3</v>
      </c>
      <c r="U225" s="6">
        <v>1716.7</v>
      </c>
      <c r="V225" s="169" t="s">
        <v>4156</v>
      </c>
      <c r="W225" s="112">
        <v>39006</v>
      </c>
      <c r="X225" s="112">
        <v>39006</v>
      </c>
      <c r="Y225" s="3" t="s">
        <v>4349</v>
      </c>
      <c r="Z225" s="2" t="s">
        <v>8</v>
      </c>
      <c r="AA225" s="2" t="s">
        <v>8</v>
      </c>
      <c r="AB225" s="112">
        <v>39006</v>
      </c>
      <c r="AC225" s="112">
        <v>39006</v>
      </c>
      <c r="AD225" s="112">
        <v>39006</v>
      </c>
      <c r="AE225" s="112">
        <v>39006</v>
      </c>
      <c r="AF225" s="112">
        <v>39006</v>
      </c>
      <c r="AG225" s="2" t="s">
        <v>8</v>
      </c>
      <c r="AH225" s="112">
        <v>39006</v>
      </c>
      <c r="AI225" s="112">
        <v>39006</v>
      </c>
    </row>
    <row r="226" spans="1:35">
      <c r="A226" s="2" t="s">
        <v>754</v>
      </c>
      <c r="B226" s="81" t="s">
        <v>231</v>
      </c>
      <c r="C226" s="59" t="s">
        <v>755</v>
      </c>
      <c r="D226" s="98" t="s">
        <v>626</v>
      </c>
      <c r="E226" s="2" t="s">
        <v>602</v>
      </c>
      <c r="F226" s="99" t="s">
        <v>756</v>
      </c>
      <c r="G226" s="97">
        <v>-3.75</v>
      </c>
      <c r="H226" s="21">
        <v>151</v>
      </c>
      <c r="I226" s="96">
        <f t="shared" si="31"/>
        <v>56</v>
      </c>
      <c r="J226" s="13">
        <f t="shared" si="40"/>
        <v>2006</v>
      </c>
      <c r="K226" s="38" t="s">
        <v>4155</v>
      </c>
      <c r="L226" s="123">
        <v>38938.335416666669</v>
      </c>
      <c r="M226" s="123">
        <v>38938.38958333333</v>
      </c>
      <c r="N226" s="123">
        <v>38938.998611111114</v>
      </c>
      <c r="O226" s="123">
        <v>38939.045138888891</v>
      </c>
      <c r="P226" s="126" t="s">
        <v>4144</v>
      </c>
      <c r="Q226" s="239">
        <f t="shared" si="37"/>
        <v>0.60902777778392192</v>
      </c>
      <c r="R226" s="239">
        <f t="shared" si="38"/>
        <v>0.70972222222189885</v>
      </c>
      <c r="S226" s="21">
        <f t="shared" si="34"/>
        <v>3.6541666667035315</v>
      </c>
      <c r="T226" s="6">
        <v>1493.1</v>
      </c>
      <c r="U226" s="6">
        <v>1688.1</v>
      </c>
      <c r="V226" s="169" t="s">
        <v>4156</v>
      </c>
      <c r="W226" s="112">
        <v>39006</v>
      </c>
      <c r="X226" s="112">
        <v>39006</v>
      </c>
      <c r="Y226" s="3" t="s">
        <v>4349</v>
      </c>
      <c r="Z226" s="2" t="s">
        <v>8</v>
      </c>
      <c r="AA226" s="2" t="s">
        <v>8</v>
      </c>
      <c r="AB226" s="112">
        <v>39006</v>
      </c>
      <c r="AC226" s="112">
        <v>39006</v>
      </c>
      <c r="AD226" s="112">
        <v>39006</v>
      </c>
      <c r="AE226" s="112">
        <v>39006</v>
      </c>
      <c r="AF226" s="112">
        <v>39006</v>
      </c>
      <c r="AG226" s="2" t="s">
        <v>8</v>
      </c>
      <c r="AH226" s="112">
        <v>39006</v>
      </c>
      <c r="AI226" s="112">
        <v>39006</v>
      </c>
    </row>
    <row r="227" spans="1:35">
      <c r="A227" s="2" t="s">
        <v>754</v>
      </c>
      <c r="B227" s="81" t="s">
        <v>231</v>
      </c>
      <c r="C227" s="59" t="s">
        <v>755</v>
      </c>
      <c r="D227" s="98" t="s">
        <v>626</v>
      </c>
      <c r="E227" s="2" t="s">
        <v>602</v>
      </c>
      <c r="F227" s="99" t="s">
        <v>756</v>
      </c>
      <c r="G227" s="97">
        <v>-3.75</v>
      </c>
      <c r="H227" s="21">
        <v>151</v>
      </c>
      <c r="I227" s="96">
        <f t="shared" si="31"/>
        <v>56</v>
      </c>
      <c r="J227" s="13">
        <f t="shared" si="40"/>
        <v>2006</v>
      </c>
      <c r="K227" s="38" t="s">
        <v>4154</v>
      </c>
      <c r="L227" s="123">
        <v>38939.377083333333</v>
      </c>
      <c r="M227" s="123">
        <v>38939.423611111109</v>
      </c>
      <c r="N227" s="123">
        <v>38939.995833333334</v>
      </c>
      <c r="O227" s="123">
        <v>38940.046527777777</v>
      </c>
      <c r="P227" s="126" t="s">
        <v>4144</v>
      </c>
      <c r="Q227" s="239">
        <f t="shared" si="37"/>
        <v>0.57222222222480923</v>
      </c>
      <c r="R227" s="239">
        <f t="shared" si="38"/>
        <v>0.66944444444379769</v>
      </c>
      <c r="S227" s="21">
        <f t="shared" si="34"/>
        <v>3.4333333333488554</v>
      </c>
      <c r="T227" s="6">
        <v>1665.4</v>
      </c>
      <c r="U227" s="6">
        <v>1738.2</v>
      </c>
      <c r="V227" s="169" t="s">
        <v>4142</v>
      </c>
      <c r="W227" s="112">
        <v>39006</v>
      </c>
      <c r="X227" s="112">
        <v>39006</v>
      </c>
      <c r="Y227" s="3" t="s">
        <v>4349</v>
      </c>
      <c r="Z227" s="2" t="s">
        <v>8</v>
      </c>
      <c r="AA227" s="2" t="s">
        <v>8</v>
      </c>
      <c r="AB227" s="112">
        <v>39006</v>
      </c>
      <c r="AC227" s="112">
        <v>39006</v>
      </c>
      <c r="AD227" s="112">
        <v>39006</v>
      </c>
      <c r="AE227" s="112">
        <v>39006</v>
      </c>
      <c r="AF227" s="112">
        <v>39006</v>
      </c>
      <c r="AG227" s="2" t="s">
        <v>8</v>
      </c>
      <c r="AH227" s="112">
        <v>39006</v>
      </c>
      <c r="AI227" s="112">
        <v>39006</v>
      </c>
    </row>
    <row r="228" spans="1:35">
      <c r="A228" s="2" t="s">
        <v>754</v>
      </c>
      <c r="B228" s="81" t="s">
        <v>231</v>
      </c>
      <c r="C228" s="59" t="s">
        <v>755</v>
      </c>
      <c r="D228" s="98" t="s">
        <v>626</v>
      </c>
      <c r="E228" s="2" t="s">
        <v>602</v>
      </c>
      <c r="F228" s="99" t="s">
        <v>756</v>
      </c>
      <c r="G228" s="97">
        <v>-3.75</v>
      </c>
      <c r="H228" s="21">
        <v>151</v>
      </c>
      <c r="I228" s="96">
        <f t="shared" si="31"/>
        <v>56</v>
      </c>
      <c r="J228" s="13">
        <f t="shared" si="40"/>
        <v>2006</v>
      </c>
      <c r="K228" s="38" t="s">
        <v>4153</v>
      </c>
      <c r="L228" s="123">
        <v>38941.443124999998</v>
      </c>
      <c r="M228" s="123">
        <v>38941.491689814815</v>
      </c>
      <c r="N228" s="123">
        <v>38941.992291666669</v>
      </c>
      <c r="O228" s="123">
        <v>38942.044791666667</v>
      </c>
      <c r="P228" s="126" t="s">
        <v>4133</v>
      </c>
      <c r="Q228" s="239">
        <f t="shared" si="37"/>
        <v>0.50060185185429873</v>
      </c>
      <c r="R228" s="239">
        <f t="shared" si="38"/>
        <v>0.601666666669189</v>
      </c>
      <c r="S228" s="21">
        <f t="shared" si="34"/>
        <v>3.0036111111257924</v>
      </c>
      <c r="T228" s="6">
        <v>1475.2</v>
      </c>
      <c r="U228" s="6">
        <v>1537.8</v>
      </c>
      <c r="V228" s="169" t="s">
        <v>4139</v>
      </c>
      <c r="W228" s="112">
        <v>39006</v>
      </c>
      <c r="X228" s="112">
        <v>39006</v>
      </c>
      <c r="Y228" s="3" t="s">
        <v>4349</v>
      </c>
      <c r="Z228" s="2" t="s">
        <v>8</v>
      </c>
      <c r="AA228" s="2" t="s">
        <v>8</v>
      </c>
      <c r="AB228" s="112">
        <v>39006</v>
      </c>
      <c r="AC228" s="112">
        <v>39006</v>
      </c>
      <c r="AD228" s="112">
        <v>39006</v>
      </c>
      <c r="AE228" s="112">
        <v>39006</v>
      </c>
      <c r="AF228" s="112">
        <v>39006</v>
      </c>
      <c r="AG228" s="2" t="s">
        <v>8</v>
      </c>
      <c r="AH228" s="112">
        <v>39006</v>
      </c>
      <c r="AI228" s="112">
        <v>39006</v>
      </c>
    </row>
    <row r="229" spans="1:35">
      <c r="A229" s="2" t="s">
        <v>754</v>
      </c>
      <c r="B229" s="81" t="s">
        <v>231</v>
      </c>
      <c r="C229" s="59" t="s">
        <v>755</v>
      </c>
      <c r="D229" s="98" t="s">
        <v>626</v>
      </c>
      <c r="E229" s="2" t="s">
        <v>602</v>
      </c>
      <c r="F229" s="99" t="s">
        <v>756</v>
      </c>
      <c r="G229" s="97">
        <v>-3.75</v>
      </c>
      <c r="H229" s="21">
        <v>151</v>
      </c>
      <c r="I229" s="96">
        <f t="shared" si="31"/>
        <v>56</v>
      </c>
      <c r="J229" s="13">
        <f t="shared" si="40"/>
        <v>2006</v>
      </c>
      <c r="K229" s="38" t="s">
        <v>4151</v>
      </c>
      <c r="L229" s="123">
        <v>38942.361041666663</v>
      </c>
      <c r="M229" s="123">
        <v>38942.412615740737</v>
      </c>
      <c r="N229" s="123">
        <v>38942.991643518515</v>
      </c>
      <c r="O229" s="123">
        <v>38943.045914351853</v>
      </c>
      <c r="P229" s="126" t="s">
        <v>4152</v>
      </c>
      <c r="Q229" s="239">
        <f t="shared" si="37"/>
        <v>0.57902777777781012</v>
      </c>
      <c r="R229" s="239">
        <f t="shared" si="38"/>
        <v>0.68487268518947531</v>
      </c>
      <c r="S229" s="21">
        <f t="shared" si="34"/>
        <v>3.4741666666668607</v>
      </c>
      <c r="T229" s="6">
        <v>1854.5</v>
      </c>
      <c r="U229" s="6">
        <v>1917.6</v>
      </c>
      <c r="V229" s="169" t="s">
        <v>4142</v>
      </c>
      <c r="W229" s="112">
        <v>39006</v>
      </c>
      <c r="X229" s="112">
        <v>39006</v>
      </c>
      <c r="Y229" s="3" t="s">
        <v>4349</v>
      </c>
      <c r="Z229" s="2" t="s">
        <v>8</v>
      </c>
      <c r="AA229" s="2" t="s">
        <v>8</v>
      </c>
      <c r="AB229" s="112">
        <v>39006</v>
      </c>
      <c r="AC229" s="112">
        <v>39006</v>
      </c>
      <c r="AD229" s="112">
        <v>39006</v>
      </c>
      <c r="AE229" s="112">
        <v>39006</v>
      </c>
      <c r="AF229" s="112">
        <v>39006</v>
      </c>
      <c r="AG229" s="2" t="s">
        <v>8</v>
      </c>
      <c r="AH229" s="112">
        <v>39006</v>
      </c>
      <c r="AI229" s="112">
        <v>39006</v>
      </c>
    </row>
    <row r="230" spans="1:35">
      <c r="A230" s="2" t="s">
        <v>754</v>
      </c>
      <c r="B230" s="81" t="s">
        <v>231</v>
      </c>
      <c r="C230" s="59" t="s">
        <v>755</v>
      </c>
      <c r="D230" s="98" t="s">
        <v>626</v>
      </c>
      <c r="E230" s="2" t="s">
        <v>602</v>
      </c>
      <c r="F230" s="99" t="s">
        <v>756</v>
      </c>
      <c r="G230" s="97">
        <v>-3.75</v>
      </c>
      <c r="H230" s="21">
        <v>151</v>
      </c>
      <c r="I230" s="96">
        <f>INT(((180 + H230) / 6) + 1)</f>
        <v>56</v>
      </c>
      <c r="J230" s="13">
        <f t="shared" si="40"/>
        <v>2006</v>
      </c>
      <c r="K230" s="38" t="s">
        <v>4150</v>
      </c>
      <c r="L230" s="123">
        <v>38943.330891203703</v>
      </c>
      <c r="M230" s="123">
        <v>38943.382430555554</v>
      </c>
      <c r="N230" s="123">
        <v>38944.001712962963</v>
      </c>
      <c r="O230" s="123">
        <v>38944.04310185185</v>
      </c>
      <c r="P230" s="126" t="s">
        <v>4133</v>
      </c>
      <c r="Q230" s="239">
        <f t="shared" si="37"/>
        <v>0.61928240740962792</v>
      </c>
      <c r="R230" s="239">
        <f t="shared" si="38"/>
        <v>0.7122106481474475</v>
      </c>
      <c r="S230" s="21">
        <f t="shared" si="34"/>
        <v>3.7156944444577675</v>
      </c>
      <c r="T230" s="6">
        <v>1488</v>
      </c>
      <c r="U230" s="6">
        <v>1618.9</v>
      </c>
      <c r="V230" s="169" t="s">
        <v>4142</v>
      </c>
      <c r="W230" s="112">
        <v>39006</v>
      </c>
      <c r="X230" s="112">
        <v>39006</v>
      </c>
      <c r="Y230" s="3" t="s">
        <v>4349</v>
      </c>
      <c r="Z230" s="2" t="s">
        <v>8</v>
      </c>
      <c r="AA230" s="2" t="s">
        <v>8</v>
      </c>
      <c r="AB230" s="112">
        <v>39006</v>
      </c>
      <c r="AC230" s="112">
        <v>39006</v>
      </c>
      <c r="AD230" s="112">
        <v>39006</v>
      </c>
      <c r="AE230" s="112">
        <v>39006</v>
      </c>
      <c r="AF230" s="112">
        <v>39006</v>
      </c>
      <c r="AG230" s="2" t="s">
        <v>8</v>
      </c>
      <c r="AH230" s="112">
        <v>39006</v>
      </c>
      <c r="AI230" s="112">
        <v>39006</v>
      </c>
    </row>
    <row r="231" spans="1:35">
      <c r="A231" s="2" t="s">
        <v>754</v>
      </c>
      <c r="B231" s="81" t="s">
        <v>231</v>
      </c>
      <c r="C231" s="59" t="s">
        <v>755</v>
      </c>
      <c r="D231" s="98" t="s">
        <v>626</v>
      </c>
      <c r="E231" s="2" t="s">
        <v>602</v>
      </c>
      <c r="F231" s="99" t="s">
        <v>756</v>
      </c>
      <c r="G231" s="97">
        <v>-3.75</v>
      </c>
      <c r="H231" s="21">
        <v>151</v>
      </c>
      <c r="I231" s="96">
        <f>INT(((180 + H231) / 6) + 1)</f>
        <v>56</v>
      </c>
      <c r="J231" s="13">
        <f t="shared" si="40"/>
        <v>2006</v>
      </c>
      <c r="K231" s="38" t="s">
        <v>4148</v>
      </c>
      <c r="L231" s="123">
        <v>38944.346886574072</v>
      </c>
      <c r="M231" s="123">
        <v>38944.403425925928</v>
      </c>
      <c r="N231" s="123">
        <v>38945.001944444448</v>
      </c>
      <c r="O231" s="123">
        <v>38945.045069444444</v>
      </c>
      <c r="P231" s="126" t="s">
        <v>4149</v>
      </c>
      <c r="Q231" s="239">
        <f t="shared" si="37"/>
        <v>0.59851851851999527</v>
      </c>
      <c r="R231" s="239">
        <f t="shared" si="38"/>
        <v>0.69818287037196569</v>
      </c>
      <c r="S231" s="21">
        <f t="shared" si="34"/>
        <v>3.5911111111199716</v>
      </c>
      <c r="T231" s="6">
        <v>1836.8</v>
      </c>
      <c r="U231" s="6">
        <v>2080.9</v>
      </c>
      <c r="V231" s="169" t="s">
        <v>4142</v>
      </c>
      <c r="W231" s="112">
        <v>39006</v>
      </c>
      <c r="X231" s="112">
        <v>39006</v>
      </c>
      <c r="Y231" s="3" t="s">
        <v>4349</v>
      </c>
      <c r="Z231" s="2" t="s">
        <v>8</v>
      </c>
      <c r="AA231" s="2" t="s">
        <v>8</v>
      </c>
      <c r="AB231" s="112">
        <v>39006</v>
      </c>
      <c r="AC231" s="112">
        <v>39006</v>
      </c>
      <c r="AD231" s="112">
        <v>39006</v>
      </c>
      <c r="AE231" s="112">
        <v>39006</v>
      </c>
      <c r="AF231" s="112">
        <v>39006</v>
      </c>
      <c r="AG231" s="2" t="s">
        <v>8</v>
      </c>
      <c r="AH231" s="112">
        <v>39006</v>
      </c>
      <c r="AI231" s="112">
        <v>39006</v>
      </c>
    </row>
    <row r="232" spans="1:35">
      <c r="A232" s="2" t="s">
        <v>754</v>
      </c>
      <c r="B232" s="81" t="s">
        <v>231</v>
      </c>
      <c r="C232" s="59" t="s">
        <v>755</v>
      </c>
      <c r="D232" s="98" t="s">
        <v>626</v>
      </c>
      <c r="E232" s="2" t="s">
        <v>602</v>
      </c>
      <c r="F232" s="99" t="s">
        <v>756</v>
      </c>
      <c r="G232" s="97">
        <v>-3.75</v>
      </c>
      <c r="H232" s="21">
        <v>151</v>
      </c>
      <c r="I232" s="96">
        <f>INT(((180 + H232) / 6) + 1)</f>
        <v>56</v>
      </c>
      <c r="J232" s="13">
        <f t="shared" si="40"/>
        <v>2006</v>
      </c>
      <c r="K232" s="38" t="s">
        <v>4146</v>
      </c>
      <c r="L232" s="123">
        <v>38945.381030092591</v>
      </c>
      <c r="M232" s="123">
        <v>38945.435740740744</v>
      </c>
      <c r="N232" s="123">
        <v>38945.993275462963</v>
      </c>
      <c r="O232" s="123">
        <v>38946.045416666668</v>
      </c>
      <c r="P232" s="126" t="s">
        <v>4147</v>
      </c>
      <c r="Q232" s="239">
        <f t="shared" si="37"/>
        <v>0.55753472221840639</v>
      </c>
      <c r="R232" s="239">
        <f t="shared" si="38"/>
        <v>0.66438657407707069</v>
      </c>
      <c r="S232" s="21">
        <f t="shared" si="34"/>
        <v>3.3452083333104383</v>
      </c>
      <c r="T232" s="6">
        <v>1146.2</v>
      </c>
      <c r="U232" s="6">
        <v>1370.6</v>
      </c>
      <c r="V232" s="169" t="s">
        <v>4142</v>
      </c>
      <c r="W232" s="112">
        <v>39006</v>
      </c>
      <c r="X232" s="112">
        <v>39006</v>
      </c>
      <c r="Y232" s="3" t="s">
        <v>4349</v>
      </c>
      <c r="Z232" s="2" t="s">
        <v>8</v>
      </c>
      <c r="AA232" s="2" t="s">
        <v>8</v>
      </c>
      <c r="AB232" s="112">
        <v>39006</v>
      </c>
      <c r="AC232" s="112">
        <v>39006</v>
      </c>
      <c r="AD232" s="112">
        <v>39006</v>
      </c>
      <c r="AE232" s="112">
        <v>39006</v>
      </c>
      <c r="AF232" s="112">
        <v>39006</v>
      </c>
      <c r="AG232" s="2" t="s">
        <v>8</v>
      </c>
      <c r="AH232" s="112">
        <v>39006</v>
      </c>
      <c r="AI232" s="112">
        <v>39006</v>
      </c>
    </row>
    <row r="233" spans="1:35">
      <c r="A233" s="2" t="s">
        <v>754</v>
      </c>
      <c r="B233" s="81" t="s">
        <v>231</v>
      </c>
      <c r="C233" s="59" t="s">
        <v>755</v>
      </c>
      <c r="D233" s="98" t="s">
        <v>626</v>
      </c>
      <c r="E233" s="2" t="s">
        <v>602</v>
      </c>
      <c r="F233" s="99" t="s">
        <v>756</v>
      </c>
      <c r="G233" s="97">
        <v>-3.75</v>
      </c>
      <c r="H233" s="21">
        <v>151</v>
      </c>
      <c r="I233" s="96">
        <f t="shared" ref="I233:I259" si="41">INT(((180 + H233) / 6) + 1)</f>
        <v>56</v>
      </c>
      <c r="J233" s="13">
        <f t="shared" ref="J233:J248" si="42">YEAR(L233)</f>
        <v>2006</v>
      </c>
      <c r="K233" s="38" t="s">
        <v>4143</v>
      </c>
      <c r="L233" s="123">
        <v>38946.335949074077</v>
      </c>
      <c r="M233" s="123">
        <v>38946.385231481479</v>
      </c>
      <c r="N233" s="123">
        <v>38946.992673611108</v>
      </c>
      <c r="O233" s="123">
        <v>38947.044895833336</v>
      </c>
      <c r="P233" s="126" t="s">
        <v>4144</v>
      </c>
      <c r="Q233" s="239">
        <f t="shared" si="37"/>
        <v>0.60744212962890742</v>
      </c>
      <c r="R233" s="239">
        <f t="shared" si="38"/>
        <v>0.70894675925956108</v>
      </c>
      <c r="S233" s="21">
        <f t="shared" si="34"/>
        <v>3.6446527777734445</v>
      </c>
      <c r="T233" s="6">
        <v>1636.6</v>
      </c>
      <c r="U233" s="6">
        <v>1718.1</v>
      </c>
      <c r="V233" s="169" t="s">
        <v>4145</v>
      </c>
      <c r="W233" s="112">
        <v>39006</v>
      </c>
      <c r="X233" s="112">
        <v>39006</v>
      </c>
      <c r="Y233" s="3" t="s">
        <v>4349</v>
      </c>
      <c r="Z233" s="2" t="s">
        <v>8</v>
      </c>
      <c r="AA233" s="2" t="s">
        <v>8</v>
      </c>
      <c r="AB233" s="112">
        <v>39006</v>
      </c>
      <c r="AC233" s="112">
        <v>39006</v>
      </c>
      <c r="AD233" s="112">
        <v>39006</v>
      </c>
      <c r="AE233" s="112">
        <v>39006</v>
      </c>
      <c r="AF233" s="112">
        <v>39006</v>
      </c>
      <c r="AG233" s="2" t="s">
        <v>8</v>
      </c>
      <c r="AH233" s="112">
        <v>39006</v>
      </c>
      <c r="AI233" s="112">
        <v>39006</v>
      </c>
    </row>
    <row r="234" spans="1:35">
      <c r="A234" s="2" t="s">
        <v>754</v>
      </c>
      <c r="B234" s="81" t="s">
        <v>231</v>
      </c>
      <c r="C234" s="59" t="s">
        <v>755</v>
      </c>
      <c r="D234" s="98" t="s">
        <v>626</v>
      </c>
      <c r="E234" s="2" t="s">
        <v>602</v>
      </c>
      <c r="F234" s="99" t="s">
        <v>756</v>
      </c>
      <c r="G234" s="97">
        <v>-3.75</v>
      </c>
      <c r="H234" s="21">
        <v>151</v>
      </c>
      <c r="I234" s="96">
        <f t="shared" si="41"/>
        <v>56</v>
      </c>
      <c r="J234" s="13">
        <f t="shared" si="42"/>
        <v>2006</v>
      </c>
      <c r="K234" s="38" t="s">
        <v>4140</v>
      </c>
      <c r="L234" s="123">
        <v>38947.37400462963</v>
      </c>
      <c r="M234" s="123">
        <v>38947.413252314815</v>
      </c>
      <c r="N234" s="123">
        <v>38948.002314814818</v>
      </c>
      <c r="O234" s="123">
        <v>38948.040231481478</v>
      </c>
      <c r="P234" s="126" t="s">
        <v>4141</v>
      </c>
      <c r="Q234" s="239">
        <f t="shared" si="37"/>
        <v>0.58906250000291038</v>
      </c>
      <c r="R234" s="239">
        <f t="shared" si="38"/>
        <v>0.66622685184847796</v>
      </c>
      <c r="S234" s="21">
        <f t="shared" si="34"/>
        <v>3.5343750000174623</v>
      </c>
      <c r="T234" s="6">
        <v>1149.7</v>
      </c>
      <c r="U234" s="6">
        <v>1226.5999999999999</v>
      </c>
      <c r="V234" s="169" t="s">
        <v>4142</v>
      </c>
      <c r="W234" s="112">
        <v>39006</v>
      </c>
      <c r="X234" s="112">
        <v>39006</v>
      </c>
      <c r="Y234" s="3" t="s">
        <v>4349</v>
      </c>
      <c r="Z234" s="2" t="s">
        <v>8</v>
      </c>
      <c r="AA234" s="2" t="s">
        <v>8</v>
      </c>
      <c r="AB234" s="112">
        <v>39006</v>
      </c>
      <c r="AC234" s="112">
        <v>39006</v>
      </c>
      <c r="AD234" s="112">
        <v>39006</v>
      </c>
      <c r="AE234" s="112">
        <v>39006</v>
      </c>
      <c r="AF234" s="112">
        <v>39006</v>
      </c>
      <c r="AG234" s="2" t="s">
        <v>8</v>
      </c>
      <c r="AH234" s="112">
        <v>39006</v>
      </c>
      <c r="AI234" s="112">
        <v>39006</v>
      </c>
    </row>
    <row r="235" spans="1:35">
      <c r="A235" s="2" t="s">
        <v>754</v>
      </c>
      <c r="B235" s="81" t="s">
        <v>231</v>
      </c>
      <c r="C235" s="59" t="s">
        <v>755</v>
      </c>
      <c r="D235" s="98" t="s">
        <v>626</v>
      </c>
      <c r="E235" s="2" t="s">
        <v>602</v>
      </c>
      <c r="F235" s="99" t="s">
        <v>756</v>
      </c>
      <c r="G235" s="97">
        <v>-3.75</v>
      </c>
      <c r="H235" s="21">
        <v>151</v>
      </c>
      <c r="I235" s="96">
        <f t="shared" si="41"/>
        <v>56</v>
      </c>
      <c r="J235" s="13">
        <f t="shared" si="42"/>
        <v>2006</v>
      </c>
      <c r="K235" s="38" t="s">
        <v>4137</v>
      </c>
      <c r="L235" s="123">
        <v>38948.34511574074</v>
      </c>
      <c r="M235" s="123">
        <v>38948.394849537035</v>
      </c>
      <c r="N235" s="123">
        <v>38948.996053240742</v>
      </c>
      <c r="O235" s="123">
        <v>38949.043287037035</v>
      </c>
      <c r="P235" s="126" t="s">
        <v>4138</v>
      </c>
      <c r="Q235" s="239">
        <f t="shared" si="37"/>
        <v>0.60120370370714227</v>
      </c>
      <c r="R235" s="239">
        <f t="shared" si="38"/>
        <v>0.69817129629518604</v>
      </c>
      <c r="S235" s="21">
        <f t="shared" si="34"/>
        <v>3.6072222222428536</v>
      </c>
      <c r="T235" s="6">
        <v>1280.2</v>
      </c>
      <c r="U235" s="6">
        <v>1411.3</v>
      </c>
      <c r="V235" s="169" t="s">
        <v>4139</v>
      </c>
      <c r="W235" s="112">
        <v>39006</v>
      </c>
      <c r="X235" s="112">
        <v>39006</v>
      </c>
      <c r="Y235" s="3" t="s">
        <v>4349</v>
      </c>
      <c r="Z235" s="2" t="s">
        <v>8</v>
      </c>
      <c r="AA235" s="2" t="s">
        <v>8</v>
      </c>
      <c r="AB235" s="112">
        <v>39006</v>
      </c>
      <c r="AC235" s="112">
        <v>39006</v>
      </c>
      <c r="AD235" s="112">
        <v>39006</v>
      </c>
      <c r="AE235" s="112">
        <v>39006</v>
      </c>
      <c r="AF235" s="112">
        <v>39006</v>
      </c>
      <c r="AG235" s="2" t="s">
        <v>8</v>
      </c>
      <c r="AH235" s="112">
        <v>39006</v>
      </c>
      <c r="AI235" s="112">
        <v>39006</v>
      </c>
    </row>
    <row r="236" spans="1:35">
      <c r="A236" s="2" t="s">
        <v>754</v>
      </c>
      <c r="B236" s="81" t="s">
        <v>231</v>
      </c>
      <c r="C236" s="59" t="s">
        <v>755</v>
      </c>
      <c r="D236" s="98" t="s">
        <v>626</v>
      </c>
      <c r="E236" s="2" t="s">
        <v>602</v>
      </c>
      <c r="F236" s="99" t="s">
        <v>756</v>
      </c>
      <c r="G236" s="97">
        <v>-3.75</v>
      </c>
      <c r="H236" s="21">
        <v>151</v>
      </c>
      <c r="I236" s="96">
        <f t="shared" si="41"/>
        <v>56</v>
      </c>
      <c r="J236" s="13">
        <f t="shared" si="42"/>
        <v>2006</v>
      </c>
      <c r="K236" s="38" t="s">
        <v>4135</v>
      </c>
      <c r="L236" s="123">
        <v>38949.385995370372</v>
      </c>
      <c r="M236" s="123">
        <v>38949.436747685184</v>
      </c>
      <c r="N236" s="123">
        <v>38949.474189814813</v>
      </c>
      <c r="O236" s="123">
        <v>38949.511793981481</v>
      </c>
      <c r="P236" s="126" t="s">
        <v>4133</v>
      </c>
      <c r="Q236" s="239">
        <f t="shared" si="37"/>
        <v>3.7442129629198462E-2</v>
      </c>
      <c r="R236" s="239">
        <f t="shared" si="38"/>
        <v>0.12579861110862112</v>
      </c>
      <c r="S236" s="21">
        <f t="shared" si="34"/>
        <v>0.22465277777519077</v>
      </c>
      <c r="T236" s="6">
        <v>1366.1</v>
      </c>
      <c r="U236" s="6">
        <v>1495.7</v>
      </c>
      <c r="V236" s="169" t="s">
        <v>4136</v>
      </c>
      <c r="W236" s="112">
        <v>39006</v>
      </c>
      <c r="X236" s="112">
        <v>39006</v>
      </c>
      <c r="Y236" s="3" t="s">
        <v>4349</v>
      </c>
      <c r="Z236" s="2" t="s">
        <v>8</v>
      </c>
      <c r="AA236" s="2" t="s">
        <v>8</v>
      </c>
      <c r="AB236" s="112">
        <v>39006</v>
      </c>
      <c r="AC236" s="112">
        <v>39006</v>
      </c>
      <c r="AD236" s="112">
        <v>39006</v>
      </c>
      <c r="AE236" s="112">
        <v>39006</v>
      </c>
      <c r="AF236" s="112">
        <v>39006</v>
      </c>
      <c r="AG236" s="2" t="s">
        <v>8</v>
      </c>
      <c r="AH236" s="112">
        <v>39006</v>
      </c>
      <c r="AI236" s="112">
        <v>39006</v>
      </c>
    </row>
    <row r="237" spans="1:35">
      <c r="A237" s="2" t="s">
        <v>754</v>
      </c>
      <c r="B237" s="81" t="s">
        <v>231</v>
      </c>
      <c r="C237" s="59" t="s">
        <v>755</v>
      </c>
      <c r="D237" s="98" t="s">
        <v>626</v>
      </c>
      <c r="E237" s="2" t="s">
        <v>602</v>
      </c>
      <c r="F237" s="99" t="s">
        <v>756</v>
      </c>
      <c r="G237" s="97">
        <v>-3.75</v>
      </c>
      <c r="H237" s="21">
        <v>151</v>
      </c>
      <c r="I237" s="96">
        <f t="shared" si="41"/>
        <v>56</v>
      </c>
      <c r="J237" s="13">
        <f t="shared" si="42"/>
        <v>2006</v>
      </c>
      <c r="K237" s="38" t="s">
        <v>4132</v>
      </c>
      <c r="L237" s="123">
        <v>38950.101168981484</v>
      </c>
      <c r="M237" s="123">
        <v>38950.147407407407</v>
      </c>
      <c r="N237" s="123">
        <v>38951.023321759261</v>
      </c>
      <c r="O237" s="123">
        <v>38951.058807870373</v>
      </c>
      <c r="P237" s="126" t="s">
        <v>4133</v>
      </c>
      <c r="Q237" s="239">
        <f t="shared" si="37"/>
        <v>0.87591435185458977</v>
      </c>
      <c r="R237" s="239">
        <f t="shared" si="38"/>
        <v>0.95763888888905058</v>
      </c>
      <c r="S237" s="21">
        <f t="shared" si="34"/>
        <v>5.2554861111275386</v>
      </c>
      <c r="T237" s="6">
        <v>512</v>
      </c>
      <c r="U237" s="6">
        <v>1612.5</v>
      </c>
      <c r="V237" s="169" t="s">
        <v>4134</v>
      </c>
      <c r="W237" s="112">
        <v>39006</v>
      </c>
      <c r="X237" s="112">
        <v>39006</v>
      </c>
      <c r="Y237" s="3" t="s">
        <v>4349</v>
      </c>
      <c r="Z237" s="2" t="s">
        <v>8</v>
      </c>
      <c r="AA237" s="2" t="s">
        <v>8</v>
      </c>
      <c r="AB237" s="112">
        <v>39006</v>
      </c>
      <c r="AC237" s="112">
        <v>39006</v>
      </c>
      <c r="AD237" s="112">
        <v>39006</v>
      </c>
      <c r="AE237" s="112">
        <v>39006</v>
      </c>
      <c r="AF237" s="112">
        <v>39006</v>
      </c>
      <c r="AG237" s="2" t="s">
        <v>8</v>
      </c>
      <c r="AH237" s="112">
        <v>39006</v>
      </c>
      <c r="AI237" s="112">
        <v>39006</v>
      </c>
    </row>
    <row r="238" spans="1:35">
      <c r="A238" s="2" t="s">
        <v>754</v>
      </c>
      <c r="B238" s="81" t="s">
        <v>231</v>
      </c>
      <c r="C238" s="59" t="s">
        <v>755</v>
      </c>
      <c r="D238" s="98" t="s">
        <v>626</v>
      </c>
      <c r="E238" s="2" t="s">
        <v>602</v>
      </c>
      <c r="F238" s="99" t="s">
        <v>756</v>
      </c>
      <c r="G238" s="97">
        <v>-3.75</v>
      </c>
      <c r="H238" s="21">
        <v>151</v>
      </c>
      <c r="I238" s="96">
        <f t="shared" si="41"/>
        <v>56</v>
      </c>
      <c r="J238" s="13">
        <f t="shared" si="42"/>
        <v>2006</v>
      </c>
      <c r="K238" s="38" t="s">
        <v>4129</v>
      </c>
      <c r="L238" s="123">
        <v>38951.33021990741</v>
      </c>
      <c r="M238" s="123">
        <v>38951.384328703702</v>
      </c>
      <c r="N238" s="123">
        <v>38951.997349537036</v>
      </c>
      <c r="O238" s="123">
        <v>38952.042037037034</v>
      </c>
      <c r="P238" s="126" t="s">
        <v>4130</v>
      </c>
      <c r="Q238" s="239">
        <f t="shared" si="37"/>
        <v>0.61302083333430346</v>
      </c>
      <c r="R238" s="239">
        <f t="shared" si="38"/>
        <v>0.71181712962425081</v>
      </c>
      <c r="S238" s="21">
        <f t="shared" si="34"/>
        <v>3.6781250000058208</v>
      </c>
      <c r="T238" s="6">
        <v>1099.5</v>
      </c>
      <c r="U238" s="6">
        <v>1696.8</v>
      </c>
      <c r="V238" s="169" t="s">
        <v>4131</v>
      </c>
      <c r="W238" s="112">
        <v>39006</v>
      </c>
      <c r="X238" s="112">
        <v>39006</v>
      </c>
      <c r="Y238" s="3" t="s">
        <v>4349</v>
      </c>
      <c r="Z238" s="2" t="s">
        <v>8</v>
      </c>
      <c r="AA238" s="2" t="s">
        <v>8</v>
      </c>
      <c r="AB238" s="112">
        <v>39006</v>
      </c>
      <c r="AC238" s="112">
        <v>39006</v>
      </c>
      <c r="AD238" s="112">
        <v>39006</v>
      </c>
      <c r="AE238" s="112">
        <v>39006</v>
      </c>
      <c r="AF238" s="112">
        <v>39006</v>
      </c>
      <c r="AG238" s="2" t="s">
        <v>8</v>
      </c>
      <c r="AH238" s="112">
        <v>39006</v>
      </c>
      <c r="AI238" s="112">
        <v>39006</v>
      </c>
    </row>
    <row r="239" spans="1:35">
      <c r="A239" s="2" t="s">
        <v>754</v>
      </c>
      <c r="B239" s="81" t="s">
        <v>231</v>
      </c>
      <c r="C239" s="59" t="s">
        <v>755</v>
      </c>
      <c r="D239" s="98" t="s">
        <v>626</v>
      </c>
      <c r="E239" s="2" t="s">
        <v>602</v>
      </c>
      <c r="F239" s="99" t="s">
        <v>756</v>
      </c>
      <c r="G239" s="97">
        <v>-3.75</v>
      </c>
      <c r="H239" s="21">
        <v>151</v>
      </c>
      <c r="I239" s="96">
        <f t="shared" si="41"/>
        <v>56</v>
      </c>
      <c r="J239" s="13">
        <f t="shared" si="42"/>
        <v>2006</v>
      </c>
      <c r="K239" s="38" t="s">
        <v>4128</v>
      </c>
      <c r="L239" s="123">
        <v>38952.499965277777</v>
      </c>
      <c r="M239" s="123">
        <v>38952.558819444443</v>
      </c>
      <c r="N239" s="123">
        <v>38952.988298611112</v>
      </c>
      <c r="O239" s="123">
        <v>38953.044212962966</v>
      </c>
      <c r="P239" s="126" t="s">
        <v>4126</v>
      </c>
      <c r="Q239" s="239">
        <f t="shared" si="37"/>
        <v>0.42947916666889796</v>
      </c>
      <c r="R239" s="239">
        <f t="shared" si="38"/>
        <v>0.54424768518947531</v>
      </c>
      <c r="S239" s="21">
        <f t="shared" si="34"/>
        <v>2.5768750000133878</v>
      </c>
      <c r="T239" s="6">
        <v>1813.1</v>
      </c>
      <c r="U239" s="6">
        <v>2135.6</v>
      </c>
      <c r="V239" s="169" t="s">
        <v>4127</v>
      </c>
      <c r="W239" s="112">
        <v>39006</v>
      </c>
      <c r="X239" s="112">
        <v>39006</v>
      </c>
      <c r="Y239" s="3" t="s">
        <v>4349</v>
      </c>
      <c r="Z239" s="2" t="s">
        <v>8</v>
      </c>
      <c r="AA239" s="2" t="s">
        <v>8</v>
      </c>
      <c r="AB239" s="112">
        <v>39006</v>
      </c>
      <c r="AC239" s="112">
        <v>39006</v>
      </c>
      <c r="AD239" s="112">
        <v>39006</v>
      </c>
      <c r="AE239" s="112">
        <v>39006</v>
      </c>
      <c r="AF239" s="112">
        <v>39006</v>
      </c>
      <c r="AG239" s="2" t="s">
        <v>8</v>
      </c>
      <c r="AH239" s="112">
        <v>39006</v>
      </c>
      <c r="AI239" s="112">
        <v>39006</v>
      </c>
    </row>
    <row r="240" spans="1:35">
      <c r="A240" s="2" t="s">
        <v>754</v>
      </c>
      <c r="B240" s="81" t="s">
        <v>231</v>
      </c>
      <c r="C240" s="59" t="s">
        <v>755</v>
      </c>
      <c r="D240" s="98" t="s">
        <v>626</v>
      </c>
      <c r="E240" s="2" t="s">
        <v>602</v>
      </c>
      <c r="F240" s="99" t="s">
        <v>756</v>
      </c>
      <c r="G240" s="97">
        <v>-3.75</v>
      </c>
      <c r="H240" s="21">
        <v>151</v>
      </c>
      <c r="I240" s="96">
        <f t="shared" si="41"/>
        <v>56</v>
      </c>
      <c r="J240" s="13">
        <f t="shared" si="42"/>
        <v>2006</v>
      </c>
      <c r="K240" s="38" t="s">
        <v>4125</v>
      </c>
      <c r="L240" s="123">
        <v>38953.275092592594</v>
      </c>
      <c r="M240" s="123">
        <v>38953.320601851854</v>
      </c>
      <c r="N240" s="123">
        <v>38953.519456018519</v>
      </c>
      <c r="O240" s="123">
        <v>38953.571944444448</v>
      </c>
      <c r="P240" s="126" t="s">
        <v>4126</v>
      </c>
      <c r="Q240" s="239">
        <f t="shared" si="37"/>
        <v>0.19885416666511446</v>
      </c>
      <c r="R240" s="239">
        <f t="shared" si="38"/>
        <v>0.29685185185371665</v>
      </c>
      <c r="S240" s="21">
        <f t="shared" ref="S240:S303" si="43">((VALUE(Q240)) * 24) * 0.25</f>
        <v>1.1931249999906868</v>
      </c>
      <c r="T240" s="6">
        <v>1767.6</v>
      </c>
      <c r="U240" s="6">
        <v>2096.6</v>
      </c>
      <c r="V240" s="169" t="s">
        <v>4127</v>
      </c>
      <c r="W240" s="112">
        <v>39006</v>
      </c>
      <c r="X240" s="112">
        <v>39006</v>
      </c>
      <c r="Y240" s="3" t="s">
        <v>4349</v>
      </c>
      <c r="Z240" s="2" t="s">
        <v>8</v>
      </c>
      <c r="AA240" s="2" t="s">
        <v>8</v>
      </c>
      <c r="AB240" s="112">
        <v>39006</v>
      </c>
      <c r="AC240" s="112">
        <v>39006</v>
      </c>
      <c r="AD240" s="112">
        <v>39006</v>
      </c>
      <c r="AE240" s="112">
        <v>39006</v>
      </c>
      <c r="AF240" s="112">
        <v>39006</v>
      </c>
      <c r="AG240" s="2" t="s">
        <v>8</v>
      </c>
      <c r="AH240" s="112">
        <v>39006</v>
      </c>
      <c r="AI240" s="112">
        <v>39006</v>
      </c>
    </row>
    <row r="241" spans="1:35" s="128" customFormat="1">
      <c r="A241" s="59" t="s">
        <v>758</v>
      </c>
      <c r="B241" s="81" t="s">
        <v>231</v>
      </c>
      <c r="C241" s="59" t="s">
        <v>759</v>
      </c>
      <c r="D241" s="59" t="s">
        <v>760</v>
      </c>
      <c r="E241" s="59" t="s">
        <v>675</v>
      </c>
      <c r="F241" s="81" t="s">
        <v>676</v>
      </c>
      <c r="G241" s="97">
        <v>-22</v>
      </c>
      <c r="H241" s="97">
        <v>-176</v>
      </c>
      <c r="I241" s="96">
        <f t="shared" si="41"/>
        <v>1</v>
      </c>
      <c r="J241" s="13">
        <f t="shared" si="42"/>
        <v>2006</v>
      </c>
      <c r="K241" s="38" t="s">
        <v>4119</v>
      </c>
      <c r="L241" s="126" t="s">
        <v>4120</v>
      </c>
      <c r="M241" s="126" t="s">
        <v>4121</v>
      </c>
      <c r="N241" s="126" t="s">
        <v>4122</v>
      </c>
      <c r="O241" s="126" t="s">
        <v>4123</v>
      </c>
      <c r="P241" s="126" t="s">
        <v>4093</v>
      </c>
      <c r="Q241" s="239">
        <f t="shared" ref="Q241:Q259" si="44">N241 - M241</f>
        <v>1.539583333338669</v>
      </c>
      <c r="R241" s="239">
        <f t="shared" ref="R241:R259" si="45">O241 - L241</f>
        <v>1.6625000000058208</v>
      </c>
      <c r="S241" s="21">
        <f t="shared" si="43"/>
        <v>9.2375000000320142</v>
      </c>
      <c r="T241" s="6">
        <v>0</v>
      </c>
      <c r="U241" s="6">
        <v>2636</v>
      </c>
      <c r="V241" s="169" t="s">
        <v>4124</v>
      </c>
      <c r="W241" s="112">
        <v>39073</v>
      </c>
      <c r="X241" s="112">
        <v>39073</v>
      </c>
      <c r="Y241" s="112">
        <v>39073</v>
      </c>
      <c r="Z241" s="2" t="s">
        <v>8</v>
      </c>
      <c r="AA241" s="2" t="s">
        <v>8</v>
      </c>
      <c r="AB241" s="112">
        <v>39073</v>
      </c>
      <c r="AC241" s="112">
        <v>39073</v>
      </c>
      <c r="AD241" s="112">
        <v>39073</v>
      </c>
      <c r="AE241" s="112">
        <v>39073</v>
      </c>
      <c r="AF241" s="112">
        <v>39073</v>
      </c>
      <c r="AG241" s="112">
        <v>39073</v>
      </c>
      <c r="AH241" s="2" t="s">
        <v>8</v>
      </c>
      <c r="AI241" s="112">
        <v>39073</v>
      </c>
    </row>
    <row r="242" spans="1:35">
      <c r="A242" s="59" t="s">
        <v>758</v>
      </c>
      <c r="B242" s="81" t="s">
        <v>231</v>
      </c>
      <c r="C242" s="59" t="s">
        <v>759</v>
      </c>
      <c r="D242" s="59" t="s">
        <v>760</v>
      </c>
      <c r="E242" s="59" t="s">
        <v>675</v>
      </c>
      <c r="F242" s="81" t="s">
        <v>676</v>
      </c>
      <c r="G242" s="97">
        <v>-22</v>
      </c>
      <c r="H242" s="97">
        <v>-176</v>
      </c>
      <c r="I242" s="96">
        <f t="shared" si="41"/>
        <v>1</v>
      </c>
      <c r="J242" s="13">
        <f t="shared" si="42"/>
        <v>2006</v>
      </c>
      <c r="K242" s="2" t="s">
        <v>4113</v>
      </c>
      <c r="L242" s="126" t="s">
        <v>4114</v>
      </c>
      <c r="M242" s="126" t="s">
        <v>4115</v>
      </c>
      <c r="N242" s="126" t="s">
        <v>4116</v>
      </c>
      <c r="O242" s="126" t="s">
        <v>4117</v>
      </c>
      <c r="P242" s="200" t="s">
        <v>4080</v>
      </c>
      <c r="Q242" s="239">
        <f t="shared" si="44"/>
        <v>1.1687500000043656</v>
      </c>
      <c r="R242" s="239">
        <f t="shared" si="45"/>
        <v>1.2902777777781012</v>
      </c>
      <c r="S242" s="21">
        <f t="shared" si="43"/>
        <v>7.0125000000261934</v>
      </c>
      <c r="T242" s="6">
        <v>0</v>
      </c>
      <c r="U242" s="6">
        <v>2156</v>
      </c>
      <c r="V242" s="169" t="s">
        <v>4118</v>
      </c>
      <c r="W242" s="112">
        <v>39073</v>
      </c>
      <c r="X242" s="112">
        <v>39073</v>
      </c>
      <c r="Y242" s="112">
        <v>39073</v>
      </c>
      <c r="Z242" s="2" t="s">
        <v>8</v>
      </c>
      <c r="AA242" s="2" t="s">
        <v>8</v>
      </c>
      <c r="AB242" s="112">
        <v>39073</v>
      </c>
      <c r="AC242" s="112">
        <v>39073</v>
      </c>
      <c r="AD242" s="112">
        <v>39073</v>
      </c>
      <c r="AE242" s="112">
        <v>39073</v>
      </c>
      <c r="AF242" s="112">
        <v>39073</v>
      </c>
      <c r="AG242" s="112">
        <v>39073</v>
      </c>
      <c r="AH242" s="2" t="s">
        <v>8</v>
      </c>
      <c r="AI242" s="112">
        <v>39073</v>
      </c>
    </row>
    <row r="243" spans="1:35">
      <c r="A243" s="59" t="s">
        <v>758</v>
      </c>
      <c r="B243" s="81" t="s">
        <v>231</v>
      </c>
      <c r="C243" s="59" t="s">
        <v>759</v>
      </c>
      <c r="D243" s="59" t="s">
        <v>760</v>
      </c>
      <c r="E243" s="59" t="s">
        <v>675</v>
      </c>
      <c r="F243" s="81" t="s">
        <v>676</v>
      </c>
      <c r="G243" s="97">
        <v>-22</v>
      </c>
      <c r="H243" s="97">
        <v>-176</v>
      </c>
      <c r="I243" s="96">
        <f t="shared" si="41"/>
        <v>1</v>
      </c>
      <c r="J243" s="13">
        <f t="shared" si="42"/>
        <v>2006</v>
      </c>
      <c r="K243" s="2" t="s">
        <v>4107</v>
      </c>
      <c r="L243" s="126" t="s">
        <v>4108</v>
      </c>
      <c r="M243" s="126" t="s">
        <v>4109</v>
      </c>
      <c r="N243" s="126" t="s">
        <v>4110</v>
      </c>
      <c r="O243" s="126" t="s">
        <v>4111</v>
      </c>
      <c r="P243" s="200" t="s">
        <v>4067</v>
      </c>
      <c r="Q243" s="239">
        <f t="shared" si="44"/>
        <v>1.6465277777751908</v>
      </c>
      <c r="R243" s="239">
        <f t="shared" si="45"/>
        <v>1.7479166666671517</v>
      </c>
      <c r="S243" s="21">
        <f t="shared" si="43"/>
        <v>9.8791666666511446</v>
      </c>
      <c r="T243" s="6">
        <v>0</v>
      </c>
      <c r="U243" s="6">
        <v>1900</v>
      </c>
      <c r="V243" s="169" t="s">
        <v>4112</v>
      </c>
      <c r="W243" s="112">
        <v>39073</v>
      </c>
      <c r="X243" s="112">
        <v>39073</v>
      </c>
      <c r="Y243" s="112">
        <v>39073</v>
      </c>
      <c r="Z243" s="2" t="s">
        <v>8</v>
      </c>
      <c r="AA243" s="2" t="s">
        <v>8</v>
      </c>
      <c r="AB243" s="112">
        <v>39073</v>
      </c>
      <c r="AC243" s="112">
        <v>39073</v>
      </c>
      <c r="AD243" s="112">
        <v>39073</v>
      </c>
      <c r="AE243" s="112">
        <v>39073</v>
      </c>
      <c r="AF243" s="112">
        <v>39073</v>
      </c>
      <c r="AG243" s="112">
        <v>39073</v>
      </c>
      <c r="AH243" s="2" t="s">
        <v>8</v>
      </c>
      <c r="AI243" s="112">
        <v>39073</v>
      </c>
    </row>
    <row r="244" spans="1:35">
      <c r="A244" s="59" t="s">
        <v>758</v>
      </c>
      <c r="B244" s="81" t="s">
        <v>231</v>
      </c>
      <c r="C244" s="59" t="s">
        <v>759</v>
      </c>
      <c r="D244" s="59" t="s">
        <v>760</v>
      </c>
      <c r="E244" s="59" t="s">
        <v>675</v>
      </c>
      <c r="F244" s="81" t="s">
        <v>676</v>
      </c>
      <c r="G244" s="97">
        <v>-22</v>
      </c>
      <c r="H244" s="97">
        <v>-176</v>
      </c>
      <c r="I244" s="96">
        <f t="shared" si="41"/>
        <v>1</v>
      </c>
      <c r="J244" s="13">
        <f t="shared" si="42"/>
        <v>2006</v>
      </c>
      <c r="K244" s="2" t="s">
        <v>4101</v>
      </c>
      <c r="L244" s="126" t="s">
        <v>4102</v>
      </c>
      <c r="M244" s="126" t="s">
        <v>4103</v>
      </c>
      <c r="N244" s="126" t="s">
        <v>4104</v>
      </c>
      <c r="O244" s="126" t="s">
        <v>4105</v>
      </c>
      <c r="P244" s="200" t="s">
        <v>4060</v>
      </c>
      <c r="Q244" s="239">
        <f t="shared" si="44"/>
        <v>1.0756944444437977</v>
      </c>
      <c r="R244" s="239">
        <f t="shared" si="45"/>
        <v>1.202777777776646</v>
      </c>
      <c r="S244" s="21">
        <f t="shared" si="43"/>
        <v>6.4541666666627862</v>
      </c>
      <c r="T244" s="6">
        <v>0</v>
      </c>
      <c r="U244" s="6">
        <v>2723.35</v>
      </c>
      <c r="V244" s="169" t="s">
        <v>4106</v>
      </c>
      <c r="W244" s="112">
        <v>39073</v>
      </c>
      <c r="X244" s="112">
        <v>39073</v>
      </c>
      <c r="Y244" s="112">
        <v>39073</v>
      </c>
      <c r="Z244" s="2" t="s">
        <v>8</v>
      </c>
      <c r="AA244" s="2" t="s">
        <v>8</v>
      </c>
      <c r="AB244" s="112">
        <v>39073</v>
      </c>
      <c r="AC244" s="112">
        <v>39073</v>
      </c>
      <c r="AD244" s="112">
        <v>39073</v>
      </c>
      <c r="AE244" s="112">
        <v>39073</v>
      </c>
      <c r="AF244" s="112">
        <v>39073</v>
      </c>
      <c r="AG244" s="112">
        <v>39073</v>
      </c>
      <c r="AH244" s="2" t="s">
        <v>8</v>
      </c>
      <c r="AI244" s="112">
        <v>39073</v>
      </c>
    </row>
    <row r="245" spans="1:35">
      <c r="A245" s="59" t="s">
        <v>758</v>
      </c>
      <c r="B245" s="81" t="s">
        <v>231</v>
      </c>
      <c r="C245" s="59" t="s">
        <v>759</v>
      </c>
      <c r="D245" s="59" t="s">
        <v>760</v>
      </c>
      <c r="E245" s="59" t="s">
        <v>675</v>
      </c>
      <c r="F245" s="81" t="s">
        <v>676</v>
      </c>
      <c r="G245" s="97">
        <v>-22</v>
      </c>
      <c r="H245" s="97">
        <v>-176</v>
      </c>
      <c r="I245" s="96">
        <f t="shared" si="41"/>
        <v>1</v>
      </c>
      <c r="J245" s="13">
        <f t="shared" si="42"/>
        <v>2006</v>
      </c>
      <c r="K245" s="2" t="s">
        <v>4095</v>
      </c>
      <c r="L245" s="126" t="s">
        <v>4096</v>
      </c>
      <c r="M245" s="126" t="s">
        <v>4097</v>
      </c>
      <c r="N245" s="126" t="s">
        <v>4098</v>
      </c>
      <c r="O245" s="126" t="s">
        <v>4099</v>
      </c>
      <c r="P245" s="200" t="s">
        <v>4080</v>
      </c>
      <c r="Q245" s="239">
        <f t="shared" si="44"/>
        <v>1.2458333333343035</v>
      </c>
      <c r="R245" s="239">
        <f t="shared" si="45"/>
        <v>1.3840277777781012</v>
      </c>
      <c r="S245" s="21">
        <f t="shared" si="43"/>
        <v>7.4750000000058208</v>
      </c>
      <c r="T245" s="6">
        <v>0</v>
      </c>
      <c r="U245" s="6">
        <v>2151.15</v>
      </c>
      <c r="V245" s="169" t="s">
        <v>4100</v>
      </c>
      <c r="W245" s="112">
        <v>39073</v>
      </c>
      <c r="X245" s="112">
        <v>39073</v>
      </c>
      <c r="Y245" s="112">
        <v>39073</v>
      </c>
      <c r="Z245" s="2" t="s">
        <v>8</v>
      </c>
      <c r="AA245" s="2" t="s">
        <v>8</v>
      </c>
      <c r="AB245" s="112">
        <v>39073</v>
      </c>
      <c r="AC245" s="112">
        <v>39073</v>
      </c>
      <c r="AD245" s="112">
        <v>39073</v>
      </c>
      <c r="AE245" s="112">
        <v>39073</v>
      </c>
      <c r="AF245" s="112">
        <v>39073</v>
      </c>
      <c r="AG245" s="112">
        <v>39073</v>
      </c>
      <c r="AH245" s="2" t="s">
        <v>8</v>
      </c>
      <c r="AI245" s="112">
        <v>39073</v>
      </c>
    </row>
    <row r="246" spans="1:35">
      <c r="A246" s="59" t="s">
        <v>758</v>
      </c>
      <c r="B246" s="81" t="s">
        <v>231</v>
      </c>
      <c r="C246" s="59" t="s">
        <v>759</v>
      </c>
      <c r="D246" s="59" t="s">
        <v>760</v>
      </c>
      <c r="E246" s="59" t="s">
        <v>675</v>
      </c>
      <c r="F246" s="81" t="s">
        <v>676</v>
      </c>
      <c r="G246" s="97">
        <v>-22</v>
      </c>
      <c r="H246" s="97">
        <v>-176</v>
      </c>
      <c r="I246" s="96">
        <f t="shared" si="41"/>
        <v>1</v>
      </c>
      <c r="J246" s="13">
        <f t="shared" si="42"/>
        <v>2006</v>
      </c>
      <c r="K246" s="2" t="s">
        <v>4088</v>
      </c>
      <c r="L246" s="126" t="s">
        <v>4089</v>
      </c>
      <c r="M246" s="126" t="s">
        <v>4090</v>
      </c>
      <c r="N246" s="126" t="s">
        <v>4091</v>
      </c>
      <c r="O246" s="126" t="s">
        <v>4092</v>
      </c>
      <c r="P246" s="200" t="s">
        <v>4093</v>
      </c>
      <c r="Q246" s="239">
        <f t="shared" si="44"/>
        <v>1.4548611111094942</v>
      </c>
      <c r="R246" s="239">
        <f t="shared" si="45"/>
        <v>1.5715277777781012</v>
      </c>
      <c r="S246" s="21">
        <f t="shared" si="43"/>
        <v>8.7291666666569654</v>
      </c>
      <c r="T246" s="6">
        <v>0</v>
      </c>
      <c r="U246" s="6">
        <v>2629.06</v>
      </c>
      <c r="V246" s="169" t="s">
        <v>4094</v>
      </c>
      <c r="W246" s="112">
        <v>39073</v>
      </c>
      <c r="X246" s="112">
        <v>39073</v>
      </c>
      <c r="Y246" s="112">
        <v>39073</v>
      </c>
      <c r="Z246" s="2" t="s">
        <v>8</v>
      </c>
      <c r="AA246" s="2" t="s">
        <v>8</v>
      </c>
      <c r="AB246" s="112">
        <v>39073</v>
      </c>
      <c r="AC246" s="112">
        <v>39073</v>
      </c>
      <c r="AD246" s="112">
        <v>39073</v>
      </c>
      <c r="AE246" s="112">
        <v>39073</v>
      </c>
      <c r="AF246" s="112">
        <v>39073</v>
      </c>
      <c r="AG246" s="112">
        <v>39073</v>
      </c>
      <c r="AH246" s="2" t="s">
        <v>8</v>
      </c>
      <c r="AI246" s="112">
        <v>39073</v>
      </c>
    </row>
    <row r="247" spans="1:35">
      <c r="A247" s="59" t="s">
        <v>758</v>
      </c>
      <c r="B247" s="81" t="s">
        <v>231</v>
      </c>
      <c r="C247" s="59" t="s">
        <v>759</v>
      </c>
      <c r="D247" s="59" t="s">
        <v>760</v>
      </c>
      <c r="E247" s="59" t="s">
        <v>675</v>
      </c>
      <c r="F247" s="81" t="s">
        <v>676</v>
      </c>
      <c r="G247" s="97">
        <v>-22</v>
      </c>
      <c r="H247" s="97">
        <v>-176</v>
      </c>
      <c r="I247" s="96">
        <f t="shared" si="41"/>
        <v>1</v>
      </c>
      <c r="J247" s="13">
        <f t="shared" si="42"/>
        <v>2006</v>
      </c>
      <c r="K247" s="2" t="s">
        <v>4082</v>
      </c>
      <c r="L247" s="126" t="s">
        <v>4083</v>
      </c>
      <c r="M247" s="126" t="s">
        <v>4084</v>
      </c>
      <c r="N247" s="126" t="s">
        <v>4085</v>
      </c>
      <c r="O247" s="126" t="s">
        <v>4086</v>
      </c>
      <c r="P247" s="200" t="s">
        <v>4080</v>
      </c>
      <c r="Q247" s="239">
        <f t="shared" si="44"/>
        <v>0.72777777777810115</v>
      </c>
      <c r="R247" s="239">
        <f t="shared" si="45"/>
        <v>0.875</v>
      </c>
      <c r="S247" s="21">
        <f t="shared" si="43"/>
        <v>4.3666666666686069</v>
      </c>
      <c r="T247" s="6">
        <v>0</v>
      </c>
      <c r="U247" s="6">
        <v>2149.46</v>
      </c>
      <c r="V247" s="169" t="s">
        <v>4087</v>
      </c>
      <c r="W247" s="112">
        <v>39073</v>
      </c>
      <c r="X247" s="112">
        <v>39073</v>
      </c>
      <c r="Y247" s="112">
        <v>39073</v>
      </c>
      <c r="Z247" s="2" t="s">
        <v>8</v>
      </c>
      <c r="AA247" s="2" t="s">
        <v>8</v>
      </c>
      <c r="AB247" s="112">
        <v>39073</v>
      </c>
      <c r="AC247" s="112">
        <v>39073</v>
      </c>
      <c r="AD247" s="112">
        <v>39073</v>
      </c>
      <c r="AE247" s="112">
        <v>39073</v>
      </c>
      <c r="AF247" s="112">
        <v>39073</v>
      </c>
      <c r="AG247" s="112">
        <v>39073</v>
      </c>
      <c r="AH247" s="2" t="s">
        <v>8</v>
      </c>
      <c r="AI247" s="112">
        <v>39073</v>
      </c>
    </row>
    <row r="248" spans="1:35">
      <c r="A248" s="59" t="s">
        <v>758</v>
      </c>
      <c r="B248" s="81" t="s">
        <v>231</v>
      </c>
      <c r="C248" s="59" t="s">
        <v>759</v>
      </c>
      <c r="D248" s="59" t="s">
        <v>760</v>
      </c>
      <c r="E248" s="59" t="s">
        <v>675</v>
      </c>
      <c r="F248" s="81" t="s">
        <v>676</v>
      </c>
      <c r="G248" s="97">
        <v>-22</v>
      </c>
      <c r="H248" s="97">
        <v>-176</v>
      </c>
      <c r="I248" s="96">
        <f t="shared" si="41"/>
        <v>1</v>
      </c>
      <c r="J248" s="13">
        <f t="shared" si="42"/>
        <v>2006</v>
      </c>
      <c r="K248" s="2" t="s">
        <v>4075</v>
      </c>
      <c r="L248" s="126" t="s">
        <v>4076</v>
      </c>
      <c r="M248" s="126" t="s">
        <v>4077</v>
      </c>
      <c r="N248" s="126" t="s">
        <v>4078</v>
      </c>
      <c r="O248" s="126" t="s">
        <v>4079</v>
      </c>
      <c r="P248" s="200" t="s">
        <v>4080</v>
      </c>
      <c r="Q248" s="239">
        <f t="shared" si="44"/>
        <v>0.77222222222189885</v>
      </c>
      <c r="R248" s="239">
        <f t="shared" si="45"/>
        <v>0.87708333333284827</v>
      </c>
      <c r="S248" s="21">
        <f t="shared" si="43"/>
        <v>4.6333333333313931</v>
      </c>
      <c r="T248" s="6">
        <v>0</v>
      </c>
      <c r="U248" s="6"/>
      <c r="V248" s="169" t="s">
        <v>4081</v>
      </c>
      <c r="W248" s="112">
        <v>39073</v>
      </c>
      <c r="X248" s="112">
        <v>39073</v>
      </c>
      <c r="Y248" s="112">
        <v>39073</v>
      </c>
      <c r="Z248" s="2" t="s">
        <v>8</v>
      </c>
      <c r="AA248" s="2" t="s">
        <v>8</v>
      </c>
      <c r="AB248" s="112">
        <v>39073</v>
      </c>
      <c r="AC248" s="112">
        <v>39073</v>
      </c>
      <c r="AD248" s="112">
        <v>39073</v>
      </c>
      <c r="AE248" s="112">
        <v>39073</v>
      </c>
      <c r="AF248" s="112">
        <v>39073</v>
      </c>
      <c r="AG248" s="112">
        <v>39073</v>
      </c>
      <c r="AH248" s="2" t="s">
        <v>8</v>
      </c>
      <c r="AI248" s="112">
        <v>39073</v>
      </c>
    </row>
    <row r="249" spans="1:35">
      <c r="A249" s="59" t="s">
        <v>758</v>
      </c>
      <c r="B249" s="81" t="s">
        <v>231</v>
      </c>
      <c r="C249" s="59" t="s">
        <v>759</v>
      </c>
      <c r="D249" s="59" t="s">
        <v>760</v>
      </c>
      <c r="E249" s="59" t="s">
        <v>675</v>
      </c>
      <c r="F249" s="81" t="s">
        <v>676</v>
      </c>
      <c r="G249" s="97">
        <v>-22</v>
      </c>
      <c r="H249" s="97">
        <v>-176</v>
      </c>
      <c r="I249" s="96">
        <f t="shared" si="41"/>
        <v>1</v>
      </c>
      <c r="J249" s="13">
        <f>YEAR(L249)</f>
        <v>2006</v>
      </c>
      <c r="K249" s="2" t="s">
        <v>4068</v>
      </c>
      <c r="L249" s="126" t="s">
        <v>4069</v>
      </c>
      <c r="M249" s="126" t="s">
        <v>4070</v>
      </c>
      <c r="N249" s="126" t="s">
        <v>4071</v>
      </c>
      <c r="O249" s="126" t="s">
        <v>4072</v>
      </c>
      <c r="P249" s="38" t="s">
        <v>4073</v>
      </c>
      <c r="Q249" s="239">
        <f t="shared" si="44"/>
        <v>1.0034722222189885</v>
      </c>
      <c r="R249" s="239">
        <f t="shared" si="45"/>
        <v>1.1069444444437977</v>
      </c>
      <c r="S249" s="21">
        <f t="shared" si="43"/>
        <v>6.0208333333139308</v>
      </c>
      <c r="T249" s="6">
        <v>0</v>
      </c>
      <c r="U249" s="6">
        <v>1930.92</v>
      </c>
      <c r="V249" s="169" t="s">
        <v>4074</v>
      </c>
      <c r="W249" s="112">
        <v>39073</v>
      </c>
      <c r="X249" s="112">
        <v>39073</v>
      </c>
      <c r="Y249" s="112">
        <v>39073</v>
      </c>
      <c r="Z249" s="2" t="s">
        <v>8</v>
      </c>
      <c r="AA249" s="2" t="s">
        <v>8</v>
      </c>
      <c r="AB249" s="112">
        <v>39073</v>
      </c>
      <c r="AC249" s="112">
        <v>39073</v>
      </c>
      <c r="AD249" s="112">
        <v>39073</v>
      </c>
      <c r="AE249" s="112">
        <v>39073</v>
      </c>
      <c r="AF249" s="112">
        <v>39073</v>
      </c>
      <c r="AG249" s="112">
        <v>39073</v>
      </c>
      <c r="AH249" s="2" t="s">
        <v>8</v>
      </c>
      <c r="AI249" s="112">
        <v>39073</v>
      </c>
    </row>
    <row r="250" spans="1:35">
      <c r="A250" s="59" t="s">
        <v>758</v>
      </c>
      <c r="B250" s="81" t="s">
        <v>231</v>
      </c>
      <c r="C250" s="59" t="s">
        <v>759</v>
      </c>
      <c r="D250" s="59" t="s">
        <v>760</v>
      </c>
      <c r="E250" s="59" t="s">
        <v>675</v>
      </c>
      <c r="F250" s="81" t="s">
        <v>676</v>
      </c>
      <c r="G250" s="97">
        <v>-22</v>
      </c>
      <c r="H250" s="97">
        <v>-176</v>
      </c>
      <c r="I250" s="96">
        <f t="shared" si="41"/>
        <v>1</v>
      </c>
      <c r="J250" s="13">
        <f>YEAR(L250)</f>
        <v>2006</v>
      </c>
      <c r="K250" s="2" t="s">
        <v>4062</v>
      </c>
      <c r="L250" s="126" t="s">
        <v>4063</v>
      </c>
      <c r="M250" s="126" t="s">
        <v>4064</v>
      </c>
      <c r="N250" s="126" t="s">
        <v>4065</v>
      </c>
      <c r="O250" s="126" t="s">
        <v>4066</v>
      </c>
      <c r="P250" s="200" t="s">
        <v>4067</v>
      </c>
      <c r="Q250" s="239">
        <f t="shared" si="44"/>
        <v>0.65972222222626442</v>
      </c>
      <c r="R250" s="239">
        <f t="shared" si="45"/>
        <v>0.76041666666424135</v>
      </c>
      <c r="S250" s="21">
        <f t="shared" si="43"/>
        <v>3.9583333333575865</v>
      </c>
      <c r="T250" s="6">
        <v>0</v>
      </c>
      <c r="U250" s="6">
        <v>1897.1</v>
      </c>
      <c r="V250" s="169" t="s">
        <v>4061</v>
      </c>
      <c r="W250" s="112">
        <v>39073</v>
      </c>
      <c r="X250" s="112">
        <v>39073</v>
      </c>
      <c r="Y250" s="112">
        <v>39073</v>
      </c>
      <c r="Z250" s="2" t="s">
        <v>8</v>
      </c>
      <c r="AA250" s="2" t="s">
        <v>8</v>
      </c>
      <c r="AB250" s="112">
        <v>39073</v>
      </c>
      <c r="AC250" s="112">
        <v>39073</v>
      </c>
      <c r="AD250" s="112">
        <v>39073</v>
      </c>
      <c r="AE250" s="112">
        <v>39073</v>
      </c>
      <c r="AF250" s="112">
        <v>39073</v>
      </c>
      <c r="AG250" s="112">
        <v>39073</v>
      </c>
      <c r="AH250" s="2" t="s">
        <v>8</v>
      </c>
      <c r="AI250" s="112">
        <v>39073</v>
      </c>
    </row>
    <row r="251" spans="1:35">
      <c r="A251" s="59" t="s">
        <v>758</v>
      </c>
      <c r="B251" s="81" t="s">
        <v>231</v>
      </c>
      <c r="C251" s="59" t="s">
        <v>759</v>
      </c>
      <c r="D251" s="59" t="s">
        <v>760</v>
      </c>
      <c r="E251" s="59" t="s">
        <v>675</v>
      </c>
      <c r="F251" s="81" t="s">
        <v>676</v>
      </c>
      <c r="G251" s="97">
        <v>-22</v>
      </c>
      <c r="H251" s="97">
        <v>-176</v>
      </c>
      <c r="I251" s="96">
        <f t="shared" si="41"/>
        <v>1</v>
      </c>
      <c r="J251" s="13">
        <f>YEAR(L251)</f>
        <v>2006</v>
      </c>
      <c r="K251" s="2" t="s">
        <v>4055</v>
      </c>
      <c r="L251" s="126" t="s">
        <v>4056</v>
      </c>
      <c r="M251" s="126" t="s">
        <v>4057</v>
      </c>
      <c r="N251" s="126" t="s">
        <v>4058</v>
      </c>
      <c r="O251" s="126" t="s">
        <v>4059</v>
      </c>
      <c r="P251" s="200" t="s">
        <v>4060</v>
      </c>
      <c r="Q251" s="239">
        <f t="shared" si="44"/>
        <v>0.88541666667151731</v>
      </c>
      <c r="R251" s="239">
        <f t="shared" si="45"/>
        <v>1.0062499999985448</v>
      </c>
      <c r="S251" s="21">
        <f t="shared" si="43"/>
        <v>5.3125000000291038</v>
      </c>
      <c r="T251" s="6">
        <v>0</v>
      </c>
      <c r="U251" s="6">
        <v>2724.67</v>
      </c>
      <c r="V251" s="169" t="s">
        <v>4061</v>
      </c>
      <c r="W251" s="112">
        <v>39073</v>
      </c>
      <c r="X251" s="112">
        <v>39073</v>
      </c>
      <c r="Y251" s="112">
        <v>39073</v>
      </c>
      <c r="Z251" s="2" t="s">
        <v>8</v>
      </c>
      <c r="AA251" s="2" t="s">
        <v>8</v>
      </c>
      <c r="AB251" s="112">
        <v>39073</v>
      </c>
      <c r="AC251" s="112">
        <v>39073</v>
      </c>
      <c r="AD251" s="112">
        <v>39073</v>
      </c>
      <c r="AE251" s="112">
        <v>39073</v>
      </c>
      <c r="AF251" s="112">
        <v>39073</v>
      </c>
      <c r="AG251" s="112">
        <v>39073</v>
      </c>
      <c r="AH251" s="2" t="s">
        <v>8</v>
      </c>
      <c r="AI251" s="112">
        <v>39073</v>
      </c>
    </row>
    <row r="252" spans="1:35" s="128" customFormat="1">
      <c r="A252" s="2" t="s">
        <v>763</v>
      </c>
      <c r="B252" s="81" t="s">
        <v>231</v>
      </c>
      <c r="C252" s="59" t="s">
        <v>764</v>
      </c>
      <c r="D252" s="2" t="s">
        <v>765</v>
      </c>
      <c r="E252" s="2" t="s">
        <v>249</v>
      </c>
      <c r="F252" s="2" t="s">
        <v>766</v>
      </c>
      <c r="G252" s="97">
        <v>18.920000000000002</v>
      </c>
      <c r="H252" s="97">
        <v>-155.27000000000001</v>
      </c>
      <c r="I252" s="96">
        <f t="shared" si="41"/>
        <v>5</v>
      </c>
      <c r="J252" s="83" t="s">
        <v>761</v>
      </c>
      <c r="K252" s="38" t="s">
        <v>4048</v>
      </c>
      <c r="L252" s="126" t="s">
        <v>4049</v>
      </c>
      <c r="M252" s="126" t="s">
        <v>4050</v>
      </c>
      <c r="N252" s="126" t="s">
        <v>4051</v>
      </c>
      <c r="O252" s="126" t="s">
        <v>4052</v>
      </c>
      <c r="P252" s="126" t="s">
        <v>4053</v>
      </c>
      <c r="Q252" s="239">
        <f t="shared" si="44"/>
        <v>2.1590277777795563</v>
      </c>
      <c r="R252" s="239">
        <f t="shared" si="45"/>
        <v>2.2826388888934162</v>
      </c>
      <c r="S252" s="21">
        <f t="shared" si="43"/>
        <v>12.954166666677338</v>
      </c>
      <c r="T252" s="6">
        <v>0</v>
      </c>
      <c r="U252" s="6">
        <v>1324.69</v>
      </c>
      <c r="V252" s="169" t="s">
        <v>4054</v>
      </c>
      <c r="W252" s="112">
        <v>39073</v>
      </c>
      <c r="X252" s="112">
        <v>39073</v>
      </c>
      <c r="Y252" s="112">
        <v>39073</v>
      </c>
      <c r="Z252" s="2" t="s">
        <v>8</v>
      </c>
      <c r="AA252" s="2" t="s">
        <v>8</v>
      </c>
      <c r="AB252" s="112">
        <v>39073</v>
      </c>
      <c r="AC252" s="112">
        <v>39073</v>
      </c>
      <c r="AD252" s="112">
        <v>39073</v>
      </c>
      <c r="AE252" s="112">
        <v>39073</v>
      </c>
      <c r="AF252" s="112">
        <v>39073</v>
      </c>
      <c r="AG252" s="112">
        <v>39073</v>
      </c>
      <c r="AH252" s="2" t="s">
        <v>8</v>
      </c>
      <c r="AI252" s="112">
        <v>39073</v>
      </c>
    </row>
    <row r="253" spans="1:35">
      <c r="A253" s="2" t="s">
        <v>763</v>
      </c>
      <c r="B253" s="81" t="s">
        <v>231</v>
      </c>
      <c r="C253" s="59" t="s">
        <v>764</v>
      </c>
      <c r="D253" s="2" t="s">
        <v>765</v>
      </c>
      <c r="E253" s="2" t="s">
        <v>249</v>
      </c>
      <c r="F253" s="2" t="s">
        <v>766</v>
      </c>
      <c r="G253" s="97">
        <v>18.920000000000002</v>
      </c>
      <c r="H253" s="97">
        <v>-155.27000000000001</v>
      </c>
      <c r="I253" s="96">
        <f t="shared" si="41"/>
        <v>5</v>
      </c>
      <c r="J253" s="83" t="s">
        <v>761</v>
      </c>
      <c r="K253" s="2" t="s">
        <v>4041</v>
      </c>
      <c r="L253" s="126" t="s">
        <v>4042</v>
      </c>
      <c r="M253" s="126" t="s">
        <v>4043</v>
      </c>
      <c r="N253" s="126" t="s">
        <v>4044</v>
      </c>
      <c r="O253" s="126" t="s">
        <v>4045</v>
      </c>
      <c r="P253" s="200" t="s">
        <v>4046</v>
      </c>
      <c r="Q253" s="239">
        <f t="shared" si="44"/>
        <v>1.2645833333372138</v>
      </c>
      <c r="R253" s="239">
        <f t="shared" si="45"/>
        <v>1.3645833333357587</v>
      </c>
      <c r="S253" s="21">
        <f t="shared" si="43"/>
        <v>7.5875000000232831</v>
      </c>
      <c r="T253" s="6">
        <v>0</v>
      </c>
      <c r="U253" s="6">
        <v>1353.69</v>
      </c>
      <c r="V253" s="169" t="s">
        <v>4047</v>
      </c>
      <c r="W253" s="112">
        <v>39073</v>
      </c>
      <c r="X253" s="112">
        <v>39073</v>
      </c>
      <c r="Y253" s="112">
        <v>39073</v>
      </c>
      <c r="Z253" s="2" t="s">
        <v>8</v>
      </c>
      <c r="AA253" s="2" t="s">
        <v>8</v>
      </c>
      <c r="AB253" s="112">
        <v>39073</v>
      </c>
      <c r="AC253" s="112">
        <v>39073</v>
      </c>
      <c r="AD253" s="112">
        <v>39073</v>
      </c>
      <c r="AE253" s="112">
        <v>39073</v>
      </c>
      <c r="AF253" s="112">
        <v>39073</v>
      </c>
      <c r="AG253" s="112">
        <v>39073</v>
      </c>
      <c r="AH253" s="2" t="s">
        <v>8</v>
      </c>
      <c r="AI253" s="112">
        <v>39073</v>
      </c>
    </row>
    <row r="254" spans="1:35">
      <c r="A254" s="2" t="s">
        <v>763</v>
      </c>
      <c r="B254" s="81" t="s">
        <v>231</v>
      </c>
      <c r="C254" s="59" t="s">
        <v>764</v>
      </c>
      <c r="D254" s="2" t="s">
        <v>765</v>
      </c>
      <c r="E254" s="2" t="s">
        <v>249</v>
      </c>
      <c r="F254" s="2" t="s">
        <v>766</v>
      </c>
      <c r="G254" s="97">
        <v>18.920000000000002</v>
      </c>
      <c r="H254" s="97">
        <v>-155.27000000000001</v>
      </c>
      <c r="I254" s="96">
        <f t="shared" si="41"/>
        <v>5</v>
      </c>
      <c r="J254" s="83" t="s">
        <v>761</v>
      </c>
      <c r="K254" s="2" t="s">
        <v>4034</v>
      </c>
      <c r="L254" s="126" t="s">
        <v>4035</v>
      </c>
      <c r="M254" s="126" t="s">
        <v>4036</v>
      </c>
      <c r="N254" s="126" t="s">
        <v>4037</v>
      </c>
      <c r="O254" s="126" t="s">
        <v>4038</v>
      </c>
      <c r="P254" s="200" t="s">
        <v>4039</v>
      </c>
      <c r="Q254" s="239">
        <f t="shared" si="44"/>
        <v>1.5111111111109494</v>
      </c>
      <c r="R254" s="239">
        <f t="shared" si="45"/>
        <v>1.6375000000043656</v>
      </c>
      <c r="S254" s="21">
        <f t="shared" si="43"/>
        <v>9.0666666666656965</v>
      </c>
      <c r="T254" s="6">
        <v>0</v>
      </c>
      <c r="U254" s="6">
        <v>1740.04</v>
      </c>
      <c r="V254" s="169" t="s">
        <v>4040</v>
      </c>
      <c r="W254" s="112">
        <v>39073</v>
      </c>
      <c r="X254" s="112">
        <v>39073</v>
      </c>
      <c r="Y254" s="112">
        <v>39073</v>
      </c>
      <c r="Z254" s="2" t="s">
        <v>8</v>
      </c>
      <c r="AA254" s="2" t="s">
        <v>8</v>
      </c>
      <c r="AB254" s="112">
        <v>39073</v>
      </c>
      <c r="AC254" s="112">
        <v>39073</v>
      </c>
      <c r="AD254" s="112">
        <v>39073</v>
      </c>
      <c r="AE254" s="112">
        <v>39073</v>
      </c>
      <c r="AF254" s="112">
        <v>39073</v>
      </c>
      <c r="AG254" s="112">
        <v>39073</v>
      </c>
      <c r="AH254" s="2" t="s">
        <v>8</v>
      </c>
      <c r="AI254" s="112">
        <v>39073</v>
      </c>
    </row>
    <row r="255" spans="1:35">
      <c r="A255" s="2" t="s">
        <v>763</v>
      </c>
      <c r="B255" s="81" t="s">
        <v>231</v>
      </c>
      <c r="C255" s="59" t="s">
        <v>764</v>
      </c>
      <c r="D255" s="2" t="s">
        <v>765</v>
      </c>
      <c r="E255" s="2" t="s">
        <v>249</v>
      </c>
      <c r="F255" s="2" t="s">
        <v>766</v>
      </c>
      <c r="G255" s="97">
        <v>18.920000000000002</v>
      </c>
      <c r="H255" s="97">
        <v>-155.27000000000001</v>
      </c>
      <c r="I255" s="96">
        <f t="shared" si="41"/>
        <v>5</v>
      </c>
      <c r="J255" s="83" t="s">
        <v>761</v>
      </c>
      <c r="K255" s="2" t="s">
        <v>4028</v>
      </c>
      <c r="L255" s="126" t="s">
        <v>4029</v>
      </c>
      <c r="M255" s="126" t="s">
        <v>4030</v>
      </c>
      <c r="N255" s="126" t="s">
        <v>4031</v>
      </c>
      <c r="O255" s="126" t="s">
        <v>4032</v>
      </c>
      <c r="P255" s="200" t="s">
        <v>4019</v>
      </c>
      <c r="Q255" s="239">
        <f t="shared" si="44"/>
        <v>0.65694444444670808</v>
      </c>
      <c r="R255" s="239">
        <f t="shared" si="45"/>
        <v>1.0097222222175333</v>
      </c>
      <c r="S255" s="21">
        <f t="shared" si="43"/>
        <v>3.9416666666802485</v>
      </c>
      <c r="T255" s="6">
        <v>0</v>
      </c>
      <c r="U255" s="6">
        <v>5000.26</v>
      </c>
      <c r="V255" s="169" t="s">
        <v>4033</v>
      </c>
      <c r="W255" s="112">
        <v>39073</v>
      </c>
      <c r="X255" s="112">
        <v>39073</v>
      </c>
      <c r="Y255" s="112">
        <v>39073</v>
      </c>
      <c r="Z255" s="2" t="s">
        <v>8</v>
      </c>
      <c r="AA255" s="2" t="s">
        <v>8</v>
      </c>
      <c r="AB255" s="112">
        <v>39073</v>
      </c>
      <c r="AC255" s="112">
        <v>39073</v>
      </c>
      <c r="AD255" s="112">
        <v>39073</v>
      </c>
      <c r="AE255" s="112">
        <v>39073</v>
      </c>
      <c r="AF255" s="112">
        <v>39073</v>
      </c>
      <c r="AG255" s="112">
        <v>39073</v>
      </c>
      <c r="AH255" s="2" t="s">
        <v>8</v>
      </c>
      <c r="AI255" s="112">
        <v>39073</v>
      </c>
    </row>
    <row r="256" spans="1:35">
      <c r="A256" s="2" t="s">
        <v>763</v>
      </c>
      <c r="B256" s="81" t="s">
        <v>231</v>
      </c>
      <c r="C256" s="59" t="s">
        <v>764</v>
      </c>
      <c r="D256" s="2" t="s">
        <v>765</v>
      </c>
      <c r="E256" s="2" t="s">
        <v>249</v>
      </c>
      <c r="F256" s="2" t="s">
        <v>766</v>
      </c>
      <c r="G256" s="97">
        <v>18.920000000000002</v>
      </c>
      <c r="H256" s="97">
        <v>-155.27000000000001</v>
      </c>
      <c r="I256" s="96">
        <f t="shared" si="41"/>
        <v>5</v>
      </c>
      <c r="J256" s="83" t="s">
        <v>761</v>
      </c>
      <c r="K256" s="2" t="s">
        <v>4021</v>
      </c>
      <c r="L256" s="126" t="s">
        <v>4022</v>
      </c>
      <c r="M256" s="126" t="s">
        <v>4023</v>
      </c>
      <c r="N256" s="126" t="s">
        <v>4024</v>
      </c>
      <c r="O256" s="126" t="s">
        <v>4025</v>
      </c>
      <c r="P256" s="200" t="s">
        <v>4026</v>
      </c>
      <c r="Q256" s="239">
        <f t="shared" si="44"/>
        <v>1.1444444444423425</v>
      </c>
      <c r="R256" s="239">
        <f t="shared" si="45"/>
        <v>1.2486111111065838</v>
      </c>
      <c r="S256" s="21">
        <f t="shared" si="43"/>
        <v>6.866666666654055</v>
      </c>
      <c r="T256" s="6">
        <v>0</v>
      </c>
      <c r="U256" s="6">
        <v>1324.43</v>
      </c>
      <c r="V256" s="169" t="s">
        <v>4027</v>
      </c>
      <c r="W256" s="112">
        <v>39073</v>
      </c>
      <c r="X256" s="112">
        <v>39073</v>
      </c>
      <c r="Y256" s="112">
        <v>39073</v>
      </c>
      <c r="Z256" s="2" t="s">
        <v>8</v>
      </c>
      <c r="AA256" s="2" t="s">
        <v>8</v>
      </c>
      <c r="AB256" s="112">
        <v>39073</v>
      </c>
      <c r="AC256" s="112">
        <v>39073</v>
      </c>
      <c r="AD256" s="112">
        <v>39073</v>
      </c>
      <c r="AE256" s="112">
        <v>39073</v>
      </c>
      <c r="AF256" s="112">
        <v>39073</v>
      </c>
      <c r="AG256" s="112">
        <v>39073</v>
      </c>
      <c r="AH256" s="2" t="s">
        <v>8</v>
      </c>
      <c r="AI256" s="112">
        <v>39073</v>
      </c>
    </row>
    <row r="257" spans="1:35">
      <c r="A257" s="2" t="s">
        <v>763</v>
      </c>
      <c r="B257" s="81" t="s">
        <v>231</v>
      </c>
      <c r="C257" s="59" t="s">
        <v>764</v>
      </c>
      <c r="D257" s="2" t="s">
        <v>765</v>
      </c>
      <c r="E257" s="2" t="s">
        <v>249</v>
      </c>
      <c r="F257" s="2" t="s">
        <v>766</v>
      </c>
      <c r="G257" s="97">
        <v>18.920000000000002</v>
      </c>
      <c r="H257" s="97">
        <v>-155.27000000000001</v>
      </c>
      <c r="I257" s="96">
        <f t="shared" si="41"/>
        <v>5</v>
      </c>
      <c r="J257" s="83" t="s">
        <v>761</v>
      </c>
      <c r="K257" s="2" t="s">
        <v>4014</v>
      </c>
      <c r="L257" s="126" t="s">
        <v>4015</v>
      </c>
      <c r="M257" s="126" t="s">
        <v>4016</v>
      </c>
      <c r="N257" s="126" t="s">
        <v>4017</v>
      </c>
      <c r="O257" s="126" t="s">
        <v>4018</v>
      </c>
      <c r="P257" s="200" t="s">
        <v>4019</v>
      </c>
      <c r="Q257" s="239">
        <f t="shared" si="44"/>
        <v>1.4638888888875954</v>
      </c>
      <c r="R257" s="239">
        <f t="shared" si="45"/>
        <v>1.6819444444481633</v>
      </c>
      <c r="S257" s="21">
        <f t="shared" si="43"/>
        <v>8.7833333333255723</v>
      </c>
      <c r="T257" s="6">
        <v>0</v>
      </c>
      <c r="U257" s="6">
        <v>4989.45</v>
      </c>
      <c r="V257" s="169" t="s">
        <v>4020</v>
      </c>
      <c r="W257" s="112">
        <v>39073</v>
      </c>
      <c r="X257" s="112">
        <v>39073</v>
      </c>
      <c r="Y257" s="112">
        <v>39073</v>
      </c>
      <c r="Z257" s="2" t="s">
        <v>8</v>
      </c>
      <c r="AA257" s="2" t="s">
        <v>8</v>
      </c>
      <c r="AB257" s="112">
        <v>39073</v>
      </c>
      <c r="AC257" s="112">
        <v>39073</v>
      </c>
      <c r="AD257" s="112">
        <v>39073</v>
      </c>
      <c r="AE257" s="112">
        <v>39073</v>
      </c>
      <c r="AF257" s="112">
        <v>39073</v>
      </c>
      <c r="AG257" s="112">
        <v>39073</v>
      </c>
      <c r="AH257" s="2" t="s">
        <v>8</v>
      </c>
      <c r="AI257" s="112">
        <v>39073</v>
      </c>
    </row>
    <row r="258" spans="1:35" s="59" customFormat="1" ht="28">
      <c r="A258" s="59" t="s">
        <v>763</v>
      </c>
      <c r="B258" s="81" t="s">
        <v>231</v>
      </c>
      <c r="C258" s="59" t="s">
        <v>764</v>
      </c>
      <c r="D258" s="59" t="s">
        <v>765</v>
      </c>
      <c r="E258" s="2" t="s">
        <v>249</v>
      </c>
      <c r="F258" s="132" t="s">
        <v>2923</v>
      </c>
      <c r="G258" s="97">
        <v>18.920000000000002</v>
      </c>
      <c r="H258" s="97">
        <v>-155.27000000000001</v>
      </c>
      <c r="I258" s="96">
        <f t="shared" si="41"/>
        <v>5</v>
      </c>
      <c r="J258" s="83" t="s">
        <v>761</v>
      </c>
      <c r="K258" s="59" t="s">
        <v>4008</v>
      </c>
      <c r="L258" s="131" t="s">
        <v>4009</v>
      </c>
      <c r="M258" s="131" t="s">
        <v>4010</v>
      </c>
      <c r="N258" s="131" t="s">
        <v>4011</v>
      </c>
      <c r="O258" s="131" t="s">
        <v>4012</v>
      </c>
      <c r="P258" s="201" t="s">
        <v>2923</v>
      </c>
      <c r="Q258" s="247">
        <f t="shared" si="44"/>
        <v>0.87291666666715173</v>
      </c>
      <c r="R258" s="247">
        <f t="shared" si="45"/>
        <v>0.93472222222771961</v>
      </c>
      <c r="S258" s="97">
        <f t="shared" si="43"/>
        <v>5.2375000000029104</v>
      </c>
      <c r="T258" s="6">
        <v>0</v>
      </c>
      <c r="U258" s="82">
        <v>1191.54</v>
      </c>
      <c r="V258" s="170" t="s">
        <v>6763</v>
      </c>
      <c r="W258" s="112">
        <v>39073</v>
      </c>
      <c r="X258" s="112">
        <v>39073</v>
      </c>
      <c r="Y258" s="112">
        <v>39073</v>
      </c>
      <c r="Z258" s="2" t="s">
        <v>8</v>
      </c>
      <c r="AA258" s="2" t="s">
        <v>8</v>
      </c>
      <c r="AB258" s="112">
        <v>39073</v>
      </c>
      <c r="AC258" s="112">
        <v>39073</v>
      </c>
      <c r="AD258" s="112">
        <v>39073</v>
      </c>
      <c r="AE258" s="112">
        <v>39073</v>
      </c>
      <c r="AF258" s="112">
        <v>39073</v>
      </c>
      <c r="AG258" s="112">
        <v>39073</v>
      </c>
      <c r="AH258" s="2" t="s">
        <v>8</v>
      </c>
      <c r="AI258" s="112">
        <v>39073</v>
      </c>
    </row>
    <row r="259" spans="1:35">
      <c r="A259" s="2" t="s">
        <v>763</v>
      </c>
      <c r="B259" s="81" t="s">
        <v>231</v>
      </c>
      <c r="C259" s="59" t="s">
        <v>764</v>
      </c>
      <c r="D259" s="2" t="s">
        <v>765</v>
      </c>
      <c r="E259" s="2" t="s">
        <v>249</v>
      </c>
      <c r="F259" s="125" t="s">
        <v>4001</v>
      </c>
      <c r="G259" s="97">
        <v>18.920000000000002</v>
      </c>
      <c r="H259" s="97">
        <v>-155.27000000000001</v>
      </c>
      <c r="I259" s="96">
        <f t="shared" si="41"/>
        <v>5</v>
      </c>
      <c r="J259" s="83" t="s">
        <v>761</v>
      </c>
      <c r="K259" s="2" t="s">
        <v>4000</v>
      </c>
      <c r="L259" s="126" t="s">
        <v>4002</v>
      </c>
      <c r="M259" s="126" t="s">
        <v>4003</v>
      </c>
      <c r="N259" s="126" t="s">
        <v>4004</v>
      </c>
      <c r="O259" s="126" t="s">
        <v>4005</v>
      </c>
      <c r="P259" s="200" t="s">
        <v>4006</v>
      </c>
      <c r="Q259" s="239">
        <f t="shared" si="44"/>
        <v>1.0124999999970896</v>
      </c>
      <c r="R259" s="239">
        <f t="shared" si="45"/>
        <v>1.2291666666642413</v>
      </c>
      <c r="S259" s="21">
        <f t="shared" si="43"/>
        <v>6.0749999999825377</v>
      </c>
      <c r="T259" s="6">
        <v>0</v>
      </c>
      <c r="U259" s="6">
        <v>2672.82</v>
      </c>
      <c r="V259" s="169" t="s">
        <v>4007</v>
      </c>
      <c r="W259" s="112">
        <v>39073</v>
      </c>
      <c r="X259" s="112">
        <v>39073</v>
      </c>
      <c r="Y259" s="112">
        <v>39073</v>
      </c>
      <c r="Z259" s="2" t="s">
        <v>8</v>
      </c>
      <c r="AA259" s="2" t="s">
        <v>8</v>
      </c>
      <c r="AB259" s="112">
        <v>39073</v>
      </c>
      <c r="AC259" s="112">
        <v>39073</v>
      </c>
      <c r="AD259" s="112">
        <v>39073</v>
      </c>
      <c r="AE259" s="112">
        <v>39073</v>
      </c>
      <c r="AF259" s="112">
        <v>39073</v>
      </c>
      <c r="AG259" s="112">
        <v>39073</v>
      </c>
      <c r="AH259" s="2" t="s">
        <v>8</v>
      </c>
      <c r="AI259" s="112">
        <v>39073</v>
      </c>
    </row>
    <row r="260" spans="1:35">
      <c r="A260" s="2" t="s">
        <v>767</v>
      </c>
      <c r="B260" s="81" t="s">
        <v>672</v>
      </c>
      <c r="C260" s="59" t="s">
        <v>768</v>
      </c>
      <c r="D260" s="2" t="s">
        <v>769</v>
      </c>
      <c r="E260" s="2" t="s">
        <v>249</v>
      </c>
      <c r="F260" s="126" t="s">
        <v>3993</v>
      </c>
      <c r="G260" s="97">
        <v>21.4</v>
      </c>
      <c r="H260" s="97">
        <v>-158.32</v>
      </c>
      <c r="I260" s="96">
        <v>4</v>
      </c>
      <c r="J260" s="83" t="s">
        <v>761</v>
      </c>
      <c r="K260" s="38" t="s">
        <v>3992</v>
      </c>
      <c r="L260" s="126" t="s">
        <v>3994</v>
      </c>
      <c r="M260" s="126" t="s">
        <v>3995</v>
      </c>
      <c r="N260" s="126" t="s">
        <v>3996</v>
      </c>
      <c r="O260" s="126" t="s">
        <v>3997</v>
      </c>
      <c r="P260" s="126" t="s">
        <v>3998</v>
      </c>
      <c r="Q260" s="239">
        <f>N260 - M260</f>
        <v>2.2222222229174804E-2</v>
      </c>
      <c r="R260" s="239">
        <f>O260 - L260</f>
        <v>0.21805555555329192</v>
      </c>
      <c r="S260" s="21">
        <f t="shared" si="43"/>
        <v>0.13333333337504882</v>
      </c>
      <c r="T260" s="6">
        <v>0</v>
      </c>
      <c r="U260" s="6">
        <v>1103.75</v>
      </c>
      <c r="V260" s="169" t="s">
        <v>3999</v>
      </c>
      <c r="W260" s="112">
        <v>39073</v>
      </c>
      <c r="X260" s="112">
        <v>39073</v>
      </c>
      <c r="Y260" s="112">
        <v>39073</v>
      </c>
      <c r="Z260" s="2" t="s">
        <v>8</v>
      </c>
      <c r="AA260" s="2" t="s">
        <v>8</v>
      </c>
      <c r="AB260" s="112">
        <v>39073</v>
      </c>
      <c r="AC260" s="112">
        <v>39073</v>
      </c>
      <c r="AD260" s="2" t="s">
        <v>8</v>
      </c>
      <c r="AE260" s="112">
        <v>39073</v>
      </c>
      <c r="AF260" s="112">
        <v>39073</v>
      </c>
      <c r="AG260" s="2" t="s">
        <v>8</v>
      </c>
      <c r="AH260" s="2" t="s">
        <v>8</v>
      </c>
      <c r="AI260" s="112">
        <v>39073</v>
      </c>
    </row>
    <row r="261" spans="1:35">
      <c r="A261" s="2" t="s">
        <v>767</v>
      </c>
      <c r="B261" s="81" t="s">
        <v>672</v>
      </c>
      <c r="C261" s="59" t="s">
        <v>768</v>
      </c>
      <c r="D261" s="2" t="s">
        <v>769</v>
      </c>
      <c r="E261" s="2" t="s">
        <v>249</v>
      </c>
      <c r="F261" s="126" t="s">
        <v>3277</v>
      </c>
      <c r="G261" s="97">
        <v>22.7</v>
      </c>
      <c r="H261" s="97">
        <v>-158.05000000000001</v>
      </c>
      <c r="I261" s="96">
        <v>4</v>
      </c>
      <c r="J261" s="83" t="s">
        <v>761</v>
      </c>
      <c r="K261" s="38" t="s">
        <v>3985</v>
      </c>
      <c r="L261" s="126" t="s">
        <v>3986</v>
      </c>
      <c r="M261" s="126" t="s">
        <v>3987</v>
      </c>
      <c r="N261" s="126" t="s">
        <v>3988</v>
      </c>
      <c r="O261" s="126" t="s">
        <v>3989</v>
      </c>
      <c r="P261" s="126" t="s">
        <v>3990</v>
      </c>
      <c r="Q261" s="239">
        <f>N261 - M261</f>
        <v>6.8750000005820766E-2</v>
      </c>
      <c r="R261" s="239">
        <f>O261 - L261</f>
        <v>0.30000000000291038</v>
      </c>
      <c r="S261" s="21">
        <f t="shared" si="43"/>
        <v>0.4125000000349246</v>
      </c>
      <c r="T261" s="6">
        <v>0</v>
      </c>
      <c r="U261" s="50">
        <v>4729.97</v>
      </c>
      <c r="V261" s="169" t="s">
        <v>3991</v>
      </c>
      <c r="W261" s="112">
        <v>39073</v>
      </c>
      <c r="X261" s="112">
        <v>39073</v>
      </c>
      <c r="Y261" s="112">
        <v>39073</v>
      </c>
      <c r="Z261" s="2" t="s">
        <v>8</v>
      </c>
      <c r="AA261" s="2" t="s">
        <v>8</v>
      </c>
      <c r="AB261" s="112">
        <v>39073</v>
      </c>
      <c r="AC261" s="112">
        <v>39073</v>
      </c>
      <c r="AD261" s="2" t="s">
        <v>8</v>
      </c>
      <c r="AE261" s="112">
        <v>39073</v>
      </c>
      <c r="AF261" s="112">
        <v>39073</v>
      </c>
      <c r="AG261" s="2" t="s">
        <v>8</v>
      </c>
      <c r="AH261" s="2" t="s">
        <v>8</v>
      </c>
      <c r="AI261" s="112">
        <v>39073</v>
      </c>
    </row>
    <row r="262" spans="1:35">
      <c r="A262" s="2" t="s">
        <v>767</v>
      </c>
      <c r="B262" s="81" t="s">
        <v>672</v>
      </c>
      <c r="C262" s="59" t="s">
        <v>768</v>
      </c>
      <c r="D262" s="2" t="s">
        <v>769</v>
      </c>
      <c r="E262" s="2" t="s">
        <v>249</v>
      </c>
      <c r="F262" s="126" t="s">
        <v>3978</v>
      </c>
      <c r="G262" s="97">
        <v>21.9</v>
      </c>
      <c r="H262" s="97">
        <v>-158.30000000000001</v>
      </c>
      <c r="I262" s="96">
        <v>4</v>
      </c>
      <c r="J262" s="83" t="s">
        <v>761</v>
      </c>
      <c r="K262" s="38" t="s">
        <v>3977</v>
      </c>
      <c r="L262" s="126" t="s">
        <v>3979</v>
      </c>
      <c r="M262" s="126" t="s">
        <v>3980</v>
      </c>
      <c r="N262" s="126" t="s">
        <v>3981</v>
      </c>
      <c r="O262" s="126" t="s">
        <v>3982</v>
      </c>
      <c r="P262" s="126" t="s">
        <v>3983</v>
      </c>
      <c r="Q262" s="239">
        <f>N262 - M262</f>
        <v>0.17708333332848269</v>
      </c>
      <c r="R262" s="239">
        <f>O262 - L262</f>
        <v>0.36944444444088731</v>
      </c>
      <c r="S262" s="21">
        <f t="shared" si="43"/>
        <v>1.0624999999708962</v>
      </c>
      <c r="T262" s="6">
        <v>0</v>
      </c>
      <c r="U262" s="50">
        <v>3066.43</v>
      </c>
      <c r="V262" s="169" t="s">
        <v>3984</v>
      </c>
      <c r="W262" s="112">
        <v>39073</v>
      </c>
      <c r="X262" s="112">
        <v>39073</v>
      </c>
      <c r="Y262" s="112">
        <v>39073</v>
      </c>
      <c r="Z262" s="2" t="s">
        <v>8</v>
      </c>
      <c r="AA262" s="2" t="s">
        <v>8</v>
      </c>
      <c r="AB262" s="112">
        <v>39073</v>
      </c>
      <c r="AC262" s="112">
        <v>39073</v>
      </c>
      <c r="AD262" s="2" t="s">
        <v>8</v>
      </c>
      <c r="AE262" s="112">
        <v>39073</v>
      </c>
      <c r="AF262" s="112">
        <v>39073</v>
      </c>
      <c r="AG262" s="2" t="s">
        <v>8</v>
      </c>
      <c r="AH262" s="2" t="s">
        <v>8</v>
      </c>
      <c r="AI262" s="112">
        <v>39073</v>
      </c>
    </row>
    <row r="263" spans="1:35">
      <c r="A263" s="2" t="s">
        <v>767</v>
      </c>
      <c r="B263" s="81" t="s">
        <v>672</v>
      </c>
      <c r="C263" s="59" t="s">
        <v>768</v>
      </c>
      <c r="D263" s="2" t="s">
        <v>769</v>
      </c>
      <c r="E263" s="2" t="s">
        <v>249</v>
      </c>
      <c r="F263" s="5" t="s">
        <v>3971</v>
      </c>
      <c r="G263" s="97">
        <v>21.3</v>
      </c>
      <c r="H263" s="97">
        <v>-159.4</v>
      </c>
      <c r="I263" s="96">
        <v>4</v>
      </c>
      <c r="J263" s="83" t="s">
        <v>761</v>
      </c>
      <c r="K263" s="38" t="s">
        <v>3970</v>
      </c>
      <c r="L263" s="126" t="s">
        <v>3972</v>
      </c>
      <c r="M263" s="126" t="s">
        <v>3973</v>
      </c>
      <c r="N263" s="126" t="s">
        <v>3974</v>
      </c>
      <c r="O263" s="126" t="s">
        <v>3975</v>
      </c>
      <c r="P263" s="126" t="s">
        <v>3976</v>
      </c>
      <c r="Q263" s="239">
        <f>N263 - M263</f>
        <v>0.35486111111094942</v>
      </c>
      <c r="R263" s="239">
        <f>O263 - L263</f>
        <v>0.49583333333430346</v>
      </c>
      <c r="S263" s="21">
        <f t="shared" si="43"/>
        <v>2.1291666666656965</v>
      </c>
      <c r="T263" s="6">
        <v>0</v>
      </c>
      <c r="U263" s="50">
        <v>3433.1</v>
      </c>
      <c r="W263" s="112">
        <v>39073</v>
      </c>
      <c r="X263" s="112">
        <v>39073</v>
      </c>
      <c r="Y263" s="112">
        <v>39073</v>
      </c>
      <c r="Z263" s="2" t="s">
        <v>8</v>
      </c>
      <c r="AA263" s="2" t="s">
        <v>8</v>
      </c>
      <c r="AB263" s="112">
        <v>39073</v>
      </c>
      <c r="AC263" s="112">
        <v>39073</v>
      </c>
      <c r="AD263" s="2" t="s">
        <v>8</v>
      </c>
      <c r="AE263" s="112">
        <v>39073</v>
      </c>
      <c r="AF263" s="112">
        <v>39073</v>
      </c>
      <c r="AG263" s="2" t="s">
        <v>8</v>
      </c>
      <c r="AH263" s="2" t="s">
        <v>8</v>
      </c>
      <c r="AI263" s="112">
        <v>39073</v>
      </c>
    </row>
    <row r="264" spans="1:35">
      <c r="A264" s="2" t="s">
        <v>774</v>
      </c>
      <c r="B264" s="2" t="s">
        <v>775</v>
      </c>
      <c r="C264" s="2" t="s">
        <v>776</v>
      </c>
      <c r="D264" s="2" t="s">
        <v>777</v>
      </c>
      <c r="E264" s="2" t="s">
        <v>222</v>
      </c>
      <c r="F264" s="2" t="s">
        <v>778</v>
      </c>
      <c r="G264" s="97">
        <v>14.75</v>
      </c>
      <c r="H264" s="97">
        <v>-45.98</v>
      </c>
      <c r="I264" s="13">
        <v>23</v>
      </c>
      <c r="J264" s="13">
        <f t="shared" ref="J264:J328" si="46">YEAR(L264)</f>
        <v>2007</v>
      </c>
      <c r="K264" s="2" t="s">
        <v>3964</v>
      </c>
      <c r="L264" s="124" t="s">
        <v>3965</v>
      </c>
      <c r="M264" s="124" t="s">
        <v>3966</v>
      </c>
      <c r="N264" s="124" t="s">
        <v>3967</v>
      </c>
      <c r="O264" s="124" t="s">
        <v>3968</v>
      </c>
      <c r="P264" s="38" t="s">
        <v>3921</v>
      </c>
      <c r="Q264" s="239">
        <v>0.21458333333430346</v>
      </c>
      <c r="R264" s="239">
        <v>0.35833333333721384</v>
      </c>
      <c r="S264" s="21">
        <f t="shared" si="43"/>
        <v>1.2875000000058208</v>
      </c>
      <c r="T264" s="6">
        <v>3001.83</v>
      </c>
      <c r="U264" s="6">
        <v>3044.15</v>
      </c>
      <c r="V264" s="169" t="s">
        <v>3969</v>
      </c>
      <c r="W264" s="112">
        <v>39146</v>
      </c>
      <c r="X264" s="112">
        <v>39146</v>
      </c>
      <c r="Y264" s="112">
        <v>39146</v>
      </c>
      <c r="Z264" s="2" t="s">
        <v>8</v>
      </c>
      <c r="AA264" s="2" t="s">
        <v>8</v>
      </c>
      <c r="AB264" s="112">
        <v>39146</v>
      </c>
      <c r="AC264" s="112">
        <v>39146</v>
      </c>
      <c r="AD264" s="112">
        <v>39146</v>
      </c>
      <c r="AE264" s="112">
        <v>39146</v>
      </c>
      <c r="AF264" s="112">
        <v>39146</v>
      </c>
      <c r="AG264" s="2" t="s">
        <v>8</v>
      </c>
      <c r="AH264" s="2" t="s">
        <v>8</v>
      </c>
      <c r="AI264" s="112">
        <v>39146</v>
      </c>
    </row>
    <row r="265" spans="1:35">
      <c r="A265" s="2" t="s">
        <v>774</v>
      </c>
      <c r="B265" s="2" t="s">
        <v>775</v>
      </c>
      <c r="C265" s="2" t="s">
        <v>776</v>
      </c>
      <c r="D265" s="2" t="s">
        <v>777</v>
      </c>
      <c r="E265" s="2" t="s">
        <v>222</v>
      </c>
      <c r="F265" s="2" t="s">
        <v>778</v>
      </c>
      <c r="G265" s="97">
        <v>14.75</v>
      </c>
      <c r="H265" s="97">
        <v>-45.98</v>
      </c>
      <c r="I265" s="13">
        <v>23</v>
      </c>
      <c r="J265" s="13">
        <f t="shared" si="46"/>
        <v>2007</v>
      </c>
      <c r="K265" s="2" t="s">
        <v>3958</v>
      </c>
      <c r="L265" s="124" t="s">
        <v>3959</v>
      </c>
      <c r="M265" s="124" t="s">
        <v>3960</v>
      </c>
      <c r="N265" s="124" t="s">
        <v>3961</v>
      </c>
      <c r="O265" s="124" t="s">
        <v>3962</v>
      </c>
      <c r="P265" s="126" t="s">
        <v>3921</v>
      </c>
      <c r="Q265" s="239">
        <v>0.25</v>
      </c>
      <c r="R265" s="239">
        <v>0.40277777778101154</v>
      </c>
      <c r="S265" s="21">
        <f t="shared" si="43"/>
        <v>1.5</v>
      </c>
      <c r="T265" s="6">
        <v>3020.29</v>
      </c>
      <c r="U265" s="50">
        <v>3045.61</v>
      </c>
      <c r="V265" s="169" t="s">
        <v>3963</v>
      </c>
      <c r="W265" s="112">
        <v>39146</v>
      </c>
      <c r="X265" s="112">
        <v>39146</v>
      </c>
      <c r="Y265" s="112">
        <v>39146</v>
      </c>
      <c r="Z265" s="2" t="s">
        <v>8</v>
      </c>
      <c r="AA265" s="2" t="s">
        <v>8</v>
      </c>
      <c r="AB265" s="112">
        <v>39146</v>
      </c>
      <c r="AC265" s="112">
        <v>39146</v>
      </c>
      <c r="AD265" s="112">
        <v>39146</v>
      </c>
      <c r="AE265" s="112">
        <v>39146</v>
      </c>
      <c r="AF265" s="112">
        <v>39146</v>
      </c>
      <c r="AG265" s="2" t="s">
        <v>8</v>
      </c>
      <c r="AH265" s="2" t="s">
        <v>8</v>
      </c>
      <c r="AI265" s="112">
        <v>39146</v>
      </c>
    </row>
    <row r="266" spans="1:35">
      <c r="A266" s="2" t="s">
        <v>774</v>
      </c>
      <c r="B266" s="2" t="s">
        <v>775</v>
      </c>
      <c r="C266" s="2" t="s">
        <v>776</v>
      </c>
      <c r="D266" s="2" t="s">
        <v>777</v>
      </c>
      <c r="E266" s="2" t="s">
        <v>222</v>
      </c>
      <c r="F266" s="2" t="s">
        <v>778</v>
      </c>
      <c r="G266" s="97">
        <v>14.75</v>
      </c>
      <c r="H266" s="97">
        <v>-45.98</v>
      </c>
      <c r="I266" s="13">
        <v>23</v>
      </c>
      <c r="J266" s="13">
        <f t="shared" si="46"/>
        <v>2007</v>
      </c>
      <c r="K266" s="2" t="s">
        <v>3953</v>
      </c>
      <c r="L266" s="124" t="s">
        <v>3954</v>
      </c>
      <c r="M266" s="123" t="s">
        <v>3955</v>
      </c>
      <c r="N266" s="123" t="s">
        <v>3956</v>
      </c>
      <c r="O266" s="123" t="s">
        <v>3957</v>
      </c>
      <c r="P266" s="126" t="s">
        <v>3921</v>
      </c>
      <c r="Q266" s="239">
        <v>0.34722222221898846</v>
      </c>
      <c r="R266" s="239">
        <v>0.49652777778101154</v>
      </c>
      <c r="S266" s="21">
        <f t="shared" si="43"/>
        <v>2.0833333333139308</v>
      </c>
      <c r="T266" s="6">
        <v>2993.28</v>
      </c>
      <c r="U266" s="50">
        <v>3046.66</v>
      </c>
      <c r="V266" s="169" t="s">
        <v>744</v>
      </c>
      <c r="W266" s="112">
        <v>39146</v>
      </c>
      <c r="X266" s="112">
        <v>39146</v>
      </c>
      <c r="Y266" s="112">
        <v>39146</v>
      </c>
      <c r="Z266" s="2" t="s">
        <v>8</v>
      </c>
      <c r="AA266" s="2" t="s">
        <v>8</v>
      </c>
      <c r="AB266" s="112">
        <v>39146</v>
      </c>
      <c r="AC266" s="112">
        <v>39146</v>
      </c>
      <c r="AD266" s="112">
        <v>39146</v>
      </c>
      <c r="AE266" s="112">
        <v>39146</v>
      </c>
      <c r="AF266" s="112">
        <v>39146</v>
      </c>
      <c r="AG266" s="2" t="s">
        <v>8</v>
      </c>
      <c r="AH266" s="2" t="s">
        <v>8</v>
      </c>
      <c r="AI266" s="112">
        <v>39146</v>
      </c>
    </row>
    <row r="267" spans="1:35">
      <c r="A267" s="2" t="s">
        <v>774</v>
      </c>
      <c r="B267" s="2" t="s">
        <v>775</v>
      </c>
      <c r="C267" s="2" t="s">
        <v>776</v>
      </c>
      <c r="D267" s="2" t="s">
        <v>777</v>
      </c>
      <c r="E267" s="2" t="s">
        <v>222</v>
      </c>
      <c r="F267" s="2" t="s">
        <v>778</v>
      </c>
      <c r="G267" s="97">
        <v>14.75</v>
      </c>
      <c r="H267" s="97">
        <v>-45.98</v>
      </c>
      <c r="I267" s="13">
        <v>23</v>
      </c>
      <c r="J267" s="13">
        <f t="shared" si="46"/>
        <v>2007</v>
      </c>
      <c r="K267" s="2" t="s">
        <v>3948</v>
      </c>
      <c r="L267" s="123" t="s">
        <v>3949</v>
      </c>
      <c r="M267" s="123" t="s">
        <v>3950</v>
      </c>
      <c r="N267" s="123" t="s">
        <v>3951</v>
      </c>
      <c r="O267" s="123" t="s">
        <v>3952</v>
      </c>
      <c r="P267" s="126" t="s">
        <v>3921</v>
      </c>
      <c r="Q267" s="239">
        <v>0.28263888888614019</v>
      </c>
      <c r="R267" s="239">
        <v>0.43819444444670808</v>
      </c>
      <c r="S267" s="21">
        <f t="shared" si="43"/>
        <v>1.6958333333168412</v>
      </c>
      <c r="T267" s="6">
        <v>2981.18</v>
      </c>
      <c r="U267" s="50">
        <v>3050.34</v>
      </c>
      <c r="V267" s="169" t="s">
        <v>744</v>
      </c>
      <c r="W267" s="112">
        <v>39146</v>
      </c>
      <c r="X267" s="112">
        <v>39146</v>
      </c>
      <c r="Y267" s="112">
        <v>39146</v>
      </c>
      <c r="Z267" s="2" t="s">
        <v>8</v>
      </c>
      <c r="AA267" s="2" t="s">
        <v>8</v>
      </c>
      <c r="AB267" s="112">
        <v>39146</v>
      </c>
      <c r="AC267" s="112">
        <v>39146</v>
      </c>
      <c r="AD267" s="112">
        <v>39146</v>
      </c>
      <c r="AE267" s="112">
        <v>39146</v>
      </c>
      <c r="AF267" s="112">
        <v>39146</v>
      </c>
      <c r="AG267" s="2" t="s">
        <v>8</v>
      </c>
      <c r="AH267" s="2" t="s">
        <v>8</v>
      </c>
      <c r="AI267" s="112">
        <v>39146</v>
      </c>
    </row>
    <row r="268" spans="1:35">
      <c r="A268" s="2" t="s">
        <v>774</v>
      </c>
      <c r="B268" s="2" t="s">
        <v>775</v>
      </c>
      <c r="C268" s="2" t="s">
        <v>776</v>
      </c>
      <c r="D268" s="2" t="s">
        <v>777</v>
      </c>
      <c r="E268" s="2" t="s">
        <v>222</v>
      </c>
      <c r="F268" s="2" t="s">
        <v>778</v>
      </c>
      <c r="G268" s="97">
        <v>14.75</v>
      </c>
      <c r="H268" s="97">
        <v>-45.98</v>
      </c>
      <c r="I268" s="13">
        <v>23</v>
      </c>
      <c r="J268" s="13">
        <f t="shared" si="46"/>
        <v>2007</v>
      </c>
      <c r="K268" s="2" t="s">
        <v>3943</v>
      </c>
      <c r="L268" s="123" t="s">
        <v>3944</v>
      </c>
      <c r="M268" s="123" t="s">
        <v>3945</v>
      </c>
      <c r="N268" s="123" t="s">
        <v>3946</v>
      </c>
      <c r="O268" s="123" t="s">
        <v>3947</v>
      </c>
      <c r="P268" s="126" t="s">
        <v>3921</v>
      </c>
      <c r="Q268" s="239">
        <v>0.38541666666424135</v>
      </c>
      <c r="R268" s="239">
        <v>0.51597222222335404</v>
      </c>
      <c r="S268" s="21">
        <f t="shared" si="43"/>
        <v>2.3124999999854481</v>
      </c>
      <c r="T268" s="6">
        <v>2931.06</v>
      </c>
      <c r="U268" s="6">
        <v>2992.33</v>
      </c>
      <c r="V268" s="169" t="s">
        <v>744</v>
      </c>
      <c r="W268" s="112">
        <v>39146</v>
      </c>
      <c r="X268" s="112">
        <v>39146</v>
      </c>
      <c r="Y268" s="112">
        <v>39146</v>
      </c>
      <c r="Z268" s="2" t="s">
        <v>8</v>
      </c>
      <c r="AA268" s="2" t="s">
        <v>8</v>
      </c>
      <c r="AB268" s="112">
        <v>39146</v>
      </c>
      <c r="AC268" s="112">
        <v>39146</v>
      </c>
      <c r="AD268" s="112">
        <v>39146</v>
      </c>
      <c r="AE268" s="112">
        <v>39146</v>
      </c>
      <c r="AF268" s="112">
        <v>39146</v>
      </c>
      <c r="AG268" s="2" t="s">
        <v>8</v>
      </c>
      <c r="AH268" s="2" t="s">
        <v>8</v>
      </c>
      <c r="AI268" s="112">
        <v>39146</v>
      </c>
    </row>
    <row r="269" spans="1:35">
      <c r="A269" s="2" t="s">
        <v>774</v>
      </c>
      <c r="B269" s="2" t="s">
        <v>775</v>
      </c>
      <c r="C269" s="2" t="s">
        <v>776</v>
      </c>
      <c r="D269" s="2" t="s">
        <v>777</v>
      </c>
      <c r="E269" s="2" t="s">
        <v>222</v>
      </c>
      <c r="F269" s="2" t="s">
        <v>778</v>
      </c>
      <c r="G269" s="97">
        <v>14.75</v>
      </c>
      <c r="H269" s="97">
        <v>-45.98</v>
      </c>
      <c r="I269" s="13">
        <v>23</v>
      </c>
      <c r="J269" s="13">
        <f t="shared" si="46"/>
        <v>2007</v>
      </c>
      <c r="K269" s="2" t="s">
        <v>3938</v>
      </c>
      <c r="L269" s="123" t="s">
        <v>3939</v>
      </c>
      <c r="M269" s="123" t="s">
        <v>3940</v>
      </c>
      <c r="N269" s="123">
        <v>39115.421527777777</v>
      </c>
      <c r="O269" s="123" t="s">
        <v>3941</v>
      </c>
      <c r="P269" s="126" t="s">
        <v>3921</v>
      </c>
      <c r="Q269" s="239">
        <v>0.86041666666278616</v>
      </c>
      <c r="R269" s="239">
        <v>1.0104166666715173</v>
      </c>
      <c r="S269" s="21">
        <f t="shared" si="43"/>
        <v>5.1624999999767169</v>
      </c>
      <c r="T269" s="6">
        <v>2979.88</v>
      </c>
      <c r="U269" s="6">
        <v>3049.01</v>
      </c>
      <c r="V269" s="169" t="s">
        <v>3942</v>
      </c>
      <c r="W269" s="112">
        <v>39146</v>
      </c>
      <c r="X269" s="112">
        <v>39146</v>
      </c>
      <c r="Y269" s="112">
        <v>39146</v>
      </c>
      <c r="Z269" s="2" t="s">
        <v>8</v>
      </c>
      <c r="AA269" s="2" t="s">
        <v>8</v>
      </c>
      <c r="AB269" s="112">
        <v>39146</v>
      </c>
      <c r="AC269" s="112">
        <v>39146</v>
      </c>
      <c r="AD269" s="112">
        <v>39146</v>
      </c>
      <c r="AE269" s="112">
        <v>39146</v>
      </c>
      <c r="AF269" s="112">
        <v>39146</v>
      </c>
      <c r="AG269" s="2" t="s">
        <v>8</v>
      </c>
      <c r="AH269" s="2" t="s">
        <v>8</v>
      </c>
      <c r="AI269" s="112">
        <v>39146</v>
      </c>
    </row>
    <row r="270" spans="1:35">
      <c r="A270" s="2" t="s">
        <v>774</v>
      </c>
      <c r="B270" s="2" t="s">
        <v>775</v>
      </c>
      <c r="C270" s="2" t="s">
        <v>776</v>
      </c>
      <c r="D270" s="2" t="s">
        <v>777</v>
      </c>
      <c r="E270" s="2" t="s">
        <v>222</v>
      </c>
      <c r="F270" s="2" t="s">
        <v>778</v>
      </c>
      <c r="G270" s="97">
        <v>14.75</v>
      </c>
      <c r="H270" s="97">
        <v>-45.98</v>
      </c>
      <c r="I270" s="13">
        <v>23</v>
      </c>
      <c r="J270" s="13">
        <f t="shared" si="46"/>
        <v>2007</v>
      </c>
      <c r="K270" s="2" t="s">
        <v>3934</v>
      </c>
      <c r="L270" s="123" t="s">
        <v>3935</v>
      </c>
      <c r="M270" s="123" t="s">
        <v>3936</v>
      </c>
      <c r="N270" s="123">
        <v>39116.456250000003</v>
      </c>
      <c r="O270" s="123" t="s">
        <v>3937</v>
      </c>
      <c r="P270" s="126" t="s">
        <v>3921</v>
      </c>
      <c r="Q270" s="239">
        <v>0.39583333333575865</v>
      </c>
      <c r="R270" s="239">
        <v>0.53402777777228039</v>
      </c>
      <c r="S270" s="21">
        <f t="shared" si="43"/>
        <v>2.3750000000145519</v>
      </c>
      <c r="T270" s="6">
        <v>3010.65</v>
      </c>
      <c r="U270" s="6">
        <v>3045.84</v>
      </c>
      <c r="V270" s="169" t="s">
        <v>744</v>
      </c>
      <c r="W270" s="112">
        <v>39146</v>
      </c>
      <c r="X270" s="112">
        <v>39146</v>
      </c>
      <c r="Y270" s="112">
        <v>39146</v>
      </c>
      <c r="Z270" s="2" t="s">
        <v>8</v>
      </c>
      <c r="AA270" s="2" t="s">
        <v>8</v>
      </c>
      <c r="AB270" s="112">
        <v>39146</v>
      </c>
      <c r="AC270" s="112">
        <v>39146</v>
      </c>
      <c r="AD270" s="112">
        <v>39146</v>
      </c>
      <c r="AE270" s="112">
        <v>39146</v>
      </c>
      <c r="AF270" s="112">
        <v>39146</v>
      </c>
      <c r="AG270" s="2" t="s">
        <v>8</v>
      </c>
      <c r="AH270" s="2" t="s">
        <v>8</v>
      </c>
      <c r="AI270" s="112">
        <v>39146</v>
      </c>
    </row>
    <row r="271" spans="1:35">
      <c r="A271" s="2" t="s">
        <v>774</v>
      </c>
      <c r="B271" s="2" t="s">
        <v>775</v>
      </c>
      <c r="C271" s="2" t="s">
        <v>776</v>
      </c>
      <c r="D271" s="2" t="s">
        <v>777</v>
      </c>
      <c r="E271" s="2" t="s">
        <v>222</v>
      </c>
      <c r="F271" s="2" t="s">
        <v>778</v>
      </c>
      <c r="G271" s="97">
        <v>14.75</v>
      </c>
      <c r="H271" s="97">
        <v>-45.98</v>
      </c>
      <c r="I271" s="13">
        <v>23</v>
      </c>
      <c r="J271" s="13">
        <f t="shared" si="46"/>
        <v>2007</v>
      </c>
      <c r="K271" s="2" t="s">
        <v>3930</v>
      </c>
      <c r="L271" s="123" t="s">
        <v>3931</v>
      </c>
      <c r="M271" s="123" t="s">
        <v>3932</v>
      </c>
      <c r="N271" s="123">
        <v>39117.893055555556</v>
      </c>
      <c r="O271" s="123" t="s">
        <v>3933</v>
      </c>
      <c r="P271" s="44" t="s">
        <v>3921</v>
      </c>
      <c r="Q271" s="239">
        <v>0.80833333333430346</v>
      </c>
      <c r="R271" s="239">
        <v>0.95069444444379769</v>
      </c>
      <c r="S271" s="21">
        <f t="shared" si="43"/>
        <v>4.8500000000058208</v>
      </c>
      <c r="T271" s="6">
        <v>2923.63</v>
      </c>
      <c r="U271" s="6">
        <v>3044.33</v>
      </c>
      <c r="V271" s="169" t="s">
        <v>744</v>
      </c>
      <c r="W271" s="112">
        <v>39146</v>
      </c>
      <c r="X271" s="112">
        <v>39146</v>
      </c>
      <c r="Y271" s="112">
        <v>39146</v>
      </c>
      <c r="Z271" s="2" t="s">
        <v>8</v>
      </c>
      <c r="AA271" s="2" t="s">
        <v>8</v>
      </c>
      <c r="AB271" s="112">
        <v>39146</v>
      </c>
      <c r="AC271" s="112">
        <v>39146</v>
      </c>
      <c r="AD271" s="112">
        <v>39146</v>
      </c>
      <c r="AE271" s="112">
        <v>39146</v>
      </c>
      <c r="AF271" s="112">
        <v>39146</v>
      </c>
      <c r="AG271" s="2" t="s">
        <v>8</v>
      </c>
      <c r="AH271" s="2" t="s">
        <v>8</v>
      </c>
      <c r="AI271" s="112">
        <v>39146</v>
      </c>
    </row>
    <row r="272" spans="1:35">
      <c r="A272" s="2" t="s">
        <v>774</v>
      </c>
      <c r="B272" s="2" t="s">
        <v>775</v>
      </c>
      <c r="C272" s="2" t="s">
        <v>776</v>
      </c>
      <c r="D272" s="2" t="s">
        <v>777</v>
      </c>
      <c r="E272" s="2" t="s">
        <v>222</v>
      </c>
      <c r="F272" s="2" t="s">
        <v>778</v>
      </c>
      <c r="G272" s="97">
        <v>14.75</v>
      </c>
      <c r="H272" s="97">
        <v>-45.98</v>
      </c>
      <c r="I272" s="13">
        <v>23</v>
      </c>
      <c r="J272" s="13">
        <f t="shared" si="46"/>
        <v>2007</v>
      </c>
      <c r="K272" s="2" t="s">
        <v>3926</v>
      </c>
      <c r="L272" s="124" t="s">
        <v>3927</v>
      </c>
      <c r="M272" s="124" t="s">
        <v>3928</v>
      </c>
      <c r="N272" s="124">
        <v>39118.919444444444</v>
      </c>
      <c r="O272" s="124" t="s">
        <v>3929</v>
      </c>
      <c r="P272" s="38" t="s">
        <v>3921</v>
      </c>
      <c r="Q272" s="239">
        <v>0.37222222222044365</v>
      </c>
      <c r="R272" s="239">
        <v>0.51458333333721384</v>
      </c>
      <c r="S272" s="21">
        <f t="shared" si="43"/>
        <v>2.2333333333226619</v>
      </c>
      <c r="T272" s="6">
        <v>2998.34</v>
      </c>
      <c r="U272" s="6">
        <v>3050.04</v>
      </c>
      <c r="V272" s="169" t="s">
        <v>744</v>
      </c>
      <c r="W272" s="112">
        <v>39146</v>
      </c>
      <c r="X272" s="112">
        <v>39146</v>
      </c>
      <c r="Y272" s="112">
        <v>39146</v>
      </c>
      <c r="Z272" s="2" t="s">
        <v>8</v>
      </c>
      <c r="AA272" s="2" t="s">
        <v>8</v>
      </c>
      <c r="AB272" s="112">
        <v>39146</v>
      </c>
      <c r="AC272" s="112">
        <v>39146</v>
      </c>
      <c r="AD272" s="112">
        <v>39146</v>
      </c>
      <c r="AE272" s="112">
        <v>39146</v>
      </c>
      <c r="AF272" s="112">
        <v>39146</v>
      </c>
      <c r="AG272" s="2" t="s">
        <v>8</v>
      </c>
      <c r="AH272" s="2" t="s">
        <v>8</v>
      </c>
      <c r="AI272" s="112">
        <v>39146</v>
      </c>
    </row>
    <row r="273" spans="1:35">
      <c r="A273" s="2" t="s">
        <v>774</v>
      </c>
      <c r="B273" s="2" t="s">
        <v>775</v>
      </c>
      <c r="C273" s="2" t="s">
        <v>776</v>
      </c>
      <c r="D273" s="2" t="s">
        <v>777</v>
      </c>
      <c r="E273" s="2" t="s">
        <v>222</v>
      </c>
      <c r="F273" s="2" t="s">
        <v>778</v>
      </c>
      <c r="G273" s="97">
        <v>14.75</v>
      </c>
      <c r="H273" s="97">
        <v>-45.98</v>
      </c>
      <c r="I273" s="13">
        <v>23</v>
      </c>
      <c r="J273" s="13">
        <f t="shared" si="46"/>
        <v>2007</v>
      </c>
      <c r="K273" s="2" t="s">
        <v>3922</v>
      </c>
      <c r="L273" s="124" t="s">
        <v>3923</v>
      </c>
      <c r="M273" s="124" t="s">
        <v>3924</v>
      </c>
      <c r="N273" s="124">
        <v>39119.915972222225</v>
      </c>
      <c r="O273" s="124" t="s">
        <v>3925</v>
      </c>
      <c r="P273" s="38" t="s">
        <v>3921</v>
      </c>
      <c r="Q273" s="239">
        <v>0.36666666666860692</v>
      </c>
      <c r="R273" s="239">
        <v>0.51041666667151731</v>
      </c>
      <c r="S273" s="21">
        <f t="shared" si="43"/>
        <v>2.2000000000116415</v>
      </c>
      <c r="T273" s="6">
        <v>2913.55</v>
      </c>
      <c r="U273" s="6">
        <v>3053.93</v>
      </c>
      <c r="V273" s="169" t="s">
        <v>744</v>
      </c>
      <c r="W273" s="112">
        <v>39146</v>
      </c>
      <c r="X273" s="112">
        <v>39146</v>
      </c>
      <c r="Y273" s="112">
        <v>39146</v>
      </c>
      <c r="Z273" s="2" t="s">
        <v>8</v>
      </c>
      <c r="AA273" s="2" t="s">
        <v>8</v>
      </c>
      <c r="AB273" s="112">
        <v>39146</v>
      </c>
      <c r="AC273" s="112">
        <v>39146</v>
      </c>
      <c r="AD273" s="112">
        <v>39146</v>
      </c>
      <c r="AE273" s="112">
        <v>39146</v>
      </c>
      <c r="AF273" s="112">
        <v>39146</v>
      </c>
      <c r="AG273" s="2" t="s">
        <v>8</v>
      </c>
      <c r="AH273" s="2" t="s">
        <v>8</v>
      </c>
      <c r="AI273" s="112">
        <v>39146</v>
      </c>
    </row>
    <row r="274" spans="1:35">
      <c r="A274" s="2" t="s">
        <v>774</v>
      </c>
      <c r="B274" s="2" t="s">
        <v>775</v>
      </c>
      <c r="C274" s="2" t="s">
        <v>776</v>
      </c>
      <c r="D274" s="2" t="s">
        <v>777</v>
      </c>
      <c r="E274" s="2" t="s">
        <v>222</v>
      </c>
      <c r="F274" s="2" t="s">
        <v>778</v>
      </c>
      <c r="G274" s="97">
        <v>14.75</v>
      </c>
      <c r="H274" s="97">
        <v>-45.98</v>
      </c>
      <c r="I274" s="13">
        <v>23</v>
      </c>
      <c r="J274" s="13">
        <f t="shared" si="46"/>
        <v>2007</v>
      </c>
      <c r="K274" s="2" t="s">
        <v>3917</v>
      </c>
      <c r="L274" s="124" t="s">
        <v>3918</v>
      </c>
      <c r="M274" s="124" t="s">
        <v>3919</v>
      </c>
      <c r="N274" s="124">
        <v>39120.751388888886</v>
      </c>
      <c r="O274" s="124" t="s">
        <v>3920</v>
      </c>
      <c r="P274" s="38" t="s">
        <v>3921</v>
      </c>
      <c r="Q274" s="239">
        <v>0.10555555555038154</v>
      </c>
      <c r="R274" s="239">
        <v>0.24305555555474712</v>
      </c>
      <c r="S274" s="21">
        <f t="shared" si="43"/>
        <v>0.63333333330228925</v>
      </c>
      <c r="T274" s="6">
        <v>3017.71</v>
      </c>
      <c r="U274" s="6">
        <v>3044.26</v>
      </c>
      <c r="V274" s="169" t="s">
        <v>744</v>
      </c>
      <c r="W274" s="112">
        <v>39146</v>
      </c>
      <c r="X274" s="112">
        <v>39146</v>
      </c>
      <c r="Y274" s="112">
        <v>39146</v>
      </c>
      <c r="Z274" s="2" t="s">
        <v>8</v>
      </c>
      <c r="AA274" s="2" t="s">
        <v>8</v>
      </c>
      <c r="AB274" s="112">
        <v>39146</v>
      </c>
      <c r="AC274" s="112">
        <v>39146</v>
      </c>
      <c r="AD274" s="112">
        <v>39146</v>
      </c>
      <c r="AE274" s="112">
        <v>39146</v>
      </c>
      <c r="AF274" s="112">
        <v>39146</v>
      </c>
      <c r="AG274" s="2" t="s">
        <v>8</v>
      </c>
      <c r="AH274" s="2" t="s">
        <v>8</v>
      </c>
      <c r="AI274" s="112">
        <v>39146</v>
      </c>
    </row>
    <row r="275" spans="1:35">
      <c r="A275" s="2" t="s">
        <v>781</v>
      </c>
      <c r="B275" s="81" t="s">
        <v>488</v>
      </c>
      <c r="C275" s="59" t="s">
        <v>782</v>
      </c>
      <c r="D275" s="2" t="s">
        <v>783</v>
      </c>
      <c r="E275" s="95" t="s">
        <v>206</v>
      </c>
      <c r="F275" s="95" t="s">
        <v>3888</v>
      </c>
      <c r="G275" s="97">
        <v>9.5</v>
      </c>
      <c r="H275" s="97">
        <v>-104</v>
      </c>
      <c r="I275" s="13">
        <v>13</v>
      </c>
      <c r="J275" s="13">
        <f t="shared" si="46"/>
        <v>2007</v>
      </c>
      <c r="K275" s="2" t="s">
        <v>3912</v>
      </c>
      <c r="L275" s="126" t="s">
        <v>3913</v>
      </c>
      <c r="M275" s="126" t="s">
        <v>3914</v>
      </c>
      <c r="N275" s="126" t="s">
        <v>3915</v>
      </c>
      <c r="O275" s="126" t="s">
        <v>3916</v>
      </c>
      <c r="P275" s="38" t="s">
        <v>3905</v>
      </c>
      <c r="Q275" s="239">
        <f t="shared" ref="Q275:Q280" si="47">N275 - M275</f>
        <v>0.63981481481459923</v>
      </c>
      <c r="R275" s="239">
        <f t="shared" ref="R275:R280" si="48">O275 - L275</f>
        <v>0.91466435185429873</v>
      </c>
      <c r="S275" s="21">
        <f t="shared" si="43"/>
        <v>3.8388888888875954</v>
      </c>
      <c r="T275" s="6">
        <v>2385.81</v>
      </c>
      <c r="U275" s="6">
        <v>2795.55</v>
      </c>
      <c r="V275" s="169" t="s">
        <v>3901</v>
      </c>
      <c r="W275" s="112">
        <v>39302</v>
      </c>
      <c r="X275" s="112">
        <v>39210</v>
      </c>
      <c r="Y275" s="112">
        <v>39210</v>
      </c>
      <c r="Z275" s="2" t="s">
        <v>8</v>
      </c>
      <c r="AA275" s="112">
        <v>39210</v>
      </c>
      <c r="AB275" s="112">
        <v>39210</v>
      </c>
      <c r="AC275" s="112">
        <v>39210</v>
      </c>
      <c r="AD275" s="112">
        <v>39210</v>
      </c>
      <c r="AE275" s="112">
        <v>39210</v>
      </c>
      <c r="AF275" s="112">
        <v>39210</v>
      </c>
      <c r="AG275" s="2" t="s">
        <v>8</v>
      </c>
      <c r="AH275" s="112">
        <v>39210</v>
      </c>
      <c r="AI275" s="112">
        <v>39210</v>
      </c>
    </row>
    <row r="276" spans="1:35">
      <c r="A276" s="2" t="s">
        <v>781</v>
      </c>
      <c r="B276" s="81" t="s">
        <v>488</v>
      </c>
      <c r="C276" s="59" t="s">
        <v>782</v>
      </c>
      <c r="D276" s="2" t="s">
        <v>783</v>
      </c>
      <c r="E276" s="95" t="s">
        <v>206</v>
      </c>
      <c r="F276" s="95" t="s">
        <v>3888</v>
      </c>
      <c r="G276" s="97">
        <v>9.5</v>
      </c>
      <c r="H276" s="97">
        <v>-104</v>
      </c>
      <c r="I276" s="13">
        <v>13</v>
      </c>
      <c r="J276" s="13">
        <f t="shared" si="46"/>
        <v>2007</v>
      </c>
      <c r="K276" s="2" t="s">
        <v>3906</v>
      </c>
      <c r="L276" s="126" t="s">
        <v>3907</v>
      </c>
      <c r="M276" s="126" t="s">
        <v>3908</v>
      </c>
      <c r="N276" s="126" t="s">
        <v>3909</v>
      </c>
      <c r="O276" s="126" t="s">
        <v>3910</v>
      </c>
      <c r="P276" s="38" t="s">
        <v>3905</v>
      </c>
      <c r="Q276" s="239">
        <f t="shared" si="47"/>
        <v>4.0083333333313931</v>
      </c>
      <c r="R276" s="239">
        <f t="shared" si="48"/>
        <v>4.1888888888861402</v>
      </c>
      <c r="S276" s="21">
        <f t="shared" si="43"/>
        <v>24.049999999988358</v>
      </c>
      <c r="T276" s="6">
        <v>2335.9499999999998</v>
      </c>
      <c r="U276" s="6">
        <v>2811.77</v>
      </c>
      <c r="V276" s="169" t="s">
        <v>3911</v>
      </c>
      <c r="W276" s="112">
        <v>39302</v>
      </c>
      <c r="X276" s="112">
        <v>39210</v>
      </c>
      <c r="Y276" s="112">
        <v>39210</v>
      </c>
      <c r="Z276" s="2" t="s">
        <v>8</v>
      </c>
      <c r="AA276" s="112">
        <v>39210</v>
      </c>
      <c r="AB276" s="112">
        <v>39210</v>
      </c>
      <c r="AC276" s="112">
        <v>39210</v>
      </c>
      <c r="AD276" s="112">
        <v>39210</v>
      </c>
      <c r="AE276" s="112">
        <v>39210</v>
      </c>
      <c r="AF276" s="112">
        <v>39210</v>
      </c>
      <c r="AG276" s="2" t="s">
        <v>8</v>
      </c>
      <c r="AH276" s="112">
        <v>39210</v>
      </c>
      <c r="AI276" s="112">
        <v>39210</v>
      </c>
    </row>
    <row r="277" spans="1:35">
      <c r="A277" s="2" t="s">
        <v>781</v>
      </c>
      <c r="B277" s="81" t="s">
        <v>488</v>
      </c>
      <c r="C277" s="59" t="s">
        <v>782</v>
      </c>
      <c r="D277" s="2" t="s">
        <v>783</v>
      </c>
      <c r="E277" s="95" t="s">
        <v>206</v>
      </c>
      <c r="F277" s="95" t="s">
        <v>3888</v>
      </c>
      <c r="G277" s="97">
        <v>9.5</v>
      </c>
      <c r="H277" s="97">
        <v>-104</v>
      </c>
      <c r="I277" s="13">
        <v>13</v>
      </c>
      <c r="J277" s="13">
        <f t="shared" si="46"/>
        <v>2007</v>
      </c>
      <c r="K277" s="2" t="s">
        <v>3902</v>
      </c>
      <c r="L277" s="126" t="s">
        <v>3903</v>
      </c>
      <c r="M277" s="137" t="s">
        <v>3904</v>
      </c>
      <c r="N277" s="124">
        <v>39185.923611111109</v>
      </c>
      <c r="O277" s="124">
        <v>39186.023611111108</v>
      </c>
      <c r="P277" s="38" t="s">
        <v>3905</v>
      </c>
      <c r="Q277" s="239">
        <f t="shared" si="47"/>
        <v>1.9708333333328483</v>
      </c>
      <c r="R277" s="239">
        <f t="shared" si="48"/>
        <v>2.2479166666671517</v>
      </c>
      <c r="S277" s="21">
        <f t="shared" si="43"/>
        <v>11.82499999999709</v>
      </c>
      <c r="T277" s="6">
        <v>2531.44</v>
      </c>
      <c r="U277" s="6">
        <v>2849.02</v>
      </c>
      <c r="V277" s="169" t="s">
        <v>3901</v>
      </c>
      <c r="W277" s="112">
        <v>39302</v>
      </c>
      <c r="X277" s="112">
        <v>39210</v>
      </c>
      <c r="Y277" s="112">
        <v>39210</v>
      </c>
      <c r="Z277" s="2" t="s">
        <v>8</v>
      </c>
      <c r="AA277" s="112">
        <v>39210</v>
      </c>
      <c r="AB277" s="112">
        <v>39210</v>
      </c>
      <c r="AC277" s="112">
        <v>39210</v>
      </c>
      <c r="AD277" s="112">
        <v>39210</v>
      </c>
      <c r="AE277" s="112">
        <v>39210</v>
      </c>
      <c r="AF277" s="112">
        <v>39210</v>
      </c>
      <c r="AG277" s="2" t="s">
        <v>8</v>
      </c>
      <c r="AH277" s="112">
        <v>39210</v>
      </c>
      <c r="AI277" s="112">
        <v>39210</v>
      </c>
    </row>
    <row r="278" spans="1:35">
      <c r="A278" s="2" t="s">
        <v>781</v>
      </c>
      <c r="B278" s="81" t="s">
        <v>488</v>
      </c>
      <c r="C278" s="59" t="s">
        <v>782</v>
      </c>
      <c r="D278" s="2" t="s">
        <v>783</v>
      </c>
      <c r="E278" s="95" t="s">
        <v>206</v>
      </c>
      <c r="F278" s="95" t="s">
        <v>3888</v>
      </c>
      <c r="G278" s="97">
        <v>9.5</v>
      </c>
      <c r="H278" s="97">
        <v>-104</v>
      </c>
      <c r="I278" s="13">
        <v>13</v>
      </c>
      <c r="J278" s="13">
        <f t="shared" si="46"/>
        <v>2007</v>
      </c>
      <c r="K278" s="2" t="s">
        <v>3895</v>
      </c>
      <c r="L278" s="126" t="s">
        <v>3896</v>
      </c>
      <c r="M278" s="126" t="s">
        <v>3897</v>
      </c>
      <c r="N278" s="126" t="s">
        <v>3898</v>
      </c>
      <c r="O278" s="126" t="s">
        <v>3899</v>
      </c>
      <c r="P278" s="38" t="s">
        <v>3900</v>
      </c>
      <c r="Q278" s="239">
        <f t="shared" si="47"/>
        <v>2.2527777777722804</v>
      </c>
      <c r="R278" s="239">
        <f t="shared" si="48"/>
        <v>2.390972222223354</v>
      </c>
      <c r="S278" s="21">
        <f t="shared" si="43"/>
        <v>13.516666666633682</v>
      </c>
      <c r="T278" s="6">
        <v>2425.21</v>
      </c>
      <c r="U278" s="6">
        <v>2795.1</v>
      </c>
      <c r="V278" s="169" t="s">
        <v>3901</v>
      </c>
      <c r="W278" s="112">
        <v>39302</v>
      </c>
      <c r="X278" s="112">
        <v>39210</v>
      </c>
      <c r="Y278" s="112">
        <v>39210</v>
      </c>
      <c r="Z278" s="2" t="s">
        <v>8</v>
      </c>
      <c r="AA278" s="112">
        <v>39210</v>
      </c>
      <c r="AB278" s="112">
        <v>39210</v>
      </c>
      <c r="AC278" s="112">
        <v>39210</v>
      </c>
      <c r="AD278" s="112">
        <v>39210</v>
      </c>
      <c r="AE278" s="112">
        <v>39210</v>
      </c>
      <c r="AF278" s="112">
        <v>39210</v>
      </c>
      <c r="AG278" s="2" t="s">
        <v>8</v>
      </c>
      <c r="AH278" s="112">
        <v>39210</v>
      </c>
      <c r="AI278" s="112">
        <v>39210</v>
      </c>
    </row>
    <row r="279" spans="1:35">
      <c r="A279" s="2" t="s">
        <v>781</v>
      </c>
      <c r="B279" s="81" t="s">
        <v>488</v>
      </c>
      <c r="C279" s="59" t="s">
        <v>782</v>
      </c>
      <c r="D279" s="2" t="s">
        <v>783</v>
      </c>
      <c r="E279" s="95" t="s">
        <v>206</v>
      </c>
      <c r="F279" s="95" t="s">
        <v>3888</v>
      </c>
      <c r="G279" s="97">
        <v>9.5</v>
      </c>
      <c r="H279" s="97">
        <v>-104</v>
      </c>
      <c r="I279" s="13">
        <v>13</v>
      </c>
      <c r="J279" s="13">
        <f t="shared" si="46"/>
        <v>2007</v>
      </c>
      <c r="K279" s="2" t="s">
        <v>3887</v>
      </c>
      <c r="L279" s="126" t="s">
        <v>3889</v>
      </c>
      <c r="M279" s="126" t="s">
        <v>3890</v>
      </c>
      <c r="N279" s="126" t="s">
        <v>3891</v>
      </c>
      <c r="O279" s="126" t="s">
        <v>3892</v>
      </c>
      <c r="P279" s="126" t="s">
        <v>3893</v>
      </c>
      <c r="Q279" s="239">
        <f t="shared" si="47"/>
        <v>3.2291666666715173</v>
      </c>
      <c r="R279" s="239">
        <f t="shared" si="48"/>
        <v>3.3881944444437977</v>
      </c>
      <c r="S279" s="21">
        <f t="shared" si="43"/>
        <v>19.375000000029104</v>
      </c>
      <c r="T279" s="6">
        <v>2367.37</v>
      </c>
      <c r="U279" s="6">
        <v>2643.02</v>
      </c>
      <c r="V279" s="169" t="s">
        <v>3894</v>
      </c>
      <c r="W279" s="112">
        <v>39302</v>
      </c>
      <c r="X279" s="112">
        <v>39210</v>
      </c>
      <c r="Y279" s="112">
        <v>39210</v>
      </c>
      <c r="Z279" s="2" t="s">
        <v>8</v>
      </c>
      <c r="AA279" s="112">
        <v>39210</v>
      </c>
      <c r="AB279" s="112">
        <v>39210</v>
      </c>
      <c r="AC279" s="112">
        <v>39210</v>
      </c>
      <c r="AD279" s="112">
        <v>39210</v>
      </c>
      <c r="AE279" s="112">
        <v>39210</v>
      </c>
      <c r="AF279" s="112">
        <v>39210</v>
      </c>
      <c r="AG279" s="2" t="s">
        <v>8</v>
      </c>
      <c r="AH279" s="112">
        <v>39210</v>
      </c>
      <c r="AI279" s="112">
        <v>39210</v>
      </c>
    </row>
    <row r="280" spans="1:35">
      <c r="A280" s="2" t="s">
        <v>784</v>
      </c>
      <c r="B280" s="2" t="s">
        <v>785</v>
      </c>
      <c r="C280" s="2" t="s">
        <v>786</v>
      </c>
      <c r="D280" s="59" t="s">
        <v>760</v>
      </c>
      <c r="E280" s="2" t="s">
        <v>196</v>
      </c>
      <c r="F280" s="2" t="s">
        <v>787</v>
      </c>
      <c r="G280" s="6">
        <v>27</v>
      </c>
      <c r="H280" s="6">
        <v>-91</v>
      </c>
      <c r="I280" s="83" t="s">
        <v>788</v>
      </c>
      <c r="J280" s="13">
        <f t="shared" si="46"/>
        <v>2007</v>
      </c>
      <c r="K280" s="2" t="s">
        <v>3884</v>
      </c>
      <c r="L280" s="126" t="s">
        <v>3885</v>
      </c>
      <c r="M280" s="124">
        <v>39240.584027777775</v>
      </c>
      <c r="N280" s="124">
        <v>39242.165972222225</v>
      </c>
      <c r="O280" s="124">
        <v>39242.251388888886</v>
      </c>
      <c r="P280" s="38" t="s">
        <v>3868</v>
      </c>
      <c r="Q280" s="239">
        <f t="shared" si="47"/>
        <v>1.5819444444496185</v>
      </c>
      <c r="R280" s="239">
        <f t="shared" si="48"/>
        <v>1.7527777777722804</v>
      </c>
      <c r="S280" s="21">
        <f t="shared" si="43"/>
        <v>9.4916666666977108</v>
      </c>
      <c r="T280" s="6">
        <v>2169.1799999999998</v>
      </c>
      <c r="U280" s="6">
        <v>2306.52</v>
      </c>
      <c r="V280" s="169" t="s">
        <v>3886</v>
      </c>
      <c r="W280" s="112">
        <v>39302</v>
      </c>
      <c r="X280" s="112">
        <v>39302</v>
      </c>
      <c r="Y280" s="112">
        <v>39302</v>
      </c>
      <c r="Z280" s="2" t="s">
        <v>8</v>
      </c>
      <c r="AA280" s="2" t="s">
        <v>8</v>
      </c>
      <c r="AB280" s="112">
        <v>39302</v>
      </c>
      <c r="AC280" s="112">
        <v>39302</v>
      </c>
      <c r="AD280" s="112">
        <v>39302</v>
      </c>
      <c r="AE280" s="112">
        <v>39302</v>
      </c>
      <c r="AF280" s="112">
        <v>39302</v>
      </c>
      <c r="AG280" s="112">
        <v>39302</v>
      </c>
      <c r="AH280" s="112">
        <v>39302</v>
      </c>
      <c r="AI280" s="112">
        <v>39302</v>
      </c>
    </row>
    <row r="281" spans="1:35">
      <c r="A281" s="2" t="s">
        <v>784</v>
      </c>
      <c r="B281" s="2" t="s">
        <v>785</v>
      </c>
      <c r="C281" s="2" t="s">
        <v>786</v>
      </c>
      <c r="D281" s="59" t="s">
        <v>760</v>
      </c>
      <c r="E281" s="2" t="s">
        <v>196</v>
      </c>
      <c r="F281" s="2" t="s">
        <v>787</v>
      </c>
      <c r="G281" s="6">
        <v>27</v>
      </c>
      <c r="H281" s="6">
        <v>-91</v>
      </c>
      <c r="I281" s="83" t="s">
        <v>788</v>
      </c>
      <c r="J281" s="13">
        <f t="shared" si="46"/>
        <v>2007</v>
      </c>
      <c r="K281" s="2" t="s">
        <v>3882</v>
      </c>
      <c r="L281" s="124">
        <v>39242.699999999997</v>
      </c>
      <c r="M281" s="124">
        <v>39242.769444444442</v>
      </c>
      <c r="N281" s="124">
        <v>39244.118055555555</v>
      </c>
      <c r="O281" s="124">
        <v>39244.1875</v>
      </c>
      <c r="P281" s="38" t="s">
        <v>3868</v>
      </c>
      <c r="Q281" s="239">
        <f t="shared" ref="Q281:Q295" si="49">N281 - M281</f>
        <v>1.3486111111124046</v>
      </c>
      <c r="R281" s="239">
        <f t="shared" ref="R281:R295" si="50">O281 - L281</f>
        <v>1.4875000000029104</v>
      </c>
      <c r="S281" s="21">
        <f t="shared" si="43"/>
        <v>8.0916666666744277</v>
      </c>
      <c r="T281" s="6">
        <v>2178.27</v>
      </c>
      <c r="U281" s="6">
        <v>2399.59</v>
      </c>
      <c r="V281" s="169" t="s">
        <v>3883</v>
      </c>
      <c r="W281" s="112">
        <v>39302</v>
      </c>
      <c r="X281" s="112">
        <v>39302</v>
      </c>
      <c r="Y281" s="112">
        <v>39302</v>
      </c>
      <c r="Z281" s="2" t="s">
        <v>8</v>
      </c>
      <c r="AA281" s="2" t="s">
        <v>8</v>
      </c>
      <c r="AB281" s="112">
        <v>39302</v>
      </c>
      <c r="AC281" s="112">
        <v>39302</v>
      </c>
      <c r="AD281" s="112">
        <v>39302</v>
      </c>
      <c r="AE281" s="112">
        <v>39302</v>
      </c>
      <c r="AF281" s="112">
        <v>39302</v>
      </c>
      <c r="AG281" s="112">
        <v>39302</v>
      </c>
      <c r="AH281" s="112">
        <v>39302</v>
      </c>
      <c r="AI281" s="112">
        <v>39302</v>
      </c>
    </row>
    <row r="282" spans="1:35">
      <c r="A282" s="2" t="s">
        <v>784</v>
      </c>
      <c r="B282" s="2" t="s">
        <v>785</v>
      </c>
      <c r="C282" s="2" t="s">
        <v>786</v>
      </c>
      <c r="D282" s="59" t="s">
        <v>760</v>
      </c>
      <c r="E282" s="2" t="s">
        <v>196</v>
      </c>
      <c r="F282" s="2" t="s">
        <v>787</v>
      </c>
      <c r="G282" s="6">
        <v>27</v>
      </c>
      <c r="H282" s="6">
        <v>-91</v>
      </c>
      <c r="I282" s="83" t="s">
        <v>788</v>
      </c>
      <c r="J282" s="13">
        <f t="shared" si="46"/>
        <v>2007</v>
      </c>
      <c r="K282" s="2" t="s">
        <v>3880</v>
      </c>
      <c r="L282" s="124">
        <v>39244.900694444441</v>
      </c>
      <c r="M282" s="124">
        <v>39244.943055555559</v>
      </c>
      <c r="N282" s="124">
        <v>39245.518750000003</v>
      </c>
      <c r="O282" s="124">
        <v>39245.552777777775</v>
      </c>
      <c r="P282" s="38" t="s">
        <v>3881</v>
      </c>
      <c r="Q282" s="239">
        <f t="shared" si="49"/>
        <v>0.57569444444379769</v>
      </c>
      <c r="R282" s="239">
        <f t="shared" si="50"/>
        <v>0.65208333333430346</v>
      </c>
      <c r="S282" s="21">
        <f t="shared" si="43"/>
        <v>3.4541666666627862</v>
      </c>
      <c r="T282" s="6">
        <v>948.96</v>
      </c>
      <c r="U282" s="6">
        <v>975.88</v>
      </c>
      <c r="V282" s="169" t="s">
        <v>3879</v>
      </c>
      <c r="W282" s="112">
        <v>39302</v>
      </c>
      <c r="X282" s="112">
        <v>39302</v>
      </c>
      <c r="Y282" s="112">
        <v>39302</v>
      </c>
      <c r="Z282" s="2" t="s">
        <v>8</v>
      </c>
      <c r="AA282" s="2" t="s">
        <v>8</v>
      </c>
      <c r="AB282" s="112">
        <v>39302</v>
      </c>
      <c r="AC282" s="112">
        <v>39302</v>
      </c>
      <c r="AD282" s="112">
        <v>39302</v>
      </c>
      <c r="AE282" s="112">
        <v>39302</v>
      </c>
      <c r="AF282" s="112">
        <v>39302</v>
      </c>
      <c r="AG282" s="112">
        <v>39302</v>
      </c>
      <c r="AH282" s="112">
        <v>39302</v>
      </c>
      <c r="AI282" s="112">
        <v>39302</v>
      </c>
    </row>
    <row r="283" spans="1:35">
      <c r="A283" s="2" t="s">
        <v>784</v>
      </c>
      <c r="B283" s="2" t="s">
        <v>785</v>
      </c>
      <c r="C283" s="2" t="s">
        <v>786</v>
      </c>
      <c r="D283" s="59" t="s">
        <v>760</v>
      </c>
      <c r="E283" s="2" t="s">
        <v>196</v>
      </c>
      <c r="F283" s="2" t="s">
        <v>787</v>
      </c>
      <c r="G283" s="6">
        <v>27</v>
      </c>
      <c r="H283" s="6">
        <v>-91</v>
      </c>
      <c r="I283" s="83" t="s">
        <v>788</v>
      </c>
      <c r="J283" s="13">
        <f t="shared" si="46"/>
        <v>2007</v>
      </c>
      <c r="K283" s="2" t="s">
        <v>3877</v>
      </c>
      <c r="L283" s="124">
        <v>39246.048611111109</v>
      </c>
      <c r="M283" s="124">
        <v>39246.476388888892</v>
      </c>
      <c r="N283" s="124">
        <v>39246.476388888892</v>
      </c>
      <c r="O283" s="124">
        <v>39246.507638888892</v>
      </c>
      <c r="P283" s="38" t="s">
        <v>3878</v>
      </c>
      <c r="Q283" s="239">
        <f t="shared" si="49"/>
        <v>0</v>
      </c>
      <c r="R283" s="239">
        <f t="shared" si="50"/>
        <v>0.45902777778246673</v>
      </c>
      <c r="S283" s="21">
        <f t="shared" si="43"/>
        <v>0</v>
      </c>
      <c r="T283" s="6">
        <v>995.24</v>
      </c>
      <c r="U283" s="6">
        <v>1110.1400000000001</v>
      </c>
      <c r="V283" s="169" t="s">
        <v>3879</v>
      </c>
      <c r="W283" s="112">
        <v>39302</v>
      </c>
      <c r="X283" s="112">
        <v>39302</v>
      </c>
      <c r="Y283" s="112">
        <v>39302</v>
      </c>
      <c r="Z283" s="2" t="s">
        <v>8</v>
      </c>
      <c r="AA283" s="2" t="s">
        <v>8</v>
      </c>
      <c r="AB283" s="112">
        <v>39302</v>
      </c>
      <c r="AC283" s="112">
        <v>39302</v>
      </c>
      <c r="AD283" s="112">
        <v>39302</v>
      </c>
      <c r="AE283" s="112">
        <v>39302</v>
      </c>
      <c r="AF283" s="112">
        <v>39302</v>
      </c>
      <c r="AG283" s="112">
        <v>39302</v>
      </c>
      <c r="AH283" s="112">
        <v>39302</v>
      </c>
      <c r="AI283" s="112">
        <v>39302</v>
      </c>
    </row>
    <row r="284" spans="1:35">
      <c r="A284" s="2" t="s">
        <v>784</v>
      </c>
      <c r="B284" s="2" t="s">
        <v>785</v>
      </c>
      <c r="C284" s="2" t="s">
        <v>786</v>
      </c>
      <c r="D284" s="59" t="s">
        <v>760</v>
      </c>
      <c r="E284" s="2" t="s">
        <v>196</v>
      </c>
      <c r="F284" s="2" t="s">
        <v>787</v>
      </c>
      <c r="G284" s="6">
        <v>27</v>
      </c>
      <c r="H284" s="6">
        <v>-91</v>
      </c>
      <c r="I284" s="83" t="s">
        <v>788</v>
      </c>
      <c r="J284" s="13">
        <f t="shared" si="46"/>
        <v>2007</v>
      </c>
      <c r="K284" s="2" t="s">
        <v>3875</v>
      </c>
      <c r="L284" s="124">
        <v>39247</v>
      </c>
      <c r="M284" s="124">
        <v>39247.038194444445</v>
      </c>
      <c r="N284" s="124">
        <v>39248.75277777778</v>
      </c>
      <c r="O284" s="124">
        <v>39248.798611111109</v>
      </c>
      <c r="P284" s="38" t="s">
        <v>3865</v>
      </c>
      <c r="Q284" s="239">
        <f t="shared" si="49"/>
        <v>1.7145833333343035</v>
      </c>
      <c r="R284" s="239">
        <f t="shared" si="50"/>
        <v>1.7986111111094942</v>
      </c>
      <c r="S284" s="21">
        <f t="shared" si="43"/>
        <v>10.287500000005821</v>
      </c>
      <c r="T284" s="6">
        <v>1362.55</v>
      </c>
      <c r="U284" s="6">
        <v>1636.09</v>
      </c>
      <c r="V284" s="169" t="s">
        <v>3876</v>
      </c>
      <c r="W284" s="112">
        <v>39302</v>
      </c>
      <c r="X284" s="112">
        <v>39302</v>
      </c>
      <c r="Y284" s="112">
        <v>39302</v>
      </c>
      <c r="Z284" s="2" t="s">
        <v>8</v>
      </c>
      <c r="AA284" s="2" t="s">
        <v>8</v>
      </c>
      <c r="AB284" s="112">
        <v>39302</v>
      </c>
      <c r="AC284" s="112">
        <v>39302</v>
      </c>
      <c r="AD284" s="112">
        <v>39302</v>
      </c>
      <c r="AE284" s="112">
        <v>39302</v>
      </c>
      <c r="AF284" s="112">
        <v>39302</v>
      </c>
      <c r="AG284" s="112">
        <v>39302</v>
      </c>
      <c r="AH284" s="112">
        <v>39302</v>
      </c>
      <c r="AI284" s="112">
        <v>39302</v>
      </c>
    </row>
    <row r="285" spans="1:35">
      <c r="A285" s="2" t="s">
        <v>784</v>
      </c>
      <c r="B285" s="2" t="s">
        <v>785</v>
      </c>
      <c r="C285" s="2" t="s">
        <v>786</v>
      </c>
      <c r="D285" s="59" t="s">
        <v>760</v>
      </c>
      <c r="E285" s="2" t="s">
        <v>196</v>
      </c>
      <c r="F285" s="2" t="s">
        <v>787</v>
      </c>
      <c r="G285" s="6">
        <v>27</v>
      </c>
      <c r="H285" s="6">
        <v>-91</v>
      </c>
      <c r="I285" s="83" t="s">
        <v>788</v>
      </c>
      <c r="J285" s="13">
        <f t="shared" si="46"/>
        <v>2007</v>
      </c>
      <c r="K285" s="2" t="s">
        <v>3873</v>
      </c>
      <c r="L285" s="124">
        <v>39249.211805555555</v>
      </c>
      <c r="M285" s="124">
        <v>39249.255555555559</v>
      </c>
      <c r="N285" s="124">
        <v>39250.493750000001</v>
      </c>
      <c r="O285" s="124">
        <v>39250.534722222219</v>
      </c>
      <c r="P285" s="38" t="s">
        <v>3874</v>
      </c>
      <c r="Q285" s="239">
        <f t="shared" si="49"/>
        <v>1.2381944444423425</v>
      </c>
      <c r="R285" s="239">
        <f t="shared" si="50"/>
        <v>1.3229166666642413</v>
      </c>
      <c r="S285" s="21">
        <f t="shared" si="43"/>
        <v>7.429166666654055</v>
      </c>
      <c r="T285" s="6">
        <v>997.12</v>
      </c>
      <c r="U285" s="6">
        <v>1282.9000000000001</v>
      </c>
      <c r="V285" s="169" t="s">
        <v>2595</v>
      </c>
      <c r="W285" s="112">
        <v>39302</v>
      </c>
      <c r="X285" s="112">
        <v>39302</v>
      </c>
      <c r="Y285" s="112">
        <v>39302</v>
      </c>
      <c r="Z285" s="2" t="s">
        <v>8</v>
      </c>
      <c r="AA285" s="2" t="s">
        <v>8</v>
      </c>
      <c r="AB285" s="112">
        <v>39302</v>
      </c>
      <c r="AC285" s="112">
        <v>39302</v>
      </c>
      <c r="AD285" s="112">
        <v>39302</v>
      </c>
      <c r="AE285" s="112">
        <v>39302</v>
      </c>
      <c r="AF285" s="112">
        <v>39302</v>
      </c>
      <c r="AG285" s="112">
        <v>39302</v>
      </c>
      <c r="AH285" s="112">
        <v>39302</v>
      </c>
      <c r="AI285" s="112">
        <v>39302</v>
      </c>
    </row>
    <row r="286" spans="1:35">
      <c r="A286" s="2" t="s">
        <v>784</v>
      </c>
      <c r="B286" s="2" t="s">
        <v>785</v>
      </c>
      <c r="C286" s="2" t="s">
        <v>786</v>
      </c>
      <c r="D286" s="59" t="s">
        <v>760</v>
      </c>
      <c r="E286" s="2" t="s">
        <v>196</v>
      </c>
      <c r="F286" s="2" t="s">
        <v>787</v>
      </c>
      <c r="G286" s="6">
        <v>27</v>
      </c>
      <c r="H286" s="6">
        <v>-91</v>
      </c>
      <c r="I286" s="83" t="s">
        <v>788</v>
      </c>
      <c r="J286" s="13">
        <f t="shared" si="46"/>
        <v>2007</v>
      </c>
      <c r="K286" s="2" t="s">
        <v>3871</v>
      </c>
      <c r="L286" s="124">
        <v>39251.003472222219</v>
      </c>
      <c r="M286" s="124">
        <v>39251.050000000003</v>
      </c>
      <c r="N286" s="124">
        <v>39251.787499999999</v>
      </c>
      <c r="O286" s="124">
        <v>39251.837500000001</v>
      </c>
      <c r="P286" s="38" t="s">
        <v>3872</v>
      </c>
      <c r="Q286" s="239">
        <f t="shared" si="49"/>
        <v>0.73749999999563443</v>
      </c>
      <c r="R286" s="239">
        <f t="shared" si="50"/>
        <v>0.83402777778246673</v>
      </c>
      <c r="S286" s="21">
        <f t="shared" si="43"/>
        <v>4.4249999999738066</v>
      </c>
      <c r="T286" s="6">
        <v>1907.12</v>
      </c>
      <c r="U286" s="6">
        <v>2102.0300000000002</v>
      </c>
      <c r="V286" s="169" t="s">
        <v>2595</v>
      </c>
      <c r="W286" s="112">
        <v>39302</v>
      </c>
      <c r="X286" s="112">
        <v>39302</v>
      </c>
      <c r="Y286" s="112">
        <v>39302</v>
      </c>
      <c r="Z286" s="2" t="s">
        <v>8</v>
      </c>
      <c r="AA286" s="2" t="s">
        <v>8</v>
      </c>
      <c r="AB286" s="112">
        <v>39302</v>
      </c>
      <c r="AC286" s="112">
        <v>39302</v>
      </c>
      <c r="AD286" s="112">
        <v>39302</v>
      </c>
      <c r="AE286" s="112">
        <v>39302</v>
      </c>
      <c r="AF286" s="112">
        <v>39302</v>
      </c>
      <c r="AG286" s="112">
        <v>39302</v>
      </c>
      <c r="AH286" s="112">
        <v>39302</v>
      </c>
      <c r="AI286" s="112">
        <v>39302</v>
      </c>
    </row>
    <row r="287" spans="1:35">
      <c r="A287" s="2" t="s">
        <v>784</v>
      </c>
      <c r="B287" s="2" t="s">
        <v>785</v>
      </c>
      <c r="C287" s="2" t="s">
        <v>786</v>
      </c>
      <c r="D287" s="59" t="s">
        <v>760</v>
      </c>
      <c r="E287" s="2" t="s">
        <v>196</v>
      </c>
      <c r="F287" s="2" t="s">
        <v>787</v>
      </c>
      <c r="G287" s="6">
        <v>27</v>
      </c>
      <c r="H287" s="6">
        <v>-91</v>
      </c>
      <c r="I287" s="83" t="s">
        <v>788</v>
      </c>
      <c r="J287" s="13">
        <f t="shared" si="46"/>
        <v>2007</v>
      </c>
      <c r="K287" s="2" t="s">
        <v>3869</v>
      </c>
      <c r="L287" s="124">
        <v>39252.525000000001</v>
      </c>
      <c r="M287" s="124">
        <v>39252.593055555553</v>
      </c>
      <c r="N287" s="124">
        <v>39253.65625</v>
      </c>
      <c r="O287" s="124">
        <v>39253.722916666666</v>
      </c>
      <c r="P287" s="38" t="s">
        <v>3868</v>
      </c>
      <c r="Q287" s="239">
        <f t="shared" si="49"/>
        <v>1.0631944444467081</v>
      </c>
      <c r="R287" s="239">
        <f t="shared" si="50"/>
        <v>1.1979166666642413</v>
      </c>
      <c r="S287" s="21">
        <f t="shared" si="43"/>
        <v>6.3791666666802485</v>
      </c>
      <c r="T287" s="6">
        <v>1855.1</v>
      </c>
      <c r="U287" s="6">
        <v>2388.34</v>
      </c>
      <c r="V287" s="169" t="s">
        <v>3870</v>
      </c>
      <c r="W287" s="112">
        <v>39302</v>
      </c>
      <c r="X287" s="112">
        <v>39302</v>
      </c>
      <c r="Y287" s="112">
        <v>39302</v>
      </c>
      <c r="Z287" s="2" t="s">
        <v>8</v>
      </c>
      <c r="AA287" s="2" t="s">
        <v>8</v>
      </c>
      <c r="AB287" s="112">
        <v>39302</v>
      </c>
      <c r="AC287" s="112">
        <v>39302</v>
      </c>
      <c r="AD287" s="112">
        <v>39302</v>
      </c>
      <c r="AE287" s="112">
        <v>39302</v>
      </c>
      <c r="AF287" s="112">
        <v>39302</v>
      </c>
      <c r="AG287" s="112">
        <v>39302</v>
      </c>
      <c r="AH287" s="112">
        <v>39302</v>
      </c>
      <c r="AI287" s="112">
        <v>39302</v>
      </c>
    </row>
    <row r="288" spans="1:35">
      <c r="A288" s="2" t="s">
        <v>784</v>
      </c>
      <c r="B288" s="2" t="s">
        <v>785</v>
      </c>
      <c r="C288" s="2" t="s">
        <v>786</v>
      </c>
      <c r="D288" s="59" t="s">
        <v>760</v>
      </c>
      <c r="E288" s="2" t="s">
        <v>196</v>
      </c>
      <c r="F288" s="2" t="s">
        <v>787</v>
      </c>
      <c r="G288" s="6">
        <v>27</v>
      </c>
      <c r="H288" s="6">
        <v>-91</v>
      </c>
      <c r="I288" s="83" t="s">
        <v>788</v>
      </c>
      <c r="J288" s="13">
        <f t="shared" si="46"/>
        <v>2007</v>
      </c>
      <c r="K288" s="2" t="s">
        <v>3867</v>
      </c>
      <c r="L288" s="124">
        <v>39254.169444444444</v>
      </c>
      <c r="M288" s="124">
        <v>39254.224999999999</v>
      </c>
      <c r="N288" s="124">
        <v>39255.442361111112</v>
      </c>
      <c r="O288" s="124">
        <v>39255.506944444445</v>
      </c>
      <c r="P288" s="38" t="s">
        <v>3868</v>
      </c>
      <c r="Q288" s="239">
        <f t="shared" si="49"/>
        <v>1.2173611111138598</v>
      </c>
      <c r="R288" s="239">
        <f t="shared" si="50"/>
        <v>1.3375000000014552</v>
      </c>
      <c r="S288" s="21">
        <f t="shared" si="43"/>
        <v>7.3041666666831588</v>
      </c>
      <c r="T288" s="6">
        <v>2174.86</v>
      </c>
      <c r="U288" s="6">
        <v>2218.88</v>
      </c>
      <c r="W288" s="112">
        <v>39302</v>
      </c>
      <c r="X288" s="112">
        <v>39302</v>
      </c>
      <c r="Y288" s="112">
        <v>39302</v>
      </c>
      <c r="Z288" s="2" t="s">
        <v>8</v>
      </c>
      <c r="AA288" s="2" t="s">
        <v>8</v>
      </c>
      <c r="AB288" s="112">
        <v>39302</v>
      </c>
      <c r="AC288" s="112">
        <v>39302</v>
      </c>
      <c r="AD288" s="112">
        <v>39302</v>
      </c>
      <c r="AE288" s="112">
        <v>39302</v>
      </c>
      <c r="AF288" s="112">
        <v>39302</v>
      </c>
      <c r="AG288" s="112">
        <v>39302</v>
      </c>
      <c r="AH288" s="112">
        <v>39302</v>
      </c>
      <c r="AI288" s="112">
        <v>39302</v>
      </c>
    </row>
    <row r="289" spans="1:35">
      <c r="A289" s="2" t="s">
        <v>784</v>
      </c>
      <c r="B289" s="2" t="s">
        <v>785</v>
      </c>
      <c r="C289" s="2" t="s">
        <v>786</v>
      </c>
      <c r="D289" s="59" t="s">
        <v>760</v>
      </c>
      <c r="E289" s="2" t="s">
        <v>196</v>
      </c>
      <c r="F289" s="2" t="s">
        <v>787</v>
      </c>
      <c r="G289" s="6">
        <v>27</v>
      </c>
      <c r="H289" s="6">
        <v>-91</v>
      </c>
      <c r="I289" s="83" t="s">
        <v>788</v>
      </c>
      <c r="J289" s="13">
        <f t="shared" si="46"/>
        <v>2007</v>
      </c>
      <c r="K289" s="2" t="s">
        <v>3864</v>
      </c>
      <c r="L289" s="124">
        <v>39256.260416666664</v>
      </c>
      <c r="M289" s="124">
        <v>39256.295138888891</v>
      </c>
      <c r="N289" s="124">
        <v>39257.799305555556</v>
      </c>
      <c r="O289" s="124">
        <v>39257.839583333334</v>
      </c>
      <c r="P289" s="38" t="s">
        <v>3865</v>
      </c>
      <c r="Q289" s="239">
        <f t="shared" si="49"/>
        <v>1.5041666666656965</v>
      </c>
      <c r="R289" s="239">
        <f t="shared" si="50"/>
        <v>1.5791666666700621</v>
      </c>
      <c r="S289" s="21">
        <f t="shared" si="43"/>
        <v>9.0249999999941792</v>
      </c>
      <c r="T289" s="6">
        <v>1382.01</v>
      </c>
      <c r="U289" s="6">
        <v>1606.52</v>
      </c>
      <c r="V289" s="169" t="s">
        <v>3866</v>
      </c>
      <c r="W289" s="112">
        <v>39302</v>
      </c>
      <c r="X289" s="112">
        <v>39302</v>
      </c>
      <c r="Y289" s="112">
        <v>39302</v>
      </c>
      <c r="Z289" s="2" t="s">
        <v>8</v>
      </c>
      <c r="AA289" s="2" t="s">
        <v>8</v>
      </c>
      <c r="AB289" s="112">
        <v>39302</v>
      </c>
      <c r="AC289" s="112">
        <v>39302</v>
      </c>
      <c r="AD289" s="112">
        <v>39302</v>
      </c>
      <c r="AE289" s="112">
        <v>39302</v>
      </c>
      <c r="AF289" s="112">
        <v>39302</v>
      </c>
      <c r="AG289" s="112">
        <v>39302</v>
      </c>
      <c r="AH289" s="112">
        <v>39302</v>
      </c>
      <c r="AI289" s="112">
        <v>39302</v>
      </c>
    </row>
    <row r="290" spans="1:35">
      <c r="A290" s="2" t="s">
        <v>784</v>
      </c>
      <c r="B290" s="2" t="s">
        <v>785</v>
      </c>
      <c r="C290" s="2" t="s">
        <v>786</v>
      </c>
      <c r="D290" s="59" t="s">
        <v>760</v>
      </c>
      <c r="E290" s="2" t="s">
        <v>196</v>
      </c>
      <c r="F290" s="2" t="s">
        <v>787</v>
      </c>
      <c r="G290" s="6">
        <v>27</v>
      </c>
      <c r="H290" s="6">
        <v>-91</v>
      </c>
      <c r="I290" s="83" t="s">
        <v>788</v>
      </c>
      <c r="J290" s="13">
        <f t="shared" si="46"/>
        <v>2007</v>
      </c>
      <c r="K290" s="2" t="s">
        <v>3862</v>
      </c>
      <c r="L290" s="124">
        <v>39258.506249999999</v>
      </c>
      <c r="M290" s="124">
        <v>39258.551388888889</v>
      </c>
      <c r="N290" s="124">
        <v>39258.897222222222</v>
      </c>
      <c r="O290" s="124">
        <v>39258.938194444447</v>
      </c>
      <c r="P290" s="38" t="s">
        <v>3863</v>
      </c>
      <c r="Q290" s="239">
        <f t="shared" si="49"/>
        <v>0.34583333333284827</v>
      </c>
      <c r="R290" s="239">
        <f t="shared" si="50"/>
        <v>0.43194444444816327</v>
      </c>
      <c r="S290" s="21">
        <f t="shared" si="43"/>
        <v>2.0749999999970896</v>
      </c>
      <c r="T290" s="6">
        <v>1221.82</v>
      </c>
      <c r="U290" s="6">
        <v>1327.36</v>
      </c>
      <c r="V290" s="169" t="s">
        <v>2595</v>
      </c>
      <c r="W290" s="112">
        <v>39302</v>
      </c>
      <c r="X290" s="112">
        <v>39302</v>
      </c>
      <c r="Y290" s="112">
        <v>39302</v>
      </c>
      <c r="Z290" s="2" t="s">
        <v>8</v>
      </c>
      <c r="AA290" s="2" t="s">
        <v>8</v>
      </c>
      <c r="AB290" s="112">
        <v>39302</v>
      </c>
      <c r="AC290" s="112">
        <v>39302</v>
      </c>
      <c r="AD290" s="112">
        <v>39302</v>
      </c>
      <c r="AE290" s="112">
        <v>39302</v>
      </c>
      <c r="AF290" s="112">
        <v>39302</v>
      </c>
      <c r="AG290" s="112">
        <v>39302</v>
      </c>
      <c r="AH290" s="112">
        <v>39302</v>
      </c>
      <c r="AI290" s="112">
        <v>39302</v>
      </c>
    </row>
    <row r="291" spans="1:35">
      <c r="A291" s="2" t="s">
        <v>784</v>
      </c>
      <c r="B291" s="2" t="s">
        <v>785</v>
      </c>
      <c r="C291" s="2" t="s">
        <v>786</v>
      </c>
      <c r="D291" s="59" t="s">
        <v>760</v>
      </c>
      <c r="E291" s="2" t="s">
        <v>196</v>
      </c>
      <c r="F291" s="2" t="s">
        <v>787</v>
      </c>
      <c r="G291" s="6">
        <v>27</v>
      </c>
      <c r="H291" s="6">
        <v>-91</v>
      </c>
      <c r="I291" s="83" t="s">
        <v>788</v>
      </c>
      <c r="J291" s="13">
        <f t="shared" si="46"/>
        <v>2007</v>
      </c>
      <c r="K291" s="2" t="s">
        <v>3860</v>
      </c>
      <c r="L291" s="124">
        <v>39259.415972222225</v>
      </c>
      <c r="M291" s="124">
        <v>39259.447222222225</v>
      </c>
      <c r="N291" s="124">
        <v>39259.981249999997</v>
      </c>
      <c r="O291" s="124">
        <v>39260.011805555558</v>
      </c>
      <c r="P291" s="38" t="s">
        <v>3861</v>
      </c>
      <c r="Q291" s="239">
        <f t="shared" si="49"/>
        <v>0.53402777777228039</v>
      </c>
      <c r="R291" s="239">
        <v>0.59583333333333333</v>
      </c>
      <c r="S291" s="21">
        <f t="shared" si="43"/>
        <v>3.2041666666336823</v>
      </c>
      <c r="T291" s="6">
        <v>941.53</v>
      </c>
      <c r="U291" s="6">
        <v>1113.47</v>
      </c>
      <c r="V291" s="169" t="s">
        <v>2595</v>
      </c>
      <c r="W291" s="112">
        <v>39302</v>
      </c>
      <c r="X291" s="112">
        <v>39302</v>
      </c>
      <c r="Y291" s="112">
        <v>39302</v>
      </c>
      <c r="Z291" s="2" t="s">
        <v>8</v>
      </c>
      <c r="AA291" s="2" t="s">
        <v>8</v>
      </c>
      <c r="AB291" s="112">
        <v>39302</v>
      </c>
      <c r="AC291" s="112">
        <v>39302</v>
      </c>
      <c r="AD291" s="112">
        <v>39302</v>
      </c>
      <c r="AE291" s="112">
        <v>39302</v>
      </c>
      <c r="AF291" s="112">
        <v>39302</v>
      </c>
      <c r="AG291" s="112">
        <v>39302</v>
      </c>
      <c r="AH291" s="112">
        <v>39302</v>
      </c>
      <c r="AI291" s="112">
        <v>39302</v>
      </c>
    </row>
    <row r="292" spans="1:35">
      <c r="A292" s="2" t="s">
        <v>784</v>
      </c>
      <c r="B292" s="2" t="s">
        <v>785</v>
      </c>
      <c r="C292" s="2" t="s">
        <v>786</v>
      </c>
      <c r="D292" s="59" t="s">
        <v>760</v>
      </c>
      <c r="E292" s="2" t="s">
        <v>196</v>
      </c>
      <c r="F292" s="2" t="s">
        <v>787</v>
      </c>
      <c r="G292" s="6">
        <v>27</v>
      </c>
      <c r="H292" s="6">
        <v>-91</v>
      </c>
      <c r="I292" s="83" t="s">
        <v>788</v>
      </c>
      <c r="J292" s="13">
        <f t="shared" si="46"/>
        <v>2007</v>
      </c>
      <c r="K292" s="2" t="s">
        <v>3857</v>
      </c>
      <c r="L292" s="124">
        <v>39261.23333333333</v>
      </c>
      <c r="M292" s="124">
        <v>39261.282638888886</v>
      </c>
      <c r="N292" s="124">
        <v>39262.886805555558</v>
      </c>
      <c r="O292" s="124">
        <v>39262.959722222222</v>
      </c>
      <c r="P292" s="38" t="s">
        <v>3858</v>
      </c>
      <c r="Q292" s="239">
        <f t="shared" si="49"/>
        <v>1.6041666666715173</v>
      </c>
      <c r="R292" s="239">
        <f t="shared" si="50"/>
        <v>1.726388888891961</v>
      </c>
      <c r="S292" s="21">
        <f t="shared" si="43"/>
        <v>9.6250000000291038</v>
      </c>
      <c r="T292" s="6">
        <v>2192.1</v>
      </c>
      <c r="U292" s="6">
        <v>2416.62</v>
      </c>
      <c r="V292" s="169" t="s">
        <v>3859</v>
      </c>
      <c r="W292" s="112">
        <v>39302</v>
      </c>
      <c r="X292" s="112">
        <v>39302</v>
      </c>
      <c r="Y292" s="112">
        <v>39302</v>
      </c>
      <c r="Z292" s="2" t="s">
        <v>8</v>
      </c>
      <c r="AA292" s="2" t="s">
        <v>8</v>
      </c>
      <c r="AB292" s="112">
        <v>39302</v>
      </c>
      <c r="AC292" s="112">
        <v>39302</v>
      </c>
      <c r="AD292" s="112">
        <v>39302</v>
      </c>
      <c r="AE292" s="112">
        <v>39302</v>
      </c>
      <c r="AF292" s="112">
        <v>39302</v>
      </c>
      <c r="AG292" s="112">
        <v>39302</v>
      </c>
      <c r="AH292" s="112">
        <v>39302</v>
      </c>
      <c r="AI292" s="112">
        <v>39302</v>
      </c>
    </row>
    <row r="293" spans="1:35">
      <c r="A293" s="2" t="s">
        <v>784</v>
      </c>
      <c r="B293" s="2" t="s">
        <v>785</v>
      </c>
      <c r="C293" s="2" t="s">
        <v>786</v>
      </c>
      <c r="D293" s="59" t="s">
        <v>760</v>
      </c>
      <c r="E293" s="2" t="s">
        <v>196</v>
      </c>
      <c r="F293" s="2" t="s">
        <v>787</v>
      </c>
      <c r="G293" s="6">
        <v>27</v>
      </c>
      <c r="H293" s="6">
        <v>-91</v>
      </c>
      <c r="I293" s="83" t="s">
        <v>788</v>
      </c>
      <c r="J293" s="13">
        <f t="shared" si="46"/>
        <v>2007</v>
      </c>
      <c r="K293" s="2" t="s">
        <v>3855</v>
      </c>
      <c r="L293" s="124">
        <v>39263.521527777775</v>
      </c>
      <c r="M293" s="124">
        <v>39263.590277777781</v>
      </c>
      <c r="N293" s="124">
        <v>39264.750694444447</v>
      </c>
      <c r="O293" s="124">
        <v>39264.820138888892</v>
      </c>
      <c r="P293" s="38" t="s">
        <v>3850</v>
      </c>
      <c r="Q293" s="239">
        <f t="shared" si="49"/>
        <v>1.1604166666656965</v>
      </c>
      <c r="R293" s="239">
        <f t="shared" si="50"/>
        <v>1.2986111111167702</v>
      </c>
      <c r="S293" s="21">
        <f t="shared" si="43"/>
        <v>6.9624999999941792</v>
      </c>
      <c r="T293" s="6">
        <v>2730.57</v>
      </c>
      <c r="U293" s="6">
        <v>2947.11</v>
      </c>
      <c r="V293" s="169" t="s">
        <v>3856</v>
      </c>
      <c r="W293" s="112">
        <v>39302</v>
      </c>
      <c r="X293" s="112">
        <v>39302</v>
      </c>
      <c r="Y293" s="112">
        <v>39302</v>
      </c>
      <c r="Z293" s="2" t="s">
        <v>8</v>
      </c>
      <c r="AA293" s="2" t="s">
        <v>8</v>
      </c>
      <c r="AB293" s="112">
        <v>39302</v>
      </c>
      <c r="AC293" s="112">
        <v>39302</v>
      </c>
      <c r="AD293" s="112">
        <v>39302</v>
      </c>
      <c r="AE293" s="112">
        <v>39302</v>
      </c>
      <c r="AF293" s="112">
        <v>39302</v>
      </c>
      <c r="AG293" s="112">
        <v>39302</v>
      </c>
      <c r="AH293" s="112">
        <v>39302</v>
      </c>
      <c r="AI293" s="112">
        <v>39302</v>
      </c>
    </row>
    <row r="294" spans="1:35">
      <c r="A294" s="2" t="s">
        <v>784</v>
      </c>
      <c r="B294" s="2" t="s">
        <v>785</v>
      </c>
      <c r="C294" s="2" t="s">
        <v>786</v>
      </c>
      <c r="D294" s="59" t="s">
        <v>760</v>
      </c>
      <c r="E294" s="2" t="s">
        <v>196</v>
      </c>
      <c r="F294" s="2" t="s">
        <v>787</v>
      </c>
      <c r="G294" s="6">
        <v>27</v>
      </c>
      <c r="H294" s="6">
        <v>-91</v>
      </c>
      <c r="I294" s="83" t="s">
        <v>788</v>
      </c>
      <c r="J294" s="13">
        <f t="shared" si="46"/>
        <v>2007</v>
      </c>
      <c r="K294" s="2" t="s">
        <v>3852</v>
      </c>
      <c r="L294" s="124">
        <v>39265.497916666667</v>
      </c>
      <c r="M294" s="124">
        <v>39265.560416666667</v>
      </c>
      <c r="N294" s="124">
        <v>39267.338888888888</v>
      </c>
      <c r="O294" s="124">
        <v>39267.42291666667</v>
      </c>
      <c r="P294" s="38" t="s">
        <v>3853</v>
      </c>
      <c r="Q294" s="239">
        <f t="shared" si="49"/>
        <v>1.7784722222204437</v>
      </c>
      <c r="R294" s="239">
        <f t="shared" si="50"/>
        <v>1.9250000000029104</v>
      </c>
      <c r="S294" s="21">
        <f t="shared" si="43"/>
        <v>10.670833333322662</v>
      </c>
      <c r="T294" s="6">
        <v>2276.5500000000002</v>
      </c>
      <c r="U294" s="6">
        <v>2530.91</v>
      </c>
      <c r="V294" s="169" t="s">
        <v>3854</v>
      </c>
      <c r="W294" s="112">
        <v>39302</v>
      </c>
      <c r="X294" s="112">
        <v>39302</v>
      </c>
      <c r="Y294" s="112">
        <v>39302</v>
      </c>
      <c r="Z294" s="2" t="s">
        <v>8</v>
      </c>
      <c r="AA294" s="2" t="s">
        <v>8</v>
      </c>
      <c r="AB294" s="112">
        <v>39302</v>
      </c>
      <c r="AC294" s="112">
        <v>39302</v>
      </c>
      <c r="AD294" s="112">
        <v>39302</v>
      </c>
      <c r="AE294" s="112">
        <v>39302</v>
      </c>
      <c r="AF294" s="112">
        <v>39302</v>
      </c>
      <c r="AG294" s="112">
        <v>39302</v>
      </c>
      <c r="AH294" s="112">
        <v>39302</v>
      </c>
      <c r="AI294" s="112">
        <v>39302</v>
      </c>
    </row>
    <row r="295" spans="1:35">
      <c r="A295" s="2" t="s">
        <v>784</v>
      </c>
      <c r="B295" s="2" t="s">
        <v>785</v>
      </c>
      <c r="C295" s="2" t="s">
        <v>786</v>
      </c>
      <c r="D295" s="59" t="s">
        <v>760</v>
      </c>
      <c r="E295" s="2" t="s">
        <v>196</v>
      </c>
      <c r="F295" s="2" t="s">
        <v>787</v>
      </c>
      <c r="G295" s="6">
        <v>27</v>
      </c>
      <c r="H295" s="6">
        <v>-91</v>
      </c>
      <c r="I295" s="83" t="s">
        <v>788</v>
      </c>
      <c r="J295" s="13">
        <f t="shared" si="46"/>
        <v>2007</v>
      </c>
      <c r="K295" s="2" t="s">
        <v>3849</v>
      </c>
      <c r="L295" s="124">
        <v>39267.879166666666</v>
      </c>
      <c r="M295" s="124">
        <v>39267.946527777778</v>
      </c>
      <c r="N295" s="124">
        <v>39268.477083333331</v>
      </c>
      <c r="O295" s="124">
        <v>39268.55972222222</v>
      </c>
      <c r="P295" s="38" t="s">
        <v>3850</v>
      </c>
      <c r="Q295" s="239">
        <f t="shared" si="49"/>
        <v>0.53055555555329192</v>
      </c>
      <c r="R295" s="239">
        <f t="shared" si="50"/>
        <v>0.68055555555474712</v>
      </c>
      <c r="S295" s="21">
        <f t="shared" si="43"/>
        <v>3.1833333333197515</v>
      </c>
      <c r="T295" s="6">
        <v>2741.31</v>
      </c>
      <c r="U295" s="6">
        <v>2941.79</v>
      </c>
      <c r="V295" s="169" t="s">
        <v>3851</v>
      </c>
      <c r="W295" s="112">
        <v>39302</v>
      </c>
      <c r="X295" s="112">
        <v>39302</v>
      </c>
      <c r="Y295" s="112">
        <v>39302</v>
      </c>
      <c r="Z295" s="2" t="s">
        <v>8</v>
      </c>
      <c r="AA295" s="2" t="s">
        <v>8</v>
      </c>
      <c r="AB295" s="112">
        <v>39302</v>
      </c>
      <c r="AC295" s="112">
        <v>39302</v>
      </c>
      <c r="AD295" s="112">
        <v>39302</v>
      </c>
      <c r="AE295" s="112">
        <v>39302</v>
      </c>
      <c r="AF295" s="112">
        <v>39302</v>
      </c>
      <c r="AG295" s="112">
        <v>39302</v>
      </c>
      <c r="AH295" s="112">
        <v>39302</v>
      </c>
      <c r="AI295" s="112">
        <v>39302</v>
      </c>
    </row>
    <row r="296" spans="1:35">
      <c r="A296" s="2" t="s">
        <v>793</v>
      </c>
      <c r="B296" s="81" t="s">
        <v>488</v>
      </c>
      <c r="C296" s="59" t="s">
        <v>794</v>
      </c>
      <c r="D296" s="59" t="s">
        <v>687</v>
      </c>
      <c r="E296" s="2" t="s">
        <v>273</v>
      </c>
      <c r="F296" s="2" t="s">
        <v>795</v>
      </c>
      <c r="G296" s="140">
        <v>36.744999999999997</v>
      </c>
      <c r="H296" s="139">
        <v>-122.277</v>
      </c>
      <c r="I296" s="13">
        <v>10</v>
      </c>
      <c r="J296" s="13">
        <f t="shared" si="46"/>
        <v>2007</v>
      </c>
      <c r="K296" s="2" t="s">
        <v>3842</v>
      </c>
      <c r="L296" s="126" t="s">
        <v>3843</v>
      </c>
      <c r="M296" s="126" t="s">
        <v>3844</v>
      </c>
      <c r="N296" s="126" t="s">
        <v>3845</v>
      </c>
      <c r="O296" s="126" t="s">
        <v>3846</v>
      </c>
      <c r="P296" s="38" t="s">
        <v>3847</v>
      </c>
      <c r="Q296" s="239">
        <f>N296 - M296</f>
        <v>4.047222222223354</v>
      </c>
      <c r="R296" s="239">
        <f>O296 - L296</f>
        <v>4.1453703703737119</v>
      </c>
      <c r="S296" s="21">
        <f t="shared" si="43"/>
        <v>24.283333333340124</v>
      </c>
      <c r="T296" s="6">
        <v>948.30200000000002</v>
      </c>
      <c r="U296" s="6">
        <v>1047.5160000000001</v>
      </c>
      <c r="V296" s="169" t="s">
        <v>3848</v>
      </c>
      <c r="W296" s="112">
        <v>39323</v>
      </c>
      <c r="X296" s="112">
        <v>39323</v>
      </c>
      <c r="Y296" s="112">
        <v>39323</v>
      </c>
      <c r="Z296" s="2" t="s">
        <v>8</v>
      </c>
      <c r="AA296" s="2" t="s">
        <v>8</v>
      </c>
      <c r="AB296" s="112">
        <v>39323</v>
      </c>
      <c r="AC296" s="112">
        <v>39323</v>
      </c>
      <c r="AD296" s="112">
        <v>39323</v>
      </c>
      <c r="AE296" s="112">
        <v>39323</v>
      </c>
      <c r="AF296" s="112">
        <v>39323</v>
      </c>
      <c r="AG296" s="2" t="s">
        <v>8</v>
      </c>
      <c r="AH296" s="2" t="s">
        <v>8</v>
      </c>
      <c r="AI296" s="112">
        <v>39323</v>
      </c>
    </row>
    <row r="297" spans="1:35" ht="12.75" customHeight="1">
      <c r="A297" s="2" t="s">
        <v>799</v>
      </c>
      <c r="B297" s="81" t="s">
        <v>488</v>
      </c>
      <c r="C297" s="59" t="s">
        <v>800</v>
      </c>
      <c r="D297" s="2" t="s">
        <v>801</v>
      </c>
      <c r="E297" s="2" t="s">
        <v>802</v>
      </c>
      <c r="F297" s="81" t="s">
        <v>292</v>
      </c>
      <c r="G297" s="139">
        <v>47.95</v>
      </c>
      <c r="H297" s="139">
        <v>-129.08000000000001</v>
      </c>
      <c r="I297" s="13">
        <v>9</v>
      </c>
      <c r="J297" s="13">
        <f t="shared" si="46"/>
        <v>2007</v>
      </c>
      <c r="K297" s="2" t="s">
        <v>3837</v>
      </c>
      <c r="L297" s="126" t="s">
        <v>3838</v>
      </c>
      <c r="M297" s="126" t="s">
        <v>3839</v>
      </c>
      <c r="N297" s="126" t="s">
        <v>3840</v>
      </c>
      <c r="O297" s="126" t="s">
        <v>3841</v>
      </c>
      <c r="P297" s="105" t="s">
        <v>6764</v>
      </c>
      <c r="Q297" s="239">
        <f t="shared" ref="Q297:Q313" si="51">N297 - M297</f>
        <v>0.72430555555911269</v>
      </c>
      <c r="R297" s="239">
        <f t="shared" ref="R297:R313" si="52">O297 - L297</f>
        <v>0.83958333333430346</v>
      </c>
      <c r="S297" s="21">
        <f t="shared" si="43"/>
        <v>4.3458333333546761</v>
      </c>
      <c r="T297" s="82">
        <v>2155.4299999999998</v>
      </c>
      <c r="U297" s="82">
        <v>2267.15</v>
      </c>
      <c r="V297" s="169" t="s">
        <v>3788</v>
      </c>
      <c r="W297" s="112">
        <v>39323</v>
      </c>
      <c r="X297" s="112">
        <v>39323</v>
      </c>
      <c r="Y297" s="112">
        <v>39323</v>
      </c>
      <c r="Z297" s="2" t="s">
        <v>8</v>
      </c>
      <c r="AA297" s="2" t="s">
        <v>8</v>
      </c>
      <c r="AB297" s="112">
        <v>39323</v>
      </c>
      <c r="AC297" s="112">
        <v>39323</v>
      </c>
      <c r="AD297" s="112">
        <v>39323</v>
      </c>
      <c r="AE297" s="112">
        <v>39323</v>
      </c>
      <c r="AF297" s="112">
        <v>39323</v>
      </c>
      <c r="AG297" s="2" t="s">
        <v>8</v>
      </c>
      <c r="AH297" s="112">
        <v>39323</v>
      </c>
      <c r="AI297" s="112">
        <v>39323</v>
      </c>
    </row>
    <row r="298" spans="1:35" ht="12.75" customHeight="1">
      <c r="A298" s="2" t="s">
        <v>799</v>
      </c>
      <c r="B298" s="81" t="s">
        <v>488</v>
      </c>
      <c r="C298" s="59" t="s">
        <v>800</v>
      </c>
      <c r="D298" s="2" t="s">
        <v>801</v>
      </c>
      <c r="E298" s="2" t="s">
        <v>802</v>
      </c>
      <c r="F298" s="81" t="s">
        <v>292</v>
      </c>
      <c r="G298" s="139">
        <v>47.95</v>
      </c>
      <c r="H298" s="139">
        <v>-129.08000000000001</v>
      </c>
      <c r="I298" s="13">
        <v>9</v>
      </c>
      <c r="J298" s="13">
        <f t="shared" si="46"/>
        <v>2007</v>
      </c>
      <c r="K298" s="2" t="s">
        <v>3831</v>
      </c>
      <c r="L298" s="126" t="s">
        <v>3832</v>
      </c>
      <c r="M298" s="126" t="s">
        <v>3833</v>
      </c>
      <c r="N298" s="126" t="s">
        <v>3834</v>
      </c>
      <c r="O298" s="126" t="s">
        <v>3835</v>
      </c>
      <c r="P298" s="105" t="s">
        <v>3836</v>
      </c>
      <c r="Q298" s="239">
        <f t="shared" si="51"/>
        <v>0.82291666666424135</v>
      </c>
      <c r="R298" s="239">
        <f t="shared" si="52"/>
        <v>0.95277777777664596</v>
      </c>
      <c r="S298" s="21">
        <f t="shared" si="43"/>
        <v>4.9374999999854481</v>
      </c>
      <c r="T298" s="82">
        <v>2059.88</v>
      </c>
      <c r="U298" s="82">
        <v>2294.2399999999998</v>
      </c>
      <c r="V298" s="169" t="s">
        <v>3788</v>
      </c>
      <c r="W298" s="112">
        <v>39323</v>
      </c>
      <c r="X298" s="112">
        <v>39323</v>
      </c>
      <c r="Y298" s="112">
        <v>39323</v>
      </c>
      <c r="Z298" s="2" t="s">
        <v>8</v>
      </c>
      <c r="AA298" s="2" t="s">
        <v>8</v>
      </c>
      <c r="AB298" s="112">
        <v>39323</v>
      </c>
      <c r="AC298" s="112">
        <v>39323</v>
      </c>
      <c r="AD298" s="112">
        <v>39323</v>
      </c>
      <c r="AE298" s="112">
        <v>39323</v>
      </c>
      <c r="AF298" s="112">
        <v>39323</v>
      </c>
      <c r="AG298" s="2" t="s">
        <v>8</v>
      </c>
      <c r="AH298" s="112">
        <v>39323</v>
      </c>
      <c r="AI298" s="112">
        <v>39323</v>
      </c>
    </row>
    <row r="299" spans="1:35" ht="12.75" customHeight="1">
      <c r="A299" s="2" t="s">
        <v>799</v>
      </c>
      <c r="B299" s="81" t="s">
        <v>488</v>
      </c>
      <c r="C299" s="59" t="s">
        <v>800</v>
      </c>
      <c r="D299" s="2" t="s">
        <v>801</v>
      </c>
      <c r="E299" s="2" t="s">
        <v>802</v>
      </c>
      <c r="F299" s="81" t="s">
        <v>292</v>
      </c>
      <c r="G299" s="139">
        <v>47.95</v>
      </c>
      <c r="H299" s="139">
        <v>-129.08000000000001</v>
      </c>
      <c r="I299" s="13">
        <v>9</v>
      </c>
      <c r="J299" s="13">
        <f t="shared" si="46"/>
        <v>2007</v>
      </c>
      <c r="K299" s="2" t="s">
        <v>3826</v>
      </c>
      <c r="L299" s="126" t="s">
        <v>3827</v>
      </c>
      <c r="M299" s="126" t="s">
        <v>3828</v>
      </c>
      <c r="N299" s="126" t="s">
        <v>3829</v>
      </c>
      <c r="O299" s="126" t="s">
        <v>3830</v>
      </c>
      <c r="P299" s="105" t="s">
        <v>3819</v>
      </c>
      <c r="Q299" s="239">
        <f t="shared" si="51"/>
        <v>0.49236111110803904</v>
      </c>
      <c r="R299" s="239">
        <f t="shared" si="52"/>
        <v>0.57777777778392192</v>
      </c>
      <c r="S299" s="21">
        <f t="shared" si="43"/>
        <v>2.9541666666482342</v>
      </c>
      <c r="T299" s="82">
        <v>1526.84</v>
      </c>
      <c r="U299" s="82">
        <v>1639.48</v>
      </c>
      <c r="V299" s="169" t="s">
        <v>3807</v>
      </c>
      <c r="W299" s="112">
        <v>39323</v>
      </c>
      <c r="X299" s="112">
        <v>39323</v>
      </c>
      <c r="Y299" s="112">
        <v>39323</v>
      </c>
      <c r="Z299" s="2" t="s">
        <v>8</v>
      </c>
      <c r="AA299" s="2" t="s">
        <v>8</v>
      </c>
      <c r="AB299" s="112">
        <v>39323</v>
      </c>
      <c r="AC299" s="112">
        <v>39323</v>
      </c>
      <c r="AD299" s="112">
        <v>39323</v>
      </c>
      <c r="AE299" s="112">
        <v>39323</v>
      </c>
      <c r="AF299" s="112">
        <v>39323</v>
      </c>
      <c r="AG299" s="2" t="s">
        <v>8</v>
      </c>
      <c r="AH299" s="112">
        <v>39323</v>
      </c>
      <c r="AI299" s="112">
        <v>39323</v>
      </c>
    </row>
    <row r="300" spans="1:35" ht="12.75" customHeight="1">
      <c r="A300" s="2" t="s">
        <v>799</v>
      </c>
      <c r="B300" s="81" t="s">
        <v>488</v>
      </c>
      <c r="C300" s="59" t="s">
        <v>800</v>
      </c>
      <c r="D300" s="2" t="s">
        <v>801</v>
      </c>
      <c r="E300" s="2" t="s">
        <v>802</v>
      </c>
      <c r="F300" s="81" t="s">
        <v>292</v>
      </c>
      <c r="G300" s="139">
        <v>47.95</v>
      </c>
      <c r="H300" s="139">
        <v>-129.08000000000001</v>
      </c>
      <c r="I300" s="13">
        <v>9</v>
      </c>
      <c r="J300" s="13">
        <f t="shared" si="46"/>
        <v>2007</v>
      </c>
      <c r="K300" s="2" t="s">
        <v>3820</v>
      </c>
      <c r="L300" s="126" t="s">
        <v>3821</v>
      </c>
      <c r="M300" s="126" t="s">
        <v>3822</v>
      </c>
      <c r="N300" s="126" t="s">
        <v>3823</v>
      </c>
      <c r="O300" s="126" t="s">
        <v>3824</v>
      </c>
      <c r="P300" s="105" t="s">
        <v>3825</v>
      </c>
      <c r="Q300" s="239">
        <f t="shared" si="51"/>
        <v>1.8784722222189885</v>
      </c>
      <c r="R300" s="239">
        <f t="shared" si="52"/>
        <v>1.9715277777795563</v>
      </c>
      <c r="S300" s="21">
        <f t="shared" si="43"/>
        <v>11.270833333313931</v>
      </c>
      <c r="T300" s="82">
        <v>1410.42</v>
      </c>
      <c r="U300" s="82">
        <v>1723.81</v>
      </c>
      <c r="V300" s="169" t="s">
        <v>3807</v>
      </c>
      <c r="W300" s="112">
        <v>39323</v>
      </c>
      <c r="X300" s="112">
        <v>39323</v>
      </c>
      <c r="Y300" s="112">
        <v>39323</v>
      </c>
      <c r="Z300" s="2" t="s">
        <v>8</v>
      </c>
      <c r="AA300" s="2" t="s">
        <v>8</v>
      </c>
      <c r="AB300" s="112">
        <v>39323</v>
      </c>
      <c r="AC300" s="112">
        <v>39323</v>
      </c>
      <c r="AD300" s="112">
        <v>39323</v>
      </c>
      <c r="AE300" s="112">
        <v>39323</v>
      </c>
      <c r="AF300" s="112">
        <v>39323</v>
      </c>
      <c r="AG300" s="2" t="s">
        <v>8</v>
      </c>
      <c r="AH300" s="112">
        <v>39323</v>
      </c>
      <c r="AI300" s="112">
        <v>39323</v>
      </c>
    </row>
    <row r="301" spans="1:35" ht="12.75" customHeight="1">
      <c r="A301" s="2" t="s">
        <v>799</v>
      </c>
      <c r="B301" s="81" t="s">
        <v>488</v>
      </c>
      <c r="C301" s="59" t="s">
        <v>800</v>
      </c>
      <c r="D301" s="2" t="s">
        <v>801</v>
      </c>
      <c r="E301" s="2" t="s">
        <v>802</v>
      </c>
      <c r="F301" s="81" t="s">
        <v>292</v>
      </c>
      <c r="G301" s="139">
        <v>47.95</v>
      </c>
      <c r="H301" s="139">
        <v>-129.08000000000001</v>
      </c>
      <c r="I301" s="13">
        <v>9</v>
      </c>
      <c r="J301" s="13">
        <f t="shared" si="46"/>
        <v>2007</v>
      </c>
      <c r="K301" s="2" t="s">
        <v>3814</v>
      </c>
      <c r="L301" s="126" t="s">
        <v>3815</v>
      </c>
      <c r="M301" s="126" t="s">
        <v>3816</v>
      </c>
      <c r="N301" s="126" t="s">
        <v>3817</v>
      </c>
      <c r="O301" s="126" t="s">
        <v>3818</v>
      </c>
      <c r="P301" s="105" t="s">
        <v>3819</v>
      </c>
      <c r="Q301" s="239">
        <f t="shared" si="51"/>
        <v>0.42986111110803904</v>
      </c>
      <c r="R301" s="239">
        <f t="shared" si="52"/>
        <v>0.51111111111094942</v>
      </c>
      <c r="S301" s="21">
        <f t="shared" si="43"/>
        <v>2.5791666666482342</v>
      </c>
      <c r="T301" s="82">
        <v>1561.76</v>
      </c>
      <c r="U301" s="82">
        <v>1588.5</v>
      </c>
      <c r="V301" s="169" t="s">
        <v>3807</v>
      </c>
      <c r="W301" s="112">
        <v>39323</v>
      </c>
      <c r="X301" s="112">
        <v>39323</v>
      </c>
      <c r="Y301" s="112">
        <v>39323</v>
      </c>
      <c r="Z301" s="2" t="s">
        <v>8</v>
      </c>
      <c r="AA301" s="2" t="s">
        <v>8</v>
      </c>
      <c r="AB301" s="112">
        <v>39323</v>
      </c>
      <c r="AC301" s="112">
        <v>39323</v>
      </c>
      <c r="AD301" s="112">
        <v>39323</v>
      </c>
      <c r="AE301" s="112">
        <v>39323</v>
      </c>
      <c r="AF301" s="112">
        <v>39323</v>
      </c>
      <c r="AG301" s="2" t="s">
        <v>8</v>
      </c>
      <c r="AH301" s="112">
        <v>39323</v>
      </c>
      <c r="AI301" s="112">
        <v>39323</v>
      </c>
    </row>
    <row r="302" spans="1:35" ht="12.75" customHeight="1">
      <c r="A302" s="2" t="s">
        <v>799</v>
      </c>
      <c r="B302" s="81" t="s">
        <v>488</v>
      </c>
      <c r="C302" s="59" t="s">
        <v>800</v>
      </c>
      <c r="D302" s="2" t="s">
        <v>801</v>
      </c>
      <c r="E302" s="2" t="s">
        <v>802</v>
      </c>
      <c r="F302" s="81" t="s">
        <v>292</v>
      </c>
      <c r="G302" s="139">
        <v>47.95</v>
      </c>
      <c r="H302" s="139">
        <v>-129.08000000000001</v>
      </c>
      <c r="I302" s="13">
        <v>9</v>
      </c>
      <c r="J302" s="13">
        <f t="shared" si="46"/>
        <v>2007</v>
      </c>
      <c r="K302" s="2" t="s">
        <v>3808</v>
      </c>
      <c r="L302" s="126" t="s">
        <v>3809</v>
      </c>
      <c r="M302" s="126" t="s">
        <v>3810</v>
      </c>
      <c r="N302" s="126" t="s">
        <v>3811</v>
      </c>
      <c r="O302" s="126" t="s">
        <v>3812</v>
      </c>
      <c r="P302" s="105" t="s">
        <v>3813</v>
      </c>
      <c r="Q302" s="239">
        <f t="shared" si="51"/>
        <v>0.76458333332993789</v>
      </c>
      <c r="R302" s="239">
        <f t="shared" si="52"/>
        <v>0.83750000000145519</v>
      </c>
      <c r="S302" s="21">
        <f t="shared" si="43"/>
        <v>4.5874999999796273</v>
      </c>
      <c r="T302" s="82">
        <v>1516.32</v>
      </c>
      <c r="U302" s="82">
        <v>1690.18</v>
      </c>
      <c r="V302" s="169" t="s">
        <v>3807</v>
      </c>
      <c r="W302" s="112">
        <v>39323</v>
      </c>
      <c r="X302" s="112">
        <v>39323</v>
      </c>
      <c r="Y302" s="112">
        <v>39323</v>
      </c>
      <c r="Z302" s="2" t="s">
        <v>8</v>
      </c>
      <c r="AA302" s="2" t="s">
        <v>8</v>
      </c>
      <c r="AB302" s="112">
        <v>39323</v>
      </c>
      <c r="AC302" s="112">
        <v>39323</v>
      </c>
      <c r="AD302" s="112">
        <v>39323</v>
      </c>
      <c r="AE302" s="112">
        <v>39323</v>
      </c>
      <c r="AF302" s="112">
        <v>39323</v>
      </c>
      <c r="AG302" s="2" t="s">
        <v>8</v>
      </c>
      <c r="AH302" s="112">
        <v>39323</v>
      </c>
      <c r="AI302" s="112">
        <v>39323</v>
      </c>
    </row>
    <row r="303" spans="1:35" ht="12.75" customHeight="1">
      <c r="A303" s="2" t="s">
        <v>799</v>
      </c>
      <c r="B303" s="81" t="s">
        <v>488</v>
      </c>
      <c r="C303" s="59" t="s">
        <v>800</v>
      </c>
      <c r="D303" s="2" t="s">
        <v>801</v>
      </c>
      <c r="E303" s="2" t="s">
        <v>802</v>
      </c>
      <c r="F303" s="81" t="s">
        <v>292</v>
      </c>
      <c r="G303" s="139">
        <v>47.95</v>
      </c>
      <c r="H303" s="139">
        <v>-129.08000000000001</v>
      </c>
      <c r="I303" s="13">
        <v>9</v>
      </c>
      <c r="J303" s="13">
        <f t="shared" si="46"/>
        <v>2007</v>
      </c>
      <c r="K303" s="2" t="s">
        <v>3801</v>
      </c>
      <c r="L303" s="126" t="s">
        <v>3802</v>
      </c>
      <c r="M303" s="126" t="s">
        <v>3803</v>
      </c>
      <c r="N303" s="126" t="s">
        <v>3804</v>
      </c>
      <c r="O303" s="126" t="s">
        <v>3805</v>
      </c>
      <c r="P303" s="105" t="s">
        <v>3806</v>
      </c>
      <c r="Q303" s="239">
        <f t="shared" si="51"/>
        <v>0.72083333333284827</v>
      </c>
      <c r="R303" s="239">
        <f t="shared" si="52"/>
        <v>0.81597222221898846</v>
      </c>
      <c r="S303" s="21">
        <f t="shared" si="43"/>
        <v>4.3249999999970896</v>
      </c>
      <c r="T303" s="82">
        <v>1514.19</v>
      </c>
      <c r="U303" s="82">
        <v>1548.74</v>
      </c>
      <c r="V303" s="169" t="s">
        <v>3807</v>
      </c>
      <c r="W303" s="112">
        <v>39323</v>
      </c>
      <c r="X303" s="112">
        <v>39323</v>
      </c>
      <c r="Y303" s="112">
        <v>39323</v>
      </c>
      <c r="Z303" s="2" t="s">
        <v>8</v>
      </c>
      <c r="AA303" s="2" t="s">
        <v>8</v>
      </c>
      <c r="AB303" s="112">
        <v>39323</v>
      </c>
      <c r="AC303" s="112">
        <v>39323</v>
      </c>
      <c r="AD303" s="112">
        <v>39323</v>
      </c>
      <c r="AE303" s="112">
        <v>39323</v>
      </c>
      <c r="AF303" s="112">
        <v>39323</v>
      </c>
      <c r="AG303" s="2" t="s">
        <v>8</v>
      </c>
      <c r="AH303" s="112">
        <v>39323</v>
      </c>
      <c r="AI303" s="112">
        <v>39323</v>
      </c>
    </row>
    <row r="304" spans="1:35" ht="12.75" customHeight="1">
      <c r="A304" s="2" t="s">
        <v>799</v>
      </c>
      <c r="B304" s="81" t="s">
        <v>488</v>
      </c>
      <c r="C304" s="59" t="s">
        <v>800</v>
      </c>
      <c r="D304" s="2" t="s">
        <v>801</v>
      </c>
      <c r="E304" s="2" t="s">
        <v>802</v>
      </c>
      <c r="F304" s="81" t="s">
        <v>292</v>
      </c>
      <c r="G304" s="139">
        <v>47.95</v>
      </c>
      <c r="H304" s="139">
        <v>-129.08000000000001</v>
      </c>
      <c r="I304" s="13">
        <v>9</v>
      </c>
      <c r="J304" s="13">
        <f t="shared" si="46"/>
        <v>2007</v>
      </c>
      <c r="K304" s="2" t="s">
        <v>3795</v>
      </c>
      <c r="L304" s="126" t="s">
        <v>3796</v>
      </c>
      <c r="M304" s="126" t="s">
        <v>3797</v>
      </c>
      <c r="N304" s="126" t="s">
        <v>3798</v>
      </c>
      <c r="O304" s="126" t="s">
        <v>3799</v>
      </c>
      <c r="P304" s="105" t="s">
        <v>3800</v>
      </c>
      <c r="Q304" s="239">
        <f t="shared" si="51"/>
        <v>0.40694444444670808</v>
      </c>
      <c r="R304" s="239">
        <f t="shared" si="52"/>
        <v>0.48958333332848269</v>
      </c>
      <c r="S304" s="21">
        <f>((VALUE(Q304)) * 24) * 0.25</f>
        <v>2.4416666666802485</v>
      </c>
      <c r="T304" s="82">
        <v>1537.41</v>
      </c>
      <c r="U304" s="82">
        <v>1734.09</v>
      </c>
      <c r="V304" s="169" t="s">
        <v>3788</v>
      </c>
      <c r="W304" s="112">
        <v>39323</v>
      </c>
      <c r="X304" s="112">
        <v>39323</v>
      </c>
      <c r="Y304" s="112">
        <v>39323</v>
      </c>
      <c r="Z304" s="2" t="s">
        <v>8</v>
      </c>
      <c r="AA304" s="2" t="s">
        <v>8</v>
      </c>
      <c r="AB304" s="112">
        <v>39323</v>
      </c>
      <c r="AC304" s="112">
        <v>39323</v>
      </c>
      <c r="AD304" s="112">
        <v>39323</v>
      </c>
      <c r="AE304" s="112">
        <v>39323</v>
      </c>
      <c r="AF304" s="112">
        <v>39323</v>
      </c>
      <c r="AG304" s="2" t="s">
        <v>8</v>
      </c>
      <c r="AH304" s="112">
        <v>39323</v>
      </c>
      <c r="AI304" s="112">
        <v>39323</v>
      </c>
    </row>
    <row r="305" spans="1:35" ht="12.75" customHeight="1">
      <c r="A305" s="2" t="s">
        <v>799</v>
      </c>
      <c r="B305" s="81" t="s">
        <v>488</v>
      </c>
      <c r="C305" s="59" t="s">
        <v>800</v>
      </c>
      <c r="D305" s="2" t="s">
        <v>801</v>
      </c>
      <c r="E305" s="2" t="s">
        <v>802</v>
      </c>
      <c r="F305" s="81" t="s">
        <v>292</v>
      </c>
      <c r="G305" s="139">
        <v>47.95</v>
      </c>
      <c r="H305" s="139">
        <v>-129.08000000000001</v>
      </c>
      <c r="I305" s="13">
        <v>9</v>
      </c>
      <c r="J305" s="13">
        <f t="shared" si="46"/>
        <v>2007</v>
      </c>
      <c r="K305" s="2" t="s">
        <v>3789</v>
      </c>
      <c r="L305" s="126" t="s">
        <v>3790</v>
      </c>
      <c r="M305" s="126" t="s">
        <v>3791</v>
      </c>
      <c r="N305" s="126" t="s">
        <v>3792</v>
      </c>
      <c r="O305" s="126" t="s">
        <v>3793</v>
      </c>
      <c r="P305" s="202" t="s">
        <v>3794</v>
      </c>
      <c r="Q305" s="239">
        <f t="shared" si="51"/>
        <v>0.79722222222335404</v>
      </c>
      <c r="R305" s="239">
        <f t="shared" si="52"/>
        <v>0.90902777777955635</v>
      </c>
      <c r="S305" s="21">
        <f>((VALUE(Q305)) * 24) * 0.25</f>
        <v>4.7833333333401242</v>
      </c>
      <c r="T305" s="82">
        <v>2387.7399999999998</v>
      </c>
      <c r="U305" s="82">
        <v>2453.66</v>
      </c>
      <c r="V305" s="169" t="s">
        <v>3788</v>
      </c>
      <c r="W305" s="112">
        <v>39323</v>
      </c>
      <c r="X305" s="112">
        <v>39323</v>
      </c>
      <c r="Y305" s="112">
        <v>39323</v>
      </c>
      <c r="Z305" s="2" t="s">
        <v>8</v>
      </c>
      <c r="AA305" s="2" t="s">
        <v>8</v>
      </c>
      <c r="AB305" s="112">
        <v>39323</v>
      </c>
      <c r="AC305" s="112">
        <v>39323</v>
      </c>
      <c r="AD305" s="112">
        <v>39323</v>
      </c>
      <c r="AE305" s="112">
        <v>39323</v>
      </c>
      <c r="AF305" s="112">
        <v>39323</v>
      </c>
      <c r="AG305" s="2" t="s">
        <v>8</v>
      </c>
      <c r="AH305" s="112">
        <v>39323</v>
      </c>
      <c r="AI305" s="112">
        <v>39323</v>
      </c>
    </row>
    <row r="306" spans="1:35" ht="12.75" customHeight="1">
      <c r="A306" s="2" t="s">
        <v>799</v>
      </c>
      <c r="B306" s="81" t="s">
        <v>488</v>
      </c>
      <c r="C306" s="59" t="s">
        <v>800</v>
      </c>
      <c r="D306" s="2" t="s">
        <v>801</v>
      </c>
      <c r="E306" s="2" t="s">
        <v>802</v>
      </c>
      <c r="F306" s="81" t="s">
        <v>292</v>
      </c>
      <c r="G306" s="139">
        <v>47.95</v>
      </c>
      <c r="H306" s="139">
        <v>-129.08000000000001</v>
      </c>
      <c r="I306" s="13">
        <v>9</v>
      </c>
      <c r="J306" s="13">
        <f t="shared" si="46"/>
        <v>2007</v>
      </c>
      <c r="K306" s="2" t="s">
        <v>3782</v>
      </c>
      <c r="L306" s="126" t="s">
        <v>3783</v>
      </c>
      <c r="M306" s="126" t="s">
        <v>3784</v>
      </c>
      <c r="N306" s="126" t="s">
        <v>3785</v>
      </c>
      <c r="O306" s="126" t="s">
        <v>3786</v>
      </c>
      <c r="P306" s="203" t="s">
        <v>3787</v>
      </c>
      <c r="Q306" s="239">
        <f t="shared" si="51"/>
        <v>0.32708333332993789</v>
      </c>
      <c r="R306" s="239">
        <f t="shared" si="52"/>
        <v>0.44513888889196096</v>
      </c>
      <c r="S306" s="21">
        <f>((VALUE(Q306)) * 24) * 0.25</f>
        <v>1.9624999999796273</v>
      </c>
      <c r="T306" s="82">
        <v>2324.5300000000002</v>
      </c>
      <c r="U306" s="82">
        <v>2446.69</v>
      </c>
      <c r="V306" s="169" t="s">
        <v>3788</v>
      </c>
      <c r="W306" s="112">
        <v>39323</v>
      </c>
      <c r="X306" s="112">
        <v>39323</v>
      </c>
      <c r="Y306" s="112">
        <v>39323</v>
      </c>
      <c r="Z306" s="2" t="s">
        <v>8</v>
      </c>
      <c r="AA306" s="2" t="s">
        <v>8</v>
      </c>
      <c r="AB306" s="112">
        <v>39323</v>
      </c>
      <c r="AC306" s="112">
        <v>39323</v>
      </c>
      <c r="AD306" s="112">
        <v>39323</v>
      </c>
      <c r="AE306" s="112">
        <v>39323</v>
      </c>
      <c r="AF306" s="112">
        <v>39323</v>
      </c>
      <c r="AG306" s="2" t="s">
        <v>8</v>
      </c>
      <c r="AH306" s="112">
        <v>39323</v>
      </c>
      <c r="AI306" s="112">
        <v>39323</v>
      </c>
    </row>
    <row r="307" spans="1:35" ht="12.75" customHeight="1">
      <c r="A307" s="2" t="s">
        <v>807</v>
      </c>
      <c r="B307" s="81" t="s">
        <v>672</v>
      </c>
      <c r="C307" s="59" t="s">
        <v>808</v>
      </c>
      <c r="D307" s="2" t="s">
        <v>809</v>
      </c>
      <c r="E307" s="2" t="s">
        <v>810</v>
      </c>
      <c r="F307" s="2" t="s">
        <v>811</v>
      </c>
      <c r="G307" s="139">
        <v>22</v>
      </c>
      <c r="H307" s="139">
        <v>-159.5</v>
      </c>
      <c r="I307" s="96">
        <v>4</v>
      </c>
      <c r="J307" s="13">
        <f t="shared" si="46"/>
        <v>2007</v>
      </c>
      <c r="K307" s="2" t="s">
        <v>3776</v>
      </c>
      <c r="L307" s="126" t="s">
        <v>3777</v>
      </c>
      <c r="M307" s="126" t="s">
        <v>3778</v>
      </c>
      <c r="N307" s="126" t="s">
        <v>3779</v>
      </c>
      <c r="O307" s="126" t="s">
        <v>3780</v>
      </c>
      <c r="P307" s="204" t="s">
        <v>3781</v>
      </c>
      <c r="Q307" s="239">
        <f t="shared" si="51"/>
        <v>1.9034722222204437</v>
      </c>
      <c r="R307" s="239">
        <f t="shared" si="52"/>
        <v>2.0944444444467081</v>
      </c>
      <c r="S307" s="21">
        <f t="shared" ref="S307:S362" si="53">((VALUE(Q307)) * 24) * 0.25</f>
        <v>11.420833333322662</v>
      </c>
      <c r="T307" s="6">
        <v>3203.73</v>
      </c>
      <c r="U307" s="6">
        <v>4371.7</v>
      </c>
      <c r="V307" s="169" t="s">
        <v>3775</v>
      </c>
      <c r="W307" s="112">
        <v>39391</v>
      </c>
      <c r="X307" s="112">
        <v>39391</v>
      </c>
      <c r="Y307" s="112">
        <v>39391</v>
      </c>
      <c r="Z307" s="2" t="s">
        <v>8</v>
      </c>
      <c r="AA307" s="2" t="s">
        <v>8</v>
      </c>
      <c r="AB307" s="112">
        <v>39391</v>
      </c>
      <c r="AC307" s="112">
        <v>39391</v>
      </c>
      <c r="AD307" s="112">
        <v>39391</v>
      </c>
      <c r="AE307" s="112">
        <v>39391</v>
      </c>
      <c r="AF307" s="112">
        <v>39391</v>
      </c>
      <c r="AG307" s="2" t="s">
        <v>8</v>
      </c>
      <c r="AH307" s="2" t="s">
        <v>8</v>
      </c>
      <c r="AI307" s="112">
        <v>39391</v>
      </c>
    </row>
    <row r="308" spans="1:35" ht="12.75" customHeight="1">
      <c r="A308" s="2" t="s">
        <v>807</v>
      </c>
      <c r="B308" s="81" t="s">
        <v>672</v>
      </c>
      <c r="C308" s="59" t="s">
        <v>808</v>
      </c>
      <c r="D308" s="2" t="s">
        <v>809</v>
      </c>
      <c r="E308" s="2" t="s">
        <v>810</v>
      </c>
      <c r="F308" s="2" t="s">
        <v>811</v>
      </c>
      <c r="G308" s="139">
        <v>22</v>
      </c>
      <c r="H308" s="139">
        <v>-159.5</v>
      </c>
      <c r="I308" s="96">
        <v>4</v>
      </c>
      <c r="J308" s="13">
        <f t="shared" si="46"/>
        <v>2007</v>
      </c>
      <c r="K308" s="2" t="s">
        <v>3769</v>
      </c>
      <c r="L308" s="126" t="s">
        <v>3770</v>
      </c>
      <c r="M308" s="126" t="s">
        <v>3771</v>
      </c>
      <c r="N308" s="126" t="s">
        <v>3772</v>
      </c>
      <c r="O308" s="126" t="s">
        <v>3773</v>
      </c>
      <c r="P308" s="204" t="s">
        <v>3774</v>
      </c>
      <c r="Q308" s="239">
        <f t="shared" si="51"/>
        <v>1.4284722222218988</v>
      </c>
      <c r="R308" s="239">
        <f t="shared" si="52"/>
        <v>1.6076388888905058</v>
      </c>
      <c r="S308" s="21">
        <f t="shared" si="53"/>
        <v>8.5708333333313931</v>
      </c>
      <c r="T308" s="50">
        <v>3109.5</v>
      </c>
      <c r="U308" s="50">
        <v>3902.48</v>
      </c>
      <c r="V308" s="169" t="s">
        <v>3775</v>
      </c>
      <c r="W308" s="112">
        <v>39391</v>
      </c>
      <c r="X308" s="112">
        <v>39391</v>
      </c>
      <c r="Y308" s="112">
        <v>39391</v>
      </c>
      <c r="Z308" s="2" t="s">
        <v>8</v>
      </c>
      <c r="AA308" s="2" t="s">
        <v>8</v>
      </c>
      <c r="AB308" s="112">
        <v>39391</v>
      </c>
      <c r="AC308" s="112">
        <v>39391</v>
      </c>
      <c r="AD308" s="112">
        <v>39391</v>
      </c>
      <c r="AE308" s="112">
        <v>39391</v>
      </c>
      <c r="AF308" s="112">
        <v>39391</v>
      </c>
      <c r="AG308" s="2" t="s">
        <v>8</v>
      </c>
      <c r="AH308" s="2" t="s">
        <v>8</v>
      </c>
      <c r="AI308" s="112">
        <v>39391</v>
      </c>
    </row>
    <row r="309" spans="1:35" ht="12.75" customHeight="1">
      <c r="A309" s="2" t="s">
        <v>807</v>
      </c>
      <c r="B309" s="81" t="s">
        <v>672</v>
      </c>
      <c r="C309" s="59" t="s">
        <v>808</v>
      </c>
      <c r="D309" s="2" t="s">
        <v>809</v>
      </c>
      <c r="E309" s="2" t="s">
        <v>810</v>
      </c>
      <c r="F309" s="2" t="s">
        <v>811</v>
      </c>
      <c r="G309" s="139">
        <v>22</v>
      </c>
      <c r="H309" s="139">
        <v>-159.5</v>
      </c>
      <c r="I309" s="96">
        <v>4</v>
      </c>
      <c r="J309" s="13">
        <f t="shared" si="46"/>
        <v>2007</v>
      </c>
      <c r="K309" s="2" t="s">
        <v>3763</v>
      </c>
      <c r="L309" s="126" t="s">
        <v>3764</v>
      </c>
      <c r="M309" s="126" t="s">
        <v>3765</v>
      </c>
      <c r="N309" s="126" t="s">
        <v>3766</v>
      </c>
      <c r="O309" s="126" t="s">
        <v>3767</v>
      </c>
      <c r="P309" s="204" t="s">
        <v>3768</v>
      </c>
      <c r="Q309" s="239">
        <f t="shared" si="51"/>
        <v>1.0993055555591127</v>
      </c>
      <c r="R309" s="239">
        <f t="shared" si="52"/>
        <v>1.4083333333328483</v>
      </c>
      <c r="S309" s="21">
        <f t="shared" si="53"/>
        <v>6.5958333333546761</v>
      </c>
      <c r="T309" s="6">
        <v>3490.82</v>
      </c>
      <c r="U309" s="6">
        <v>4238.0600000000004</v>
      </c>
      <c r="V309" s="169" t="s">
        <v>3744</v>
      </c>
      <c r="W309" s="112">
        <v>39391</v>
      </c>
      <c r="X309" s="112">
        <v>39391</v>
      </c>
      <c r="Y309" s="112">
        <v>39391</v>
      </c>
      <c r="Z309" s="2" t="s">
        <v>8</v>
      </c>
      <c r="AA309" s="2" t="s">
        <v>8</v>
      </c>
      <c r="AB309" s="112">
        <v>39391</v>
      </c>
      <c r="AC309" s="112">
        <v>39391</v>
      </c>
      <c r="AD309" s="112">
        <v>39391</v>
      </c>
      <c r="AE309" s="112">
        <v>39391</v>
      </c>
      <c r="AF309" s="112">
        <v>39391</v>
      </c>
      <c r="AG309" s="2" t="s">
        <v>8</v>
      </c>
      <c r="AH309" s="2" t="s">
        <v>8</v>
      </c>
      <c r="AI309" s="112">
        <v>39391</v>
      </c>
    </row>
    <row r="310" spans="1:35" ht="12.75" customHeight="1">
      <c r="A310" s="2" t="s">
        <v>807</v>
      </c>
      <c r="B310" s="81" t="s">
        <v>672</v>
      </c>
      <c r="C310" s="59" t="s">
        <v>808</v>
      </c>
      <c r="D310" s="2" t="s">
        <v>809</v>
      </c>
      <c r="E310" s="2" t="s">
        <v>810</v>
      </c>
      <c r="F310" s="2" t="s">
        <v>811</v>
      </c>
      <c r="G310" s="139">
        <v>22</v>
      </c>
      <c r="H310" s="139">
        <v>-159.5</v>
      </c>
      <c r="I310" s="96">
        <v>4</v>
      </c>
      <c r="J310" s="13">
        <f t="shared" si="46"/>
        <v>2007</v>
      </c>
      <c r="K310" s="2" t="s">
        <v>3757</v>
      </c>
      <c r="L310" s="126" t="s">
        <v>3758</v>
      </c>
      <c r="M310" s="126" t="s">
        <v>3759</v>
      </c>
      <c r="N310" s="126" t="s">
        <v>3760</v>
      </c>
      <c r="O310" s="126" t="s">
        <v>3761</v>
      </c>
      <c r="P310" s="204" t="s">
        <v>3762</v>
      </c>
      <c r="Q310" s="239">
        <f t="shared" si="51"/>
        <v>1.1916666666656965</v>
      </c>
      <c r="R310" s="239">
        <f t="shared" si="52"/>
        <v>1.3631944444423425</v>
      </c>
      <c r="S310" s="21">
        <f t="shared" si="53"/>
        <v>7.1499999999941792</v>
      </c>
      <c r="T310" s="6">
        <v>2909.69</v>
      </c>
      <c r="U310" s="6">
        <v>3711.12</v>
      </c>
      <c r="V310" s="169" t="s">
        <v>3744</v>
      </c>
      <c r="W310" s="112">
        <v>39391</v>
      </c>
      <c r="X310" s="112">
        <v>39391</v>
      </c>
      <c r="Y310" s="112">
        <v>39391</v>
      </c>
      <c r="Z310" s="2" t="s">
        <v>8</v>
      </c>
      <c r="AA310" s="2" t="s">
        <v>8</v>
      </c>
      <c r="AB310" s="112">
        <v>39391</v>
      </c>
      <c r="AC310" s="112">
        <v>39391</v>
      </c>
      <c r="AD310" s="112">
        <v>39391</v>
      </c>
      <c r="AE310" s="112">
        <v>39391</v>
      </c>
      <c r="AF310" s="112">
        <v>39391</v>
      </c>
      <c r="AG310" s="2" t="s">
        <v>8</v>
      </c>
      <c r="AH310" s="2" t="s">
        <v>8</v>
      </c>
      <c r="AI310" s="112">
        <v>39391</v>
      </c>
    </row>
    <row r="311" spans="1:35" ht="12.75" customHeight="1">
      <c r="A311" s="2" t="s">
        <v>807</v>
      </c>
      <c r="B311" s="81" t="s">
        <v>672</v>
      </c>
      <c r="C311" s="59" t="s">
        <v>808</v>
      </c>
      <c r="D311" s="2" t="s">
        <v>809</v>
      </c>
      <c r="E311" s="2" t="s">
        <v>810</v>
      </c>
      <c r="F311" s="2" t="s">
        <v>811</v>
      </c>
      <c r="G311" s="139">
        <v>22</v>
      </c>
      <c r="H311" s="139">
        <v>-159.5</v>
      </c>
      <c r="I311" s="96">
        <v>4</v>
      </c>
      <c r="J311" s="13">
        <f t="shared" si="46"/>
        <v>2007</v>
      </c>
      <c r="K311" s="2" t="s">
        <v>3751</v>
      </c>
      <c r="L311" s="126" t="s">
        <v>3752</v>
      </c>
      <c r="M311" s="126" t="s">
        <v>3753</v>
      </c>
      <c r="N311" s="126" t="s">
        <v>3754</v>
      </c>
      <c r="O311" s="126" t="s">
        <v>3755</v>
      </c>
      <c r="P311" s="204" t="s">
        <v>3756</v>
      </c>
      <c r="Q311" s="239">
        <f t="shared" si="51"/>
        <v>1.9118055555591127</v>
      </c>
      <c r="R311" s="239">
        <f t="shared" si="52"/>
        <v>2.086111111108039</v>
      </c>
      <c r="S311" s="21">
        <f t="shared" si="53"/>
        <v>11.470833333354676</v>
      </c>
      <c r="T311" s="6">
        <v>2532.12</v>
      </c>
      <c r="U311" s="6">
        <v>3995.43</v>
      </c>
      <c r="V311" s="169" t="s">
        <v>3744</v>
      </c>
      <c r="W311" s="112">
        <v>39391</v>
      </c>
      <c r="X311" s="112">
        <v>39391</v>
      </c>
      <c r="Y311" s="112">
        <v>39391</v>
      </c>
      <c r="Z311" s="2" t="s">
        <v>8</v>
      </c>
      <c r="AA311" s="2" t="s">
        <v>8</v>
      </c>
      <c r="AB311" s="112">
        <v>39391</v>
      </c>
      <c r="AC311" s="112">
        <v>39391</v>
      </c>
      <c r="AD311" s="112">
        <v>39391</v>
      </c>
      <c r="AE311" s="112">
        <v>39391</v>
      </c>
      <c r="AF311" s="112">
        <v>39391</v>
      </c>
      <c r="AG311" s="2" t="s">
        <v>8</v>
      </c>
      <c r="AH311" s="2" t="s">
        <v>8</v>
      </c>
      <c r="AI311" s="112">
        <v>39391</v>
      </c>
    </row>
    <row r="312" spans="1:35" ht="12.75" customHeight="1">
      <c r="A312" s="2" t="s">
        <v>807</v>
      </c>
      <c r="B312" s="81" t="s">
        <v>672</v>
      </c>
      <c r="C312" s="59" t="s">
        <v>808</v>
      </c>
      <c r="D312" s="2" t="s">
        <v>809</v>
      </c>
      <c r="E312" s="2" t="s">
        <v>810</v>
      </c>
      <c r="F312" s="2" t="s">
        <v>811</v>
      </c>
      <c r="G312" s="139">
        <v>22</v>
      </c>
      <c r="H312" s="139">
        <v>-159.5</v>
      </c>
      <c r="I312" s="96">
        <v>4</v>
      </c>
      <c r="J312" s="13">
        <f t="shared" si="46"/>
        <v>2007</v>
      </c>
      <c r="K312" s="2" t="s">
        <v>3745</v>
      </c>
      <c r="L312" s="126" t="s">
        <v>3746</v>
      </c>
      <c r="M312" s="126" t="s">
        <v>3747</v>
      </c>
      <c r="N312" s="126" t="s">
        <v>3748</v>
      </c>
      <c r="O312" s="126" t="s">
        <v>3749</v>
      </c>
      <c r="P312" s="204" t="s">
        <v>3750</v>
      </c>
      <c r="Q312" s="239">
        <f t="shared" si="51"/>
        <v>1.4256944444423425</v>
      </c>
      <c r="R312" s="239">
        <f t="shared" si="52"/>
        <v>1.6375000000043656</v>
      </c>
      <c r="S312" s="21">
        <f t="shared" si="53"/>
        <v>8.554166666654055</v>
      </c>
      <c r="T312" s="6">
        <v>3253.94</v>
      </c>
      <c r="U312" s="6">
        <v>4591.66</v>
      </c>
      <c r="V312" s="169" t="s">
        <v>3744</v>
      </c>
      <c r="W312" s="112">
        <v>39391</v>
      </c>
      <c r="X312" s="112">
        <v>39391</v>
      </c>
      <c r="Y312" s="112">
        <v>39391</v>
      </c>
      <c r="Z312" s="2" t="s">
        <v>8</v>
      </c>
      <c r="AA312" s="2" t="s">
        <v>8</v>
      </c>
      <c r="AB312" s="112">
        <v>39391</v>
      </c>
      <c r="AC312" s="112">
        <v>39391</v>
      </c>
      <c r="AD312" s="112">
        <v>39391</v>
      </c>
      <c r="AE312" s="112">
        <v>39391</v>
      </c>
      <c r="AF312" s="112">
        <v>39391</v>
      </c>
      <c r="AG312" s="2" t="s">
        <v>8</v>
      </c>
      <c r="AH312" s="2" t="s">
        <v>8</v>
      </c>
      <c r="AI312" s="112">
        <v>39391</v>
      </c>
    </row>
    <row r="313" spans="1:35" ht="12.75" customHeight="1">
      <c r="A313" s="2" t="s">
        <v>807</v>
      </c>
      <c r="B313" s="81" t="s">
        <v>672</v>
      </c>
      <c r="C313" s="59" t="s">
        <v>808</v>
      </c>
      <c r="D313" s="2" t="s">
        <v>809</v>
      </c>
      <c r="E313" s="2" t="s">
        <v>810</v>
      </c>
      <c r="F313" s="2" t="s">
        <v>811</v>
      </c>
      <c r="G313" s="139">
        <v>22</v>
      </c>
      <c r="H313" s="139">
        <v>-159.5</v>
      </c>
      <c r="I313" s="96">
        <v>4</v>
      </c>
      <c r="J313" s="13">
        <f t="shared" si="46"/>
        <v>2007</v>
      </c>
      <c r="K313" s="2" t="s">
        <v>3738</v>
      </c>
      <c r="L313" s="126" t="s">
        <v>3739</v>
      </c>
      <c r="M313" s="126" t="s">
        <v>3740</v>
      </c>
      <c r="N313" s="5" t="s">
        <v>3741</v>
      </c>
      <c r="O313" s="5" t="s">
        <v>3742</v>
      </c>
      <c r="P313" s="204" t="s">
        <v>3743</v>
      </c>
      <c r="Q313" s="239">
        <f t="shared" si="51"/>
        <v>1.7847222222262644</v>
      </c>
      <c r="R313" s="239">
        <f t="shared" si="52"/>
        <v>1.9347685185202863</v>
      </c>
      <c r="S313" s="21">
        <f t="shared" si="53"/>
        <v>10.708333333357587</v>
      </c>
      <c r="T313" s="6">
        <v>2387.85</v>
      </c>
      <c r="U313" s="6">
        <v>3743.58</v>
      </c>
      <c r="V313" s="169" t="s">
        <v>3744</v>
      </c>
      <c r="W313" s="112">
        <v>39391</v>
      </c>
      <c r="X313" s="112">
        <v>39391</v>
      </c>
      <c r="Y313" s="112">
        <v>39391</v>
      </c>
      <c r="Z313" s="2" t="s">
        <v>8</v>
      </c>
      <c r="AA313" s="2" t="s">
        <v>8</v>
      </c>
      <c r="AB313" s="112">
        <v>39391</v>
      </c>
      <c r="AC313" s="112">
        <v>39391</v>
      </c>
      <c r="AD313" s="112">
        <v>39391</v>
      </c>
      <c r="AE313" s="112">
        <v>39391</v>
      </c>
      <c r="AF313" s="112">
        <v>39391</v>
      </c>
      <c r="AG313" s="2" t="s">
        <v>8</v>
      </c>
      <c r="AH313" s="2" t="s">
        <v>8</v>
      </c>
      <c r="AI313" s="112">
        <v>39391</v>
      </c>
    </row>
    <row r="314" spans="1:35" ht="12.75" customHeight="1">
      <c r="A314" s="2" t="s">
        <v>807</v>
      </c>
      <c r="B314" s="81" t="s">
        <v>672</v>
      </c>
      <c r="C314" s="59" t="s">
        <v>808</v>
      </c>
      <c r="D314" s="2" t="s">
        <v>809</v>
      </c>
      <c r="E314" s="2" t="s">
        <v>810</v>
      </c>
      <c r="F314" s="2" t="s">
        <v>811</v>
      </c>
      <c r="G314" s="139">
        <v>22</v>
      </c>
      <c r="H314" s="139">
        <v>-159.5</v>
      </c>
      <c r="I314" s="96">
        <v>4</v>
      </c>
      <c r="J314" s="13">
        <f t="shared" si="46"/>
        <v>2007</v>
      </c>
      <c r="K314" s="2" t="s">
        <v>3732</v>
      </c>
      <c r="L314" s="5" t="s">
        <v>3733</v>
      </c>
      <c r="M314" s="5" t="s">
        <v>3734</v>
      </c>
      <c r="N314" s="5" t="s">
        <v>3735</v>
      </c>
      <c r="O314" s="5" t="s">
        <v>3736</v>
      </c>
      <c r="P314" s="203" t="s">
        <v>3737</v>
      </c>
      <c r="Q314" s="239">
        <f>N314 - M314</f>
        <v>1.015277777776646</v>
      </c>
      <c r="R314" s="239">
        <f>O314 - L314</f>
        <v>1.1548611111138598</v>
      </c>
      <c r="S314" s="21">
        <f t="shared" si="53"/>
        <v>6.0916666666598758</v>
      </c>
      <c r="T314" s="6">
        <v>2078.7600000000002</v>
      </c>
      <c r="U314" s="6">
        <v>3850.58</v>
      </c>
      <c r="V314" s="169" t="s">
        <v>3725</v>
      </c>
      <c r="W314" s="112">
        <v>39391</v>
      </c>
      <c r="X314" s="112">
        <v>39391</v>
      </c>
      <c r="Y314" s="112">
        <v>39391</v>
      </c>
      <c r="Z314" s="2" t="s">
        <v>8</v>
      </c>
      <c r="AA314" s="2" t="s">
        <v>8</v>
      </c>
      <c r="AB314" s="112">
        <v>39391</v>
      </c>
      <c r="AC314" s="112">
        <v>39391</v>
      </c>
      <c r="AD314" s="112">
        <v>39391</v>
      </c>
      <c r="AE314" s="112">
        <v>39391</v>
      </c>
      <c r="AF314" s="112">
        <v>39391</v>
      </c>
      <c r="AG314" s="2" t="s">
        <v>8</v>
      </c>
      <c r="AH314" s="2" t="s">
        <v>8</v>
      </c>
      <c r="AI314" s="112">
        <v>39391</v>
      </c>
    </row>
    <row r="315" spans="1:35" ht="12.75" customHeight="1">
      <c r="A315" s="2" t="s">
        <v>807</v>
      </c>
      <c r="B315" s="81" t="s">
        <v>672</v>
      </c>
      <c r="C315" s="59" t="s">
        <v>808</v>
      </c>
      <c r="D315" s="2" t="s">
        <v>809</v>
      </c>
      <c r="E315" s="2" t="s">
        <v>810</v>
      </c>
      <c r="F315" s="2" t="s">
        <v>811</v>
      </c>
      <c r="G315" s="139">
        <v>22</v>
      </c>
      <c r="H315" s="139">
        <v>-159.5</v>
      </c>
      <c r="I315" s="96">
        <v>4</v>
      </c>
      <c r="J315" s="13">
        <f t="shared" si="46"/>
        <v>2007</v>
      </c>
      <c r="K315" s="2" t="s">
        <v>3726</v>
      </c>
      <c r="L315" s="5" t="s">
        <v>3727</v>
      </c>
      <c r="M315" s="5" t="s">
        <v>3728</v>
      </c>
      <c r="N315" s="5" t="s">
        <v>3729</v>
      </c>
      <c r="O315" s="5" t="s">
        <v>3730</v>
      </c>
      <c r="P315" s="203" t="s">
        <v>3731</v>
      </c>
      <c r="Q315" s="239">
        <f>N315 - M315</f>
        <v>1.0902777777810115</v>
      </c>
      <c r="R315" s="239">
        <f>O315 - L315</f>
        <v>1.2291666666642413</v>
      </c>
      <c r="S315" s="21">
        <f t="shared" si="53"/>
        <v>6.5416666666860692</v>
      </c>
      <c r="T315" s="6">
        <v>1682.81</v>
      </c>
      <c r="U315" s="6">
        <v>3716.85</v>
      </c>
      <c r="V315" s="169" t="s">
        <v>3725</v>
      </c>
      <c r="W315" s="112">
        <v>39391</v>
      </c>
      <c r="X315" s="112">
        <v>39391</v>
      </c>
      <c r="Y315" s="112">
        <v>39391</v>
      </c>
      <c r="Z315" s="2" t="s">
        <v>8</v>
      </c>
      <c r="AA315" s="2" t="s">
        <v>8</v>
      </c>
      <c r="AB315" s="112">
        <v>39391</v>
      </c>
      <c r="AC315" s="112">
        <v>39391</v>
      </c>
      <c r="AD315" s="112">
        <v>39391</v>
      </c>
      <c r="AE315" s="112">
        <v>39391</v>
      </c>
      <c r="AF315" s="112">
        <v>39391</v>
      </c>
      <c r="AG315" s="2" t="s">
        <v>8</v>
      </c>
      <c r="AH315" s="2" t="s">
        <v>8</v>
      </c>
      <c r="AI315" s="112">
        <v>39391</v>
      </c>
    </row>
    <row r="316" spans="1:35" ht="12.75" customHeight="1">
      <c r="A316" s="2" t="s">
        <v>807</v>
      </c>
      <c r="B316" s="81" t="s">
        <v>672</v>
      </c>
      <c r="C316" s="59" t="s">
        <v>808</v>
      </c>
      <c r="D316" s="2" t="s">
        <v>809</v>
      </c>
      <c r="E316" s="2" t="s">
        <v>810</v>
      </c>
      <c r="F316" s="2" t="s">
        <v>811</v>
      </c>
      <c r="G316" s="139">
        <v>22</v>
      </c>
      <c r="H316" s="139">
        <v>-159.5</v>
      </c>
      <c r="I316" s="96">
        <v>4</v>
      </c>
      <c r="J316" s="13">
        <f t="shared" si="46"/>
        <v>2007</v>
      </c>
      <c r="K316" s="2" t="s">
        <v>3719</v>
      </c>
      <c r="L316" s="5" t="s">
        <v>3720</v>
      </c>
      <c r="M316" s="5" t="s">
        <v>3721</v>
      </c>
      <c r="N316" s="5" t="s">
        <v>3722</v>
      </c>
      <c r="O316" s="5" t="s">
        <v>3723</v>
      </c>
      <c r="P316" s="203" t="s">
        <v>3724</v>
      </c>
      <c r="Q316" s="239">
        <f>N316 - M316</f>
        <v>0.98709490740293404</v>
      </c>
      <c r="R316" s="239">
        <f>O316 - L316</f>
        <v>1.1343171296248329</v>
      </c>
      <c r="S316" s="21">
        <f t="shared" si="53"/>
        <v>5.9225694444176042</v>
      </c>
      <c r="T316" s="6">
        <v>2784.51</v>
      </c>
      <c r="U316" s="6">
        <v>3377.25</v>
      </c>
      <c r="V316" s="169" t="s">
        <v>3725</v>
      </c>
      <c r="W316" s="112">
        <v>39391</v>
      </c>
      <c r="X316" s="112">
        <v>39391</v>
      </c>
      <c r="Y316" s="112">
        <v>39391</v>
      </c>
      <c r="Z316" s="2" t="s">
        <v>8</v>
      </c>
      <c r="AA316" s="2" t="s">
        <v>8</v>
      </c>
      <c r="AB316" s="112">
        <v>39391</v>
      </c>
      <c r="AC316" s="112">
        <v>39391</v>
      </c>
      <c r="AD316" s="112">
        <v>39391</v>
      </c>
      <c r="AE316" s="112">
        <v>39391</v>
      </c>
      <c r="AF316" s="112">
        <v>39391</v>
      </c>
      <c r="AG316" s="2" t="s">
        <v>8</v>
      </c>
      <c r="AH316" s="2" t="s">
        <v>8</v>
      </c>
      <c r="AI316" s="112">
        <v>39391</v>
      </c>
    </row>
    <row r="317" spans="1:35" ht="12.75" customHeight="1">
      <c r="A317" s="2" t="s">
        <v>807</v>
      </c>
      <c r="B317" s="81" t="s">
        <v>672</v>
      </c>
      <c r="C317" s="59" t="s">
        <v>808</v>
      </c>
      <c r="D317" s="2" t="s">
        <v>809</v>
      </c>
      <c r="E317" s="2" t="s">
        <v>810</v>
      </c>
      <c r="F317" s="2" t="s">
        <v>811</v>
      </c>
      <c r="G317" s="139">
        <v>22</v>
      </c>
      <c r="H317" s="139">
        <v>-159.5</v>
      </c>
      <c r="I317" s="96">
        <v>4</v>
      </c>
      <c r="J317" s="13">
        <f t="shared" si="46"/>
        <v>2007</v>
      </c>
      <c r="K317" s="2" t="s">
        <v>3712</v>
      </c>
      <c r="L317" s="5" t="s">
        <v>3713</v>
      </c>
      <c r="M317" s="5" t="s">
        <v>3714</v>
      </c>
      <c r="N317" s="5" t="s">
        <v>3715</v>
      </c>
      <c r="O317" s="5" t="s">
        <v>3716</v>
      </c>
      <c r="P317" s="203" t="s">
        <v>3717</v>
      </c>
      <c r="Q317" s="239">
        <f>N317 - M317</f>
        <v>1.1284722222189885</v>
      </c>
      <c r="R317" s="239">
        <f>O317 - L317</f>
        <v>1.2861111111124046</v>
      </c>
      <c r="S317" s="21">
        <f t="shared" si="53"/>
        <v>6.7708333333139308</v>
      </c>
      <c r="T317" s="50">
        <v>3019.8</v>
      </c>
      <c r="U317" s="50">
        <v>3524.21</v>
      </c>
      <c r="V317" s="169" t="s">
        <v>3718</v>
      </c>
      <c r="W317" s="112">
        <v>39391</v>
      </c>
      <c r="X317" s="112">
        <v>39391</v>
      </c>
      <c r="Y317" s="112">
        <v>39391</v>
      </c>
      <c r="Z317" s="2" t="s">
        <v>8</v>
      </c>
      <c r="AA317" s="2" t="s">
        <v>8</v>
      </c>
      <c r="AB317" s="112">
        <v>39391</v>
      </c>
      <c r="AC317" s="112">
        <v>39391</v>
      </c>
      <c r="AD317" s="112">
        <v>39391</v>
      </c>
      <c r="AE317" s="112">
        <v>39391</v>
      </c>
      <c r="AF317" s="112">
        <v>39391</v>
      </c>
      <c r="AG317" s="2" t="s">
        <v>8</v>
      </c>
      <c r="AH317" s="2" t="s">
        <v>8</v>
      </c>
      <c r="AI317" s="112">
        <v>39391</v>
      </c>
    </row>
    <row r="318" spans="1:35">
      <c r="A318" s="2" t="s">
        <v>816</v>
      </c>
      <c r="B318" s="81" t="s">
        <v>672</v>
      </c>
      <c r="C318" s="59" t="s">
        <v>817</v>
      </c>
      <c r="D318" s="2" t="s">
        <v>818</v>
      </c>
      <c r="E318" s="2" t="s">
        <v>249</v>
      </c>
      <c r="F318" s="2" t="s">
        <v>766</v>
      </c>
      <c r="G318" s="139">
        <v>18.920000000000002</v>
      </c>
      <c r="H318" s="139">
        <v>-155.27000000000001</v>
      </c>
      <c r="I318" s="96">
        <f>INT(((180 + H318) / 6) + 1)</f>
        <v>5</v>
      </c>
      <c r="J318" s="13">
        <f t="shared" si="46"/>
        <v>2007</v>
      </c>
      <c r="K318" s="2" t="s">
        <v>3706</v>
      </c>
      <c r="L318" s="126" t="s">
        <v>3707</v>
      </c>
      <c r="M318" s="126" t="s">
        <v>3708</v>
      </c>
      <c r="N318" s="126" t="s">
        <v>3709</v>
      </c>
      <c r="O318" s="126" t="s">
        <v>3710</v>
      </c>
      <c r="P318" s="38" t="s">
        <v>3673</v>
      </c>
      <c r="Q318" s="239">
        <f t="shared" ref="Q318:Q327" si="54">N318 - M318</f>
        <v>0.46666666666715173</v>
      </c>
      <c r="R318" s="239">
        <f t="shared" ref="R318:R327" si="55">O318 - L318</f>
        <v>0.66041666666569654</v>
      </c>
      <c r="S318" s="21">
        <f t="shared" si="53"/>
        <v>2.8000000000029104</v>
      </c>
      <c r="T318" s="6">
        <v>4983.25</v>
      </c>
      <c r="U318" s="6">
        <v>4990.18</v>
      </c>
      <c r="V318" s="169" t="s">
        <v>3711</v>
      </c>
      <c r="W318" s="112">
        <v>39391</v>
      </c>
      <c r="X318" s="112">
        <v>39391</v>
      </c>
      <c r="Y318" s="112">
        <v>39391</v>
      </c>
      <c r="Z318" s="2" t="s">
        <v>8</v>
      </c>
      <c r="AA318" s="2" t="s">
        <v>8</v>
      </c>
      <c r="AB318" s="112">
        <v>39391</v>
      </c>
      <c r="AC318" s="112">
        <v>39391</v>
      </c>
      <c r="AD318" s="112">
        <v>39391</v>
      </c>
      <c r="AE318" s="112">
        <v>39391</v>
      </c>
      <c r="AF318" s="112">
        <v>39391</v>
      </c>
      <c r="AG318" s="2" t="s">
        <v>8</v>
      </c>
      <c r="AH318" s="2" t="s">
        <v>8</v>
      </c>
      <c r="AI318" s="112">
        <v>39391</v>
      </c>
    </row>
    <row r="319" spans="1:35">
      <c r="A319" s="2" t="s">
        <v>816</v>
      </c>
      <c r="B319" s="81" t="s">
        <v>672</v>
      </c>
      <c r="C319" s="59" t="s">
        <v>817</v>
      </c>
      <c r="D319" s="2" t="s">
        <v>818</v>
      </c>
      <c r="E319" s="2" t="s">
        <v>249</v>
      </c>
      <c r="F319" s="2" t="s">
        <v>766</v>
      </c>
      <c r="G319" s="139">
        <v>18.920000000000002</v>
      </c>
      <c r="H319" s="139">
        <v>-155.27000000000001</v>
      </c>
      <c r="I319" s="96">
        <f t="shared" ref="I319:I327" si="56">INT(((180 + H319) / 6) + 1)</f>
        <v>5</v>
      </c>
      <c r="J319" s="13">
        <f t="shared" si="46"/>
        <v>2007</v>
      </c>
      <c r="K319" s="2" t="s">
        <v>3700</v>
      </c>
      <c r="L319" s="126" t="s">
        <v>3701</v>
      </c>
      <c r="M319" s="126" t="s">
        <v>3702</v>
      </c>
      <c r="N319" s="126" t="s">
        <v>3703</v>
      </c>
      <c r="O319" s="126" t="s">
        <v>3704</v>
      </c>
      <c r="P319" s="38" t="s">
        <v>3655</v>
      </c>
      <c r="Q319" s="239">
        <f t="shared" si="54"/>
        <v>1.1319444444452529</v>
      </c>
      <c r="R319" s="239">
        <f t="shared" si="55"/>
        <v>1.2069444444423425</v>
      </c>
      <c r="S319" s="21">
        <f t="shared" si="53"/>
        <v>6.7916666666715173</v>
      </c>
      <c r="T319" s="6">
        <v>1093.69</v>
      </c>
      <c r="U319" s="6">
        <v>1325.81</v>
      </c>
      <c r="V319" s="169" t="s">
        <v>3705</v>
      </c>
      <c r="W319" s="112">
        <v>39391</v>
      </c>
      <c r="X319" s="112">
        <v>39391</v>
      </c>
      <c r="Y319" s="112">
        <v>39391</v>
      </c>
      <c r="Z319" s="2" t="s">
        <v>8</v>
      </c>
      <c r="AA319" s="2" t="s">
        <v>8</v>
      </c>
      <c r="AB319" s="112">
        <v>39391</v>
      </c>
      <c r="AC319" s="112">
        <v>39391</v>
      </c>
      <c r="AD319" s="112">
        <v>39391</v>
      </c>
      <c r="AE319" s="112">
        <v>39391</v>
      </c>
      <c r="AF319" s="112">
        <v>39391</v>
      </c>
      <c r="AG319" s="2" t="s">
        <v>8</v>
      </c>
      <c r="AH319" s="2" t="s">
        <v>8</v>
      </c>
      <c r="AI319" s="112">
        <v>39391</v>
      </c>
    </row>
    <row r="320" spans="1:35">
      <c r="A320" s="2" t="s">
        <v>816</v>
      </c>
      <c r="B320" s="81" t="s">
        <v>672</v>
      </c>
      <c r="C320" s="59" t="s">
        <v>817</v>
      </c>
      <c r="D320" s="2" t="s">
        <v>818</v>
      </c>
      <c r="E320" s="2" t="s">
        <v>249</v>
      </c>
      <c r="F320" s="2" t="s">
        <v>766</v>
      </c>
      <c r="G320" s="139">
        <v>18.920000000000002</v>
      </c>
      <c r="H320" s="139">
        <v>-155.27000000000001</v>
      </c>
      <c r="I320" s="96">
        <f t="shared" si="56"/>
        <v>5</v>
      </c>
      <c r="J320" s="13">
        <f t="shared" si="46"/>
        <v>2007</v>
      </c>
      <c r="K320" s="2" t="s">
        <v>3694</v>
      </c>
      <c r="L320" s="126" t="s">
        <v>3695</v>
      </c>
      <c r="M320" s="126" t="s">
        <v>3696</v>
      </c>
      <c r="N320" s="126" t="s">
        <v>3697</v>
      </c>
      <c r="O320" s="126" t="s">
        <v>3698</v>
      </c>
      <c r="P320" s="38" t="s">
        <v>3673</v>
      </c>
      <c r="Q320" s="239">
        <f t="shared" si="54"/>
        <v>0.27986111111385981</v>
      </c>
      <c r="R320" s="239">
        <f t="shared" si="55"/>
        <v>0.50486111110512866</v>
      </c>
      <c r="S320" s="21">
        <f t="shared" si="53"/>
        <v>1.6791666666831588</v>
      </c>
      <c r="T320" s="6">
        <v>4980.49</v>
      </c>
      <c r="U320" s="6">
        <v>4989.84</v>
      </c>
      <c r="V320" s="169" t="s">
        <v>3699</v>
      </c>
      <c r="W320" s="112">
        <v>39391</v>
      </c>
      <c r="X320" s="112">
        <v>39391</v>
      </c>
      <c r="Y320" s="112">
        <v>39391</v>
      </c>
      <c r="Z320" s="2" t="s">
        <v>8</v>
      </c>
      <c r="AA320" s="2" t="s">
        <v>8</v>
      </c>
      <c r="AB320" s="112">
        <v>39391</v>
      </c>
      <c r="AC320" s="112">
        <v>39391</v>
      </c>
      <c r="AD320" s="112">
        <v>39391</v>
      </c>
      <c r="AE320" s="112">
        <v>39391</v>
      </c>
      <c r="AF320" s="112">
        <v>39391</v>
      </c>
      <c r="AG320" s="2" t="s">
        <v>8</v>
      </c>
      <c r="AH320" s="2" t="s">
        <v>8</v>
      </c>
      <c r="AI320" s="112">
        <v>39391</v>
      </c>
    </row>
    <row r="321" spans="1:35">
      <c r="A321" s="2" t="s">
        <v>816</v>
      </c>
      <c r="B321" s="81" t="s">
        <v>672</v>
      </c>
      <c r="C321" s="59" t="s">
        <v>817</v>
      </c>
      <c r="D321" s="2" t="s">
        <v>818</v>
      </c>
      <c r="E321" s="2" t="s">
        <v>249</v>
      </c>
      <c r="F321" s="2" t="s">
        <v>766</v>
      </c>
      <c r="G321" s="139">
        <v>18.920000000000002</v>
      </c>
      <c r="H321" s="139">
        <v>-155.27000000000001</v>
      </c>
      <c r="I321" s="96">
        <f t="shared" si="56"/>
        <v>5</v>
      </c>
      <c r="J321" s="13">
        <f t="shared" si="46"/>
        <v>2007</v>
      </c>
      <c r="K321" s="2" t="s">
        <v>3688</v>
      </c>
      <c r="L321" s="126" t="s">
        <v>3689</v>
      </c>
      <c r="M321" s="126" t="s">
        <v>3690</v>
      </c>
      <c r="N321" s="126" t="s">
        <v>3691</v>
      </c>
      <c r="O321" s="126" t="s">
        <v>3692</v>
      </c>
      <c r="P321" s="38" t="s">
        <v>3680</v>
      </c>
      <c r="Q321" s="239">
        <f t="shared" si="54"/>
        <v>0.41874999999708962</v>
      </c>
      <c r="R321" s="239">
        <f t="shared" si="55"/>
        <v>0.50416666666569654</v>
      </c>
      <c r="S321" s="21">
        <f t="shared" si="53"/>
        <v>2.5124999999825377</v>
      </c>
      <c r="T321" s="6">
        <v>1073.8</v>
      </c>
      <c r="U321" s="6">
        <v>1312.95</v>
      </c>
      <c r="V321" s="169" t="s">
        <v>3693</v>
      </c>
      <c r="W321" s="112">
        <v>39391</v>
      </c>
      <c r="X321" s="112">
        <v>39391</v>
      </c>
      <c r="Y321" s="112">
        <v>39391</v>
      </c>
      <c r="Z321" s="2" t="s">
        <v>8</v>
      </c>
      <c r="AA321" s="2" t="s">
        <v>8</v>
      </c>
      <c r="AB321" s="112">
        <v>39391</v>
      </c>
      <c r="AC321" s="112">
        <v>39391</v>
      </c>
      <c r="AD321" s="112">
        <v>39391</v>
      </c>
      <c r="AE321" s="112">
        <v>39391</v>
      </c>
      <c r="AF321" s="112">
        <v>39391</v>
      </c>
      <c r="AG321" s="2" t="s">
        <v>8</v>
      </c>
      <c r="AH321" s="2" t="s">
        <v>8</v>
      </c>
      <c r="AI321" s="112">
        <v>39391</v>
      </c>
    </row>
    <row r="322" spans="1:35">
      <c r="A322" s="2" t="s">
        <v>816</v>
      </c>
      <c r="B322" s="81" t="s">
        <v>672</v>
      </c>
      <c r="C322" s="59" t="s">
        <v>817</v>
      </c>
      <c r="D322" s="2" t="s">
        <v>818</v>
      </c>
      <c r="E322" s="2" t="s">
        <v>249</v>
      </c>
      <c r="F322" s="2" t="s">
        <v>766</v>
      </c>
      <c r="G322" s="139">
        <v>18.920000000000002</v>
      </c>
      <c r="H322" s="139">
        <v>-155.27000000000001</v>
      </c>
      <c r="I322" s="96">
        <f t="shared" si="56"/>
        <v>5</v>
      </c>
      <c r="J322" s="13">
        <f t="shared" si="46"/>
        <v>2007</v>
      </c>
      <c r="K322" s="2" t="s">
        <v>3682</v>
      </c>
      <c r="L322" s="126" t="s">
        <v>3683</v>
      </c>
      <c r="M322" s="126" t="s">
        <v>3684</v>
      </c>
      <c r="N322" s="126" t="s">
        <v>3685</v>
      </c>
      <c r="O322" s="126" t="s">
        <v>3686</v>
      </c>
      <c r="P322" s="38" t="s">
        <v>3655</v>
      </c>
      <c r="Q322" s="239">
        <f t="shared" si="54"/>
        <v>0.92986111110803904</v>
      </c>
      <c r="R322" s="239">
        <f t="shared" si="55"/>
        <v>0.99930555556056788</v>
      </c>
      <c r="S322" s="21">
        <f t="shared" si="53"/>
        <v>5.5791666666482342</v>
      </c>
      <c r="T322" s="6">
        <v>1118.32</v>
      </c>
      <c r="U322" s="6">
        <v>1323.75</v>
      </c>
      <c r="V322" s="169" t="s">
        <v>3687</v>
      </c>
      <c r="W322" s="112">
        <v>39391</v>
      </c>
      <c r="X322" s="112">
        <v>39391</v>
      </c>
      <c r="Y322" s="112">
        <v>39391</v>
      </c>
      <c r="Z322" s="2" t="s">
        <v>8</v>
      </c>
      <c r="AA322" s="2" t="s">
        <v>8</v>
      </c>
      <c r="AB322" s="112">
        <v>39391</v>
      </c>
      <c r="AC322" s="112">
        <v>39391</v>
      </c>
      <c r="AD322" s="112">
        <v>39391</v>
      </c>
      <c r="AE322" s="112">
        <v>39391</v>
      </c>
      <c r="AF322" s="112">
        <v>39391</v>
      </c>
      <c r="AG322" s="2" t="s">
        <v>8</v>
      </c>
      <c r="AH322" s="2" t="s">
        <v>8</v>
      </c>
      <c r="AI322" s="112">
        <v>39391</v>
      </c>
    </row>
    <row r="323" spans="1:35">
      <c r="A323" s="2" t="s">
        <v>816</v>
      </c>
      <c r="B323" s="81" t="s">
        <v>672</v>
      </c>
      <c r="C323" s="59" t="s">
        <v>817</v>
      </c>
      <c r="D323" s="2" t="s">
        <v>818</v>
      </c>
      <c r="E323" s="2" t="s">
        <v>249</v>
      </c>
      <c r="F323" s="2" t="s">
        <v>766</v>
      </c>
      <c r="G323" s="139">
        <v>18.920000000000002</v>
      </c>
      <c r="H323" s="139">
        <v>-155.27000000000001</v>
      </c>
      <c r="I323" s="96">
        <f t="shared" si="56"/>
        <v>5</v>
      </c>
      <c r="J323" s="13">
        <f t="shared" si="46"/>
        <v>2007</v>
      </c>
      <c r="K323" s="2" t="s">
        <v>3675</v>
      </c>
      <c r="L323" s="126" t="s">
        <v>3676</v>
      </c>
      <c r="M323" s="126" t="s">
        <v>3677</v>
      </c>
      <c r="N323" s="126" t="s">
        <v>3678</v>
      </c>
      <c r="O323" s="126" t="s">
        <v>3679</v>
      </c>
      <c r="P323" s="38" t="s">
        <v>3680</v>
      </c>
      <c r="Q323" s="239">
        <f t="shared" si="54"/>
        <v>0.38333333333866904</v>
      </c>
      <c r="R323" s="239">
        <f t="shared" si="55"/>
        <v>0.46319444444088731</v>
      </c>
      <c r="S323" s="21">
        <f t="shared" si="53"/>
        <v>2.3000000000320142</v>
      </c>
      <c r="T323" s="6">
        <v>956.54</v>
      </c>
      <c r="U323" s="6">
        <v>1312.51</v>
      </c>
      <c r="V323" s="169" t="s">
        <v>3681</v>
      </c>
      <c r="W323" s="112">
        <v>39391</v>
      </c>
      <c r="X323" s="112">
        <v>39391</v>
      </c>
      <c r="Y323" s="112">
        <v>39391</v>
      </c>
      <c r="Z323" s="2" t="s">
        <v>8</v>
      </c>
      <c r="AA323" s="2" t="s">
        <v>8</v>
      </c>
      <c r="AB323" s="112">
        <v>39391</v>
      </c>
      <c r="AC323" s="112">
        <v>39391</v>
      </c>
      <c r="AD323" s="112">
        <v>39391</v>
      </c>
      <c r="AE323" s="112">
        <v>39391</v>
      </c>
      <c r="AF323" s="112">
        <v>39391</v>
      </c>
      <c r="AG323" s="2" t="s">
        <v>8</v>
      </c>
      <c r="AH323" s="2" t="s">
        <v>8</v>
      </c>
      <c r="AI323" s="112">
        <v>39391</v>
      </c>
    </row>
    <row r="324" spans="1:35">
      <c r="A324" s="2" t="s">
        <v>816</v>
      </c>
      <c r="B324" s="81" t="s">
        <v>672</v>
      </c>
      <c r="C324" s="59" t="s">
        <v>817</v>
      </c>
      <c r="D324" s="2" t="s">
        <v>818</v>
      </c>
      <c r="E324" s="2" t="s">
        <v>249</v>
      </c>
      <c r="F324" s="2" t="s">
        <v>766</v>
      </c>
      <c r="G324" s="139">
        <v>18.920000000000002</v>
      </c>
      <c r="H324" s="139">
        <v>-155.27000000000001</v>
      </c>
      <c r="I324" s="96">
        <f t="shared" si="56"/>
        <v>5</v>
      </c>
      <c r="J324" s="13">
        <f t="shared" si="46"/>
        <v>2007</v>
      </c>
      <c r="K324" s="2" t="s">
        <v>3668</v>
      </c>
      <c r="L324" s="126" t="s">
        <v>3669</v>
      </c>
      <c r="M324" s="126" t="s">
        <v>3670</v>
      </c>
      <c r="N324" s="126" t="s">
        <v>3671</v>
      </c>
      <c r="O324" s="126" t="s">
        <v>3672</v>
      </c>
      <c r="P324" s="38" t="s">
        <v>3673</v>
      </c>
      <c r="Q324" s="239">
        <f t="shared" si="54"/>
        <v>0.46319444444088731</v>
      </c>
      <c r="R324" s="239">
        <f t="shared" si="55"/>
        <v>0.65833333333284827</v>
      </c>
      <c r="S324" s="21">
        <f t="shared" si="53"/>
        <v>2.7791666666453239</v>
      </c>
      <c r="T324" s="6">
        <v>4982.28</v>
      </c>
      <c r="U324" s="6">
        <v>4988.8599999999997</v>
      </c>
      <c r="V324" s="169" t="s">
        <v>3674</v>
      </c>
      <c r="W324" s="112">
        <v>39391</v>
      </c>
      <c r="X324" s="112">
        <v>39391</v>
      </c>
      <c r="Y324" s="112">
        <v>39391</v>
      </c>
      <c r="Z324" s="2" t="s">
        <v>8</v>
      </c>
      <c r="AA324" s="2" t="s">
        <v>8</v>
      </c>
      <c r="AB324" s="112">
        <v>39391</v>
      </c>
      <c r="AC324" s="112">
        <v>39391</v>
      </c>
      <c r="AD324" s="112">
        <v>39391</v>
      </c>
      <c r="AE324" s="112">
        <v>39391</v>
      </c>
      <c r="AF324" s="112">
        <v>39391</v>
      </c>
      <c r="AG324" s="2" t="s">
        <v>8</v>
      </c>
      <c r="AH324" s="2" t="s">
        <v>8</v>
      </c>
      <c r="AI324" s="112">
        <v>39391</v>
      </c>
    </row>
    <row r="325" spans="1:35">
      <c r="A325" s="2" t="s">
        <v>816</v>
      </c>
      <c r="B325" s="81" t="s">
        <v>672</v>
      </c>
      <c r="C325" s="59" t="s">
        <v>817</v>
      </c>
      <c r="D325" s="2" t="s">
        <v>818</v>
      </c>
      <c r="E325" s="2" t="s">
        <v>249</v>
      </c>
      <c r="F325" s="2" t="s">
        <v>766</v>
      </c>
      <c r="G325" s="139">
        <v>18.920000000000002</v>
      </c>
      <c r="H325" s="139">
        <v>-155.27000000000001</v>
      </c>
      <c r="I325" s="96">
        <f t="shared" si="56"/>
        <v>5</v>
      </c>
      <c r="J325" s="13">
        <f t="shared" si="46"/>
        <v>2007</v>
      </c>
      <c r="K325" s="2" t="s">
        <v>3662</v>
      </c>
      <c r="L325" s="126" t="s">
        <v>3663</v>
      </c>
      <c r="M325" s="126" t="s">
        <v>3664</v>
      </c>
      <c r="N325" s="126" t="s">
        <v>3665</v>
      </c>
      <c r="O325" s="126" t="s">
        <v>3666</v>
      </c>
      <c r="P325" s="38" t="s">
        <v>3655</v>
      </c>
      <c r="Q325" s="239">
        <f t="shared" si="54"/>
        <v>0.46597222222044365</v>
      </c>
      <c r="R325" s="239">
        <f t="shared" si="55"/>
        <v>0.54236111111094942</v>
      </c>
      <c r="S325" s="21">
        <f t="shared" si="53"/>
        <v>2.7958333333226619</v>
      </c>
      <c r="T325" s="6">
        <v>1219.3699999999999</v>
      </c>
      <c r="U325" s="6">
        <v>1325.37</v>
      </c>
      <c r="V325" s="169" t="s">
        <v>3667</v>
      </c>
      <c r="W325" s="112">
        <v>39391</v>
      </c>
      <c r="X325" s="112">
        <v>39391</v>
      </c>
      <c r="Y325" s="112">
        <v>39391</v>
      </c>
      <c r="Z325" s="2" t="s">
        <v>8</v>
      </c>
      <c r="AA325" s="2" t="s">
        <v>8</v>
      </c>
      <c r="AB325" s="112">
        <v>39391</v>
      </c>
      <c r="AC325" s="112">
        <v>39391</v>
      </c>
      <c r="AD325" s="112">
        <v>39391</v>
      </c>
      <c r="AE325" s="112">
        <v>39391</v>
      </c>
      <c r="AF325" s="112">
        <v>39391</v>
      </c>
      <c r="AG325" s="2" t="s">
        <v>8</v>
      </c>
      <c r="AH325" s="2" t="s">
        <v>8</v>
      </c>
      <c r="AI325" s="112">
        <v>39391</v>
      </c>
    </row>
    <row r="326" spans="1:35">
      <c r="A326" s="2" t="s">
        <v>816</v>
      </c>
      <c r="B326" s="81" t="s">
        <v>672</v>
      </c>
      <c r="C326" s="59" t="s">
        <v>817</v>
      </c>
      <c r="D326" s="2" t="s">
        <v>818</v>
      </c>
      <c r="E326" s="2" t="s">
        <v>249</v>
      </c>
      <c r="F326" s="2" t="s">
        <v>766</v>
      </c>
      <c r="G326" s="139">
        <v>18.920000000000002</v>
      </c>
      <c r="H326" s="139">
        <v>-155.27000000000001</v>
      </c>
      <c r="I326" s="96">
        <f t="shared" si="56"/>
        <v>5</v>
      </c>
      <c r="J326" s="13">
        <f t="shared" si="46"/>
        <v>2007</v>
      </c>
      <c r="K326" s="2" t="s">
        <v>3657</v>
      </c>
      <c r="L326" s="126" t="s">
        <v>3658</v>
      </c>
      <c r="M326" s="126" t="s">
        <v>3659</v>
      </c>
      <c r="N326" s="126" t="s">
        <v>3660</v>
      </c>
      <c r="O326" s="126" t="s">
        <v>3661</v>
      </c>
      <c r="P326" s="38" t="s">
        <v>3655</v>
      </c>
      <c r="Q326" s="239">
        <f t="shared" si="54"/>
        <v>1.0881944444481633</v>
      </c>
      <c r="R326" s="239">
        <f t="shared" si="55"/>
        <v>1.1604166666656965</v>
      </c>
      <c r="S326" s="21">
        <f t="shared" si="53"/>
        <v>6.5291666666889796</v>
      </c>
      <c r="T326" s="6">
        <v>1135.71</v>
      </c>
      <c r="U326" s="6">
        <v>1343.98</v>
      </c>
      <c r="V326" s="169" t="s">
        <v>3656</v>
      </c>
      <c r="W326" s="112">
        <v>39391</v>
      </c>
      <c r="X326" s="112">
        <v>39391</v>
      </c>
      <c r="Y326" s="112">
        <v>39391</v>
      </c>
      <c r="Z326" s="2" t="s">
        <v>8</v>
      </c>
      <c r="AA326" s="2" t="s">
        <v>8</v>
      </c>
      <c r="AB326" s="112">
        <v>39391</v>
      </c>
      <c r="AC326" s="112">
        <v>39391</v>
      </c>
      <c r="AD326" s="112">
        <v>39391</v>
      </c>
      <c r="AE326" s="112">
        <v>39391</v>
      </c>
      <c r="AF326" s="112">
        <v>39391</v>
      </c>
      <c r="AG326" s="2" t="s">
        <v>8</v>
      </c>
      <c r="AH326" s="2" t="s">
        <v>8</v>
      </c>
      <c r="AI326" s="112">
        <v>39391</v>
      </c>
    </row>
    <row r="327" spans="1:35">
      <c r="A327" s="2" t="s">
        <v>816</v>
      </c>
      <c r="B327" s="81" t="s">
        <v>672</v>
      </c>
      <c r="C327" s="59" t="s">
        <v>817</v>
      </c>
      <c r="D327" s="2" t="s">
        <v>818</v>
      </c>
      <c r="E327" s="2" t="s">
        <v>249</v>
      </c>
      <c r="F327" s="2" t="s">
        <v>766</v>
      </c>
      <c r="G327" s="139">
        <v>18.920000000000002</v>
      </c>
      <c r="H327" s="139">
        <v>-155.27000000000001</v>
      </c>
      <c r="I327" s="96">
        <f t="shared" si="56"/>
        <v>5</v>
      </c>
      <c r="J327" s="13">
        <f t="shared" si="46"/>
        <v>2007</v>
      </c>
      <c r="K327" s="2" t="s">
        <v>3650</v>
      </c>
      <c r="L327" s="126" t="s">
        <v>3651</v>
      </c>
      <c r="M327" s="126" t="s">
        <v>3652</v>
      </c>
      <c r="N327" s="126" t="s">
        <v>3653</v>
      </c>
      <c r="O327" s="126" t="s">
        <v>3654</v>
      </c>
      <c r="P327" s="38" t="s">
        <v>3655</v>
      </c>
      <c r="Q327" s="239">
        <f t="shared" si="54"/>
        <v>1.1006944444452529</v>
      </c>
      <c r="R327" s="239">
        <f t="shared" si="55"/>
        <v>1.1736111111094942</v>
      </c>
      <c r="S327" s="21">
        <f t="shared" si="53"/>
        <v>6.6041666666715173</v>
      </c>
      <c r="T327" s="6">
        <v>957.31</v>
      </c>
      <c r="U327" s="6">
        <v>1344.22</v>
      </c>
      <c r="V327" s="169" t="s">
        <v>3656</v>
      </c>
      <c r="W327" s="112">
        <v>39391</v>
      </c>
      <c r="X327" s="112">
        <v>39391</v>
      </c>
      <c r="Y327" s="112">
        <v>39391</v>
      </c>
      <c r="Z327" s="2" t="s">
        <v>8</v>
      </c>
      <c r="AA327" s="2" t="s">
        <v>8</v>
      </c>
      <c r="AB327" s="112">
        <v>39391</v>
      </c>
      <c r="AC327" s="112">
        <v>39391</v>
      </c>
      <c r="AD327" s="112">
        <v>39391</v>
      </c>
      <c r="AE327" s="112">
        <v>39391</v>
      </c>
      <c r="AF327" s="112">
        <v>39391</v>
      </c>
      <c r="AG327" s="2" t="s">
        <v>8</v>
      </c>
      <c r="AH327" s="2" t="s">
        <v>8</v>
      </c>
      <c r="AI327" s="112">
        <v>39391</v>
      </c>
    </row>
    <row r="328" spans="1:35">
      <c r="A328" s="2" t="s">
        <v>820</v>
      </c>
      <c r="B328" s="81" t="s">
        <v>672</v>
      </c>
      <c r="C328" s="59" t="s">
        <v>821</v>
      </c>
      <c r="D328" s="2" t="s">
        <v>822</v>
      </c>
      <c r="E328" s="2" t="s">
        <v>249</v>
      </c>
      <c r="F328" s="2" t="s">
        <v>250</v>
      </c>
      <c r="G328" s="139">
        <v>20</v>
      </c>
      <c r="H328" s="139">
        <v>-150</v>
      </c>
      <c r="I328" s="83" t="s">
        <v>823</v>
      </c>
      <c r="J328" s="13">
        <f t="shared" si="46"/>
        <v>2007</v>
      </c>
      <c r="K328" s="2" t="s">
        <v>3645</v>
      </c>
      <c r="L328" s="124">
        <v>39389.25</v>
      </c>
      <c r="M328" s="126" t="s">
        <v>3646</v>
      </c>
      <c r="N328" s="126" t="s">
        <v>3647</v>
      </c>
      <c r="O328" s="126" t="s">
        <v>3648</v>
      </c>
      <c r="P328" s="126" t="s">
        <v>3649</v>
      </c>
      <c r="Q328" s="239">
        <f>N328 - M328</f>
        <v>0.20763888888905058</v>
      </c>
      <c r="R328" s="239">
        <f>O328 - L328</f>
        <v>0.4256944444423425</v>
      </c>
      <c r="S328" s="21">
        <f t="shared" si="53"/>
        <v>1.2458333333343035</v>
      </c>
      <c r="T328" s="6">
        <v>5210.0200000000004</v>
      </c>
      <c r="U328" s="6">
        <v>5215.08</v>
      </c>
      <c r="W328" s="112">
        <v>39440</v>
      </c>
      <c r="X328" s="112">
        <v>39440</v>
      </c>
      <c r="Y328" s="112">
        <v>39440</v>
      </c>
      <c r="Z328" s="2" t="s">
        <v>8</v>
      </c>
      <c r="AA328" s="2" t="s">
        <v>8</v>
      </c>
      <c r="AB328" s="112">
        <v>39440</v>
      </c>
      <c r="AC328" s="112">
        <v>39440</v>
      </c>
      <c r="AD328" s="112">
        <v>39440</v>
      </c>
      <c r="AE328" s="2" t="s">
        <v>8</v>
      </c>
      <c r="AF328" s="2" t="s">
        <v>8</v>
      </c>
      <c r="AG328" s="2" t="s">
        <v>8</v>
      </c>
      <c r="AH328" s="2" t="s">
        <v>8</v>
      </c>
      <c r="AI328" s="112">
        <v>39440</v>
      </c>
    </row>
    <row r="329" spans="1:35">
      <c r="A329" s="2" t="s">
        <v>820</v>
      </c>
      <c r="B329" s="81" t="s">
        <v>672</v>
      </c>
      <c r="C329" s="59" t="s">
        <v>821</v>
      </c>
      <c r="D329" s="2" t="s">
        <v>822</v>
      </c>
      <c r="E329" s="2" t="s">
        <v>249</v>
      </c>
      <c r="F329" s="2" t="s">
        <v>250</v>
      </c>
      <c r="G329" s="139">
        <v>20</v>
      </c>
      <c r="H329" s="139">
        <v>-150</v>
      </c>
      <c r="I329" s="83" t="s">
        <v>823</v>
      </c>
      <c r="J329" s="13">
        <f t="shared" ref="J329:J337" si="57">YEAR(L329)</f>
        <v>2007</v>
      </c>
      <c r="K329" s="2" t="s">
        <v>3642</v>
      </c>
      <c r="L329" s="124">
        <v>39390.163194444445</v>
      </c>
      <c r="M329" s="123">
        <v>39390.280555555553</v>
      </c>
      <c r="N329" s="123">
        <v>39390.361805555556</v>
      </c>
      <c r="O329" s="126" t="s">
        <v>3643</v>
      </c>
      <c r="P329" s="39" t="s">
        <v>3644</v>
      </c>
      <c r="Q329" s="239">
        <f t="shared" ref="Q329:Q335" si="58">N329 - M329</f>
        <v>8.1250000002910383E-2</v>
      </c>
      <c r="R329" s="239">
        <f t="shared" ref="R329:R335" si="59">O329 - L329</f>
        <v>0.31597222221898846</v>
      </c>
      <c r="S329" s="21">
        <f t="shared" si="53"/>
        <v>0.4875000000174623</v>
      </c>
      <c r="T329" s="6">
        <v>5350.73</v>
      </c>
      <c r="U329" s="6">
        <v>5358.75</v>
      </c>
      <c r="W329" s="112">
        <v>39440</v>
      </c>
      <c r="X329" s="112">
        <v>39440</v>
      </c>
      <c r="Y329" s="112">
        <v>39440</v>
      </c>
      <c r="Z329" s="2" t="s">
        <v>8</v>
      </c>
      <c r="AA329" s="2" t="s">
        <v>8</v>
      </c>
      <c r="AB329" s="112">
        <v>39440</v>
      </c>
      <c r="AC329" s="112">
        <v>39440</v>
      </c>
      <c r="AD329" s="112">
        <v>39440</v>
      </c>
      <c r="AE329" s="2" t="s">
        <v>8</v>
      </c>
      <c r="AF329" s="2" t="s">
        <v>8</v>
      </c>
      <c r="AG329" s="2" t="s">
        <v>8</v>
      </c>
      <c r="AH329" s="2" t="s">
        <v>8</v>
      </c>
      <c r="AI329" s="112">
        <v>39440</v>
      </c>
    </row>
    <row r="330" spans="1:35">
      <c r="A330" s="2" t="s">
        <v>820</v>
      </c>
      <c r="B330" s="81" t="s">
        <v>672</v>
      </c>
      <c r="C330" s="59" t="s">
        <v>821</v>
      </c>
      <c r="D330" s="2" t="s">
        <v>822</v>
      </c>
      <c r="E330" s="2" t="s">
        <v>249</v>
      </c>
      <c r="F330" s="2" t="s">
        <v>250</v>
      </c>
      <c r="G330" s="139">
        <v>20</v>
      </c>
      <c r="H330" s="139">
        <v>-150</v>
      </c>
      <c r="I330" s="83" t="s">
        <v>823</v>
      </c>
      <c r="J330" s="13">
        <f t="shared" si="57"/>
        <v>2007</v>
      </c>
      <c r="K330" s="2" t="s">
        <v>3640</v>
      </c>
      <c r="L330" s="123">
        <v>39390.974999999999</v>
      </c>
      <c r="M330" s="123">
        <v>39391.088194444441</v>
      </c>
      <c r="N330" s="123">
        <v>39391.188888888886</v>
      </c>
      <c r="O330" s="124">
        <v>39391.290277777778</v>
      </c>
      <c r="P330" s="39" t="s">
        <v>3641</v>
      </c>
      <c r="Q330" s="239">
        <f t="shared" si="58"/>
        <v>0.10069444444525288</v>
      </c>
      <c r="R330" s="239">
        <f t="shared" si="59"/>
        <v>0.31527777777955635</v>
      </c>
      <c r="S330" s="21">
        <f t="shared" si="53"/>
        <v>0.60416666667151731</v>
      </c>
      <c r="T330" s="6">
        <v>5353.76</v>
      </c>
      <c r="U330" s="6">
        <v>5378.43</v>
      </c>
      <c r="W330" s="112">
        <v>39440</v>
      </c>
      <c r="X330" s="112">
        <v>39440</v>
      </c>
      <c r="Y330" s="112">
        <v>39440</v>
      </c>
      <c r="Z330" s="2" t="s">
        <v>8</v>
      </c>
      <c r="AA330" s="2" t="s">
        <v>8</v>
      </c>
      <c r="AB330" s="112">
        <v>39440</v>
      </c>
      <c r="AC330" s="112">
        <v>39440</v>
      </c>
      <c r="AD330" s="112">
        <v>39440</v>
      </c>
      <c r="AE330" s="2" t="s">
        <v>8</v>
      </c>
      <c r="AF330" s="2" t="s">
        <v>8</v>
      </c>
      <c r="AG330" s="2" t="s">
        <v>8</v>
      </c>
      <c r="AH330" s="2" t="s">
        <v>8</v>
      </c>
      <c r="AI330" s="112">
        <v>39440</v>
      </c>
    </row>
    <row r="331" spans="1:35">
      <c r="A331" s="2" t="s">
        <v>820</v>
      </c>
      <c r="B331" s="81" t="s">
        <v>672</v>
      </c>
      <c r="C331" s="59" t="s">
        <v>821</v>
      </c>
      <c r="D331" s="2" t="s">
        <v>822</v>
      </c>
      <c r="E331" s="2" t="s">
        <v>249</v>
      </c>
      <c r="F331" s="2" t="s">
        <v>250</v>
      </c>
      <c r="G331" s="139">
        <v>20</v>
      </c>
      <c r="H331" s="139">
        <v>-150</v>
      </c>
      <c r="I331" s="83" t="s">
        <v>823</v>
      </c>
      <c r="J331" s="13">
        <f t="shared" si="57"/>
        <v>2007</v>
      </c>
      <c r="K331" s="2" t="s">
        <v>3638</v>
      </c>
      <c r="L331" s="123">
        <v>39391.788194444445</v>
      </c>
      <c r="M331" s="123">
        <v>39391.899305555555</v>
      </c>
      <c r="N331" s="123">
        <v>39391.959722222222</v>
      </c>
      <c r="O331" s="123">
        <v>39392.055555555555</v>
      </c>
      <c r="P331" s="39" t="s">
        <v>3639</v>
      </c>
      <c r="Q331" s="239">
        <f t="shared" si="58"/>
        <v>6.0416666667151731E-2</v>
      </c>
      <c r="R331" s="239">
        <f t="shared" si="59"/>
        <v>0.26736111110949423</v>
      </c>
      <c r="S331" s="21">
        <f t="shared" si="53"/>
        <v>0.36250000000291038</v>
      </c>
      <c r="T331" s="6">
        <v>5317.61</v>
      </c>
      <c r="U331" s="6">
        <v>5322.29</v>
      </c>
      <c r="W331" s="112">
        <v>39440</v>
      </c>
      <c r="X331" s="112">
        <v>39440</v>
      </c>
      <c r="Y331" s="112">
        <v>39440</v>
      </c>
      <c r="Z331" s="2" t="s">
        <v>8</v>
      </c>
      <c r="AA331" s="2" t="s">
        <v>8</v>
      </c>
      <c r="AB331" s="112">
        <v>39440</v>
      </c>
      <c r="AC331" s="112">
        <v>39440</v>
      </c>
      <c r="AD331" s="112">
        <v>39440</v>
      </c>
      <c r="AE331" s="2" t="s">
        <v>8</v>
      </c>
      <c r="AF331" s="2" t="s">
        <v>8</v>
      </c>
      <c r="AG331" s="2" t="s">
        <v>8</v>
      </c>
      <c r="AH331" s="2" t="s">
        <v>8</v>
      </c>
      <c r="AI331" s="112">
        <v>39440</v>
      </c>
    </row>
    <row r="332" spans="1:35">
      <c r="A332" s="2" t="s">
        <v>820</v>
      </c>
      <c r="B332" s="81" t="s">
        <v>672</v>
      </c>
      <c r="C332" s="59" t="s">
        <v>821</v>
      </c>
      <c r="D332" s="2" t="s">
        <v>822</v>
      </c>
      <c r="E332" s="2" t="s">
        <v>249</v>
      </c>
      <c r="F332" s="2" t="s">
        <v>250</v>
      </c>
      <c r="G332" s="139">
        <v>20</v>
      </c>
      <c r="H332" s="139">
        <v>-150</v>
      </c>
      <c r="I332" s="83" t="s">
        <v>823</v>
      </c>
      <c r="J332" s="13">
        <f t="shared" si="57"/>
        <v>2007</v>
      </c>
      <c r="K332" s="2" t="s">
        <v>3633</v>
      </c>
      <c r="L332" s="124">
        <v>39392.757638888892</v>
      </c>
      <c r="M332" s="5" t="s">
        <v>3634</v>
      </c>
      <c r="N332" s="5" t="s">
        <v>3635</v>
      </c>
      <c r="O332" s="126" t="s">
        <v>3636</v>
      </c>
      <c r="P332" s="39" t="s">
        <v>3637</v>
      </c>
      <c r="Q332" s="239">
        <f t="shared" si="58"/>
        <v>6.5277777779556345E-2</v>
      </c>
      <c r="R332" s="239">
        <f t="shared" si="59"/>
        <v>0.26319444444379769</v>
      </c>
      <c r="S332" s="21">
        <f t="shared" si="53"/>
        <v>0.39166666667733807</v>
      </c>
      <c r="T332" s="6">
        <v>5187.41</v>
      </c>
      <c r="U332" s="6">
        <v>5188.96</v>
      </c>
      <c r="W332" s="112">
        <v>39440</v>
      </c>
      <c r="X332" s="112">
        <v>39440</v>
      </c>
      <c r="Y332" s="112">
        <v>39440</v>
      </c>
      <c r="Z332" s="2" t="s">
        <v>8</v>
      </c>
      <c r="AA332" s="2" t="s">
        <v>8</v>
      </c>
      <c r="AB332" s="112">
        <v>39440</v>
      </c>
      <c r="AC332" s="112">
        <v>39440</v>
      </c>
      <c r="AD332" s="112">
        <v>39440</v>
      </c>
      <c r="AE332" s="2" t="s">
        <v>8</v>
      </c>
      <c r="AF332" s="2" t="s">
        <v>8</v>
      </c>
      <c r="AG332" s="2" t="s">
        <v>8</v>
      </c>
      <c r="AH332" s="2" t="s">
        <v>8</v>
      </c>
      <c r="AI332" s="112">
        <v>39440</v>
      </c>
    </row>
    <row r="333" spans="1:35">
      <c r="A333" s="2" t="s">
        <v>820</v>
      </c>
      <c r="B333" s="81" t="s">
        <v>672</v>
      </c>
      <c r="C333" s="59" t="s">
        <v>821</v>
      </c>
      <c r="D333" s="2" t="s">
        <v>822</v>
      </c>
      <c r="E333" s="2" t="s">
        <v>249</v>
      </c>
      <c r="F333" s="2" t="s">
        <v>250</v>
      </c>
      <c r="G333" s="139">
        <v>20</v>
      </c>
      <c r="H333" s="139">
        <v>-150</v>
      </c>
      <c r="I333" s="83" t="s">
        <v>823</v>
      </c>
      <c r="J333" s="13">
        <f t="shared" si="57"/>
        <v>2007</v>
      </c>
      <c r="K333" s="2" t="s">
        <v>3628</v>
      </c>
      <c r="L333" s="124">
        <v>39393.666666666664</v>
      </c>
      <c r="M333" s="126" t="s">
        <v>3629</v>
      </c>
      <c r="N333" s="126" t="s">
        <v>3630</v>
      </c>
      <c r="O333" s="126" t="s">
        <v>3631</v>
      </c>
      <c r="P333" s="39" t="s">
        <v>3632</v>
      </c>
      <c r="Q333" s="239">
        <f t="shared" si="58"/>
        <v>7.013888889196096E-2</v>
      </c>
      <c r="R333" s="239">
        <f t="shared" si="59"/>
        <v>0.27500000000145519</v>
      </c>
      <c r="S333" s="21">
        <f t="shared" si="53"/>
        <v>0.42083333335176576</v>
      </c>
      <c r="T333" s="6">
        <v>5087.3500000000004</v>
      </c>
      <c r="U333" s="6">
        <v>5088.55</v>
      </c>
      <c r="W333" s="112">
        <v>39440</v>
      </c>
      <c r="X333" s="112">
        <v>39440</v>
      </c>
      <c r="Y333" s="112">
        <v>39440</v>
      </c>
      <c r="Z333" s="2" t="s">
        <v>8</v>
      </c>
      <c r="AA333" s="2" t="s">
        <v>8</v>
      </c>
      <c r="AB333" s="112">
        <v>39440</v>
      </c>
      <c r="AC333" s="112">
        <v>39440</v>
      </c>
      <c r="AD333" s="112">
        <v>39440</v>
      </c>
      <c r="AE333" s="2" t="s">
        <v>8</v>
      </c>
      <c r="AF333" s="2" t="s">
        <v>8</v>
      </c>
      <c r="AG333" s="2" t="s">
        <v>8</v>
      </c>
      <c r="AH333" s="2" t="s">
        <v>8</v>
      </c>
      <c r="AI333" s="112">
        <v>39440</v>
      </c>
    </row>
    <row r="334" spans="1:35">
      <c r="A334" s="2" t="s">
        <v>820</v>
      </c>
      <c r="B334" s="81" t="s">
        <v>672</v>
      </c>
      <c r="C334" s="59" t="s">
        <v>821</v>
      </c>
      <c r="D334" s="2" t="s">
        <v>822</v>
      </c>
      <c r="E334" s="2" t="s">
        <v>249</v>
      </c>
      <c r="F334" s="2" t="s">
        <v>250</v>
      </c>
      <c r="G334" s="139">
        <v>20</v>
      </c>
      <c r="H334" s="139">
        <v>-150</v>
      </c>
      <c r="I334" s="83" t="s">
        <v>823</v>
      </c>
      <c r="J334" s="13">
        <f t="shared" si="57"/>
        <v>2007</v>
      </c>
      <c r="K334" s="2" t="s">
        <v>3623</v>
      </c>
      <c r="L334" s="124">
        <v>39394.409722222219</v>
      </c>
      <c r="M334" s="126" t="s">
        <v>3624</v>
      </c>
      <c r="N334" s="5" t="s">
        <v>3625</v>
      </c>
      <c r="O334" s="126" t="s">
        <v>3626</v>
      </c>
      <c r="P334" s="39" t="s">
        <v>3627</v>
      </c>
      <c r="Q334" s="239">
        <f t="shared" si="58"/>
        <v>2.361111110803904E-2</v>
      </c>
      <c r="R334" s="239">
        <f t="shared" si="59"/>
        <v>0.25</v>
      </c>
      <c r="S334" s="21">
        <f t="shared" si="53"/>
        <v>0.14166666664823424</v>
      </c>
      <c r="T334" s="6">
        <v>5395.97</v>
      </c>
      <c r="U334" s="6">
        <v>5398.15</v>
      </c>
      <c r="W334" s="112">
        <v>39440</v>
      </c>
      <c r="X334" s="112">
        <v>39440</v>
      </c>
      <c r="Y334" s="112">
        <v>39440</v>
      </c>
      <c r="Z334" s="2" t="s">
        <v>8</v>
      </c>
      <c r="AA334" s="2" t="s">
        <v>8</v>
      </c>
      <c r="AB334" s="112">
        <v>39440</v>
      </c>
      <c r="AC334" s="112">
        <v>39440</v>
      </c>
      <c r="AD334" s="112">
        <v>39440</v>
      </c>
      <c r="AE334" s="2" t="s">
        <v>8</v>
      </c>
      <c r="AF334" s="2" t="s">
        <v>8</v>
      </c>
      <c r="AG334" s="2" t="s">
        <v>8</v>
      </c>
      <c r="AH334" s="2" t="s">
        <v>8</v>
      </c>
      <c r="AI334" s="112">
        <v>39440</v>
      </c>
    </row>
    <row r="335" spans="1:35">
      <c r="A335" s="2" t="s">
        <v>820</v>
      </c>
      <c r="B335" s="81" t="s">
        <v>672</v>
      </c>
      <c r="C335" s="59" t="s">
        <v>821</v>
      </c>
      <c r="D335" s="2" t="s">
        <v>822</v>
      </c>
      <c r="E335" s="2" t="s">
        <v>249</v>
      </c>
      <c r="F335" s="2" t="s">
        <v>250</v>
      </c>
      <c r="G335" s="139">
        <v>20</v>
      </c>
      <c r="H335" s="139">
        <v>-150</v>
      </c>
      <c r="I335" s="83" t="s">
        <v>823</v>
      </c>
      <c r="J335" s="13">
        <f t="shared" si="57"/>
        <v>2007</v>
      </c>
      <c r="K335" s="2" t="s">
        <v>3618</v>
      </c>
      <c r="L335" s="124">
        <v>39395.07916666667</v>
      </c>
      <c r="M335" s="126" t="s">
        <v>3619</v>
      </c>
      <c r="N335" s="126" t="s">
        <v>3620</v>
      </c>
      <c r="O335" s="126" t="s">
        <v>3621</v>
      </c>
      <c r="P335" s="39" t="s">
        <v>3622</v>
      </c>
      <c r="Q335" s="239">
        <f t="shared" si="58"/>
        <v>0.13958333333721384</v>
      </c>
      <c r="R335" s="239">
        <f t="shared" si="59"/>
        <v>0.35833333332993789</v>
      </c>
      <c r="S335" s="21">
        <f t="shared" si="53"/>
        <v>0.83750000002328306</v>
      </c>
      <c r="T335" s="6">
        <v>5124.55</v>
      </c>
      <c r="U335" s="6">
        <v>5128.46</v>
      </c>
      <c r="W335" s="112">
        <v>39440</v>
      </c>
      <c r="X335" s="112">
        <v>39440</v>
      </c>
      <c r="Y335" s="112">
        <v>39440</v>
      </c>
      <c r="Z335" s="2" t="s">
        <v>8</v>
      </c>
      <c r="AA335" s="2" t="s">
        <v>8</v>
      </c>
      <c r="AB335" s="112">
        <v>39440</v>
      </c>
      <c r="AC335" s="112">
        <v>39440</v>
      </c>
      <c r="AD335" s="112">
        <v>39440</v>
      </c>
      <c r="AE335" s="2" t="s">
        <v>8</v>
      </c>
      <c r="AF335" s="2" t="s">
        <v>8</v>
      </c>
      <c r="AG335" s="2" t="s">
        <v>8</v>
      </c>
      <c r="AH335" s="2" t="s">
        <v>8</v>
      </c>
      <c r="AI335" s="112">
        <v>39440</v>
      </c>
    </row>
    <row r="336" spans="1:35">
      <c r="A336" s="2" t="s">
        <v>829</v>
      </c>
      <c r="B336" s="81" t="s">
        <v>488</v>
      </c>
      <c r="C336" s="59" t="s">
        <v>830</v>
      </c>
      <c r="D336" s="2" t="s">
        <v>831</v>
      </c>
      <c r="E336" s="2" t="s">
        <v>206</v>
      </c>
      <c r="F336" s="81" t="s">
        <v>832</v>
      </c>
      <c r="G336" s="139">
        <v>22.5</v>
      </c>
      <c r="H336" s="139">
        <v>-115.333</v>
      </c>
      <c r="I336" s="13">
        <v>11</v>
      </c>
      <c r="J336" s="2">
        <v>2008</v>
      </c>
      <c r="K336" s="2" t="s">
        <v>3612</v>
      </c>
      <c r="L336" s="5" t="s">
        <v>3613</v>
      </c>
      <c r="M336" s="5" t="s">
        <v>3614</v>
      </c>
      <c r="N336" s="5" t="s">
        <v>3615</v>
      </c>
      <c r="O336" s="5" t="s">
        <v>3616</v>
      </c>
      <c r="P336" s="38" t="s">
        <v>3617</v>
      </c>
      <c r="Q336" s="239">
        <f>N336 - M336</f>
        <v>0.25277777777955635</v>
      </c>
      <c r="R336" s="239">
        <f>O336 - L336</f>
        <v>0.40486111111385981</v>
      </c>
      <c r="S336" s="21">
        <f t="shared" si="53"/>
        <v>1.5166666666773381</v>
      </c>
      <c r="T336" s="6"/>
      <c r="U336" s="6">
        <v>3297</v>
      </c>
      <c r="W336" s="112">
        <v>39696</v>
      </c>
      <c r="X336" s="112">
        <v>39696</v>
      </c>
      <c r="Y336" s="112">
        <v>39696</v>
      </c>
      <c r="Z336" s="2" t="s">
        <v>8</v>
      </c>
      <c r="AA336" s="112">
        <v>39696</v>
      </c>
      <c r="AB336" s="112">
        <v>39696</v>
      </c>
      <c r="AC336" s="112">
        <v>39696</v>
      </c>
      <c r="AD336" s="112">
        <v>39696</v>
      </c>
      <c r="AE336" s="2" t="s">
        <v>8</v>
      </c>
      <c r="AF336" s="2" t="s">
        <v>8</v>
      </c>
      <c r="AG336" s="2" t="s">
        <v>8</v>
      </c>
      <c r="AH336" s="2" t="s">
        <v>8</v>
      </c>
      <c r="AI336" s="112">
        <v>39696</v>
      </c>
    </row>
    <row r="337" spans="1:35">
      <c r="A337" s="2" t="s">
        <v>834</v>
      </c>
      <c r="B337" s="81" t="s">
        <v>488</v>
      </c>
      <c r="C337" s="59" t="s">
        <v>835</v>
      </c>
      <c r="D337" s="2" t="s">
        <v>272</v>
      </c>
      <c r="E337" s="2" t="s">
        <v>206</v>
      </c>
      <c r="F337" s="81" t="s">
        <v>836</v>
      </c>
      <c r="G337" s="139">
        <v>25</v>
      </c>
      <c r="H337" s="139">
        <v>-110</v>
      </c>
      <c r="I337" s="83" t="s">
        <v>837</v>
      </c>
      <c r="J337" s="13">
        <f t="shared" si="57"/>
        <v>2008</v>
      </c>
      <c r="K337" s="2" t="s">
        <v>3607</v>
      </c>
      <c r="L337" s="126" t="s">
        <v>6765</v>
      </c>
      <c r="M337" s="126" t="s">
        <v>3608</v>
      </c>
      <c r="N337" s="126" t="s">
        <v>3609</v>
      </c>
      <c r="O337" s="126" t="s">
        <v>3610</v>
      </c>
      <c r="P337" s="38" t="s">
        <v>3611</v>
      </c>
      <c r="Q337" s="239">
        <f t="shared" ref="Q337:Q357" si="60">N337 - M337</f>
        <v>0.58888888888759539</v>
      </c>
      <c r="R337" s="239">
        <f t="shared" ref="R337:R357" si="61">O337 - L337</f>
        <v>0.67500000000291038</v>
      </c>
      <c r="S337" s="21">
        <f t="shared" si="53"/>
        <v>3.5333333333255723</v>
      </c>
      <c r="T337" s="12"/>
      <c r="U337" s="6">
        <v>1512</v>
      </c>
      <c r="V337" s="169" t="s">
        <v>3508</v>
      </c>
      <c r="W337" s="112">
        <v>39696</v>
      </c>
      <c r="X337" s="112">
        <v>39696</v>
      </c>
      <c r="Y337" s="112">
        <v>39696</v>
      </c>
      <c r="Z337" s="2" t="s">
        <v>8</v>
      </c>
      <c r="AA337" s="2" t="s">
        <v>8</v>
      </c>
      <c r="AB337" s="112">
        <v>39696</v>
      </c>
      <c r="AC337" s="112">
        <v>39696</v>
      </c>
      <c r="AD337" s="112">
        <v>39696</v>
      </c>
      <c r="AE337" s="112">
        <v>39696</v>
      </c>
      <c r="AF337" s="112">
        <v>39696</v>
      </c>
      <c r="AG337" s="2" t="s">
        <v>8</v>
      </c>
      <c r="AH337" s="112">
        <v>39696</v>
      </c>
      <c r="AI337" s="112">
        <v>39696</v>
      </c>
    </row>
    <row r="338" spans="1:35">
      <c r="A338" s="2" t="s">
        <v>834</v>
      </c>
      <c r="B338" s="81" t="s">
        <v>488</v>
      </c>
      <c r="C338" s="59" t="s">
        <v>835</v>
      </c>
      <c r="D338" s="2" t="s">
        <v>272</v>
      </c>
      <c r="E338" s="2" t="s">
        <v>206</v>
      </c>
      <c r="F338" s="81" t="s">
        <v>836</v>
      </c>
      <c r="G338" s="139">
        <v>25</v>
      </c>
      <c r="H338" s="139">
        <v>-110</v>
      </c>
      <c r="I338" s="83" t="s">
        <v>837</v>
      </c>
      <c r="J338" s="13">
        <f t="shared" ref="J338:J363" si="62">YEAR(L338)</f>
        <v>2008</v>
      </c>
      <c r="K338" s="2" t="s">
        <v>3600</v>
      </c>
      <c r="L338" s="126" t="s">
        <v>3601</v>
      </c>
      <c r="M338" s="126" t="s">
        <v>3602</v>
      </c>
      <c r="N338" s="126" t="s">
        <v>3603</v>
      </c>
      <c r="O338" s="126" t="s">
        <v>3604</v>
      </c>
      <c r="P338" s="38" t="s">
        <v>3605</v>
      </c>
      <c r="Q338" s="239">
        <f t="shared" si="60"/>
        <v>0.59305555555329192</v>
      </c>
      <c r="R338" s="239">
        <f t="shared" si="61"/>
        <v>0.66249999999854481</v>
      </c>
      <c r="S338" s="21">
        <f t="shared" si="53"/>
        <v>3.5583333333197515</v>
      </c>
      <c r="T338" s="12"/>
      <c r="U338" s="6">
        <v>2673</v>
      </c>
      <c r="V338" s="169" t="s">
        <v>3606</v>
      </c>
      <c r="W338" s="112">
        <v>39696</v>
      </c>
      <c r="X338" s="112">
        <v>39696</v>
      </c>
      <c r="Y338" s="112">
        <v>39696</v>
      </c>
      <c r="Z338" s="2" t="s">
        <v>8</v>
      </c>
      <c r="AA338" s="2" t="s">
        <v>8</v>
      </c>
      <c r="AB338" s="112">
        <v>39696</v>
      </c>
      <c r="AC338" s="112">
        <v>39696</v>
      </c>
      <c r="AD338" s="112">
        <v>39696</v>
      </c>
      <c r="AE338" s="112">
        <v>39696</v>
      </c>
      <c r="AF338" s="112">
        <v>39696</v>
      </c>
      <c r="AG338" s="2" t="s">
        <v>8</v>
      </c>
      <c r="AH338" s="112">
        <v>39696</v>
      </c>
      <c r="AI338" s="112">
        <v>39696</v>
      </c>
    </row>
    <row r="339" spans="1:35">
      <c r="A339" s="2" t="s">
        <v>834</v>
      </c>
      <c r="B339" s="81" t="s">
        <v>488</v>
      </c>
      <c r="C339" s="59" t="s">
        <v>835</v>
      </c>
      <c r="D339" s="2" t="s">
        <v>272</v>
      </c>
      <c r="E339" s="2" t="s">
        <v>206</v>
      </c>
      <c r="F339" s="81" t="s">
        <v>836</v>
      </c>
      <c r="G339" s="139">
        <v>25</v>
      </c>
      <c r="H339" s="139">
        <v>-110</v>
      </c>
      <c r="I339" s="83" t="s">
        <v>837</v>
      </c>
      <c r="J339" s="13">
        <f t="shared" si="62"/>
        <v>2008</v>
      </c>
      <c r="K339" s="2" t="s">
        <v>3593</v>
      </c>
      <c r="L339" s="126" t="s">
        <v>3594</v>
      </c>
      <c r="M339" s="126" t="s">
        <v>3595</v>
      </c>
      <c r="N339" s="126" t="s">
        <v>3596</v>
      </c>
      <c r="O339" s="126" t="s">
        <v>3597</v>
      </c>
      <c r="P339" s="38" t="s">
        <v>3598</v>
      </c>
      <c r="Q339" s="239">
        <f t="shared" si="60"/>
        <v>0.15486111111385981</v>
      </c>
      <c r="R339" s="239">
        <f t="shared" si="61"/>
        <v>0.21875</v>
      </c>
      <c r="S339" s="21">
        <f t="shared" si="53"/>
        <v>0.92916666668315884</v>
      </c>
      <c r="T339" s="12"/>
      <c r="U339" s="6">
        <v>583</v>
      </c>
      <c r="V339" s="169" t="s">
        <v>3599</v>
      </c>
      <c r="W339" s="112">
        <v>39696</v>
      </c>
      <c r="X339" s="112">
        <v>39696</v>
      </c>
      <c r="Y339" s="112">
        <v>39696</v>
      </c>
      <c r="Z339" s="2" t="s">
        <v>8</v>
      </c>
      <c r="AA339" s="2" t="s">
        <v>8</v>
      </c>
      <c r="AB339" s="112">
        <v>39696</v>
      </c>
      <c r="AC339" s="112">
        <v>39696</v>
      </c>
      <c r="AD339" s="112">
        <v>39696</v>
      </c>
      <c r="AE339" s="112">
        <v>39696</v>
      </c>
      <c r="AF339" s="112">
        <v>39696</v>
      </c>
      <c r="AG339" s="2" t="s">
        <v>8</v>
      </c>
      <c r="AH339" s="112">
        <v>39696</v>
      </c>
      <c r="AI339" s="112">
        <v>39696</v>
      </c>
    </row>
    <row r="340" spans="1:35">
      <c r="A340" s="2" t="s">
        <v>834</v>
      </c>
      <c r="B340" s="81" t="s">
        <v>488</v>
      </c>
      <c r="C340" s="59" t="s">
        <v>835</v>
      </c>
      <c r="D340" s="2" t="s">
        <v>272</v>
      </c>
      <c r="E340" s="2" t="s">
        <v>206</v>
      </c>
      <c r="F340" s="81" t="s">
        <v>836</v>
      </c>
      <c r="G340" s="139">
        <v>25</v>
      </c>
      <c r="H340" s="139">
        <v>-110</v>
      </c>
      <c r="I340" s="83" t="s">
        <v>837</v>
      </c>
      <c r="J340" s="13">
        <f t="shared" si="62"/>
        <v>2008</v>
      </c>
      <c r="K340" s="2" t="s">
        <v>3586</v>
      </c>
      <c r="L340" s="126" t="s">
        <v>3587</v>
      </c>
      <c r="M340" s="126" t="s">
        <v>3588</v>
      </c>
      <c r="N340" s="126" t="s">
        <v>3589</v>
      </c>
      <c r="O340" s="126" t="s">
        <v>3590</v>
      </c>
      <c r="P340" s="38" t="s">
        <v>3591</v>
      </c>
      <c r="Q340" s="239">
        <f t="shared" si="60"/>
        <v>0.58888888888759539</v>
      </c>
      <c r="R340" s="239">
        <f t="shared" si="61"/>
        <v>0.71944444443943212</v>
      </c>
      <c r="S340" s="21">
        <f t="shared" si="53"/>
        <v>3.5333333333255723</v>
      </c>
      <c r="T340" s="12"/>
      <c r="U340" s="6">
        <v>3171</v>
      </c>
      <c r="V340" s="169" t="s">
        <v>3592</v>
      </c>
      <c r="W340" s="112">
        <v>39696</v>
      </c>
      <c r="X340" s="112">
        <v>39696</v>
      </c>
      <c r="Y340" s="112">
        <v>39696</v>
      </c>
      <c r="Z340" s="2" t="s">
        <v>8</v>
      </c>
      <c r="AA340" s="2" t="s">
        <v>8</v>
      </c>
      <c r="AB340" s="112">
        <v>39696</v>
      </c>
      <c r="AC340" s="112">
        <v>39696</v>
      </c>
      <c r="AD340" s="112">
        <v>39696</v>
      </c>
      <c r="AE340" s="112">
        <v>39696</v>
      </c>
      <c r="AF340" s="112">
        <v>39696</v>
      </c>
      <c r="AG340" s="2" t="s">
        <v>8</v>
      </c>
      <c r="AH340" s="112">
        <v>39696</v>
      </c>
      <c r="AI340" s="112">
        <v>39696</v>
      </c>
    </row>
    <row r="341" spans="1:35">
      <c r="A341" s="2" t="s">
        <v>834</v>
      </c>
      <c r="B341" s="81" t="s">
        <v>488</v>
      </c>
      <c r="C341" s="59" t="s">
        <v>835</v>
      </c>
      <c r="D341" s="2" t="s">
        <v>272</v>
      </c>
      <c r="E341" s="2" t="s">
        <v>206</v>
      </c>
      <c r="F341" s="81" t="s">
        <v>836</v>
      </c>
      <c r="G341" s="139">
        <v>25</v>
      </c>
      <c r="H341" s="139">
        <v>-110</v>
      </c>
      <c r="I341" s="83" t="s">
        <v>837</v>
      </c>
      <c r="J341" s="13">
        <f t="shared" si="62"/>
        <v>2008</v>
      </c>
      <c r="K341" s="2" t="s">
        <v>3579</v>
      </c>
      <c r="L341" s="126" t="s">
        <v>3580</v>
      </c>
      <c r="M341" s="126" t="s">
        <v>3581</v>
      </c>
      <c r="N341" s="126" t="s">
        <v>3582</v>
      </c>
      <c r="O341" s="126" t="s">
        <v>3583</v>
      </c>
      <c r="P341" s="38" t="s">
        <v>3584</v>
      </c>
      <c r="Q341" s="239">
        <f t="shared" si="60"/>
        <v>0.51597222222335404</v>
      </c>
      <c r="R341" s="239">
        <f t="shared" si="61"/>
        <v>0.67499999999563443</v>
      </c>
      <c r="S341" s="21">
        <f t="shared" si="53"/>
        <v>3.0958333333401242</v>
      </c>
      <c r="T341" s="12"/>
      <c r="U341" s="6">
        <v>3747</v>
      </c>
      <c r="V341" s="169" t="s">
        <v>3585</v>
      </c>
      <c r="W341" s="112">
        <v>39696</v>
      </c>
      <c r="X341" s="112">
        <v>39696</v>
      </c>
      <c r="Y341" s="112">
        <v>39696</v>
      </c>
      <c r="Z341" s="2" t="s">
        <v>8</v>
      </c>
      <c r="AA341" s="2" t="s">
        <v>8</v>
      </c>
      <c r="AB341" s="112">
        <v>39696</v>
      </c>
      <c r="AC341" s="112">
        <v>39696</v>
      </c>
      <c r="AD341" s="112">
        <v>39696</v>
      </c>
      <c r="AE341" s="112">
        <v>39696</v>
      </c>
      <c r="AF341" s="112">
        <v>39696</v>
      </c>
      <c r="AG341" s="2" t="s">
        <v>8</v>
      </c>
      <c r="AH341" s="112">
        <v>39696</v>
      </c>
      <c r="AI341" s="112">
        <v>39696</v>
      </c>
    </row>
    <row r="342" spans="1:35">
      <c r="A342" s="2" t="s">
        <v>834</v>
      </c>
      <c r="B342" s="81" t="s">
        <v>488</v>
      </c>
      <c r="C342" s="59" t="s">
        <v>835</v>
      </c>
      <c r="D342" s="2" t="s">
        <v>272</v>
      </c>
      <c r="E342" s="2" t="s">
        <v>206</v>
      </c>
      <c r="F342" s="81" t="s">
        <v>836</v>
      </c>
      <c r="G342" s="139">
        <v>25</v>
      </c>
      <c r="H342" s="139">
        <v>-110</v>
      </c>
      <c r="I342" s="83" t="s">
        <v>837</v>
      </c>
      <c r="J342" s="13">
        <f t="shared" si="62"/>
        <v>2008</v>
      </c>
      <c r="K342" s="2" t="s">
        <v>3572</v>
      </c>
      <c r="L342" s="126" t="s">
        <v>3573</v>
      </c>
      <c r="M342" s="126" t="s">
        <v>3574</v>
      </c>
      <c r="N342" s="126" t="s">
        <v>3575</v>
      </c>
      <c r="O342" s="126" t="s">
        <v>3576</v>
      </c>
      <c r="P342" s="38" t="s">
        <v>3577</v>
      </c>
      <c r="Q342" s="239">
        <f t="shared" si="60"/>
        <v>0.54166666667151731</v>
      </c>
      <c r="R342" s="239">
        <f t="shared" si="61"/>
        <v>0.65138888888759539</v>
      </c>
      <c r="S342" s="21">
        <f t="shared" si="53"/>
        <v>3.2500000000291038</v>
      </c>
      <c r="T342" s="12"/>
      <c r="U342" s="6">
        <v>2186</v>
      </c>
      <c r="V342" s="169" t="s">
        <v>3578</v>
      </c>
      <c r="W342" s="112">
        <v>39696</v>
      </c>
      <c r="X342" s="112">
        <v>39696</v>
      </c>
      <c r="Y342" s="112">
        <v>39696</v>
      </c>
      <c r="Z342" s="2" t="s">
        <v>8</v>
      </c>
      <c r="AA342" s="2" t="s">
        <v>8</v>
      </c>
      <c r="AB342" s="112">
        <v>39696</v>
      </c>
      <c r="AC342" s="112">
        <v>39696</v>
      </c>
      <c r="AD342" s="112">
        <v>39696</v>
      </c>
      <c r="AE342" s="112">
        <v>39696</v>
      </c>
      <c r="AF342" s="112">
        <v>39696</v>
      </c>
      <c r="AG342" s="2" t="s">
        <v>8</v>
      </c>
      <c r="AH342" s="112">
        <v>39696</v>
      </c>
      <c r="AI342" s="112">
        <v>39696</v>
      </c>
    </row>
    <row r="343" spans="1:35">
      <c r="A343" s="2" t="s">
        <v>834</v>
      </c>
      <c r="B343" s="81" t="s">
        <v>488</v>
      </c>
      <c r="C343" s="59" t="s">
        <v>835</v>
      </c>
      <c r="D343" s="2" t="s">
        <v>272</v>
      </c>
      <c r="E343" s="2" t="s">
        <v>206</v>
      </c>
      <c r="F343" s="81" t="s">
        <v>836</v>
      </c>
      <c r="G343" s="139">
        <v>25</v>
      </c>
      <c r="H343" s="139">
        <v>-110</v>
      </c>
      <c r="I343" s="83" t="s">
        <v>837</v>
      </c>
      <c r="J343" s="13">
        <f t="shared" si="62"/>
        <v>2008</v>
      </c>
      <c r="K343" s="2" t="s">
        <v>3565</v>
      </c>
      <c r="L343" s="126" t="s">
        <v>3566</v>
      </c>
      <c r="M343" s="126" t="s">
        <v>3567</v>
      </c>
      <c r="N343" s="126" t="s">
        <v>3568</v>
      </c>
      <c r="O343" s="126" t="s">
        <v>3569</v>
      </c>
      <c r="P343" s="38" t="s">
        <v>3570</v>
      </c>
      <c r="Q343" s="239">
        <f t="shared" si="60"/>
        <v>0.58750000000145519</v>
      </c>
      <c r="R343" s="239">
        <f t="shared" si="61"/>
        <v>0.66944444444379769</v>
      </c>
      <c r="S343" s="21">
        <f t="shared" si="53"/>
        <v>3.5250000000087311</v>
      </c>
      <c r="T343" s="12"/>
      <c r="U343" s="6">
        <v>1776</v>
      </c>
      <c r="V343" s="169" t="s">
        <v>3571</v>
      </c>
      <c r="W343" s="112">
        <v>39696</v>
      </c>
      <c r="X343" s="112">
        <v>39696</v>
      </c>
      <c r="Y343" s="112">
        <v>39696</v>
      </c>
      <c r="Z343" s="2" t="s">
        <v>8</v>
      </c>
      <c r="AA343" s="2" t="s">
        <v>8</v>
      </c>
      <c r="AB343" s="112">
        <v>39696</v>
      </c>
      <c r="AC343" s="112">
        <v>39696</v>
      </c>
      <c r="AD343" s="112">
        <v>39696</v>
      </c>
      <c r="AE343" s="112">
        <v>39696</v>
      </c>
      <c r="AF343" s="112">
        <v>39696</v>
      </c>
      <c r="AG343" s="2" t="s">
        <v>8</v>
      </c>
      <c r="AH343" s="112">
        <v>39696</v>
      </c>
      <c r="AI343" s="112">
        <v>39696</v>
      </c>
    </row>
    <row r="344" spans="1:35">
      <c r="A344" s="2" t="s">
        <v>834</v>
      </c>
      <c r="B344" s="81" t="s">
        <v>488</v>
      </c>
      <c r="C344" s="59" t="s">
        <v>835</v>
      </c>
      <c r="D344" s="2" t="s">
        <v>272</v>
      </c>
      <c r="E344" s="2" t="s">
        <v>206</v>
      </c>
      <c r="F344" s="81" t="s">
        <v>836</v>
      </c>
      <c r="G344" s="139">
        <v>25</v>
      </c>
      <c r="H344" s="139">
        <v>-110</v>
      </c>
      <c r="I344" s="83" t="s">
        <v>837</v>
      </c>
      <c r="J344" s="13">
        <f t="shared" si="62"/>
        <v>2008</v>
      </c>
      <c r="K344" s="2" t="s">
        <v>3558</v>
      </c>
      <c r="L344" s="126" t="s">
        <v>3559</v>
      </c>
      <c r="M344" s="126" t="s">
        <v>3560</v>
      </c>
      <c r="N344" s="126" t="s">
        <v>3561</v>
      </c>
      <c r="O344" s="126" t="s">
        <v>3562</v>
      </c>
      <c r="P344" s="38" t="s">
        <v>3563</v>
      </c>
      <c r="Q344" s="239">
        <f t="shared" si="60"/>
        <v>0.43819444443943212</v>
      </c>
      <c r="R344" s="239">
        <f t="shared" si="61"/>
        <v>0.55902777778101154</v>
      </c>
      <c r="S344" s="21">
        <f t="shared" si="53"/>
        <v>2.6291666666365927</v>
      </c>
      <c r="T344" s="12"/>
      <c r="U344" s="6">
        <v>3212</v>
      </c>
      <c r="V344" s="169" t="s">
        <v>3564</v>
      </c>
      <c r="W344" s="112">
        <v>39696</v>
      </c>
      <c r="X344" s="112">
        <v>39696</v>
      </c>
      <c r="Y344" s="112">
        <v>39696</v>
      </c>
      <c r="Z344" s="2" t="s">
        <v>8</v>
      </c>
      <c r="AA344" s="2" t="s">
        <v>8</v>
      </c>
      <c r="AB344" s="112">
        <v>39696</v>
      </c>
      <c r="AC344" s="112">
        <v>39696</v>
      </c>
      <c r="AD344" s="112">
        <v>39696</v>
      </c>
      <c r="AE344" s="112">
        <v>39696</v>
      </c>
      <c r="AF344" s="112">
        <v>39696</v>
      </c>
      <c r="AG344" s="2" t="s">
        <v>8</v>
      </c>
      <c r="AH344" s="112">
        <v>39696</v>
      </c>
      <c r="AI344" s="112">
        <v>39696</v>
      </c>
    </row>
    <row r="345" spans="1:35">
      <c r="A345" s="2" t="s">
        <v>834</v>
      </c>
      <c r="B345" s="81" t="s">
        <v>488</v>
      </c>
      <c r="C345" s="59" t="s">
        <v>835</v>
      </c>
      <c r="D345" s="2" t="s">
        <v>272</v>
      </c>
      <c r="E345" s="2" t="s">
        <v>206</v>
      </c>
      <c r="F345" s="81" t="s">
        <v>836</v>
      </c>
      <c r="G345" s="139">
        <v>25</v>
      </c>
      <c r="H345" s="139">
        <v>-110</v>
      </c>
      <c r="I345" s="83" t="s">
        <v>837</v>
      </c>
      <c r="J345" s="13">
        <f t="shared" si="62"/>
        <v>2008</v>
      </c>
      <c r="K345" s="2" t="s">
        <v>3551</v>
      </c>
      <c r="L345" s="126" t="s">
        <v>3552</v>
      </c>
      <c r="M345" s="126" t="s">
        <v>3553</v>
      </c>
      <c r="N345" s="126" t="s">
        <v>3554</v>
      </c>
      <c r="O345" s="126" t="s">
        <v>3555</v>
      </c>
      <c r="P345" s="38" t="s">
        <v>3556</v>
      </c>
      <c r="Q345" s="239">
        <f t="shared" si="60"/>
        <v>0.56666666666569654</v>
      </c>
      <c r="R345" s="239">
        <f t="shared" si="61"/>
        <v>0.68680555555329192</v>
      </c>
      <c r="S345" s="21">
        <f t="shared" si="53"/>
        <v>3.3999999999941792</v>
      </c>
      <c r="T345" s="12"/>
      <c r="U345" s="6">
        <v>2781</v>
      </c>
      <c r="V345" s="169" t="s">
        <v>3557</v>
      </c>
      <c r="W345" s="112">
        <v>39696</v>
      </c>
      <c r="X345" s="112">
        <v>39696</v>
      </c>
      <c r="Y345" s="112">
        <v>39696</v>
      </c>
      <c r="Z345" s="2" t="s">
        <v>8</v>
      </c>
      <c r="AA345" s="2" t="s">
        <v>8</v>
      </c>
      <c r="AB345" s="112">
        <v>39696</v>
      </c>
      <c r="AC345" s="112">
        <v>39696</v>
      </c>
      <c r="AD345" s="112">
        <v>39696</v>
      </c>
      <c r="AE345" s="112">
        <v>39696</v>
      </c>
      <c r="AF345" s="112">
        <v>39696</v>
      </c>
      <c r="AG345" s="2" t="s">
        <v>8</v>
      </c>
      <c r="AH345" s="112">
        <v>39696</v>
      </c>
      <c r="AI345" s="112">
        <v>39696</v>
      </c>
    </row>
    <row r="346" spans="1:35">
      <c r="A346" s="2" t="s">
        <v>834</v>
      </c>
      <c r="B346" s="81" t="s">
        <v>488</v>
      </c>
      <c r="C346" s="59" t="s">
        <v>835</v>
      </c>
      <c r="D346" s="2" t="s">
        <v>272</v>
      </c>
      <c r="E346" s="2" t="s">
        <v>206</v>
      </c>
      <c r="F346" s="81" t="s">
        <v>836</v>
      </c>
      <c r="G346" s="139">
        <v>25</v>
      </c>
      <c r="H346" s="139">
        <v>-110</v>
      </c>
      <c r="I346" s="83" t="s">
        <v>837</v>
      </c>
      <c r="J346" s="13">
        <f t="shared" si="62"/>
        <v>2008</v>
      </c>
      <c r="K346" s="2" t="s">
        <v>3544</v>
      </c>
      <c r="L346" s="126" t="s">
        <v>3545</v>
      </c>
      <c r="M346" s="126" t="s">
        <v>3546</v>
      </c>
      <c r="N346" s="126" t="s">
        <v>3547</v>
      </c>
      <c r="O346" s="126" t="s">
        <v>3548</v>
      </c>
      <c r="P346" s="38" t="s">
        <v>3549</v>
      </c>
      <c r="Q346" s="239">
        <f t="shared" si="60"/>
        <v>0.4256944444423425</v>
      </c>
      <c r="R346" s="239">
        <f t="shared" si="61"/>
        <v>0.50277777777955635</v>
      </c>
      <c r="S346" s="21">
        <f t="shared" si="53"/>
        <v>2.554166666654055</v>
      </c>
      <c r="T346" s="12"/>
      <c r="U346" s="6">
        <v>1638</v>
      </c>
      <c r="V346" s="168" t="s">
        <v>6766</v>
      </c>
      <c r="W346" s="112">
        <v>39696</v>
      </c>
      <c r="X346" s="112">
        <v>39696</v>
      </c>
      <c r="Y346" s="112">
        <v>39696</v>
      </c>
      <c r="Z346" s="2" t="s">
        <v>8</v>
      </c>
      <c r="AA346" s="2" t="s">
        <v>8</v>
      </c>
      <c r="AB346" s="112">
        <v>39696</v>
      </c>
      <c r="AC346" s="112">
        <v>39696</v>
      </c>
      <c r="AD346" s="112">
        <v>39696</v>
      </c>
      <c r="AE346" s="112">
        <v>39696</v>
      </c>
      <c r="AF346" s="112">
        <v>39696</v>
      </c>
      <c r="AG346" s="2" t="s">
        <v>8</v>
      </c>
      <c r="AH346" s="112">
        <v>39696</v>
      </c>
      <c r="AI346" s="112">
        <v>39696</v>
      </c>
    </row>
    <row r="347" spans="1:35">
      <c r="A347" s="2" t="s">
        <v>834</v>
      </c>
      <c r="B347" s="81" t="s">
        <v>488</v>
      </c>
      <c r="C347" s="59" t="s">
        <v>835</v>
      </c>
      <c r="D347" s="2" t="s">
        <v>272</v>
      </c>
      <c r="E347" s="2" t="s">
        <v>206</v>
      </c>
      <c r="F347" s="81" t="s">
        <v>836</v>
      </c>
      <c r="G347" s="139">
        <v>25</v>
      </c>
      <c r="H347" s="139">
        <v>-110</v>
      </c>
      <c r="I347" s="83" t="s">
        <v>837</v>
      </c>
      <c r="J347" s="13">
        <f t="shared" si="62"/>
        <v>2008</v>
      </c>
      <c r="K347" s="2" t="s">
        <v>3537</v>
      </c>
      <c r="L347" s="126" t="s">
        <v>3538</v>
      </c>
      <c r="M347" s="126" t="s">
        <v>3539</v>
      </c>
      <c r="N347" s="126" t="s">
        <v>3540</v>
      </c>
      <c r="O347" s="126" t="s">
        <v>3541</v>
      </c>
      <c r="P347" s="38" t="s">
        <v>3542</v>
      </c>
      <c r="Q347" s="239">
        <f t="shared" si="60"/>
        <v>0.58819444444088731</v>
      </c>
      <c r="R347" s="239">
        <f t="shared" si="61"/>
        <v>0.67083333332993789</v>
      </c>
      <c r="S347" s="21">
        <f t="shared" si="53"/>
        <v>3.5291666666453239</v>
      </c>
      <c r="T347" s="12"/>
      <c r="U347" s="6">
        <v>1233</v>
      </c>
      <c r="V347" s="169" t="s">
        <v>3543</v>
      </c>
      <c r="W347" s="112">
        <v>39696</v>
      </c>
      <c r="X347" s="112">
        <v>39696</v>
      </c>
      <c r="Y347" s="112">
        <v>39696</v>
      </c>
      <c r="Z347" s="2" t="s">
        <v>8</v>
      </c>
      <c r="AA347" s="2" t="s">
        <v>8</v>
      </c>
      <c r="AB347" s="112">
        <v>39696</v>
      </c>
      <c r="AC347" s="112">
        <v>39696</v>
      </c>
      <c r="AD347" s="112">
        <v>39696</v>
      </c>
      <c r="AE347" s="112">
        <v>39696</v>
      </c>
      <c r="AF347" s="112">
        <v>39696</v>
      </c>
      <c r="AG347" s="2" t="s">
        <v>8</v>
      </c>
      <c r="AH347" s="112">
        <v>39696</v>
      </c>
      <c r="AI347" s="112">
        <v>39696</v>
      </c>
    </row>
    <row r="348" spans="1:35">
      <c r="A348" s="2" t="s">
        <v>834</v>
      </c>
      <c r="B348" s="81" t="s">
        <v>488</v>
      </c>
      <c r="C348" s="59" t="s">
        <v>835</v>
      </c>
      <c r="D348" s="2" t="s">
        <v>272</v>
      </c>
      <c r="E348" s="2" t="s">
        <v>206</v>
      </c>
      <c r="F348" s="81" t="s">
        <v>836</v>
      </c>
      <c r="G348" s="139">
        <v>25</v>
      </c>
      <c r="H348" s="139">
        <v>-110</v>
      </c>
      <c r="I348" s="83" t="s">
        <v>837</v>
      </c>
      <c r="J348" s="13">
        <f t="shared" si="62"/>
        <v>2008</v>
      </c>
      <c r="K348" s="2" t="s">
        <v>3530</v>
      </c>
      <c r="L348" s="126" t="s">
        <v>3531</v>
      </c>
      <c r="M348" s="126" t="s">
        <v>3532</v>
      </c>
      <c r="N348" s="126" t="s">
        <v>3533</v>
      </c>
      <c r="O348" s="126" t="s">
        <v>3534</v>
      </c>
      <c r="P348" s="38" t="s">
        <v>3535</v>
      </c>
      <c r="Q348" s="239">
        <f t="shared" si="60"/>
        <v>0.86527777778246673</v>
      </c>
      <c r="R348" s="239">
        <f t="shared" si="61"/>
        <v>0.92013888889050577</v>
      </c>
      <c r="S348" s="21">
        <f t="shared" si="53"/>
        <v>5.1916666666948004</v>
      </c>
      <c r="T348" s="12"/>
      <c r="U348" s="6">
        <v>898</v>
      </c>
      <c r="V348" s="169" t="s">
        <v>3536</v>
      </c>
      <c r="W348" s="112">
        <v>39696</v>
      </c>
      <c r="X348" s="112">
        <v>39696</v>
      </c>
      <c r="Y348" s="112">
        <v>39696</v>
      </c>
      <c r="Z348" s="2" t="s">
        <v>8</v>
      </c>
      <c r="AA348" s="2" t="s">
        <v>8</v>
      </c>
      <c r="AB348" s="112">
        <v>39696</v>
      </c>
      <c r="AC348" s="112">
        <v>39696</v>
      </c>
      <c r="AD348" s="112">
        <v>39696</v>
      </c>
      <c r="AE348" s="112">
        <v>39696</v>
      </c>
      <c r="AF348" s="112">
        <v>39696</v>
      </c>
      <c r="AG348" s="2" t="s">
        <v>8</v>
      </c>
      <c r="AH348" s="112">
        <v>39696</v>
      </c>
      <c r="AI348" s="112">
        <v>39696</v>
      </c>
    </row>
    <row r="349" spans="1:35">
      <c r="A349" s="2" t="s">
        <v>834</v>
      </c>
      <c r="B349" s="81" t="s">
        <v>488</v>
      </c>
      <c r="C349" s="59" t="s">
        <v>835</v>
      </c>
      <c r="D349" s="2" t="s">
        <v>272</v>
      </c>
      <c r="E349" s="2" t="s">
        <v>206</v>
      </c>
      <c r="F349" s="81" t="s">
        <v>836</v>
      </c>
      <c r="G349" s="139">
        <v>25</v>
      </c>
      <c r="H349" s="139">
        <v>-110</v>
      </c>
      <c r="I349" s="83" t="s">
        <v>837</v>
      </c>
      <c r="J349" s="13">
        <f t="shared" si="62"/>
        <v>2008</v>
      </c>
      <c r="K349" s="2" t="s">
        <v>3523</v>
      </c>
      <c r="L349" s="126" t="s">
        <v>3524</v>
      </c>
      <c r="M349" s="126" t="s">
        <v>3525</v>
      </c>
      <c r="N349" s="126" t="s">
        <v>3526</v>
      </c>
      <c r="O349" s="126" t="s">
        <v>3527</v>
      </c>
      <c r="P349" s="38" t="s">
        <v>3528</v>
      </c>
      <c r="Q349" s="239">
        <f t="shared" si="60"/>
        <v>0.60277777777810115</v>
      </c>
      <c r="R349" s="239">
        <f t="shared" si="61"/>
        <v>0.66875000000436557</v>
      </c>
      <c r="S349" s="21">
        <f t="shared" si="53"/>
        <v>3.6166666666686069</v>
      </c>
      <c r="T349" s="12"/>
      <c r="U349" s="6">
        <v>1600</v>
      </c>
      <c r="V349" s="169" t="s">
        <v>3529</v>
      </c>
      <c r="W349" s="112">
        <v>39696</v>
      </c>
      <c r="X349" s="112">
        <v>39696</v>
      </c>
      <c r="Y349" s="112">
        <v>39696</v>
      </c>
      <c r="Z349" s="2" t="s">
        <v>8</v>
      </c>
      <c r="AA349" s="2" t="s">
        <v>8</v>
      </c>
      <c r="AB349" s="112">
        <v>39696</v>
      </c>
      <c r="AC349" s="112">
        <v>39696</v>
      </c>
      <c r="AD349" s="112">
        <v>39696</v>
      </c>
      <c r="AE349" s="112">
        <v>39696</v>
      </c>
      <c r="AF349" s="112">
        <v>39696</v>
      </c>
      <c r="AG349" s="2" t="s">
        <v>8</v>
      </c>
      <c r="AH349" s="112">
        <v>39696</v>
      </c>
      <c r="AI349" s="112">
        <v>39696</v>
      </c>
    </row>
    <row r="350" spans="1:35">
      <c r="A350" s="2" t="s">
        <v>834</v>
      </c>
      <c r="B350" s="81" t="s">
        <v>488</v>
      </c>
      <c r="C350" s="59" t="s">
        <v>835</v>
      </c>
      <c r="D350" s="2" t="s">
        <v>272</v>
      </c>
      <c r="E350" s="2" t="s">
        <v>206</v>
      </c>
      <c r="F350" s="81" t="s">
        <v>836</v>
      </c>
      <c r="G350" s="139">
        <v>25</v>
      </c>
      <c r="H350" s="139">
        <v>-110</v>
      </c>
      <c r="I350" s="83" t="s">
        <v>837</v>
      </c>
      <c r="J350" s="13">
        <f t="shared" si="62"/>
        <v>2008</v>
      </c>
      <c r="K350" s="2" t="s">
        <v>3516</v>
      </c>
      <c r="L350" s="126" t="s">
        <v>3517</v>
      </c>
      <c r="M350" s="126" t="s">
        <v>3518</v>
      </c>
      <c r="N350" s="126" t="s">
        <v>3519</v>
      </c>
      <c r="O350" s="126" t="s">
        <v>3520</v>
      </c>
      <c r="P350" s="38" t="s">
        <v>3521</v>
      </c>
      <c r="Q350" s="239">
        <f t="shared" si="60"/>
        <v>0.56111111111385981</v>
      </c>
      <c r="R350" s="239">
        <f t="shared" si="61"/>
        <v>0.65902777777228039</v>
      </c>
      <c r="S350" s="21">
        <f t="shared" si="53"/>
        <v>3.3666666666831588</v>
      </c>
      <c r="T350" s="12"/>
      <c r="U350" s="6">
        <v>2022</v>
      </c>
      <c r="V350" s="169" t="s">
        <v>3522</v>
      </c>
      <c r="W350" s="112">
        <v>39696</v>
      </c>
      <c r="X350" s="112">
        <v>39696</v>
      </c>
      <c r="Y350" s="112">
        <v>39696</v>
      </c>
      <c r="Z350" s="2" t="s">
        <v>8</v>
      </c>
      <c r="AA350" s="2" t="s">
        <v>8</v>
      </c>
      <c r="AB350" s="112">
        <v>39696</v>
      </c>
      <c r="AC350" s="112">
        <v>39696</v>
      </c>
      <c r="AD350" s="112">
        <v>39696</v>
      </c>
      <c r="AE350" s="112">
        <v>39696</v>
      </c>
      <c r="AF350" s="112">
        <v>39696</v>
      </c>
      <c r="AG350" s="2" t="s">
        <v>8</v>
      </c>
      <c r="AH350" s="112">
        <v>39696</v>
      </c>
      <c r="AI350" s="112">
        <v>39696</v>
      </c>
    </row>
    <row r="351" spans="1:35">
      <c r="A351" s="2" t="s">
        <v>834</v>
      </c>
      <c r="B351" s="81" t="s">
        <v>488</v>
      </c>
      <c r="C351" s="59" t="s">
        <v>835</v>
      </c>
      <c r="D351" s="2" t="s">
        <v>272</v>
      </c>
      <c r="E351" s="2" t="s">
        <v>206</v>
      </c>
      <c r="F351" s="81" t="s">
        <v>836</v>
      </c>
      <c r="G351" s="139">
        <v>25</v>
      </c>
      <c r="H351" s="139">
        <v>-110</v>
      </c>
      <c r="I351" s="83" t="s">
        <v>837</v>
      </c>
      <c r="J351" s="13">
        <f t="shared" si="62"/>
        <v>2008</v>
      </c>
      <c r="K351" s="2" t="s">
        <v>3509</v>
      </c>
      <c r="L351" s="126" t="s">
        <v>3510</v>
      </c>
      <c r="M351" s="126" t="s">
        <v>3511</v>
      </c>
      <c r="N351" s="126" t="s">
        <v>3512</v>
      </c>
      <c r="O351" s="126" t="s">
        <v>3513</v>
      </c>
      <c r="P351" s="38" t="s">
        <v>3514</v>
      </c>
      <c r="Q351" s="239">
        <f t="shared" si="60"/>
        <v>0.54652777777664596</v>
      </c>
      <c r="R351" s="239">
        <f t="shared" si="61"/>
        <v>0.67152777777664596</v>
      </c>
      <c r="S351" s="21">
        <f t="shared" si="53"/>
        <v>3.2791666666598758</v>
      </c>
      <c r="T351" s="12"/>
      <c r="U351" s="6">
        <v>3205</v>
      </c>
      <c r="V351" s="169" t="s">
        <v>3515</v>
      </c>
      <c r="W351" s="112">
        <v>39696</v>
      </c>
      <c r="X351" s="112">
        <v>39696</v>
      </c>
      <c r="Y351" s="112">
        <v>39696</v>
      </c>
      <c r="Z351" s="2" t="s">
        <v>8</v>
      </c>
      <c r="AA351" s="2" t="s">
        <v>8</v>
      </c>
      <c r="AB351" s="112">
        <v>39696</v>
      </c>
      <c r="AC351" s="112">
        <v>39696</v>
      </c>
      <c r="AD351" s="112">
        <v>39696</v>
      </c>
      <c r="AE351" s="112">
        <v>39696</v>
      </c>
      <c r="AF351" s="112">
        <v>39696</v>
      </c>
      <c r="AG351" s="2" t="s">
        <v>8</v>
      </c>
      <c r="AH351" s="112">
        <v>39696</v>
      </c>
      <c r="AI351" s="112">
        <v>39696</v>
      </c>
    </row>
    <row r="352" spans="1:35">
      <c r="A352" s="2" t="s">
        <v>834</v>
      </c>
      <c r="B352" s="81" t="s">
        <v>488</v>
      </c>
      <c r="C352" s="59" t="s">
        <v>835</v>
      </c>
      <c r="D352" s="2" t="s">
        <v>272</v>
      </c>
      <c r="E352" s="2" t="s">
        <v>206</v>
      </c>
      <c r="F352" s="81" t="s">
        <v>836</v>
      </c>
      <c r="G352" s="139">
        <v>25</v>
      </c>
      <c r="H352" s="139">
        <v>-110</v>
      </c>
      <c r="I352" s="83" t="s">
        <v>837</v>
      </c>
      <c r="J352" s="13">
        <f t="shared" si="62"/>
        <v>2008</v>
      </c>
      <c r="K352" s="2" t="s">
        <v>3502</v>
      </c>
      <c r="L352" s="126" t="s">
        <v>3503</v>
      </c>
      <c r="M352" s="126" t="s">
        <v>3504</v>
      </c>
      <c r="N352" s="126" t="s">
        <v>3505</v>
      </c>
      <c r="O352" s="126" t="s">
        <v>3506</v>
      </c>
      <c r="P352" s="38" t="s">
        <v>3507</v>
      </c>
      <c r="Q352" s="239">
        <f t="shared" si="60"/>
        <v>0.52986111110658385</v>
      </c>
      <c r="R352" s="239">
        <f t="shared" si="61"/>
        <v>0.66736111111094942</v>
      </c>
      <c r="S352" s="21">
        <f t="shared" si="53"/>
        <v>3.1791666666395031</v>
      </c>
      <c r="T352" s="12"/>
      <c r="U352" s="6">
        <v>3215</v>
      </c>
      <c r="V352" s="169" t="s">
        <v>3508</v>
      </c>
      <c r="W352" s="112">
        <v>39696</v>
      </c>
      <c r="X352" s="112">
        <v>39696</v>
      </c>
      <c r="Y352" s="112">
        <v>39696</v>
      </c>
      <c r="Z352" s="2" t="s">
        <v>8</v>
      </c>
      <c r="AA352" s="2" t="s">
        <v>8</v>
      </c>
      <c r="AB352" s="112">
        <v>39696</v>
      </c>
      <c r="AC352" s="112">
        <v>39696</v>
      </c>
      <c r="AD352" s="112">
        <v>39696</v>
      </c>
      <c r="AE352" s="112">
        <v>39696</v>
      </c>
      <c r="AF352" s="112">
        <v>39696</v>
      </c>
      <c r="AG352" s="2" t="s">
        <v>8</v>
      </c>
      <c r="AH352" s="112">
        <v>39696</v>
      </c>
      <c r="AI352" s="112">
        <v>39696</v>
      </c>
    </row>
    <row r="353" spans="1:35">
      <c r="A353" s="2" t="s">
        <v>834</v>
      </c>
      <c r="B353" s="81" t="s">
        <v>488</v>
      </c>
      <c r="C353" s="59" t="s">
        <v>835</v>
      </c>
      <c r="D353" s="2" t="s">
        <v>272</v>
      </c>
      <c r="E353" s="2" t="s">
        <v>206</v>
      </c>
      <c r="F353" s="81" t="s">
        <v>836</v>
      </c>
      <c r="G353" s="139">
        <v>25</v>
      </c>
      <c r="H353" s="139">
        <v>-110</v>
      </c>
      <c r="I353" s="83" t="s">
        <v>837</v>
      </c>
      <c r="J353" s="13">
        <f t="shared" si="62"/>
        <v>2008</v>
      </c>
      <c r="K353" s="2" t="s">
        <v>3495</v>
      </c>
      <c r="L353" s="126" t="s">
        <v>3496</v>
      </c>
      <c r="M353" s="126" t="s">
        <v>3497</v>
      </c>
      <c r="N353" s="126" t="s">
        <v>3498</v>
      </c>
      <c r="O353" s="126" t="s">
        <v>3499</v>
      </c>
      <c r="P353" s="38" t="s">
        <v>3500</v>
      </c>
      <c r="Q353" s="239">
        <f t="shared" si="60"/>
        <v>0.54861111110949423</v>
      </c>
      <c r="R353" s="239">
        <f t="shared" si="61"/>
        <v>0.67083333333721384</v>
      </c>
      <c r="S353" s="21">
        <f t="shared" si="53"/>
        <v>3.2916666666569654</v>
      </c>
      <c r="T353" s="12"/>
      <c r="U353" s="6">
        <v>1604</v>
      </c>
      <c r="V353" s="168" t="s">
        <v>6767</v>
      </c>
      <c r="W353" s="112">
        <v>39696</v>
      </c>
      <c r="X353" s="112">
        <v>39696</v>
      </c>
      <c r="Y353" s="112">
        <v>39696</v>
      </c>
      <c r="Z353" s="2" t="s">
        <v>8</v>
      </c>
      <c r="AA353" s="2" t="s">
        <v>8</v>
      </c>
      <c r="AB353" s="112">
        <v>39696</v>
      </c>
      <c r="AC353" s="112">
        <v>39696</v>
      </c>
      <c r="AD353" s="112">
        <v>39696</v>
      </c>
      <c r="AE353" s="112">
        <v>39696</v>
      </c>
      <c r="AF353" s="112">
        <v>39696</v>
      </c>
      <c r="AG353" s="2" t="s">
        <v>8</v>
      </c>
      <c r="AH353" s="112">
        <v>39696</v>
      </c>
      <c r="AI353" s="112">
        <v>39696</v>
      </c>
    </row>
    <row r="354" spans="1:35">
      <c r="A354" s="2" t="s">
        <v>834</v>
      </c>
      <c r="B354" s="81" t="s">
        <v>488</v>
      </c>
      <c r="C354" s="59" t="s">
        <v>835</v>
      </c>
      <c r="D354" s="2" t="s">
        <v>272</v>
      </c>
      <c r="E354" s="2" t="s">
        <v>206</v>
      </c>
      <c r="F354" s="81" t="s">
        <v>836</v>
      </c>
      <c r="G354" s="139">
        <v>25</v>
      </c>
      <c r="H354" s="139">
        <v>-110</v>
      </c>
      <c r="I354" s="83" t="s">
        <v>837</v>
      </c>
      <c r="J354" s="13">
        <f t="shared" si="62"/>
        <v>2008</v>
      </c>
      <c r="K354" s="2" t="s">
        <v>3488</v>
      </c>
      <c r="L354" s="126" t="s">
        <v>3489</v>
      </c>
      <c r="M354" s="126" t="s">
        <v>3490</v>
      </c>
      <c r="N354" s="126" t="s">
        <v>3491</v>
      </c>
      <c r="O354" s="126" t="s">
        <v>3492</v>
      </c>
      <c r="P354" s="38" t="s">
        <v>3493</v>
      </c>
      <c r="Q354" s="239">
        <f t="shared" si="60"/>
        <v>0.55625000000145519</v>
      </c>
      <c r="R354" s="239">
        <f t="shared" si="61"/>
        <v>0.67083333332993789</v>
      </c>
      <c r="S354" s="21">
        <f t="shared" si="53"/>
        <v>3.3375000000087311</v>
      </c>
      <c r="T354" s="12"/>
      <c r="U354" s="6">
        <v>2762</v>
      </c>
      <c r="V354" s="169" t="s">
        <v>3494</v>
      </c>
      <c r="W354" s="112">
        <v>39696</v>
      </c>
      <c r="X354" s="112">
        <v>39696</v>
      </c>
      <c r="Y354" s="112">
        <v>39696</v>
      </c>
      <c r="Z354" s="2" t="s">
        <v>8</v>
      </c>
      <c r="AA354" s="2" t="s">
        <v>8</v>
      </c>
      <c r="AB354" s="112">
        <v>39696</v>
      </c>
      <c r="AC354" s="112">
        <v>39696</v>
      </c>
      <c r="AD354" s="112">
        <v>39696</v>
      </c>
      <c r="AE354" s="112">
        <v>39696</v>
      </c>
      <c r="AF354" s="112">
        <v>39696</v>
      </c>
      <c r="AG354" s="2" t="s">
        <v>8</v>
      </c>
      <c r="AH354" s="112">
        <v>39696</v>
      </c>
      <c r="AI354" s="112">
        <v>39696</v>
      </c>
    </row>
    <row r="355" spans="1:35">
      <c r="A355" s="2" t="s">
        <v>834</v>
      </c>
      <c r="B355" s="81" t="s">
        <v>488</v>
      </c>
      <c r="C355" s="59" t="s">
        <v>835</v>
      </c>
      <c r="D355" s="2" t="s">
        <v>272</v>
      </c>
      <c r="E355" s="2" t="s">
        <v>206</v>
      </c>
      <c r="F355" s="81" t="s">
        <v>836</v>
      </c>
      <c r="G355" s="139">
        <v>25</v>
      </c>
      <c r="H355" s="139">
        <v>-110</v>
      </c>
      <c r="I355" s="83" t="s">
        <v>837</v>
      </c>
      <c r="J355" s="13">
        <f t="shared" si="62"/>
        <v>2008</v>
      </c>
      <c r="K355" s="2" t="s">
        <v>3481</v>
      </c>
      <c r="L355" s="126" t="s">
        <v>3482</v>
      </c>
      <c r="M355" s="126" t="s">
        <v>3483</v>
      </c>
      <c r="N355" s="126" t="s">
        <v>3484</v>
      </c>
      <c r="O355" s="126" t="s">
        <v>3485</v>
      </c>
      <c r="P355" s="38" t="s">
        <v>3486</v>
      </c>
      <c r="Q355" s="239">
        <f t="shared" si="60"/>
        <v>0.56319444444670808</v>
      </c>
      <c r="R355" s="239">
        <f t="shared" si="61"/>
        <v>0.67361111110949423</v>
      </c>
      <c r="S355" s="21">
        <f t="shared" si="53"/>
        <v>3.3791666666802485</v>
      </c>
      <c r="T355" s="12"/>
      <c r="U355" s="6">
        <v>2386</v>
      </c>
      <c r="V355" s="169" t="s">
        <v>3487</v>
      </c>
      <c r="W355" s="112">
        <v>39696</v>
      </c>
      <c r="X355" s="112">
        <v>39696</v>
      </c>
      <c r="Y355" s="112">
        <v>39696</v>
      </c>
      <c r="Z355" s="2" t="s">
        <v>8</v>
      </c>
      <c r="AA355" s="2" t="s">
        <v>8</v>
      </c>
      <c r="AB355" s="112">
        <v>39696</v>
      </c>
      <c r="AC355" s="112">
        <v>39696</v>
      </c>
      <c r="AD355" s="112">
        <v>39696</v>
      </c>
      <c r="AE355" s="112">
        <v>39696</v>
      </c>
      <c r="AF355" s="112">
        <v>39696</v>
      </c>
      <c r="AG355" s="2" t="s">
        <v>8</v>
      </c>
      <c r="AH355" s="112">
        <v>39696</v>
      </c>
      <c r="AI355" s="112">
        <v>39696</v>
      </c>
    </row>
    <row r="356" spans="1:35">
      <c r="A356" s="2" t="s">
        <v>834</v>
      </c>
      <c r="B356" s="81" t="s">
        <v>488</v>
      </c>
      <c r="C356" s="59" t="s">
        <v>835</v>
      </c>
      <c r="D356" s="2" t="s">
        <v>272</v>
      </c>
      <c r="E356" s="2" t="s">
        <v>206</v>
      </c>
      <c r="F356" s="81" t="s">
        <v>836</v>
      </c>
      <c r="G356" s="139">
        <v>25</v>
      </c>
      <c r="H356" s="139">
        <v>-110</v>
      </c>
      <c r="I356" s="83" t="s">
        <v>837</v>
      </c>
      <c r="J356" s="13">
        <f t="shared" si="62"/>
        <v>2008</v>
      </c>
      <c r="K356" s="2" t="s">
        <v>3474</v>
      </c>
      <c r="L356" s="126" t="s">
        <v>3475</v>
      </c>
      <c r="M356" s="126" t="s">
        <v>3476</v>
      </c>
      <c r="N356" s="126" t="s">
        <v>3477</v>
      </c>
      <c r="O356" s="126" t="s">
        <v>3478</v>
      </c>
      <c r="P356" s="38" t="s">
        <v>3479</v>
      </c>
      <c r="Q356" s="239">
        <f t="shared" si="60"/>
        <v>0.44027777777228039</v>
      </c>
      <c r="R356" s="239">
        <f t="shared" si="61"/>
        <v>0.50347222222626442</v>
      </c>
      <c r="S356" s="21">
        <f t="shared" si="53"/>
        <v>2.6416666666336823</v>
      </c>
      <c r="T356" s="12"/>
      <c r="U356" s="6">
        <v>1514</v>
      </c>
      <c r="V356" s="169" t="s">
        <v>3480</v>
      </c>
      <c r="W356" s="112">
        <v>39696</v>
      </c>
      <c r="X356" s="112">
        <v>39696</v>
      </c>
      <c r="Y356" s="112">
        <v>39696</v>
      </c>
      <c r="Z356" s="2" t="s">
        <v>8</v>
      </c>
      <c r="AA356" s="2" t="s">
        <v>8</v>
      </c>
      <c r="AB356" s="112">
        <v>39696</v>
      </c>
      <c r="AC356" s="112">
        <v>39696</v>
      </c>
      <c r="AD356" s="112">
        <v>39696</v>
      </c>
      <c r="AE356" s="112">
        <v>39696</v>
      </c>
      <c r="AF356" s="112">
        <v>39696</v>
      </c>
      <c r="AG356" s="2" t="s">
        <v>8</v>
      </c>
      <c r="AH356" s="112">
        <v>39696</v>
      </c>
      <c r="AI356" s="112">
        <v>39696</v>
      </c>
    </row>
    <row r="357" spans="1:35">
      <c r="A357" s="2" t="s">
        <v>834</v>
      </c>
      <c r="B357" s="81" t="s">
        <v>488</v>
      </c>
      <c r="C357" s="59" t="s">
        <v>835</v>
      </c>
      <c r="D357" s="2" t="s">
        <v>272</v>
      </c>
      <c r="E357" s="2" t="s">
        <v>206</v>
      </c>
      <c r="F357" s="81" t="s">
        <v>836</v>
      </c>
      <c r="G357" s="139">
        <v>25</v>
      </c>
      <c r="H357" s="139">
        <v>-110</v>
      </c>
      <c r="I357" s="83" t="s">
        <v>837</v>
      </c>
      <c r="J357" s="13">
        <f t="shared" si="62"/>
        <v>2008</v>
      </c>
      <c r="K357" s="2" t="s">
        <v>3467</v>
      </c>
      <c r="L357" s="126" t="s">
        <v>3468</v>
      </c>
      <c r="M357" s="126" t="s">
        <v>3469</v>
      </c>
      <c r="N357" s="126" t="s">
        <v>3470</v>
      </c>
      <c r="O357" s="126" t="s">
        <v>3471</v>
      </c>
      <c r="P357" s="38" t="s">
        <v>3472</v>
      </c>
      <c r="Q357" s="239">
        <f t="shared" si="60"/>
        <v>0.57013888889196096</v>
      </c>
      <c r="R357" s="239">
        <f t="shared" si="61"/>
        <v>0.63888888889050577</v>
      </c>
      <c r="S357" s="21">
        <f t="shared" si="53"/>
        <v>3.4208333333517658</v>
      </c>
      <c r="T357" s="12"/>
      <c r="U357" s="6">
        <v>578</v>
      </c>
      <c r="V357" s="169" t="s">
        <v>3473</v>
      </c>
      <c r="W357" s="112">
        <v>39696</v>
      </c>
      <c r="X357" s="112">
        <v>39696</v>
      </c>
      <c r="Y357" s="112">
        <v>39696</v>
      </c>
      <c r="Z357" s="2" t="s">
        <v>8</v>
      </c>
      <c r="AA357" s="2" t="s">
        <v>8</v>
      </c>
      <c r="AB357" s="112">
        <v>39696</v>
      </c>
      <c r="AC357" s="112">
        <v>39696</v>
      </c>
      <c r="AD357" s="112">
        <v>39696</v>
      </c>
      <c r="AE357" s="112">
        <v>39696</v>
      </c>
      <c r="AF357" s="112">
        <v>39696</v>
      </c>
      <c r="AG357" s="2" t="s">
        <v>8</v>
      </c>
      <c r="AH357" s="112">
        <v>39696</v>
      </c>
      <c r="AI357" s="112">
        <v>39696</v>
      </c>
    </row>
    <row r="358" spans="1:35">
      <c r="A358" s="2" t="s">
        <v>834</v>
      </c>
      <c r="B358" s="81" t="s">
        <v>488</v>
      </c>
      <c r="C358" s="59" t="s">
        <v>835</v>
      </c>
      <c r="D358" s="2" t="s">
        <v>272</v>
      </c>
      <c r="E358" s="2" t="s">
        <v>206</v>
      </c>
      <c r="F358" s="81" t="s">
        <v>836</v>
      </c>
      <c r="G358" s="139">
        <v>25</v>
      </c>
      <c r="H358" s="139">
        <v>-110</v>
      </c>
      <c r="I358" s="83" t="s">
        <v>837</v>
      </c>
      <c r="J358" s="13">
        <f t="shared" si="62"/>
        <v>2008</v>
      </c>
      <c r="K358" s="2" t="s">
        <v>3460</v>
      </c>
      <c r="L358" s="126" t="s">
        <v>3461</v>
      </c>
      <c r="M358" s="126" t="s">
        <v>3462</v>
      </c>
      <c r="N358" s="126" t="s">
        <v>3463</v>
      </c>
      <c r="O358" s="126" t="s">
        <v>3464</v>
      </c>
      <c r="P358" s="38" t="s">
        <v>3465</v>
      </c>
      <c r="Q358" s="239">
        <f>N358 - M358</f>
        <v>0.23819444444961846</v>
      </c>
      <c r="R358" s="239">
        <f>O358 - L358</f>
        <v>0.42222222222335404</v>
      </c>
      <c r="S358" s="21">
        <f t="shared" si="53"/>
        <v>1.4291666666977108</v>
      </c>
      <c r="T358" s="12"/>
      <c r="U358" s="6">
        <v>1621</v>
      </c>
      <c r="V358" s="168" t="s">
        <v>6768</v>
      </c>
      <c r="W358" s="112">
        <v>39696</v>
      </c>
      <c r="X358" s="112">
        <v>39696</v>
      </c>
      <c r="Y358" s="112">
        <v>39696</v>
      </c>
      <c r="Z358" s="2" t="s">
        <v>8</v>
      </c>
      <c r="AA358" s="2" t="s">
        <v>8</v>
      </c>
      <c r="AB358" s="112">
        <v>39696</v>
      </c>
      <c r="AC358" s="112">
        <v>39696</v>
      </c>
      <c r="AD358" s="112">
        <v>39696</v>
      </c>
      <c r="AE358" s="112">
        <v>39696</v>
      </c>
      <c r="AF358" s="112">
        <v>39696</v>
      </c>
      <c r="AG358" s="2" t="s">
        <v>8</v>
      </c>
      <c r="AH358" s="112">
        <v>39696</v>
      </c>
      <c r="AI358" s="112">
        <v>39696</v>
      </c>
    </row>
    <row r="359" spans="1:35">
      <c r="A359" s="2" t="s">
        <v>834</v>
      </c>
      <c r="B359" s="81" t="s">
        <v>488</v>
      </c>
      <c r="C359" s="59" t="s">
        <v>835</v>
      </c>
      <c r="D359" s="2" t="s">
        <v>272</v>
      </c>
      <c r="E359" s="2" t="s">
        <v>206</v>
      </c>
      <c r="F359" s="81" t="s">
        <v>836</v>
      </c>
      <c r="G359" s="139">
        <v>25</v>
      </c>
      <c r="H359" s="139">
        <v>-110</v>
      </c>
      <c r="I359" s="83" t="s">
        <v>837</v>
      </c>
      <c r="J359" s="13">
        <f t="shared" si="62"/>
        <v>2008</v>
      </c>
      <c r="K359" s="2" t="s">
        <v>3453</v>
      </c>
      <c r="L359" s="126" t="s">
        <v>3454</v>
      </c>
      <c r="M359" s="126" t="s">
        <v>3455</v>
      </c>
      <c r="N359" s="126" t="s">
        <v>3456</v>
      </c>
      <c r="O359" s="126" t="s">
        <v>3457</v>
      </c>
      <c r="P359" s="38" t="s">
        <v>3458</v>
      </c>
      <c r="Q359" s="239">
        <f>N359 - M359</f>
        <v>0.60416666667151731</v>
      </c>
      <c r="R359" s="239">
        <f>O359 - L359</f>
        <v>0.67222222222335404</v>
      </c>
      <c r="S359" s="21">
        <f t="shared" si="53"/>
        <v>3.6250000000291038</v>
      </c>
      <c r="T359" s="12"/>
      <c r="U359" s="6">
        <v>1692</v>
      </c>
      <c r="V359" s="169" t="s">
        <v>3459</v>
      </c>
      <c r="W359" s="112">
        <v>39696</v>
      </c>
      <c r="X359" s="112">
        <v>39696</v>
      </c>
      <c r="Y359" s="112">
        <v>39696</v>
      </c>
      <c r="Z359" s="2" t="s">
        <v>8</v>
      </c>
      <c r="AA359" s="2" t="s">
        <v>8</v>
      </c>
      <c r="AB359" s="112">
        <v>39696</v>
      </c>
      <c r="AC359" s="112">
        <v>39696</v>
      </c>
      <c r="AD359" s="112">
        <v>39696</v>
      </c>
      <c r="AE359" s="112">
        <v>39696</v>
      </c>
      <c r="AF359" s="112">
        <v>39696</v>
      </c>
      <c r="AG359" s="2" t="s">
        <v>8</v>
      </c>
      <c r="AH359" s="112">
        <v>39696</v>
      </c>
      <c r="AI359" s="112">
        <v>39696</v>
      </c>
    </row>
    <row r="360" spans="1:35">
      <c r="A360" s="2" t="s">
        <v>834</v>
      </c>
      <c r="B360" s="81" t="s">
        <v>488</v>
      </c>
      <c r="C360" s="59" t="s">
        <v>835</v>
      </c>
      <c r="D360" s="2" t="s">
        <v>272</v>
      </c>
      <c r="E360" s="2" t="s">
        <v>206</v>
      </c>
      <c r="F360" s="81" t="s">
        <v>836</v>
      </c>
      <c r="G360" s="139">
        <v>25</v>
      </c>
      <c r="H360" s="139">
        <v>-110</v>
      </c>
      <c r="I360" s="83" t="s">
        <v>837</v>
      </c>
      <c r="J360" s="13">
        <f t="shared" si="62"/>
        <v>2008</v>
      </c>
      <c r="K360" s="2" t="s">
        <v>3446</v>
      </c>
      <c r="L360" s="126" t="s">
        <v>3447</v>
      </c>
      <c r="M360" s="126" t="s">
        <v>3448</v>
      </c>
      <c r="N360" s="126" t="s">
        <v>3449</v>
      </c>
      <c r="O360" s="126" t="s">
        <v>3450</v>
      </c>
      <c r="P360" s="38" t="s">
        <v>3451</v>
      </c>
      <c r="Q360" s="239">
        <f>N360 - M360</f>
        <v>0.56041666666715173</v>
      </c>
      <c r="R360" s="239">
        <f>O360 - L360</f>
        <v>0.66319444444525288</v>
      </c>
      <c r="S360" s="21">
        <f t="shared" si="53"/>
        <v>3.3625000000029104</v>
      </c>
      <c r="T360" s="12"/>
      <c r="U360" s="6">
        <v>2462</v>
      </c>
      <c r="V360" s="169" t="s">
        <v>3452</v>
      </c>
      <c r="W360" s="112">
        <v>39696</v>
      </c>
      <c r="X360" s="112">
        <v>39696</v>
      </c>
      <c r="Y360" s="112">
        <v>39696</v>
      </c>
      <c r="Z360" s="2" t="s">
        <v>8</v>
      </c>
      <c r="AA360" s="2" t="s">
        <v>8</v>
      </c>
      <c r="AB360" s="112">
        <v>39696</v>
      </c>
      <c r="AC360" s="112">
        <v>39696</v>
      </c>
      <c r="AD360" s="112">
        <v>39696</v>
      </c>
      <c r="AE360" s="112">
        <v>39696</v>
      </c>
      <c r="AF360" s="112">
        <v>39696</v>
      </c>
      <c r="AG360" s="2" t="s">
        <v>8</v>
      </c>
      <c r="AH360" s="112">
        <v>39696</v>
      </c>
      <c r="AI360" s="112">
        <v>39696</v>
      </c>
    </row>
    <row r="361" spans="1:35">
      <c r="A361" s="2" t="s">
        <v>834</v>
      </c>
      <c r="B361" s="81" t="s">
        <v>488</v>
      </c>
      <c r="C361" s="59" t="s">
        <v>835</v>
      </c>
      <c r="D361" s="2" t="s">
        <v>272</v>
      </c>
      <c r="E361" s="2" t="s">
        <v>206</v>
      </c>
      <c r="F361" s="81" t="s">
        <v>836</v>
      </c>
      <c r="G361" s="139">
        <v>25</v>
      </c>
      <c r="H361" s="139">
        <v>-110</v>
      </c>
      <c r="I361" s="83" t="s">
        <v>837</v>
      </c>
      <c r="J361" s="13">
        <f t="shared" si="62"/>
        <v>2008</v>
      </c>
      <c r="K361" s="2" t="s">
        <v>3439</v>
      </c>
      <c r="L361" s="126" t="s">
        <v>3440</v>
      </c>
      <c r="M361" s="126" t="s">
        <v>3441</v>
      </c>
      <c r="N361" s="126" t="s">
        <v>3442</v>
      </c>
      <c r="O361" s="126" t="s">
        <v>3443</v>
      </c>
      <c r="P361" s="38" t="s">
        <v>3444</v>
      </c>
      <c r="Q361" s="239">
        <f>N361 - M361</f>
        <v>0.55555555555474712</v>
      </c>
      <c r="R361" s="239">
        <f>O361 - L361</f>
        <v>0.68124999999417923</v>
      </c>
      <c r="S361" s="21">
        <f t="shared" si="53"/>
        <v>3.3333333333284827</v>
      </c>
      <c r="T361" s="12"/>
      <c r="U361" s="6">
        <v>2754</v>
      </c>
      <c r="V361" s="169" t="s">
        <v>3445</v>
      </c>
      <c r="W361" s="112">
        <v>39696</v>
      </c>
      <c r="X361" s="112">
        <v>39696</v>
      </c>
      <c r="Y361" s="112">
        <v>39696</v>
      </c>
      <c r="Z361" s="2" t="s">
        <v>8</v>
      </c>
      <c r="AA361" s="2" t="s">
        <v>8</v>
      </c>
      <c r="AB361" s="112">
        <v>39696</v>
      </c>
      <c r="AC361" s="112">
        <v>39696</v>
      </c>
      <c r="AD361" s="112">
        <v>39696</v>
      </c>
      <c r="AE361" s="112">
        <v>39696</v>
      </c>
      <c r="AF361" s="112">
        <v>39696</v>
      </c>
      <c r="AG361" s="2" t="s">
        <v>8</v>
      </c>
      <c r="AH361" s="112">
        <v>39696</v>
      </c>
      <c r="AI361" s="112">
        <v>39696</v>
      </c>
    </row>
    <row r="362" spans="1:35">
      <c r="A362" s="2" t="s">
        <v>834</v>
      </c>
      <c r="B362" s="81" t="s">
        <v>488</v>
      </c>
      <c r="C362" s="59" t="s">
        <v>835</v>
      </c>
      <c r="D362" s="2" t="s">
        <v>272</v>
      </c>
      <c r="E362" s="2" t="s">
        <v>206</v>
      </c>
      <c r="F362" s="81" t="s">
        <v>836</v>
      </c>
      <c r="G362" s="139">
        <v>25</v>
      </c>
      <c r="H362" s="139">
        <v>-110</v>
      </c>
      <c r="I362" s="83" t="s">
        <v>837</v>
      </c>
      <c r="J362" s="13">
        <f t="shared" si="62"/>
        <v>2008</v>
      </c>
      <c r="K362" s="2" t="s">
        <v>3432</v>
      </c>
      <c r="L362" s="126" t="s">
        <v>3433</v>
      </c>
      <c r="M362" s="126" t="s">
        <v>3434</v>
      </c>
      <c r="N362" s="126" t="s">
        <v>3435</v>
      </c>
      <c r="O362" s="126" t="s">
        <v>3436</v>
      </c>
      <c r="P362" s="38" t="s">
        <v>3437</v>
      </c>
      <c r="Q362" s="239">
        <f>N362 - M362</f>
        <v>0.22986111111094942</v>
      </c>
      <c r="R362" s="239">
        <f>O362 - L362</f>
        <v>0.28680555555911269</v>
      </c>
      <c r="S362" s="21">
        <f t="shared" si="53"/>
        <v>1.3791666666656965</v>
      </c>
      <c r="T362" s="12"/>
      <c r="U362" s="6">
        <v>903</v>
      </c>
      <c r="V362" s="169" t="s">
        <v>3438</v>
      </c>
      <c r="W362" s="112">
        <v>39696</v>
      </c>
      <c r="X362" s="112">
        <v>39696</v>
      </c>
      <c r="Y362" s="112">
        <v>39696</v>
      </c>
      <c r="Z362" s="2" t="s">
        <v>8</v>
      </c>
      <c r="AA362" s="2" t="s">
        <v>8</v>
      </c>
      <c r="AB362" s="112">
        <v>39696</v>
      </c>
      <c r="AC362" s="112">
        <v>39696</v>
      </c>
      <c r="AD362" s="112">
        <v>39696</v>
      </c>
      <c r="AE362" s="112">
        <v>39696</v>
      </c>
      <c r="AF362" s="112">
        <v>39696</v>
      </c>
      <c r="AG362" s="2" t="s">
        <v>8</v>
      </c>
      <c r="AH362" s="112">
        <v>39696</v>
      </c>
      <c r="AI362" s="112">
        <v>39696</v>
      </c>
    </row>
    <row r="363" spans="1:35">
      <c r="A363" s="2" t="s">
        <v>845</v>
      </c>
      <c r="B363" s="81" t="s">
        <v>683</v>
      </c>
      <c r="C363" s="59" t="s">
        <v>846</v>
      </c>
      <c r="D363" s="2" t="s">
        <v>847</v>
      </c>
      <c r="E363" s="2" t="s">
        <v>848</v>
      </c>
      <c r="F363" s="2" t="s">
        <v>849</v>
      </c>
      <c r="G363" s="139">
        <v>36</v>
      </c>
      <c r="H363" s="139">
        <v>-34</v>
      </c>
      <c r="I363" s="83" t="s">
        <v>850</v>
      </c>
      <c r="J363" s="13">
        <f t="shared" si="62"/>
        <v>2008</v>
      </c>
      <c r="K363" s="2" t="s">
        <v>3426</v>
      </c>
      <c r="L363" s="126" t="s">
        <v>3427</v>
      </c>
      <c r="M363" s="126" t="s">
        <v>3428</v>
      </c>
      <c r="N363" s="126" t="s">
        <v>3429</v>
      </c>
      <c r="O363" s="126" t="s">
        <v>3430</v>
      </c>
      <c r="P363" s="44" t="s">
        <v>2487</v>
      </c>
      <c r="Q363" s="239">
        <f t="shared" ref="Q363:Q375" si="63">N363 - M363</f>
        <v>2.148611111108039</v>
      </c>
      <c r="R363" s="239">
        <f t="shared" ref="R363:R375" si="64">O363 - L363</f>
        <v>2.3097222222204437</v>
      </c>
      <c r="S363" s="21">
        <f t="shared" ref="S363:S375" si="65">((VALUE(Q363)) * 24) * 0.25</f>
        <v>12.891666666648234</v>
      </c>
      <c r="T363" s="6">
        <v>2171</v>
      </c>
      <c r="U363" s="6">
        <v>2461</v>
      </c>
      <c r="V363" s="169" t="s">
        <v>3431</v>
      </c>
      <c r="W363" s="112">
        <v>39696</v>
      </c>
      <c r="X363" s="112">
        <v>39696</v>
      </c>
      <c r="Y363" s="112">
        <v>39696</v>
      </c>
      <c r="Z363" s="2" t="s">
        <v>8</v>
      </c>
      <c r="AA363" s="2" t="s">
        <v>8</v>
      </c>
      <c r="AB363" s="112">
        <v>39696</v>
      </c>
      <c r="AC363" s="112">
        <v>39696</v>
      </c>
      <c r="AD363" s="112">
        <v>39696</v>
      </c>
      <c r="AE363" s="112">
        <v>39696</v>
      </c>
      <c r="AF363" s="112">
        <v>39696</v>
      </c>
      <c r="AG363" s="2" t="s">
        <v>8</v>
      </c>
      <c r="AH363" s="112">
        <v>39696</v>
      </c>
      <c r="AI363" s="112">
        <v>39696</v>
      </c>
    </row>
    <row r="364" spans="1:35">
      <c r="A364" s="2" t="s">
        <v>845</v>
      </c>
      <c r="B364" s="81" t="s">
        <v>683</v>
      </c>
      <c r="C364" s="59" t="s">
        <v>846</v>
      </c>
      <c r="D364" s="2" t="s">
        <v>847</v>
      </c>
      <c r="E364" s="2" t="s">
        <v>848</v>
      </c>
      <c r="F364" s="2" t="s">
        <v>849</v>
      </c>
      <c r="G364" s="139">
        <v>36</v>
      </c>
      <c r="H364" s="139">
        <v>-34</v>
      </c>
      <c r="I364" s="83" t="s">
        <v>850</v>
      </c>
      <c r="J364" s="13">
        <f t="shared" ref="J364:J376" si="66">YEAR(L364)</f>
        <v>2008</v>
      </c>
      <c r="K364" s="2" t="s">
        <v>3421</v>
      </c>
      <c r="L364" s="126" t="s">
        <v>3422</v>
      </c>
      <c r="M364" s="126" t="s">
        <v>3423</v>
      </c>
      <c r="N364" s="126" t="s">
        <v>3424</v>
      </c>
      <c r="O364" s="126" t="s">
        <v>3425</v>
      </c>
      <c r="P364" s="44" t="s">
        <v>2487</v>
      </c>
      <c r="Q364" s="239">
        <f t="shared" si="63"/>
        <v>1.3465277777795563</v>
      </c>
      <c r="R364" s="239">
        <f t="shared" si="64"/>
        <v>1.4659722222204437</v>
      </c>
      <c r="S364" s="21">
        <f t="shared" si="65"/>
        <v>8.0791666666773381</v>
      </c>
      <c r="T364" s="6">
        <v>1996</v>
      </c>
      <c r="U364" s="6">
        <v>2401</v>
      </c>
      <c r="V364" s="169" t="s">
        <v>3420</v>
      </c>
      <c r="W364" s="112">
        <v>39696</v>
      </c>
      <c r="X364" s="112">
        <v>39696</v>
      </c>
      <c r="Y364" s="112">
        <v>39696</v>
      </c>
      <c r="Z364" s="2" t="s">
        <v>8</v>
      </c>
      <c r="AA364" s="2" t="s">
        <v>8</v>
      </c>
      <c r="AB364" s="112">
        <v>39696</v>
      </c>
      <c r="AC364" s="112">
        <v>39696</v>
      </c>
      <c r="AD364" s="112">
        <v>39696</v>
      </c>
      <c r="AE364" s="112">
        <v>39696</v>
      </c>
      <c r="AF364" s="112">
        <v>39696</v>
      </c>
      <c r="AG364" s="2" t="s">
        <v>8</v>
      </c>
      <c r="AH364" s="112">
        <v>39696</v>
      </c>
      <c r="AI364" s="112">
        <v>39696</v>
      </c>
    </row>
    <row r="365" spans="1:35">
      <c r="A365" s="2" t="s">
        <v>845</v>
      </c>
      <c r="B365" s="81" t="s">
        <v>683</v>
      </c>
      <c r="C365" s="59" t="s">
        <v>846</v>
      </c>
      <c r="D365" s="2" t="s">
        <v>847</v>
      </c>
      <c r="E365" s="2" t="s">
        <v>848</v>
      </c>
      <c r="F365" s="2" t="s">
        <v>849</v>
      </c>
      <c r="G365" s="139">
        <v>36</v>
      </c>
      <c r="H365" s="139">
        <v>-34</v>
      </c>
      <c r="I365" s="83" t="s">
        <v>850</v>
      </c>
      <c r="J365" s="13">
        <f t="shared" si="66"/>
        <v>2008</v>
      </c>
      <c r="K365" s="2" t="s">
        <v>3415</v>
      </c>
      <c r="L365" s="126" t="s">
        <v>3416</v>
      </c>
      <c r="M365" s="126" t="s">
        <v>3417</v>
      </c>
      <c r="N365" s="126" t="s">
        <v>3418</v>
      </c>
      <c r="O365" s="126" t="s">
        <v>3419</v>
      </c>
      <c r="P365" s="44" t="s">
        <v>2487</v>
      </c>
      <c r="Q365" s="239">
        <f t="shared" si="63"/>
        <v>1.0284722222204437</v>
      </c>
      <c r="R365" s="239">
        <f t="shared" si="64"/>
        <v>1.1520833333343035</v>
      </c>
      <c r="S365" s="21">
        <f t="shared" si="65"/>
        <v>6.1708333333226619</v>
      </c>
      <c r="T365" s="6">
        <v>2170</v>
      </c>
      <c r="U365" s="6">
        <v>2327</v>
      </c>
      <c r="V365" s="169" t="s">
        <v>3420</v>
      </c>
      <c r="W365" s="112">
        <v>39696</v>
      </c>
      <c r="X365" s="112">
        <v>39696</v>
      </c>
      <c r="Y365" s="112">
        <v>39696</v>
      </c>
      <c r="Z365" s="2" t="s">
        <v>8</v>
      </c>
      <c r="AA365" s="2" t="s">
        <v>8</v>
      </c>
      <c r="AB365" s="112">
        <v>39696</v>
      </c>
      <c r="AC365" s="112">
        <v>39696</v>
      </c>
      <c r="AD365" s="112">
        <v>39696</v>
      </c>
      <c r="AE365" s="112">
        <v>39696</v>
      </c>
      <c r="AF365" s="112">
        <v>39696</v>
      </c>
      <c r="AG365" s="2" t="s">
        <v>8</v>
      </c>
      <c r="AH365" s="112">
        <v>39696</v>
      </c>
      <c r="AI365" s="112">
        <v>39696</v>
      </c>
    </row>
    <row r="366" spans="1:35">
      <c r="A366" s="2" t="s">
        <v>845</v>
      </c>
      <c r="B366" s="81" t="s">
        <v>683</v>
      </c>
      <c r="C366" s="59" t="s">
        <v>846</v>
      </c>
      <c r="D366" s="2" t="s">
        <v>847</v>
      </c>
      <c r="E366" s="2" t="s">
        <v>848</v>
      </c>
      <c r="F366" s="2" t="s">
        <v>849</v>
      </c>
      <c r="G366" s="139">
        <v>36</v>
      </c>
      <c r="H366" s="139">
        <v>-34</v>
      </c>
      <c r="I366" s="83" t="s">
        <v>850</v>
      </c>
      <c r="J366" s="13">
        <f t="shared" si="66"/>
        <v>2008</v>
      </c>
      <c r="K366" s="2" t="s">
        <v>3410</v>
      </c>
      <c r="L366" s="126" t="s">
        <v>3411</v>
      </c>
      <c r="M366" s="126" t="s">
        <v>3412</v>
      </c>
      <c r="N366" s="126" t="s">
        <v>3413</v>
      </c>
      <c r="O366" s="126" t="s">
        <v>3414</v>
      </c>
      <c r="P366" s="44" t="s">
        <v>2487</v>
      </c>
      <c r="Q366" s="239">
        <f t="shared" si="63"/>
        <v>0.52361111110803904</v>
      </c>
      <c r="R366" s="239">
        <f t="shared" si="64"/>
        <v>0.65347222222044365</v>
      </c>
      <c r="S366" s="21">
        <f t="shared" si="65"/>
        <v>3.1416666666482342</v>
      </c>
      <c r="T366" s="6">
        <v>2167</v>
      </c>
      <c r="U366" s="6">
        <v>2303</v>
      </c>
      <c r="W366" s="112">
        <v>39696</v>
      </c>
      <c r="X366" s="112">
        <v>39696</v>
      </c>
      <c r="Y366" s="112">
        <v>39696</v>
      </c>
      <c r="Z366" s="2" t="s">
        <v>8</v>
      </c>
      <c r="AA366" s="2" t="s">
        <v>8</v>
      </c>
      <c r="AB366" s="112">
        <v>39696</v>
      </c>
      <c r="AC366" s="112">
        <v>39696</v>
      </c>
      <c r="AD366" s="112">
        <v>39696</v>
      </c>
      <c r="AE366" s="112">
        <v>39696</v>
      </c>
      <c r="AF366" s="112">
        <v>39696</v>
      </c>
      <c r="AG366" s="2" t="s">
        <v>8</v>
      </c>
      <c r="AH366" s="112">
        <v>39696</v>
      </c>
      <c r="AI366" s="112">
        <v>39696</v>
      </c>
    </row>
    <row r="367" spans="1:35">
      <c r="A367" s="2" t="s">
        <v>845</v>
      </c>
      <c r="B367" s="81" t="s">
        <v>683</v>
      </c>
      <c r="C367" s="59" t="s">
        <v>846</v>
      </c>
      <c r="D367" s="2" t="s">
        <v>847</v>
      </c>
      <c r="E367" s="2" t="s">
        <v>848</v>
      </c>
      <c r="F367" s="2" t="s">
        <v>849</v>
      </c>
      <c r="G367" s="139">
        <v>36</v>
      </c>
      <c r="H367" s="139">
        <v>-34</v>
      </c>
      <c r="I367" s="83" t="s">
        <v>850</v>
      </c>
      <c r="J367" s="13">
        <f t="shared" si="66"/>
        <v>2008</v>
      </c>
      <c r="K367" s="2" t="s">
        <v>3405</v>
      </c>
      <c r="L367" s="126" t="s">
        <v>3406</v>
      </c>
      <c r="M367" s="126" t="s">
        <v>3407</v>
      </c>
      <c r="N367" s="126" t="s">
        <v>3408</v>
      </c>
      <c r="O367" s="126" t="s">
        <v>3409</v>
      </c>
      <c r="P367" s="44" t="s">
        <v>3394</v>
      </c>
      <c r="Q367" s="239">
        <f t="shared" si="63"/>
        <v>0.46388888888759539</v>
      </c>
      <c r="R367" s="239">
        <f t="shared" si="64"/>
        <v>0.55555555555474712</v>
      </c>
      <c r="S367" s="21">
        <f t="shared" si="65"/>
        <v>2.7833333333255723</v>
      </c>
      <c r="T367" s="6">
        <v>1615</v>
      </c>
      <c r="U367" s="6">
        <v>1730</v>
      </c>
      <c r="W367" s="112">
        <v>39696</v>
      </c>
      <c r="X367" s="112">
        <v>39696</v>
      </c>
      <c r="Y367" s="112">
        <v>39696</v>
      </c>
      <c r="Z367" s="2" t="s">
        <v>8</v>
      </c>
      <c r="AA367" s="2" t="s">
        <v>8</v>
      </c>
      <c r="AB367" s="112">
        <v>39696</v>
      </c>
      <c r="AC367" s="112">
        <v>39696</v>
      </c>
      <c r="AD367" s="112">
        <v>39696</v>
      </c>
      <c r="AE367" s="112">
        <v>39696</v>
      </c>
      <c r="AF367" s="112">
        <v>39696</v>
      </c>
      <c r="AG367" s="2" t="s">
        <v>8</v>
      </c>
      <c r="AH367" s="112">
        <v>39696</v>
      </c>
      <c r="AI367" s="112">
        <v>39696</v>
      </c>
    </row>
    <row r="368" spans="1:35">
      <c r="A368" s="2" t="s">
        <v>845</v>
      </c>
      <c r="B368" s="81" t="s">
        <v>683</v>
      </c>
      <c r="C368" s="59" t="s">
        <v>846</v>
      </c>
      <c r="D368" s="2" t="s">
        <v>847</v>
      </c>
      <c r="E368" s="2" t="s">
        <v>848</v>
      </c>
      <c r="F368" s="2" t="s">
        <v>849</v>
      </c>
      <c r="G368" s="139">
        <v>36</v>
      </c>
      <c r="H368" s="139">
        <v>-34</v>
      </c>
      <c r="I368" s="83" t="s">
        <v>850</v>
      </c>
      <c r="J368" s="13">
        <f t="shared" si="66"/>
        <v>2008</v>
      </c>
      <c r="K368" s="2" t="s">
        <v>3400</v>
      </c>
      <c r="L368" s="126" t="s">
        <v>3401</v>
      </c>
      <c r="M368" s="126" t="s">
        <v>3402</v>
      </c>
      <c r="N368" s="126" t="s">
        <v>3403</v>
      </c>
      <c r="O368" s="126" t="s">
        <v>3404</v>
      </c>
      <c r="P368" s="44" t="s">
        <v>3394</v>
      </c>
      <c r="Q368" s="239">
        <f t="shared" si="63"/>
        <v>0.58958333333430346</v>
      </c>
      <c r="R368" s="239">
        <f t="shared" si="64"/>
        <v>0.68333333333430346</v>
      </c>
      <c r="S368" s="21">
        <f t="shared" si="65"/>
        <v>3.5375000000058208</v>
      </c>
      <c r="T368" s="6">
        <v>1356</v>
      </c>
      <c r="U368" s="6">
        <v>1732</v>
      </c>
      <c r="W368" s="112">
        <v>39696</v>
      </c>
      <c r="X368" s="112">
        <v>39696</v>
      </c>
      <c r="Y368" s="112">
        <v>39696</v>
      </c>
      <c r="Z368" s="2" t="s">
        <v>8</v>
      </c>
      <c r="AA368" s="2" t="s">
        <v>8</v>
      </c>
      <c r="AB368" s="112">
        <v>39696</v>
      </c>
      <c r="AC368" s="112">
        <v>39696</v>
      </c>
      <c r="AD368" s="112">
        <v>39696</v>
      </c>
      <c r="AE368" s="112">
        <v>39696</v>
      </c>
      <c r="AF368" s="112">
        <v>39696</v>
      </c>
      <c r="AG368" s="2" t="s">
        <v>8</v>
      </c>
      <c r="AH368" s="112">
        <v>39696</v>
      </c>
      <c r="AI368" s="112">
        <v>39696</v>
      </c>
    </row>
    <row r="369" spans="1:35">
      <c r="A369" s="2" t="s">
        <v>845</v>
      </c>
      <c r="B369" s="81" t="s">
        <v>683</v>
      </c>
      <c r="C369" s="59" t="s">
        <v>846</v>
      </c>
      <c r="D369" s="2" t="s">
        <v>847</v>
      </c>
      <c r="E369" s="2" t="s">
        <v>848</v>
      </c>
      <c r="F369" s="2" t="s">
        <v>849</v>
      </c>
      <c r="G369" s="139">
        <v>36</v>
      </c>
      <c r="H369" s="139">
        <v>-34</v>
      </c>
      <c r="I369" s="83" t="s">
        <v>850</v>
      </c>
      <c r="J369" s="13">
        <f t="shared" si="66"/>
        <v>2008</v>
      </c>
      <c r="K369" s="2" t="s">
        <v>3395</v>
      </c>
      <c r="L369" s="126" t="s">
        <v>3396</v>
      </c>
      <c r="M369" s="126" t="s">
        <v>3397</v>
      </c>
      <c r="N369" s="126" t="s">
        <v>3398</v>
      </c>
      <c r="O369" s="126" t="s">
        <v>3399</v>
      </c>
      <c r="P369" s="44" t="s">
        <v>3394</v>
      </c>
      <c r="Q369" s="239">
        <f t="shared" si="63"/>
        <v>0.41458333333866904</v>
      </c>
      <c r="R369" s="239">
        <f t="shared" si="64"/>
        <v>0.51458333333721384</v>
      </c>
      <c r="S369" s="21">
        <f t="shared" si="65"/>
        <v>2.4875000000320142</v>
      </c>
      <c r="T369" s="6">
        <v>1644</v>
      </c>
      <c r="U369" s="6">
        <v>1738</v>
      </c>
      <c r="W369" s="112">
        <v>39696</v>
      </c>
      <c r="X369" s="112">
        <v>39696</v>
      </c>
      <c r="Y369" s="112">
        <v>39696</v>
      </c>
      <c r="Z369" s="2" t="s">
        <v>8</v>
      </c>
      <c r="AA369" s="2" t="s">
        <v>8</v>
      </c>
      <c r="AB369" s="112">
        <v>39696</v>
      </c>
      <c r="AC369" s="112">
        <v>39696</v>
      </c>
      <c r="AD369" s="112">
        <v>39696</v>
      </c>
      <c r="AE369" s="112">
        <v>39696</v>
      </c>
      <c r="AF369" s="112">
        <v>39696</v>
      </c>
      <c r="AG369" s="2" t="s">
        <v>8</v>
      </c>
      <c r="AH369" s="112">
        <v>39696</v>
      </c>
      <c r="AI369" s="112">
        <v>39696</v>
      </c>
    </row>
    <row r="370" spans="1:35">
      <c r="A370" s="2" t="s">
        <v>845</v>
      </c>
      <c r="B370" s="81" t="s">
        <v>683</v>
      </c>
      <c r="C370" s="59" t="s">
        <v>846</v>
      </c>
      <c r="D370" s="2" t="s">
        <v>847</v>
      </c>
      <c r="E370" s="2" t="s">
        <v>848</v>
      </c>
      <c r="F370" s="2" t="s">
        <v>849</v>
      </c>
      <c r="G370" s="139">
        <v>36</v>
      </c>
      <c r="H370" s="139">
        <v>-34</v>
      </c>
      <c r="I370" s="83" t="s">
        <v>850</v>
      </c>
      <c r="J370" s="13">
        <f t="shared" si="66"/>
        <v>2008</v>
      </c>
      <c r="K370" s="2" t="s">
        <v>3389</v>
      </c>
      <c r="L370" s="126" t="s">
        <v>3390</v>
      </c>
      <c r="M370" s="126" t="s">
        <v>3391</v>
      </c>
      <c r="N370" s="126" t="s">
        <v>3392</v>
      </c>
      <c r="O370" s="126" t="s">
        <v>3393</v>
      </c>
      <c r="P370" s="44" t="s">
        <v>3394</v>
      </c>
      <c r="Q370" s="239">
        <f t="shared" si="63"/>
        <v>0.41736111111094942</v>
      </c>
      <c r="R370" s="239">
        <f t="shared" si="64"/>
        <v>0.51319444444379769</v>
      </c>
      <c r="S370" s="21">
        <f t="shared" si="65"/>
        <v>2.5041666666656965</v>
      </c>
      <c r="T370" s="6">
        <v>1638</v>
      </c>
      <c r="U370" s="6">
        <v>1738</v>
      </c>
      <c r="W370" s="112">
        <v>39696</v>
      </c>
      <c r="X370" s="112">
        <v>39696</v>
      </c>
      <c r="Y370" s="112">
        <v>39696</v>
      </c>
      <c r="Z370" s="2" t="s">
        <v>8</v>
      </c>
      <c r="AA370" s="2" t="s">
        <v>8</v>
      </c>
      <c r="AB370" s="112">
        <v>39696</v>
      </c>
      <c r="AC370" s="112">
        <v>39696</v>
      </c>
      <c r="AD370" s="112">
        <v>39696</v>
      </c>
      <c r="AE370" s="112">
        <v>39696</v>
      </c>
      <c r="AF370" s="112">
        <v>39696</v>
      </c>
      <c r="AG370" s="2" t="s">
        <v>8</v>
      </c>
      <c r="AH370" s="112">
        <v>39696</v>
      </c>
      <c r="AI370" s="112">
        <v>39696</v>
      </c>
    </row>
    <row r="371" spans="1:35">
      <c r="A371" s="2" t="s">
        <v>845</v>
      </c>
      <c r="B371" s="81" t="s">
        <v>683</v>
      </c>
      <c r="C371" s="59" t="s">
        <v>846</v>
      </c>
      <c r="D371" s="2" t="s">
        <v>847</v>
      </c>
      <c r="E371" s="2" t="s">
        <v>848</v>
      </c>
      <c r="F371" s="2" t="s">
        <v>849</v>
      </c>
      <c r="G371" s="139">
        <v>36</v>
      </c>
      <c r="H371" s="139">
        <v>-34</v>
      </c>
      <c r="I371" s="83" t="s">
        <v>850</v>
      </c>
      <c r="J371" s="13">
        <f t="shared" si="66"/>
        <v>2008</v>
      </c>
      <c r="K371" s="2" t="s">
        <v>3384</v>
      </c>
      <c r="L371" s="126" t="s">
        <v>3385</v>
      </c>
      <c r="M371" s="126" t="s">
        <v>3386</v>
      </c>
      <c r="N371" s="126" t="s">
        <v>3387</v>
      </c>
      <c r="O371" s="126" t="s">
        <v>3388</v>
      </c>
      <c r="P371" s="44" t="s">
        <v>1541</v>
      </c>
      <c r="Q371" s="239">
        <f t="shared" si="63"/>
        <v>0.49444444444816327</v>
      </c>
      <c r="R371" s="239">
        <f t="shared" si="64"/>
        <v>0.56041666666715173</v>
      </c>
      <c r="S371" s="21">
        <f t="shared" si="65"/>
        <v>2.9666666666889796</v>
      </c>
      <c r="T371" s="6">
        <v>727</v>
      </c>
      <c r="U371" s="6">
        <v>896</v>
      </c>
      <c r="V371" s="169" t="s">
        <v>3378</v>
      </c>
      <c r="W371" s="112">
        <v>39696</v>
      </c>
      <c r="X371" s="112">
        <v>39696</v>
      </c>
      <c r="Y371" s="112">
        <v>39696</v>
      </c>
      <c r="Z371" s="2" t="s">
        <v>8</v>
      </c>
      <c r="AA371" s="2" t="s">
        <v>8</v>
      </c>
      <c r="AB371" s="112">
        <v>39696</v>
      </c>
      <c r="AC371" s="112">
        <v>39696</v>
      </c>
      <c r="AD371" s="112">
        <v>39696</v>
      </c>
      <c r="AE371" s="112">
        <v>39696</v>
      </c>
      <c r="AF371" s="112">
        <v>39696</v>
      </c>
      <c r="AG371" s="2" t="s">
        <v>8</v>
      </c>
      <c r="AH371" s="112">
        <v>39696</v>
      </c>
      <c r="AI371" s="112">
        <v>39696</v>
      </c>
    </row>
    <row r="372" spans="1:35">
      <c r="A372" s="2" t="s">
        <v>845</v>
      </c>
      <c r="B372" s="81" t="s">
        <v>683</v>
      </c>
      <c r="C372" s="59" t="s">
        <v>846</v>
      </c>
      <c r="D372" s="2" t="s">
        <v>847</v>
      </c>
      <c r="E372" s="2" t="s">
        <v>848</v>
      </c>
      <c r="F372" s="2" t="s">
        <v>849</v>
      </c>
      <c r="G372" s="139">
        <v>36</v>
      </c>
      <c r="H372" s="139">
        <v>-34</v>
      </c>
      <c r="I372" s="83" t="s">
        <v>850</v>
      </c>
      <c r="J372" s="13">
        <f t="shared" si="66"/>
        <v>2008</v>
      </c>
      <c r="K372" s="2" t="s">
        <v>3379</v>
      </c>
      <c r="L372" s="126" t="s">
        <v>3380</v>
      </c>
      <c r="M372" s="126" t="s">
        <v>3381</v>
      </c>
      <c r="N372" s="126" t="s">
        <v>3382</v>
      </c>
      <c r="O372" s="126" t="s">
        <v>3383</v>
      </c>
      <c r="P372" s="44" t="s">
        <v>1541</v>
      </c>
      <c r="Q372" s="239">
        <f t="shared" si="63"/>
        <v>0.29513888888322981</v>
      </c>
      <c r="R372" s="239">
        <f t="shared" si="64"/>
        <v>0.35833333332993789</v>
      </c>
      <c r="S372" s="21">
        <f t="shared" si="65"/>
        <v>1.7708333332993789</v>
      </c>
      <c r="T372" s="6">
        <v>685</v>
      </c>
      <c r="U372" s="6">
        <v>806</v>
      </c>
      <c r="V372" s="169" t="s">
        <v>3378</v>
      </c>
      <c r="W372" s="112">
        <v>39696</v>
      </c>
      <c r="X372" s="112">
        <v>39696</v>
      </c>
      <c r="Y372" s="112">
        <v>39696</v>
      </c>
      <c r="Z372" s="2" t="s">
        <v>8</v>
      </c>
      <c r="AA372" s="2" t="s">
        <v>8</v>
      </c>
      <c r="AB372" s="112">
        <v>39696</v>
      </c>
      <c r="AC372" s="112">
        <v>39696</v>
      </c>
      <c r="AD372" s="112">
        <v>39696</v>
      </c>
      <c r="AE372" s="112">
        <v>39696</v>
      </c>
      <c r="AF372" s="112">
        <v>39696</v>
      </c>
      <c r="AG372" s="2" t="s">
        <v>8</v>
      </c>
      <c r="AH372" s="112">
        <v>39696</v>
      </c>
      <c r="AI372" s="112">
        <v>39696</v>
      </c>
    </row>
    <row r="373" spans="1:35">
      <c r="A373" s="2" t="s">
        <v>845</v>
      </c>
      <c r="B373" s="81" t="s">
        <v>683</v>
      </c>
      <c r="C373" s="59" t="s">
        <v>846</v>
      </c>
      <c r="D373" s="2" t="s">
        <v>847</v>
      </c>
      <c r="E373" s="2" t="s">
        <v>848</v>
      </c>
      <c r="F373" s="2" t="s">
        <v>849</v>
      </c>
      <c r="G373" s="139">
        <v>36</v>
      </c>
      <c r="H373" s="139">
        <v>-34</v>
      </c>
      <c r="I373" s="83" t="s">
        <v>850</v>
      </c>
      <c r="J373" s="13">
        <f t="shared" si="66"/>
        <v>2008</v>
      </c>
      <c r="K373" s="2" t="s">
        <v>3373</v>
      </c>
      <c r="L373" s="126" t="s">
        <v>3374</v>
      </c>
      <c r="M373" s="126" t="s">
        <v>3375</v>
      </c>
      <c r="N373" s="126" t="s">
        <v>3376</v>
      </c>
      <c r="O373" s="126" t="s">
        <v>3377</v>
      </c>
      <c r="P373" s="44" t="s">
        <v>1541</v>
      </c>
      <c r="Q373" s="239">
        <f t="shared" si="63"/>
        <v>0.27916666666715173</v>
      </c>
      <c r="R373" s="239">
        <f t="shared" si="64"/>
        <v>0.33472222222189885</v>
      </c>
      <c r="S373" s="21">
        <f t="shared" si="65"/>
        <v>1.6750000000029104</v>
      </c>
      <c r="T373" s="6">
        <v>728</v>
      </c>
      <c r="U373" s="6">
        <v>885</v>
      </c>
      <c r="V373" s="169" t="s">
        <v>3378</v>
      </c>
      <c r="W373" s="112">
        <v>39696</v>
      </c>
      <c r="X373" s="112">
        <v>39696</v>
      </c>
      <c r="Y373" s="112">
        <v>39696</v>
      </c>
      <c r="Z373" s="2" t="s">
        <v>8</v>
      </c>
      <c r="AA373" s="2" t="s">
        <v>8</v>
      </c>
      <c r="AB373" s="112">
        <v>39696</v>
      </c>
      <c r="AC373" s="112">
        <v>39696</v>
      </c>
      <c r="AD373" s="112">
        <v>39696</v>
      </c>
      <c r="AE373" s="112">
        <v>39696</v>
      </c>
      <c r="AF373" s="112">
        <v>39696</v>
      </c>
      <c r="AG373" s="2" t="s">
        <v>8</v>
      </c>
      <c r="AH373" s="112">
        <v>39696</v>
      </c>
      <c r="AI373" s="112">
        <v>39696</v>
      </c>
    </row>
    <row r="374" spans="1:35">
      <c r="A374" s="2" t="s">
        <v>845</v>
      </c>
      <c r="B374" s="81" t="s">
        <v>683</v>
      </c>
      <c r="C374" s="59" t="s">
        <v>846</v>
      </c>
      <c r="D374" s="2" t="s">
        <v>847</v>
      </c>
      <c r="E374" s="2" t="s">
        <v>848</v>
      </c>
      <c r="F374" s="2" t="s">
        <v>849</v>
      </c>
      <c r="G374" s="139">
        <v>36</v>
      </c>
      <c r="H374" s="139">
        <v>-34</v>
      </c>
      <c r="I374" s="83" t="s">
        <v>850</v>
      </c>
      <c r="J374" s="13">
        <f t="shared" si="66"/>
        <v>2008</v>
      </c>
      <c r="K374" s="2" t="s">
        <v>3367</v>
      </c>
      <c r="L374" s="126" t="s">
        <v>3368</v>
      </c>
      <c r="M374" s="126" t="s">
        <v>3369</v>
      </c>
      <c r="N374" s="126" t="s">
        <v>3370</v>
      </c>
      <c r="O374" s="126" t="s">
        <v>3371</v>
      </c>
      <c r="P374" s="44" t="s">
        <v>2476</v>
      </c>
      <c r="Q374" s="239">
        <f t="shared" si="63"/>
        <v>0.49791666666715173</v>
      </c>
      <c r="R374" s="239">
        <f t="shared" si="64"/>
        <v>0.85624999999708962</v>
      </c>
      <c r="S374" s="21">
        <f t="shared" si="65"/>
        <v>2.9875000000029104</v>
      </c>
      <c r="T374" s="6">
        <v>3618</v>
      </c>
      <c r="U374" s="6">
        <v>3639</v>
      </c>
      <c r="V374" s="169" t="s">
        <v>3372</v>
      </c>
      <c r="W374" s="112">
        <v>39696</v>
      </c>
      <c r="X374" s="112">
        <v>39696</v>
      </c>
      <c r="Y374" s="112">
        <v>39696</v>
      </c>
      <c r="Z374" s="2" t="s">
        <v>8</v>
      </c>
      <c r="AA374" s="2" t="s">
        <v>8</v>
      </c>
      <c r="AB374" s="112">
        <v>39696</v>
      </c>
      <c r="AC374" s="112">
        <v>39696</v>
      </c>
      <c r="AD374" s="112">
        <v>39696</v>
      </c>
      <c r="AE374" s="112">
        <v>39696</v>
      </c>
      <c r="AF374" s="112">
        <v>39696</v>
      </c>
      <c r="AG374" s="2" t="s">
        <v>8</v>
      </c>
      <c r="AH374" s="112">
        <v>39696</v>
      </c>
      <c r="AI374" s="112">
        <v>39696</v>
      </c>
    </row>
    <row r="375" spans="1:35">
      <c r="A375" s="2" t="s">
        <v>845</v>
      </c>
      <c r="B375" s="81" t="s">
        <v>683</v>
      </c>
      <c r="C375" s="59" t="s">
        <v>846</v>
      </c>
      <c r="D375" s="2" t="s">
        <v>847</v>
      </c>
      <c r="E375" s="2" t="s">
        <v>848</v>
      </c>
      <c r="F375" s="2" t="s">
        <v>849</v>
      </c>
      <c r="G375" s="139">
        <v>36</v>
      </c>
      <c r="H375" s="139">
        <v>-34</v>
      </c>
      <c r="I375" s="83" t="s">
        <v>850</v>
      </c>
      <c r="J375" s="13">
        <f t="shared" si="66"/>
        <v>2008</v>
      </c>
      <c r="K375" s="2" t="s">
        <v>3361</v>
      </c>
      <c r="L375" s="126" t="s">
        <v>3362</v>
      </c>
      <c r="M375" s="126" t="s">
        <v>3363</v>
      </c>
      <c r="N375" s="126" t="s">
        <v>3364</v>
      </c>
      <c r="O375" s="126" t="s">
        <v>3365</v>
      </c>
      <c r="P375" s="44" t="s">
        <v>2476</v>
      </c>
      <c r="Q375" s="239">
        <f t="shared" si="63"/>
        <v>6.9444444452528842E-3</v>
      </c>
      <c r="R375" s="239">
        <f t="shared" si="64"/>
        <v>1.6847222222277196</v>
      </c>
      <c r="S375" s="21">
        <f t="shared" si="65"/>
        <v>4.1666666671517305E-2</v>
      </c>
      <c r="T375" s="6">
        <v>3618</v>
      </c>
      <c r="U375" s="6">
        <v>3639</v>
      </c>
      <c r="V375" s="169" t="s">
        <v>3366</v>
      </c>
      <c r="W375" s="112">
        <v>39696</v>
      </c>
      <c r="X375" s="112">
        <v>39696</v>
      </c>
      <c r="Y375" s="112">
        <v>39696</v>
      </c>
      <c r="Z375" s="2" t="s">
        <v>8</v>
      </c>
      <c r="AA375" s="2" t="s">
        <v>8</v>
      </c>
      <c r="AB375" s="112">
        <v>39696</v>
      </c>
      <c r="AC375" s="112">
        <v>39696</v>
      </c>
      <c r="AD375" s="112">
        <v>39696</v>
      </c>
      <c r="AE375" s="112">
        <v>39696</v>
      </c>
      <c r="AF375" s="112">
        <v>39696</v>
      </c>
      <c r="AG375" s="2" t="s">
        <v>8</v>
      </c>
      <c r="AH375" s="112">
        <v>39696</v>
      </c>
      <c r="AI375" s="112">
        <v>39696</v>
      </c>
    </row>
    <row r="376" spans="1:35">
      <c r="A376" s="2" t="s">
        <v>852</v>
      </c>
      <c r="B376" s="2" t="s">
        <v>466</v>
      </c>
      <c r="C376" s="2" t="s">
        <v>853</v>
      </c>
      <c r="D376" s="2" t="s">
        <v>818</v>
      </c>
      <c r="E376" s="2" t="s">
        <v>249</v>
      </c>
      <c r="F376" s="2" t="s">
        <v>766</v>
      </c>
      <c r="G376" s="139">
        <v>18.920000000000002</v>
      </c>
      <c r="H376" s="139">
        <v>-155.27000000000001</v>
      </c>
      <c r="I376" s="96">
        <f>INT(((180 + H376) / 6) + 1)</f>
        <v>5</v>
      </c>
      <c r="J376" s="13">
        <f t="shared" si="66"/>
        <v>2008</v>
      </c>
      <c r="K376" s="2" t="s">
        <v>3356</v>
      </c>
      <c r="L376" s="126" t="s">
        <v>3357</v>
      </c>
      <c r="M376" s="126" t="s">
        <v>3358</v>
      </c>
      <c r="N376" s="126" t="s">
        <v>3359</v>
      </c>
      <c r="O376" s="126" t="s">
        <v>3360</v>
      </c>
      <c r="P376" s="44" t="s">
        <v>3314</v>
      </c>
      <c r="Q376" s="239">
        <f>N376 - M376</f>
        <v>2.1152777777751908</v>
      </c>
      <c r="R376" s="239">
        <f>O376 - L376</f>
        <v>2.6006944444452529</v>
      </c>
      <c r="S376" s="21">
        <f>((VALUE(Q376)) * 24) * 0.25</f>
        <v>12.691666666651145</v>
      </c>
      <c r="T376" s="148"/>
      <c r="U376" s="6">
        <v>1321</v>
      </c>
    </row>
    <row r="377" spans="1:35">
      <c r="A377" s="2" t="s">
        <v>852</v>
      </c>
      <c r="B377" s="2" t="s">
        <v>466</v>
      </c>
      <c r="C377" s="2" t="s">
        <v>853</v>
      </c>
      <c r="D377" s="2" t="s">
        <v>818</v>
      </c>
      <c r="E377" s="2" t="s">
        <v>249</v>
      </c>
      <c r="F377" s="2" t="s">
        <v>766</v>
      </c>
      <c r="G377" s="139">
        <v>18.920000000000002</v>
      </c>
      <c r="H377" s="139">
        <v>-155.27000000000001</v>
      </c>
      <c r="I377" s="96">
        <f t="shared" ref="I377:I386" si="67">INT(((180 + H377) / 6) + 1)</f>
        <v>5</v>
      </c>
      <c r="J377" s="13">
        <f t="shared" ref="J377:J387" si="68">YEAR(L377)</f>
        <v>2008</v>
      </c>
      <c r="K377" s="2" t="s">
        <v>3351</v>
      </c>
      <c r="L377" s="126" t="s">
        <v>3352</v>
      </c>
      <c r="M377" s="126" t="s">
        <v>3353</v>
      </c>
      <c r="N377" s="126" t="s">
        <v>3354</v>
      </c>
      <c r="O377" s="126" t="s">
        <v>3355</v>
      </c>
      <c r="P377" s="44" t="s">
        <v>3302</v>
      </c>
      <c r="Q377" s="239">
        <f t="shared" ref="Q377:Q387" si="69">N377 - M377</f>
        <v>0.92152777777664596</v>
      </c>
      <c r="R377" s="239">
        <f t="shared" ref="R377:R387" si="70">O377 - L377</f>
        <v>1.148611111108039</v>
      </c>
      <c r="S377" s="21">
        <f t="shared" ref="S377:S387" si="71">((VALUE(Q377)) * 24) * 0.25</f>
        <v>5.5291666666598758</v>
      </c>
      <c r="T377" s="148"/>
      <c r="U377" s="6">
        <v>4988</v>
      </c>
    </row>
    <row r="378" spans="1:35">
      <c r="A378" s="2" t="s">
        <v>852</v>
      </c>
      <c r="B378" s="2" t="s">
        <v>466</v>
      </c>
      <c r="C378" s="2" t="s">
        <v>853</v>
      </c>
      <c r="D378" s="2" t="s">
        <v>818</v>
      </c>
      <c r="E378" s="2" t="s">
        <v>249</v>
      </c>
      <c r="F378" s="2" t="s">
        <v>766</v>
      </c>
      <c r="G378" s="139">
        <v>18.920000000000002</v>
      </c>
      <c r="H378" s="139">
        <v>-155.27000000000001</v>
      </c>
      <c r="I378" s="96">
        <f t="shared" si="67"/>
        <v>5</v>
      </c>
      <c r="J378" s="13">
        <f t="shared" si="68"/>
        <v>2008</v>
      </c>
      <c r="K378" s="2" t="s">
        <v>3345</v>
      </c>
      <c r="L378" s="126" t="s">
        <v>3346</v>
      </c>
      <c r="M378" s="126" t="s">
        <v>3347</v>
      </c>
      <c r="N378" s="126" t="s">
        <v>3348</v>
      </c>
      <c r="O378" s="126" t="s">
        <v>3349</v>
      </c>
      <c r="P378" s="44" t="s">
        <v>3302</v>
      </c>
      <c r="Q378" s="239">
        <f t="shared" si="69"/>
        <v>1.2944444444437977</v>
      </c>
      <c r="R378" s="239">
        <f t="shared" si="70"/>
        <v>1.5013888888861402</v>
      </c>
      <c r="S378" s="21">
        <f t="shared" si="71"/>
        <v>7.7666666666627862</v>
      </c>
      <c r="T378" s="148"/>
      <c r="U378" s="6">
        <v>4986</v>
      </c>
      <c r="V378" s="169" t="s">
        <v>3350</v>
      </c>
    </row>
    <row r="379" spans="1:35">
      <c r="A379" s="2" t="s">
        <v>852</v>
      </c>
      <c r="B379" s="2" t="s">
        <v>466</v>
      </c>
      <c r="C379" s="2" t="s">
        <v>853</v>
      </c>
      <c r="D379" s="2" t="s">
        <v>818</v>
      </c>
      <c r="E379" s="2" t="s">
        <v>249</v>
      </c>
      <c r="F379" s="2" t="s">
        <v>766</v>
      </c>
      <c r="G379" s="139">
        <v>18.920000000000002</v>
      </c>
      <c r="H379" s="139">
        <v>-155.27000000000001</v>
      </c>
      <c r="I379" s="96">
        <f t="shared" si="67"/>
        <v>5</v>
      </c>
      <c r="J379" s="13">
        <f t="shared" si="68"/>
        <v>2008</v>
      </c>
      <c r="K379" s="2" t="s">
        <v>3339</v>
      </c>
      <c r="L379" s="126" t="s">
        <v>3340</v>
      </c>
      <c r="M379" s="126" t="s">
        <v>3341</v>
      </c>
      <c r="N379" s="126" t="s">
        <v>3342</v>
      </c>
      <c r="O379" s="126" t="s">
        <v>3343</v>
      </c>
      <c r="P379" s="44" t="s">
        <v>3344</v>
      </c>
      <c r="Q379" s="239">
        <f t="shared" si="69"/>
        <v>1.2777777777737356</v>
      </c>
      <c r="R379" s="239">
        <f t="shared" si="70"/>
        <v>1.3854166666715173</v>
      </c>
      <c r="S379" s="21">
        <f t="shared" si="71"/>
        <v>7.6666666666424135</v>
      </c>
      <c r="T379" s="148"/>
      <c r="U379" s="6">
        <v>2099</v>
      </c>
    </row>
    <row r="380" spans="1:35">
      <c r="A380" s="2" t="s">
        <v>852</v>
      </c>
      <c r="B380" s="2" t="s">
        <v>466</v>
      </c>
      <c r="C380" s="2" t="s">
        <v>853</v>
      </c>
      <c r="D380" s="2" t="s">
        <v>818</v>
      </c>
      <c r="E380" s="2" t="s">
        <v>249</v>
      </c>
      <c r="F380" s="2" t="s">
        <v>766</v>
      </c>
      <c r="G380" s="139">
        <v>18.920000000000002</v>
      </c>
      <c r="H380" s="139">
        <v>-155.27000000000001</v>
      </c>
      <c r="I380" s="96">
        <f t="shared" si="67"/>
        <v>5</v>
      </c>
      <c r="J380" s="13">
        <f t="shared" si="68"/>
        <v>2008</v>
      </c>
      <c r="K380" s="2" t="s">
        <v>3333</v>
      </c>
      <c r="L380" s="126" t="s">
        <v>3334</v>
      </c>
      <c r="M380" s="126" t="s">
        <v>3335</v>
      </c>
      <c r="N380" s="126" t="s">
        <v>3336</v>
      </c>
      <c r="O380" s="126" t="s">
        <v>3337</v>
      </c>
      <c r="P380" s="44" t="s">
        <v>3338</v>
      </c>
      <c r="Q380" s="239">
        <f t="shared" si="69"/>
        <v>0.69305555555183673</v>
      </c>
      <c r="R380" s="239">
        <f t="shared" si="70"/>
        <v>0.80694444444088731</v>
      </c>
      <c r="S380" s="21">
        <f t="shared" si="71"/>
        <v>4.1583333333110204</v>
      </c>
      <c r="T380" s="148"/>
      <c r="U380" s="6">
        <v>1760</v>
      </c>
    </row>
    <row r="381" spans="1:35">
      <c r="A381" s="2" t="s">
        <v>852</v>
      </c>
      <c r="B381" s="2" t="s">
        <v>466</v>
      </c>
      <c r="C381" s="2" t="s">
        <v>853</v>
      </c>
      <c r="D381" s="2" t="s">
        <v>818</v>
      </c>
      <c r="E381" s="2" t="s">
        <v>249</v>
      </c>
      <c r="F381" s="2" t="s">
        <v>766</v>
      </c>
      <c r="G381" s="139">
        <v>18.920000000000002</v>
      </c>
      <c r="H381" s="139">
        <v>-155.27000000000001</v>
      </c>
      <c r="I381" s="96">
        <f t="shared" si="67"/>
        <v>5</v>
      </c>
      <c r="J381" s="13">
        <f t="shared" si="68"/>
        <v>2008</v>
      </c>
      <c r="K381" s="2" t="s">
        <v>3327</v>
      </c>
      <c r="L381" s="126" t="s">
        <v>3328</v>
      </c>
      <c r="M381" s="126" t="s">
        <v>3329</v>
      </c>
      <c r="N381" s="126" t="s">
        <v>3330</v>
      </c>
      <c r="O381" s="126" t="s">
        <v>3331</v>
      </c>
      <c r="P381" s="44" t="s">
        <v>3314</v>
      </c>
      <c r="Q381" s="239">
        <f t="shared" si="69"/>
        <v>0.18888888889341615</v>
      </c>
      <c r="R381" s="239">
        <f t="shared" si="70"/>
        <v>0.257638888884685</v>
      </c>
      <c r="S381" s="21">
        <f t="shared" si="71"/>
        <v>1.1333333333604969</v>
      </c>
      <c r="T381" s="148"/>
      <c r="U381" s="6">
        <v>1292</v>
      </c>
      <c r="V381" s="169" t="s">
        <v>3332</v>
      </c>
    </row>
    <row r="382" spans="1:35">
      <c r="A382" s="2" t="s">
        <v>852</v>
      </c>
      <c r="B382" s="2" t="s">
        <v>466</v>
      </c>
      <c r="C382" s="2" t="s">
        <v>853</v>
      </c>
      <c r="D382" s="2" t="s">
        <v>818</v>
      </c>
      <c r="E382" s="2" t="s">
        <v>249</v>
      </c>
      <c r="F382" s="2" t="s">
        <v>766</v>
      </c>
      <c r="G382" s="139">
        <v>18.920000000000002</v>
      </c>
      <c r="H382" s="139">
        <v>-155.27000000000001</v>
      </c>
      <c r="I382" s="96">
        <f t="shared" si="67"/>
        <v>5</v>
      </c>
      <c r="J382" s="13">
        <f t="shared" si="68"/>
        <v>2008</v>
      </c>
      <c r="K382" s="2" t="s">
        <v>3322</v>
      </c>
      <c r="L382" s="126" t="s">
        <v>3323</v>
      </c>
      <c r="M382" s="126" t="s">
        <v>3324</v>
      </c>
      <c r="N382" s="126" t="s">
        <v>3325</v>
      </c>
      <c r="O382" s="126" t="s">
        <v>3326</v>
      </c>
      <c r="P382" s="44" t="s">
        <v>3302</v>
      </c>
      <c r="Q382" s="239">
        <f t="shared" si="69"/>
        <v>0.68472222222044365</v>
      </c>
      <c r="R382" s="239">
        <f t="shared" si="70"/>
        <v>0.74513888888759539</v>
      </c>
      <c r="S382" s="21">
        <f t="shared" si="71"/>
        <v>4.1083333333226619</v>
      </c>
      <c r="T382" s="148"/>
      <c r="U382" s="6">
        <v>1308</v>
      </c>
      <c r="V382" s="169" t="s">
        <v>3321</v>
      </c>
    </row>
    <row r="383" spans="1:35">
      <c r="A383" s="2" t="s">
        <v>852</v>
      </c>
      <c r="B383" s="2" t="s">
        <v>466</v>
      </c>
      <c r="C383" s="2" t="s">
        <v>853</v>
      </c>
      <c r="D383" s="2" t="s">
        <v>818</v>
      </c>
      <c r="E383" s="2" t="s">
        <v>249</v>
      </c>
      <c r="F383" s="2" t="s">
        <v>766</v>
      </c>
      <c r="G383" s="139">
        <v>18.920000000000002</v>
      </c>
      <c r="H383" s="139">
        <v>-155.27000000000001</v>
      </c>
      <c r="I383" s="96">
        <f t="shared" si="67"/>
        <v>5</v>
      </c>
      <c r="J383" s="13">
        <f t="shared" si="68"/>
        <v>2008</v>
      </c>
      <c r="K383" s="2" t="s">
        <v>3316</v>
      </c>
      <c r="L383" s="126" t="s">
        <v>3317</v>
      </c>
      <c r="M383" s="126" t="s">
        <v>3318</v>
      </c>
      <c r="N383" s="126" t="s">
        <v>3319</v>
      </c>
      <c r="O383" s="126" t="s">
        <v>3320</v>
      </c>
      <c r="P383" s="44" t="s">
        <v>3302</v>
      </c>
      <c r="Q383" s="239">
        <f t="shared" si="69"/>
        <v>0.80694444444088731</v>
      </c>
      <c r="R383" s="239">
        <f t="shared" si="70"/>
        <v>1.0347222222262644</v>
      </c>
      <c r="S383" s="21">
        <f t="shared" si="71"/>
        <v>4.8416666666453239</v>
      </c>
      <c r="T383" s="148"/>
      <c r="U383" s="6">
        <v>4987</v>
      </c>
      <c r="V383" s="169" t="s">
        <v>3321</v>
      </c>
    </row>
    <row r="384" spans="1:35">
      <c r="A384" s="2" t="s">
        <v>852</v>
      </c>
      <c r="B384" s="2" t="s">
        <v>466</v>
      </c>
      <c r="C384" s="2" t="s">
        <v>853</v>
      </c>
      <c r="D384" s="2" t="s">
        <v>818</v>
      </c>
      <c r="E384" s="2" t="s">
        <v>249</v>
      </c>
      <c r="F384" s="2" t="s">
        <v>766</v>
      </c>
      <c r="G384" s="139">
        <v>18.920000000000002</v>
      </c>
      <c r="H384" s="139">
        <v>-155.27000000000001</v>
      </c>
      <c r="I384" s="96">
        <f t="shared" si="67"/>
        <v>5</v>
      </c>
      <c r="J384" s="13">
        <f t="shared" si="68"/>
        <v>2008</v>
      </c>
      <c r="K384" s="2" t="s">
        <v>3309</v>
      </c>
      <c r="L384" s="126" t="s">
        <v>3310</v>
      </c>
      <c r="M384" s="126" t="s">
        <v>3311</v>
      </c>
      <c r="N384" s="126" t="s">
        <v>3312</v>
      </c>
      <c r="O384" s="126" t="s">
        <v>3313</v>
      </c>
      <c r="P384" s="44" t="s">
        <v>3314</v>
      </c>
      <c r="Q384" s="239">
        <f t="shared" si="69"/>
        <v>0.76041666666424135</v>
      </c>
      <c r="R384" s="239">
        <f t="shared" si="70"/>
        <v>0.82708333333721384</v>
      </c>
      <c r="S384" s="21">
        <f t="shared" si="71"/>
        <v>4.5624999999854481</v>
      </c>
      <c r="T384" s="148"/>
      <c r="U384" s="6">
        <v>1306</v>
      </c>
      <c r="V384" s="169" t="s">
        <v>3315</v>
      </c>
    </row>
    <row r="385" spans="1:22">
      <c r="A385" s="2" t="s">
        <v>852</v>
      </c>
      <c r="B385" s="2" t="s">
        <v>466</v>
      </c>
      <c r="C385" s="2" t="s">
        <v>853</v>
      </c>
      <c r="D385" s="2" t="s">
        <v>818</v>
      </c>
      <c r="E385" s="2" t="s">
        <v>249</v>
      </c>
      <c r="F385" s="2" t="s">
        <v>766</v>
      </c>
      <c r="G385" s="139">
        <v>18.920000000000002</v>
      </c>
      <c r="H385" s="139">
        <v>-155.27000000000001</v>
      </c>
      <c r="I385" s="96">
        <f t="shared" si="67"/>
        <v>5</v>
      </c>
      <c r="J385" s="13">
        <f t="shared" si="68"/>
        <v>2008</v>
      </c>
      <c r="K385" s="2" t="s">
        <v>3303</v>
      </c>
      <c r="L385" s="126" t="s">
        <v>3304</v>
      </c>
      <c r="M385" s="126" t="s">
        <v>3305</v>
      </c>
      <c r="N385" s="126" t="s">
        <v>3306</v>
      </c>
      <c r="O385" s="126" t="s">
        <v>3307</v>
      </c>
      <c r="P385" s="44" t="s">
        <v>3308</v>
      </c>
      <c r="Q385" s="239">
        <f t="shared" si="69"/>
        <v>1.1840277777737356</v>
      </c>
      <c r="R385" s="239">
        <f t="shared" si="70"/>
        <v>1.3243055555503815</v>
      </c>
      <c r="S385" s="21">
        <f t="shared" si="71"/>
        <v>7.1041666666424135</v>
      </c>
      <c r="T385" s="148"/>
      <c r="U385" s="6">
        <v>4019</v>
      </c>
    </row>
    <row r="386" spans="1:22">
      <c r="A386" s="2" t="s">
        <v>852</v>
      </c>
      <c r="B386" s="2" t="s">
        <v>466</v>
      </c>
      <c r="C386" s="2" t="s">
        <v>853</v>
      </c>
      <c r="D386" s="2" t="s">
        <v>818</v>
      </c>
      <c r="E386" s="2" t="s">
        <v>249</v>
      </c>
      <c r="F386" s="2" t="s">
        <v>766</v>
      </c>
      <c r="G386" s="139">
        <v>18.920000000000002</v>
      </c>
      <c r="H386" s="139">
        <v>-155.27000000000001</v>
      </c>
      <c r="I386" s="96">
        <f t="shared" si="67"/>
        <v>5</v>
      </c>
      <c r="J386" s="13">
        <f t="shared" si="68"/>
        <v>2008</v>
      </c>
      <c r="K386" s="2" t="s">
        <v>3297</v>
      </c>
      <c r="L386" s="126" t="s">
        <v>3298</v>
      </c>
      <c r="M386" s="126" t="s">
        <v>3299</v>
      </c>
      <c r="N386" s="126" t="s">
        <v>3300</v>
      </c>
      <c r="O386" s="126" t="s">
        <v>3301</v>
      </c>
      <c r="P386" s="44" t="s">
        <v>3302</v>
      </c>
      <c r="Q386" s="239">
        <f t="shared" si="69"/>
        <v>4.0277777778101154E-2</v>
      </c>
      <c r="R386" s="239">
        <f t="shared" si="70"/>
        <v>0.21805555556056788</v>
      </c>
      <c r="S386" s="21">
        <f t="shared" si="71"/>
        <v>0.24166666666860692</v>
      </c>
      <c r="T386" s="148"/>
      <c r="U386" s="6">
        <v>4858</v>
      </c>
    </row>
    <row r="387" spans="1:22">
      <c r="A387" s="2" t="s">
        <v>854</v>
      </c>
      <c r="B387" s="2" t="s">
        <v>466</v>
      </c>
      <c r="C387" s="2" t="s">
        <v>855</v>
      </c>
      <c r="D387" s="2" t="s">
        <v>856</v>
      </c>
      <c r="E387" s="2" t="s">
        <v>249</v>
      </c>
      <c r="F387" s="2" t="s">
        <v>857</v>
      </c>
      <c r="G387" s="140">
        <v>22.75</v>
      </c>
      <c r="H387" s="139">
        <v>-158</v>
      </c>
      <c r="I387" s="13">
        <v>4</v>
      </c>
      <c r="J387" s="13">
        <f t="shared" si="68"/>
        <v>2008</v>
      </c>
      <c r="K387" s="2" t="s">
        <v>3291</v>
      </c>
      <c r="L387" s="126" t="s">
        <v>3292</v>
      </c>
      <c r="M387" s="126" t="s">
        <v>3293</v>
      </c>
      <c r="N387" s="126" t="s">
        <v>3294</v>
      </c>
      <c r="O387" s="126" t="s">
        <v>3295</v>
      </c>
      <c r="P387" s="44" t="s">
        <v>3277</v>
      </c>
      <c r="Q387" s="239">
        <f t="shared" si="69"/>
        <v>0.60694444444379769</v>
      </c>
      <c r="R387" s="239">
        <f t="shared" si="70"/>
        <v>0.83333333332848269</v>
      </c>
      <c r="S387" s="21">
        <f t="shared" si="71"/>
        <v>3.6416666666627862</v>
      </c>
      <c r="T387" s="6">
        <v>4729.91</v>
      </c>
      <c r="U387" s="6">
        <v>4634.0200000000004</v>
      </c>
      <c r="V387" s="169" t="s">
        <v>3296</v>
      </c>
    </row>
    <row r="388" spans="1:22">
      <c r="A388" s="2" t="s">
        <v>854</v>
      </c>
      <c r="B388" s="2" t="s">
        <v>466</v>
      </c>
      <c r="C388" s="2" t="s">
        <v>855</v>
      </c>
      <c r="D388" s="2" t="s">
        <v>856</v>
      </c>
      <c r="E388" s="2" t="s">
        <v>249</v>
      </c>
      <c r="F388" s="2" t="s">
        <v>857</v>
      </c>
      <c r="G388" s="140">
        <v>22.75</v>
      </c>
      <c r="H388" s="139">
        <v>-158</v>
      </c>
      <c r="I388" s="13">
        <v>4</v>
      </c>
      <c r="J388" s="13">
        <f>YEAR(L388)</f>
        <v>2008</v>
      </c>
      <c r="K388" s="2" t="s">
        <v>3285</v>
      </c>
      <c r="L388" s="126" t="s">
        <v>3286</v>
      </c>
      <c r="M388" s="126" t="s">
        <v>3287</v>
      </c>
      <c r="N388" s="126" t="s">
        <v>3288</v>
      </c>
      <c r="O388" s="126" t="s">
        <v>3289</v>
      </c>
      <c r="P388" s="44" t="s">
        <v>3277</v>
      </c>
      <c r="Q388" s="239">
        <f>N388 - M388</f>
        <v>0.34097222222044365</v>
      </c>
      <c r="R388" s="239">
        <f>O388 - L388</f>
        <v>0.57986111110949423</v>
      </c>
      <c r="S388" s="21">
        <f>((VALUE(Q388)) * 24) * 0.25</f>
        <v>2.0458333333226619</v>
      </c>
      <c r="T388" s="6">
        <v>4728.26</v>
      </c>
      <c r="U388" s="6">
        <v>4707.5</v>
      </c>
      <c r="V388" s="169" t="s">
        <v>3290</v>
      </c>
    </row>
    <row r="389" spans="1:22">
      <c r="A389" s="2" t="s">
        <v>854</v>
      </c>
      <c r="B389" s="2" t="s">
        <v>466</v>
      </c>
      <c r="C389" s="2" t="s">
        <v>855</v>
      </c>
      <c r="D389" s="2" t="s">
        <v>856</v>
      </c>
      <c r="E389" s="2" t="s">
        <v>249</v>
      </c>
      <c r="F389" s="2" t="s">
        <v>857</v>
      </c>
      <c r="G389" s="140">
        <v>22.75</v>
      </c>
      <c r="H389" s="139">
        <v>-158</v>
      </c>
      <c r="I389" s="13">
        <v>4</v>
      </c>
      <c r="J389" s="13">
        <f>YEAR(L389)</f>
        <v>2008</v>
      </c>
      <c r="K389" s="2" t="s">
        <v>3279</v>
      </c>
      <c r="L389" s="126" t="s">
        <v>3280</v>
      </c>
      <c r="M389" s="126" t="s">
        <v>3281</v>
      </c>
      <c r="N389" s="126" t="s">
        <v>3282</v>
      </c>
      <c r="O389" s="126" t="s">
        <v>3283</v>
      </c>
      <c r="P389" s="44" t="s">
        <v>3277</v>
      </c>
      <c r="Q389" s="239">
        <f>N389 - M389</f>
        <v>0.20902777777519077</v>
      </c>
      <c r="R389" s="239">
        <f>O389 - L389</f>
        <v>0.39097222222335404</v>
      </c>
      <c r="S389" s="21">
        <f>((VALUE(Q389)) * 24) * 0.25</f>
        <v>1.2541666666511446</v>
      </c>
      <c r="T389" s="6">
        <v>4728.17</v>
      </c>
      <c r="U389" s="6">
        <v>4656.5200000000004</v>
      </c>
      <c r="V389" s="169" t="s">
        <v>3284</v>
      </c>
    </row>
    <row r="390" spans="1:22">
      <c r="A390" s="2" t="s">
        <v>854</v>
      </c>
      <c r="B390" s="2" t="s">
        <v>466</v>
      </c>
      <c r="C390" s="2" t="s">
        <v>855</v>
      </c>
      <c r="D390" s="2" t="s">
        <v>856</v>
      </c>
      <c r="E390" s="2" t="s">
        <v>249</v>
      </c>
      <c r="F390" s="2" t="s">
        <v>857</v>
      </c>
      <c r="G390" s="140">
        <v>22.75</v>
      </c>
      <c r="H390" s="139">
        <v>-158</v>
      </c>
      <c r="I390" s="13">
        <v>4</v>
      </c>
      <c r="J390" s="13">
        <f>YEAR(L390)</f>
        <v>2008</v>
      </c>
      <c r="K390" s="2" t="s">
        <v>3272</v>
      </c>
      <c r="L390" s="126" t="s">
        <v>3273</v>
      </c>
      <c r="M390" s="126" t="s">
        <v>3274</v>
      </c>
      <c r="N390" s="126" t="s">
        <v>3275</v>
      </c>
      <c r="O390" s="126" t="s">
        <v>3276</v>
      </c>
      <c r="P390" s="44" t="s">
        <v>3277</v>
      </c>
      <c r="Q390" s="239">
        <f>N390 - M390</f>
        <v>0.13541666667151731</v>
      </c>
      <c r="R390" s="239">
        <f>O390 - L390</f>
        <v>0.32847222222335404</v>
      </c>
      <c r="S390" s="21">
        <f>((VALUE(Q390)) * 24) * 0.25</f>
        <v>0.81250000002910383</v>
      </c>
      <c r="T390" s="6">
        <v>4728.13</v>
      </c>
      <c r="U390" s="6">
        <v>4705.12</v>
      </c>
      <c r="V390" s="169" t="s">
        <v>3278</v>
      </c>
    </row>
    <row r="391" spans="1:22">
      <c r="A391" s="2" t="s">
        <v>854</v>
      </c>
      <c r="B391" s="2" t="s">
        <v>466</v>
      </c>
      <c r="C391" s="2" t="s">
        <v>855</v>
      </c>
      <c r="D391" s="2" t="s">
        <v>856</v>
      </c>
      <c r="E391" s="2" t="s">
        <v>249</v>
      </c>
      <c r="F391" s="2" t="s">
        <v>857</v>
      </c>
      <c r="G391" s="140">
        <v>22.75</v>
      </c>
      <c r="H391" s="139">
        <v>-158</v>
      </c>
      <c r="I391" s="13">
        <v>4</v>
      </c>
      <c r="J391" s="13">
        <f>YEAR(L391)</f>
        <v>2008</v>
      </c>
      <c r="K391" s="2" t="s">
        <v>3266</v>
      </c>
      <c r="L391" s="126" t="s">
        <v>3267</v>
      </c>
      <c r="M391" s="126" t="s">
        <v>3268</v>
      </c>
      <c r="N391" s="126" t="s">
        <v>3269</v>
      </c>
      <c r="O391" s="126" t="s">
        <v>3270</v>
      </c>
      <c r="P391" s="44" t="s">
        <v>2715</v>
      </c>
      <c r="Q391" s="239">
        <f>N391 - M391</f>
        <v>0.38888888889050577</v>
      </c>
      <c r="R391" s="239">
        <f>O391 - L391</f>
        <v>0.49236111110803904</v>
      </c>
      <c r="S391" s="21">
        <f>((VALUE(Q391)) * 24) * 0.25</f>
        <v>2.3333333333430346</v>
      </c>
      <c r="T391" s="6">
        <v>2926.77</v>
      </c>
      <c r="U391" s="6">
        <v>2273.0300000000002</v>
      </c>
      <c r="V391" s="169" t="s">
        <v>3271</v>
      </c>
    </row>
    <row r="392" spans="1:22">
      <c r="A392" s="2" t="s">
        <v>854</v>
      </c>
      <c r="B392" s="2" t="s">
        <v>466</v>
      </c>
      <c r="C392" s="2" t="s">
        <v>855</v>
      </c>
      <c r="D392" s="2" t="s">
        <v>856</v>
      </c>
      <c r="E392" s="2" t="s">
        <v>249</v>
      </c>
      <c r="F392" s="2" t="s">
        <v>857</v>
      </c>
      <c r="G392" s="140">
        <v>22.75</v>
      </c>
      <c r="H392" s="139">
        <v>-158</v>
      </c>
      <c r="I392" s="13">
        <v>4</v>
      </c>
      <c r="J392" s="13">
        <f>YEAR(L392)</f>
        <v>2008</v>
      </c>
      <c r="K392" s="2" t="s">
        <v>3260</v>
      </c>
      <c r="L392" s="126" t="s">
        <v>3261</v>
      </c>
      <c r="M392" s="126" t="s">
        <v>3262</v>
      </c>
      <c r="N392" s="126" t="s">
        <v>3263</v>
      </c>
      <c r="O392" s="126" t="s">
        <v>3264</v>
      </c>
      <c r="P392" s="44" t="s">
        <v>2715</v>
      </c>
      <c r="Q392" s="239">
        <f>N392 - M392</f>
        <v>0.37916666666569654</v>
      </c>
      <c r="R392" s="239">
        <f>O392 - L392</f>
        <v>0.49652777778101154</v>
      </c>
      <c r="S392" s="21">
        <f>((VALUE(Q392)) * 24) * 0.25</f>
        <v>2.2749999999941792</v>
      </c>
      <c r="T392" s="6">
        <v>2689.72</v>
      </c>
      <c r="U392" s="6">
        <v>2233.9899999999998</v>
      </c>
      <c r="V392" s="169" t="s">
        <v>3265</v>
      </c>
    </row>
    <row r="393" spans="1:22">
      <c r="A393" s="2" t="s">
        <v>859</v>
      </c>
      <c r="B393" s="2" t="s">
        <v>466</v>
      </c>
      <c r="C393" s="2" t="s">
        <v>860</v>
      </c>
      <c r="D393" s="2" t="s">
        <v>861</v>
      </c>
      <c r="E393" s="2" t="s">
        <v>862</v>
      </c>
      <c r="F393" s="2" t="s">
        <v>863</v>
      </c>
      <c r="G393" s="140">
        <v>45.5</v>
      </c>
      <c r="H393" s="139">
        <v>147.5</v>
      </c>
      <c r="I393" s="96">
        <f>INT(((180 + H393) / 6) + 1)</f>
        <v>55</v>
      </c>
      <c r="J393" s="2">
        <v>2008</v>
      </c>
      <c r="K393" s="38" t="s">
        <v>3257</v>
      </c>
      <c r="L393" s="147">
        <v>39798.326388888891</v>
      </c>
      <c r="M393" s="147">
        <v>39798.375694444447</v>
      </c>
      <c r="N393" s="147">
        <v>39798.840277777781</v>
      </c>
      <c r="O393" s="147">
        <v>39798.886805555558</v>
      </c>
      <c r="P393" s="38" t="s">
        <v>3258</v>
      </c>
      <c r="Q393" s="239">
        <f t="shared" ref="Q393:Q406" si="72">N393 - M393</f>
        <v>0.46458333333430346</v>
      </c>
      <c r="R393" s="239">
        <f t="shared" ref="R393:R406" si="73">O393 - L393</f>
        <v>0.56041666666715173</v>
      </c>
      <c r="S393" s="21">
        <f t="shared" ref="S393:S406" si="74">((VALUE(Q393)) * 24) * 0.25</f>
        <v>2.7875000000058208</v>
      </c>
      <c r="T393" s="50">
        <v>1776</v>
      </c>
      <c r="U393" s="50">
        <v>1306</v>
      </c>
      <c r="V393" s="169" t="s">
        <v>3259</v>
      </c>
    </row>
    <row r="394" spans="1:22">
      <c r="A394" s="2" t="s">
        <v>859</v>
      </c>
      <c r="B394" s="2" t="s">
        <v>466</v>
      </c>
      <c r="C394" s="2" t="s">
        <v>860</v>
      </c>
      <c r="D394" s="2" t="s">
        <v>861</v>
      </c>
      <c r="E394" s="2" t="s">
        <v>862</v>
      </c>
      <c r="F394" s="2" t="s">
        <v>863</v>
      </c>
      <c r="G394" s="140">
        <v>45.5</v>
      </c>
      <c r="H394" s="139">
        <v>147.5</v>
      </c>
      <c r="I394" s="96">
        <f t="shared" ref="I394:I423" si="75">INT(((180 + H394) / 6) + 1)</f>
        <v>55</v>
      </c>
      <c r="J394" s="2">
        <v>2008</v>
      </c>
      <c r="K394" s="38" t="s">
        <v>3254</v>
      </c>
      <c r="L394" s="147">
        <v>39799.215277777781</v>
      </c>
      <c r="M394" s="147">
        <v>39799.272222222222</v>
      </c>
      <c r="N394" s="147">
        <v>39799.841666666667</v>
      </c>
      <c r="O394" s="147">
        <v>39799.884722222225</v>
      </c>
      <c r="P394" s="38" t="s">
        <v>3255</v>
      </c>
      <c r="Q394" s="239">
        <f t="shared" si="72"/>
        <v>0.56944444444525288</v>
      </c>
      <c r="R394" s="239">
        <f t="shared" si="73"/>
        <v>0.66944444444379769</v>
      </c>
      <c r="S394" s="21">
        <f t="shared" si="74"/>
        <v>3.4166666666715173</v>
      </c>
      <c r="T394" s="50">
        <v>1630</v>
      </c>
      <c r="U394" s="50">
        <v>1295</v>
      </c>
      <c r="V394" s="169" t="s">
        <v>3256</v>
      </c>
    </row>
    <row r="395" spans="1:22">
      <c r="A395" s="2" t="s">
        <v>859</v>
      </c>
      <c r="B395" s="2" t="s">
        <v>466</v>
      </c>
      <c r="C395" s="2" t="s">
        <v>860</v>
      </c>
      <c r="D395" s="2" t="s">
        <v>861</v>
      </c>
      <c r="E395" s="2" t="s">
        <v>862</v>
      </c>
      <c r="F395" s="2" t="s">
        <v>863</v>
      </c>
      <c r="G395" s="140">
        <v>45.5</v>
      </c>
      <c r="H395" s="139">
        <v>147.5</v>
      </c>
      <c r="I395" s="96">
        <f t="shared" si="75"/>
        <v>55</v>
      </c>
      <c r="J395" s="2">
        <v>2008</v>
      </c>
      <c r="K395" s="38" t="s">
        <v>3251</v>
      </c>
      <c r="L395" s="147">
        <v>39800.291666666664</v>
      </c>
      <c r="M395" s="147">
        <v>39800.334722222222</v>
      </c>
      <c r="N395" s="147">
        <v>39800.856944444444</v>
      </c>
      <c r="O395" s="147">
        <v>39800.887499999997</v>
      </c>
      <c r="P395" s="38" t="s">
        <v>3252</v>
      </c>
      <c r="Q395" s="239">
        <f t="shared" si="72"/>
        <v>0.52222222222189885</v>
      </c>
      <c r="R395" s="239">
        <f t="shared" si="73"/>
        <v>0.59583333333284827</v>
      </c>
      <c r="S395" s="21">
        <f t="shared" si="74"/>
        <v>3.1333333333313931</v>
      </c>
      <c r="T395" s="50">
        <v>968</v>
      </c>
      <c r="U395" s="50">
        <v>878</v>
      </c>
      <c r="V395" s="169" t="s">
        <v>3253</v>
      </c>
    </row>
    <row r="396" spans="1:22">
      <c r="A396" s="2" t="s">
        <v>859</v>
      </c>
      <c r="B396" s="2" t="s">
        <v>466</v>
      </c>
      <c r="C396" s="2" t="s">
        <v>860</v>
      </c>
      <c r="D396" s="2" t="s">
        <v>861</v>
      </c>
      <c r="E396" s="2" t="s">
        <v>862</v>
      </c>
      <c r="F396" s="2" t="s">
        <v>863</v>
      </c>
      <c r="G396" s="140">
        <v>45.5</v>
      </c>
      <c r="H396" s="139">
        <v>147.5</v>
      </c>
      <c r="I396" s="96">
        <f t="shared" si="75"/>
        <v>55</v>
      </c>
      <c r="J396" s="2">
        <v>2008</v>
      </c>
      <c r="K396" s="38" t="s">
        <v>3249</v>
      </c>
      <c r="L396" s="147">
        <v>39802.861111111109</v>
      </c>
      <c r="M396" s="147">
        <v>39802.890972222223</v>
      </c>
      <c r="N396" s="147">
        <v>39803.369444444441</v>
      </c>
      <c r="O396" s="147">
        <v>39803.404166666667</v>
      </c>
      <c r="P396" s="38" t="s">
        <v>3250</v>
      </c>
      <c r="Q396" s="239">
        <f t="shared" si="72"/>
        <v>0.47847222221753327</v>
      </c>
      <c r="R396" s="239">
        <f t="shared" si="73"/>
        <v>0.5430555555576575</v>
      </c>
      <c r="S396" s="21">
        <f t="shared" si="74"/>
        <v>2.8708333333051996</v>
      </c>
      <c r="T396" s="50">
        <v>1244</v>
      </c>
      <c r="U396" s="50">
        <v>1061</v>
      </c>
    </row>
    <row r="397" spans="1:22">
      <c r="A397" s="2" t="s">
        <v>859</v>
      </c>
      <c r="B397" s="2" t="s">
        <v>466</v>
      </c>
      <c r="C397" s="2" t="s">
        <v>860</v>
      </c>
      <c r="D397" s="2" t="s">
        <v>861</v>
      </c>
      <c r="E397" s="2" t="s">
        <v>862</v>
      </c>
      <c r="F397" s="2" t="s">
        <v>863</v>
      </c>
      <c r="G397" s="140">
        <v>45.5</v>
      </c>
      <c r="H397" s="139">
        <v>147.5</v>
      </c>
      <c r="I397" s="96">
        <f t="shared" si="75"/>
        <v>55</v>
      </c>
      <c r="J397" s="2">
        <v>2008</v>
      </c>
      <c r="K397" s="38" t="s">
        <v>3246</v>
      </c>
      <c r="L397" s="147">
        <v>39805.052083333336</v>
      </c>
      <c r="M397" s="147">
        <v>39805.082638888889</v>
      </c>
      <c r="N397" s="147">
        <v>39805.890972222223</v>
      </c>
      <c r="O397" s="147">
        <v>39805.9375</v>
      </c>
      <c r="P397" s="38" t="s">
        <v>3247</v>
      </c>
      <c r="Q397" s="239">
        <f t="shared" si="72"/>
        <v>0.80833333333430346</v>
      </c>
      <c r="R397" s="239">
        <f t="shared" si="73"/>
        <v>0.88541666666424135</v>
      </c>
      <c r="S397" s="21">
        <f t="shared" si="74"/>
        <v>4.8500000000058208</v>
      </c>
      <c r="T397" s="50">
        <v>956</v>
      </c>
      <c r="U397" s="50">
        <v>783</v>
      </c>
      <c r="V397" s="169" t="s">
        <v>3248</v>
      </c>
    </row>
    <row r="398" spans="1:22">
      <c r="A398" s="2" t="s">
        <v>859</v>
      </c>
      <c r="B398" s="2" t="s">
        <v>466</v>
      </c>
      <c r="C398" s="2" t="s">
        <v>860</v>
      </c>
      <c r="D398" s="2" t="s">
        <v>861</v>
      </c>
      <c r="E398" s="2" t="s">
        <v>862</v>
      </c>
      <c r="F398" s="2" t="s">
        <v>863</v>
      </c>
      <c r="G398" s="140">
        <v>45.5</v>
      </c>
      <c r="H398" s="139">
        <v>147.5</v>
      </c>
      <c r="I398" s="96">
        <f t="shared" si="75"/>
        <v>55</v>
      </c>
      <c r="J398" s="2">
        <v>2008</v>
      </c>
      <c r="K398" s="38" t="s">
        <v>3243</v>
      </c>
      <c r="L398" s="147">
        <v>39806.881944444445</v>
      </c>
      <c r="M398" s="147">
        <v>39806.933333333334</v>
      </c>
      <c r="N398" s="147">
        <v>39809.015972222223</v>
      </c>
      <c r="O398" s="147">
        <v>39809.064583333333</v>
      </c>
      <c r="P398" s="38" t="s">
        <v>3244</v>
      </c>
      <c r="Q398" s="239">
        <f t="shared" si="72"/>
        <v>2.0826388888890506</v>
      </c>
      <c r="R398" s="239">
        <f t="shared" si="73"/>
        <v>2.1826388888875954</v>
      </c>
      <c r="S398" s="21">
        <f t="shared" si="74"/>
        <v>12.495833333334303</v>
      </c>
      <c r="T398" s="50">
        <v>2120</v>
      </c>
      <c r="U398" s="50">
        <v>1438</v>
      </c>
      <c r="V398" s="169" t="s">
        <v>3245</v>
      </c>
    </row>
    <row r="399" spans="1:22">
      <c r="A399" s="2" t="s">
        <v>859</v>
      </c>
      <c r="B399" s="2" t="s">
        <v>466</v>
      </c>
      <c r="C399" s="2" t="s">
        <v>860</v>
      </c>
      <c r="D399" s="2" t="s">
        <v>861</v>
      </c>
      <c r="E399" s="2" t="s">
        <v>862</v>
      </c>
      <c r="F399" s="2" t="s">
        <v>863</v>
      </c>
      <c r="G399" s="140">
        <v>45.5</v>
      </c>
      <c r="H399" s="139">
        <v>147.5</v>
      </c>
      <c r="I399" s="96">
        <f t="shared" si="75"/>
        <v>55</v>
      </c>
      <c r="J399" s="2">
        <v>2008</v>
      </c>
      <c r="K399" s="38" t="s">
        <v>3240</v>
      </c>
      <c r="L399" s="147">
        <v>39812.931944444441</v>
      </c>
      <c r="M399" s="147">
        <v>39813.000694444447</v>
      </c>
      <c r="N399" s="147">
        <v>39813.147222222222</v>
      </c>
      <c r="O399" s="147">
        <v>39813.208333333336</v>
      </c>
      <c r="P399" s="38" t="s">
        <v>3241</v>
      </c>
      <c r="Q399" s="239">
        <f t="shared" si="72"/>
        <v>0.14652777777519077</v>
      </c>
      <c r="R399" s="239">
        <f t="shared" si="73"/>
        <v>0.27638888889487134</v>
      </c>
      <c r="S399" s="21">
        <f t="shared" si="74"/>
        <v>0.87916666665114462</v>
      </c>
      <c r="T399" s="50">
        <v>1025</v>
      </c>
      <c r="U399" s="50">
        <v>880</v>
      </c>
      <c r="V399" s="169" t="s">
        <v>3242</v>
      </c>
    </row>
    <row r="400" spans="1:22">
      <c r="A400" s="2" t="s">
        <v>859</v>
      </c>
      <c r="B400" s="2" t="s">
        <v>466</v>
      </c>
      <c r="C400" s="2" t="s">
        <v>860</v>
      </c>
      <c r="D400" s="2" t="s">
        <v>861</v>
      </c>
      <c r="E400" s="2" t="s">
        <v>862</v>
      </c>
      <c r="F400" s="2" t="s">
        <v>863</v>
      </c>
      <c r="G400" s="140">
        <v>45.5</v>
      </c>
      <c r="H400" s="139">
        <v>147.5</v>
      </c>
      <c r="I400" s="96">
        <f t="shared" si="75"/>
        <v>55</v>
      </c>
      <c r="J400" s="2">
        <v>2008</v>
      </c>
      <c r="K400" s="38" t="s">
        <v>3238</v>
      </c>
      <c r="L400" s="147">
        <v>39814.04583333333</v>
      </c>
      <c r="M400" s="147">
        <v>39814.078472222223</v>
      </c>
      <c r="N400" s="147">
        <v>39814.506249999999</v>
      </c>
      <c r="O400" s="147">
        <v>39814.540972222225</v>
      </c>
      <c r="P400" s="38" t="s">
        <v>3239</v>
      </c>
      <c r="Q400" s="239">
        <f t="shared" si="72"/>
        <v>0.42777777777519077</v>
      </c>
      <c r="R400" s="239">
        <f t="shared" si="73"/>
        <v>0.49513888889487134</v>
      </c>
      <c r="S400" s="21">
        <f t="shared" si="74"/>
        <v>2.5666666666511446</v>
      </c>
      <c r="T400" s="50">
        <v>1423</v>
      </c>
      <c r="U400" s="50">
        <v>1165</v>
      </c>
    </row>
    <row r="401" spans="1:22">
      <c r="A401" s="2" t="s">
        <v>859</v>
      </c>
      <c r="B401" s="2" t="s">
        <v>466</v>
      </c>
      <c r="C401" s="2" t="s">
        <v>860</v>
      </c>
      <c r="D401" s="2" t="s">
        <v>861</v>
      </c>
      <c r="E401" s="2" t="s">
        <v>862</v>
      </c>
      <c r="F401" s="2" t="s">
        <v>863</v>
      </c>
      <c r="G401" s="140">
        <v>45.5</v>
      </c>
      <c r="H401" s="139">
        <v>147.5</v>
      </c>
      <c r="I401" s="96">
        <f t="shared" si="75"/>
        <v>55</v>
      </c>
      <c r="J401" s="2">
        <v>2008</v>
      </c>
      <c r="K401" s="38" t="s">
        <v>3235</v>
      </c>
      <c r="L401" s="147">
        <v>39816.21875</v>
      </c>
      <c r="M401" s="147">
        <v>39816.28125</v>
      </c>
      <c r="N401" s="147">
        <v>39817.512499999997</v>
      </c>
      <c r="O401" s="147">
        <v>39817.550000000003</v>
      </c>
      <c r="P401" s="38" t="s">
        <v>3236</v>
      </c>
      <c r="Q401" s="239">
        <f t="shared" si="72"/>
        <v>1.2312499999970896</v>
      </c>
      <c r="R401" s="239">
        <f t="shared" si="73"/>
        <v>1.3312500000029104</v>
      </c>
      <c r="S401" s="21">
        <f t="shared" si="74"/>
        <v>7.3874999999825377</v>
      </c>
      <c r="T401" s="50">
        <v>2542</v>
      </c>
      <c r="U401" s="50">
        <v>921</v>
      </c>
      <c r="V401" s="169" t="s">
        <v>3237</v>
      </c>
    </row>
    <row r="402" spans="1:22">
      <c r="A402" s="2" t="s">
        <v>859</v>
      </c>
      <c r="B402" s="2" t="s">
        <v>466</v>
      </c>
      <c r="C402" s="2" t="s">
        <v>860</v>
      </c>
      <c r="D402" s="2" t="s">
        <v>861</v>
      </c>
      <c r="E402" s="2" t="s">
        <v>862</v>
      </c>
      <c r="F402" s="2" t="s">
        <v>863</v>
      </c>
      <c r="G402" s="140">
        <v>45.5</v>
      </c>
      <c r="H402" s="139">
        <v>147.5</v>
      </c>
      <c r="I402" s="96">
        <f t="shared" si="75"/>
        <v>55</v>
      </c>
      <c r="J402" s="2">
        <v>2008</v>
      </c>
      <c r="K402" s="38" t="s">
        <v>3233</v>
      </c>
      <c r="L402" s="147">
        <v>39821.550000000003</v>
      </c>
      <c r="M402" s="147">
        <v>39821.628472222219</v>
      </c>
      <c r="N402" s="147">
        <v>39822.479166666664</v>
      </c>
      <c r="O402" s="147">
        <v>39822.541666666664</v>
      </c>
      <c r="P402" s="38" t="s">
        <v>3234</v>
      </c>
      <c r="Q402" s="239">
        <f t="shared" si="72"/>
        <v>0.85069444444525288</v>
      </c>
      <c r="R402" s="239">
        <f t="shared" si="73"/>
        <v>0.99166666666133096</v>
      </c>
      <c r="S402" s="21">
        <f t="shared" si="74"/>
        <v>5.1041666666715173</v>
      </c>
      <c r="T402" s="50">
        <v>4009</v>
      </c>
      <c r="U402" s="50">
        <v>2211</v>
      </c>
    </row>
    <row r="403" spans="1:22">
      <c r="A403" s="2" t="s">
        <v>859</v>
      </c>
      <c r="B403" s="2" t="s">
        <v>466</v>
      </c>
      <c r="C403" s="2" t="s">
        <v>860</v>
      </c>
      <c r="D403" s="2" t="s">
        <v>861</v>
      </c>
      <c r="E403" s="2" t="s">
        <v>862</v>
      </c>
      <c r="F403" s="2" t="s">
        <v>863</v>
      </c>
      <c r="G403" s="140">
        <v>45.5</v>
      </c>
      <c r="H403" s="139">
        <v>147.5</v>
      </c>
      <c r="I403" s="96">
        <f t="shared" si="75"/>
        <v>55</v>
      </c>
      <c r="J403" s="2">
        <v>2008</v>
      </c>
      <c r="K403" s="38" t="s">
        <v>3231</v>
      </c>
      <c r="L403" s="147">
        <v>39822.963888888888</v>
      </c>
      <c r="M403" s="147">
        <v>39823.025694444441</v>
      </c>
      <c r="N403" s="147">
        <v>39823.668055555558</v>
      </c>
      <c r="O403" s="147">
        <v>39823.71875</v>
      </c>
      <c r="P403" s="38" t="s">
        <v>3232</v>
      </c>
      <c r="Q403" s="239">
        <f t="shared" si="72"/>
        <v>0.64236111111677019</v>
      </c>
      <c r="R403" s="239">
        <f t="shared" si="73"/>
        <v>0.75486111111240461</v>
      </c>
      <c r="S403" s="21">
        <f t="shared" si="74"/>
        <v>3.8541666667006211</v>
      </c>
      <c r="T403" s="50">
        <v>2898</v>
      </c>
      <c r="U403" s="50">
        <v>2233</v>
      </c>
    </row>
    <row r="404" spans="1:22">
      <c r="A404" s="2" t="s">
        <v>859</v>
      </c>
      <c r="B404" s="2" t="s">
        <v>466</v>
      </c>
      <c r="C404" s="2" t="s">
        <v>860</v>
      </c>
      <c r="D404" s="2" t="s">
        <v>861</v>
      </c>
      <c r="E404" s="2" t="s">
        <v>862</v>
      </c>
      <c r="F404" s="2" t="s">
        <v>863</v>
      </c>
      <c r="G404" s="140">
        <v>45.5</v>
      </c>
      <c r="H404" s="139">
        <v>147.5</v>
      </c>
      <c r="I404" s="96">
        <f t="shared" si="75"/>
        <v>55</v>
      </c>
      <c r="J404" s="2">
        <v>2008</v>
      </c>
      <c r="K404" s="38" t="s">
        <v>3229</v>
      </c>
      <c r="L404" s="147">
        <v>39824.709027777775</v>
      </c>
      <c r="M404" s="147">
        <v>39824.756249999999</v>
      </c>
      <c r="N404" s="147">
        <v>39825.402083333334</v>
      </c>
      <c r="O404" s="147">
        <v>39825.447916666664</v>
      </c>
      <c r="P404" s="38" t="s">
        <v>3230</v>
      </c>
      <c r="Q404" s="239">
        <f t="shared" si="72"/>
        <v>0.64583333333575865</v>
      </c>
      <c r="R404" s="239">
        <f t="shared" si="73"/>
        <v>0.73888888888905058</v>
      </c>
      <c r="S404" s="21">
        <f t="shared" si="74"/>
        <v>3.8750000000145519</v>
      </c>
      <c r="T404" s="50">
        <v>1830</v>
      </c>
      <c r="U404" s="50">
        <v>1433</v>
      </c>
    </row>
    <row r="405" spans="1:22">
      <c r="A405" s="2" t="s">
        <v>859</v>
      </c>
      <c r="B405" s="2" t="s">
        <v>466</v>
      </c>
      <c r="C405" s="2" t="s">
        <v>860</v>
      </c>
      <c r="D405" s="2" t="s">
        <v>861</v>
      </c>
      <c r="E405" s="2" t="s">
        <v>862</v>
      </c>
      <c r="F405" s="2" t="s">
        <v>863</v>
      </c>
      <c r="G405" s="140">
        <v>45.5</v>
      </c>
      <c r="H405" s="139">
        <v>147.5</v>
      </c>
      <c r="I405" s="96">
        <f t="shared" si="75"/>
        <v>55</v>
      </c>
      <c r="J405" s="2">
        <v>2008</v>
      </c>
      <c r="K405" s="38" t="s">
        <v>3227</v>
      </c>
      <c r="L405" s="147">
        <v>39825.958333333336</v>
      </c>
      <c r="M405" s="147">
        <v>39826.036805555559</v>
      </c>
      <c r="N405" s="147">
        <v>39826.06527777778</v>
      </c>
      <c r="O405" s="147">
        <v>39826.177083333336</v>
      </c>
      <c r="P405" s="38" t="s">
        <v>3228</v>
      </c>
      <c r="Q405" s="239">
        <f t="shared" si="72"/>
        <v>2.8472222220443655E-2</v>
      </c>
      <c r="R405" s="239">
        <f t="shared" si="73"/>
        <v>0.21875</v>
      </c>
      <c r="S405" s="21">
        <f t="shared" si="74"/>
        <v>0.17083333332266193</v>
      </c>
      <c r="T405" s="50">
        <v>2123</v>
      </c>
      <c r="U405" s="50">
        <v>2104</v>
      </c>
    </row>
    <row r="406" spans="1:22">
      <c r="A406" s="2" t="s">
        <v>859</v>
      </c>
      <c r="B406" s="2" t="s">
        <v>466</v>
      </c>
      <c r="C406" s="2" t="s">
        <v>860</v>
      </c>
      <c r="D406" s="2" t="s">
        <v>861</v>
      </c>
      <c r="E406" s="2" t="s">
        <v>862</v>
      </c>
      <c r="F406" s="2" t="s">
        <v>863</v>
      </c>
      <c r="G406" s="140">
        <v>45.5</v>
      </c>
      <c r="H406" s="139">
        <v>147.5</v>
      </c>
      <c r="I406" s="96">
        <f t="shared" si="75"/>
        <v>55</v>
      </c>
      <c r="J406" s="2">
        <v>2008</v>
      </c>
      <c r="K406" s="38" t="s">
        <v>3225</v>
      </c>
      <c r="L406" s="147">
        <v>39826.277777777781</v>
      </c>
      <c r="M406" s="147">
        <v>39826.339583333334</v>
      </c>
      <c r="N406" s="147">
        <v>39827.402777777781</v>
      </c>
      <c r="O406" s="147">
        <v>39827.440972222219</v>
      </c>
      <c r="P406" s="38" t="s">
        <v>3226</v>
      </c>
      <c r="Q406" s="239">
        <f t="shared" si="72"/>
        <v>1.0631944444467081</v>
      </c>
      <c r="R406" s="239">
        <f t="shared" si="73"/>
        <v>1.1631944444379769</v>
      </c>
      <c r="S406" s="21">
        <f t="shared" si="74"/>
        <v>6.3791666666802485</v>
      </c>
      <c r="T406" s="50">
        <v>2198</v>
      </c>
      <c r="U406" s="50">
        <v>1232</v>
      </c>
    </row>
    <row r="407" spans="1:22">
      <c r="A407" s="2" t="s">
        <v>866</v>
      </c>
      <c r="B407" s="2" t="s">
        <v>466</v>
      </c>
      <c r="C407" s="38" t="s">
        <v>867</v>
      </c>
      <c r="D407" s="2" t="s">
        <v>801</v>
      </c>
      <c r="E407" s="2" t="s">
        <v>340</v>
      </c>
      <c r="F407" s="38" t="s">
        <v>868</v>
      </c>
      <c r="G407" s="139">
        <v>18</v>
      </c>
      <c r="H407" s="140">
        <v>144</v>
      </c>
      <c r="I407" s="96">
        <f t="shared" si="75"/>
        <v>55</v>
      </c>
      <c r="J407" s="2">
        <v>2009</v>
      </c>
      <c r="K407" s="38" t="s">
        <v>3223</v>
      </c>
      <c r="L407" s="147">
        <v>39907.262499999997</v>
      </c>
      <c r="M407" s="147">
        <v>39907.316666666666</v>
      </c>
      <c r="N407" s="147">
        <v>39907.892361111109</v>
      </c>
      <c r="O407" s="147">
        <v>39907.927083333336</v>
      </c>
      <c r="P407" s="38" t="s">
        <v>3191</v>
      </c>
      <c r="Q407" s="239">
        <f t="shared" ref="Q407:Q423" si="76">N407 - M407</f>
        <v>0.57569444444379769</v>
      </c>
      <c r="R407" s="239">
        <f t="shared" ref="R407:R423" si="77">O407 - L407</f>
        <v>0.66458333333866904</v>
      </c>
      <c r="S407" s="21">
        <f t="shared" ref="S407:S423" si="78">((VALUE(Q407)) * 24) * 0.25</f>
        <v>3.4541666666627862</v>
      </c>
      <c r="T407" s="50">
        <v>615</v>
      </c>
      <c r="U407" s="50">
        <v>549</v>
      </c>
      <c r="V407" s="169" t="s">
        <v>3224</v>
      </c>
    </row>
    <row r="408" spans="1:22">
      <c r="A408" s="2" t="s">
        <v>866</v>
      </c>
      <c r="B408" s="2" t="s">
        <v>466</v>
      </c>
      <c r="C408" s="38" t="s">
        <v>867</v>
      </c>
      <c r="D408" s="2" t="s">
        <v>801</v>
      </c>
      <c r="E408" s="2" t="s">
        <v>340</v>
      </c>
      <c r="F408" s="38" t="s">
        <v>868</v>
      </c>
      <c r="G408" s="139">
        <v>18</v>
      </c>
      <c r="H408" s="140">
        <v>144</v>
      </c>
      <c r="I408" s="96">
        <f t="shared" si="75"/>
        <v>55</v>
      </c>
      <c r="J408" s="2">
        <v>2009</v>
      </c>
      <c r="K408" s="38" t="s">
        <v>3221</v>
      </c>
      <c r="L408" s="147">
        <v>39908.273611111108</v>
      </c>
      <c r="M408" s="147">
        <v>39908.290277777778</v>
      </c>
      <c r="N408" s="147">
        <v>39908.300000000003</v>
      </c>
      <c r="O408" s="147">
        <v>39908.335416666669</v>
      </c>
      <c r="P408" s="38" t="s">
        <v>3191</v>
      </c>
      <c r="Q408" s="239">
        <f t="shared" si="76"/>
        <v>9.7222222248092294E-3</v>
      </c>
      <c r="R408" s="239">
        <f t="shared" si="77"/>
        <v>6.1805555560567882E-2</v>
      </c>
      <c r="S408" s="21">
        <f t="shared" si="78"/>
        <v>5.8333333348855376E-2</v>
      </c>
      <c r="T408" s="50">
        <v>600</v>
      </c>
      <c r="U408" s="50">
        <v>570</v>
      </c>
      <c r="V408" s="169" t="s">
        <v>3222</v>
      </c>
    </row>
    <row r="409" spans="1:22">
      <c r="A409" s="2" t="s">
        <v>866</v>
      </c>
      <c r="B409" s="2" t="s">
        <v>466</v>
      </c>
      <c r="C409" s="38" t="s">
        <v>867</v>
      </c>
      <c r="D409" s="2" t="s">
        <v>801</v>
      </c>
      <c r="E409" s="2" t="s">
        <v>340</v>
      </c>
      <c r="F409" s="38" t="s">
        <v>868</v>
      </c>
      <c r="G409" s="139">
        <v>18</v>
      </c>
      <c r="H409" s="140">
        <v>144</v>
      </c>
      <c r="I409" s="96">
        <f t="shared" si="75"/>
        <v>55</v>
      </c>
      <c r="J409" s="2">
        <v>2009</v>
      </c>
      <c r="K409" s="38" t="s">
        <v>3220</v>
      </c>
      <c r="L409" s="147">
        <v>39908.563194444447</v>
      </c>
      <c r="M409" s="147">
        <v>39908.581944444442</v>
      </c>
      <c r="N409" s="147">
        <v>39908.913194444445</v>
      </c>
      <c r="O409" s="147">
        <v>39908.929861111108</v>
      </c>
      <c r="P409" s="38" t="s">
        <v>3191</v>
      </c>
      <c r="Q409" s="239">
        <f t="shared" si="76"/>
        <v>0.33125000000291038</v>
      </c>
      <c r="R409" s="239">
        <f t="shared" si="77"/>
        <v>0.36666666666133096</v>
      </c>
      <c r="S409" s="21">
        <f t="shared" si="78"/>
        <v>1.9875000000174623</v>
      </c>
      <c r="T409" s="50">
        <v>570</v>
      </c>
      <c r="U409" s="50">
        <v>497</v>
      </c>
    </row>
    <row r="410" spans="1:22">
      <c r="A410" s="2" t="s">
        <v>866</v>
      </c>
      <c r="B410" s="2" t="s">
        <v>466</v>
      </c>
      <c r="C410" s="38" t="s">
        <v>867</v>
      </c>
      <c r="D410" s="2" t="s">
        <v>801</v>
      </c>
      <c r="E410" s="2" t="s">
        <v>340</v>
      </c>
      <c r="F410" s="38" t="s">
        <v>868</v>
      </c>
      <c r="G410" s="139">
        <v>18</v>
      </c>
      <c r="H410" s="140">
        <v>144</v>
      </c>
      <c r="I410" s="96">
        <f t="shared" si="75"/>
        <v>55</v>
      </c>
      <c r="J410" s="2">
        <v>2009</v>
      </c>
      <c r="K410" s="38" t="s">
        <v>3217</v>
      </c>
      <c r="L410" s="147">
        <v>39909.356249999997</v>
      </c>
      <c r="M410" s="147">
        <v>39909.39166666667</v>
      </c>
      <c r="N410" s="147">
        <v>39910.002083333333</v>
      </c>
      <c r="O410" s="147">
        <v>39910.02847222222</v>
      </c>
      <c r="P410" s="38" t="s">
        <v>3218</v>
      </c>
      <c r="Q410" s="239">
        <f t="shared" si="76"/>
        <v>0.61041666666278616</v>
      </c>
      <c r="R410" s="239">
        <f t="shared" si="77"/>
        <v>0.67222222222335404</v>
      </c>
      <c r="S410" s="21">
        <f t="shared" si="78"/>
        <v>3.6624999999767169</v>
      </c>
      <c r="T410" s="50">
        <v>594</v>
      </c>
      <c r="U410" s="50">
        <v>470</v>
      </c>
      <c r="V410" s="169" t="s">
        <v>3219</v>
      </c>
    </row>
    <row r="411" spans="1:22">
      <c r="A411" s="2" t="s">
        <v>866</v>
      </c>
      <c r="B411" s="2" t="s">
        <v>466</v>
      </c>
      <c r="C411" s="38" t="s">
        <v>867</v>
      </c>
      <c r="D411" s="2" t="s">
        <v>801</v>
      </c>
      <c r="E411" s="2" t="s">
        <v>340</v>
      </c>
      <c r="F411" s="38" t="s">
        <v>868</v>
      </c>
      <c r="G411" s="139">
        <v>18</v>
      </c>
      <c r="H411" s="140">
        <v>144</v>
      </c>
      <c r="I411" s="96">
        <f t="shared" si="75"/>
        <v>55</v>
      </c>
      <c r="J411" s="2">
        <v>2009</v>
      </c>
      <c r="K411" s="38" t="s">
        <v>3215</v>
      </c>
      <c r="L411" s="147">
        <v>39910.397916666669</v>
      </c>
      <c r="M411" s="147">
        <v>39910.42083333333</v>
      </c>
      <c r="N411" s="147">
        <v>39910.919444444444</v>
      </c>
      <c r="O411" s="147">
        <v>39910.949305555558</v>
      </c>
      <c r="P411" s="38" t="s">
        <v>3191</v>
      </c>
      <c r="Q411" s="239">
        <f t="shared" si="76"/>
        <v>0.49861111111385981</v>
      </c>
      <c r="R411" s="239">
        <f t="shared" si="77"/>
        <v>0.55138888888905058</v>
      </c>
      <c r="S411" s="21">
        <f t="shared" si="78"/>
        <v>2.9916666666831588</v>
      </c>
      <c r="T411" s="50">
        <v>544</v>
      </c>
      <c r="U411" s="50">
        <v>635</v>
      </c>
      <c r="V411" s="169" t="s">
        <v>3216</v>
      </c>
    </row>
    <row r="412" spans="1:22">
      <c r="A412" s="2" t="s">
        <v>866</v>
      </c>
      <c r="B412" s="2" t="s">
        <v>466</v>
      </c>
      <c r="C412" s="38" t="s">
        <v>867</v>
      </c>
      <c r="D412" s="2" t="s">
        <v>801</v>
      </c>
      <c r="E412" s="2" t="s">
        <v>340</v>
      </c>
      <c r="F412" s="38" t="s">
        <v>868</v>
      </c>
      <c r="G412" s="139">
        <v>18</v>
      </c>
      <c r="H412" s="140">
        <v>144</v>
      </c>
      <c r="I412" s="96">
        <f t="shared" si="75"/>
        <v>55</v>
      </c>
      <c r="J412" s="2">
        <v>2009</v>
      </c>
      <c r="K412" s="38" t="s">
        <v>3213</v>
      </c>
      <c r="L412" s="147">
        <v>39911.406944444447</v>
      </c>
      <c r="M412" s="147">
        <v>39911.427777777775</v>
      </c>
      <c r="N412" s="147">
        <v>39911.920138888891</v>
      </c>
      <c r="O412" s="147">
        <v>39911.956250000003</v>
      </c>
      <c r="P412" s="38" t="s">
        <v>3200</v>
      </c>
      <c r="Q412" s="239">
        <f t="shared" si="76"/>
        <v>0.492361111115315</v>
      </c>
      <c r="R412" s="239">
        <f t="shared" si="77"/>
        <v>0.54930555555620231</v>
      </c>
      <c r="S412" s="21">
        <f t="shared" si="78"/>
        <v>2.95416666669189</v>
      </c>
      <c r="T412" s="50">
        <v>554</v>
      </c>
      <c r="U412" s="50">
        <v>522</v>
      </c>
      <c r="V412" s="169" t="s">
        <v>3214</v>
      </c>
    </row>
    <row r="413" spans="1:22">
      <c r="A413" s="2" t="s">
        <v>866</v>
      </c>
      <c r="B413" s="2" t="s">
        <v>466</v>
      </c>
      <c r="C413" s="38" t="s">
        <v>867</v>
      </c>
      <c r="D413" s="2" t="s">
        <v>801</v>
      </c>
      <c r="E413" s="2" t="s">
        <v>340</v>
      </c>
      <c r="F413" s="38" t="s">
        <v>868</v>
      </c>
      <c r="G413" s="139">
        <v>18</v>
      </c>
      <c r="H413" s="140">
        <v>144</v>
      </c>
      <c r="I413" s="96">
        <f t="shared" si="75"/>
        <v>55</v>
      </c>
      <c r="J413" s="2">
        <v>2009</v>
      </c>
      <c r="K413" s="38" t="s">
        <v>3211</v>
      </c>
      <c r="L413" s="147">
        <v>39912.411111111112</v>
      </c>
      <c r="M413" s="147">
        <v>39912.433333333334</v>
      </c>
      <c r="N413" s="147">
        <v>39912.9</v>
      </c>
      <c r="O413" s="147">
        <v>39912.930555555555</v>
      </c>
      <c r="P413" s="38" t="s">
        <v>3191</v>
      </c>
      <c r="Q413" s="239">
        <f t="shared" si="76"/>
        <v>0.46666666666715173</v>
      </c>
      <c r="R413" s="239">
        <f t="shared" si="77"/>
        <v>0.5194444444423425</v>
      </c>
      <c r="S413" s="21">
        <f t="shared" si="78"/>
        <v>2.8000000000029104</v>
      </c>
      <c r="T413" s="50">
        <v>522</v>
      </c>
      <c r="U413" s="50">
        <v>524</v>
      </c>
      <c r="V413" s="169" t="s">
        <v>3212</v>
      </c>
    </row>
    <row r="414" spans="1:22">
      <c r="A414" s="2" t="s">
        <v>866</v>
      </c>
      <c r="B414" s="2" t="s">
        <v>466</v>
      </c>
      <c r="C414" s="38" t="s">
        <v>867</v>
      </c>
      <c r="D414" s="2" t="s">
        <v>801</v>
      </c>
      <c r="E414" s="2" t="s">
        <v>340</v>
      </c>
      <c r="F414" s="38" t="s">
        <v>868</v>
      </c>
      <c r="G414" s="139">
        <v>18</v>
      </c>
      <c r="H414" s="140">
        <v>144</v>
      </c>
      <c r="I414" s="96">
        <f t="shared" si="75"/>
        <v>55</v>
      </c>
      <c r="J414" s="2">
        <v>2009</v>
      </c>
      <c r="K414" s="38" t="s">
        <v>3209</v>
      </c>
      <c r="L414" s="147">
        <v>39913.271527777775</v>
      </c>
      <c r="M414" s="147">
        <v>39913.288888888892</v>
      </c>
      <c r="N414" s="147">
        <v>39913.897222222222</v>
      </c>
      <c r="O414" s="147">
        <v>39913.925000000003</v>
      </c>
      <c r="P414" s="38" t="s">
        <v>3200</v>
      </c>
      <c r="Q414" s="239">
        <f t="shared" si="76"/>
        <v>0.60833333332993789</v>
      </c>
      <c r="R414" s="239">
        <f t="shared" si="77"/>
        <v>0.65347222222771961</v>
      </c>
      <c r="S414" s="21">
        <f t="shared" si="78"/>
        <v>3.6499999999796273</v>
      </c>
      <c r="T414" s="50">
        <v>536</v>
      </c>
      <c r="U414" s="50">
        <v>521</v>
      </c>
      <c r="V414" s="169" t="s">
        <v>3210</v>
      </c>
    </row>
    <row r="415" spans="1:22">
      <c r="A415" s="2" t="s">
        <v>866</v>
      </c>
      <c r="B415" s="2" t="s">
        <v>466</v>
      </c>
      <c r="C415" s="38" t="s">
        <v>867</v>
      </c>
      <c r="D415" s="2" t="s">
        <v>801</v>
      </c>
      <c r="E415" s="2" t="s">
        <v>340</v>
      </c>
      <c r="F415" s="38" t="s">
        <v>868</v>
      </c>
      <c r="G415" s="139">
        <v>18</v>
      </c>
      <c r="H415" s="140">
        <v>144</v>
      </c>
      <c r="I415" s="96">
        <f t="shared" si="75"/>
        <v>55</v>
      </c>
      <c r="J415" s="2">
        <v>2009</v>
      </c>
      <c r="K415" s="38" t="s">
        <v>3207</v>
      </c>
      <c r="L415" s="147">
        <v>39914.318055555559</v>
      </c>
      <c r="M415" s="147">
        <v>39914.34097222222</v>
      </c>
      <c r="N415" s="147">
        <v>39914.357638888891</v>
      </c>
      <c r="O415" s="147">
        <v>39914.383333333331</v>
      </c>
      <c r="P415" s="38" t="s">
        <v>3203</v>
      </c>
      <c r="Q415" s="239">
        <f t="shared" si="76"/>
        <v>1.6666666670062114E-2</v>
      </c>
      <c r="R415" s="239">
        <f t="shared" si="77"/>
        <v>6.5277777772280388E-2</v>
      </c>
      <c r="S415" s="21">
        <f t="shared" si="78"/>
        <v>0.10000000002037268</v>
      </c>
      <c r="T415" s="50">
        <v>594</v>
      </c>
      <c r="U415" s="50">
        <v>556</v>
      </c>
      <c r="V415" s="169" t="s">
        <v>3208</v>
      </c>
    </row>
    <row r="416" spans="1:22">
      <c r="A416" s="2" t="s">
        <v>866</v>
      </c>
      <c r="B416" s="2" t="s">
        <v>466</v>
      </c>
      <c r="C416" s="38" t="s">
        <v>867</v>
      </c>
      <c r="D416" s="2" t="s">
        <v>801</v>
      </c>
      <c r="E416" s="2" t="s">
        <v>340</v>
      </c>
      <c r="F416" s="38" t="s">
        <v>868</v>
      </c>
      <c r="G416" s="139">
        <v>18</v>
      </c>
      <c r="H416" s="140">
        <v>144</v>
      </c>
      <c r="I416" s="96">
        <f t="shared" si="75"/>
        <v>55</v>
      </c>
      <c r="J416" s="2">
        <v>2009</v>
      </c>
      <c r="K416" s="38" t="s">
        <v>3205</v>
      </c>
      <c r="L416" s="147">
        <v>39914.395833333336</v>
      </c>
      <c r="M416" s="147">
        <v>39914.416666666664</v>
      </c>
      <c r="N416" s="147">
        <v>39914.896527777775</v>
      </c>
      <c r="O416" s="147">
        <v>39914.926388888889</v>
      </c>
      <c r="P416" s="38" t="s">
        <v>3203</v>
      </c>
      <c r="Q416" s="239">
        <f t="shared" si="76"/>
        <v>0.47986111111094942</v>
      </c>
      <c r="R416" s="239">
        <f t="shared" si="77"/>
        <v>0.53055555555329192</v>
      </c>
      <c r="S416" s="21">
        <f t="shared" si="78"/>
        <v>2.8791666666656965</v>
      </c>
      <c r="T416" s="50">
        <v>563</v>
      </c>
      <c r="U416" s="50">
        <v>548</v>
      </c>
      <c r="V416" s="169" t="s">
        <v>3206</v>
      </c>
    </row>
    <row r="417" spans="1:22">
      <c r="A417" s="2" t="s">
        <v>866</v>
      </c>
      <c r="B417" s="2" t="s">
        <v>466</v>
      </c>
      <c r="C417" s="38" t="s">
        <v>867</v>
      </c>
      <c r="D417" s="2" t="s">
        <v>801</v>
      </c>
      <c r="E417" s="2" t="s">
        <v>340</v>
      </c>
      <c r="F417" s="38" t="s">
        <v>868</v>
      </c>
      <c r="G417" s="139">
        <v>18</v>
      </c>
      <c r="H417" s="140">
        <v>144</v>
      </c>
      <c r="I417" s="96">
        <f t="shared" si="75"/>
        <v>55</v>
      </c>
      <c r="J417" s="2">
        <v>2009</v>
      </c>
      <c r="K417" s="38" t="s">
        <v>3202</v>
      </c>
      <c r="L417" s="147">
        <v>39915.272222222222</v>
      </c>
      <c r="M417" s="147">
        <v>39915.316666666666</v>
      </c>
      <c r="N417" s="147">
        <v>39915.898611111108</v>
      </c>
      <c r="O417" s="147">
        <v>39915.924305555556</v>
      </c>
      <c r="P417" s="38" t="s">
        <v>3203</v>
      </c>
      <c r="Q417" s="239">
        <f t="shared" si="76"/>
        <v>0.5819444444423425</v>
      </c>
      <c r="R417" s="239">
        <f t="shared" si="77"/>
        <v>0.65208333333430346</v>
      </c>
      <c r="S417" s="21">
        <f t="shared" si="78"/>
        <v>3.491666666654055</v>
      </c>
      <c r="T417" s="50">
        <v>588</v>
      </c>
      <c r="U417" s="50">
        <v>540</v>
      </c>
      <c r="V417" s="169" t="s">
        <v>3204</v>
      </c>
    </row>
    <row r="418" spans="1:22">
      <c r="A418" s="2" t="s">
        <v>866</v>
      </c>
      <c r="B418" s="2" t="s">
        <v>466</v>
      </c>
      <c r="C418" s="38" t="s">
        <v>867</v>
      </c>
      <c r="D418" s="2" t="s">
        <v>801</v>
      </c>
      <c r="E418" s="2" t="s">
        <v>340</v>
      </c>
      <c r="F418" s="38" t="s">
        <v>868</v>
      </c>
      <c r="G418" s="139">
        <v>18</v>
      </c>
      <c r="H418" s="140">
        <v>144</v>
      </c>
      <c r="I418" s="96">
        <f t="shared" si="75"/>
        <v>55</v>
      </c>
      <c r="J418" s="2">
        <v>2009</v>
      </c>
      <c r="K418" s="38" t="s">
        <v>3199</v>
      </c>
      <c r="L418" s="147">
        <v>39916.261111111111</v>
      </c>
      <c r="M418" s="147">
        <v>39916.286111111112</v>
      </c>
      <c r="N418" s="147">
        <v>39916.902083333334</v>
      </c>
      <c r="O418" s="147">
        <v>39916.925000000003</v>
      </c>
      <c r="P418" s="38" t="s">
        <v>3200</v>
      </c>
      <c r="Q418" s="239">
        <f t="shared" si="76"/>
        <v>0.61597222222189885</v>
      </c>
      <c r="R418" s="239">
        <f t="shared" si="77"/>
        <v>0.66388888889196096</v>
      </c>
      <c r="S418" s="21">
        <f t="shared" si="78"/>
        <v>3.6958333333313931</v>
      </c>
      <c r="T418" s="50"/>
      <c r="U418" s="50">
        <v>522</v>
      </c>
      <c r="V418" s="169" t="s">
        <v>3201</v>
      </c>
    </row>
    <row r="419" spans="1:22">
      <c r="A419" s="2" t="s">
        <v>866</v>
      </c>
      <c r="B419" s="2" t="s">
        <v>466</v>
      </c>
      <c r="C419" s="38" t="s">
        <v>867</v>
      </c>
      <c r="D419" s="2" t="s">
        <v>801</v>
      </c>
      <c r="E419" s="2" t="s">
        <v>340</v>
      </c>
      <c r="F419" s="38" t="s">
        <v>868</v>
      </c>
      <c r="G419" s="139">
        <v>18</v>
      </c>
      <c r="H419" s="140">
        <v>144</v>
      </c>
      <c r="I419" s="96">
        <f t="shared" si="75"/>
        <v>55</v>
      </c>
      <c r="J419" s="2">
        <v>2009</v>
      </c>
      <c r="K419" s="38" t="s">
        <v>3198</v>
      </c>
      <c r="L419" s="147">
        <v>39917.288888888892</v>
      </c>
      <c r="M419" s="147">
        <v>39917.338888888888</v>
      </c>
      <c r="N419" s="147">
        <v>39917.890972222223</v>
      </c>
      <c r="O419" s="147">
        <v>39917.932638888888</v>
      </c>
      <c r="P419" s="38" t="s">
        <v>3191</v>
      </c>
      <c r="Q419" s="239">
        <f t="shared" si="76"/>
        <v>0.55208333333575865</v>
      </c>
      <c r="R419" s="239">
        <f t="shared" si="77"/>
        <v>0.64374999999563443</v>
      </c>
      <c r="S419" s="21">
        <f t="shared" si="78"/>
        <v>3.3125000000145519</v>
      </c>
      <c r="T419" s="50">
        <v>1655</v>
      </c>
      <c r="U419" s="50"/>
    </row>
    <row r="420" spans="1:22">
      <c r="A420" s="2" t="s">
        <v>866</v>
      </c>
      <c r="B420" s="2" t="s">
        <v>466</v>
      </c>
      <c r="C420" s="38" t="s">
        <v>867</v>
      </c>
      <c r="D420" s="2" t="s">
        <v>801</v>
      </c>
      <c r="E420" s="2" t="s">
        <v>340</v>
      </c>
      <c r="F420" s="38" t="s">
        <v>868</v>
      </c>
      <c r="G420" s="139">
        <v>18</v>
      </c>
      <c r="H420" s="140">
        <v>144</v>
      </c>
      <c r="I420" s="96">
        <f t="shared" si="75"/>
        <v>55</v>
      </c>
      <c r="J420" s="2">
        <v>2009</v>
      </c>
      <c r="K420" s="38" t="s">
        <v>3196</v>
      </c>
      <c r="L420" s="147">
        <v>39918.251388888886</v>
      </c>
      <c r="M420" s="147">
        <v>39918.251388888886</v>
      </c>
      <c r="N420" s="147">
        <v>39918.277777777781</v>
      </c>
      <c r="O420" s="147">
        <v>39918.277777777781</v>
      </c>
      <c r="P420" s="38" t="s">
        <v>3191</v>
      </c>
      <c r="Q420" s="239">
        <f t="shared" si="76"/>
        <v>2.6388888894871343E-2</v>
      </c>
      <c r="R420" s="239">
        <f t="shared" si="77"/>
        <v>2.6388888894871343E-2</v>
      </c>
      <c r="S420" s="21">
        <f t="shared" si="78"/>
        <v>0.15833333336922806</v>
      </c>
      <c r="T420" s="50"/>
      <c r="U420" s="50"/>
      <c r="V420" s="169" t="s">
        <v>3197</v>
      </c>
    </row>
    <row r="421" spans="1:22">
      <c r="A421" s="2" t="s">
        <v>866</v>
      </c>
      <c r="B421" s="2" t="s">
        <v>466</v>
      </c>
      <c r="C421" s="38" t="s">
        <v>867</v>
      </c>
      <c r="D421" s="2" t="s">
        <v>801</v>
      </c>
      <c r="E421" s="2" t="s">
        <v>340</v>
      </c>
      <c r="F421" s="38" t="s">
        <v>868</v>
      </c>
      <c r="G421" s="139">
        <v>18</v>
      </c>
      <c r="H421" s="140">
        <v>144</v>
      </c>
      <c r="I421" s="96">
        <f t="shared" si="75"/>
        <v>55</v>
      </c>
      <c r="J421" s="2">
        <v>2009</v>
      </c>
      <c r="K421" s="38" t="s">
        <v>3194</v>
      </c>
      <c r="L421" s="147">
        <v>39918.289583333331</v>
      </c>
      <c r="M421" s="147">
        <v>39918.309027777781</v>
      </c>
      <c r="N421" s="147">
        <v>39918.461805555555</v>
      </c>
      <c r="O421" s="147">
        <v>39918.492361111108</v>
      </c>
      <c r="P421" s="38" t="s">
        <v>3191</v>
      </c>
      <c r="Q421" s="239">
        <f t="shared" si="76"/>
        <v>0.15277777777373558</v>
      </c>
      <c r="R421" s="239">
        <f t="shared" si="77"/>
        <v>0.20277777777664596</v>
      </c>
      <c r="S421" s="21">
        <f t="shared" si="78"/>
        <v>0.91666666664241347</v>
      </c>
      <c r="T421" s="50">
        <v>592</v>
      </c>
      <c r="U421" s="50">
        <v>521</v>
      </c>
      <c r="V421" s="169" t="s">
        <v>3195</v>
      </c>
    </row>
    <row r="422" spans="1:22">
      <c r="A422" s="2" t="s">
        <v>866</v>
      </c>
      <c r="B422" s="2" t="s">
        <v>466</v>
      </c>
      <c r="C422" s="38" t="s">
        <v>867</v>
      </c>
      <c r="D422" s="2" t="s">
        <v>801</v>
      </c>
      <c r="E422" s="2" t="s">
        <v>340</v>
      </c>
      <c r="F422" s="38" t="s">
        <v>868</v>
      </c>
      <c r="G422" s="139">
        <v>18</v>
      </c>
      <c r="H422" s="140">
        <v>144</v>
      </c>
      <c r="I422" s="96">
        <f t="shared" si="75"/>
        <v>55</v>
      </c>
      <c r="J422" s="2">
        <v>2009</v>
      </c>
      <c r="K422" s="38" t="s">
        <v>3192</v>
      </c>
      <c r="L422" s="147">
        <v>39918.544444444444</v>
      </c>
      <c r="M422" s="147">
        <v>39918.569444444445</v>
      </c>
      <c r="N422" s="147">
        <v>39918.895138888889</v>
      </c>
      <c r="O422" s="147">
        <v>39918.926388888889</v>
      </c>
      <c r="P422" s="38" t="s">
        <v>3191</v>
      </c>
      <c r="Q422" s="239">
        <f t="shared" si="76"/>
        <v>0.32569444444379769</v>
      </c>
      <c r="R422" s="239">
        <f t="shared" si="77"/>
        <v>0.38194444444525288</v>
      </c>
      <c r="S422" s="21">
        <f t="shared" si="78"/>
        <v>1.9541666666627862</v>
      </c>
      <c r="T422" s="50">
        <v>545</v>
      </c>
      <c r="U422" s="50">
        <v>524</v>
      </c>
      <c r="V422" s="169" t="s">
        <v>3193</v>
      </c>
    </row>
    <row r="423" spans="1:22">
      <c r="A423" s="2" t="s">
        <v>866</v>
      </c>
      <c r="B423" s="2" t="s">
        <v>466</v>
      </c>
      <c r="C423" s="38" t="s">
        <v>867</v>
      </c>
      <c r="D423" s="2" t="s">
        <v>801</v>
      </c>
      <c r="E423" s="2" t="s">
        <v>340</v>
      </c>
      <c r="F423" s="38" t="s">
        <v>868</v>
      </c>
      <c r="G423" s="139">
        <v>18</v>
      </c>
      <c r="H423" s="140">
        <v>144</v>
      </c>
      <c r="I423" s="96">
        <f t="shared" si="75"/>
        <v>55</v>
      </c>
      <c r="J423" s="2">
        <v>2009</v>
      </c>
      <c r="K423" s="38" t="s">
        <v>3190</v>
      </c>
      <c r="L423" s="147">
        <v>39919.25</v>
      </c>
      <c r="M423" s="147">
        <v>39919.293055555558</v>
      </c>
      <c r="N423" s="147">
        <v>39919.560416666667</v>
      </c>
      <c r="O423" s="147">
        <v>39919.590277777781</v>
      </c>
      <c r="P423" s="38" t="s">
        <v>3191</v>
      </c>
      <c r="Q423" s="239">
        <f t="shared" si="76"/>
        <v>0.26736111110949423</v>
      </c>
      <c r="R423" s="239">
        <f t="shared" si="77"/>
        <v>0.34027777778101154</v>
      </c>
      <c r="S423" s="21">
        <f t="shared" si="78"/>
        <v>1.6041666666569654</v>
      </c>
      <c r="T423" s="50">
        <v>540</v>
      </c>
      <c r="U423" s="50">
        <v>750</v>
      </c>
    </row>
    <row r="424" spans="1:22">
      <c r="A424" s="38" t="s">
        <v>869</v>
      </c>
      <c r="B424" s="2" t="s">
        <v>466</v>
      </c>
      <c r="C424" s="38" t="s">
        <v>870</v>
      </c>
      <c r="D424" s="2" t="s">
        <v>871</v>
      </c>
      <c r="E424" s="59" t="s">
        <v>675</v>
      </c>
      <c r="F424" s="38" t="s">
        <v>676</v>
      </c>
      <c r="G424" s="139">
        <v>-22</v>
      </c>
      <c r="H424" s="139">
        <v>-176</v>
      </c>
      <c r="I424" s="96" t="s">
        <v>872</v>
      </c>
      <c r="J424" s="2">
        <v>2009</v>
      </c>
      <c r="K424" s="38" t="s">
        <v>3189</v>
      </c>
      <c r="L424" s="147">
        <v>39939.62222222222</v>
      </c>
      <c r="M424" s="147">
        <v>39939.667361111111</v>
      </c>
      <c r="N424" s="147">
        <v>39939.935416666667</v>
      </c>
      <c r="O424" s="147">
        <v>39939.970138888886</v>
      </c>
      <c r="P424" s="38" t="s">
        <v>3177</v>
      </c>
      <c r="Q424" s="239">
        <f t="shared" ref="Q424:Q431" si="79">N424 - M424</f>
        <v>0.26805555555620231</v>
      </c>
      <c r="R424" s="239">
        <f t="shared" ref="R424:R431" si="80">O424 - L424</f>
        <v>0.34791666666569654</v>
      </c>
      <c r="S424" s="21">
        <f t="shared" ref="S424:S431" si="81">((VALUE(Q424)) * 24) * 0.25</f>
        <v>1.6083333333372138</v>
      </c>
      <c r="T424" s="50">
        <v>1289.44</v>
      </c>
      <c r="U424" s="50">
        <v>1243.26</v>
      </c>
      <c r="V424" s="169" t="s">
        <v>3182</v>
      </c>
    </row>
    <row r="425" spans="1:22">
      <c r="A425" s="38" t="s">
        <v>869</v>
      </c>
      <c r="B425" s="2" t="s">
        <v>466</v>
      </c>
      <c r="C425" s="38" t="s">
        <v>870</v>
      </c>
      <c r="D425" s="2" t="s">
        <v>871</v>
      </c>
      <c r="E425" s="59" t="s">
        <v>675</v>
      </c>
      <c r="F425" s="38" t="s">
        <v>676</v>
      </c>
      <c r="G425" s="139">
        <v>-22</v>
      </c>
      <c r="H425" s="139">
        <v>-176</v>
      </c>
      <c r="I425" s="96" t="s">
        <v>872</v>
      </c>
      <c r="J425" s="2">
        <v>2009</v>
      </c>
      <c r="K425" s="38" t="s">
        <v>3188</v>
      </c>
      <c r="L425" s="147">
        <v>39940.293749999997</v>
      </c>
      <c r="M425" s="147">
        <v>39940.334027777775</v>
      </c>
      <c r="N425" s="147">
        <v>39940.747916666667</v>
      </c>
      <c r="O425" s="147">
        <v>39940.792361111111</v>
      </c>
      <c r="P425" s="38" t="s">
        <v>3177</v>
      </c>
      <c r="Q425" s="239">
        <f t="shared" si="79"/>
        <v>0.41388888889196096</v>
      </c>
      <c r="R425" s="239">
        <f t="shared" si="80"/>
        <v>0.49861111111385981</v>
      </c>
      <c r="S425" s="21">
        <f t="shared" si="81"/>
        <v>2.4833333333517658</v>
      </c>
      <c r="T425" s="50">
        <v>1223.83</v>
      </c>
      <c r="U425" s="50">
        <v>1196.1500000000001</v>
      </c>
      <c r="V425" s="169" t="s">
        <v>3182</v>
      </c>
    </row>
    <row r="426" spans="1:22">
      <c r="A426" s="38" t="s">
        <v>869</v>
      </c>
      <c r="B426" s="2" t="s">
        <v>466</v>
      </c>
      <c r="C426" s="38" t="s">
        <v>870</v>
      </c>
      <c r="D426" s="2" t="s">
        <v>871</v>
      </c>
      <c r="E426" s="59" t="s">
        <v>675</v>
      </c>
      <c r="F426" s="38" t="s">
        <v>676</v>
      </c>
      <c r="G426" s="139">
        <v>-22</v>
      </c>
      <c r="H426" s="139">
        <v>-176</v>
      </c>
      <c r="I426" s="96" t="s">
        <v>872</v>
      </c>
      <c r="J426" s="2">
        <v>2009</v>
      </c>
      <c r="K426" s="38" t="s">
        <v>3187</v>
      </c>
      <c r="L426" s="147">
        <v>39941.240972222222</v>
      </c>
      <c r="M426" s="147">
        <v>39941.300694444442</v>
      </c>
      <c r="N426" s="147">
        <v>39941.75</v>
      </c>
      <c r="O426" s="147">
        <v>39941.79583333333</v>
      </c>
      <c r="P426" s="38" t="s">
        <v>3185</v>
      </c>
      <c r="Q426" s="239">
        <f t="shared" si="79"/>
        <v>0.4493055555576575</v>
      </c>
      <c r="R426" s="239">
        <f t="shared" si="80"/>
        <v>0.55486111110803904</v>
      </c>
      <c r="S426" s="21">
        <f t="shared" si="81"/>
        <v>2.695833333345945</v>
      </c>
      <c r="T426" s="50">
        <v>1681.82</v>
      </c>
      <c r="U426" s="50">
        <v>1713.68</v>
      </c>
      <c r="V426" s="169" t="s">
        <v>3182</v>
      </c>
    </row>
    <row r="427" spans="1:22">
      <c r="A427" s="38" t="s">
        <v>869</v>
      </c>
      <c r="B427" s="2" t="s">
        <v>466</v>
      </c>
      <c r="C427" s="38" t="s">
        <v>870</v>
      </c>
      <c r="D427" s="2" t="s">
        <v>871</v>
      </c>
      <c r="E427" s="59" t="s">
        <v>675</v>
      </c>
      <c r="F427" s="38" t="s">
        <v>676</v>
      </c>
      <c r="G427" s="139">
        <v>-22</v>
      </c>
      <c r="H427" s="139">
        <v>-176</v>
      </c>
      <c r="I427" s="96" t="s">
        <v>872</v>
      </c>
      <c r="J427" s="2">
        <v>2009</v>
      </c>
      <c r="K427" s="38" t="s">
        <v>3184</v>
      </c>
      <c r="L427" s="147">
        <v>39942.132638888892</v>
      </c>
      <c r="M427" s="147">
        <v>39942.180555555555</v>
      </c>
      <c r="N427" s="147">
        <v>39942.756944444445</v>
      </c>
      <c r="O427" s="147">
        <v>39942.802777777775</v>
      </c>
      <c r="P427" s="38" t="s">
        <v>3185</v>
      </c>
      <c r="Q427" s="239">
        <f t="shared" si="79"/>
        <v>0.57638888889050577</v>
      </c>
      <c r="R427" s="239">
        <f t="shared" si="80"/>
        <v>0.67013888888322981</v>
      </c>
      <c r="S427" s="21">
        <f t="shared" si="81"/>
        <v>3.4583333333430346</v>
      </c>
      <c r="T427" s="50">
        <v>1816.88</v>
      </c>
      <c r="U427" s="50">
        <v>1547.85</v>
      </c>
      <c r="V427" s="169" t="s">
        <v>3186</v>
      </c>
    </row>
    <row r="428" spans="1:22">
      <c r="A428" s="38" t="s">
        <v>869</v>
      </c>
      <c r="B428" s="2" t="s">
        <v>466</v>
      </c>
      <c r="C428" s="38" t="s">
        <v>870</v>
      </c>
      <c r="D428" s="2" t="s">
        <v>871</v>
      </c>
      <c r="E428" s="59" t="s">
        <v>675</v>
      </c>
      <c r="F428" s="38" t="s">
        <v>676</v>
      </c>
      <c r="G428" s="139">
        <v>-22</v>
      </c>
      <c r="H428" s="139">
        <v>-176</v>
      </c>
      <c r="I428" s="96" t="s">
        <v>872</v>
      </c>
      <c r="J428" s="2">
        <v>2009</v>
      </c>
      <c r="K428" s="38" t="s">
        <v>3183</v>
      </c>
      <c r="L428" s="147">
        <v>39943.209027777775</v>
      </c>
      <c r="M428" s="147">
        <v>39943.248611111114</v>
      </c>
      <c r="N428" s="147">
        <v>39943.747916666667</v>
      </c>
      <c r="O428" s="147">
        <v>39943.793055555558</v>
      </c>
      <c r="P428" s="38" t="s">
        <v>3177</v>
      </c>
      <c r="Q428" s="239">
        <f t="shared" si="79"/>
        <v>0.49930555555329192</v>
      </c>
      <c r="R428" s="239">
        <f t="shared" si="80"/>
        <v>0.58402777778246673</v>
      </c>
      <c r="S428" s="21">
        <f t="shared" si="81"/>
        <v>2.9958333333197515</v>
      </c>
      <c r="T428" s="50">
        <v>1328.47</v>
      </c>
      <c r="U428" s="50">
        <v>1178.21</v>
      </c>
      <c r="V428" s="169" t="s">
        <v>3182</v>
      </c>
    </row>
    <row r="429" spans="1:22">
      <c r="A429" s="38" t="s">
        <v>869</v>
      </c>
      <c r="B429" s="2" t="s">
        <v>466</v>
      </c>
      <c r="C429" s="38" t="s">
        <v>870</v>
      </c>
      <c r="D429" s="2" t="s">
        <v>871</v>
      </c>
      <c r="E429" s="59" t="s">
        <v>675</v>
      </c>
      <c r="F429" s="38" t="s">
        <v>676</v>
      </c>
      <c r="G429" s="139">
        <v>-22</v>
      </c>
      <c r="H429" s="139">
        <v>-176</v>
      </c>
      <c r="I429" s="96" t="s">
        <v>872</v>
      </c>
      <c r="J429" s="2">
        <v>2009</v>
      </c>
      <c r="K429" s="38" t="s">
        <v>3181</v>
      </c>
      <c r="L429" s="147">
        <v>39944.163888888892</v>
      </c>
      <c r="M429" s="147">
        <v>39944.208333333336</v>
      </c>
      <c r="N429" s="147">
        <v>39944.753472222219</v>
      </c>
      <c r="O429" s="147">
        <v>39944.788194444445</v>
      </c>
      <c r="P429" s="38" t="s">
        <v>3177</v>
      </c>
      <c r="Q429" s="239">
        <f t="shared" si="79"/>
        <v>0.54513888888322981</v>
      </c>
      <c r="R429" s="239">
        <f t="shared" si="80"/>
        <v>0.62430555555329192</v>
      </c>
      <c r="S429" s="21">
        <f t="shared" si="81"/>
        <v>3.2708333332993789</v>
      </c>
      <c r="T429" s="50">
        <v>1564.94</v>
      </c>
      <c r="U429" s="50">
        <v>1180.52</v>
      </c>
      <c r="V429" s="169" t="s">
        <v>3182</v>
      </c>
    </row>
    <row r="430" spans="1:22">
      <c r="A430" s="38" t="s">
        <v>869</v>
      </c>
      <c r="B430" s="2" t="s">
        <v>466</v>
      </c>
      <c r="C430" s="38" t="s">
        <v>870</v>
      </c>
      <c r="D430" s="2" t="s">
        <v>871</v>
      </c>
      <c r="E430" s="59" t="s">
        <v>675</v>
      </c>
      <c r="F430" s="38" t="s">
        <v>676</v>
      </c>
      <c r="G430" s="139">
        <v>-22</v>
      </c>
      <c r="H430" s="139">
        <v>-176</v>
      </c>
      <c r="I430" s="96" t="s">
        <v>872</v>
      </c>
      <c r="J430" s="2">
        <v>2009</v>
      </c>
      <c r="K430" s="38" t="s">
        <v>3179</v>
      </c>
      <c r="L430" s="147">
        <v>39945.208333333336</v>
      </c>
      <c r="M430" s="147">
        <v>39945.208333333336</v>
      </c>
      <c r="N430" s="147">
        <v>39945.315972222219</v>
      </c>
      <c r="O430" s="147">
        <v>39945.315972222219</v>
      </c>
      <c r="P430" s="38" t="s">
        <v>3177</v>
      </c>
      <c r="Q430" s="239">
        <f t="shared" si="79"/>
        <v>0.10763888888322981</v>
      </c>
      <c r="R430" s="239">
        <f t="shared" si="80"/>
        <v>0.10763888888322981</v>
      </c>
      <c r="S430" s="21">
        <f t="shared" si="81"/>
        <v>0.64583333329937886</v>
      </c>
      <c r="T430" s="50"/>
      <c r="U430" s="50"/>
      <c r="V430" s="169" t="s">
        <v>3180</v>
      </c>
    </row>
    <row r="431" spans="1:22">
      <c r="A431" s="38" t="s">
        <v>869</v>
      </c>
      <c r="B431" s="2" t="s">
        <v>466</v>
      </c>
      <c r="C431" s="38" t="s">
        <v>870</v>
      </c>
      <c r="D431" s="2" t="s">
        <v>871</v>
      </c>
      <c r="E431" s="59" t="s">
        <v>675</v>
      </c>
      <c r="F431" s="38" t="s">
        <v>676</v>
      </c>
      <c r="G431" s="139">
        <v>-22</v>
      </c>
      <c r="H431" s="139">
        <v>-176</v>
      </c>
      <c r="I431" s="96" t="s">
        <v>872</v>
      </c>
      <c r="J431" s="2">
        <v>2009</v>
      </c>
      <c r="K431" s="38" t="s">
        <v>3176</v>
      </c>
      <c r="L431" s="147">
        <v>39945.40347222222</v>
      </c>
      <c r="M431" s="147">
        <v>39945.450694444444</v>
      </c>
      <c r="N431" s="147">
        <v>39946.00277777778</v>
      </c>
      <c r="O431" s="147">
        <v>39946.04583333333</v>
      </c>
      <c r="P431" s="38" t="s">
        <v>3177</v>
      </c>
      <c r="Q431" s="239">
        <f t="shared" si="79"/>
        <v>0.55208333333575865</v>
      </c>
      <c r="R431" s="239">
        <f t="shared" si="80"/>
        <v>0.64236111110949423</v>
      </c>
      <c r="S431" s="21">
        <f t="shared" si="81"/>
        <v>3.3125000000145519</v>
      </c>
      <c r="T431" s="50">
        <v>1860.83</v>
      </c>
      <c r="U431" s="50">
        <v>1204.92</v>
      </c>
      <c r="V431" s="169" t="s">
        <v>3178</v>
      </c>
    </row>
    <row r="432" spans="1:22">
      <c r="A432" s="2" t="s">
        <v>874</v>
      </c>
      <c r="B432" s="2" t="s">
        <v>466</v>
      </c>
      <c r="C432" s="38" t="s">
        <v>875</v>
      </c>
      <c r="D432" s="59" t="s">
        <v>760</v>
      </c>
      <c r="E432" s="59" t="s">
        <v>675</v>
      </c>
      <c r="F432" s="38" t="s">
        <v>676</v>
      </c>
      <c r="G432" s="139">
        <v>-22</v>
      </c>
      <c r="H432" s="139">
        <v>-176</v>
      </c>
      <c r="I432" s="96">
        <v>1</v>
      </c>
      <c r="J432" s="2">
        <v>2009</v>
      </c>
      <c r="K432" s="38" t="s">
        <v>3175</v>
      </c>
      <c r="L432" s="147">
        <v>39951.793055555558</v>
      </c>
      <c r="M432" s="147">
        <v>39951.86041666667</v>
      </c>
      <c r="N432" s="147">
        <v>39952.387499999997</v>
      </c>
      <c r="O432" s="147">
        <v>39952.461805555555</v>
      </c>
      <c r="P432" s="38" t="s">
        <v>2150</v>
      </c>
      <c r="Q432" s="239">
        <f t="shared" ref="Q432:Q444" si="82">N432 - M432</f>
        <v>0.5270833333270275</v>
      </c>
      <c r="R432" s="239">
        <f t="shared" ref="R432:R444" si="83">O432 - L432</f>
        <v>0.66874999999708962</v>
      </c>
      <c r="S432" s="21">
        <f t="shared" ref="S432:S444" si="84">((VALUE(Q432)) * 24) * 0.25</f>
        <v>3.162499999962165</v>
      </c>
      <c r="T432" s="50">
        <v>2626</v>
      </c>
      <c r="U432" s="50">
        <v>2605</v>
      </c>
      <c r="V432" s="169" t="s">
        <v>3170</v>
      </c>
    </row>
    <row r="433" spans="1:22">
      <c r="A433" s="2" t="s">
        <v>874</v>
      </c>
      <c r="B433" s="2" t="s">
        <v>466</v>
      </c>
      <c r="C433" s="38" t="s">
        <v>875</v>
      </c>
      <c r="D433" s="59" t="s">
        <v>760</v>
      </c>
      <c r="E433" s="59" t="s">
        <v>675</v>
      </c>
      <c r="F433" s="38" t="s">
        <v>676</v>
      </c>
      <c r="G433" s="139">
        <v>-22</v>
      </c>
      <c r="H433" s="139">
        <v>-176</v>
      </c>
      <c r="I433" s="96">
        <v>1</v>
      </c>
      <c r="J433" s="2">
        <v>2009</v>
      </c>
      <c r="K433" s="38" t="s">
        <v>3173</v>
      </c>
      <c r="L433" s="147">
        <v>39952.958333333336</v>
      </c>
      <c r="M433" s="147">
        <v>39953.022222222222</v>
      </c>
      <c r="N433" s="147">
        <v>39953.38958333333</v>
      </c>
      <c r="O433" s="147">
        <v>39953.463888888888</v>
      </c>
      <c r="P433" s="38" t="s">
        <v>3126</v>
      </c>
      <c r="Q433" s="239">
        <f t="shared" si="82"/>
        <v>0.36736111110803904</v>
      </c>
      <c r="R433" s="239">
        <f t="shared" si="83"/>
        <v>0.50555555555183673</v>
      </c>
      <c r="S433" s="21">
        <f t="shared" si="84"/>
        <v>2.2041666666482342</v>
      </c>
      <c r="T433" s="50">
        <v>2708</v>
      </c>
      <c r="U433" s="50">
        <v>2699</v>
      </c>
      <c r="V433" s="169" t="s">
        <v>3174</v>
      </c>
    </row>
    <row r="434" spans="1:22">
      <c r="A434" s="2" t="s">
        <v>874</v>
      </c>
      <c r="B434" s="2" t="s">
        <v>466</v>
      </c>
      <c r="C434" s="38" t="s">
        <v>875</v>
      </c>
      <c r="D434" s="59" t="s">
        <v>760</v>
      </c>
      <c r="E434" s="59" t="s">
        <v>675</v>
      </c>
      <c r="F434" s="38" t="s">
        <v>676</v>
      </c>
      <c r="G434" s="139">
        <v>-22</v>
      </c>
      <c r="H434" s="139">
        <v>-176</v>
      </c>
      <c r="I434" s="96">
        <v>1</v>
      </c>
      <c r="J434" s="2">
        <v>2009</v>
      </c>
      <c r="K434" s="38" t="s">
        <v>3171</v>
      </c>
      <c r="L434" s="147">
        <v>39953.961805555555</v>
      </c>
      <c r="M434" s="147">
        <v>39954.011805555558</v>
      </c>
      <c r="N434" s="147">
        <v>39955.159722222219</v>
      </c>
      <c r="O434" s="147">
        <v>39955.23333333333</v>
      </c>
      <c r="P434" s="38" t="s">
        <v>528</v>
      </c>
      <c r="Q434" s="239">
        <f t="shared" si="82"/>
        <v>1.147916666661331</v>
      </c>
      <c r="R434" s="239">
        <f t="shared" si="83"/>
        <v>1.2715277777751908</v>
      </c>
      <c r="S434" s="21">
        <f t="shared" si="84"/>
        <v>6.8874999999679858</v>
      </c>
      <c r="T434" s="50">
        <v>2148</v>
      </c>
      <c r="U434" s="50">
        <v>2147</v>
      </c>
      <c r="V434" s="169" t="s">
        <v>3172</v>
      </c>
    </row>
    <row r="435" spans="1:22">
      <c r="A435" s="2" t="s">
        <v>874</v>
      </c>
      <c r="B435" s="2" t="s">
        <v>466</v>
      </c>
      <c r="C435" s="38" t="s">
        <v>875</v>
      </c>
      <c r="D435" s="59" t="s">
        <v>760</v>
      </c>
      <c r="E435" s="59" t="s">
        <v>675</v>
      </c>
      <c r="F435" s="38" t="s">
        <v>676</v>
      </c>
      <c r="G435" s="139">
        <v>-22</v>
      </c>
      <c r="H435" s="139">
        <v>-176</v>
      </c>
      <c r="I435" s="96">
        <v>1</v>
      </c>
      <c r="J435" s="2">
        <v>2009</v>
      </c>
      <c r="K435" s="38" t="s">
        <v>3169</v>
      </c>
      <c r="L435" s="147">
        <v>39955.794444444444</v>
      </c>
      <c r="M435" s="147">
        <v>39955.85833333333</v>
      </c>
      <c r="N435" s="147">
        <v>39956.781944444447</v>
      </c>
      <c r="O435" s="147">
        <v>39956.845138888886</v>
      </c>
      <c r="P435" s="38" t="s">
        <v>2150</v>
      </c>
      <c r="Q435" s="239">
        <f t="shared" si="82"/>
        <v>0.92361111111677019</v>
      </c>
      <c r="R435" s="239">
        <f t="shared" si="83"/>
        <v>1.0506944444423425</v>
      </c>
      <c r="S435" s="21">
        <f t="shared" si="84"/>
        <v>5.5416666667006211</v>
      </c>
      <c r="T435" s="50">
        <v>2614</v>
      </c>
      <c r="U435" s="50">
        <v>2336</v>
      </c>
      <c r="V435" s="169" t="s">
        <v>3170</v>
      </c>
    </row>
    <row r="436" spans="1:22">
      <c r="A436" s="2" t="s">
        <v>874</v>
      </c>
      <c r="B436" s="2" t="s">
        <v>466</v>
      </c>
      <c r="C436" s="38" t="s">
        <v>875</v>
      </c>
      <c r="D436" s="59" t="s">
        <v>760</v>
      </c>
      <c r="E436" s="59" t="s">
        <v>675</v>
      </c>
      <c r="F436" s="38" t="s">
        <v>676</v>
      </c>
      <c r="G436" s="139">
        <v>-22</v>
      </c>
      <c r="H436" s="139">
        <v>-176</v>
      </c>
      <c r="I436" s="96">
        <v>1</v>
      </c>
      <c r="J436" s="2">
        <v>2009</v>
      </c>
      <c r="K436" s="38" t="s">
        <v>3168</v>
      </c>
      <c r="L436" s="147">
        <v>39957.21597222222</v>
      </c>
      <c r="M436" s="147">
        <v>39957.276388888888</v>
      </c>
      <c r="N436" s="147">
        <v>39958.227777777778</v>
      </c>
      <c r="O436" s="147">
        <v>39958.290972222225</v>
      </c>
      <c r="P436" s="38" t="s">
        <v>528</v>
      </c>
      <c r="Q436" s="239">
        <f t="shared" si="82"/>
        <v>0.95138888889050577</v>
      </c>
      <c r="R436" s="239">
        <f t="shared" si="83"/>
        <v>1.0750000000043656</v>
      </c>
      <c r="S436" s="21">
        <f t="shared" si="84"/>
        <v>5.7083333333430346</v>
      </c>
      <c r="T436" s="50">
        <v>2130</v>
      </c>
      <c r="U436" s="50">
        <v>2144</v>
      </c>
      <c r="V436" s="169" t="s">
        <v>3164</v>
      </c>
    </row>
    <row r="437" spans="1:22">
      <c r="A437" s="2" t="s">
        <v>874</v>
      </c>
      <c r="B437" s="2" t="s">
        <v>466</v>
      </c>
      <c r="C437" s="38" t="s">
        <v>875</v>
      </c>
      <c r="D437" s="59" t="s">
        <v>760</v>
      </c>
      <c r="E437" s="59" t="s">
        <v>675</v>
      </c>
      <c r="F437" s="38" t="s">
        <v>676</v>
      </c>
      <c r="G437" s="139">
        <v>-22</v>
      </c>
      <c r="H437" s="139">
        <v>-176</v>
      </c>
      <c r="I437" s="96">
        <v>1</v>
      </c>
      <c r="J437" s="2">
        <v>2009</v>
      </c>
      <c r="K437" s="38" t="s">
        <v>3166</v>
      </c>
      <c r="L437" s="147">
        <v>39958.790972222225</v>
      </c>
      <c r="M437" s="147">
        <v>39958.852083333331</v>
      </c>
      <c r="N437" s="147">
        <v>39959.716666666667</v>
      </c>
      <c r="O437" s="147">
        <v>39959.788194444445</v>
      </c>
      <c r="P437" s="38" t="s">
        <v>528</v>
      </c>
      <c r="Q437" s="239">
        <f t="shared" si="82"/>
        <v>0.86458333333575865</v>
      </c>
      <c r="R437" s="239">
        <f t="shared" si="83"/>
        <v>0.99722222222044365</v>
      </c>
      <c r="S437" s="21">
        <f t="shared" si="84"/>
        <v>5.1875000000145519</v>
      </c>
      <c r="T437" s="50">
        <v>2147</v>
      </c>
      <c r="U437" s="50">
        <v>2135</v>
      </c>
      <c r="V437" s="169" t="s">
        <v>3167</v>
      </c>
    </row>
    <row r="438" spans="1:22">
      <c r="A438" s="2" t="s">
        <v>874</v>
      </c>
      <c r="B438" s="2" t="s">
        <v>466</v>
      </c>
      <c r="C438" s="38" t="s">
        <v>875</v>
      </c>
      <c r="D438" s="59" t="s">
        <v>760</v>
      </c>
      <c r="E438" s="59" t="s">
        <v>675</v>
      </c>
      <c r="F438" s="38" t="s">
        <v>676</v>
      </c>
      <c r="G438" s="139">
        <v>-22</v>
      </c>
      <c r="H438" s="139">
        <v>-176</v>
      </c>
      <c r="I438" s="96">
        <v>1</v>
      </c>
      <c r="J438" s="2">
        <v>2009</v>
      </c>
      <c r="K438" s="38" t="s">
        <v>3165</v>
      </c>
      <c r="L438" s="147">
        <v>39960.12777777778</v>
      </c>
      <c r="M438" s="147">
        <v>39960.188888888886</v>
      </c>
      <c r="N438" s="147">
        <v>39960.737500000003</v>
      </c>
      <c r="O438" s="147">
        <v>39960.798611111109</v>
      </c>
      <c r="P438" s="38" t="s">
        <v>528</v>
      </c>
      <c r="Q438" s="239">
        <f t="shared" si="82"/>
        <v>0.54861111111677019</v>
      </c>
      <c r="R438" s="239">
        <f t="shared" si="83"/>
        <v>0.67083333332993789</v>
      </c>
      <c r="S438" s="21">
        <f t="shared" si="84"/>
        <v>3.2916666667006211</v>
      </c>
      <c r="T438" s="50">
        <v>2144</v>
      </c>
      <c r="U438" s="50">
        <v>2148</v>
      </c>
      <c r="V438" s="169" t="s">
        <v>3164</v>
      </c>
    </row>
    <row r="439" spans="1:22">
      <c r="A439" s="2" t="s">
        <v>874</v>
      </c>
      <c r="B439" s="2" t="s">
        <v>466</v>
      </c>
      <c r="C439" s="38" t="s">
        <v>875</v>
      </c>
      <c r="D439" s="59" t="s">
        <v>760</v>
      </c>
      <c r="E439" s="59" t="s">
        <v>675</v>
      </c>
      <c r="F439" s="38" t="s">
        <v>676</v>
      </c>
      <c r="G439" s="139">
        <v>-22</v>
      </c>
      <c r="H439" s="139">
        <v>-176</v>
      </c>
      <c r="I439" s="96">
        <v>1</v>
      </c>
      <c r="J439" s="2">
        <v>2009</v>
      </c>
      <c r="K439" s="38" t="s">
        <v>3163</v>
      </c>
      <c r="L439" s="147">
        <v>39961.457638888889</v>
      </c>
      <c r="M439" s="147">
        <v>39961.511111111111</v>
      </c>
      <c r="N439" s="147">
        <v>39963.07916666667</v>
      </c>
      <c r="O439" s="147">
        <v>39963.127083333333</v>
      </c>
      <c r="P439" s="38" t="s">
        <v>3133</v>
      </c>
      <c r="Q439" s="239">
        <f t="shared" si="82"/>
        <v>1.5680555555591127</v>
      </c>
      <c r="R439" s="239">
        <f t="shared" si="83"/>
        <v>1.6694444444437977</v>
      </c>
      <c r="S439" s="21">
        <f t="shared" si="84"/>
        <v>9.4083333333546761</v>
      </c>
      <c r="T439" s="50">
        <v>1894</v>
      </c>
      <c r="U439" s="50">
        <v>1865</v>
      </c>
      <c r="V439" s="169" t="s">
        <v>3164</v>
      </c>
    </row>
    <row r="440" spans="1:22">
      <c r="A440" s="2" t="s">
        <v>874</v>
      </c>
      <c r="B440" s="2" t="s">
        <v>466</v>
      </c>
      <c r="C440" s="38" t="s">
        <v>875</v>
      </c>
      <c r="D440" s="59" t="s">
        <v>760</v>
      </c>
      <c r="E440" s="59" t="s">
        <v>675</v>
      </c>
      <c r="F440" s="38" t="s">
        <v>676</v>
      </c>
      <c r="G440" s="139">
        <v>-22</v>
      </c>
      <c r="H440" s="139">
        <v>-176</v>
      </c>
      <c r="I440" s="96">
        <v>1</v>
      </c>
      <c r="J440" s="2">
        <v>2009</v>
      </c>
      <c r="K440" s="38" t="s">
        <v>3162</v>
      </c>
      <c r="L440" s="147">
        <v>39963.629861111112</v>
      </c>
      <c r="M440" s="147">
        <v>39963.682638888888</v>
      </c>
      <c r="N440" s="147">
        <v>39964.236111111109</v>
      </c>
      <c r="O440" s="147">
        <v>39964.297222222223</v>
      </c>
      <c r="P440" s="38" t="s">
        <v>2142</v>
      </c>
      <c r="Q440" s="239">
        <f t="shared" si="82"/>
        <v>0.55347222222189885</v>
      </c>
      <c r="R440" s="239">
        <f t="shared" si="83"/>
        <v>0.66736111111094942</v>
      </c>
      <c r="S440" s="21">
        <f t="shared" si="84"/>
        <v>3.3208333333313931</v>
      </c>
      <c r="T440" s="50">
        <v>1898</v>
      </c>
      <c r="U440" s="50">
        <v>1907</v>
      </c>
      <c r="V440" s="169" t="s">
        <v>3160</v>
      </c>
    </row>
    <row r="441" spans="1:22">
      <c r="A441" s="2" t="s">
        <v>874</v>
      </c>
      <c r="B441" s="2" t="s">
        <v>466</v>
      </c>
      <c r="C441" s="38" t="s">
        <v>875</v>
      </c>
      <c r="D441" s="59" t="s">
        <v>760</v>
      </c>
      <c r="E441" s="59" t="s">
        <v>675</v>
      </c>
      <c r="F441" s="38" t="s">
        <v>676</v>
      </c>
      <c r="G441" s="139">
        <v>-22</v>
      </c>
      <c r="H441" s="139">
        <v>-176</v>
      </c>
      <c r="I441" s="96">
        <v>1</v>
      </c>
      <c r="J441" s="2">
        <v>2009</v>
      </c>
      <c r="K441" s="38" t="s">
        <v>3161</v>
      </c>
      <c r="L441" s="147">
        <v>39964.963888888888</v>
      </c>
      <c r="M441" s="147">
        <v>39965.027083333334</v>
      </c>
      <c r="N441" s="147">
        <v>39966.732638888891</v>
      </c>
      <c r="O441" s="147">
        <v>39966.79791666667</v>
      </c>
      <c r="P441" s="38" t="s">
        <v>3133</v>
      </c>
      <c r="Q441" s="239">
        <f t="shared" si="82"/>
        <v>1.7055555555562023</v>
      </c>
      <c r="R441" s="239">
        <f t="shared" si="83"/>
        <v>1.8340277777824667</v>
      </c>
      <c r="S441" s="21">
        <f t="shared" si="84"/>
        <v>10.233333333337214</v>
      </c>
      <c r="T441" s="50">
        <v>1884</v>
      </c>
      <c r="U441" s="50">
        <v>1872</v>
      </c>
      <c r="V441" s="169" t="s">
        <v>3160</v>
      </c>
    </row>
    <row r="442" spans="1:22">
      <c r="A442" s="2" t="s">
        <v>874</v>
      </c>
      <c r="B442" s="2" t="s">
        <v>466</v>
      </c>
      <c r="C442" s="38" t="s">
        <v>875</v>
      </c>
      <c r="D442" s="59" t="s">
        <v>760</v>
      </c>
      <c r="E442" s="59" t="s">
        <v>675</v>
      </c>
      <c r="F442" s="38" t="s">
        <v>676</v>
      </c>
      <c r="G442" s="139">
        <v>-22</v>
      </c>
      <c r="H442" s="139">
        <v>-176</v>
      </c>
      <c r="I442" s="96">
        <v>1</v>
      </c>
      <c r="J442" s="2">
        <v>2009</v>
      </c>
      <c r="K442" s="38" t="s">
        <v>3159</v>
      </c>
      <c r="L442" s="147">
        <v>39967.322222222225</v>
      </c>
      <c r="M442" s="147">
        <v>39967.375694444447</v>
      </c>
      <c r="N442" s="147">
        <v>39967.80972222222</v>
      </c>
      <c r="O442" s="147">
        <v>39967.871527777781</v>
      </c>
      <c r="P442" s="38" t="s">
        <v>528</v>
      </c>
      <c r="Q442" s="239">
        <f t="shared" si="82"/>
        <v>0.43402777777373558</v>
      </c>
      <c r="R442" s="239">
        <f t="shared" si="83"/>
        <v>0.54930555555620231</v>
      </c>
      <c r="S442" s="21">
        <f t="shared" si="84"/>
        <v>2.6041666666424135</v>
      </c>
      <c r="T442" s="50">
        <v>2128</v>
      </c>
      <c r="U442" s="50">
        <v>2129</v>
      </c>
      <c r="V442" s="169" t="s">
        <v>3160</v>
      </c>
    </row>
    <row r="443" spans="1:22">
      <c r="A443" s="2" t="s">
        <v>874</v>
      </c>
      <c r="B443" s="2" t="s">
        <v>466</v>
      </c>
      <c r="C443" s="38" t="s">
        <v>875</v>
      </c>
      <c r="D443" s="59" t="s">
        <v>760</v>
      </c>
      <c r="E443" s="59" t="s">
        <v>675</v>
      </c>
      <c r="F443" s="38" t="s">
        <v>676</v>
      </c>
      <c r="G443" s="139">
        <v>-22</v>
      </c>
      <c r="H443" s="139">
        <v>-176</v>
      </c>
      <c r="I443" s="96">
        <v>1</v>
      </c>
      <c r="J443" s="2">
        <v>2009</v>
      </c>
      <c r="K443" s="38" t="s">
        <v>3157</v>
      </c>
      <c r="L443" s="147">
        <v>39968.839583333334</v>
      </c>
      <c r="M443" s="147">
        <v>39968.912499999999</v>
      </c>
      <c r="N443" s="147">
        <v>39969.72152777778</v>
      </c>
      <c r="O443" s="147">
        <v>39969.796527777777</v>
      </c>
      <c r="P443" s="38" t="s">
        <v>3126</v>
      </c>
      <c r="Q443" s="239">
        <f t="shared" si="82"/>
        <v>0.80902777778101154</v>
      </c>
      <c r="R443" s="239">
        <f t="shared" si="83"/>
        <v>0.9569444444423425</v>
      </c>
      <c r="S443" s="21">
        <f t="shared" si="84"/>
        <v>4.8541666666860692</v>
      </c>
      <c r="T443" s="50">
        <v>2699</v>
      </c>
      <c r="U443" s="50">
        <v>2690</v>
      </c>
      <c r="V443" s="169" t="s">
        <v>3158</v>
      </c>
    </row>
    <row r="444" spans="1:22">
      <c r="A444" s="2" t="s">
        <v>874</v>
      </c>
      <c r="B444" s="2" t="s">
        <v>466</v>
      </c>
      <c r="C444" s="38" t="s">
        <v>875</v>
      </c>
      <c r="D444" s="59" t="s">
        <v>760</v>
      </c>
      <c r="E444" s="59" t="s">
        <v>675</v>
      </c>
      <c r="F444" s="38" t="s">
        <v>676</v>
      </c>
      <c r="G444" s="139">
        <v>-22</v>
      </c>
      <c r="H444" s="139">
        <v>-176</v>
      </c>
      <c r="I444" s="96">
        <v>1</v>
      </c>
      <c r="J444" s="2">
        <v>2009</v>
      </c>
      <c r="K444" s="38" t="s">
        <v>3155</v>
      </c>
      <c r="L444" s="147">
        <v>39970.125</v>
      </c>
      <c r="M444" s="147">
        <v>39970.198611111111</v>
      </c>
      <c r="N444" s="147">
        <v>39971.392361111109</v>
      </c>
      <c r="O444" s="147">
        <v>39971.461111111108</v>
      </c>
      <c r="P444" s="38" t="s">
        <v>2150</v>
      </c>
      <c r="Q444" s="239">
        <f t="shared" si="82"/>
        <v>1.1937499999985448</v>
      </c>
      <c r="R444" s="239">
        <f t="shared" si="83"/>
        <v>1.336111111108039</v>
      </c>
      <c r="S444" s="21">
        <f t="shared" si="84"/>
        <v>7.1624999999912689</v>
      </c>
      <c r="T444" s="50">
        <v>2626</v>
      </c>
      <c r="U444" s="50">
        <v>2626</v>
      </c>
      <c r="V444" s="169" t="s">
        <v>3156</v>
      </c>
    </row>
    <row r="445" spans="1:22">
      <c r="A445" s="38" t="s">
        <v>876</v>
      </c>
      <c r="B445" s="2" t="s">
        <v>466</v>
      </c>
      <c r="C445" s="38" t="s">
        <v>877</v>
      </c>
      <c r="D445" s="38" t="s">
        <v>847</v>
      </c>
      <c r="E445" s="59" t="s">
        <v>675</v>
      </c>
      <c r="F445" s="38" t="s">
        <v>676</v>
      </c>
      <c r="G445" s="139">
        <v>-22</v>
      </c>
      <c r="H445" s="139">
        <v>-176</v>
      </c>
      <c r="I445" s="96">
        <f t="shared" ref="I445:I463" si="85">INT(((180 + H445) / 6) + 1)</f>
        <v>1</v>
      </c>
      <c r="J445" s="2">
        <v>2009</v>
      </c>
      <c r="K445" s="38" t="s">
        <v>3154</v>
      </c>
      <c r="L445" s="147">
        <v>39976.374305555553</v>
      </c>
      <c r="M445" s="147">
        <v>39976.456944444442</v>
      </c>
      <c r="N445" s="147">
        <v>39976.907638888886</v>
      </c>
      <c r="O445" s="147">
        <v>39976.974305555559</v>
      </c>
      <c r="P445" s="38" t="s">
        <v>2150</v>
      </c>
      <c r="Q445" s="239">
        <f t="shared" ref="Q445:Q463" si="86">N445 - M445</f>
        <v>0.45069444444379769</v>
      </c>
      <c r="R445" s="239">
        <f t="shared" ref="R445:R463" si="87">O445 - L445</f>
        <v>0.60000000000582077</v>
      </c>
      <c r="S445" s="21">
        <f t="shared" ref="S445:S508" si="88">((VALUE(Q445)) * 24) * 0.25</f>
        <v>2.7041666666627862</v>
      </c>
      <c r="T445" s="50">
        <v>2620</v>
      </c>
      <c r="U445" s="50">
        <v>2616</v>
      </c>
      <c r="V445" s="169" t="s">
        <v>3151</v>
      </c>
    </row>
    <row r="446" spans="1:22">
      <c r="A446" s="38" t="s">
        <v>876</v>
      </c>
      <c r="B446" s="2" t="s">
        <v>466</v>
      </c>
      <c r="C446" s="38" t="s">
        <v>877</v>
      </c>
      <c r="D446" s="38" t="s">
        <v>847</v>
      </c>
      <c r="E446" s="59" t="s">
        <v>675</v>
      </c>
      <c r="F446" s="38" t="s">
        <v>676</v>
      </c>
      <c r="G446" s="139">
        <v>-22</v>
      </c>
      <c r="H446" s="139">
        <v>-176</v>
      </c>
      <c r="I446" s="96">
        <f t="shared" si="85"/>
        <v>1</v>
      </c>
      <c r="J446" s="2">
        <v>2009</v>
      </c>
      <c r="K446" s="38" t="s">
        <v>3153</v>
      </c>
      <c r="L446" s="147">
        <v>39977.467361111114</v>
      </c>
      <c r="M446" s="147">
        <v>39977.520833333336</v>
      </c>
      <c r="N446" s="147">
        <v>39978.688194444447</v>
      </c>
      <c r="O446" s="147">
        <v>39978.790972222225</v>
      </c>
      <c r="P446" s="38" t="s">
        <v>528</v>
      </c>
      <c r="Q446" s="239">
        <f t="shared" si="86"/>
        <v>1.1673611111109494</v>
      </c>
      <c r="R446" s="239">
        <f t="shared" si="87"/>
        <v>1.3236111111109494</v>
      </c>
      <c r="S446" s="21">
        <f t="shared" si="88"/>
        <v>7.0041666666656965</v>
      </c>
      <c r="T446" s="50">
        <v>2138</v>
      </c>
      <c r="U446" s="50">
        <v>2120</v>
      </c>
      <c r="V446" s="169" t="s">
        <v>3137</v>
      </c>
    </row>
    <row r="447" spans="1:22">
      <c r="A447" s="38" t="s">
        <v>876</v>
      </c>
      <c r="B447" s="2" t="s">
        <v>466</v>
      </c>
      <c r="C447" s="38" t="s">
        <v>877</v>
      </c>
      <c r="D447" s="38" t="s">
        <v>847</v>
      </c>
      <c r="E447" s="59" t="s">
        <v>675</v>
      </c>
      <c r="F447" s="38" t="s">
        <v>676</v>
      </c>
      <c r="G447" s="139">
        <v>-22</v>
      </c>
      <c r="H447" s="139">
        <v>-176</v>
      </c>
      <c r="I447" s="96">
        <f t="shared" si="85"/>
        <v>1</v>
      </c>
      <c r="J447" s="2">
        <v>2009</v>
      </c>
      <c r="K447" s="38" t="s">
        <v>3152</v>
      </c>
      <c r="L447" s="147">
        <v>39979.294444444444</v>
      </c>
      <c r="M447" s="147">
        <v>39979.365277777775</v>
      </c>
      <c r="N447" s="147">
        <v>39979.729166666664</v>
      </c>
      <c r="O447" s="147">
        <v>39979.799305555556</v>
      </c>
      <c r="P447" s="38" t="s">
        <v>2150</v>
      </c>
      <c r="Q447" s="239">
        <f t="shared" si="86"/>
        <v>0.36388888888905058</v>
      </c>
      <c r="R447" s="239">
        <f t="shared" si="87"/>
        <v>0.50486111111240461</v>
      </c>
      <c r="S447" s="21">
        <f t="shared" si="88"/>
        <v>2.1833333333343035</v>
      </c>
      <c r="T447" s="50">
        <v>2620</v>
      </c>
      <c r="U447" s="50">
        <v>2600</v>
      </c>
      <c r="V447" s="169" t="s">
        <v>3151</v>
      </c>
    </row>
    <row r="448" spans="1:22">
      <c r="A448" s="38" t="s">
        <v>876</v>
      </c>
      <c r="B448" s="2" t="s">
        <v>466</v>
      </c>
      <c r="C448" s="38" t="s">
        <v>877</v>
      </c>
      <c r="D448" s="38" t="s">
        <v>847</v>
      </c>
      <c r="E448" s="59" t="s">
        <v>675</v>
      </c>
      <c r="F448" s="38" t="s">
        <v>676</v>
      </c>
      <c r="G448" s="139">
        <v>-22</v>
      </c>
      <c r="H448" s="139">
        <v>-176</v>
      </c>
      <c r="I448" s="96">
        <f t="shared" si="85"/>
        <v>1</v>
      </c>
      <c r="J448" s="2">
        <v>2009</v>
      </c>
      <c r="K448" s="38" t="s">
        <v>3150</v>
      </c>
      <c r="L448" s="147">
        <v>39980.455555555556</v>
      </c>
      <c r="M448" s="147">
        <v>39980.50277777778</v>
      </c>
      <c r="N448" s="147">
        <v>39981.563888888886</v>
      </c>
      <c r="O448" s="147">
        <v>39981.624305555553</v>
      </c>
      <c r="P448" s="38" t="s">
        <v>2142</v>
      </c>
      <c r="Q448" s="239">
        <f t="shared" si="86"/>
        <v>1.0611111111065838</v>
      </c>
      <c r="R448" s="239">
        <f t="shared" si="87"/>
        <v>1.1687499999970896</v>
      </c>
      <c r="S448" s="21">
        <f t="shared" si="88"/>
        <v>6.3666666666395031</v>
      </c>
      <c r="T448" s="50">
        <v>1906</v>
      </c>
      <c r="U448" s="50">
        <v>1907</v>
      </c>
      <c r="V448" s="169" t="s">
        <v>3151</v>
      </c>
    </row>
    <row r="449" spans="1:22">
      <c r="A449" s="38" t="s">
        <v>876</v>
      </c>
      <c r="B449" s="2" t="s">
        <v>466</v>
      </c>
      <c r="C449" s="38" t="s">
        <v>877</v>
      </c>
      <c r="D449" s="38" t="s">
        <v>847</v>
      </c>
      <c r="E449" s="59" t="s">
        <v>675</v>
      </c>
      <c r="F449" s="38" t="s">
        <v>676</v>
      </c>
      <c r="G449" s="139">
        <v>-22</v>
      </c>
      <c r="H449" s="139">
        <v>-176</v>
      </c>
      <c r="I449" s="96">
        <f t="shared" si="85"/>
        <v>1</v>
      </c>
      <c r="J449" s="2">
        <v>2009</v>
      </c>
      <c r="K449" s="38" t="s">
        <v>3147</v>
      </c>
      <c r="L449" s="147">
        <v>39982.124305555553</v>
      </c>
      <c r="M449" s="147">
        <v>39982.124305555553</v>
      </c>
      <c r="N449" s="147">
        <v>39982.124305555553</v>
      </c>
      <c r="O449" s="147">
        <v>39982.161111111112</v>
      </c>
      <c r="P449" s="38" t="s">
        <v>3148</v>
      </c>
      <c r="Q449" s="239">
        <f t="shared" si="86"/>
        <v>0</v>
      </c>
      <c r="R449" s="239">
        <f t="shared" si="87"/>
        <v>3.680555555911269E-2</v>
      </c>
      <c r="S449" s="21">
        <f t="shared" si="88"/>
        <v>0</v>
      </c>
      <c r="T449" s="6">
        <v>0</v>
      </c>
      <c r="U449" s="6">
        <v>0</v>
      </c>
      <c r="V449" s="169" t="s">
        <v>3149</v>
      </c>
    </row>
    <row r="450" spans="1:22">
      <c r="A450" s="38" t="s">
        <v>876</v>
      </c>
      <c r="B450" s="2" t="s">
        <v>466</v>
      </c>
      <c r="C450" s="38" t="s">
        <v>877</v>
      </c>
      <c r="D450" s="38" t="s">
        <v>847</v>
      </c>
      <c r="E450" s="59" t="s">
        <v>675</v>
      </c>
      <c r="F450" s="38" t="s">
        <v>676</v>
      </c>
      <c r="G450" s="139">
        <v>-22</v>
      </c>
      <c r="H450" s="139">
        <v>-176</v>
      </c>
      <c r="I450" s="96">
        <f t="shared" si="85"/>
        <v>1</v>
      </c>
      <c r="J450" s="2">
        <v>2009</v>
      </c>
      <c r="K450" s="38" t="s">
        <v>3144</v>
      </c>
      <c r="L450" s="147">
        <v>39982.209027777775</v>
      </c>
      <c r="M450" s="147">
        <v>39982.256944444445</v>
      </c>
      <c r="N450" s="147">
        <v>39983.230555555558</v>
      </c>
      <c r="O450" s="147">
        <v>39983.292361111111</v>
      </c>
      <c r="P450" s="38" t="s">
        <v>3145</v>
      </c>
      <c r="Q450" s="239">
        <f t="shared" si="86"/>
        <v>0.97361111111240461</v>
      </c>
      <c r="R450" s="239">
        <f t="shared" si="87"/>
        <v>1.0833333333357587</v>
      </c>
      <c r="S450" s="21">
        <f t="shared" si="88"/>
        <v>5.8416666666744277</v>
      </c>
      <c r="T450" s="50">
        <v>1725</v>
      </c>
      <c r="U450" s="50">
        <v>1853</v>
      </c>
      <c r="V450" s="169" t="s">
        <v>3146</v>
      </c>
    </row>
    <row r="451" spans="1:22">
      <c r="A451" s="38" t="s">
        <v>876</v>
      </c>
      <c r="B451" s="2" t="s">
        <v>466</v>
      </c>
      <c r="C451" s="38" t="s">
        <v>877</v>
      </c>
      <c r="D451" s="38" t="s">
        <v>847</v>
      </c>
      <c r="E451" s="59" t="s">
        <v>675</v>
      </c>
      <c r="F451" s="38" t="s">
        <v>676</v>
      </c>
      <c r="G451" s="139">
        <v>-22</v>
      </c>
      <c r="H451" s="139">
        <v>-176</v>
      </c>
      <c r="I451" s="96">
        <f t="shared" si="85"/>
        <v>1</v>
      </c>
      <c r="J451" s="2">
        <v>2009</v>
      </c>
      <c r="K451" s="38" t="s">
        <v>3142</v>
      </c>
      <c r="L451" s="147">
        <v>39983.792361111111</v>
      </c>
      <c r="M451" s="147">
        <v>39983.852083333331</v>
      </c>
      <c r="N451" s="147">
        <v>39984.240972222222</v>
      </c>
      <c r="O451" s="147">
        <v>39984.29791666667</v>
      </c>
      <c r="P451" s="38" t="s">
        <v>2142</v>
      </c>
      <c r="Q451" s="239">
        <f t="shared" si="86"/>
        <v>0.38888888889050577</v>
      </c>
      <c r="R451" s="239">
        <f t="shared" si="87"/>
        <v>0.50555555555911269</v>
      </c>
      <c r="S451" s="21">
        <f t="shared" si="88"/>
        <v>2.3333333333430346</v>
      </c>
      <c r="T451" s="50">
        <v>1907</v>
      </c>
      <c r="U451" s="50">
        <v>1857</v>
      </c>
      <c r="V451" s="169" t="s">
        <v>3143</v>
      </c>
    </row>
    <row r="452" spans="1:22">
      <c r="A452" s="38" t="s">
        <v>876</v>
      </c>
      <c r="B452" s="2" t="s">
        <v>466</v>
      </c>
      <c r="C452" s="38" t="s">
        <v>877</v>
      </c>
      <c r="D452" s="38" t="s">
        <v>847</v>
      </c>
      <c r="E452" s="59" t="s">
        <v>675</v>
      </c>
      <c r="F452" s="38" t="s">
        <v>676</v>
      </c>
      <c r="G452" s="139">
        <v>-22</v>
      </c>
      <c r="H452" s="139">
        <v>-176</v>
      </c>
      <c r="I452" s="96">
        <f t="shared" si="85"/>
        <v>1</v>
      </c>
      <c r="J452" s="2">
        <v>2009</v>
      </c>
      <c r="K452" s="38" t="s">
        <v>3141</v>
      </c>
      <c r="L452" s="147">
        <v>39984.789583333331</v>
      </c>
      <c r="M452" s="147">
        <v>39984.838194444441</v>
      </c>
      <c r="N452" s="147">
        <v>39985.152777777781</v>
      </c>
      <c r="O452" s="147">
        <v>39985.209722222222</v>
      </c>
      <c r="P452" s="38" t="s">
        <v>3133</v>
      </c>
      <c r="Q452" s="239">
        <f t="shared" si="86"/>
        <v>0.31458333334012423</v>
      </c>
      <c r="R452" s="239">
        <f t="shared" si="87"/>
        <v>0.42013888889050577</v>
      </c>
      <c r="S452" s="21">
        <f t="shared" si="88"/>
        <v>1.8875000000407454</v>
      </c>
      <c r="T452" s="50">
        <v>1901</v>
      </c>
      <c r="U452" s="50">
        <v>1838</v>
      </c>
      <c r="V452" s="169" t="s">
        <v>3134</v>
      </c>
    </row>
    <row r="453" spans="1:22">
      <c r="A453" s="38" t="s">
        <v>876</v>
      </c>
      <c r="B453" s="2" t="s">
        <v>466</v>
      </c>
      <c r="C453" s="38" t="s">
        <v>877</v>
      </c>
      <c r="D453" s="38" t="s">
        <v>847</v>
      </c>
      <c r="E453" s="59" t="s">
        <v>675</v>
      </c>
      <c r="F453" s="38" t="s">
        <v>676</v>
      </c>
      <c r="G453" s="139">
        <v>-22</v>
      </c>
      <c r="H453" s="139">
        <v>-176</v>
      </c>
      <c r="I453" s="96">
        <f t="shared" si="85"/>
        <v>1</v>
      </c>
      <c r="J453" s="2">
        <v>2009</v>
      </c>
      <c r="K453" s="38" t="s">
        <v>3140</v>
      </c>
      <c r="L453" s="147">
        <v>39986.835416666669</v>
      </c>
      <c r="M453" s="147">
        <v>39986.93472222222</v>
      </c>
      <c r="N453" s="147">
        <v>39987.915277777778</v>
      </c>
      <c r="O453" s="147">
        <v>39987.974999999999</v>
      </c>
      <c r="P453" s="38" t="s">
        <v>3133</v>
      </c>
      <c r="Q453" s="239">
        <f t="shared" si="86"/>
        <v>0.9805555555576575</v>
      </c>
      <c r="R453" s="239">
        <f t="shared" si="87"/>
        <v>1.1395833333299379</v>
      </c>
      <c r="S453" s="21">
        <f t="shared" si="88"/>
        <v>5.883333333345945</v>
      </c>
      <c r="T453" s="50">
        <v>1886</v>
      </c>
      <c r="U453" s="50">
        <v>1866</v>
      </c>
      <c r="V453" s="169" t="s">
        <v>3134</v>
      </c>
    </row>
    <row r="454" spans="1:22">
      <c r="A454" s="38" t="s">
        <v>876</v>
      </c>
      <c r="B454" s="2" t="s">
        <v>466</v>
      </c>
      <c r="C454" s="38" t="s">
        <v>877</v>
      </c>
      <c r="D454" s="38" t="s">
        <v>847</v>
      </c>
      <c r="E454" s="59" t="s">
        <v>675</v>
      </c>
      <c r="F454" s="38" t="s">
        <v>676</v>
      </c>
      <c r="G454" s="139">
        <v>-22</v>
      </c>
      <c r="H454" s="139">
        <v>-176</v>
      </c>
      <c r="I454" s="96">
        <f t="shared" si="85"/>
        <v>1</v>
      </c>
      <c r="J454" s="2">
        <v>2009</v>
      </c>
      <c r="K454" s="38" t="s">
        <v>3139</v>
      </c>
      <c r="L454" s="147">
        <v>39988.624305555553</v>
      </c>
      <c r="M454" s="147">
        <v>39988.693055555559</v>
      </c>
      <c r="N454" s="147">
        <v>39989.063194444447</v>
      </c>
      <c r="O454" s="147">
        <v>39989.128472222219</v>
      </c>
      <c r="P454" s="38" t="s">
        <v>3126</v>
      </c>
      <c r="Q454" s="239">
        <f t="shared" si="86"/>
        <v>0.37013888888759539</v>
      </c>
      <c r="R454" s="239">
        <f t="shared" si="87"/>
        <v>0.50416666666569654</v>
      </c>
      <c r="S454" s="21">
        <f t="shared" si="88"/>
        <v>2.2208333333255723</v>
      </c>
      <c r="T454" s="50">
        <v>2693</v>
      </c>
      <c r="U454" s="50">
        <v>2697</v>
      </c>
      <c r="V454" s="169" t="s">
        <v>3127</v>
      </c>
    </row>
    <row r="455" spans="1:22">
      <c r="A455" s="38" t="s">
        <v>876</v>
      </c>
      <c r="B455" s="2" t="s">
        <v>466</v>
      </c>
      <c r="C455" s="38" t="s">
        <v>877</v>
      </c>
      <c r="D455" s="38" t="s">
        <v>847</v>
      </c>
      <c r="E455" s="59" t="s">
        <v>675</v>
      </c>
      <c r="F455" s="38" t="s">
        <v>676</v>
      </c>
      <c r="G455" s="139">
        <v>-22</v>
      </c>
      <c r="H455" s="139">
        <v>-176</v>
      </c>
      <c r="I455" s="96">
        <f t="shared" si="85"/>
        <v>1</v>
      </c>
      <c r="J455" s="2">
        <v>2009</v>
      </c>
      <c r="K455" s="38" t="s">
        <v>3138</v>
      </c>
      <c r="L455" s="147">
        <v>39989.787499999999</v>
      </c>
      <c r="M455" s="147">
        <v>39989.852777777778</v>
      </c>
      <c r="N455" s="147">
        <v>39991.224305555559</v>
      </c>
      <c r="O455" s="147">
        <v>39991.29583333333</v>
      </c>
      <c r="P455" s="38" t="s">
        <v>3123</v>
      </c>
      <c r="Q455" s="239">
        <f t="shared" si="86"/>
        <v>1.3715277777810115</v>
      </c>
      <c r="R455" s="239">
        <f t="shared" si="87"/>
        <v>1.5083333333313931</v>
      </c>
      <c r="S455" s="21">
        <f t="shared" si="88"/>
        <v>8.2291666666860692</v>
      </c>
      <c r="T455" s="50">
        <v>2226</v>
      </c>
      <c r="U455" s="50">
        <v>2213</v>
      </c>
      <c r="V455" s="169" t="s">
        <v>3137</v>
      </c>
    </row>
    <row r="456" spans="1:22">
      <c r="A456" s="38" t="s">
        <v>876</v>
      </c>
      <c r="B456" s="2" t="s">
        <v>466</v>
      </c>
      <c r="C456" s="38" t="s">
        <v>877</v>
      </c>
      <c r="D456" s="38" t="s">
        <v>847</v>
      </c>
      <c r="E456" s="59" t="s">
        <v>675</v>
      </c>
      <c r="F456" s="38" t="s">
        <v>676</v>
      </c>
      <c r="G456" s="139">
        <v>-22</v>
      </c>
      <c r="H456" s="139">
        <v>-176</v>
      </c>
      <c r="I456" s="96">
        <f t="shared" si="85"/>
        <v>1</v>
      </c>
      <c r="J456" s="2">
        <v>2009</v>
      </c>
      <c r="K456" s="38" t="s">
        <v>3136</v>
      </c>
      <c r="L456" s="147">
        <v>39992.120833333334</v>
      </c>
      <c r="M456" s="147">
        <v>39992.174305555556</v>
      </c>
      <c r="N456" s="147">
        <v>39993.068749999999</v>
      </c>
      <c r="O456" s="147">
        <v>39993.130555555559</v>
      </c>
      <c r="P456" s="38" t="s">
        <v>3123</v>
      </c>
      <c r="Q456" s="239">
        <f t="shared" si="86"/>
        <v>0.8944444444423425</v>
      </c>
      <c r="R456" s="239">
        <f t="shared" si="87"/>
        <v>1.0097222222248092</v>
      </c>
      <c r="S456" s="21">
        <f t="shared" si="88"/>
        <v>5.366666666654055</v>
      </c>
      <c r="T456" s="50">
        <v>2268</v>
      </c>
      <c r="U456" s="50">
        <v>2204</v>
      </c>
      <c r="V456" s="169" t="s">
        <v>3137</v>
      </c>
    </row>
    <row r="457" spans="1:22">
      <c r="A457" s="38" t="s">
        <v>876</v>
      </c>
      <c r="B457" s="2" t="s">
        <v>466</v>
      </c>
      <c r="C457" s="38" t="s">
        <v>877</v>
      </c>
      <c r="D457" s="38" t="s">
        <v>847</v>
      </c>
      <c r="E457" s="59" t="s">
        <v>675</v>
      </c>
      <c r="F457" s="38" t="s">
        <v>676</v>
      </c>
      <c r="G457" s="139">
        <v>-22</v>
      </c>
      <c r="H457" s="139">
        <v>-176</v>
      </c>
      <c r="I457" s="96">
        <f t="shared" si="85"/>
        <v>1</v>
      </c>
      <c r="J457" s="2">
        <v>2009</v>
      </c>
      <c r="K457" s="38" t="s">
        <v>3135</v>
      </c>
      <c r="L457" s="147">
        <v>39993.953472222223</v>
      </c>
      <c r="M457" s="147">
        <v>39994</v>
      </c>
      <c r="N457" s="147">
        <v>39994.258333333331</v>
      </c>
      <c r="O457" s="147">
        <v>39994.304166666669</v>
      </c>
      <c r="P457" s="38" t="s">
        <v>2142</v>
      </c>
      <c r="Q457" s="239">
        <f t="shared" si="86"/>
        <v>0.25833333333139308</v>
      </c>
      <c r="R457" s="239">
        <f t="shared" si="87"/>
        <v>0.35069444444525288</v>
      </c>
      <c r="S457" s="21">
        <f t="shared" si="88"/>
        <v>1.5499999999883585</v>
      </c>
      <c r="T457" s="50">
        <v>1899</v>
      </c>
      <c r="U457" s="50">
        <v>1873</v>
      </c>
      <c r="V457" s="169" t="s">
        <v>3131</v>
      </c>
    </row>
    <row r="458" spans="1:22">
      <c r="A458" s="38" t="s">
        <v>876</v>
      </c>
      <c r="B458" s="2" t="s">
        <v>466</v>
      </c>
      <c r="C458" s="38" t="s">
        <v>877</v>
      </c>
      <c r="D458" s="38" t="s">
        <v>847</v>
      </c>
      <c r="E458" s="59" t="s">
        <v>675</v>
      </c>
      <c r="F458" s="38" t="s">
        <v>676</v>
      </c>
      <c r="G458" s="139">
        <v>-22</v>
      </c>
      <c r="H458" s="139">
        <v>-176</v>
      </c>
      <c r="I458" s="96">
        <f t="shared" si="85"/>
        <v>1</v>
      </c>
      <c r="J458" s="2">
        <v>2009</v>
      </c>
      <c r="K458" s="38" t="s">
        <v>3132</v>
      </c>
      <c r="L458" s="147">
        <v>39994.791666666664</v>
      </c>
      <c r="M458" s="147">
        <v>39994.84097222222</v>
      </c>
      <c r="N458" s="147">
        <v>39995.570138888892</v>
      </c>
      <c r="O458" s="147">
        <v>39995.624305555553</v>
      </c>
      <c r="P458" s="38" t="s">
        <v>3133</v>
      </c>
      <c r="Q458" s="239">
        <f t="shared" si="86"/>
        <v>0.72916666667151731</v>
      </c>
      <c r="R458" s="239">
        <f t="shared" si="87"/>
        <v>0.83263888888905058</v>
      </c>
      <c r="S458" s="21">
        <f t="shared" si="88"/>
        <v>4.3750000000291038</v>
      </c>
      <c r="T458" s="50">
        <v>1868</v>
      </c>
      <c r="U458" s="50">
        <v>1832</v>
      </c>
      <c r="V458" s="169" t="s">
        <v>3134</v>
      </c>
    </row>
    <row r="459" spans="1:22">
      <c r="A459" s="38" t="s">
        <v>876</v>
      </c>
      <c r="B459" s="2" t="s">
        <v>466</v>
      </c>
      <c r="C459" s="38" t="s">
        <v>877</v>
      </c>
      <c r="D459" s="38" t="s">
        <v>847</v>
      </c>
      <c r="E459" s="59" t="s">
        <v>675</v>
      </c>
      <c r="F459" s="38" t="s">
        <v>676</v>
      </c>
      <c r="G459" s="139">
        <v>-22</v>
      </c>
      <c r="H459" s="139">
        <v>-176</v>
      </c>
      <c r="I459" s="96">
        <f t="shared" si="85"/>
        <v>1</v>
      </c>
      <c r="J459" s="2">
        <v>2009</v>
      </c>
      <c r="K459" s="38" t="s">
        <v>3130</v>
      </c>
      <c r="L459" s="147">
        <v>39996.121527777781</v>
      </c>
      <c r="M459" s="147">
        <v>39996.220138888886</v>
      </c>
      <c r="N459" s="147">
        <v>39997.061111111114</v>
      </c>
      <c r="O459" s="147">
        <v>39997.128472222219</v>
      </c>
      <c r="P459" s="38" t="s">
        <v>2142</v>
      </c>
      <c r="Q459" s="239">
        <f t="shared" si="86"/>
        <v>0.84097222222771961</v>
      </c>
      <c r="R459" s="239">
        <f t="shared" si="87"/>
        <v>1.0069444444379769</v>
      </c>
      <c r="S459" s="21">
        <f t="shared" si="88"/>
        <v>5.0458333333663177</v>
      </c>
      <c r="T459" s="50">
        <v>1754</v>
      </c>
      <c r="U459" s="50">
        <v>1914</v>
      </c>
      <c r="V459" s="169" t="s">
        <v>3131</v>
      </c>
    </row>
    <row r="460" spans="1:22">
      <c r="A460" s="38" t="s">
        <v>876</v>
      </c>
      <c r="B460" s="2" t="s">
        <v>466</v>
      </c>
      <c r="C460" s="38" t="s">
        <v>877</v>
      </c>
      <c r="D460" s="38" t="s">
        <v>847</v>
      </c>
      <c r="E460" s="59" t="s">
        <v>675</v>
      </c>
      <c r="F460" s="38" t="s">
        <v>676</v>
      </c>
      <c r="G460" s="139">
        <v>-22</v>
      </c>
      <c r="H460" s="139">
        <v>-176</v>
      </c>
      <c r="I460" s="96">
        <f t="shared" si="85"/>
        <v>1</v>
      </c>
      <c r="J460" s="2">
        <v>2009</v>
      </c>
      <c r="K460" s="38" t="s">
        <v>3129</v>
      </c>
      <c r="L460" s="147">
        <v>39997.789583333331</v>
      </c>
      <c r="M460" s="147">
        <v>39997.841666666667</v>
      </c>
      <c r="N460" s="147">
        <v>39998.23541666667</v>
      </c>
      <c r="O460" s="147">
        <v>39998.293749999997</v>
      </c>
      <c r="P460" s="38" t="s">
        <v>528</v>
      </c>
      <c r="Q460" s="239">
        <f t="shared" si="86"/>
        <v>0.39375000000291038</v>
      </c>
      <c r="R460" s="239">
        <f t="shared" si="87"/>
        <v>0.50416666666569654</v>
      </c>
      <c r="S460" s="21">
        <f t="shared" si="88"/>
        <v>2.3625000000174623</v>
      </c>
      <c r="T460" s="50">
        <v>2126</v>
      </c>
      <c r="U460" s="50">
        <v>2083</v>
      </c>
      <c r="V460" s="169" t="s">
        <v>3127</v>
      </c>
    </row>
    <row r="461" spans="1:22">
      <c r="A461" s="38" t="s">
        <v>876</v>
      </c>
      <c r="B461" s="2" t="s">
        <v>466</v>
      </c>
      <c r="C461" s="38" t="s">
        <v>877</v>
      </c>
      <c r="D461" s="38" t="s">
        <v>847</v>
      </c>
      <c r="E461" s="59" t="s">
        <v>675</v>
      </c>
      <c r="F461" s="38" t="s">
        <v>676</v>
      </c>
      <c r="G461" s="139">
        <v>-22</v>
      </c>
      <c r="H461" s="139">
        <v>-176</v>
      </c>
      <c r="I461" s="96">
        <f t="shared" si="85"/>
        <v>1</v>
      </c>
      <c r="J461" s="2">
        <v>2009</v>
      </c>
      <c r="K461" s="38" t="s">
        <v>3128</v>
      </c>
      <c r="L461" s="147">
        <v>39998.790277777778</v>
      </c>
      <c r="M461" s="147">
        <v>39998.839583333334</v>
      </c>
      <c r="N461" s="147">
        <v>39999.073611111111</v>
      </c>
      <c r="O461" s="147">
        <v>39999.124305555553</v>
      </c>
      <c r="P461" s="38" t="s">
        <v>3123</v>
      </c>
      <c r="Q461" s="239">
        <f t="shared" si="86"/>
        <v>0.23402777777664596</v>
      </c>
      <c r="R461" s="239">
        <f t="shared" si="87"/>
        <v>0.33402777777519077</v>
      </c>
      <c r="S461" s="21">
        <f t="shared" si="88"/>
        <v>1.4041666666598758</v>
      </c>
      <c r="T461" s="50">
        <v>2213</v>
      </c>
      <c r="U461" s="50">
        <v>2213</v>
      </c>
      <c r="V461" s="169" t="s">
        <v>3127</v>
      </c>
    </row>
    <row r="462" spans="1:22">
      <c r="A462" s="38" t="s">
        <v>876</v>
      </c>
      <c r="B462" s="2" t="s">
        <v>466</v>
      </c>
      <c r="C462" s="38" t="s">
        <v>877</v>
      </c>
      <c r="D462" s="38" t="s">
        <v>847</v>
      </c>
      <c r="E462" s="59" t="s">
        <v>675</v>
      </c>
      <c r="F462" s="38" t="s">
        <v>676</v>
      </c>
      <c r="G462" s="139">
        <v>-22</v>
      </c>
      <c r="H462" s="139">
        <v>-176</v>
      </c>
      <c r="I462" s="96">
        <f t="shared" si="85"/>
        <v>1</v>
      </c>
      <c r="J462" s="2">
        <v>2009</v>
      </c>
      <c r="K462" s="38" t="s">
        <v>3125</v>
      </c>
      <c r="L462" s="147">
        <v>39999.620833333334</v>
      </c>
      <c r="M462" s="147">
        <v>39999.68472222222</v>
      </c>
      <c r="N462" s="147">
        <v>39999.910416666666</v>
      </c>
      <c r="O462" s="147">
        <v>39999.97152777778</v>
      </c>
      <c r="P462" s="38" t="s">
        <v>3126</v>
      </c>
      <c r="Q462" s="239">
        <f t="shared" si="86"/>
        <v>0.22569444444525288</v>
      </c>
      <c r="R462" s="239">
        <f t="shared" si="87"/>
        <v>0.35069444444525288</v>
      </c>
      <c r="S462" s="21">
        <f t="shared" si="88"/>
        <v>1.3541666666715173</v>
      </c>
      <c r="T462" s="50">
        <v>2710</v>
      </c>
      <c r="U462" s="50">
        <v>2697</v>
      </c>
      <c r="V462" s="169" t="s">
        <v>3127</v>
      </c>
    </row>
    <row r="463" spans="1:22">
      <c r="A463" s="38" t="s">
        <v>876</v>
      </c>
      <c r="B463" s="2" t="s">
        <v>466</v>
      </c>
      <c r="C463" s="38" t="s">
        <v>877</v>
      </c>
      <c r="D463" s="38" t="s">
        <v>847</v>
      </c>
      <c r="E463" s="59" t="s">
        <v>675</v>
      </c>
      <c r="F463" s="38" t="s">
        <v>676</v>
      </c>
      <c r="G463" s="139">
        <v>-22</v>
      </c>
      <c r="H463" s="139">
        <v>-176</v>
      </c>
      <c r="I463" s="96">
        <f t="shared" si="85"/>
        <v>1</v>
      </c>
      <c r="J463" s="2">
        <v>2009</v>
      </c>
      <c r="K463" s="38" t="s">
        <v>3122</v>
      </c>
      <c r="L463" s="147">
        <v>40000.208333333336</v>
      </c>
      <c r="M463" s="147">
        <v>40000.263888888891</v>
      </c>
      <c r="N463" s="147">
        <v>40000.423611111109</v>
      </c>
      <c r="O463" s="147">
        <v>40000.5</v>
      </c>
      <c r="P463" s="38" t="s">
        <v>3123</v>
      </c>
      <c r="Q463" s="239">
        <f t="shared" si="86"/>
        <v>0.15972222221898846</v>
      </c>
      <c r="R463" s="239">
        <f t="shared" si="87"/>
        <v>0.29166666666424135</v>
      </c>
      <c r="S463" s="21">
        <f t="shared" si="88"/>
        <v>0.95833333331393078</v>
      </c>
      <c r="T463" s="50">
        <v>2260</v>
      </c>
      <c r="U463" s="50">
        <v>2250</v>
      </c>
      <c r="V463" s="169" t="s">
        <v>3124</v>
      </c>
    </row>
    <row r="464" spans="1:22">
      <c r="A464" s="2" t="s">
        <v>874</v>
      </c>
      <c r="B464" t="s">
        <v>785</v>
      </c>
      <c r="C464" s="38" t="s">
        <v>881</v>
      </c>
      <c r="D464" s="149" t="s">
        <v>760</v>
      </c>
      <c r="E464" s="150" t="s">
        <v>196</v>
      </c>
      <c r="F464" s="150" t="s">
        <v>787</v>
      </c>
      <c r="G464" s="145">
        <v>26.180978</v>
      </c>
      <c r="H464" s="145">
        <v>-84.706649600000006</v>
      </c>
      <c r="I464" s="236" t="s">
        <v>909</v>
      </c>
      <c r="J464" s="2">
        <v>2009</v>
      </c>
      <c r="K464" s="38" t="s">
        <v>3116</v>
      </c>
      <c r="L464" s="126" t="s">
        <v>3117</v>
      </c>
      <c r="M464" s="126" t="s">
        <v>3118</v>
      </c>
      <c r="N464" s="126" t="s">
        <v>3119</v>
      </c>
      <c r="O464" s="126" t="s">
        <v>3120</v>
      </c>
      <c r="P464" s="44" t="s">
        <v>3121</v>
      </c>
      <c r="Q464" s="239">
        <f t="shared" ref="Q464:Q527" si="89">N464 - M464</f>
        <v>0.75347222222626442</v>
      </c>
      <c r="R464" s="239">
        <f t="shared" ref="R464:R527" si="90">O464 - L464</f>
        <v>0.84305555555329192</v>
      </c>
      <c r="S464" s="21">
        <f t="shared" si="88"/>
        <v>4.5208333333575865</v>
      </c>
      <c r="T464" s="50"/>
      <c r="U464" s="50">
        <v>437</v>
      </c>
      <c r="V464" s="169" t="s">
        <v>3037</v>
      </c>
    </row>
    <row r="465" spans="1:22">
      <c r="A465" s="2" t="s">
        <v>874</v>
      </c>
      <c r="B465" t="s">
        <v>785</v>
      </c>
      <c r="C465" s="38" t="s">
        <v>881</v>
      </c>
      <c r="D465" s="149" t="s">
        <v>760</v>
      </c>
      <c r="E465" s="150" t="s">
        <v>196</v>
      </c>
      <c r="F465" s="150" t="s">
        <v>787</v>
      </c>
      <c r="G465" s="145">
        <v>28.38591529</v>
      </c>
      <c r="H465" s="145">
        <v>-87.387319189999999</v>
      </c>
      <c r="I465" s="236" t="s">
        <v>909</v>
      </c>
      <c r="J465" s="2">
        <v>2009</v>
      </c>
      <c r="K465" s="38" t="s">
        <v>3110</v>
      </c>
      <c r="L465" s="126" t="s">
        <v>3111</v>
      </c>
      <c r="M465" s="126" t="s">
        <v>3112</v>
      </c>
      <c r="N465" s="126" t="s">
        <v>3113</v>
      </c>
      <c r="O465" s="126" t="s">
        <v>3114</v>
      </c>
      <c r="P465" s="44" t="s">
        <v>3115</v>
      </c>
      <c r="Q465" s="239">
        <f t="shared" si="89"/>
        <v>0.65486111111385981</v>
      </c>
      <c r="R465" s="239">
        <f t="shared" si="90"/>
        <v>0.79791666667006211</v>
      </c>
      <c r="S465" s="21">
        <f t="shared" si="88"/>
        <v>3.9291666666831588</v>
      </c>
      <c r="T465" s="50"/>
      <c r="U465" s="50">
        <v>2362</v>
      </c>
      <c r="V465" s="169" t="s">
        <v>3037</v>
      </c>
    </row>
    <row r="466" spans="1:22">
      <c r="A466" s="2" t="s">
        <v>874</v>
      </c>
      <c r="B466" t="s">
        <v>785</v>
      </c>
      <c r="C466" s="38" t="s">
        <v>881</v>
      </c>
      <c r="D466" s="149" t="s">
        <v>760</v>
      </c>
      <c r="E466" s="150" t="s">
        <v>196</v>
      </c>
      <c r="F466" s="150" t="s">
        <v>787</v>
      </c>
      <c r="G466" s="145">
        <v>28.666665699999999</v>
      </c>
      <c r="H466" s="145">
        <v>-88.493351099999998</v>
      </c>
      <c r="I466" s="236" t="s">
        <v>909</v>
      </c>
      <c r="J466" s="2">
        <v>2009</v>
      </c>
      <c r="K466" s="38" t="s">
        <v>3104</v>
      </c>
      <c r="L466" s="126" t="s">
        <v>3105</v>
      </c>
      <c r="M466" s="126" t="s">
        <v>3106</v>
      </c>
      <c r="N466" s="126" t="s">
        <v>3107</v>
      </c>
      <c r="O466" s="126" t="s">
        <v>3108</v>
      </c>
      <c r="P466" s="44" t="s">
        <v>3103</v>
      </c>
      <c r="Q466" s="239">
        <f t="shared" si="89"/>
        <v>7.6388888846850023E-3</v>
      </c>
      <c r="R466" s="239">
        <f t="shared" si="90"/>
        <v>8.1250000002910383E-2</v>
      </c>
      <c r="S466" s="21">
        <f t="shared" si="88"/>
        <v>4.5833333308110014E-2</v>
      </c>
      <c r="T466" s="50"/>
      <c r="U466" s="50">
        <v>1405</v>
      </c>
      <c r="V466" s="169" t="s">
        <v>3109</v>
      </c>
    </row>
    <row r="467" spans="1:22">
      <c r="A467" s="2" t="s">
        <v>874</v>
      </c>
      <c r="B467" t="s">
        <v>785</v>
      </c>
      <c r="C467" s="38" t="s">
        <v>881</v>
      </c>
      <c r="D467" s="149" t="s">
        <v>760</v>
      </c>
      <c r="E467" s="150" t="s">
        <v>196</v>
      </c>
      <c r="F467" s="150" t="s">
        <v>787</v>
      </c>
      <c r="G467" s="145">
        <v>27.879132049999999</v>
      </c>
      <c r="H467" s="145">
        <v>-89.787570790000004</v>
      </c>
      <c r="I467" s="236" t="s">
        <v>909</v>
      </c>
      <c r="J467" s="2">
        <v>2009</v>
      </c>
      <c r="K467" s="38" t="s">
        <v>3098</v>
      </c>
      <c r="L467" s="126" t="s">
        <v>3099</v>
      </c>
      <c r="M467" s="126" t="s">
        <v>3100</v>
      </c>
      <c r="N467" s="126" t="s">
        <v>3101</v>
      </c>
      <c r="O467" s="126" t="s">
        <v>3102</v>
      </c>
      <c r="P467" s="44" t="s">
        <v>3103</v>
      </c>
      <c r="Q467" s="239">
        <f t="shared" si="89"/>
        <v>0.40694444443943212</v>
      </c>
      <c r="R467" s="239">
        <f t="shared" si="90"/>
        <v>0.47708333333139308</v>
      </c>
      <c r="S467" s="21">
        <f t="shared" si="88"/>
        <v>2.4416666666365927</v>
      </c>
      <c r="T467" s="50"/>
      <c r="U467" s="50">
        <v>1400</v>
      </c>
      <c r="V467" s="169" t="s">
        <v>3078</v>
      </c>
    </row>
    <row r="468" spans="1:22">
      <c r="A468" s="2" t="s">
        <v>874</v>
      </c>
      <c r="B468" t="s">
        <v>785</v>
      </c>
      <c r="C468" s="38" t="s">
        <v>881</v>
      </c>
      <c r="D468" s="149" t="s">
        <v>760</v>
      </c>
      <c r="E468" s="150" t="s">
        <v>196</v>
      </c>
      <c r="F468" s="150" t="s">
        <v>787</v>
      </c>
      <c r="G468" s="145">
        <v>27.736773660000001</v>
      </c>
      <c r="H468" s="145">
        <v>-91.188224230000003</v>
      </c>
      <c r="I468" s="236" t="s">
        <v>909</v>
      </c>
      <c r="J468" s="2">
        <v>2009</v>
      </c>
      <c r="K468" s="38" t="s">
        <v>3092</v>
      </c>
      <c r="L468" s="126" t="s">
        <v>3093</v>
      </c>
      <c r="M468" s="126" t="s">
        <v>3094</v>
      </c>
      <c r="N468" s="126" t="s">
        <v>3095</v>
      </c>
      <c r="O468" s="126" t="s">
        <v>3096</v>
      </c>
      <c r="P468" s="44" t="s">
        <v>3097</v>
      </c>
      <c r="Q468" s="239">
        <f t="shared" si="89"/>
        <v>0.59722222221898846</v>
      </c>
      <c r="R468" s="239">
        <f t="shared" si="90"/>
        <v>0.66111111111240461</v>
      </c>
      <c r="S468" s="21">
        <f t="shared" si="88"/>
        <v>3.5833333333139308</v>
      </c>
      <c r="T468" s="50"/>
      <c r="U468" s="50">
        <v>852</v>
      </c>
      <c r="V468" s="169" t="s">
        <v>3037</v>
      </c>
    </row>
    <row r="469" spans="1:22">
      <c r="A469" s="2" t="s">
        <v>874</v>
      </c>
      <c r="B469" t="s">
        <v>785</v>
      </c>
      <c r="C469" s="38" t="s">
        <v>881</v>
      </c>
      <c r="D469" s="149" t="s">
        <v>760</v>
      </c>
      <c r="E469" s="150" t="s">
        <v>196</v>
      </c>
      <c r="F469" s="150" t="s">
        <v>787</v>
      </c>
      <c r="G469" s="145">
        <v>27.692210169999999</v>
      </c>
      <c r="H469" s="145">
        <v>-92.215850290000006</v>
      </c>
      <c r="I469" s="236" t="s">
        <v>909</v>
      </c>
      <c r="J469" s="2">
        <v>2009</v>
      </c>
      <c r="K469" s="38" t="s">
        <v>3085</v>
      </c>
      <c r="L469" s="126" t="s">
        <v>3086</v>
      </c>
      <c r="M469" s="126" t="s">
        <v>3087</v>
      </c>
      <c r="N469" s="126" t="s">
        <v>3088</v>
      </c>
      <c r="O469" s="126" t="s">
        <v>3089</v>
      </c>
      <c r="P469" s="44" t="s">
        <v>3090</v>
      </c>
      <c r="Q469" s="239">
        <f t="shared" si="89"/>
        <v>0.23124999999708962</v>
      </c>
      <c r="R469" s="239">
        <f t="shared" si="90"/>
        <v>0.27638888888759539</v>
      </c>
      <c r="S469" s="21">
        <f t="shared" si="88"/>
        <v>1.3874999999825377</v>
      </c>
      <c r="T469" s="50"/>
      <c r="U469" s="50">
        <v>532</v>
      </c>
      <c r="V469" s="169" t="s">
        <v>3091</v>
      </c>
    </row>
    <row r="470" spans="1:22">
      <c r="A470" s="2" t="s">
        <v>874</v>
      </c>
      <c r="B470" t="s">
        <v>785</v>
      </c>
      <c r="C470" s="38" t="s">
        <v>881</v>
      </c>
      <c r="D470" s="149" t="s">
        <v>760</v>
      </c>
      <c r="E470" s="150" t="s">
        <v>196</v>
      </c>
      <c r="F470" s="150" t="s">
        <v>787</v>
      </c>
      <c r="G470" s="145">
        <v>27.422921630000001</v>
      </c>
      <c r="H470" s="145">
        <v>-93.597275300000007</v>
      </c>
      <c r="I470" s="236" t="s">
        <v>909</v>
      </c>
      <c r="J470" s="2">
        <v>2009</v>
      </c>
      <c r="K470" s="38" t="s">
        <v>3079</v>
      </c>
      <c r="L470" s="126" t="s">
        <v>3080</v>
      </c>
      <c r="M470" s="126" t="s">
        <v>3081</v>
      </c>
      <c r="N470" s="126" t="s">
        <v>3082</v>
      </c>
      <c r="O470" s="126" t="s">
        <v>3083</v>
      </c>
      <c r="P470" s="44" t="s">
        <v>3084</v>
      </c>
      <c r="Q470" s="239">
        <f t="shared" si="89"/>
        <v>0.945138888884685</v>
      </c>
      <c r="R470" s="239">
        <f t="shared" si="90"/>
        <v>1.0062499999985448</v>
      </c>
      <c r="S470" s="21">
        <f t="shared" si="88"/>
        <v>5.67083333330811</v>
      </c>
      <c r="T470" s="50"/>
      <c r="U470" s="50">
        <v>350</v>
      </c>
      <c r="V470" s="169" t="s">
        <v>3037</v>
      </c>
    </row>
    <row r="471" spans="1:22">
      <c r="A471" s="2" t="s">
        <v>874</v>
      </c>
      <c r="B471" t="s">
        <v>785</v>
      </c>
      <c r="C471" s="38" t="s">
        <v>881</v>
      </c>
      <c r="D471" s="149" t="s">
        <v>760</v>
      </c>
      <c r="E471" s="150" t="s">
        <v>196</v>
      </c>
      <c r="F471" s="150" t="s">
        <v>787</v>
      </c>
      <c r="G471" s="145">
        <v>27.124879880000002</v>
      </c>
      <c r="H471" s="145">
        <v>-91.164147650000004</v>
      </c>
      <c r="I471" s="236" t="s">
        <v>909</v>
      </c>
      <c r="J471" s="2">
        <v>2009</v>
      </c>
      <c r="K471" s="38" t="s">
        <v>3072</v>
      </c>
      <c r="L471" s="126" t="s">
        <v>3073</v>
      </c>
      <c r="M471" s="126" t="s">
        <v>3074</v>
      </c>
      <c r="N471" s="126" t="s">
        <v>3075</v>
      </c>
      <c r="O471" s="126" t="s">
        <v>3076</v>
      </c>
      <c r="P471" s="44" t="s">
        <v>3077</v>
      </c>
      <c r="Q471" s="239">
        <f t="shared" si="89"/>
        <v>0.79722222222335404</v>
      </c>
      <c r="R471" s="239">
        <f t="shared" si="90"/>
        <v>0.84027777777373558</v>
      </c>
      <c r="S471" s="21">
        <f t="shared" si="88"/>
        <v>4.7833333333401242</v>
      </c>
      <c r="T471" s="50"/>
      <c r="U471" s="50">
        <v>512</v>
      </c>
      <c r="V471" s="169" t="s">
        <v>3078</v>
      </c>
    </row>
    <row r="472" spans="1:22">
      <c r="A472" s="2" t="s">
        <v>874</v>
      </c>
      <c r="B472" t="s">
        <v>785</v>
      </c>
      <c r="C472" s="38" t="s">
        <v>881</v>
      </c>
      <c r="D472" s="149" t="s">
        <v>760</v>
      </c>
      <c r="E472" s="150" t="s">
        <v>196</v>
      </c>
      <c r="F472" s="150" t="s">
        <v>787</v>
      </c>
      <c r="G472" s="145">
        <v>27.671454799999999</v>
      </c>
      <c r="H472" s="145">
        <v>-90.479554539999995</v>
      </c>
      <c r="I472" s="236" t="s">
        <v>909</v>
      </c>
      <c r="J472" s="2">
        <v>2009</v>
      </c>
      <c r="K472" s="38" t="s">
        <v>3065</v>
      </c>
      <c r="L472" s="126" t="s">
        <v>3066</v>
      </c>
      <c r="M472" s="126" t="s">
        <v>3067</v>
      </c>
      <c r="N472" s="126" t="s">
        <v>3068</v>
      </c>
      <c r="O472" s="126" t="s">
        <v>3069</v>
      </c>
      <c r="P472" s="44" t="s">
        <v>3070</v>
      </c>
      <c r="Q472" s="239">
        <f t="shared" si="89"/>
        <v>0.72430555555911269</v>
      </c>
      <c r="R472" s="239">
        <f t="shared" si="90"/>
        <v>0.83263888888905058</v>
      </c>
      <c r="S472" s="21">
        <f t="shared" si="88"/>
        <v>4.3458333333546761</v>
      </c>
      <c r="T472" s="50"/>
      <c r="U472" s="50">
        <v>1426</v>
      </c>
      <c r="V472" s="169" t="s">
        <v>3071</v>
      </c>
    </row>
    <row r="473" spans="1:22">
      <c r="A473" s="2" t="s">
        <v>874</v>
      </c>
      <c r="B473" t="s">
        <v>785</v>
      </c>
      <c r="C473" s="38" t="s">
        <v>881</v>
      </c>
      <c r="D473" s="149" t="s">
        <v>760</v>
      </c>
      <c r="E473" s="150" t="s">
        <v>196</v>
      </c>
      <c r="F473" s="150" t="s">
        <v>787</v>
      </c>
      <c r="G473" s="145">
        <v>28.191146939999999</v>
      </c>
      <c r="H473" s="145">
        <v>-89.798474179999999</v>
      </c>
      <c r="I473" s="236" t="s">
        <v>909</v>
      </c>
      <c r="J473" s="2">
        <v>2009</v>
      </c>
      <c r="K473" s="38" t="s">
        <v>3058</v>
      </c>
      <c r="L473" s="126" t="s">
        <v>3059</v>
      </c>
      <c r="M473" s="126" t="s">
        <v>3060</v>
      </c>
      <c r="N473" s="126" t="s">
        <v>3061</v>
      </c>
      <c r="O473" s="126" t="s">
        <v>3062</v>
      </c>
      <c r="P473" s="44" t="s">
        <v>3063</v>
      </c>
      <c r="Q473" s="239">
        <f t="shared" si="89"/>
        <v>0.45277777777664596</v>
      </c>
      <c r="R473" s="239">
        <f t="shared" si="90"/>
        <v>0.52152777777519077</v>
      </c>
      <c r="S473" s="21">
        <f t="shared" si="88"/>
        <v>2.7166666666598758</v>
      </c>
      <c r="T473" s="50"/>
      <c r="U473" s="50">
        <v>845</v>
      </c>
      <c r="V473" s="169" t="s">
        <v>3064</v>
      </c>
    </row>
    <row r="474" spans="1:22">
      <c r="A474" s="2" t="s">
        <v>874</v>
      </c>
      <c r="B474" t="s">
        <v>785</v>
      </c>
      <c r="C474" s="38" t="s">
        <v>881</v>
      </c>
      <c r="D474" s="149" t="s">
        <v>760</v>
      </c>
      <c r="E474" s="150" t="s">
        <v>196</v>
      </c>
      <c r="F474" s="150" t="s">
        <v>787</v>
      </c>
      <c r="G474" s="145">
        <v>29.069134210000001</v>
      </c>
      <c r="H474" s="145">
        <v>-88.375032419999997</v>
      </c>
      <c r="I474" s="236" t="s">
        <v>909</v>
      </c>
      <c r="J474" s="2">
        <v>2009</v>
      </c>
      <c r="K474" s="38" t="s">
        <v>3054</v>
      </c>
      <c r="L474" s="126" t="s">
        <v>3055</v>
      </c>
      <c r="M474" s="126" t="s">
        <v>3055</v>
      </c>
      <c r="N474" s="126" t="s">
        <v>3055</v>
      </c>
      <c r="O474" s="126" t="s">
        <v>3056</v>
      </c>
      <c r="P474" s="44" t="s">
        <v>3053</v>
      </c>
      <c r="Q474" s="239">
        <f t="shared" si="89"/>
        <v>0</v>
      </c>
      <c r="R474" s="239">
        <f t="shared" si="90"/>
        <v>2.4305555554747116E-2</v>
      </c>
      <c r="S474" s="21">
        <f t="shared" si="88"/>
        <v>0</v>
      </c>
      <c r="T474" s="50"/>
      <c r="U474" s="50" t="s">
        <v>2860</v>
      </c>
      <c r="V474" s="169" t="s">
        <v>3057</v>
      </c>
    </row>
    <row r="475" spans="1:22">
      <c r="A475" s="2" t="s">
        <v>874</v>
      </c>
      <c r="B475" t="s">
        <v>785</v>
      </c>
      <c r="C475" s="38" t="s">
        <v>881</v>
      </c>
      <c r="D475" s="149" t="s">
        <v>760</v>
      </c>
      <c r="E475" s="150" t="s">
        <v>196</v>
      </c>
      <c r="F475" s="150" t="s">
        <v>787</v>
      </c>
      <c r="G475" s="145">
        <v>29.156464440000001</v>
      </c>
      <c r="H475" s="145">
        <v>-88.016322610000003</v>
      </c>
      <c r="I475" s="236" t="s">
        <v>909</v>
      </c>
      <c r="J475" s="2">
        <v>2009</v>
      </c>
      <c r="K475" s="38" t="s">
        <v>3048</v>
      </c>
      <c r="L475" s="126" t="s">
        <v>3049</v>
      </c>
      <c r="M475" s="126" t="s">
        <v>3050</v>
      </c>
      <c r="N475" s="126" t="s">
        <v>3051</v>
      </c>
      <c r="O475" s="126" t="s">
        <v>3052</v>
      </c>
      <c r="P475" s="44" t="s">
        <v>3053</v>
      </c>
      <c r="Q475" s="239">
        <f t="shared" si="89"/>
        <v>0.93055555555474712</v>
      </c>
      <c r="R475" s="239">
        <f t="shared" si="90"/>
        <v>0.96458333333430346</v>
      </c>
      <c r="S475" s="21">
        <f t="shared" si="88"/>
        <v>5.5833333333284827</v>
      </c>
      <c r="T475" s="50"/>
      <c r="U475" s="50">
        <v>433</v>
      </c>
      <c r="V475" s="169" t="s">
        <v>3037</v>
      </c>
    </row>
    <row r="476" spans="1:22">
      <c r="A476" s="2" t="s">
        <v>874</v>
      </c>
      <c r="B476" t="s">
        <v>785</v>
      </c>
      <c r="C476" s="38" t="s">
        <v>881</v>
      </c>
      <c r="D476" s="149" t="s">
        <v>760</v>
      </c>
      <c r="E476" s="150" t="s">
        <v>196</v>
      </c>
      <c r="F476" s="150" t="s">
        <v>787</v>
      </c>
      <c r="G476" s="145">
        <v>29.219204000000001</v>
      </c>
      <c r="H476" s="145">
        <v>-87.776829899999996</v>
      </c>
      <c r="I476" s="236" t="s">
        <v>909</v>
      </c>
      <c r="J476" s="2">
        <v>2009</v>
      </c>
      <c r="K476" s="38" t="s">
        <v>3043</v>
      </c>
      <c r="L476" s="126" t="s">
        <v>3044</v>
      </c>
      <c r="M476" s="126" t="s">
        <v>3045</v>
      </c>
      <c r="N476" s="126" t="s">
        <v>3046</v>
      </c>
      <c r="O476" s="126" t="s">
        <v>3047</v>
      </c>
      <c r="P476" s="44" t="s">
        <v>2771</v>
      </c>
      <c r="Q476" s="239">
        <f t="shared" si="89"/>
        <v>0.96805555556056788</v>
      </c>
      <c r="R476" s="239">
        <f t="shared" si="90"/>
        <v>1.0013888888934162</v>
      </c>
      <c r="S476" s="21">
        <f t="shared" si="88"/>
        <v>5.8083333333634073</v>
      </c>
      <c r="T476" s="50"/>
      <c r="U476" s="50">
        <v>371</v>
      </c>
      <c r="V476" s="169" t="s">
        <v>3037</v>
      </c>
    </row>
    <row r="477" spans="1:22">
      <c r="A477" s="2" t="s">
        <v>874</v>
      </c>
      <c r="B477" t="s">
        <v>785</v>
      </c>
      <c r="C477" s="38" t="s">
        <v>881</v>
      </c>
      <c r="D477" s="149" t="s">
        <v>760</v>
      </c>
      <c r="E477" s="150" t="s">
        <v>196</v>
      </c>
      <c r="F477" s="150" t="s">
        <v>787</v>
      </c>
      <c r="G477" s="145">
        <v>28.343445299999999</v>
      </c>
      <c r="H477" s="145">
        <v>-87.930299199999993</v>
      </c>
      <c r="I477" s="236" t="s">
        <v>909</v>
      </c>
      <c r="J477" s="2">
        <v>2009</v>
      </c>
      <c r="K477" s="38" t="s">
        <v>3038</v>
      </c>
      <c r="L477" s="126" t="s">
        <v>3039</v>
      </c>
      <c r="M477" s="126" t="s">
        <v>3040</v>
      </c>
      <c r="N477" s="126" t="s">
        <v>3041</v>
      </c>
      <c r="O477" s="126" t="s">
        <v>3042</v>
      </c>
      <c r="P477" s="44" t="s">
        <v>2756</v>
      </c>
      <c r="Q477" s="239">
        <f t="shared" si="89"/>
        <v>0.94583333333866904</v>
      </c>
      <c r="R477" s="239">
        <f t="shared" si="90"/>
        <v>0.98750000000291038</v>
      </c>
      <c r="S477" s="21">
        <f t="shared" si="88"/>
        <v>5.6750000000320142</v>
      </c>
      <c r="T477" s="50"/>
      <c r="U477" s="50">
        <v>459</v>
      </c>
      <c r="V477" s="169" t="s">
        <v>3037</v>
      </c>
    </row>
    <row r="478" spans="1:22">
      <c r="A478" s="2" t="s">
        <v>874</v>
      </c>
      <c r="B478" t="s">
        <v>785</v>
      </c>
      <c r="C478" s="38" t="s">
        <v>881</v>
      </c>
      <c r="D478" s="149" t="s">
        <v>760</v>
      </c>
      <c r="E478" s="150" t="s">
        <v>196</v>
      </c>
      <c r="F478" s="150" t="s">
        <v>787</v>
      </c>
      <c r="G478" s="145">
        <v>27.958636599999998</v>
      </c>
      <c r="H478" s="145">
        <v>-90.086252200000004</v>
      </c>
      <c r="I478" s="236" t="s">
        <v>909</v>
      </c>
      <c r="J478" s="2">
        <v>2009</v>
      </c>
      <c r="K478" s="38" t="s">
        <v>3032</v>
      </c>
      <c r="L478" s="126" t="s">
        <v>3033</v>
      </c>
      <c r="M478" s="126" t="s">
        <v>3034</v>
      </c>
      <c r="N478" s="126" t="s">
        <v>3035</v>
      </c>
      <c r="O478" s="126" t="s">
        <v>3036</v>
      </c>
      <c r="P478" s="44" t="s">
        <v>2756</v>
      </c>
      <c r="Q478" s="239">
        <f t="shared" si="89"/>
        <v>0.66180555555183673</v>
      </c>
      <c r="R478" s="239">
        <f t="shared" si="90"/>
        <v>0.70138888889050577</v>
      </c>
      <c r="S478" s="21">
        <f t="shared" si="88"/>
        <v>3.9708333333110204</v>
      </c>
      <c r="T478" s="50"/>
      <c r="U478" s="50">
        <v>458</v>
      </c>
      <c r="V478" s="169" t="s">
        <v>3037</v>
      </c>
    </row>
    <row r="479" spans="1:22">
      <c r="A479" s="2" t="s">
        <v>874</v>
      </c>
      <c r="B479" t="s">
        <v>785</v>
      </c>
      <c r="C479" s="38" t="s">
        <v>881</v>
      </c>
      <c r="D479" s="149" t="s">
        <v>760</v>
      </c>
      <c r="E479" s="150" t="s">
        <v>196</v>
      </c>
      <c r="F479" s="150" t="s">
        <v>787</v>
      </c>
      <c r="G479" s="145"/>
      <c r="H479" s="145"/>
      <c r="I479" s="236" t="s">
        <v>909</v>
      </c>
      <c r="J479" s="2">
        <v>2009</v>
      </c>
      <c r="K479" s="38" t="s">
        <v>3025</v>
      </c>
      <c r="L479" s="126" t="s">
        <v>3026</v>
      </c>
      <c r="M479" s="126" t="s">
        <v>3027</v>
      </c>
      <c r="N479" s="126" t="s">
        <v>3028</v>
      </c>
      <c r="O479" s="126" t="s">
        <v>3029</v>
      </c>
      <c r="P479" s="38"/>
      <c r="Q479" s="239">
        <f t="shared" si="89"/>
        <v>0.47291666666569654</v>
      </c>
      <c r="R479" s="239">
        <f t="shared" si="90"/>
        <v>0.51527777777664596</v>
      </c>
      <c r="S479" s="21">
        <f t="shared" si="88"/>
        <v>2.8374999999941792</v>
      </c>
      <c r="T479" s="50"/>
      <c r="U479" s="50">
        <v>613</v>
      </c>
      <c r="V479" s="169" t="s">
        <v>3031</v>
      </c>
    </row>
    <row r="480" spans="1:22">
      <c r="A480" s="2" t="s">
        <v>874</v>
      </c>
      <c r="B480" t="s">
        <v>785</v>
      </c>
      <c r="C480" s="38" t="s">
        <v>881</v>
      </c>
      <c r="D480" s="149" t="s">
        <v>760</v>
      </c>
      <c r="E480" s="150" t="s">
        <v>196</v>
      </c>
      <c r="F480" s="150" t="s">
        <v>787</v>
      </c>
      <c r="G480" s="235"/>
      <c r="H480" s="235"/>
      <c r="I480" s="236" t="s">
        <v>909</v>
      </c>
      <c r="J480" s="2">
        <v>2009</v>
      </c>
      <c r="K480" s="38" t="s">
        <v>3019</v>
      </c>
      <c r="L480" s="126" t="s">
        <v>3020</v>
      </c>
      <c r="M480" s="126" t="s">
        <v>3021</v>
      </c>
      <c r="N480" s="126" t="s">
        <v>3022</v>
      </c>
      <c r="O480" s="126" t="s">
        <v>3023</v>
      </c>
      <c r="P480" s="38"/>
      <c r="Q480" s="239">
        <f t="shared" si="89"/>
        <v>0.57083333333139308</v>
      </c>
      <c r="R480" s="239">
        <f t="shared" si="90"/>
        <v>0.67708333333575865</v>
      </c>
      <c r="S480" s="21">
        <f t="shared" si="88"/>
        <v>3.4249999999883585</v>
      </c>
      <c r="T480" s="50"/>
      <c r="U480" s="50">
        <v>2269</v>
      </c>
      <c r="V480" s="169" t="s">
        <v>3006</v>
      </c>
    </row>
    <row r="481" spans="1:22">
      <c r="A481" s="2" t="s">
        <v>874</v>
      </c>
      <c r="B481" t="s">
        <v>785</v>
      </c>
      <c r="C481" s="38" t="s">
        <v>881</v>
      </c>
      <c r="D481" s="149" t="s">
        <v>760</v>
      </c>
      <c r="E481" s="150" t="s">
        <v>196</v>
      </c>
      <c r="F481" s="150" t="s">
        <v>787</v>
      </c>
      <c r="G481" s="145"/>
      <c r="H481" s="145"/>
      <c r="I481" s="236" t="s">
        <v>909</v>
      </c>
      <c r="J481" s="2">
        <v>2009</v>
      </c>
      <c r="K481" s="38" t="s">
        <v>3013</v>
      </c>
      <c r="L481" s="126" t="s">
        <v>3014</v>
      </c>
      <c r="M481" s="126" t="s">
        <v>3015</v>
      </c>
      <c r="N481" s="126" t="s">
        <v>3016</v>
      </c>
      <c r="O481" s="126" t="s">
        <v>3017</v>
      </c>
      <c r="P481" s="38"/>
      <c r="Q481" s="239">
        <f t="shared" si="89"/>
        <v>0.48611111111677019</v>
      </c>
      <c r="R481" s="239">
        <f t="shared" si="90"/>
        <v>0.52708333333430346</v>
      </c>
      <c r="S481" s="21">
        <f t="shared" si="88"/>
        <v>2.9166666667006211</v>
      </c>
      <c r="T481" s="50"/>
      <c r="U481" s="50">
        <v>621</v>
      </c>
      <c r="V481" s="169" t="s">
        <v>3006</v>
      </c>
    </row>
    <row r="482" spans="1:22">
      <c r="A482" s="2" t="s">
        <v>874</v>
      </c>
      <c r="B482" t="s">
        <v>785</v>
      </c>
      <c r="C482" s="38" t="s">
        <v>881</v>
      </c>
      <c r="D482" s="149" t="s">
        <v>760</v>
      </c>
      <c r="E482" s="150" t="s">
        <v>196</v>
      </c>
      <c r="F482" s="150" t="s">
        <v>787</v>
      </c>
      <c r="G482" s="145"/>
      <c r="H482" s="145"/>
      <c r="I482" s="236" t="s">
        <v>909</v>
      </c>
      <c r="J482" s="2">
        <v>2009</v>
      </c>
      <c r="K482" s="38" t="s">
        <v>3007</v>
      </c>
      <c r="L482" s="126" t="s">
        <v>3008</v>
      </c>
      <c r="M482" s="126" t="s">
        <v>3009</v>
      </c>
      <c r="N482" s="126" t="s">
        <v>3010</v>
      </c>
      <c r="O482" s="126" t="s">
        <v>3011</v>
      </c>
      <c r="P482" s="38"/>
      <c r="Q482" s="239">
        <f t="shared" si="89"/>
        <v>0.77777777778101154</v>
      </c>
      <c r="R482" s="239">
        <f t="shared" si="90"/>
        <v>0.84236111110658385</v>
      </c>
      <c r="S482" s="21">
        <f t="shared" si="88"/>
        <v>4.6666666666860692</v>
      </c>
      <c r="T482" s="50"/>
      <c r="U482" s="50">
        <v>913</v>
      </c>
      <c r="V482" s="169" t="s">
        <v>6769</v>
      </c>
    </row>
    <row r="483" spans="1:22">
      <c r="A483" s="2" t="s">
        <v>874</v>
      </c>
      <c r="B483" t="s">
        <v>785</v>
      </c>
      <c r="C483" s="38" t="s">
        <v>881</v>
      </c>
      <c r="D483" s="149" t="s">
        <v>760</v>
      </c>
      <c r="E483" s="150" t="s">
        <v>196</v>
      </c>
      <c r="F483" s="150" t="s">
        <v>787</v>
      </c>
      <c r="G483" s="145"/>
      <c r="H483" s="145"/>
      <c r="I483" s="236" t="s">
        <v>909</v>
      </c>
      <c r="J483" s="2">
        <v>2009</v>
      </c>
      <c r="K483" s="38" t="s">
        <v>3000</v>
      </c>
      <c r="L483" s="126" t="s">
        <v>3001</v>
      </c>
      <c r="M483" s="126" t="s">
        <v>3002</v>
      </c>
      <c r="N483" s="126" t="s">
        <v>3003</v>
      </c>
      <c r="O483" s="126" t="s">
        <v>3004</v>
      </c>
      <c r="P483" s="38"/>
      <c r="Q483" s="239">
        <f t="shared" si="89"/>
        <v>0.43680555555329192</v>
      </c>
      <c r="R483" s="239">
        <f t="shared" si="90"/>
        <v>0.49027777778246673</v>
      </c>
      <c r="S483" s="21">
        <f t="shared" si="88"/>
        <v>2.6208333333197515</v>
      </c>
      <c r="T483" s="50"/>
      <c r="U483" s="50">
        <v>556</v>
      </c>
      <c r="V483" s="169" t="s">
        <v>3006</v>
      </c>
    </row>
    <row r="484" spans="1:22">
      <c r="A484" s="2" t="s">
        <v>874</v>
      </c>
      <c r="B484" t="s">
        <v>785</v>
      </c>
      <c r="C484" s="38" t="s">
        <v>881</v>
      </c>
      <c r="D484" s="149" t="s">
        <v>760</v>
      </c>
      <c r="E484" s="150" t="s">
        <v>196</v>
      </c>
      <c r="F484" s="150" t="s">
        <v>787</v>
      </c>
      <c r="G484" s="145">
        <v>27.879132049999999</v>
      </c>
      <c r="H484" s="145">
        <v>-89.787570790000004</v>
      </c>
      <c r="I484" s="236" t="s">
        <v>909</v>
      </c>
      <c r="J484" s="2">
        <v>2009</v>
      </c>
      <c r="K484" s="38" t="s">
        <v>2994</v>
      </c>
      <c r="L484" s="126" t="s">
        <v>2995</v>
      </c>
      <c r="M484" s="126" t="s">
        <v>2996</v>
      </c>
      <c r="N484" s="126" t="s">
        <v>2997</v>
      </c>
      <c r="O484" s="126" t="s">
        <v>2998</v>
      </c>
      <c r="P484" s="44" t="s">
        <v>2771</v>
      </c>
      <c r="Q484" s="239">
        <f t="shared" si="89"/>
        <v>0.63402777777810115</v>
      </c>
      <c r="R484" s="239">
        <f t="shared" si="90"/>
        <v>0.67430555555620231</v>
      </c>
      <c r="S484" s="21">
        <f t="shared" si="88"/>
        <v>3.8041666666686069</v>
      </c>
      <c r="T484" s="50"/>
      <c r="U484" s="50">
        <v>422</v>
      </c>
      <c r="V484" s="169" t="s">
        <v>2999</v>
      </c>
    </row>
    <row r="485" spans="1:22">
      <c r="A485" s="2" t="s">
        <v>874</v>
      </c>
      <c r="B485" t="s">
        <v>785</v>
      </c>
      <c r="C485" s="38" t="s">
        <v>881</v>
      </c>
      <c r="D485" s="149" t="s">
        <v>760</v>
      </c>
      <c r="E485" s="150" t="s">
        <v>196</v>
      </c>
      <c r="F485" s="150" t="s">
        <v>787</v>
      </c>
      <c r="G485" s="145">
        <v>27.736773660000001</v>
      </c>
      <c r="H485" s="145">
        <v>-91.188224230000003</v>
      </c>
      <c r="I485" s="236" t="s">
        <v>909</v>
      </c>
      <c r="J485" s="2">
        <v>2009</v>
      </c>
      <c r="K485" s="38" t="s">
        <v>2987</v>
      </c>
      <c r="L485" s="126" t="s">
        <v>2989</v>
      </c>
      <c r="M485" s="126" t="s">
        <v>2990</v>
      </c>
      <c r="N485" s="126" t="s">
        <v>2991</v>
      </c>
      <c r="O485" s="126" t="s">
        <v>2992</v>
      </c>
      <c r="P485" s="44" t="s">
        <v>2756</v>
      </c>
      <c r="Q485" s="239">
        <f t="shared" si="89"/>
        <v>0.40625</v>
      </c>
      <c r="R485" s="239">
        <f t="shared" si="90"/>
        <v>0.44513888889196096</v>
      </c>
      <c r="S485" s="21">
        <f t="shared" si="88"/>
        <v>2.4375</v>
      </c>
      <c r="T485" s="50"/>
      <c r="U485" s="50">
        <v>461</v>
      </c>
      <c r="V485" s="169" t="s">
        <v>2993</v>
      </c>
    </row>
    <row r="486" spans="1:22">
      <c r="A486" s="2" t="s">
        <v>6770</v>
      </c>
      <c r="B486" s="2" t="s">
        <v>672</v>
      </c>
      <c r="C486" s="38" t="s">
        <v>884</v>
      </c>
      <c r="D486" s="149" t="s">
        <v>885</v>
      </c>
      <c r="E486" s="2" t="s">
        <v>249</v>
      </c>
      <c r="F486" s="2" t="s">
        <v>766</v>
      </c>
      <c r="G486" s="139">
        <v>18.920000000000002</v>
      </c>
      <c r="H486" s="139">
        <v>-155.27000000000001</v>
      </c>
      <c r="I486" s="2">
        <v>5</v>
      </c>
      <c r="J486" s="2">
        <v>2009</v>
      </c>
      <c r="K486" s="2" t="s">
        <v>2980</v>
      </c>
      <c r="L486" s="126" t="s">
        <v>2982</v>
      </c>
      <c r="M486" s="126" t="s">
        <v>2983</v>
      </c>
      <c r="N486" s="126" t="s">
        <v>2984</v>
      </c>
      <c r="O486" s="126" t="s">
        <v>2985</v>
      </c>
      <c r="P486" s="44" t="s">
        <v>2923</v>
      </c>
      <c r="Q486" s="239">
        <f t="shared" si="89"/>
        <v>0.51388888888322981</v>
      </c>
      <c r="R486" s="239">
        <f t="shared" si="90"/>
        <v>0.67083333333721384</v>
      </c>
      <c r="S486" s="21">
        <f t="shared" si="88"/>
        <v>3.0833333332993789</v>
      </c>
      <c r="T486"/>
      <c r="U486">
        <v>1050</v>
      </c>
      <c r="V486" s="169" t="s">
        <v>2986</v>
      </c>
    </row>
    <row r="487" spans="1:22">
      <c r="A487" s="2" t="s">
        <v>6770</v>
      </c>
      <c r="B487" s="2" t="s">
        <v>672</v>
      </c>
      <c r="C487" s="38" t="s">
        <v>884</v>
      </c>
      <c r="D487" s="149" t="s">
        <v>885</v>
      </c>
      <c r="E487" s="2" t="s">
        <v>249</v>
      </c>
      <c r="F487" s="2" t="s">
        <v>766</v>
      </c>
      <c r="G487" s="139">
        <v>18.920000000000002</v>
      </c>
      <c r="H487" s="139">
        <v>-155.27000000000001</v>
      </c>
      <c r="I487" s="2">
        <v>5</v>
      </c>
      <c r="J487" s="2">
        <v>2009</v>
      </c>
      <c r="K487" s="2" t="s">
        <v>2974</v>
      </c>
      <c r="L487" s="126" t="s">
        <v>2975</v>
      </c>
      <c r="M487" s="126" t="s">
        <v>2976</v>
      </c>
      <c r="N487" s="126" t="s">
        <v>2977</v>
      </c>
      <c r="O487" s="126" t="s">
        <v>2978</v>
      </c>
      <c r="P487" s="44" t="s">
        <v>2929</v>
      </c>
      <c r="Q487" s="239">
        <f t="shared" si="89"/>
        <v>1.5180555555562023</v>
      </c>
      <c r="R487" s="239">
        <f t="shared" si="90"/>
        <v>1.5854166666686069</v>
      </c>
      <c r="S487" s="21">
        <f t="shared" si="88"/>
        <v>9.1083333333372138</v>
      </c>
      <c r="T487"/>
      <c r="U487">
        <v>1187</v>
      </c>
      <c r="V487" s="169" t="s">
        <v>2979</v>
      </c>
    </row>
    <row r="488" spans="1:22">
      <c r="A488" s="2" t="s">
        <v>6770</v>
      </c>
      <c r="B488" s="2" t="s">
        <v>672</v>
      </c>
      <c r="C488" s="38" t="s">
        <v>884</v>
      </c>
      <c r="D488" s="149" t="s">
        <v>885</v>
      </c>
      <c r="E488" s="2" t="s">
        <v>249</v>
      </c>
      <c r="F488" s="2" t="s">
        <v>766</v>
      </c>
      <c r="G488" s="139">
        <v>18.920000000000002</v>
      </c>
      <c r="H488" s="139">
        <v>-155.27000000000001</v>
      </c>
      <c r="I488" s="2">
        <v>5</v>
      </c>
      <c r="J488" s="2">
        <v>2009</v>
      </c>
      <c r="K488" s="2" t="s">
        <v>2968</v>
      </c>
      <c r="L488" s="126" t="s">
        <v>2969</v>
      </c>
      <c r="M488" s="126" t="s">
        <v>2970</v>
      </c>
      <c r="N488" s="126" t="s">
        <v>2971</v>
      </c>
      <c r="O488" s="126" t="s">
        <v>2972</v>
      </c>
      <c r="P488" s="44" t="s">
        <v>2936</v>
      </c>
      <c r="Q488" s="239">
        <f t="shared" si="89"/>
        <v>0.75555555555183673</v>
      </c>
      <c r="R488" s="239">
        <f t="shared" si="90"/>
        <v>0.99583333333430346</v>
      </c>
      <c r="S488" s="21">
        <f t="shared" si="88"/>
        <v>4.5333333333110204</v>
      </c>
      <c r="T488"/>
      <c r="U488">
        <v>4972</v>
      </c>
      <c r="V488" s="169" t="s">
        <v>2973</v>
      </c>
    </row>
    <row r="489" spans="1:22">
      <c r="A489" s="2" t="s">
        <v>6770</v>
      </c>
      <c r="B489" s="2" t="s">
        <v>672</v>
      </c>
      <c r="C489" s="38" t="s">
        <v>884</v>
      </c>
      <c r="D489" s="149" t="s">
        <v>885</v>
      </c>
      <c r="E489" s="2" t="s">
        <v>249</v>
      </c>
      <c r="F489" s="2" t="s">
        <v>766</v>
      </c>
      <c r="G489" s="139">
        <v>18.920000000000002</v>
      </c>
      <c r="H489" s="139">
        <v>-155.27000000000001</v>
      </c>
      <c r="I489" s="2">
        <v>5</v>
      </c>
      <c r="J489" s="2">
        <v>2009</v>
      </c>
      <c r="K489" s="2" t="s">
        <v>2963</v>
      </c>
      <c r="L489" s="126" t="s">
        <v>2964</v>
      </c>
      <c r="M489" s="126" t="s">
        <v>2965</v>
      </c>
      <c r="N489" s="126" t="s">
        <v>2966</v>
      </c>
      <c r="O489" s="126" t="s">
        <v>2967</v>
      </c>
      <c r="P489" s="44" t="s">
        <v>2929</v>
      </c>
      <c r="Q489" s="239">
        <f t="shared" si="89"/>
        <v>0.25416666666569654</v>
      </c>
      <c r="R489" s="239">
        <f t="shared" si="90"/>
        <v>0.34861111111240461</v>
      </c>
      <c r="S489" s="21">
        <f t="shared" si="88"/>
        <v>1.5249999999941792</v>
      </c>
      <c r="T489"/>
      <c r="U489">
        <v>1322.88</v>
      </c>
      <c r="V489" s="169" t="s">
        <v>2595</v>
      </c>
    </row>
    <row r="490" spans="1:22">
      <c r="A490" s="2" t="s">
        <v>6770</v>
      </c>
      <c r="B490" s="2" t="s">
        <v>672</v>
      </c>
      <c r="C490" s="38" t="s">
        <v>884</v>
      </c>
      <c r="D490" s="149" t="s">
        <v>885</v>
      </c>
      <c r="E490" s="2" t="s">
        <v>249</v>
      </c>
      <c r="F490" s="2" t="s">
        <v>766</v>
      </c>
      <c r="G490" s="139">
        <v>18.920000000000002</v>
      </c>
      <c r="H490" s="139">
        <v>-155.27000000000001</v>
      </c>
      <c r="I490" s="2">
        <v>5</v>
      </c>
      <c r="J490" s="2">
        <v>2009</v>
      </c>
      <c r="K490" s="2" t="s">
        <v>2958</v>
      </c>
      <c r="L490" s="126" t="s">
        <v>2959</v>
      </c>
      <c r="M490" s="126" t="s">
        <v>2960</v>
      </c>
      <c r="N490" s="126" t="s">
        <v>2961</v>
      </c>
      <c r="O490" s="126" t="s">
        <v>2962</v>
      </c>
      <c r="P490" s="44" t="s">
        <v>2929</v>
      </c>
      <c r="Q490" s="239">
        <f t="shared" si="89"/>
        <v>0.76319444444379769</v>
      </c>
      <c r="R490" s="239">
        <f t="shared" si="90"/>
        <v>0.84861111111240461</v>
      </c>
      <c r="S490" s="21">
        <f t="shared" si="88"/>
        <v>4.5791666666627862</v>
      </c>
      <c r="T490"/>
      <c r="U490">
        <v>1180.94</v>
      </c>
      <c r="V490" s="169" t="s">
        <v>2946</v>
      </c>
    </row>
    <row r="491" spans="1:22">
      <c r="A491" s="2" t="s">
        <v>6770</v>
      </c>
      <c r="B491" s="2" t="s">
        <v>672</v>
      </c>
      <c r="C491" s="38" t="s">
        <v>884</v>
      </c>
      <c r="D491" s="149" t="s">
        <v>885</v>
      </c>
      <c r="E491" s="2" t="s">
        <v>249</v>
      </c>
      <c r="F491" s="2" t="s">
        <v>766</v>
      </c>
      <c r="G491" s="139">
        <v>18.920000000000002</v>
      </c>
      <c r="H491" s="139">
        <v>-155.27000000000001</v>
      </c>
      <c r="I491" s="2">
        <v>5</v>
      </c>
      <c r="J491" s="2">
        <v>2009</v>
      </c>
      <c r="K491" s="2" t="s">
        <v>2952</v>
      </c>
      <c r="L491" s="126" t="s">
        <v>2954</v>
      </c>
      <c r="M491" s="126" t="s">
        <v>2955</v>
      </c>
      <c r="N491" s="126" t="s">
        <v>2956</v>
      </c>
      <c r="O491" s="126" t="s">
        <v>2957</v>
      </c>
      <c r="P491" s="44" t="s">
        <v>2953</v>
      </c>
      <c r="Q491" s="239">
        <f t="shared" si="89"/>
        <v>0.37013888889487134</v>
      </c>
      <c r="R491" s="239">
        <f t="shared" si="90"/>
        <v>0.49861111111385981</v>
      </c>
      <c r="S491" s="21">
        <f t="shared" si="88"/>
        <v>2.2208333333692281</v>
      </c>
      <c r="T491"/>
      <c r="U491">
        <v>2057</v>
      </c>
      <c r="V491" s="169" t="s">
        <v>2595</v>
      </c>
    </row>
    <row r="492" spans="1:22">
      <c r="A492" s="2" t="s">
        <v>6770</v>
      </c>
      <c r="B492" s="2" t="s">
        <v>672</v>
      </c>
      <c r="C492" s="38" t="s">
        <v>884</v>
      </c>
      <c r="D492" s="149" t="s">
        <v>885</v>
      </c>
      <c r="E492" s="2" t="s">
        <v>249</v>
      </c>
      <c r="F492" s="2" t="s">
        <v>766</v>
      </c>
      <c r="G492" s="139">
        <v>18.920000000000002</v>
      </c>
      <c r="H492" s="139">
        <v>-155.27000000000001</v>
      </c>
      <c r="I492" s="2">
        <v>5</v>
      </c>
      <c r="J492" s="2">
        <v>2009</v>
      </c>
      <c r="K492" s="2" t="s">
        <v>2947</v>
      </c>
      <c r="L492" s="126" t="s">
        <v>2948</v>
      </c>
      <c r="M492" s="126" t="s">
        <v>2949</v>
      </c>
      <c r="N492" s="126" t="s">
        <v>2950</v>
      </c>
      <c r="O492" s="126" t="s">
        <v>2951</v>
      </c>
      <c r="P492" s="44" t="s">
        <v>2929</v>
      </c>
      <c r="Q492" s="239">
        <f t="shared" si="89"/>
        <v>1.09375</v>
      </c>
      <c r="R492" s="239">
        <f t="shared" si="90"/>
        <v>1.171527777776646</v>
      </c>
      <c r="S492" s="21">
        <f t="shared" si="88"/>
        <v>6.5625</v>
      </c>
      <c r="T492"/>
      <c r="U492">
        <v>1177</v>
      </c>
      <c r="V492" s="169" t="s">
        <v>582</v>
      </c>
    </row>
    <row r="493" spans="1:22">
      <c r="A493" s="2" t="s">
        <v>6770</v>
      </c>
      <c r="B493" s="2" t="s">
        <v>672</v>
      </c>
      <c r="C493" s="38" t="s">
        <v>884</v>
      </c>
      <c r="D493" s="149" t="s">
        <v>885</v>
      </c>
      <c r="E493" s="2" t="s">
        <v>249</v>
      </c>
      <c r="F493" s="2" t="s">
        <v>766</v>
      </c>
      <c r="G493" s="139">
        <v>18.920000000000002</v>
      </c>
      <c r="H493" s="139">
        <v>-155.27000000000001</v>
      </c>
      <c r="I493" s="2">
        <v>5</v>
      </c>
      <c r="J493" s="2">
        <v>2009</v>
      </c>
      <c r="K493" s="2" t="s">
        <v>2941</v>
      </c>
      <c r="L493" s="126" t="s">
        <v>2942</v>
      </c>
      <c r="M493" s="126" t="s">
        <v>2943</v>
      </c>
      <c r="N493" s="126" t="s">
        <v>2944</v>
      </c>
      <c r="O493" s="126" t="s">
        <v>2945</v>
      </c>
      <c r="P493" s="44" t="s">
        <v>2929</v>
      </c>
      <c r="Q493" s="239">
        <f t="shared" si="89"/>
        <v>0.445138888884685</v>
      </c>
      <c r="R493" s="239">
        <f t="shared" si="90"/>
        <v>0.51250000000436557</v>
      </c>
      <c r="S493" s="21">
        <f t="shared" si="88"/>
        <v>2.67083333330811</v>
      </c>
      <c r="T493"/>
      <c r="U493">
        <v>1275</v>
      </c>
      <c r="V493" s="169" t="s">
        <v>2946</v>
      </c>
    </row>
    <row r="494" spans="1:22">
      <c r="A494" s="2" t="s">
        <v>6770</v>
      </c>
      <c r="B494" s="2" t="s">
        <v>672</v>
      </c>
      <c r="C494" s="38" t="s">
        <v>884</v>
      </c>
      <c r="D494" s="149" t="s">
        <v>885</v>
      </c>
      <c r="E494" s="2" t="s">
        <v>249</v>
      </c>
      <c r="F494" s="2" t="s">
        <v>766</v>
      </c>
      <c r="G494" s="139">
        <v>18.920000000000002</v>
      </c>
      <c r="H494" s="139">
        <v>-155.27000000000001</v>
      </c>
      <c r="I494" s="2">
        <v>5</v>
      </c>
      <c r="J494" s="2">
        <v>2009</v>
      </c>
      <c r="K494" s="2" t="s">
        <v>2935</v>
      </c>
      <c r="L494" s="126" t="s">
        <v>2937</v>
      </c>
      <c r="M494" s="126" t="s">
        <v>2938</v>
      </c>
      <c r="N494" s="126" t="s">
        <v>2939</v>
      </c>
      <c r="O494" s="126" t="s">
        <v>2940</v>
      </c>
      <c r="P494" s="44" t="s">
        <v>2929</v>
      </c>
      <c r="Q494" s="239">
        <f t="shared" si="89"/>
        <v>0.44166666666569654</v>
      </c>
      <c r="R494" s="239">
        <f t="shared" si="90"/>
        <v>0.51111111111094942</v>
      </c>
      <c r="S494" s="21">
        <f t="shared" si="88"/>
        <v>2.6499999999941792</v>
      </c>
      <c r="U494" s="28">
        <v>1264</v>
      </c>
    </row>
    <row r="495" spans="1:22">
      <c r="A495" s="2" t="s">
        <v>6770</v>
      </c>
      <c r="B495" s="2" t="s">
        <v>672</v>
      </c>
      <c r="C495" s="38" t="s">
        <v>884</v>
      </c>
      <c r="D495" s="149" t="s">
        <v>885</v>
      </c>
      <c r="E495" s="2" t="s">
        <v>249</v>
      </c>
      <c r="F495" s="2" t="s">
        <v>766</v>
      </c>
      <c r="G495" s="139">
        <v>18.920000000000002</v>
      </c>
      <c r="H495" s="139">
        <v>-155.27000000000001</v>
      </c>
      <c r="I495" s="2">
        <v>5</v>
      </c>
      <c r="J495" s="2">
        <v>2009</v>
      </c>
      <c r="K495" s="2" t="s">
        <v>2928</v>
      </c>
      <c r="L495" s="126" t="s">
        <v>2930</v>
      </c>
      <c r="M495" s="126" t="s">
        <v>2931</v>
      </c>
      <c r="N495" s="126" t="s">
        <v>2932</v>
      </c>
      <c r="O495" s="126" t="s">
        <v>2933</v>
      </c>
      <c r="P495" s="44" t="s">
        <v>2934</v>
      </c>
      <c r="Q495" s="239">
        <f t="shared" si="89"/>
        <v>0.29375000000436557</v>
      </c>
      <c r="R495" s="239">
        <f t="shared" si="90"/>
        <v>0.35277777777810115</v>
      </c>
      <c r="S495" s="21">
        <f t="shared" si="88"/>
        <v>1.7625000000261934</v>
      </c>
      <c r="U495" s="28">
        <v>1081</v>
      </c>
      <c r="V495" s="169" t="s">
        <v>2595</v>
      </c>
    </row>
    <row r="496" spans="1:22">
      <c r="A496" s="2" t="s">
        <v>6770</v>
      </c>
      <c r="B496" s="2" t="s">
        <v>672</v>
      </c>
      <c r="C496" s="38" t="s">
        <v>884</v>
      </c>
      <c r="D496" s="149" t="s">
        <v>885</v>
      </c>
      <c r="E496" s="2" t="s">
        <v>249</v>
      </c>
      <c r="F496" s="2" t="s">
        <v>766</v>
      </c>
      <c r="G496" s="139">
        <v>18.920000000000002</v>
      </c>
      <c r="H496" s="139">
        <v>-155.27000000000001</v>
      </c>
      <c r="I496" s="2">
        <v>5</v>
      </c>
      <c r="J496" s="2">
        <v>2009</v>
      </c>
      <c r="K496" s="2" t="s">
        <v>2922</v>
      </c>
      <c r="L496" s="126" t="s">
        <v>2924</v>
      </c>
      <c r="M496" s="126" t="s">
        <v>2925</v>
      </c>
      <c r="N496" s="126" t="s">
        <v>2926</v>
      </c>
      <c r="O496" s="126" t="s">
        <v>2927</v>
      </c>
      <c r="P496" s="44" t="s">
        <v>2923</v>
      </c>
      <c r="Q496" s="239">
        <f t="shared" si="89"/>
        <v>0.45625000000291038</v>
      </c>
      <c r="R496" s="239">
        <f t="shared" si="90"/>
        <v>0.51805555555620231</v>
      </c>
      <c r="S496" s="21">
        <f t="shared" si="88"/>
        <v>2.7375000000174623</v>
      </c>
      <c r="U496" s="28">
        <v>820</v>
      </c>
      <c r="V496" s="169" t="s">
        <v>2595</v>
      </c>
    </row>
    <row r="497" spans="1:22">
      <c r="A497" s="38" t="s">
        <v>6771</v>
      </c>
      <c r="B497" s="2" t="s">
        <v>672</v>
      </c>
      <c r="C497" s="38" t="s">
        <v>888</v>
      </c>
      <c r="D497" s="38" t="s">
        <v>801</v>
      </c>
      <c r="E497" s="2" t="s">
        <v>340</v>
      </c>
      <c r="F497" s="38" t="s">
        <v>6772</v>
      </c>
      <c r="G497" s="139">
        <v>18</v>
      </c>
      <c r="H497" s="140">
        <v>144</v>
      </c>
      <c r="I497" s="2">
        <v>55</v>
      </c>
      <c r="J497" s="38">
        <v>2010</v>
      </c>
      <c r="K497" s="2" t="s">
        <v>2915</v>
      </c>
      <c r="L497" s="154" t="s">
        <v>2917</v>
      </c>
      <c r="M497" s="126" t="s">
        <v>2918</v>
      </c>
      <c r="N497" s="153">
        <v>40253.824305555558</v>
      </c>
      <c r="O497" s="153">
        <v>40253.893784722219</v>
      </c>
      <c r="P497" s="38" t="s">
        <v>6772</v>
      </c>
      <c r="Q497" s="239">
        <f t="shared" si="89"/>
        <v>1.5972222223354038E-2</v>
      </c>
      <c r="R497" s="239">
        <f t="shared" si="90"/>
        <v>0.13336805555445608</v>
      </c>
      <c r="S497" s="21">
        <f t="shared" si="88"/>
        <v>9.5833333340124227E-2</v>
      </c>
      <c r="U497" s="28">
        <v>1500</v>
      </c>
      <c r="V497" s="169" t="s">
        <v>2921</v>
      </c>
    </row>
    <row r="498" spans="1:22">
      <c r="A498" s="38" t="s">
        <v>6771</v>
      </c>
      <c r="B498" s="2" t="s">
        <v>672</v>
      </c>
      <c r="C498" s="38" t="s">
        <v>888</v>
      </c>
      <c r="D498" s="38" t="s">
        <v>801</v>
      </c>
      <c r="E498" s="2" t="s">
        <v>340</v>
      </c>
      <c r="F498" s="38" t="s">
        <v>868</v>
      </c>
      <c r="G498" s="139">
        <v>18</v>
      </c>
      <c r="H498" s="140">
        <v>144</v>
      </c>
      <c r="I498" s="2">
        <v>55</v>
      </c>
      <c r="J498" s="38">
        <v>2010</v>
      </c>
      <c r="K498" s="2" t="s">
        <v>2910</v>
      </c>
      <c r="L498" s="126" t="s">
        <v>2911</v>
      </c>
      <c r="M498" s="126" t="s">
        <v>2912</v>
      </c>
      <c r="N498" s="126" t="s">
        <v>2913</v>
      </c>
      <c r="O498" s="126" t="s">
        <v>2914</v>
      </c>
      <c r="P498" s="38" t="s">
        <v>6773</v>
      </c>
      <c r="Q498" s="239">
        <f t="shared" si="89"/>
        <v>0.42777777778246673</v>
      </c>
      <c r="R498" s="239">
        <f t="shared" si="90"/>
        <v>0.48680555555620231</v>
      </c>
      <c r="S498" s="21">
        <f t="shared" si="88"/>
        <v>2.5666666666948004</v>
      </c>
      <c r="U498" s="28">
        <v>601</v>
      </c>
    </row>
    <row r="499" spans="1:22">
      <c r="A499" s="38" t="s">
        <v>6771</v>
      </c>
      <c r="B499" s="2" t="s">
        <v>672</v>
      </c>
      <c r="C499" s="38" t="s">
        <v>888</v>
      </c>
      <c r="D499" s="38" t="s">
        <v>801</v>
      </c>
      <c r="E499" s="2" t="s">
        <v>340</v>
      </c>
      <c r="F499" s="38" t="s">
        <v>868</v>
      </c>
      <c r="G499" s="139">
        <v>18</v>
      </c>
      <c r="H499" s="140">
        <v>144</v>
      </c>
      <c r="I499" s="2">
        <v>55</v>
      </c>
      <c r="J499" s="38">
        <v>2010</v>
      </c>
      <c r="K499" s="2" t="s">
        <v>2905</v>
      </c>
      <c r="L499" s="126" t="s">
        <v>2906</v>
      </c>
      <c r="M499" s="126" t="s">
        <v>2907</v>
      </c>
      <c r="N499" s="126" t="s">
        <v>2908</v>
      </c>
      <c r="O499" s="126" t="s">
        <v>2909</v>
      </c>
      <c r="P499" s="38" t="s">
        <v>6773</v>
      </c>
      <c r="Q499" s="239">
        <f t="shared" si="89"/>
        <v>0.44513888889196096</v>
      </c>
      <c r="R499" s="239">
        <f t="shared" si="90"/>
        <v>0.50138888889341615</v>
      </c>
      <c r="S499" s="21">
        <f t="shared" si="88"/>
        <v>2.6708333333517658</v>
      </c>
      <c r="U499" s="28">
        <v>574</v>
      </c>
      <c r="V499" s="169" t="s">
        <v>2899</v>
      </c>
    </row>
    <row r="500" spans="1:22">
      <c r="A500" s="38" t="s">
        <v>6771</v>
      </c>
      <c r="B500" s="2" t="s">
        <v>672</v>
      </c>
      <c r="C500" s="38" t="s">
        <v>888</v>
      </c>
      <c r="D500" s="38" t="s">
        <v>801</v>
      </c>
      <c r="E500" s="2" t="s">
        <v>340</v>
      </c>
      <c r="F500" s="38" t="s">
        <v>868</v>
      </c>
      <c r="G500" s="139">
        <v>18</v>
      </c>
      <c r="H500" s="140">
        <v>144</v>
      </c>
      <c r="I500" s="2">
        <v>55</v>
      </c>
      <c r="J500" s="38">
        <v>2010</v>
      </c>
      <c r="K500" s="2" t="s">
        <v>2900</v>
      </c>
      <c r="L500" s="126" t="s">
        <v>2901</v>
      </c>
      <c r="M500" s="126" t="s">
        <v>2902</v>
      </c>
      <c r="N500" s="126" t="s">
        <v>2903</v>
      </c>
      <c r="O500" s="126" t="s">
        <v>2904</v>
      </c>
      <c r="P500" s="38" t="s">
        <v>6773</v>
      </c>
      <c r="Q500" s="239">
        <f t="shared" si="89"/>
        <v>0.4375</v>
      </c>
      <c r="R500" s="239">
        <f t="shared" si="90"/>
        <v>0.48749999999563443</v>
      </c>
      <c r="S500" s="21">
        <f t="shared" si="88"/>
        <v>2.625</v>
      </c>
      <c r="U500" s="28">
        <v>631</v>
      </c>
      <c r="V500" s="169" t="s">
        <v>2899</v>
      </c>
    </row>
    <row r="501" spans="1:22">
      <c r="A501" s="38" t="s">
        <v>6771</v>
      </c>
      <c r="B501" s="2" t="s">
        <v>672</v>
      </c>
      <c r="C501" s="38" t="s">
        <v>888</v>
      </c>
      <c r="D501" s="38" t="s">
        <v>801</v>
      </c>
      <c r="E501" s="2" t="s">
        <v>340</v>
      </c>
      <c r="F501" s="38" t="s">
        <v>868</v>
      </c>
      <c r="G501" s="139">
        <v>18</v>
      </c>
      <c r="H501" s="140">
        <v>144</v>
      </c>
      <c r="I501" s="2">
        <v>55</v>
      </c>
      <c r="J501" s="38">
        <v>2010</v>
      </c>
      <c r="K501" s="2" t="s">
        <v>2894</v>
      </c>
      <c r="L501" s="126" t="s">
        <v>2895</v>
      </c>
      <c r="M501" s="126" t="s">
        <v>2896</v>
      </c>
      <c r="N501" s="126" t="s">
        <v>2897</v>
      </c>
      <c r="O501" s="126" t="s">
        <v>2898</v>
      </c>
      <c r="P501" s="38" t="s">
        <v>6773</v>
      </c>
      <c r="Q501" s="239">
        <f t="shared" si="89"/>
        <v>0.57638888889050577</v>
      </c>
      <c r="R501" s="239">
        <f t="shared" si="90"/>
        <v>0.6208333333270275</v>
      </c>
      <c r="S501" s="21">
        <f t="shared" si="88"/>
        <v>3.4583333333430346</v>
      </c>
      <c r="U501" s="28">
        <v>623</v>
      </c>
      <c r="V501" s="169" t="s">
        <v>2899</v>
      </c>
    </row>
    <row r="502" spans="1:22">
      <c r="A502" s="38" t="s">
        <v>6771</v>
      </c>
      <c r="B502" s="2" t="s">
        <v>672</v>
      </c>
      <c r="C502" s="38" t="s">
        <v>888</v>
      </c>
      <c r="D502" s="38" t="s">
        <v>801</v>
      </c>
      <c r="E502" s="2" t="s">
        <v>340</v>
      </c>
      <c r="F502" s="38" t="s">
        <v>868</v>
      </c>
      <c r="G502" s="139">
        <v>18</v>
      </c>
      <c r="H502" s="140">
        <v>144</v>
      </c>
      <c r="I502" s="2">
        <v>55</v>
      </c>
      <c r="J502" s="38">
        <v>2010</v>
      </c>
      <c r="K502" s="2" t="s">
        <v>2888</v>
      </c>
      <c r="L502" s="126" t="s">
        <v>2889</v>
      </c>
      <c r="M502" s="126" t="s">
        <v>2890</v>
      </c>
      <c r="N502" s="126" t="s">
        <v>2891</v>
      </c>
      <c r="O502" s="126" t="s">
        <v>2892</v>
      </c>
      <c r="P502" s="38" t="s">
        <v>6773</v>
      </c>
      <c r="Q502" s="239">
        <f t="shared" si="89"/>
        <v>0.40277777777373558</v>
      </c>
      <c r="R502" s="239">
        <f t="shared" si="90"/>
        <v>0.49375000000145519</v>
      </c>
      <c r="S502" s="21">
        <f t="shared" si="88"/>
        <v>2.4166666666424135</v>
      </c>
      <c r="U502" s="28">
        <v>1864</v>
      </c>
      <c r="V502" s="169" t="s">
        <v>2893</v>
      </c>
    </row>
    <row r="503" spans="1:22">
      <c r="A503" s="38" t="s">
        <v>6771</v>
      </c>
      <c r="B503" s="2" t="s">
        <v>672</v>
      </c>
      <c r="C503" s="38" t="s">
        <v>888</v>
      </c>
      <c r="D503" s="38" t="s">
        <v>801</v>
      </c>
      <c r="E503" s="2" t="s">
        <v>340</v>
      </c>
      <c r="F503" s="38" t="s">
        <v>868</v>
      </c>
      <c r="G503" s="139">
        <v>18</v>
      </c>
      <c r="H503" s="140">
        <v>144</v>
      </c>
      <c r="I503" s="2">
        <v>55</v>
      </c>
      <c r="J503" s="38">
        <v>2010</v>
      </c>
      <c r="K503" s="2" t="s">
        <v>2882</v>
      </c>
      <c r="L503" s="126" t="s">
        <v>2883</v>
      </c>
      <c r="M503" s="126" t="s">
        <v>2884</v>
      </c>
      <c r="N503" s="126" t="s">
        <v>2885</v>
      </c>
      <c r="O503" s="126" t="s">
        <v>2886</v>
      </c>
      <c r="P503" s="38" t="s">
        <v>6773</v>
      </c>
      <c r="Q503" s="239">
        <f t="shared" si="89"/>
        <v>0.45763888888905058</v>
      </c>
      <c r="R503" s="239">
        <f t="shared" si="90"/>
        <v>0.50624999999854481</v>
      </c>
      <c r="S503" s="21">
        <f t="shared" si="88"/>
        <v>2.7458333333343035</v>
      </c>
      <c r="U503" s="28">
        <v>637</v>
      </c>
      <c r="V503" s="169" t="s">
        <v>2887</v>
      </c>
    </row>
    <row r="504" spans="1:22">
      <c r="A504" s="38" t="s">
        <v>6771</v>
      </c>
      <c r="B504" s="2" t="s">
        <v>672</v>
      </c>
      <c r="C504" s="38" t="s">
        <v>888</v>
      </c>
      <c r="D504" s="38" t="s">
        <v>801</v>
      </c>
      <c r="E504" s="2" t="s">
        <v>340</v>
      </c>
      <c r="F504" s="38" t="s">
        <v>868</v>
      </c>
      <c r="G504" s="139">
        <v>18</v>
      </c>
      <c r="H504" s="140">
        <v>144</v>
      </c>
      <c r="I504" s="2">
        <v>55</v>
      </c>
      <c r="J504" s="38">
        <v>2010</v>
      </c>
      <c r="K504" s="2" t="s">
        <v>2876</v>
      </c>
      <c r="L504" s="126" t="s">
        <v>2877</v>
      </c>
      <c r="M504" s="126" t="s">
        <v>2878</v>
      </c>
      <c r="N504" s="126" t="s">
        <v>2879</v>
      </c>
      <c r="O504" s="126" t="s">
        <v>2880</v>
      </c>
      <c r="P504" s="38" t="s">
        <v>6773</v>
      </c>
      <c r="Q504" s="239">
        <f t="shared" si="89"/>
        <v>0.56527777777955635</v>
      </c>
      <c r="R504" s="239">
        <f t="shared" si="90"/>
        <v>0.61180555555620231</v>
      </c>
      <c r="S504" s="21">
        <f t="shared" si="88"/>
        <v>3.3916666666773381</v>
      </c>
      <c r="U504" s="28">
        <v>727</v>
      </c>
      <c r="V504" s="169" t="s">
        <v>2881</v>
      </c>
    </row>
    <row r="505" spans="1:22">
      <c r="A505" s="38" t="s">
        <v>6771</v>
      </c>
      <c r="B505" s="2" t="s">
        <v>672</v>
      </c>
      <c r="C505" s="38" t="s">
        <v>888</v>
      </c>
      <c r="D505" s="38" t="s">
        <v>801</v>
      </c>
      <c r="E505" s="2" t="s">
        <v>340</v>
      </c>
      <c r="F505" s="38" t="s">
        <v>868</v>
      </c>
      <c r="G505" s="139">
        <v>18</v>
      </c>
      <c r="H505" s="140">
        <v>144</v>
      </c>
      <c r="I505" s="2">
        <v>55</v>
      </c>
      <c r="J505" s="38">
        <v>2010</v>
      </c>
      <c r="K505" s="2" t="s">
        <v>2869</v>
      </c>
      <c r="L505" s="126" t="s">
        <v>2871</v>
      </c>
      <c r="M505" s="126" t="s">
        <v>2872</v>
      </c>
      <c r="N505" s="126" t="s">
        <v>2873</v>
      </c>
      <c r="O505" s="126" t="s">
        <v>2874</v>
      </c>
      <c r="P505" s="38" t="s">
        <v>6773</v>
      </c>
      <c r="Q505" s="239">
        <f t="shared" si="89"/>
        <v>0.44513888889196096</v>
      </c>
      <c r="R505" s="239">
        <f t="shared" si="90"/>
        <v>0.49652777777373558</v>
      </c>
      <c r="S505" s="21">
        <f t="shared" si="88"/>
        <v>2.6708333333517658</v>
      </c>
      <c r="U505" s="28">
        <v>603</v>
      </c>
      <c r="V505" s="169" t="s">
        <v>2875</v>
      </c>
    </row>
    <row r="506" spans="1:22">
      <c r="A506" s="38" t="s">
        <v>6771</v>
      </c>
      <c r="B506" s="2" t="s">
        <v>672</v>
      </c>
      <c r="C506" s="38" t="s">
        <v>888</v>
      </c>
      <c r="D506" s="38" t="s">
        <v>801</v>
      </c>
      <c r="E506" s="2" t="s">
        <v>340</v>
      </c>
      <c r="F506" s="38" t="s">
        <v>868</v>
      </c>
      <c r="G506" s="139">
        <v>18</v>
      </c>
      <c r="H506" s="140">
        <v>144</v>
      </c>
      <c r="I506" s="2">
        <v>55</v>
      </c>
      <c r="J506" s="38">
        <v>2010</v>
      </c>
      <c r="K506" s="2" t="s">
        <v>2862</v>
      </c>
      <c r="L506" s="126" t="s">
        <v>2865</v>
      </c>
      <c r="M506" s="126" t="s">
        <v>2866</v>
      </c>
      <c r="N506" s="126" t="s">
        <v>2867</v>
      </c>
      <c r="O506" s="126" t="s">
        <v>2868</v>
      </c>
      <c r="P506" s="38" t="s">
        <v>6773</v>
      </c>
      <c r="Q506" s="239">
        <f t="shared" si="89"/>
        <v>0.44236111111240461</v>
      </c>
      <c r="R506" s="239">
        <f t="shared" si="90"/>
        <v>0.49652777778101154</v>
      </c>
      <c r="S506" s="21">
        <f t="shared" si="88"/>
        <v>2.6541666666744277</v>
      </c>
      <c r="U506" s="28">
        <v>698</v>
      </c>
    </row>
    <row r="507" spans="1:22">
      <c r="A507" s="38" t="s">
        <v>6774</v>
      </c>
      <c r="B507" s="2" t="s">
        <v>488</v>
      </c>
      <c r="C507" s="38" t="s">
        <v>890</v>
      </c>
      <c r="D507" s="38" t="s">
        <v>6775</v>
      </c>
      <c r="E507" s="2" t="s">
        <v>273</v>
      </c>
      <c r="F507" s="38" t="s">
        <v>1009</v>
      </c>
      <c r="G507" s="139">
        <v>47.75</v>
      </c>
      <c r="H507" s="140">
        <v>-127.75</v>
      </c>
      <c r="I507" s="2">
        <v>10</v>
      </c>
      <c r="J507" s="38">
        <v>2010</v>
      </c>
      <c r="K507" s="2" t="s">
        <v>2859</v>
      </c>
      <c r="L507" s="126" t="s">
        <v>2860</v>
      </c>
      <c r="M507" s="126" t="s">
        <v>6776</v>
      </c>
      <c r="N507" s="126" t="s">
        <v>6776</v>
      </c>
      <c r="O507" s="126" t="s">
        <v>2860</v>
      </c>
      <c r="P507" s="38" t="s">
        <v>2860</v>
      </c>
      <c r="Q507" s="239">
        <f t="shared" si="89"/>
        <v>0</v>
      </c>
      <c r="R507" s="239"/>
      <c r="S507" s="21">
        <f t="shared" si="88"/>
        <v>0</v>
      </c>
      <c r="U507" s="28">
        <v>0</v>
      </c>
    </row>
    <row r="508" spans="1:22">
      <c r="A508" s="38" t="s">
        <v>6774</v>
      </c>
      <c r="B508" s="2" t="s">
        <v>488</v>
      </c>
      <c r="C508" s="2" t="s">
        <v>890</v>
      </c>
      <c r="D508" s="2" t="s">
        <v>6775</v>
      </c>
      <c r="E508" s="2" t="s">
        <v>273</v>
      </c>
      <c r="F508" s="2" t="s">
        <v>1009</v>
      </c>
      <c r="G508" s="139">
        <v>47.75</v>
      </c>
      <c r="H508" s="140">
        <v>-127.75</v>
      </c>
      <c r="I508" s="2">
        <v>10</v>
      </c>
      <c r="J508" s="38">
        <v>2010</v>
      </c>
      <c r="K508" s="2" t="s">
        <v>2855</v>
      </c>
      <c r="L508" s="126" t="s">
        <v>2856</v>
      </c>
      <c r="M508" s="157">
        <v>40348.416388888887</v>
      </c>
      <c r="N508" s="157">
        <v>40349.700231481482</v>
      </c>
      <c r="O508" s="157" t="s">
        <v>2857</v>
      </c>
      <c r="P508" s="126" t="s">
        <v>2382</v>
      </c>
      <c r="Q508" s="239">
        <f t="shared" si="89"/>
        <v>1.2838425925947377</v>
      </c>
      <c r="R508" s="239">
        <f t="shared" si="90"/>
        <v>1.4784722222248092</v>
      </c>
      <c r="S508" s="21">
        <f t="shared" si="88"/>
        <v>7.7030555555684259</v>
      </c>
      <c r="U508" s="28">
        <v>2660</v>
      </c>
      <c r="V508" s="169" t="s">
        <v>2858</v>
      </c>
    </row>
    <row r="509" spans="1:22">
      <c r="A509" s="38" t="s">
        <v>6774</v>
      </c>
      <c r="B509" s="2" t="s">
        <v>488</v>
      </c>
      <c r="C509" s="2" t="s">
        <v>890</v>
      </c>
      <c r="D509" s="2" t="s">
        <v>6775</v>
      </c>
      <c r="E509" s="2" t="s">
        <v>273</v>
      </c>
      <c r="F509" s="2" t="s">
        <v>1009</v>
      </c>
      <c r="G509" s="139">
        <v>47.75</v>
      </c>
      <c r="H509" s="140">
        <v>-127.75</v>
      </c>
      <c r="I509" s="2">
        <v>10</v>
      </c>
      <c r="J509" s="38">
        <v>2010</v>
      </c>
      <c r="K509" s="2" t="s">
        <v>2854</v>
      </c>
      <c r="L509" s="157">
        <v>40351.812847222223</v>
      </c>
      <c r="M509" s="157">
        <v>40351.890833333331</v>
      </c>
      <c r="N509" s="157">
        <v>40352.545277777775</v>
      </c>
      <c r="O509" s="157">
        <v>40352.632916666669</v>
      </c>
      <c r="P509" s="126" t="s">
        <v>2382</v>
      </c>
      <c r="Q509" s="239">
        <f t="shared" si="89"/>
        <v>0.65444444444437977</v>
      </c>
      <c r="R509" s="239">
        <f t="shared" si="90"/>
        <v>0.82006944444583496</v>
      </c>
      <c r="S509" s="21">
        <f t="shared" ref="S509:S572" si="91">((VALUE(Q509)) * 24) * 0.25</f>
        <v>3.9266666666662786</v>
      </c>
      <c r="U509" s="28">
        <v>2660</v>
      </c>
    </row>
    <row r="510" spans="1:22">
      <c r="A510" s="38" t="s">
        <v>6774</v>
      </c>
      <c r="B510" s="2" t="s">
        <v>488</v>
      </c>
      <c r="C510" s="2" t="s">
        <v>890</v>
      </c>
      <c r="D510" s="2" t="s">
        <v>6775</v>
      </c>
      <c r="E510" s="2" t="s">
        <v>273</v>
      </c>
      <c r="F510" s="2" t="s">
        <v>1009</v>
      </c>
      <c r="G510" s="139">
        <v>47.75</v>
      </c>
      <c r="H510" s="140">
        <v>-127.75</v>
      </c>
      <c r="I510" s="2">
        <v>10</v>
      </c>
      <c r="J510" s="38">
        <v>2010</v>
      </c>
      <c r="K510" s="2" t="s">
        <v>2853</v>
      </c>
      <c r="L510" s="157">
        <v>40353.143055555556</v>
      </c>
      <c r="M510" s="157">
        <v>40353.200694444444</v>
      </c>
      <c r="N510" s="157">
        <v>40353.420138888891</v>
      </c>
      <c r="O510" s="157">
        <v>40353.48333333333</v>
      </c>
      <c r="P510" s="126" t="s">
        <v>2382</v>
      </c>
      <c r="Q510" s="239">
        <f t="shared" si="89"/>
        <v>0.21944444444670808</v>
      </c>
      <c r="R510" s="239">
        <f t="shared" si="90"/>
        <v>0.34027777777373558</v>
      </c>
      <c r="S510" s="21">
        <f t="shared" si="91"/>
        <v>1.3166666666802485</v>
      </c>
      <c r="U510" s="28">
        <v>2610</v>
      </c>
    </row>
    <row r="511" spans="1:22">
      <c r="A511" s="38" t="s">
        <v>6774</v>
      </c>
      <c r="B511" s="2" t="s">
        <v>488</v>
      </c>
      <c r="C511" s="2" t="s">
        <v>890</v>
      </c>
      <c r="D511" s="2" t="s">
        <v>6775</v>
      </c>
      <c r="E511" s="2" t="s">
        <v>273</v>
      </c>
      <c r="F511" s="2" t="s">
        <v>1009</v>
      </c>
      <c r="G511" s="139">
        <v>47.75</v>
      </c>
      <c r="H511" s="140">
        <v>-127.75</v>
      </c>
      <c r="I511" s="2">
        <v>10</v>
      </c>
      <c r="J511" s="38">
        <v>2010</v>
      </c>
      <c r="K511" s="2" t="s">
        <v>2852</v>
      </c>
      <c r="L511" s="157">
        <v>40353.914583333331</v>
      </c>
      <c r="M511" s="157">
        <v>40353.986111111109</v>
      </c>
      <c r="N511" s="157">
        <v>40354.6</v>
      </c>
      <c r="O511" s="157">
        <v>40354.690972222219</v>
      </c>
      <c r="P511" s="126" t="s">
        <v>6777</v>
      </c>
      <c r="Q511" s="239">
        <f t="shared" si="89"/>
        <v>0.61388888888905058</v>
      </c>
      <c r="R511" s="239">
        <f t="shared" si="90"/>
        <v>0.77638888888759539</v>
      </c>
      <c r="S511" s="21">
        <f t="shared" si="91"/>
        <v>3.6833333333343035</v>
      </c>
      <c r="U511" s="28">
        <v>2659</v>
      </c>
    </row>
    <row r="512" spans="1:22" ht="14">
      <c r="A512" s="38" t="s">
        <v>6774</v>
      </c>
      <c r="B512" s="2" t="s">
        <v>488</v>
      </c>
      <c r="C512" s="2" t="s">
        <v>890</v>
      </c>
      <c r="D512" s="2" t="s">
        <v>6775</v>
      </c>
      <c r="E512" s="2" t="s">
        <v>273</v>
      </c>
      <c r="F512" s="2" t="s">
        <v>1009</v>
      </c>
      <c r="G512" s="139">
        <v>47.75</v>
      </c>
      <c r="H512" s="140">
        <v>-127.75</v>
      </c>
      <c r="I512" s="2">
        <v>10</v>
      </c>
      <c r="J512" s="38">
        <v>2010</v>
      </c>
      <c r="K512" s="2" t="s">
        <v>2849</v>
      </c>
      <c r="L512" s="157">
        <v>40355.126886574071</v>
      </c>
      <c r="M512" s="157">
        <v>40355.180555555555</v>
      </c>
      <c r="N512" s="157">
        <v>40355.6875</v>
      </c>
      <c r="O512" s="157">
        <v>40355.75</v>
      </c>
      <c r="P512" s="44" t="s">
        <v>6778</v>
      </c>
      <c r="Q512" s="239">
        <f t="shared" si="89"/>
        <v>0.50694444444525288</v>
      </c>
      <c r="R512" s="239">
        <f t="shared" si="90"/>
        <v>0.62311342592875008</v>
      </c>
      <c r="S512" s="21">
        <f t="shared" si="91"/>
        <v>3.0416666666715173</v>
      </c>
      <c r="U512" s="28">
        <v>2421</v>
      </c>
      <c r="V512" s="171" t="s">
        <v>2851</v>
      </c>
    </row>
    <row r="513" spans="1:22">
      <c r="A513" s="38" t="s">
        <v>6774</v>
      </c>
      <c r="B513" s="2" t="s">
        <v>488</v>
      </c>
      <c r="C513" s="2" t="s">
        <v>890</v>
      </c>
      <c r="D513" s="2" t="s">
        <v>6775</v>
      </c>
      <c r="E513" s="2" t="s">
        <v>273</v>
      </c>
      <c r="F513" s="2" t="s">
        <v>1009</v>
      </c>
      <c r="G513" s="139">
        <v>47.75</v>
      </c>
      <c r="H513" s="140">
        <v>-127.75</v>
      </c>
      <c r="I513" s="2">
        <v>10</v>
      </c>
      <c r="J513" s="38">
        <v>2010</v>
      </c>
      <c r="K513" s="2" t="s">
        <v>2847</v>
      </c>
      <c r="L513" s="157">
        <v>40356.128854166665</v>
      </c>
      <c r="M513" s="157">
        <v>40356.182210648149</v>
      </c>
      <c r="N513" s="157">
        <v>40356.581759259258</v>
      </c>
      <c r="O513" s="157">
        <v>40356.694293981483</v>
      </c>
      <c r="P513" s="126" t="s">
        <v>6779</v>
      </c>
      <c r="Q513" s="239">
        <f t="shared" si="89"/>
        <v>0.39954861110891216</v>
      </c>
      <c r="R513" s="239">
        <f t="shared" si="90"/>
        <v>0.56543981481809169</v>
      </c>
      <c r="S513" s="21">
        <f t="shared" si="91"/>
        <v>2.3972916666534729</v>
      </c>
      <c r="U513" s="28">
        <v>2609</v>
      </c>
    </row>
    <row r="514" spans="1:22">
      <c r="A514" s="38" t="s">
        <v>6774</v>
      </c>
      <c r="B514" s="2" t="s">
        <v>488</v>
      </c>
      <c r="C514" s="2" t="s">
        <v>890</v>
      </c>
      <c r="D514" s="2" t="s">
        <v>6775</v>
      </c>
      <c r="E514" s="2" t="s">
        <v>273</v>
      </c>
      <c r="F514" s="2" t="s">
        <v>1009</v>
      </c>
      <c r="G514" s="139">
        <v>47.75</v>
      </c>
      <c r="H514" s="140">
        <v>-127.75</v>
      </c>
      <c r="I514" s="2">
        <v>10</v>
      </c>
      <c r="J514" s="38">
        <v>2010</v>
      </c>
      <c r="K514" s="2" t="s">
        <v>2845</v>
      </c>
      <c r="L514" s="157">
        <v>40357.1091087963</v>
      </c>
      <c r="M514" s="157">
        <v>40357.163877314815</v>
      </c>
      <c r="N514" s="157">
        <v>40357.606851851851</v>
      </c>
      <c r="O514" s="157">
        <v>40357.681956018518</v>
      </c>
      <c r="P514" s="126" t="s">
        <v>6777</v>
      </c>
      <c r="Q514" s="239">
        <f t="shared" si="89"/>
        <v>0.44297453703620704</v>
      </c>
      <c r="R514" s="239">
        <f t="shared" si="90"/>
        <v>0.57284722221811535</v>
      </c>
      <c r="S514" s="21">
        <f t="shared" si="91"/>
        <v>2.6578472222172422</v>
      </c>
      <c r="U514" s="28">
        <v>2660</v>
      </c>
      <c r="V514" s="169" t="s">
        <v>2846</v>
      </c>
    </row>
    <row r="515" spans="1:22" ht="14">
      <c r="A515" s="38" t="s">
        <v>6774</v>
      </c>
      <c r="B515" s="2" t="s">
        <v>488</v>
      </c>
      <c r="C515" s="2" t="s">
        <v>890</v>
      </c>
      <c r="D515" s="2" t="s">
        <v>6775</v>
      </c>
      <c r="E515" s="2" t="s">
        <v>273</v>
      </c>
      <c r="F515" s="2" t="s">
        <v>1009</v>
      </c>
      <c r="G515" s="139">
        <v>47.75</v>
      </c>
      <c r="H515" s="140">
        <v>-127.75</v>
      </c>
      <c r="I515" s="2">
        <v>10</v>
      </c>
      <c r="J515" s="38">
        <v>2010</v>
      </c>
      <c r="K515" s="2" t="s">
        <v>2842</v>
      </c>
      <c r="L515" s="157">
        <v>40357.973611111112</v>
      </c>
      <c r="M515" s="157">
        <v>40358.033356481479</v>
      </c>
      <c r="N515" s="157">
        <v>40358.414502314816</v>
      </c>
      <c r="O515" s="157">
        <v>40358.527118055557</v>
      </c>
      <c r="P515" s="126" t="s">
        <v>6777</v>
      </c>
      <c r="Q515" s="239">
        <f t="shared" si="89"/>
        <v>0.38114583333663177</v>
      </c>
      <c r="R515" s="239">
        <f t="shared" si="90"/>
        <v>0.55350694444496185</v>
      </c>
      <c r="S515" s="21">
        <f t="shared" si="91"/>
        <v>2.2868750000197906</v>
      </c>
      <c r="U515" s="28">
        <v>2660</v>
      </c>
      <c r="V515" s="171" t="s">
        <v>2844</v>
      </c>
    </row>
    <row r="516" spans="1:22">
      <c r="A516" s="38" t="s">
        <v>6774</v>
      </c>
      <c r="B516" s="2" t="s">
        <v>488</v>
      </c>
      <c r="C516" s="2" t="s">
        <v>890</v>
      </c>
      <c r="D516" s="2" t="s">
        <v>6775</v>
      </c>
      <c r="E516" s="2" t="s">
        <v>273</v>
      </c>
      <c r="F516" s="2" t="s">
        <v>1009</v>
      </c>
      <c r="G516" s="139">
        <v>47.75</v>
      </c>
      <c r="H516" s="140">
        <v>-127.75</v>
      </c>
      <c r="I516" s="2">
        <v>10</v>
      </c>
      <c r="J516" s="38">
        <v>2010</v>
      </c>
      <c r="K516" s="2" t="s">
        <v>2838</v>
      </c>
      <c r="L516" s="157">
        <v>40358.811608796299</v>
      </c>
      <c r="M516" s="157">
        <v>40358.868611111109</v>
      </c>
      <c r="N516" s="157">
        <v>40359.542361111111</v>
      </c>
      <c r="O516" s="157">
        <v>40359.618055555555</v>
      </c>
      <c r="P516" s="126" t="s">
        <v>2382</v>
      </c>
      <c r="Q516" s="239">
        <f t="shared" si="89"/>
        <v>0.67375000000174623</v>
      </c>
      <c r="R516" s="239">
        <f t="shared" si="90"/>
        <v>0.80644675925577758</v>
      </c>
      <c r="S516" s="21">
        <f t="shared" si="91"/>
        <v>4.0425000000104774</v>
      </c>
      <c r="U516" s="28">
        <v>2660</v>
      </c>
      <c r="V516" s="169" t="s">
        <v>2841</v>
      </c>
    </row>
    <row r="517" spans="1:22">
      <c r="A517" s="38" t="s">
        <v>6780</v>
      </c>
      <c r="B517" s="2" t="s">
        <v>466</v>
      </c>
      <c r="C517" s="2" t="s">
        <v>896</v>
      </c>
      <c r="D517" s="2" t="s">
        <v>2801</v>
      </c>
      <c r="E517" s="2" t="s">
        <v>273</v>
      </c>
      <c r="F517" s="2" t="s">
        <v>898</v>
      </c>
      <c r="G517" s="139">
        <v>46.8</v>
      </c>
      <c r="H517" s="140">
        <v>-124.9</v>
      </c>
      <c r="I517" s="2">
        <v>10</v>
      </c>
      <c r="J517" s="38">
        <v>2010</v>
      </c>
      <c r="K517" s="159" t="s">
        <v>2835</v>
      </c>
      <c r="L517" s="126" t="s">
        <v>2836</v>
      </c>
      <c r="M517" s="157">
        <v>40388.050000000003</v>
      </c>
      <c r="N517" s="157">
        <v>40388.129861111112</v>
      </c>
      <c r="O517" s="157">
        <v>40388.20416666667</v>
      </c>
      <c r="P517" s="126" t="s">
        <v>6781</v>
      </c>
      <c r="Q517" s="239">
        <f t="shared" si="89"/>
        <v>7.9861111109494232E-2</v>
      </c>
      <c r="R517" s="239">
        <f t="shared" si="90"/>
        <v>0.31875000000582077</v>
      </c>
      <c r="S517" s="21">
        <f t="shared" si="91"/>
        <v>0.47916666665696539</v>
      </c>
      <c r="U517" s="28">
        <v>1004</v>
      </c>
      <c r="V517" s="169" t="s">
        <v>2837</v>
      </c>
    </row>
    <row r="518" spans="1:22">
      <c r="A518" s="38" t="s">
        <v>6780</v>
      </c>
      <c r="B518" s="2" t="s">
        <v>466</v>
      </c>
      <c r="C518" s="2" t="s">
        <v>896</v>
      </c>
      <c r="D518" s="2" t="s">
        <v>2801</v>
      </c>
      <c r="E518" s="2" t="s">
        <v>273</v>
      </c>
      <c r="F518" s="2" t="s">
        <v>898</v>
      </c>
      <c r="G518" s="139">
        <v>46.8</v>
      </c>
      <c r="H518" s="140">
        <v>-124.9</v>
      </c>
      <c r="I518" s="2">
        <v>10</v>
      </c>
      <c r="J518" s="38">
        <v>2010</v>
      </c>
      <c r="K518" s="159" t="s">
        <v>2832</v>
      </c>
      <c r="L518" s="157">
        <v>40388.811111111114</v>
      </c>
      <c r="M518" s="157">
        <v>40388.828472222223</v>
      </c>
      <c r="N518" s="157">
        <v>40389.071527777778</v>
      </c>
      <c r="O518" s="157">
        <v>40389.114583333336</v>
      </c>
      <c r="P518" s="126" t="s">
        <v>6781</v>
      </c>
      <c r="Q518" s="239">
        <f t="shared" si="89"/>
        <v>0.24305555555474712</v>
      </c>
      <c r="R518" s="239">
        <f t="shared" si="90"/>
        <v>0.30347222222189885</v>
      </c>
      <c r="S518" s="21">
        <f t="shared" si="91"/>
        <v>1.4583333333284827</v>
      </c>
      <c r="U518" s="28">
        <v>494</v>
      </c>
      <c r="V518" s="169" t="s">
        <v>2834</v>
      </c>
    </row>
    <row r="519" spans="1:22">
      <c r="A519" s="38" t="s">
        <v>6780</v>
      </c>
      <c r="B519" s="2" t="s">
        <v>466</v>
      </c>
      <c r="C519" s="2" t="s">
        <v>896</v>
      </c>
      <c r="D519" s="2" t="s">
        <v>2801</v>
      </c>
      <c r="E519" s="2" t="s">
        <v>273</v>
      </c>
      <c r="F519" s="2" t="s">
        <v>898</v>
      </c>
      <c r="G519" s="139">
        <v>44.5</v>
      </c>
      <c r="H519" s="140">
        <v>-125.1</v>
      </c>
      <c r="I519" s="2">
        <v>10</v>
      </c>
      <c r="J519" s="38">
        <v>2010</v>
      </c>
      <c r="K519" s="159" t="s">
        <v>2829</v>
      </c>
      <c r="L519" s="157">
        <v>40390.027777777781</v>
      </c>
      <c r="M519" s="157">
        <v>40390.05972222222</v>
      </c>
      <c r="N519" s="157">
        <v>40391.279861111114</v>
      </c>
      <c r="O519" s="157">
        <v>40391.307638888888</v>
      </c>
      <c r="P519" s="126" t="s">
        <v>1781</v>
      </c>
      <c r="Q519" s="239">
        <f t="shared" si="89"/>
        <v>1.2201388888934162</v>
      </c>
      <c r="R519" s="239">
        <f t="shared" si="90"/>
        <v>1.2798611111065838</v>
      </c>
      <c r="S519" s="21">
        <f t="shared" si="91"/>
        <v>7.3208333333604969</v>
      </c>
      <c r="U519" s="28">
        <v>816</v>
      </c>
      <c r="V519" s="169" t="s">
        <v>2831</v>
      </c>
    </row>
    <row r="520" spans="1:22">
      <c r="A520" s="38" t="s">
        <v>6780</v>
      </c>
      <c r="B520" s="2" t="s">
        <v>466</v>
      </c>
      <c r="C520" s="2" t="s">
        <v>896</v>
      </c>
      <c r="D520" s="2" t="s">
        <v>2801</v>
      </c>
      <c r="E520" s="2" t="s">
        <v>273</v>
      </c>
      <c r="F520" s="2" t="s">
        <v>898</v>
      </c>
      <c r="G520" s="139">
        <v>44.5</v>
      </c>
      <c r="H520" s="140">
        <v>-125.1</v>
      </c>
      <c r="I520" s="2">
        <v>10</v>
      </c>
      <c r="J520" s="38">
        <v>2010</v>
      </c>
      <c r="K520" s="159" t="s">
        <v>2827</v>
      </c>
      <c r="L520" s="157">
        <v>40391.799305555556</v>
      </c>
      <c r="M520" s="157">
        <v>40391.811805555553</v>
      </c>
      <c r="N520" s="157">
        <v>40391.825694444444</v>
      </c>
      <c r="O520" s="157">
        <v>40391.839583333334</v>
      </c>
      <c r="P520" s="44" t="s">
        <v>6782</v>
      </c>
      <c r="Q520" s="239">
        <f t="shared" si="89"/>
        <v>1.3888888890505768E-2</v>
      </c>
      <c r="R520" s="239">
        <f t="shared" si="90"/>
        <v>4.0277777778101154E-2</v>
      </c>
      <c r="S520" s="21">
        <f t="shared" si="91"/>
        <v>8.333333334303461E-2</v>
      </c>
      <c r="U520" s="28">
        <v>0</v>
      </c>
      <c r="V520" s="169" t="s">
        <v>2828</v>
      </c>
    </row>
    <row r="521" spans="1:22" ht="14">
      <c r="A521" s="38" t="s">
        <v>6780</v>
      </c>
      <c r="B521" s="2" t="s">
        <v>466</v>
      </c>
      <c r="C521" s="2" t="s">
        <v>896</v>
      </c>
      <c r="D521" s="2" t="s">
        <v>2801</v>
      </c>
      <c r="E521" s="2" t="s">
        <v>273</v>
      </c>
      <c r="F521" s="2" t="s">
        <v>898</v>
      </c>
      <c r="G521" s="139">
        <v>44.5</v>
      </c>
      <c r="H521" s="140">
        <v>-125.1</v>
      </c>
      <c r="I521" s="2">
        <v>10</v>
      </c>
      <c r="J521" s="38">
        <v>2010</v>
      </c>
      <c r="K521" s="159" t="s">
        <v>2824</v>
      </c>
      <c r="L521" s="157">
        <v>40391.886805555558</v>
      </c>
      <c r="M521" s="157">
        <v>40391.905555555553</v>
      </c>
      <c r="N521" s="157">
        <v>40392.218055555553</v>
      </c>
      <c r="O521" s="157">
        <v>40392.243750000001</v>
      </c>
      <c r="P521" s="44" t="s">
        <v>6782</v>
      </c>
      <c r="Q521" s="239">
        <f t="shared" si="89"/>
        <v>0.3125</v>
      </c>
      <c r="R521" s="239">
        <f t="shared" si="90"/>
        <v>0.35694444444379769</v>
      </c>
      <c r="S521" s="21">
        <f t="shared" si="91"/>
        <v>1.875</v>
      </c>
      <c r="U521" s="28">
        <v>638</v>
      </c>
      <c r="V521" s="171" t="s">
        <v>2826</v>
      </c>
    </row>
    <row r="522" spans="1:22">
      <c r="A522" s="38" t="s">
        <v>6780</v>
      </c>
      <c r="B522" s="2" t="s">
        <v>466</v>
      </c>
      <c r="C522" s="2" t="s">
        <v>896</v>
      </c>
      <c r="D522" s="2" t="s">
        <v>2801</v>
      </c>
      <c r="E522" s="2" t="s">
        <v>273</v>
      </c>
      <c r="F522" s="2" t="s">
        <v>898</v>
      </c>
      <c r="G522" s="139">
        <v>44.5</v>
      </c>
      <c r="H522" s="140">
        <v>-125.1</v>
      </c>
      <c r="I522" s="2">
        <v>10</v>
      </c>
      <c r="J522" s="38">
        <v>2010</v>
      </c>
      <c r="K522" s="159" t="s">
        <v>2821</v>
      </c>
      <c r="L522" s="157">
        <v>40392.86041666667</v>
      </c>
      <c r="M522" s="157">
        <v>40392.880555555559</v>
      </c>
      <c r="N522" s="157">
        <v>40393.28125</v>
      </c>
      <c r="O522" s="126" t="s">
        <v>2822</v>
      </c>
      <c r="P522" s="161" t="s">
        <v>6783</v>
      </c>
      <c r="Q522" s="239">
        <f t="shared" si="89"/>
        <v>0.40069444444088731</v>
      </c>
      <c r="R522" s="239">
        <f t="shared" si="90"/>
        <v>0.44374999999854481</v>
      </c>
      <c r="S522" s="21">
        <f t="shared" si="91"/>
        <v>2.4041666666453239</v>
      </c>
      <c r="U522" s="28">
        <v>781</v>
      </c>
      <c r="V522" s="169" t="s">
        <v>2823</v>
      </c>
    </row>
    <row r="523" spans="1:22">
      <c r="A523" s="38" t="s">
        <v>6780</v>
      </c>
      <c r="B523" s="2" t="s">
        <v>466</v>
      </c>
      <c r="C523" s="2" t="s">
        <v>896</v>
      </c>
      <c r="D523" s="2" t="s">
        <v>2801</v>
      </c>
      <c r="E523" s="2" t="s">
        <v>273</v>
      </c>
      <c r="F523" s="2" t="s">
        <v>898</v>
      </c>
      <c r="G523" s="139">
        <v>44.5</v>
      </c>
      <c r="H523" s="140">
        <v>-125.1</v>
      </c>
      <c r="I523" s="2">
        <v>10</v>
      </c>
      <c r="J523" s="38">
        <v>2010</v>
      </c>
      <c r="K523" s="159" t="s">
        <v>2819</v>
      </c>
      <c r="L523" s="157">
        <v>40393.941666666666</v>
      </c>
      <c r="M523" s="157">
        <v>40393.96875</v>
      </c>
      <c r="N523" s="157">
        <v>40395.332638888889</v>
      </c>
      <c r="O523" s="157">
        <v>40395.366666666669</v>
      </c>
      <c r="P523" s="126" t="s">
        <v>6783</v>
      </c>
      <c r="Q523" s="239">
        <f t="shared" si="89"/>
        <v>1.3638888888890506</v>
      </c>
      <c r="R523" s="239">
        <f t="shared" si="90"/>
        <v>1.4250000000029104</v>
      </c>
      <c r="S523" s="21">
        <f t="shared" si="91"/>
        <v>8.1833333333343035</v>
      </c>
      <c r="U523" s="28">
        <v>810</v>
      </c>
      <c r="V523" s="169" t="s">
        <v>6784</v>
      </c>
    </row>
    <row r="524" spans="1:22" ht="14">
      <c r="A524" s="38" t="s">
        <v>6780</v>
      </c>
      <c r="B524" s="2" t="s">
        <v>466</v>
      </c>
      <c r="C524" s="2" t="s">
        <v>896</v>
      </c>
      <c r="D524" s="2" t="s">
        <v>2801</v>
      </c>
      <c r="E524" s="2" t="s">
        <v>273</v>
      </c>
      <c r="F524" s="2" t="s">
        <v>898</v>
      </c>
      <c r="G524" s="139">
        <v>44.5</v>
      </c>
      <c r="H524" s="140">
        <v>-125.1</v>
      </c>
      <c r="I524" s="2">
        <v>10</v>
      </c>
      <c r="J524" s="38">
        <v>2010</v>
      </c>
      <c r="K524" s="159" t="s">
        <v>2816</v>
      </c>
      <c r="L524" s="157">
        <v>40396.029166666667</v>
      </c>
      <c r="M524" s="157">
        <v>40396.056944444441</v>
      </c>
      <c r="N524" s="157">
        <v>40397.07708333333</v>
      </c>
      <c r="O524" s="157">
        <v>40397.112500000003</v>
      </c>
      <c r="P524" s="126" t="s">
        <v>6785</v>
      </c>
      <c r="Q524" s="239">
        <f t="shared" si="89"/>
        <v>1.0201388888890506</v>
      </c>
      <c r="R524" s="239">
        <f t="shared" si="90"/>
        <v>1.0833333333357587</v>
      </c>
      <c r="S524" s="21">
        <f t="shared" si="91"/>
        <v>6.1208333333343035</v>
      </c>
      <c r="U524" s="28">
        <v>779</v>
      </c>
      <c r="V524" s="171" t="s">
        <v>2818</v>
      </c>
    </row>
    <row r="525" spans="1:22">
      <c r="A525" s="38" t="s">
        <v>6780</v>
      </c>
      <c r="B525" s="2" t="s">
        <v>466</v>
      </c>
      <c r="C525" s="2" t="s">
        <v>896</v>
      </c>
      <c r="D525" s="2" t="s">
        <v>2801</v>
      </c>
      <c r="E525" s="2" t="s">
        <v>273</v>
      </c>
      <c r="F525" s="2" t="s">
        <v>898</v>
      </c>
      <c r="G525" s="139">
        <v>45.9</v>
      </c>
      <c r="H525" s="140">
        <v>-129.9</v>
      </c>
      <c r="I525" s="2">
        <v>9</v>
      </c>
      <c r="J525" s="38">
        <v>2010</v>
      </c>
      <c r="K525" s="159" t="s">
        <v>2814</v>
      </c>
      <c r="L525" s="157">
        <v>40399.63957175926</v>
      </c>
      <c r="M525" s="157">
        <v>40399.692916666667</v>
      </c>
      <c r="N525" s="157">
        <v>40401.081250000003</v>
      </c>
      <c r="O525" s="157">
        <v>40401.129166666666</v>
      </c>
      <c r="P525" s="126" t="s">
        <v>1909</v>
      </c>
      <c r="Q525" s="239">
        <f t="shared" si="89"/>
        <v>1.3883333333360497</v>
      </c>
      <c r="R525" s="239">
        <f t="shared" si="90"/>
        <v>1.4895949074052623</v>
      </c>
      <c r="S525" s="21">
        <f t="shared" si="91"/>
        <v>8.3300000000162981</v>
      </c>
      <c r="U525" s="28">
        <v>1560</v>
      </c>
      <c r="V525" s="169" t="s">
        <v>2815</v>
      </c>
    </row>
    <row r="526" spans="1:22">
      <c r="A526" s="38" t="s">
        <v>6780</v>
      </c>
      <c r="B526" s="2" t="s">
        <v>466</v>
      </c>
      <c r="C526" s="2" t="s">
        <v>896</v>
      </c>
      <c r="D526" s="2" t="s">
        <v>2801</v>
      </c>
      <c r="E526" s="2" t="s">
        <v>273</v>
      </c>
      <c r="F526" s="2" t="s">
        <v>898</v>
      </c>
      <c r="G526" s="139">
        <v>45.9</v>
      </c>
      <c r="H526" s="140">
        <v>-129.9</v>
      </c>
      <c r="I526" s="2">
        <v>9</v>
      </c>
      <c r="J526" s="38">
        <v>2010</v>
      </c>
      <c r="K526" s="159" t="s">
        <v>2811</v>
      </c>
      <c r="L526" s="157">
        <v>40404.127083333333</v>
      </c>
      <c r="M526" s="157">
        <v>40404.166666666664</v>
      </c>
      <c r="N526" s="157">
        <v>40406.614583333336</v>
      </c>
      <c r="O526" s="157">
        <v>40406.66778935185</v>
      </c>
      <c r="P526" s="44" t="s">
        <v>6786</v>
      </c>
      <c r="Q526" s="239">
        <f t="shared" si="89"/>
        <v>2.4479166666715173</v>
      </c>
      <c r="R526" s="239">
        <f t="shared" si="90"/>
        <v>2.5407060185170849</v>
      </c>
      <c r="S526" s="21">
        <f t="shared" si="91"/>
        <v>14.687500000029104</v>
      </c>
      <c r="U526" s="28">
        <v>1543</v>
      </c>
      <c r="V526" s="169" t="s">
        <v>2813</v>
      </c>
    </row>
    <row r="527" spans="1:22">
      <c r="A527" s="38" t="s">
        <v>6780</v>
      </c>
      <c r="B527" s="2" t="s">
        <v>466</v>
      </c>
      <c r="C527" s="2" t="s">
        <v>896</v>
      </c>
      <c r="D527" s="2" t="s">
        <v>2801</v>
      </c>
      <c r="E527" s="2" t="s">
        <v>273</v>
      </c>
      <c r="F527" s="2" t="s">
        <v>898</v>
      </c>
      <c r="G527" s="139">
        <v>45.9</v>
      </c>
      <c r="H527" s="140">
        <v>-129.9</v>
      </c>
      <c r="I527" s="2">
        <v>9</v>
      </c>
      <c r="J527" s="38">
        <v>2010</v>
      </c>
      <c r="K527" s="159" t="s">
        <v>2810</v>
      </c>
      <c r="L527" s="157">
        <v>40407.822222222225</v>
      </c>
      <c r="M527" s="157">
        <v>40407.865277777775</v>
      </c>
      <c r="N527" s="157">
        <v>40408.609722222223</v>
      </c>
      <c r="O527" s="157">
        <v>40408.652777777781</v>
      </c>
      <c r="P527" s="44" t="s">
        <v>1909</v>
      </c>
      <c r="Q527" s="239">
        <f t="shared" si="89"/>
        <v>0.74444444444816327</v>
      </c>
      <c r="R527" s="239">
        <f t="shared" si="90"/>
        <v>0.83055555555620231</v>
      </c>
      <c r="S527" s="21">
        <f t="shared" si="91"/>
        <v>4.4666666666889796</v>
      </c>
      <c r="U527" s="28">
        <v>1544</v>
      </c>
    </row>
    <row r="528" spans="1:22">
      <c r="A528" s="38" t="s">
        <v>6780</v>
      </c>
      <c r="B528" s="2" t="s">
        <v>466</v>
      </c>
      <c r="C528" s="2" t="s">
        <v>896</v>
      </c>
      <c r="D528" s="2" t="s">
        <v>2801</v>
      </c>
      <c r="E528" s="2" t="s">
        <v>273</v>
      </c>
      <c r="F528" s="2" t="s">
        <v>898</v>
      </c>
      <c r="G528" s="139">
        <v>45.9</v>
      </c>
      <c r="H528" s="140">
        <v>-129.9</v>
      </c>
      <c r="I528" s="2">
        <v>9</v>
      </c>
      <c r="J528" s="38">
        <v>2010</v>
      </c>
      <c r="K528" s="159" t="s">
        <v>2807</v>
      </c>
      <c r="L528" s="157">
        <v>40409.155555555553</v>
      </c>
      <c r="M528" s="157">
        <v>40409.195833333331</v>
      </c>
      <c r="N528" s="157">
        <v>40410.305555555555</v>
      </c>
      <c r="O528" s="157">
        <v>40410.347222222219</v>
      </c>
      <c r="P528" s="44" t="s">
        <v>1837</v>
      </c>
      <c r="Q528" s="239">
        <f t="shared" ref="Q528:Q591" si="92">N528 - M528</f>
        <v>1.109722222223354</v>
      </c>
      <c r="R528" s="239">
        <f t="shared" ref="R528:R591" si="93">O528 - L528</f>
        <v>1.1916666666656965</v>
      </c>
      <c r="S528" s="21">
        <f t="shared" si="91"/>
        <v>6.6583333333401242</v>
      </c>
      <c r="U528" s="28">
        <v>1521</v>
      </c>
      <c r="V528" s="169" t="s">
        <v>2809</v>
      </c>
    </row>
    <row r="529" spans="1:22" ht="16">
      <c r="A529" s="38" t="s">
        <v>6780</v>
      </c>
      <c r="B529" s="2" t="s">
        <v>466</v>
      </c>
      <c r="C529" s="2" t="s">
        <v>896</v>
      </c>
      <c r="D529" s="2" t="s">
        <v>2801</v>
      </c>
      <c r="E529" s="2" t="s">
        <v>273</v>
      </c>
      <c r="F529" s="2" t="s">
        <v>898</v>
      </c>
      <c r="G529" s="139">
        <v>45.9</v>
      </c>
      <c r="H529" s="140">
        <v>-129.9</v>
      </c>
      <c r="I529" s="2">
        <v>9</v>
      </c>
      <c r="J529" s="38">
        <v>2010</v>
      </c>
      <c r="K529" s="159" t="s">
        <v>2804</v>
      </c>
      <c r="L529" s="157">
        <v>40410.834722222222</v>
      </c>
      <c r="M529" s="157">
        <v>40410.869444444441</v>
      </c>
      <c r="N529" s="160">
        <v>40411.254861111112</v>
      </c>
      <c r="O529" s="157">
        <v>40411.29583333333</v>
      </c>
      <c r="P529" s="44" t="s">
        <v>1909</v>
      </c>
      <c r="Q529" s="239">
        <f t="shared" si="92"/>
        <v>0.38541666667151731</v>
      </c>
      <c r="R529" s="239">
        <f t="shared" si="93"/>
        <v>0.46111111110803904</v>
      </c>
      <c r="S529" s="21">
        <f t="shared" si="91"/>
        <v>2.3125000000291038</v>
      </c>
      <c r="U529" s="28">
        <v>1543</v>
      </c>
      <c r="V529" s="169" t="s">
        <v>2806</v>
      </c>
    </row>
    <row r="530" spans="1:22">
      <c r="A530" s="38" t="s">
        <v>6780</v>
      </c>
      <c r="B530" s="2" t="s">
        <v>466</v>
      </c>
      <c r="C530" s="2" t="s">
        <v>896</v>
      </c>
      <c r="D530" s="2" t="s">
        <v>2801</v>
      </c>
      <c r="E530" s="2" t="s">
        <v>273</v>
      </c>
      <c r="F530" s="2" t="s">
        <v>898</v>
      </c>
      <c r="G530" s="139">
        <v>45.9</v>
      </c>
      <c r="H530" s="140">
        <v>-129.9</v>
      </c>
      <c r="I530" s="2">
        <v>9</v>
      </c>
      <c r="J530" s="38">
        <v>2010</v>
      </c>
      <c r="K530" s="159" t="s">
        <v>2800</v>
      </c>
      <c r="L530" s="157">
        <v>40412.026388888888</v>
      </c>
      <c r="M530" s="157">
        <v>40412.068055555559</v>
      </c>
      <c r="N530" s="157">
        <v>40412.729166666664</v>
      </c>
      <c r="O530" s="157">
        <v>40412.773611111108</v>
      </c>
      <c r="P530" s="44" t="s">
        <v>6787</v>
      </c>
      <c r="Q530" s="239">
        <f t="shared" si="92"/>
        <v>0.66111111110512866</v>
      </c>
      <c r="R530" s="239">
        <f t="shared" si="93"/>
        <v>0.74722222222044365</v>
      </c>
      <c r="S530" s="21">
        <f t="shared" si="91"/>
        <v>3.9666666666307719</v>
      </c>
      <c r="U530" s="28">
        <v>1541</v>
      </c>
      <c r="V530" s="169" t="s">
        <v>2803</v>
      </c>
    </row>
    <row r="531" spans="1:22">
      <c r="A531" s="28" t="s">
        <v>904</v>
      </c>
      <c r="B531" s="2" t="s">
        <v>466</v>
      </c>
      <c r="C531" s="2" t="s">
        <v>905</v>
      </c>
      <c r="D531" s="2" t="s">
        <v>801</v>
      </c>
      <c r="E531" s="2" t="s">
        <v>273</v>
      </c>
      <c r="F531" s="2" t="s">
        <v>898</v>
      </c>
      <c r="G531" s="139">
        <v>45.9</v>
      </c>
      <c r="H531" s="140">
        <v>-129.9</v>
      </c>
      <c r="I531" s="2">
        <v>9</v>
      </c>
      <c r="J531" s="38">
        <v>2010</v>
      </c>
      <c r="K531" s="159" t="s">
        <v>2798</v>
      </c>
      <c r="L531" s="157">
        <v>40417.828472222223</v>
      </c>
      <c r="M531" s="157">
        <v>40417.868055555555</v>
      </c>
      <c r="N531" s="157">
        <v>40418.577777777777</v>
      </c>
      <c r="O531" s="157">
        <v>40418.634722222225</v>
      </c>
      <c r="P531" s="172" t="s">
        <v>2799</v>
      </c>
      <c r="Q531" s="239">
        <f t="shared" si="92"/>
        <v>0.70972222222189885</v>
      </c>
      <c r="R531" s="239">
        <f t="shared" si="93"/>
        <v>0.80625000000145519</v>
      </c>
      <c r="S531" s="21">
        <f t="shared" si="91"/>
        <v>4.2583333333313931</v>
      </c>
      <c r="U531" s="28">
        <v>1535</v>
      </c>
      <c r="V531" s="162"/>
    </row>
    <row r="532" spans="1:22">
      <c r="A532" s="28" t="s">
        <v>904</v>
      </c>
      <c r="B532" s="2" t="s">
        <v>466</v>
      </c>
      <c r="C532" s="2" t="s">
        <v>905</v>
      </c>
      <c r="D532" s="2" t="s">
        <v>801</v>
      </c>
      <c r="E532" s="2" t="s">
        <v>273</v>
      </c>
      <c r="F532" s="2" t="s">
        <v>898</v>
      </c>
      <c r="G532" s="139">
        <v>45.9</v>
      </c>
      <c r="H532" s="140">
        <v>-129.9</v>
      </c>
      <c r="I532" s="2">
        <v>9</v>
      </c>
      <c r="J532" s="38">
        <v>2010</v>
      </c>
      <c r="K532" s="159" t="s">
        <v>2797</v>
      </c>
      <c r="L532" s="157">
        <v>40418.961805555555</v>
      </c>
      <c r="M532" s="157">
        <v>40418.997916666667</v>
      </c>
      <c r="N532" s="157">
        <v>40419.581250000003</v>
      </c>
      <c r="O532" s="157">
        <v>40419.638888888891</v>
      </c>
      <c r="P532" s="172" t="s">
        <v>1909</v>
      </c>
      <c r="Q532" s="239">
        <f t="shared" si="92"/>
        <v>0.58333333333575865</v>
      </c>
      <c r="R532" s="239">
        <f t="shared" si="93"/>
        <v>0.67708333333575865</v>
      </c>
      <c r="S532" s="21">
        <f t="shared" si="91"/>
        <v>3.5000000000145519</v>
      </c>
      <c r="U532" s="28">
        <v>1543</v>
      </c>
      <c r="V532" s="162"/>
    </row>
    <row r="533" spans="1:22">
      <c r="A533" s="28" t="s">
        <v>904</v>
      </c>
      <c r="B533" s="2" t="s">
        <v>466</v>
      </c>
      <c r="C533" s="2" t="s">
        <v>905</v>
      </c>
      <c r="D533" s="2" t="s">
        <v>801</v>
      </c>
      <c r="E533" s="2" t="s">
        <v>273</v>
      </c>
      <c r="F533" s="2" t="s">
        <v>898</v>
      </c>
      <c r="G533" s="139">
        <v>45.9</v>
      </c>
      <c r="H533" s="140">
        <v>-129.9</v>
      </c>
      <c r="I533" s="2">
        <v>9</v>
      </c>
      <c r="J533" s="38">
        <v>2010</v>
      </c>
      <c r="K533" s="159" t="s">
        <v>2794</v>
      </c>
      <c r="L533" s="157">
        <v>40421.052083333336</v>
      </c>
      <c r="M533" s="157">
        <v>40421.09652777778</v>
      </c>
      <c r="N533" s="157">
        <v>40424</v>
      </c>
      <c r="O533" s="157">
        <v>40424.631249999999</v>
      </c>
      <c r="P533" s="172" t="s">
        <v>2795</v>
      </c>
      <c r="Q533" s="239">
        <f t="shared" si="92"/>
        <v>2.9034722222204437</v>
      </c>
      <c r="R533" s="239">
        <f t="shared" si="93"/>
        <v>3.5791666666627862</v>
      </c>
      <c r="S533" s="21">
        <f t="shared" si="91"/>
        <v>17.420833333322662</v>
      </c>
      <c r="U533" s="28">
        <v>1720</v>
      </c>
      <c r="V533" s="162" t="s">
        <v>2796</v>
      </c>
    </row>
    <row r="534" spans="1:22">
      <c r="A534" s="28" t="s">
        <v>904</v>
      </c>
      <c r="B534" s="2" t="s">
        <v>466</v>
      </c>
      <c r="C534" s="2" t="s">
        <v>905</v>
      </c>
      <c r="D534" s="2" t="s">
        <v>801</v>
      </c>
      <c r="E534" s="2" t="s">
        <v>273</v>
      </c>
      <c r="F534" s="2" t="s">
        <v>898</v>
      </c>
      <c r="G534" s="139">
        <v>45.9</v>
      </c>
      <c r="H534" s="140">
        <v>-129.9</v>
      </c>
      <c r="I534" s="2">
        <v>9</v>
      </c>
      <c r="J534" s="38">
        <v>2010</v>
      </c>
      <c r="K534" s="159" t="s">
        <v>2793</v>
      </c>
      <c r="L534" s="157">
        <v>40425.127083333333</v>
      </c>
      <c r="M534" s="157">
        <v>40425.166666666664</v>
      </c>
      <c r="N534" s="157">
        <v>40425.756944444445</v>
      </c>
      <c r="O534" s="157">
        <v>40425.806250000001</v>
      </c>
      <c r="P534" s="172" t="s">
        <v>1837</v>
      </c>
      <c r="Q534" s="239">
        <f t="shared" si="92"/>
        <v>0.59027777778101154</v>
      </c>
      <c r="R534" s="239">
        <f t="shared" si="93"/>
        <v>0.67916666666860692</v>
      </c>
      <c r="S534" s="21">
        <f t="shared" si="91"/>
        <v>3.5416666666860692</v>
      </c>
      <c r="U534" s="28">
        <v>1523</v>
      </c>
      <c r="V534" s="162"/>
    </row>
    <row r="535" spans="1:22">
      <c r="A535" s="28" t="s">
        <v>904</v>
      </c>
      <c r="B535" s="2" t="s">
        <v>466</v>
      </c>
      <c r="C535" s="2" t="s">
        <v>905</v>
      </c>
      <c r="D535" s="2" t="s">
        <v>801</v>
      </c>
      <c r="E535" s="2" t="s">
        <v>273</v>
      </c>
      <c r="F535" s="2" t="s">
        <v>898</v>
      </c>
      <c r="G535" s="139">
        <v>45.9</v>
      </c>
      <c r="H535" s="140">
        <v>-129.9</v>
      </c>
      <c r="I535" s="2">
        <v>9</v>
      </c>
      <c r="J535" s="38">
        <v>2010</v>
      </c>
      <c r="K535" s="159" t="s">
        <v>2791</v>
      </c>
      <c r="L535" s="157">
        <v>40426.125694444447</v>
      </c>
      <c r="M535" s="157">
        <v>40426.169444444444</v>
      </c>
      <c r="N535" s="157">
        <v>40426.310416666667</v>
      </c>
      <c r="O535" s="157">
        <v>40426.381249999999</v>
      </c>
      <c r="P535" s="172" t="s">
        <v>2792</v>
      </c>
      <c r="Q535" s="239">
        <f t="shared" si="92"/>
        <v>0.14097222222335404</v>
      </c>
      <c r="R535" s="239">
        <f t="shared" si="93"/>
        <v>0.25555555555183673</v>
      </c>
      <c r="S535" s="21">
        <f t="shared" si="91"/>
        <v>0.84583333334012423</v>
      </c>
      <c r="U535" s="28">
        <v>1522</v>
      </c>
      <c r="V535" s="162" t="s">
        <v>2790</v>
      </c>
    </row>
    <row r="536" spans="1:22">
      <c r="A536" s="28" t="s">
        <v>904</v>
      </c>
      <c r="B536" s="2" t="s">
        <v>466</v>
      </c>
      <c r="C536" s="2" t="s">
        <v>905</v>
      </c>
      <c r="D536" s="2" t="s">
        <v>801</v>
      </c>
      <c r="E536" s="2" t="s">
        <v>273</v>
      </c>
      <c r="F536" s="2" t="s">
        <v>898</v>
      </c>
      <c r="G536" s="139">
        <v>45.9</v>
      </c>
      <c r="H536" s="140">
        <v>-129.9</v>
      </c>
      <c r="I536" s="2">
        <v>9</v>
      </c>
      <c r="J536" s="38">
        <v>2010</v>
      </c>
      <c r="K536" s="159" t="s">
        <v>2788</v>
      </c>
      <c r="L536" s="157">
        <v>40426.715277777781</v>
      </c>
      <c r="M536" s="157">
        <v>40426.759722222225</v>
      </c>
      <c r="N536" s="157">
        <v>40427.231944444444</v>
      </c>
      <c r="O536" s="157">
        <v>40427.277083333334</v>
      </c>
      <c r="P536" s="172" t="s">
        <v>2789</v>
      </c>
      <c r="Q536" s="239">
        <f t="shared" si="92"/>
        <v>0.47222222221898846</v>
      </c>
      <c r="R536" s="239">
        <f t="shared" si="93"/>
        <v>0.56180555555329192</v>
      </c>
      <c r="S536" s="21">
        <f t="shared" si="91"/>
        <v>2.8333333333139308</v>
      </c>
      <c r="U536" s="28">
        <v>1525</v>
      </c>
      <c r="V536" s="162"/>
    </row>
    <row r="537" spans="1:22">
      <c r="A537" s="28" t="s">
        <v>907</v>
      </c>
      <c r="B537" s="2" t="s">
        <v>1487</v>
      </c>
      <c r="C537" s="2" t="s">
        <v>908</v>
      </c>
      <c r="D537" s="2" t="s">
        <v>6788</v>
      </c>
      <c r="E537" s="2" t="s">
        <v>196</v>
      </c>
      <c r="F537" s="2" t="s">
        <v>787</v>
      </c>
      <c r="G537" s="198">
        <v>29.16352071</v>
      </c>
      <c r="H537" s="197">
        <v>-88.014657740000004</v>
      </c>
      <c r="I537" s="159">
        <v>16</v>
      </c>
      <c r="J537" s="38">
        <v>2010</v>
      </c>
      <c r="K537" s="159" t="s">
        <v>2787</v>
      </c>
      <c r="L537" s="157">
        <v>40466.809027777781</v>
      </c>
      <c r="M537" s="157">
        <v>40466.828472222223</v>
      </c>
      <c r="N537" s="157">
        <v>40467.404861111114</v>
      </c>
      <c r="O537" s="157">
        <v>40467.431944444441</v>
      </c>
      <c r="P537" s="175" t="s">
        <v>2756</v>
      </c>
      <c r="Q537" s="239">
        <f t="shared" si="92"/>
        <v>0.57638888889050577</v>
      </c>
      <c r="R537" s="239">
        <f t="shared" si="93"/>
        <v>0.62291666665987577</v>
      </c>
      <c r="S537" s="21">
        <f t="shared" si="91"/>
        <v>3.4583333333430346</v>
      </c>
      <c r="U537" s="28">
        <v>531</v>
      </c>
      <c r="V537" s="162"/>
    </row>
    <row r="538" spans="1:22">
      <c r="A538" s="28" t="s">
        <v>907</v>
      </c>
      <c r="B538" s="2" t="s">
        <v>1487</v>
      </c>
      <c r="C538" s="2" t="s">
        <v>908</v>
      </c>
      <c r="D538" s="2" t="s">
        <v>6788</v>
      </c>
      <c r="E538" s="2" t="s">
        <v>196</v>
      </c>
      <c r="F538" s="2" t="s">
        <v>787</v>
      </c>
      <c r="G538" s="197">
        <v>28.06531369</v>
      </c>
      <c r="H538" s="197">
        <v>-89.717602650000003</v>
      </c>
      <c r="I538" s="159">
        <v>16</v>
      </c>
      <c r="J538" s="38">
        <v>2010</v>
      </c>
      <c r="K538" s="159" t="s">
        <v>2785</v>
      </c>
      <c r="L538" s="157">
        <v>40468.041666666664</v>
      </c>
      <c r="M538" s="157">
        <v>40468.067361111112</v>
      </c>
      <c r="N538" s="157">
        <v>40468.518055555556</v>
      </c>
      <c r="O538" s="157">
        <v>40468.543055555558</v>
      </c>
      <c r="P538" s="175" t="s">
        <v>2786</v>
      </c>
      <c r="Q538" s="239">
        <f t="shared" si="92"/>
        <v>0.45069444444379769</v>
      </c>
      <c r="R538" s="239">
        <f t="shared" si="93"/>
        <v>0.50138888889341615</v>
      </c>
      <c r="S538" s="21">
        <f t="shared" si="91"/>
        <v>2.7041666666627862</v>
      </c>
      <c r="U538" s="28">
        <v>647</v>
      </c>
      <c r="V538" s="162"/>
    </row>
    <row r="539" spans="1:22">
      <c r="A539" s="28" t="s">
        <v>907</v>
      </c>
      <c r="B539" s="2" t="s">
        <v>1487</v>
      </c>
      <c r="C539" s="2" t="s">
        <v>908</v>
      </c>
      <c r="D539" s="2" t="s">
        <v>6788</v>
      </c>
      <c r="E539" s="2" t="s">
        <v>196</v>
      </c>
      <c r="F539" s="2" t="s">
        <v>787</v>
      </c>
      <c r="G539" s="197">
        <v>27.71854579</v>
      </c>
      <c r="H539" s="197">
        <v>-90.65189968</v>
      </c>
      <c r="I539" s="205">
        <v>15</v>
      </c>
      <c r="J539" s="38">
        <v>2010</v>
      </c>
      <c r="K539" s="159" t="s">
        <v>2783</v>
      </c>
      <c r="L539" s="157">
        <v>40468.880555555559</v>
      </c>
      <c r="M539" s="157">
        <v>40468.911111111112</v>
      </c>
      <c r="N539" s="157">
        <v>40469.521527777775</v>
      </c>
      <c r="O539" s="157">
        <v>40469.54791666667</v>
      </c>
      <c r="P539" s="175" t="s">
        <v>2784</v>
      </c>
      <c r="Q539" s="239">
        <f t="shared" si="92"/>
        <v>0.61041666666278616</v>
      </c>
      <c r="R539" s="239">
        <f t="shared" si="93"/>
        <v>0.66736111111094942</v>
      </c>
      <c r="S539" s="21">
        <f t="shared" si="91"/>
        <v>3.6624999999767169</v>
      </c>
      <c r="U539" s="28">
        <v>875</v>
      </c>
      <c r="V539" s="162"/>
    </row>
    <row r="540" spans="1:22">
      <c r="A540" s="28" t="s">
        <v>907</v>
      </c>
      <c r="B540" s="2" t="s">
        <v>1487</v>
      </c>
      <c r="C540" s="2" t="s">
        <v>908</v>
      </c>
      <c r="D540" s="2" t="s">
        <v>6788</v>
      </c>
      <c r="E540" s="2" t="s">
        <v>196</v>
      </c>
      <c r="F540" s="2" t="s">
        <v>787</v>
      </c>
      <c r="G540" s="197">
        <v>27.594445260000001</v>
      </c>
      <c r="H540" s="197">
        <v>-91.823389019999993</v>
      </c>
      <c r="I540" s="205">
        <v>15</v>
      </c>
      <c r="J540" s="38">
        <v>2010</v>
      </c>
      <c r="K540" s="159" t="s">
        <v>2781</v>
      </c>
      <c r="L540" s="157">
        <v>40469.875</v>
      </c>
      <c r="M540" s="157">
        <v>40469.898611111108</v>
      </c>
      <c r="N540" s="157">
        <v>40470.527083333334</v>
      </c>
      <c r="O540" s="157">
        <v>40470.552777777775</v>
      </c>
      <c r="P540" s="175" t="s">
        <v>2782</v>
      </c>
      <c r="Q540" s="239">
        <f t="shared" si="92"/>
        <v>0.62847222222626442</v>
      </c>
      <c r="R540" s="239">
        <f t="shared" si="93"/>
        <v>0.67777777777519077</v>
      </c>
      <c r="S540" s="21">
        <f t="shared" si="91"/>
        <v>3.7708333333575865</v>
      </c>
      <c r="U540" s="28">
        <v>612</v>
      </c>
      <c r="V540" s="162"/>
    </row>
    <row r="541" spans="1:22">
      <c r="A541" s="28" t="s">
        <v>907</v>
      </c>
      <c r="B541" s="2" t="s">
        <v>1487</v>
      </c>
      <c r="C541" s="2" t="s">
        <v>908</v>
      </c>
      <c r="D541" s="2" t="s">
        <v>6788</v>
      </c>
      <c r="E541" s="2" t="s">
        <v>196</v>
      </c>
      <c r="F541" s="2" t="s">
        <v>787</v>
      </c>
      <c r="G541" s="197">
        <v>27.685746179999999</v>
      </c>
      <c r="H541" s="197">
        <v>-92.227837339999994</v>
      </c>
      <c r="I541" s="205">
        <v>15</v>
      </c>
      <c r="J541" s="38">
        <v>2010</v>
      </c>
      <c r="K541" s="159" t="s">
        <v>2779</v>
      </c>
      <c r="L541" s="157">
        <v>40470.880555555559</v>
      </c>
      <c r="M541" s="157">
        <v>40470.897222222222</v>
      </c>
      <c r="N541" s="157">
        <v>40471.519444444442</v>
      </c>
      <c r="O541" s="157">
        <v>40471.541666666664</v>
      </c>
      <c r="P541" s="175" t="s">
        <v>2780</v>
      </c>
      <c r="Q541" s="239">
        <f t="shared" si="92"/>
        <v>0.62222222222044365</v>
      </c>
      <c r="R541" s="239">
        <f t="shared" si="93"/>
        <v>0.66111111110512866</v>
      </c>
      <c r="S541" s="21">
        <f t="shared" si="91"/>
        <v>3.7333333333226619</v>
      </c>
      <c r="U541" s="28">
        <v>369</v>
      </c>
      <c r="V541" s="162"/>
    </row>
    <row r="542" spans="1:22">
      <c r="A542" s="28" t="s">
        <v>907</v>
      </c>
      <c r="B542" s="2" t="s">
        <v>1487</v>
      </c>
      <c r="C542" s="2" t="s">
        <v>908</v>
      </c>
      <c r="D542" s="2" t="s">
        <v>6788</v>
      </c>
      <c r="E542" s="2" t="s">
        <v>196</v>
      </c>
      <c r="F542" s="2" t="s">
        <v>787</v>
      </c>
      <c r="G542" s="197">
        <v>27.42796847</v>
      </c>
      <c r="H542" s="197">
        <v>-93.583578009999997</v>
      </c>
      <c r="I542" s="205">
        <v>15</v>
      </c>
      <c r="J542" s="38">
        <v>2010</v>
      </c>
      <c r="K542" s="159" t="s">
        <v>2777</v>
      </c>
      <c r="L542" s="157">
        <v>40471.883333333331</v>
      </c>
      <c r="M542" s="157">
        <v>40471.9</v>
      </c>
      <c r="N542" s="157">
        <v>40472.502083333333</v>
      </c>
      <c r="O542" s="157">
        <v>40472.525000000001</v>
      </c>
      <c r="P542" s="175" t="s">
        <v>2778</v>
      </c>
      <c r="Q542" s="239">
        <f t="shared" si="92"/>
        <v>0.60208333333139308</v>
      </c>
      <c r="R542" s="239">
        <f t="shared" si="93"/>
        <v>0.64166666667006211</v>
      </c>
      <c r="S542" s="21">
        <f t="shared" si="91"/>
        <v>3.6124999999883585</v>
      </c>
      <c r="U542" s="28">
        <v>547</v>
      </c>
      <c r="V542" s="162"/>
    </row>
    <row r="543" spans="1:22">
      <c r="A543" s="28" t="s">
        <v>907</v>
      </c>
      <c r="B543" s="2" t="s">
        <v>1487</v>
      </c>
      <c r="C543" s="2" t="s">
        <v>908</v>
      </c>
      <c r="D543" s="2" t="s">
        <v>6788</v>
      </c>
      <c r="E543" s="2" t="s">
        <v>196</v>
      </c>
      <c r="F543" s="2" t="s">
        <v>787</v>
      </c>
      <c r="G543" s="197">
        <v>27.811848640000001</v>
      </c>
      <c r="H543" s="197">
        <v>-91.534153799999999</v>
      </c>
      <c r="I543" s="159">
        <v>15</v>
      </c>
      <c r="J543" s="38">
        <v>2010</v>
      </c>
      <c r="K543" s="159" t="s">
        <v>2774</v>
      </c>
      <c r="L543" s="173">
        <v>40472.918055555558</v>
      </c>
      <c r="M543" s="173">
        <v>40472.938888888886</v>
      </c>
      <c r="N543" s="173">
        <v>40473.525694444441</v>
      </c>
      <c r="O543" s="157">
        <v>40473.546527777777</v>
      </c>
      <c r="P543" s="175" t="s">
        <v>2775</v>
      </c>
      <c r="Q543" s="239">
        <f t="shared" si="92"/>
        <v>0.58680555555474712</v>
      </c>
      <c r="R543" s="239">
        <f t="shared" si="93"/>
        <v>0.62847222221898846</v>
      </c>
      <c r="S543" s="21">
        <f t="shared" si="91"/>
        <v>3.5208333333284827</v>
      </c>
      <c r="U543" s="28">
        <v>376</v>
      </c>
      <c r="V543" s="162" t="s">
        <v>2776</v>
      </c>
    </row>
    <row r="544" spans="1:22">
      <c r="A544" s="28" t="s">
        <v>907</v>
      </c>
      <c r="B544" s="2" t="s">
        <v>1487</v>
      </c>
      <c r="C544" s="2" t="s">
        <v>908</v>
      </c>
      <c r="D544" s="2" t="s">
        <v>6788</v>
      </c>
      <c r="E544" s="2" t="s">
        <v>196</v>
      </c>
      <c r="F544" s="2" t="s">
        <v>787</v>
      </c>
      <c r="G544" s="197">
        <v>27.715835479999999</v>
      </c>
      <c r="H544" s="197">
        <v>-90.514654199999995</v>
      </c>
      <c r="I544" s="159">
        <v>15</v>
      </c>
      <c r="J544" s="38">
        <v>2010</v>
      </c>
      <c r="K544" s="159" t="s">
        <v>2772</v>
      </c>
      <c r="L544" s="157">
        <v>40474.205555555556</v>
      </c>
      <c r="M544" s="157">
        <v>40474.231249999997</v>
      </c>
      <c r="N544" s="157">
        <v>40474.522916666669</v>
      </c>
      <c r="O544" s="157">
        <v>40474.549305555556</v>
      </c>
      <c r="P544" s="175" t="s">
        <v>2773</v>
      </c>
      <c r="Q544" s="239">
        <f t="shared" si="92"/>
        <v>0.29166666667151731</v>
      </c>
      <c r="R544" s="239">
        <f t="shared" si="93"/>
        <v>0.34375</v>
      </c>
      <c r="S544" s="21">
        <f t="shared" si="91"/>
        <v>1.7500000000291038</v>
      </c>
      <c r="U544" s="28">
        <v>820</v>
      </c>
      <c r="V544" s="162"/>
    </row>
    <row r="545" spans="1:22">
      <c r="A545" s="28" t="s">
        <v>907</v>
      </c>
      <c r="B545" s="2" t="s">
        <v>1487</v>
      </c>
      <c r="C545" s="2" t="s">
        <v>908</v>
      </c>
      <c r="D545" s="2" t="s">
        <v>6788</v>
      </c>
      <c r="E545" s="2" t="s">
        <v>196</v>
      </c>
      <c r="F545" s="2" t="s">
        <v>787</v>
      </c>
      <c r="G545" s="197">
        <v>29.069664190000001</v>
      </c>
      <c r="H545" s="197">
        <v>-88.376987</v>
      </c>
      <c r="I545" s="159">
        <v>16</v>
      </c>
      <c r="J545" s="38">
        <v>2010</v>
      </c>
      <c r="K545" s="159" t="s">
        <v>2770</v>
      </c>
      <c r="L545" s="157">
        <v>40475.048611111109</v>
      </c>
      <c r="M545" s="157">
        <v>40475.077777777777</v>
      </c>
      <c r="N545" s="157">
        <v>40476.365972222222</v>
      </c>
      <c r="O545" s="157">
        <v>40476.380555555559</v>
      </c>
      <c r="P545" s="175" t="s">
        <v>2771</v>
      </c>
      <c r="Q545" s="239">
        <f t="shared" si="92"/>
        <v>1.2881944444452529</v>
      </c>
      <c r="R545" s="239">
        <f t="shared" si="93"/>
        <v>1.3319444444496185</v>
      </c>
      <c r="S545" s="21">
        <f t="shared" si="91"/>
        <v>7.7291666666715173</v>
      </c>
      <c r="U545" s="28">
        <v>467</v>
      </c>
      <c r="V545" s="162"/>
    </row>
    <row r="546" spans="1:22">
      <c r="A546" s="28" t="s">
        <v>907</v>
      </c>
      <c r="B546" s="2" t="s">
        <v>1487</v>
      </c>
      <c r="C546" s="2" t="s">
        <v>908</v>
      </c>
      <c r="D546" s="2" t="s">
        <v>6788</v>
      </c>
      <c r="E546" s="2" t="s">
        <v>196</v>
      </c>
      <c r="F546" s="2" t="s">
        <v>787</v>
      </c>
      <c r="G546" s="197">
        <v>29.07060306</v>
      </c>
      <c r="H546" s="197">
        <v>-88.377433780000004</v>
      </c>
      <c r="I546" s="159">
        <v>16</v>
      </c>
      <c r="J546" s="38">
        <v>2010</v>
      </c>
      <c r="K546" s="159" t="s">
        <v>2768</v>
      </c>
      <c r="L546" s="157">
        <v>40476.873611111114</v>
      </c>
      <c r="M546" s="157">
        <v>40476.893055555556</v>
      </c>
      <c r="N546" s="157">
        <v>40477.508333333331</v>
      </c>
      <c r="O546" s="157">
        <v>40477.538194444445</v>
      </c>
      <c r="P546" s="175" t="s">
        <v>2769</v>
      </c>
      <c r="Q546" s="239">
        <f t="shared" si="92"/>
        <v>0.61527777777519077</v>
      </c>
      <c r="R546" s="239">
        <f t="shared" si="93"/>
        <v>0.66458333333139308</v>
      </c>
      <c r="S546" s="21">
        <f t="shared" si="91"/>
        <v>3.6916666666511446</v>
      </c>
      <c r="U546" s="28">
        <v>417</v>
      </c>
      <c r="V546" s="162"/>
    </row>
    <row r="547" spans="1:22">
      <c r="A547" s="28" t="s">
        <v>907</v>
      </c>
      <c r="B547" s="2" t="s">
        <v>1487</v>
      </c>
      <c r="C547" s="2" t="s">
        <v>908</v>
      </c>
      <c r="D547" s="2" t="s">
        <v>6788</v>
      </c>
      <c r="E547" s="2" t="s">
        <v>196</v>
      </c>
      <c r="F547" s="2" t="s">
        <v>787</v>
      </c>
      <c r="G547" s="197">
        <v>28.194223310000002</v>
      </c>
      <c r="H547" s="197">
        <v>-89.798368319999994</v>
      </c>
      <c r="I547" s="205">
        <v>16</v>
      </c>
      <c r="J547" s="38">
        <v>2010</v>
      </c>
      <c r="K547" s="159" t="s">
        <v>2766</v>
      </c>
      <c r="L547" s="157">
        <v>40477.880555555559</v>
      </c>
      <c r="M547" s="157">
        <v>40477.897916666669</v>
      </c>
      <c r="N547" s="157">
        <v>40478.53125</v>
      </c>
      <c r="O547" s="157">
        <v>40478.563194444447</v>
      </c>
      <c r="P547" s="175" t="s">
        <v>2767</v>
      </c>
      <c r="Q547" s="239">
        <f t="shared" si="92"/>
        <v>0.63333333333139308</v>
      </c>
      <c r="R547" s="239">
        <f t="shared" si="93"/>
        <v>0.68263888888759539</v>
      </c>
      <c r="S547" s="21">
        <f t="shared" si="91"/>
        <v>3.7999999999883585</v>
      </c>
      <c r="U547" s="28">
        <v>442</v>
      </c>
      <c r="V547" s="162"/>
    </row>
    <row r="548" spans="1:22">
      <c r="A548" s="28" t="s">
        <v>907</v>
      </c>
      <c r="B548" s="2" t="s">
        <v>1487</v>
      </c>
      <c r="C548" s="2" t="s">
        <v>908</v>
      </c>
      <c r="D548" s="2" t="s">
        <v>6788</v>
      </c>
      <c r="E548" s="2" t="s">
        <v>196</v>
      </c>
      <c r="F548" s="2" t="s">
        <v>787</v>
      </c>
      <c r="G548" s="197"/>
      <c r="H548" s="197"/>
      <c r="I548" s="159">
        <v>16</v>
      </c>
      <c r="J548" s="38">
        <v>2010</v>
      </c>
      <c r="K548" s="159" t="s">
        <v>2763</v>
      </c>
      <c r="L548" s="157">
        <v>40478.875</v>
      </c>
      <c r="M548" s="157">
        <v>40478.897222222222</v>
      </c>
      <c r="N548" s="157">
        <v>40479.693055555559</v>
      </c>
      <c r="O548" s="157">
        <v>40479.712500000001</v>
      </c>
      <c r="P548" s="175" t="s">
        <v>2764</v>
      </c>
      <c r="Q548" s="239">
        <f t="shared" si="92"/>
        <v>0.79583333333721384</v>
      </c>
      <c r="R548" s="239">
        <f t="shared" si="93"/>
        <v>0.83750000000145519</v>
      </c>
      <c r="S548" s="21">
        <f t="shared" si="91"/>
        <v>4.7750000000232831</v>
      </c>
      <c r="U548" s="28">
        <v>541</v>
      </c>
      <c r="V548" s="176" t="s">
        <v>6789</v>
      </c>
    </row>
    <row r="549" spans="1:22">
      <c r="A549" s="28" t="s">
        <v>907</v>
      </c>
      <c r="B549" s="2" t="s">
        <v>1487</v>
      </c>
      <c r="C549" s="2" t="s">
        <v>908</v>
      </c>
      <c r="D549" s="2" t="s">
        <v>6788</v>
      </c>
      <c r="E549" s="2" t="s">
        <v>196</v>
      </c>
      <c r="F549" s="2" t="s">
        <v>787</v>
      </c>
      <c r="G549" s="197">
        <v>28.857805039999999</v>
      </c>
      <c r="H549" s="197">
        <v>-88.494393500000001</v>
      </c>
      <c r="I549" s="159">
        <v>16</v>
      </c>
      <c r="J549" s="38">
        <v>2010</v>
      </c>
      <c r="K549" s="159" t="s">
        <v>2761</v>
      </c>
      <c r="L549" s="157">
        <v>40480.87777777778</v>
      </c>
      <c r="M549" s="157">
        <v>40480.90347222222</v>
      </c>
      <c r="N549" s="157">
        <v>40481.523611111108</v>
      </c>
      <c r="O549" s="157">
        <v>40481.552777777775</v>
      </c>
      <c r="P549" s="175" t="s">
        <v>2762</v>
      </c>
      <c r="Q549" s="239">
        <f t="shared" si="92"/>
        <v>0.62013888888759539</v>
      </c>
      <c r="R549" s="239">
        <f t="shared" si="93"/>
        <v>0.67499999999563443</v>
      </c>
      <c r="S549" s="21">
        <f t="shared" si="91"/>
        <v>3.7208333333255723</v>
      </c>
      <c r="U549" s="28">
        <v>890</v>
      </c>
      <c r="V549" s="177"/>
    </row>
    <row r="550" spans="1:22">
      <c r="A550" s="28" t="s">
        <v>907</v>
      </c>
      <c r="B550" s="2" t="s">
        <v>1487</v>
      </c>
      <c r="C550" s="2" t="s">
        <v>908</v>
      </c>
      <c r="D550" s="2" t="s">
        <v>6788</v>
      </c>
      <c r="E550" s="2" t="s">
        <v>196</v>
      </c>
      <c r="F550" s="2" t="s">
        <v>787</v>
      </c>
      <c r="G550" s="197">
        <v>28.310154919999999</v>
      </c>
      <c r="H550" s="197">
        <v>-87.311178670000004</v>
      </c>
      <c r="I550" s="159">
        <v>16</v>
      </c>
      <c r="J550" s="38">
        <v>2010</v>
      </c>
      <c r="K550" s="159" t="s">
        <v>2758</v>
      </c>
      <c r="L550" s="157">
        <v>40481.890277777777</v>
      </c>
      <c r="M550" s="157">
        <v>40481.952777777777</v>
      </c>
      <c r="N550" s="157">
        <v>40482.492361111108</v>
      </c>
      <c r="O550" s="157">
        <v>40482.54791666667</v>
      </c>
      <c r="P550" s="175" t="s">
        <v>2759</v>
      </c>
      <c r="Q550" s="239">
        <f t="shared" si="92"/>
        <v>0.53958333333139308</v>
      </c>
      <c r="R550" s="239">
        <f t="shared" si="93"/>
        <v>0.65763888889341615</v>
      </c>
      <c r="S550" s="21">
        <f t="shared" si="91"/>
        <v>3.2374999999883585</v>
      </c>
      <c r="U550" s="28">
        <v>2603</v>
      </c>
      <c r="V550" s="176" t="s">
        <v>2760</v>
      </c>
    </row>
    <row r="551" spans="1:22">
      <c r="A551" s="28" t="s">
        <v>907</v>
      </c>
      <c r="B551" s="2" t="s">
        <v>1487</v>
      </c>
      <c r="C551" s="2" t="s">
        <v>908</v>
      </c>
      <c r="D551" s="2" t="s">
        <v>6788</v>
      </c>
      <c r="E551" s="2" t="s">
        <v>196</v>
      </c>
      <c r="F551" s="2" t="s">
        <v>787</v>
      </c>
      <c r="G551" s="197">
        <v>29.157677769999999</v>
      </c>
      <c r="H551" s="197">
        <v>-88.011142090000007</v>
      </c>
      <c r="I551" s="159">
        <v>16</v>
      </c>
      <c r="J551" s="38">
        <v>2010</v>
      </c>
      <c r="K551" s="159" t="s">
        <v>2755</v>
      </c>
      <c r="L551" s="157">
        <v>40482.877083333333</v>
      </c>
      <c r="M551" s="157">
        <v>40482.896527777775</v>
      </c>
      <c r="N551" s="157">
        <v>40484.074999999997</v>
      </c>
      <c r="O551" s="157">
        <v>40484.097916666666</v>
      </c>
      <c r="P551" s="175" t="s">
        <v>2756</v>
      </c>
      <c r="Q551" s="239">
        <f t="shared" si="92"/>
        <v>1.1784722222218988</v>
      </c>
      <c r="R551" s="239">
        <f t="shared" si="93"/>
        <v>1.2208333333328483</v>
      </c>
      <c r="S551" s="21">
        <f t="shared" si="91"/>
        <v>7.0708333333313931</v>
      </c>
      <c r="U551" s="28">
        <v>540</v>
      </c>
      <c r="V551" s="176" t="s">
        <v>2757</v>
      </c>
    </row>
    <row r="552" spans="1:22">
      <c r="A552" s="28" t="s">
        <v>907</v>
      </c>
      <c r="B552" s="2" t="s">
        <v>1487</v>
      </c>
      <c r="C552" s="2" t="s">
        <v>908</v>
      </c>
      <c r="D552" s="2" t="s">
        <v>6788</v>
      </c>
      <c r="E552" s="2" t="s">
        <v>196</v>
      </c>
      <c r="F552" s="2" t="s">
        <v>787</v>
      </c>
      <c r="G552" s="197">
        <v>28.651328419999999</v>
      </c>
      <c r="H552" s="197">
        <v>-88.467341770000004</v>
      </c>
      <c r="I552" s="159">
        <v>16</v>
      </c>
      <c r="J552" s="38">
        <v>2010</v>
      </c>
      <c r="K552" s="159" t="s">
        <v>2752</v>
      </c>
      <c r="L552" s="157">
        <v>40484.549305555556</v>
      </c>
      <c r="M552" s="157">
        <v>40484.586111111108</v>
      </c>
      <c r="N552" s="157">
        <v>40485.597916666666</v>
      </c>
      <c r="O552" s="157">
        <v>40485.667361111111</v>
      </c>
      <c r="P552" s="175" t="s">
        <v>2753</v>
      </c>
      <c r="Q552" s="239">
        <f t="shared" si="92"/>
        <v>1.0118055555576575</v>
      </c>
      <c r="R552" s="239">
        <f t="shared" si="93"/>
        <v>1.1180555555547471</v>
      </c>
      <c r="S552" s="21">
        <f t="shared" si="91"/>
        <v>6.070833333345945</v>
      </c>
      <c r="U552" s="28">
        <v>1459</v>
      </c>
      <c r="V552" s="176" t="s">
        <v>2754</v>
      </c>
    </row>
    <row r="553" spans="1:22">
      <c r="A553" s="28" t="s">
        <v>910</v>
      </c>
      <c r="B553" s="2" t="s">
        <v>1487</v>
      </c>
      <c r="C553" s="2" t="s">
        <v>911</v>
      </c>
      <c r="D553" s="2" t="s">
        <v>2731</v>
      </c>
      <c r="E553" s="2" t="s">
        <v>913</v>
      </c>
      <c r="F553" s="2" t="s">
        <v>787</v>
      </c>
      <c r="G553" s="197">
        <v>26.20387917</v>
      </c>
      <c r="H553" s="197">
        <v>-84.755381470000003</v>
      </c>
      <c r="I553" s="159">
        <v>16</v>
      </c>
      <c r="J553" s="38">
        <v>2010</v>
      </c>
      <c r="K553" s="159" t="s">
        <v>2750</v>
      </c>
      <c r="L553" s="157">
        <v>40493.011805555558</v>
      </c>
      <c r="M553" s="157">
        <v>40493.047222222223</v>
      </c>
      <c r="N553" s="157">
        <v>40493.271527777775</v>
      </c>
      <c r="O553" s="157">
        <v>40493.295138888891</v>
      </c>
      <c r="P553" s="38" t="s">
        <v>2751</v>
      </c>
      <c r="Q553" s="239">
        <f t="shared" si="92"/>
        <v>0.22430555555183673</v>
      </c>
      <c r="R553" s="239">
        <f t="shared" si="93"/>
        <v>0.28333333333284827</v>
      </c>
      <c r="S553" s="21">
        <f t="shared" si="91"/>
        <v>1.3458333333110204</v>
      </c>
      <c r="U553" s="28">
        <v>730</v>
      </c>
      <c r="V553" s="162"/>
    </row>
    <row r="554" spans="1:22">
      <c r="A554" s="28" t="s">
        <v>910</v>
      </c>
      <c r="B554" s="2" t="s">
        <v>1487</v>
      </c>
      <c r="C554" s="2" t="s">
        <v>911</v>
      </c>
      <c r="D554" s="2" t="s">
        <v>2731</v>
      </c>
      <c r="E554" s="2" t="s">
        <v>913</v>
      </c>
      <c r="F554" s="2" t="s">
        <v>787</v>
      </c>
      <c r="G554" s="197">
        <v>24.750483890000002</v>
      </c>
      <c r="H554" s="197">
        <v>-80.453361270000002</v>
      </c>
      <c r="I554" s="159">
        <v>17</v>
      </c>
      <c r="J554" s="38">
        <v>2010</v>
      </c>
      <c r="K554" s="159" t="s">
        <v>2747</v>
      </c>
      <c r="L554" s="157">
        <v>40494.89166666667</v>
      </c>
      <c r="M554" s="157">
        <v>40494.956944444442</v>
      </c>
      <c r="N554" s="157">
        <v>40495.02847222222</v>
      </c>
      <c r="O554" s="157">
        <v>40495.052083333336</v>
      </c>
      <c r="P554" s="38" t="s">
        <v>2748</v>
      </c>
      <c r="Q554" s="239">
        <f t="shared" si="92"/>
        <v>7.1527777778101154E-2</v>
      </c>
      <c r="R554" s="239">
        <f t="shared" si="93"/>
        <v>0.16041666666569654</v>
      </c>
      <c r="S554" s="21">
        <f t="shared" si="91"/>
        <v>0.42916666666860692</v>
      </c>
      <c r="U554" s="28">
        <v>212</v>
      </c>
      <c r="V554" s="162" t="s">
        <v>2749</v>
      </c>
    </row>
    <row r="555" spans="1:22">
      <c r="A555" s="28" t="s">
        <v>910</v>
      </c>
      <c r="B555" s="2" t="s">
        <v>1487</v>
      </c>
      <c r="C555" s="2" t="s">
        <v>911</v>
      </c>
      <c r="D555" s="2" t="s">
        <v>2731</v>
      </c>
      <c r="E555" s="2" t="s">
        <v>913</v>
      </c>
      <c r="F555" s="2" t="s">
        <v>787</v>
      </c>
      <c r="G555" s="197">
        <v>24.433141389999999</v>
      </c>
      <c r="H555" s="197">
        <v>-80.754709009999999</v>
      </c>
      <c r="I555" s="159">
        <v>17</v>
      </c>
      <c r="J555" s="38">
        <v>2010</v>
      </c>
      <c r="K555" s="159" t="s">
        <v>2745</v>
      </c>
      <c r="L555" s="157">
        <v>40495.627083333333</v>
      </c>
      <c r="M555" s="157">
        <v>40495.722916666666</v>
      </c>
      <c r="N555" s="157">
        <v>40496.022222222222</v>
      </c>
      <c r="O555" s="157">
        <v>40496.047222222223</v>
      </c>
      <c r="P555" s="38" t="s">
        <v>2746</v>
      </c>
      <c r="Q555" s="239">
        <f t="shared" si="92"/>
        <v>0.29930555555620231</v>
      </c>
      <c r="R555" s="239">
        <f t="shared" si="93"/>
        <v>0.42013888889050577</v>
      </c>
      <c r="S555" s="21">
        <f t="shared" si="91"/>
        <v>1.7958333333372138</v>
      </c>
      <c r="U555" s="28">
        <v>367</v>
      </c>
      <c r="V555" s="162"/>
    </row>
    <row r="556" spans="1:22">
      <c r="A556" s="28" t="s">
        <v>910</v>
      </c>
      <c r="B556" s="2" t="s">
        <v>1487</v>
      </c>
      <c r="C556" s="2" t="s">
        <v>911</v>
      </c>
      <c r="D556" s="2" t="s">
        <v>2731</v>
      </c>
      <c r="E556" s="2" t="s">
        <v>913</v>
      </c>
      <c r="F556" s="2" t="s">
        <v>787</v>
      </c>
      <c r="G556" s="197">
        <v>30.724279620000001</v>
      </c>
      <c r="H556" s="197">
        <v>-79.658080490000003</v>
      </c>
      <c r="I556" s="159">
        <v>17</v>
      </c>
      <c r="J556" s="38">
        <v>2010</v>
      </c>
      <c r="K556" s="159" t="s">
        <v>2743</v>
      </c>
      <c r="L556" s="157">
        <v>40497.54583333333</v>
      </c>
      <c r="M556" s="157">
        <v>40497.61041666667</v>
      </c>
      <c r="N556" s="157">
        <v>40498.025694444441</v>
      </c>
      <c r="O556" s="157">
        <v>40498.057638888888</v>
      </c>
      <c r="P556" s="38" t="s">
        <v>2744</v>
      </c>
      <c r="Q556" s="239">
        <f t="shared" si="92"/>
        <v>0.4152777777708252</v>
      </c>
      <c r="R556" s="239">
        <f t="shared" si="93"/>
        <v>0.5118055555576575</v>
      </c>
      <c r="S556" s="21">
        <f t="shared" si="91"/>
        <v>2.4916666666249512</v>
      </c>
      <c r="U556" s="28">
        <v>632</v>
      </c>
      <c r="V556" s="162"/>
    </row>
    <row r="557" spans="1:22">
      <c r="A557" s="28" t="s">
        <v>910</v>
      </c>
      <c r="B557" s="2" t="s">
        <v>1487</v>
      </c>
      <c r="C557" s="2" t="s">
        <v>911</v>
      </c>
      <c r="D557" s="2" t="s">
        <v>2731</v>
      </c>
      <c r="E557" s="2" t="s">
        <v>913</v>
      </c>
      <c r="F557" s="2" t="s">
        <v>787</v>
      </c>
      <c r="G557" s="197">
        <v>30.075907969999999</v>
      </c>
      <c r="H557" s="197">
        <v>-79.952112529999994</v>
      </c>
      <c r="I557" s="159">
        <v>17</v>
      </c>
      <c r="J557" s="38">
        <v>2010</v>
      </c>
      <c r="K557" s="159" t="s">
        <v>2741</v>
      </c>
      <c r="L557" s="157">
        <v>40499.549305555556</v>
      </c>
      <c r="M557" s="157">
        <v>40499.598611111112</v>
      </c>
      <c r="N557" s="157">
        <v>40500.022222222222</v>
      </c>
      <c r="O557" s="173">
        <v>40500.047222222223</v>
      </c>
      <c r="P557" s="38" t="s">
        <v>2742</v>
      </c>
      <c r="Q557" s="239">
        <f t="shared" si="92"/>
        <v>0.42361111110949423</v>
      </c>
      <c r="R557" s="239">
        <f t="shared" si="93"/>
        <v>0.49791666666715173</v>
      </c>
      <c r="S557" s="21">
        <f t="shared" si="91"/>
        <v>2.5416666666569654</v>
      </c>
      <c r="U557" s="28">
        <v>518</v>
      </c>
      <c r="V557" s="162"/>
    </row>
    <row r="558" spans="1:22">
      <c r="A558" s="28" t="s">
        <v>910</v>
      </c>
      <c r="B558" s="2" t="s">
        <v>1487</v>
      </c>
      <c r="C558" s="2" t="s">
        <v>911</v>
      </c>
      <c r="D558" s="2" t="s">
        <v>2731</v>
      </c>
      <c r="E558" s="2" t="s">
        <v>913</v>
      </c>
      <c r="F558" s="2" t="s">
        <v>787</v>
      </c>
      <c r="G558" s="197">
        <v>30.039553269999999</v>
      </c>
      <c r="H558" s="197">
        <v>-80.194400259999995</v>
      </c>
      <c r="I558" s="159">
        <v>17</v>
      </c>
      <c r="J558" s="38">
        <v>2010</v>
      </c>
      <c r="K558" s="159" t="s">
        <v>2738</v>
      </c>
      <c r="L558" s="157">
        <v>40500.547222222223</v>
      </c>
      <c r="M558" s="157">
        <v>40500.613194444442</v>
      </c>
      <c r="N558" s="157">
        <v>40500.944444444445</v>
      </c>
      <c r="O558" s="157">
        <v>40500.963888888888</v>
      </c>
      <c r="P558" s="38" t="s">
        <v>2739</v>
      </c>
      <c r="Q558" s="239">
        <f t="shared" si="92"/>
        <v>0.33125000000291038</v>
      </c>
      <c r="R558" s="239">
        <f t="shared" si="93"/>
        <v>0.41666666666424135</v>
      </c>
      <c r="S558" s="21">
        <f t="shared" si="91"/>
        <v>1.9875000000174623</v>
      </c>
      <c r="U558" s="28">
        <v>250</v>
      </c>
      <c r="V558" s="162" t="s">
        <v>2740</v>
      </c>
    </row>
    <row r="559" spans="1:22">
      <c r="A559" s="28" t="s">
        <v>910</v>
      </c>
      <c r="B559" s="2" t="s">
        <v>1487</v>
      </c>
      <c r="C559" s="2" t="s">
        <v>911</v>
      </c>
      <c r="D559" s="2" t="s">
        <v>2731</v>
      </c>
      <c r="E559" s="2" t="s">
        <v>913</v>
      </c>
      <c r="F559" s="2" t="s">
        <v>787</v>
      </c>
      <c r="G559" s="197">
        <v>27.88698085</v>
      </c>
      <c r="H559" s="197">
        <v>-79.615629870000006</v>
      </c>
      <c r="I559" s="159">
        <v>17</v>
      </c>
      <c r="J559" s="38">
        <v>2010</v>
      </c>
      <c r="K559" s="159" t="s">
        <v>2735</v>
      </c>
      <c r="L559" s="173">
        <v>40502.57916666667</v>
      </c>
      <c r="M559" s="173">
        <v>40502.648611111108</v>
      </c>
      <c r="N559" s="173">
        <v>40502.756944444445</v>
      </c>
      <c r="O559" s="157">
        <v>40502.844444444447</v>
      </c>
      <c r="P559" s="38" t="s">
        <v>2736</v>
      </c>
      <c r="Q559" s="239">
        <f t="shared" si="92"/>
        <v>0.10833333333721384</v>
      </c>
      <c r="R559" s="239">
        <f t="shared" si="93"/>
        <v>0.26527777777664596</v>
      </c>
      <c r="S559" s="21">
        <f t="shared" si="91"/>
        <v>0.65000000002328306</v>
      </c>
      <c r="U559" s="28">
        <v>732</v>
      </c>
      <c r="V559" s="162" t="s">
        <v>2737</v>
      </c>
    </row>
    <row r="560" spans="1:22">
      <c r="A560" s="28" t="s">
        <v>910</v>
      </c>
      <c r="B560" s="2" t="s">
        <v>1487</v>
      </c>
      <c r="C560" s="2" t="s">
        <v>911</v>
      </c>
      <c r="D560" s="2" t="s">
        <v>2731</v>
      </c>
      <c r="E560" s="2" t="s">
        <v>913</v>
      </c>
      <c r="F560" s="2" t="s">
        <v>787</v>
      </c>
      <c r="G560" s="197">
        <v>27.895868650000001</v>
      </c>
      <c r="H560" s="197">
        <v>-79.619230549999997</v>
      </c>
      <c r="I560" s="159">
        <v>17</v>
      </c>
      <c r="J560" s="38">
        <v>2010</v>
      </c>
      <c r="K560" s="159" t="s">
        <v>2733</v>
      </c>
      <c r="L560" s="157">
        <v>40503.590277777781</v>
      </c>
      <c r="M560" s="157">
        <v>40503.654166666667</v>
      </c>
      <c r="N560" s="157">
        <v>40503.938888888886</v>
      </c>
      <c r="O560" s="157">
        <v>40503.97152777778</v>
      </c>
      <c r="P560" s="38" t="s">
        <v>2734</v>
      </c>
      <c r="Q560" s="239">
        <f t="shared" si="92"/>
        <v>0.28472222221898846</v>
      </c>
      <c r="R560" s="239">
        <f t="shared" si="93"/>
        <v>0.38124999999854481</v>
      </c>
      <c r="S560" s="21">
        <f t="shared" si="91"/>
        <v>1.7083333333139308</v>
      </c>
      <c r="U560" s="28">
        <v>688</v>
      </c>
    </row>
    <row r="561" spans="1:22">
      <c r="A561" s="28" t="s">
        <v>910</v>
      </c>
      <c r="B561" s="2" t="s">
        <v>1487</v>
      </c>
      <c r="C561" s="2" t="s">
        <v>911</v>
      </c>
      <c r="D561" s="2" t="s">
        <v>2731</v>
      </c>
      <c r="E561" s="2" t="s">
        <v>913</v>
      </c>
      <c r="F561" s="2" t="s">
        <v>787</v>
      </c>
      <c r="G561" s="197">
        <v>28.319622379999998</v>
      </c>
      <c r="H561" s="197">
        <v>-79.749832499999997</v>
      </c>
      <c r="I561" s="159">
        <v>17</v>
      </c>
      <c r="J561" s="38">
        <v>2010</v>
      </c>
      <c r="K561" s="159" t="s">
        <v>2730</v>
      </c>
      <c r="L561" s="157">
        <v>40504.552777777775</v>
      </c>
      <c r="M561" s="157">
        <v>40504.6</v>
      </c>
      <c r="N561" s="157">
        <v>40505.025694444441</v>
      </c>
      <c r="O561" s="173">
        <v>40505.052083333336</v>
      </c>
      <c r="P561" s="38" t="s">
        <v>2732</v>
      </c>
      <c r="Q561" s="239">
        <f t="shared" si="92"/>
        <v>0.4256944444423425</v>
      </c>
      <c r="R561" s="239">
        <f t="shared" si="93"/>
        <v>0.49930555556056788</v>
      </c>
      <c r="S561" s="21">
        <f t="shared" si="91"/>
        <v>2.554166666654055</v>
      </c>
      <c r="U561" s="28">
        <v>478</v>
      </c>
    </row>
    <row r="562" spans="1:22">
      <c r="A562" t="s">
        <v>916</v>
      </c>
      <c r="B562" s="38" t="s">
        <v>883</v>
      </c>
      <c r="C562" s="38" t="s">
        <v>917</v>
      </c>
      <c r="D562" s="38" t="s">
        <v>918</v>
      </c>
      <c r="E562" s="38" t="s">
        <v>249</v>
      </c>
      <c r="F562" s="38" t="s">
        <v>250</v>
      </c>
      <c r="G562" s="178">
        <v>21.6</v>
      </c>
      <c r="H562" s="178">
        <v>-158.73333333333301</v>
      </c>
      <c r="I562" s="179">
        <v>4</v>
      </c>
      <c r="J562" s="38">
        <v>2011</v>
      </c>
      <c r="K562" s="38" t="s">
        <v>2728</v>
      </c>
      <c r="L562" s="157">
        <v>40684.756249999999</v>
      </c>
      <c r="M562" s="157">
        <v>40684.841666666667</v>
      </c>
      <c r="N562" s="157">
        <v>40685.238194444442</v>
      </c>
      <c r="O562" s="157">
        <v>40685.304166666669</v>
      </c>
      <c r="P562" s="188" t="s">
        <v>2715</v>
      </c>
      <c r="Q562" s="239">
        <f t="shared" si="92"/>
        <v>0.39652777777519077</v>
      </c>
      <c r="R562" s="239">
        <f t="shared" si="93"/>
        <v>0.54791666667006211</v>
      </c>
      <c r="S562" s="21">
        <f t="shared" si="91"/>
        <v>2.3791666666511446</v>
      </c>
      <c r="U562" s="28">
        <v>1912</v>
      </c>
      <c r="V562" s="187" t="s">
        <v>2707</v>
      </c>
    </row>
    <row r="563" spans="1:22">
      <c r="A563" t="s">
        <v>916</v>
      </c>
      <c r="B563" s="38" t="s">
        <v>883</v>
      </c>
      <c r="C563" s="38" t="s">
        <v>917</v>
      </c>
      <c r="D563" s="38" t="s">
        <v>918</v>
      </c>
      <c r="E563" s="38" t="s">
        <v>249</v>
      </c>
      <c r="F563" s="38" t="s">
        <v>250</v>
      </c>
      <c r="G563" s="178">
        <v>22.716666666666701</v>
      </c>
      <c r="H563" s="178">
        <v>-158.03333333333299</v>
      </c>
      <c r="I563" s="179">
        <v>4</v>
      </c>
      <c r="J563" s="38">
        <v>2011</v>
      </c>
      <c r="K563" s="38" t="s">
        <v>2726</v>
      </c>
      <c r="L563" s="157">
        <v>40685.763194444444</v>
      </c>
      <c r="M563" s="157">
        <v>40685.876388888886</v>
      </c>
      <c r="N563" s="157">
        <v>40686.032638888886</v>
      </c>
      <c r="O563" s="157">
        <v>40686.165972222225</v>
      </c>
      <c r="P563" s="188" t="s">
        <v>2706</v>
      </c>
      <c r="Q563" s="239">
        <f t="shared" si="92"/>
        <v>0.15625</v>
      </c>
      <c r="R563" s="239">
        <f t="shared" si="93"/>
        <v>0.40277777778101154</v>
      </c>
      <c r="S563" s="21">
        <f t="shared" si="91"/>
        <v>0.9375</v>
      </c>
      <c r="U563" s="28">
        <v>4728</v>
      </c>
      <c r="V563" s="187" t="s">
        <v>2709</v>
      </c>
    </row>
    <row r="564" spans="1:22">
      <c r="A564" t="s">
        <v>916</v>
      </c>
      <c r="B564" s="38" t="s">
        <v>883</v>
      </c>
      <c r="C564" s="38" t="s">
        <v>917</v>
      </c>
      <c r="D564" s="38" t="s">
        <v>918</v>
      </c>
      <c r="E564" s="38" t="s">
        <v>249</v>
      </c>
      <c r="F564" s="38" t="s">
        <v>250</v>
      </c>
      <c r="G564" s="178">
        <v>22.716666666666701</v>
      </c>
      <c r="H564" s="178">
        <v>-158.03333333333299</v>
      </c>
      <c r="I564" s="179">
        <v>4</v>
      </c>
      <c r="J564" s="38">
        <v>2011</v>
      </c>
      <c r="K564" s="38" t="s">
        <v>2725</v>
      </c>
      <c r="L564" s="157">
        <v>40686.490277777775</v>
      </c>
      <c r="M564" s="157">
        <v>40686.686805555553</v>
      </c>
      <c r="N564" s="157">
        <v>40687.171527777777</v>
      </c>
      <c r="O564" s="157">
        <v>40687.290277777778</v>
      </c>
      <c r="P564" s="188" t="s">
        <v>2706</v>
      </c>
      <c r="Q564" s="239">
        <f t="shared" si="92"/>
        <v>0.48472222222335404</v>
      </c>
      <c r="R564" s="239">
        <f t="shared" si="93"/>
        <v>0.80000000000291038</v>
      </c>
      <c r="S564" s="21">
        <f t="shared" si="91"/>
        <v>2.9083333333401242</v>
      </c>
      <c r="U564" s="28">
        <v>4728</v>
      </c>
      <c r="V564" s="187" t="s">
        <v>2711</v>
      </c>
    </row>
    <row r="565" spans="1:22">
      <c r="A565" t="s">
        <v>916</v>
      </c>
      <c r="B565" s="38" t="s">
        <v>883</v>
      </c>
      <c r="C565" s="38" t="s">
        <v>917</v>
      </c>
      <c r="D565" s="38" t="s">
        <v>918</v>
      </c>
      <c r="E565" s="38" t="s">
        <v>249</v>
      </c>
      <c r="F565" s="38" t="s">
        <v>250</v>
      </c>
      <c r="G565" s="178">
        <v>22.716666666666701</v>
      </c>
      <c r="H565" s="178">
        <v>-158.03333333333299</v>
      </c>
      <c r="I565" s="179">
        <v>4</v>
      </c>
      <c r="J565" s="38">
        <v>2011</v>
      </c>
      <c r="K565" s="38" t="s">
        <v>2723</v>
      </c>
      <c r="L565" s="157">
        <v>40687.933333333334</v>
      </c>
      <c r="M565" s="157">
        <v>40688.041666666664</v>
      </c>
      <c r="N565" s="157">
        <v>40688.281944444447</v>
      </c>
      <c r="O565" s="157">
        <v>40688.412499999999</v>
      </c>
      <c r="P565" s="188" t="s">
        <v>2706</v>
      </c>
      <c r="Q565" s="239">
        <f t="shared" si="92"/>
        <v>0.24027777778246673</v>
      </c>
      <c r="R565" s="239">
        <f t="shared" si="93"/>
        <v>0.47916666666424135</v>
      </c>
      <c r="S565" s="21">
        <f t="shared" si="91"/>
        <v>1.4416666666948004</v>
      </c>
      <c r="U565" s="28">
        <v>4728</v>
      </c>
      <c r="V565" s="187" t="s">
        <v>2713</v>
      </c>
    </row>
    <row r="566" spans="1:22">
      <c r="A566" t="s">
        <v>916</v>
      </c>
      <c r="B566" s="38" t="s">
        <v>883</v>
      </c>
      <c r="C566" s="38" t="s">
        <v>917</v>
      </c>
      <c r="D566" s="38" t="s">
        <v>918</v>
      </c>
      <c r="E566" s="38" t="s">
        <v>249</v>
      </c>
      <c r="F566" s="38" t="s">
        <v>250</v>
      </c>
      <c r="G566" s="178">
        <v>22.716666666666701</v>
      </c>
      <c r="H566" s="178">
        <v>-158.03333333333299</v>
      </c>
      <c r="I566" s="179">
        <v>4</v>
      </c>
      <c r="J566" s="38">
        <v>2011</v>
      </c>
      <c r="K566" s="38" t="s">
        <v>2722</v>
      </c>
      <c r="L566" s="157">
        <v>40688.801388888889</v>
      </c>
      <c r="M566" s="157">
        <v>40688.931250000001</v>
      </c>
      <c r="N566" s="157">
        <v>40689.220833333333</v>
      </c>
      <c r="O566" s="184">
        <v>40689.324999999997</v>
      </c>
      <c r="P566" s="188" t="s">
        <v>2706</v>
      </c>
      <c r="Q566" s="239">
        <f t="shared" si="92"/>
        <v>0.28958333333139308</v>
      </c>
      <c r="R566" s="239">
        <f t="shared" si="93"/>
        <v>0.52361111110803904</v>
      </c>
      <c r="S566" s="21">
        <f t="shared" si="91"/>
        <v>1.7374999999883585</v>
      </c>
      <c r="U566" s="28">
        <v>4728</v>
      </c>
      <c r="V566" s="187" t="s">
        <v>2711</v>
      </c>
    </row>
    <row r="567" spans="1:22">
      <c r="A567" t="s">
        <v>916</v>
      </c>
      <c r="B567" s="38" t="s">
        <v>883</v>
      </c>
      <c r="C567" s="38" t="s">
        <v>917</v>
      </c>
      <c r="D567" s="38" t="s">
        <v>918</v>
      </c>
      <c r="E567" s="38" t="s">
        <v>249</v>
      </c>
      <c r="F567" s="38" t="s">
        <v>250</v>
      </c>
      <c r="G567" s="178">
        <v>21.883333333333301</v>
      </c>
      <c r="H567" s="178">
        <v>-158.85</v>
      </c>
      <c r="I567" s="179">
        <v>4</v>
      </c>
      <c r="J567" s="38">
        <v>2011</v>
      </c>
      <c r="K567" s="38" t="s">
        <v>2720</v>
      </c>
      <c r="L567" s="157">
        <v>40689.859027777777</v>
      </c>
      <c r="M567" s="157">
        <v>40689.918749999997</v>
      </c>
      <c r="N567" s="157">
        <v>40690.725694444445</v>
      </c>
      <c r="O567" s="157">
        <v>40690.76666666667</v>
      </c>
      <c r="P567" s="188" t="s">
        <v>2715</v>
      </c>
      <c r="Q567" s="239">
        <f t="shared" si="92"/>
        <v>0.80694444444816327</v>
      </c>
      <c r="R567" s="239">
        <f t="shared" si="93"/>
        <v>0.90763888889341615</v>
      </c>
      <c r="S567" s="21">
        <f t="shared" si="91"/>
        <v>4.8416666666889796</v>
      </c>
      <c r="U567" s="28">
        <v>2771</v>
      </c>
      <c r="V567" s="187" t="s">
        <v>2707</v>
      </c>
    </row>
    <row r="568" spans="1:22">
      <c r="A568" t="s">
        <v>916</v>
      </c>
      <c r="B568" s="38" t="s">
        <v>883</v>
      </c>
      <c r="C568" s="38" t="s">
        <v>917</v>
      </c>
      <c r="D568" s="38" t="s">
        <v>918</v>
      </c>
      <c r="E568" s="38" t="s">
        <v>249</v>
      </c>
      <c r="F568" s="38" t="s">
        <v>250</v>
      </c>
      <c r="G568" s="178">
        <v>21.55</v>
      </c>
      <c r="H568" s="178">
        <v>-158.75</v>
      </c>
      <c r="I568" s="179">
        <v>4</v>
      </c>
      <c r="J568" s="38">
        <v>2011</v>
      </c>
      <c r="K568" s="38" t="s">
        <v>2718</v>
      </c>
      <c r="L568" s="184">
        <v>40691.146527777775</v>
      </c>
      <c r="M568" s="184">
        <v>40691.226388888892</v>
      </c>
      <c r="N568" s="184">
        <v>40691.731249999997</v>
      </c>
      <c r="O568" s="157">
        <v>40691.799305555556</v>
      </c>
      <c r="P568" s="188" t="s">
        <v>2715</v>
      </c>
      <c r="Q568" s="239">
        <f t="shared" si="92"/>
        <v>0.50486111110512866</v>
      </c>
      <c r="R568" s="239">
        <f t="shared" si="93"/>
        <v>0.65277777778101154</v>
      </c>
      <c r="S568" s="21">
        <f t="shared" si="91"/>
        <v>3.0291666666307719</v>
      </c>
      <c r="U568" s="28">
        <v>3702</v>
      </c>
      <c r="V568" s="187" t="s">
        <v>2707</v>
      </c>
    </row>
    <row r="569" spans="1:22">
      <c r="A569" t="s">
        <v>916</v>
      </c>
      <c r="B569" s="38" t="s">
        <v>883</v>
      </c>
      <c r="C569" s="38" t="s">
        <v>917</v>
      </c>
      <c r="D569" s="38" t="s">
        <v>918</v>
      </c>
      <c r="E569" s="38" t="s">
        <v>249</v>
      </c>
      <c r="F569" s="38" t="s">
        <v>250</v>
      </c>
      <c r="G569" s="178">
        <v>22.716666666666701</v>
      </c>
      <c r="H569" s="178">
        <v>-158.03333333333299</v>
      </c>
      <c r="I569" s="179">
        <v>4</v>
      </c>
      <c r="J569" s="38">
        <v>2011</v>
      </c>
      <c r="K569" s="38" t="s">
        <v>2717</v>
      </c>
      <c r="L569" s="157">
        <v>40693.594444444447</v>
      </c>
      <c r="M569" s="157">
        <v>40693.708333333336</v>
      </c>
      <c r="N569" s="157">
        <v>40694.06527777778</v>
      </c>
      <c r="O569" s="157">
        <v>40694.183333333334</v>
      </c>
      <c r="P569" s="189" t="s">
        <v>2706</v>
      </c>
      <c r="Q569" s="239">
        <f t="shared" si="92"/>
        <v>0.35694444444379769</v>
      </c>
      <c r="R569" s="239">
        <f t="shared" si="93"/>
        <v>0.58888888888759539</v>
      </c>
      <c r="S569" s="21">
        <f t="shared" si="91"/>
        <v>2.1416666666627862</v>
      </c>
      <c r="U569" s="28">
        <v>4728</v>
      </c>
      <c r="V569" s="187" t="s">
        <v>2719</v>
      </c>
    </row>
    <row r="570" spans="1:22">
      <c r="A570" t="s">
        <v>916</v>
      </c>
      <c r="B570" s="38" t="s">
        <v>883</v>
      </c>
      <c r="C570" s="38" t="s">
        <v>917</v>
      </c>
      <c r="D570" s="38" t="s">
        <v>918</v>
      </c>
      <c r="E570" s="38" t="s">
        <v>249</v>
      </c>
      <c r="F570" s="38" t="s">
        <v>250</v>
      </c>
      <c r="G570" s="178">
        <v>22.716666666666701</v>
      </c>
      <c r="H570" s="178">
        <v>-158.03333333333299</v>
      </c>
      <c r="I570" s="179">
        <v>4</v>
      </c>
      <c r="J570" s="38">
        <v>2011</v>
      </c>
      <c r="K570" s="38" t="s">
        <v>2716</v>
      </c>
      <c r="L570" s="157">
        <v>40694.599305555559</v>
      </c>
      <c r="M570" s="157">
        <v>40694.71597222222</v>
      </c>
      <c r="N570" s="157">
        <v>40694.899305555555</v>
      </c>
      <c r="O570" s="184">
        <v>40694.995138888888</v>
      </c>
      <c r="P570" s="189" t="s">
        <v>2706</v>
      </c>
      <c r="Q570" s="239">
        <f t="shared" si="92"/>
        <v>0.18333333333430346</v>
      </c>
      <c r="R570" s="239">
        <f t="shared" si="93"/>
        <v>0.39583333332848269</v>
      </c>
      <c r="S570" s="21">
        <f t="shared" si="91"/>
        <v>1.1000000000058208</v>
      </c>
      <c r="U570" s="28">
        <v>4728</v>
      </c>
      <c r="V570" s="187" t="s">
        <v>2721</v>
      </c>
    </row>
    <row r="571" spans="1:22">
      <c r="A571" t="s">
        <v>916</v>
      </c>
      <c r="B571" s="38" t="s">
        <v>883</v>
      </c>
      <c r="C571" s="38" t="s">
        <v>917</v>
      </c>
      <c r="D571" s="38" t="s">
        <v>918</v>
      </c>
      <c r="E571" s="38" t="s">
        <v>249</v>
      </c>
      <c r="F571" s="38" t="s">
        <v>250</v>
      </c>
      <c r="G571" s="178">
        <v>21.516666666666701</v>
      </c>
      <c r="H571" s="178">
        <v>-158.5</v>
      </c>
      <c r="I571" s="179">
        <v>4</v>
      </c>
      <c r="J571" s="38">
        <v>2011</v>
      </c>
      <c r="K571" s="38" t="s">
        <v>2714</v>
      </c>
      <c r="L571" s="157">
        <v>40696.181250000001</v>
      </c>
      <c r="M571" s="157">
        <v>40696.243750000001</v>
      </c>
      <c r="N571" s="157">
        <v>40696.607638888891</v>
      </c>
      <c r="O571" s="184">
        <v>40696.646527777775</v>
      </c>
      <c r="P571" s="199" t="s">
        <v>2715</v>
      </c>
      <c r="Q571" s="239">
        <f t="shared" si="92"/>
        <v>0.36388888888905058</v>
      </c>
      <c r="R571" s="239">
        <f t="shared" si="93"/>
        <v>0.46527777777373558</v>
      </c>
      <c r="S571" s="21">
        <f t="shared" si="91"/>
        <v>2.1833333333343035</v>
      </c>
      <c r="U571" s="28">
        <v>2557</v>
      </c>
      <c r="V571" s="187" t="s">
        <v>2707</v>
      </c>
    </row>
    <row r="572" spans="1:22">
      <c r="A572" t="s">
        <v>916</v>
      </c>
      <c r="B572" s="38" t="s">
        <v>883</v>
      </c>
      <c r="C572" s="38" t="s">
        <v>917</v>
      </c>
      <c r="D572" s="38" t="s">
        <v>918</v>
      </c>
      <c r="E572" s="38" t="s">
        <v>249</v>
      </c>
      <c r="F572" s="38" t="s">
        <v>250</v>
      </c>
      <c r="G572" s="178">
        <v>22.716666666666701</v>
      </c>
      <c r="H572" s="178">
        <v>-158.03333333333299</v>
      </c>
      <c r="I572" s="179">
        <v>4</v>
      </c>
      <c r="J572" s="38">
        <v>2011</v>
      </c>
      <c r="K572" s="38" t="s">
        <v>2712</v>
      </c>
      <c r="L572" s="157">
        <v>40698.122916666667</v>
      </c>
      <c r="M572" s="157">
        <v>40698.234722222223</v>
      </c>
      <c r="N572" s="157">
        <v>40698.411111111112</v>
      </c>
      <c r="O572" s="184">
        <v>40698.543749999997</v>
      </c>
      <c r="P572" s="199" t="s">
        <v>2706</v>
      </c>
      <c r="Q572" s="239">
        <f t="shared" si="92"/>
        <v>0.17638888888905058</v>
      </c>
      <c r="R572" s="239">
        <f t="shared" si="93"/>
        <v>0.42083333332993789</v>
      </c>
      <c r="S572" s="21">
        <f t="shared" si="91"/>
        <v>1.0583333333343035</v>
      </c>
      <c r="U572" s="28">
        <v>4728</v>
      </c>
      <c r="V572" s="187" t="s">
        <v>2724</v>
      </c>
    </row>
    <row r="573" spans="1:22">
      <c r="A573" t="s">
        <v>916</v>
      </c>
      <c r="B573" s="38" t="s">
        <v>883</v>
      </c>
      <c r="C573" s="38" t="s">
        <v>917</v>
      </c>
      <c r="D573" s="38" t="s">
        <v>918</v>
      </c>
      <c r="E573" s="38" t="s">
        <v>249</v>
      </c>
      <c r="F573" s="38" t="s">
        <v>250</v>
      </c>
      <c r="G573" s="178">
        <v>22.716666666666701</v>
      </c>
      <c r="H573" s="178">
        <v>-158.03333333333299</v>
      </c>
      <c r="I573" s="179">
        <v>4</v>
      </c>
      <c r="J573" s="38">
        <v>2011</v>
      </c>
      <c r="K573" s="38" t="s">
        <v>2710</v>
      </c>
      <c r="L573" s="184">
        <v>40698.574305555558</v>
      </c>
      <c r="M573" s="157">
        <v>40698.670138888891</v>
      </c>
      <c r="N573" s="157">
        <v>40699.326388888891</v>
      </c>
      <c r="O573" s="184">
        <v>40699.423611111109</v>
      </c>
      <c r="P573" s="199" t="s">
        <v>2706</v>
      </c>
      <c r="Q573" s="239">
        <f t="shared" si="92"/>
        <v>0.65625</v>
      </c>
      <c r="R573" s="239">
        <f t="shared" si="93"/>
        <v>0.84930555555183673</v>
      </c>
      <c r="S573" s="21">
        <f>((VALUE(Q573)) * 24) * 0.25</f>
        <v>3.9375</v>
      </c>
      <c r="U573" s="28">
        <v>4728</v>
      </c>
      <c r="V573" s="187"/>
    </row>
    <row r="574" spans="1:22">
      <c r="A574" t="s">
        <v>916</v>
      </c>
      <c r="B574" s="38" t="s">
        <v>883</v>
      </c>
      <c r="C574" s="38" t="s">
        <v>917</v>
      </c>
      <c r="D574" s="38" t="s">
        <v>918</v>
      </c>
      <c r="E574" s="38" t="s">
        <v>249</v>
      </c>
      <c r="F574" s="38" t="s">
        <v>250</v>
      </c>
      <c r="G574" s="178">
        <v>22.716666666666701</v>
      </c>
      <c r="H574" s="178">
        <v>-158.03333333333299</v>
      </c>
      <c r="I574" s="179">
        <v>4</v>
      </c>
      <c r="J574" s="38">
        <v>2011</v>
      </c>
      <c r="K574" s="38" t="s">
        <v>2708</v>
      </c>
      <c r="L574" s="157">
        <v>40699.509027777778</v>
      </c>
      <c r="M574" s="157">
        <v>40699.632638888892</v>
      </c>
      <c r="N574" s="157">
        <v>40699.929166666669</v>
      </c>
      <c r="O574" s="184">
        <v>40700.046527777777</v>
      </c>
      <c r="P574" s="199" t="s">
        <v>2706</v>
      </c>
      <c r="Q574" s="239">
        <f t="shared" si="92"/>
        <v>0.29652777777664596</v>
      </c>
      <c r="R574" s="239">
        <f t="shared" si="93"/>
        <v>0.53749999999854481</v>
      </c>
      <c r="S574" s="21">
        <f>((VALUE(Q574)) * 24) * 0.25</f>
        <v>1.7791666666598758</v>
      </c>
      <c r="U574" s="28">
        <v>4728</v>
      </c>
      <c r="V574" s="187" t="s">
        <v>2727</v>
      </c>
    </row>
    <row r="575" spans="1:22">
      <c r="A575" t="s">
        <v>916</v>
      </c>
      <c r="B575" s="38" t="s">
        <v>883</v>
      </c>
      <c r="C575" s="38" t="s">
        <v>917</v>
      </c>
      <c r="D575" s="38" t="s">
        <v>918</v>
      </c>
      <c r="E575" s="38" t="s">
        <v>249</v>
      </c>
      <c r="F575" s="38" t="s">
        <v>250</v>
      </c>
      <c r="G575" s="178">
        <v>22.716666666666701</v>
      </c>
      <c r="H575" s="178">
        <v>-158.03333333333299</v>
      </c>
      <c r="I575" s="179">
        <v>4</v>
      </c>
      <c r="J575" s="38">
        <v>2011</v>
      </c>
      <c r="K575" s="38" t="s">
        <v>2704</v>
      </c>
      <c r="L575" s="157">
        <v>40700.257638888892</v>
      </c>
      <c r="M575" s="184">
        <v>40700.374305555553</v>
      </c>
      <c r="N575" s="157">
        <v>40701.050000000003</v>
      </c>
      <c r="O575" s="157">
        <v>40701.172222222223</v>
      </c>
      <c r="P575" s="199" t="s">
        <v>2706</v>
      </c>
      <c r="Q575" s="239">
        <f t="shared" si="92"/>
        <v>0.67569444444961846</v>
      </c>
      <c r="R575" s="239">
        <f t="shared" si="93"/>
        <v>0.91458333333139308</v>
      </c>
      <c r="S575" s="21">
        <f>((VALUE(Q575)) * 24) * 0.25</f>
        <v>4.0541666666977108</v>
      </c>
      <c r="U575" s="28">
        <v>4728</v>
      </c>
      <c r="V575" s="187" t="s">
        <v>2729</v>
      </c>
    </row>
    <row r="576" spans="1:22">
      <c r="A576" t="s">
        <v>921</v>
      </c>
      <c r="B576" s="2" t="s">
        <v>488</v>
      </c>
      <c r="C576" s="38" t="s">
        <v>923</v>
      </c>
      <c r="D576" s="38" t="s">
        <v>924</v>
      </c>
      <c r="E576" s="38" t="s">
        <v>273</v>
      </c>
      <c r="F576" s="2" t="s">
        <v>1009</v>
      </c>
      <c r="G576" s="178" t="s">
        <v>6790</v>
      </c>
      <c r="H576" s="178" t="s">
        <v>6791</v>
      </c>
      <c r="I576" s="38">
        <v>9</v>
      </c>
      <c r="J576" s="38">
        <v>2011</v>
      </c>
      <c r="K576" s="38" t="s">
        <v>2703</v>
      </c>
      <c r="L576" s="157">
        <v>40724.976388888892</v>
      </c>
      <c r="M576" s="157">
        <v>40725.056250000001</v>
      </c>
      <c r="N576" s="157">
        <v>40726.659722222219</v>
      </c>
      <c r="O576" s="157">
        <v>40726.761805555558</v>
      </c>
      <c r="P576" s="188" t="s">
        <v>2690</v>
      </c>
      <c r="Q576" s="239">
        <f t="shared" si="92"/>
        <v>1.6034722222175333</v>
      </c>
      <c r="R576" s="239">
        <f t="shared" si="93"/>
        <v>1.7854166666656965</v>
      </c>
      <c r="S576" s="21">
        <f t="shared" ref="S576:S622" si="94">((VALUE(Q576)) * 24) * 0.25</f>
        <v>9.6208333333051996</v>
      </c>
      <c r="U576">
        <v>2663</v>
      </c>
      <c r="V576" s="187" t="s">
        <v>2688</v>
      </c>
    </row>
    <row r="577" spans="1:22">
      <c r="A577" t="s">
        <v>921</v>
      </c>
      <c r="B577" s="2" t="s">
        <v>488</v>
      </c>
      <c r="C577" s="38" t="s">
        <v>923</v>
      </c>
      <c r="D577" s="38" t="s">
        <v>924</v>
      </c>
      <c r="E577" s="38" t="s">
        <v>273</v>
      </c>
      <c r="F577" s="2" t="s">
        <v>1009</v>
      </c>
      <c r="G577" s="178" t="s">
        <v>6790</v>
      </c>
      <c r="H577" s="178" t="s">
        <v>6791</v>
      </c>
      <c r="I577" s="38">
        <v>9</v>
      </c>
      <c r="J577" s="38">
        <v>2011</v>
      </c>
      <c r="K577" s="38" t="s">
        <v>2701</v>
      </c>
      <c r="L577" s="157">
        <v>40727.302777777775</v>
      </c>
      <c r="M577" s="157">
        <v>40727.367361111108</v>
      </c>
      <c r="N577" s="157">
        <v>40728.934027777781</v>
      </c>
      <c r="O577" s="157">
        <v>40729.003472222219</v>
      </c>
      <c r="P577" s="188" t="s">
        <v>2702</v>
      </c>
      <c r="Q577" s="239">
        <f t="shared" si="92"/>
        <v>1.5666666666729725</v>
      </c>
      <c r="R577" s="239">
        <f t="shared" si="93"/>
        <v>1.7006944444437977</v>
      </c>
      <c r="S577" s="21">
        <f t="shared" si="94"/>
        <v>9.400000000037835</v>
      </c>
      <c r="U577">
        <v>2661</v>
      </c>
      <c r="V577" s="187" t="s">
        <v>2688</v>
      </c>
    </row>
    <row r="578" spans="1:22">
      <c r="A578" t="s">
        <v>921</v>
      </c>
      <c r="B578" s="2" t="s">
        <v>488</v>
      </c>
      <c r="C578" s="38" t="s">
        <v>923</v>
      </c>
      <c r="D578" s="38" t="s">
        <v>924</v>
      </c>
      <c r="E578" s="38" t="s">
        <v>273</v>
      </c>
      <c r="F578" s="2" t="s">
        <v>1009</v>
      </c>
      <c r="G578" s="178" t="s">
        <v>6790</v>
      </c>
      <c r="H578" s="178" t="s">
        <v>6791</v>
      </c>
      <c r="I578" s="38">
        <v>9</v>
      </c>
      <c r="J578" s="38">
        <v>2011</v>
      </c>
      <c r="K578" s="38" t="s">
        <v>2699</v>
      </c>
      <c r="L578" s="157">
        <v>40729.631944444445</v>
      </c>
      <c r="M578" s="157">
        <v>40729.709722222222</v>
      </c>
      <c r="N578" s="157">
        <v>40730.050000000003</v>
      </c>
      <c r="O578" s="157">
        <v>40730.125694444447</v>
      </c>
      <c r="P578" s="188" t="s">
        <v>2700</v>
      </c>
      <c r="Q578" s="239">
        <f t="shared" si="92"/>
        <v>0.34027777778101154</v>
      </c>
      <c r="R578" s="239">
        <f t="shared" si="93"/>
        <v>0.49375000000145519</v>
      </c>
      <c r="S578" s="21">
        <f t="shared" si="94"/>
        <v>2.0416666666860692</v>
      </c>
      <c r="U578">
        <v>2661</v>
      </c>
      <c r="V578" s="187"/>
    </row>
    <row r="579" spans="1:22">
      <c r="A579" t="s">
        <v>921</v>
      </c>
      <c r="B579" s="2" t="s">
        <v>488</v>
      </c>
      <c r="C579" s="38" t="s">
        <v>923</v>
      </c>
      <c r="D579" s="38" t="s">
        <v>924</v>
      </c>
      <c r="E579" s="38" t="s">
        <v>273</v>
      </c>
      <c r="F579" s="2" t="s">
        <v>1009</v>
      </c>
      <c r="G579" s="178" t="s">
        <v>6790</v>
      </c>
      <c r="H579" s="178" t="s">
        <v>6791</v>
      </c>
      <c r="I579" s="38">
        <v>9</v>
      </c>
      <c r="J579" s="38">
        <v>2011</v>
      </c>
      <c r="K579" s="38" t="s">
        <v>2697</v>
      </c>
      <c r="L579" s="157">
        <v>40730.62777777778</v>
      </c>
      <c r="M579" s="157">
        <v>40730.703472222223</v>
      </c>
      <c r="N579" s="157">
        <v>40730.987500000003</v>
      </c>
      <c r="O579" s="157">
        <v>40731.070138888892</v>
      </c>
      <c r="P579" s="188" t="s">
        <v>2698</v>
      </c>
      <c r="Q579" s="239">
        <f t="shared" si="92"/>
        <v>0.28402777777955635</v>
      </c>
      <c r="R579" s="239">
        <f t="shared" si="93"/>
        <v>0.44236111111240461</v>
      </c>
      <c r="S579" s="21">
        <f t="shared" si="94"/>
        <v>1.7041666666773381</v>
      </c>
      <c r="U579">
        <v>2612</v>
      </c>
      <c r="V579" s="187"/>
    </row>
    <row r="580" spans="1:22">
      <c r="A580" t="s">
        <v>921</v>
      </c>
      <c r="B580" s="2" t="s">
        <v>488</v>
      </c>
      <c r="C580" s="38" t="s">
        <v>923</v>
      </c>
      <c r="D580" s="38" t="s">
        <v>924</v>
      </c>
      <c r="E580" s="38" t="s">
        <v>273</v>
      </c>
      <c r="F580" s="2" t="s">
        <v>1009</v>
      </c>
      <c r="G580" s="178" t="s">
        <v>6790</v>
      </c>
      <c r="H580" s="178" t="s">
        <v>6791</v>
      </c>
      <c r="I580" s="38">
        <v>9</v>
      </c>
      <c r="J580" s="38">
        <v>2011</v>
      </c>
      <c r="K580" s="38" t="s">
        <v>2695</v>
      </c>
      <c r="L580" s="157">
        <v>40732.626388888886</v>
      </c>
      <c r="M580" s="157">
        <v>40732.697916666664</v>
      </c>
      <c r="N580" s="157">
        <v>40733.292361111111</v>
      </c>
      <c r="O580" s="184">
        <v>40733.356249999997</v>
      </c>
      <c r="P580" s="188" t="s">
        <v>2696</v>
      </c>
      <c r="Q580" s="239">
        <f t="shared" si="92"/>
        <v>0.59444444444670808</v>
      </c>
      <c r="R580" s="239">
        <f t="shared" si="93"/>
        <v>0.72986111111094942</v>
      </c>
      <c r="S580" s="21">
        <f t="shared" si="94"/>
        <v>3.5666666666802485</v>
      </c>
      <c r="U580">
        <v>2660</v>
      </c>
      <c r="V580" s="187" t="s">
        <v>2688</v>
      </c>
    </row>
    <row r="581" spans="1:22">
      <c r="A581" t="s">
        <v>921</v>
      </c>
      <c r="B581" s="2" t="s">
        <v>488</v>
      </c>
      <c r="C581" s="38" t="s">
        <v>923</v>
      </c>
      <c r="D581" s="38" t="s">
        <v>924</v>
      </c>
      <c r="E581" s="38" t="s">
        <v>273</v>
      </c>
      <c r="F581" s="2" t="s">
        <v>1009</v>
      </c>
      <c r="G581" s="178" t="s">
        <v>6790</v>
      </c>
      <c r="H581" s="178" t="s">
        <v>6791</v>
      </c>
      <c r="I581" s="38">
        <v>9</v>
      </c>
      <c r="J581" s="38">
        <v>2011</v>
      </c>
      <c r="K581" s="38" t="s">
        <v>2693</v>
      </c>
      <c r="L581" s="157">
        <v>40733.801388888889</v>
      </c>
      <c r="M581" s="157">
        <v>40733.861111111109</v>
      </c>
      <c r="N581" s="157">
        <v>40733.901388888888</v>
      </c>
      <c r="O581" s="157">
        <v>40733.962500000001</v>
      </c>
      <c r="P581" s="188" t="s">
        <v>2690</v>
      </c>
      <c r="Q581" s="239">
        <f t="shared" si="92"/>
        <v>4.0277777778101154E-2</v>
      </c>
      <c r="R581" s="239">
        <f t="shared" si="93"/>
        <v>0.16111111111240461</v>
      </c>
      <c r="S581" s="21">
        <f t="shared" si="94"/>
        <v>0.24166666666860692</v>
      </c>
      <c r="U581">
        <v>2660</v>
      </c>
      <c r="V581" s="187" t="s">
        <v>2694</v>
      </c>
    </row>
    <row r="582" spans="1:22">
      <c r="A582" t="s">
        <v>921</v>
      </c>
      <c r="B582" s="2" t="s">
        <v>488</v>
      </c>
      <c r="C582" s="38" t="s">
        <v>923</v>
      </c>
      <c r="D582" s="38" t="s">
        <v>924</v>
      </c>
      <c r="E582" s="38" t="s">
        <v>273</v>
      </c>
      <c r="F582" s="2" t="s">
        <v>1009</v>
      </c>
      <c r="G582" s="178" t="s">
        <v>6790</v>
      </c>
      <c r="H582" s="178" t="s">
        <v>6791</v>
      </c>
      <c r="I582" s="38">
        <v>9</v>
      </c>
      <c r="J582" s="38">
        <v>2011</v>
      </c>
      <c r="K582" s="38" t="s">
        <v>2691</v>
      </c>
      <c r="L582" s="184">
        <v>40734.179861111108</v>
      </c>
      <c r="M582" s="184">
        <v>40734.247916666667</v>
      </c>
      <c r="N582" s="184">
        <v>40734.787499999999</v>
      </c>
      <c r="O582" s="157">
        <v>40734.85833333333</v>
      </c>
      <c r="P582" s="188" t="s">
        <v>2692</v>
      </c>
      <c r="Q582" s="239">
        <f t="shared" si="92"/>
        <v>0.53958333333139308</v>
      </c>
      <c r="R582" s="239">
        <f t="shared" si="93"/>
        <v>0.67847222222189885</v>
      </c>
      <c r="S582" s="21">
        <f t="shared" si="94"/>
        <v>3.2374999999883585</v>
      </c>
      <c r="U582">
        <v>2659</v>
      </c>
      <c r="V582" s="187"/>
    </row>
    <row r="583" spans="1:22">
      <c r="A583" t="s">
        <v>921</v>
      </c>
      <c r="B583" s="2" t="s">
        <v>488</v>
      </c>
      <c r="C583" s="38" t="s">
        <v>923</v>
      </c>
      <c r="D583" s="38" t="s">
        <v>924</v>
      </c>
      <c r="E583" s="38" t="s">
        <v>273</v>
      </c>
      <c r="F583" s="2" t="s">
        <v>1009</v>
      </c>
      <c r="G583" s="178" t="s">
        <v>6790</v>
      </c>
      <c r="H583" s="178" t="s">
        <v>6791</v>
      </c>
      <c r="I583" s="38">
        <v>9</v>
      </c>
      <c r="J583" s="38">
        <v>2011</v>
      </c>
      <c r="K583" s="38" t="s">
        <v>2689</v>
      </c>
      <c r="L583" s="184">
        <v>40735.288888888892</v>
      </c>
      <c r="M583" s="184">
        <v>40735.348611111112</v>
      </c>
      <c r="N583" s="184">
        <v>40735.550694444442</v>
      </c>
      <c r="O583" s="157">
        <v>40735.638888888891</v>
      </c>
      <c r="P583" s="189" t="s">
        <v>2690</v>
      </c>
      <c r="Q583" s="239">
        <f t="shared" si="92"/>
        <v>0.20208333332993789</v>
      </c>
      <c r="R583" s="239">
        <f t="shared" si="93"/>
        <v>0.34999999999854481</v>
      </c>
      <c r="S583" s="21">
        <f t="shared" si="94"/>
        <v>1.2124999999796273</v>
      </c>
      <c r="U583">
        <v>2660</v>
      </c>
      <c r="V583" s="187" t="s">
        <v>2688</v>
      </c>
    </row>
    <row r="584" spans="1:22">
      <c r="A584" t="s">
        <v>921</v>
      </c>
      <c r="B584" s="2" t="s">
        <v>488</v>
      </c>
      <c r="C584" s="38" t="s">
        <v>923</v>
      </c>
      <c r="D584" s="38" t="s">
        <v>924</v>
      </c>
      <c r="E584" s="38" t="s">
        <v>273</v>
      </c>
      <c r="F584" s="2" t="s">
        <v>1009</v>
      </c>
      <c r="G584" s="178" t="s">
        <v>6790</v>
      </c>
      <c r="H584" s="178" t="s">
        <v>6791</v>
      </c>
      <c r="I584" s="38">
        <v>9</v>
      </c>
      <c r="J584" s="38">
        <v>2011</v>
      </c>
      <c r="K584" s="38" t="s">
        <v>2685</v>
      </c>
      <c r="L584" s="157">
        <v>40736.140277777777</v>
      </c>
      <c r="M584" s="157">
        <v>40736.210416666669</v>
      </c>
      <c r="N584" s="157">
        <v>40736.9375</v>
      </c>
      <c r="O584" s="184">
        <v>40737.019444444442</v>
      </c>
      <c r="P584" s="189" t="s">
        <v>2687</v>
      </c>
      <c r="Q584" s="239">
        <f t="shared" si="92"/>
        <v>0.72708333333139308</v>
      </c>
      <c r="R584" s="239">
        <f t="shared" si="93"/>
        <v>0.87916666666569654</v>
      </c>
      <c r="S584" s="21">
        <f t="shared" si="94"/>
        <v>4.3624999999883585</v>
      </c>
      <c r="U584">
        <v>2662</v>
      </c>
      <c r="V584" s="187" t="s">
        <v>2688</v>
      </c>
    </row>
    <row r="585" spans="1:22">
      <c r="A585" t="s">
        <v>925</v>
      </c>
      <c r="B585" s="2" t="s">
        <v>488</v>
      </c>
      <c r="C585" s="38" t="s">
        <v>926</v>
      </c>
      <c r="D585" t="s">
        <v>1017</v>
      </c>
      <c r="E585" s="38" t="s">
        <v>273</v>
      </c>
      <c r="F585" s="38" t="s">
        <v>2671</v>
      </c>
      <c r="G585" s="38">
        <v>47.9</v>
      </c>
      <c r="H585" s="38">
        <v>-129</v>
      </c>
      <c r="I585" s="38">
        <v>9</v>
      </c>
      <c r="J585" s="38">
        <v>2011</v>
      </c>
      <c r="K585" s="38" t="s">
        <v>2684</v>
      </c>
      <c r="L585" s="157">
        <v>40744.950509259259</v>
      </c>
      <c r="M585" s="157">
        <v>40745.009594907409</v>
      </c>
      <c r="N585" s="157">
        <v>40745.244074074071</v>
      </c>
      <c r="O585" s="157">
        <v>40745.303090277775</v>
      </c>
      <c r="P585" s="188" t="s">
        <v>2678</v>
      </c>
      <c r="Q585" s="239">
        <f t="shared" si="92"/>
        <v>0.23447916666191304</v>
      </c>
      <c r="R585" s="239">
        <f t="shared" si="93"/>
        <v>0.35258101851650281</v>
      </c>
      <c r="S585" s="21">
        <f t="shared" si="94"/>
        <v>1.4068749999714782</v>
      </c>
      <c r="U585">
        <v>2192</v>
      </c>
      <c r="V585" s="187"/>
    </row>
    <row r="586" spans="1:22">
      <c r="A586" t="s">
        <v>925</v>
      </c>
      <c r="B586" s="2" t="s">
        <v>488</v>
      </c>
      <c r="C586" s="38" t="s">
        <v>926</v>
      </c>
      <c r="D586" t="s">
        <v>1017</v>
      </c>
      <c r="E586" s="38" t="s">
        <v>273</v>
      </c>
      <c r="F586" s="38" t="s">
        <v>2671</v>
      </c>
      <c r="G586" s="38">
        <v>47.9</v>
      </c>
      <c r="H586" s="38">
        <v>-129</v>
      </c>
      <c r="I586" s="38">
        <v>9</v>
      </c>
      <c r="J586" s="38">
        <v>2011</v>
      </c>
      <c r="K586" s="38" t="s">
        <v>2683</v>
      </c>
      <c r="L586" s="157">
        <v>40745.630682870367</v>
      </c>
      <c r="M586" s="157">
        <v>40745.682789351849</v>
      </c>
      <c r="N586" s="157">
        <v>40746.240856481483</v>
      </c>
      <c r="O586" s="157">
        <v>40746.300706018519</v>
      </c>
      <c r="P586" s="188" t="s">
        <v>2678</v>
      </c>
      <c r="Q586" s="239">
        <f t="shared" si="92"/>
        <v>0.55806712963385507</v>
      </c>
      <c r="R586" s="239">
        <f t="shared" si="93"/>
        <v>0.67002314815181307</v>
      </c>
      <c r="S586" s="21">
        <f t="shared" si="94"/>
        <v>3.3484027778031304</v>
      </c>
      <c r="U586">
        <v>2203</v>
      </c>
      <c r="V586" s="187"/>
    </row>
    <row r="587" spans="1:22">
      <c r="A587" t="s">
        <v>925</v>
      </c>
      <c r="B587" s="2" t="s">
        <v>488</v>
      </c>
      <c r="C587" s="38" t="s">
        <v>926</v>
      </c>
      <c r="D587" t="s">
        <v>1017</v>
      </c>
      <c r="E587" s="38" t="s">
        <v>273</v>
      </c>
      <c r="F587" s="38" t="s">
        <v>2671</v>
      </c>
      <c r="G587" s="38">
        <v>47.9</v>
      </c>
      <c r="H587" s="38">
        <v>-129</v>
      </c>
      <c r="I587" s="38">
        <v>9</v>
      </c>
      <c r="J587" s="38">
        <v>2011</v>
      </c>
      <c r="K587" s="38" t="s">
        <v>2682</v>
      </c>
      <c r="L587" s="157">
        <v>40746.651412037034</v>
      </c>
      <c r="M587" s="157">
        <v>40746.699872685182</v>
      </c>
      <c r="N587" s="157">
        <v>40747.19027777778</v>
      </c>
      <c r="O587" s="157">
        <v>40747.243622685186</v>
      </c>
      <c r="P587" s="188" t="s">
        <v>2678</v>
      </c>
      <c r="Q587" s="239">
        <f t="shared" si="92"/>
        <v>0.49040509259793907</v>
      </c>
      <c r="R587" s="239">
        <f t="shared" si="93"/>
        <v>0.59221064815210411</v>
      </c>
      <c r="S587" s="21">
        <f t="shared" si="94"/>
        <v>2.9424305555876344</v>
      </c>
      <c r="U587">
        <v>2184</v>
      </c>
      <c r="V587" s="187"/>
    </row>
    <row r="588" spans="1:22">
      <c r="A588" t="s">
        <v>925</v>
      </c>
      <c r="B588" s="2" t="s">
        <v>488</v>
      </c>
      <c r="C588" s="38" t="s">
        <v>926</v>
      </c>
      <c r="D588" t="s">
        <v>1017</v>
      </c>
      <c r="E588" s="38" t="s">
        <v>273</v>
      </c>
      <c r="F588" s="38" t="s">
        <v>2671</v>
      </c>
      <c r="G588" s="38">
        <v>47.9</v>
      </c>
      <c r="H588" s="38">
        <v>-129</v>
      </c>
      <c r="I588" s="38">
        <v>9</v>
      </c>
      <c r="J588" s="38">
        <v>2011</v>
      </c>
      <c r="K588" s="38" t="s">
        <v>2680</v>
      </c>
      <c r="L588" s="157">
        <v>40747.641944444447</v>
      </c>
      <c r="M588" s="157">
        <v>40747.691678240742</v>
      </c>
      <c r="N588" s="157">
        <v>40748.223402777781</v>
      </c>
      <c r="O588" s="157">
        <v>40748.303402777776</v>
      </c>
      <c r="P588" s="188" t="s">
        <v>2678</v>
      </c>
      <c r="Q588" s="239">
        <f t="shared" si="92"/>
        <v>0.53172453703882638</v>
      </c>
      <c r="R588" s="239">
        <f t="shared" si="93"/>
        <v>0.66145833332848269</v>
      </c>
      <c r="S588" s="21">
        <f t="shared" si="94"/>
        <v>3.1903472222329583</v>
      </c>
      <c r="U588">
        <v>2197</v>
      </c>
      <c r="V588" s="187" t="s">
        <v>2681</v>
      </c>
    </row>
    <row r="589" spans="1:22">
      <c r="A589" t="s">
        <v>925</v>
      </c>
      <c r="B589" s="2" t="s">
        <v>488</v>
      </c>
      <c r="C589" s="38" t="s">
        <v>926</v>
      </c>
      <c r="D589" t="s">
        <v>1017</v>
      </c>
      <c r="E589" s="38" t="s">
        <v>273</v>
      </c>
      <c r="F589" s="38" t="s">
        <v>2671</v>
      </c>
      <c r="G589" s="38">
        <v>47.9</v>
      </c>
      <c r="H589" s="38">
        <v>-129</v>
      </c>
      <c r="I589" s="38">
        <v>9</v>
      </c>
      <c r="J589" s="38">
        <v>2011</v>
      </c>
      <c r="K589" s="38" t="s">
        <v>2679</v>
      </c>
      <c r="L589" s="157">
        <v>40748.631956018522</v>
      </c>
      <c r="M589" s="157">
        <v>40748.681608796294</v>
      </c>
      <c r="N589" s="157">
        <v>40749.247256944444</v>
      </c>
      <c r="O589" s="157">
        <v>40749.2965625</v>
      </c>
      <c r="P589" s="188" t="s">
        <v>2678</v>
      </c>
      <c r="Q589" s="239">
        <f t="shared" si="92"/>
        <v>0.56564814814919373</v>
      </c>
      <c r="R589" s="239">
        <f t="shared" si="93"/>
        <v>0.66460648147767643</v>
      </c>
      <c r="S589" s="21">
        <f t="shared" si="94"/>
        <v>3.3938888888951624</v>
      </c>
      <c r="U589">
        <v>2199</v>
      </c>
      <c r="V589" s="187"/>
    </row>
    <row r="590" spans="1:22">
      <c r="A590" t="s">
        <v>925</v>
      </c>
      <c r="B590" s="2" t="s">
        <v>488</v>
      </c>
      <c r="C590" s="38" t="s">
        <v>926</v>
      </c>
      <c r="D590" t="s">
        <v>1017</v>
      </c>
      <c r="E590" s="38" t="s">
        <v>273</v>
      </c>
      <c r="F590" s="38" t="s">
        <v>2671</v>
      </c>
      <c r="G590" s="38">
        <v>47.9</v>
      </c>
      <c r="H590" s="38">
        <v>-129</v>
      </c>
      <c r="I590" s="38">
        <v>9</v>
      </c>
      <c r="J590" s="38">
        <v>2011</v>
      </c>
      <c r="K590" s="38" t="s">
        <v>2677</v>
      </c>
      <c r="L590" s="157">
        <v>40749.978217592594</v>
      </c>
      <c r="M590" s="157">
        <v>40749.676712962966</v>
      </c>
      <c r="N590" s="157">
        <v>40749.924201388887</v>
      </c>
      <c r="O590" s="157">
        <v>40749.978877314818</v>
      </c>
      <c r="P590" s="188" t="s">
        <v>2678</v>
      </c>
      <c r="Q590" s="239">
        <f t="shared" si="92"/>
        <v>0.24748842592089204</v>
      </c>
      <c r="R590" s="239">
        <f t="shared" si="93"/>
        <v>6.5972222364507616E-4</v>
      </c>
      <c r="S590" s="21">
        <f t="shared" si="94"/>
        <v>1.4849305555253522</v>
      </c>
      <c r="U590">
        <v>2204</v>
      </c>
      <c r="V590" s="187"/>
    </row>
    <row r="591" spans="1:22">
      <c r="A591" t="s">
        <v>925</v>
      </c>
      <c r="B591" s="2" t="s">
        <v>488</v>
      </c>
      <c r="C591" s="38" t="s">
        <v>926</v>
      </c>
      <c r="D591" t="s">
        <v>1017</v>
      </c>
      <c r="E591" s="38" t="s">
        <v>273</v>
      </c>
      <c r="F591" s="38" t="s">
        <v>2671</v>
      </c>
      <c r="G591" s="38">
        <v>47.9</v>
      </c>
      <c r="H591" s="38">
        <v>-129</v>
      </c>
      <c r="I591" s="38">
        <v>9</v>
      </c>
      <c r="J591" s="38">
        <v>2011</v>
      </c>
      <c r="K591" s="38" t="s">
        <v>2675</v>
      </c>
      <c r="L591" s="157">
        <v>40750.818923611114</v>
      </c>
      <c r="M591" s="157">
        <v>40750.857094907406</v>
      </c>
      <c r="N591" s="157">
        <v>40751.418402777781</v>
      </c>
      <c r="O591" s="157">
        <v>40751.459050925929</v>
      </c>
      <c r="P591" s="188" t="s">
        <v>1558</v>
      </c>
      <c r="Q591" s="239">
        <f t="shared" si="92"/>
        <v>0.56130787037545815</v>
      </c>
      <c r="R591" s="239">
        <f t="shared" si="93"/>
        <v>0.64012731481489027</v>
      </c>
      <c r="S591" s="21">
        <f t="shared" si="94"/>
        <v>3.3678472222527489</v>
      </c>
      <c r="U591">
        <v>1545</v>
      </c>
      <c r="V591" s="187" t="s">
        <v>2676</v>
      </c>
    </row>
    <row r="592" spans="1:22">
      <c r="A592" t="s">
        <v>925</v>
      </c>
      <c r="B592" s="2" t="s">
        <v>488</v>
      </c>
      <c r="C592" s="38" t="s">
        <v>926</v>
      </c>
      <c r="D592" t="s">
        <v>1017</v>
      </c>
      <c r="E592" s="38" t="s">
        <v>273</v>
      </c>
      <c r="F592" s="38" t="s">
        <v>2671</v>
      </c>
      <c r="G592" s="38">
        <v>47.9</v>
      </c>
      <c r="H592" s="38">
        <v>-129</v>
      </c>
      <c r="I592" s="38">
        <v>9</v>
      </c>
      <c r="J592" s="38">
        <v>2011</v>
      </c>
      <c r="K592" s="38" t="s">
        <v>2674</v>
      </c>
      <c r="L592" s="157">
        <v>40751.798773148148</v>
      </c>
      <c r="M592" s="157">
        <v>40751.870428240742</v>
      </c>
      <c r="N592" s="157">
        <v>40754.783391203702</v>
      </c>
      <c r="O592" s="157">
        <v>40754.830937500003</v>
      </c>
      <c r="P592" s="188" t="s">
        <v>1558</v>
      </c>
      <c r="Q592" s="239">
        <f>N592 - M592</f>
        <v>2.9129629629605915</v>
      </c>
      <c r="R592" s="239">
        <f>O592 - L592</f>
        <v>3.0321643518545898</v>
      </c>
      <c r="S592" s="21">
        <f t="shared" si="94"/>
        <v>17.477777777763549</v>
      </c>
      <c r="U592">
        <v>1720</v>
      </c>
      <c r="V592" s="187"/>
    </row>
    <row r="593" spans="1:29">
      <c r="A593" t="s">
        <v>925</v>
      </c>
      <c r="B593" s="2" t="s">
        <v>488</v>
      </c>
      <c r="C593" s="38" t="s">
        <v>926</v>
      </c>
      <c r="D593" t="s">
        <v>1017</v>
      </c>
      <c r="E593" s="38" t="s">
        <v>273</v>
      </c>
      <c r="F593" s="38" t="s">
        <v>2671</v>
      </c>
      <c r="G593" s="38">
        <v>47.9</v>
      </c>
      <c r="H593" s="38">
        <v>-129</v>
      </c>
      <c r="I593" s="38">
        <v>9</v>
      </c>
      <c r="J593" s="38">
        <v>2011</v>
      </c>
      <c r="K593" s="38" t="s">
        <v>2672</v>
      </c>
      <c r="L593" s="157">
        <v>40755.121527777781</v>
      </c>
      <c r="N593" s="177"/>
      <c r="O593" s="157">
        <v>40755.15347222222</v>
      </c>
      <c r="P593" s="189"/>
      <c r="Q593" s="239">
        <f>N593 - M593</f>
        <v>0</v>
      </c>
      <c r="R593" s="239">
        <f>O593 - L593</f>
        <v>3.1944444439432118E-2</v>
      </c>
      <c r="S593" s="21">
        <f t="shared" si="94"/>
        <v>0</v>
      </c>
      <c r="U593"/>
      <c r="V593" s="187" t="s">
        <v>6792</v>
      </c>
    </row>
    <row r="594" spans="1:29">
      <c r="A594" t="s">
        <v>925</v>
      </c>
      <c r="B594" s="2" t="s">
        <v>488</v>
      </c>
      <c r="C594" s="38" t="s">
        <v>926</v>
      </c>
      <c r="D594" t="s">
        <v>1017</v>
      </c>
      <c r="E594" s="38" t="s">
        <v>273</v>
      </c>
      <c r="F594" s="38" t="s">
        <v>2671</v>
      </c>
      <c r="G594" s="38">
        <v>47.9</v>
      </c>
      <c r="H594" s="38">
        <v>-129</v>
      </c>
      <c r="I594" s="38">
        <v>9</v>
      </c>
      <c r="J594" s="38">
        <v>2011</v>
      </c>
      <c r="K594" s="38" t="s">
        <v>2670</v>
      </c>
      <c r="L594" s="157">
        <v>40755.189583333333</v>
      </c>
      <c r="M594" s="157">
        <v>40755.223611111112</v>
      </c>
      <c r="N594" s="157">
        <v>40755.830312500002</v>
      </c>
      <c r="O594" s="157">
        <v>40755.869247685187</v>
      </c>
      <c r="P594" s="188" t="s">
        <v>1558</v>
      </c>
      <c r="Q594" s="239">
        <f>N594 - M594</f>
        <v>0.60670138888963265</v>
      </c>
      <c r="R594" s="239">
        <f>O594 - L594</f>
        <v>0.67966435185371665</v>
      </c>
      <c r="S594" s="21">
        <f t="shared" si="94"/>
        <v>3.6402083333377959</v>
      </c>
      <c r="U594">
        <v>1522</v>
      </c>
      <c r="V594" s="187"/>
    </row>
    <row r="595" spans="1:29">
      <c r="A595" t="s">
        <v>929</v>
      </c>
      <c r="B595" s="2" t="s">
        <v>488</v>
      </c>
      <c r="C595" s="38" t="s">
        <v>930</v>
      </c>
      <c r="D595" s="38" t="s">
        <v>2648</v>
      </c>
      <c r="E595" s="38" t="s">
        <v>273</v>
      </c>
      <c r="F595" s="179" t="s">
        <v>898</v>
      </c>
      <c r="G595" s="38">
        <v>48</v>
      </c>
      <c r="H595" s="38">
        <v>-129</v>
      </c>
      <c r="I595" s="38">
        <v>9</v>
      </c>
      <c r="J595" s="38">
        <v>2011</v>
      </c>
      <c r="K595" s="38" t="s">
        <v>2668</v>
      </c>
      <c r="L595" s="157">
        <v>40763.125694444447</v>
      </c>
      <c r="M595" s="184"/>
      <c r="N595" s="184"/>
      <c r="O595" s="157">
        <v>40763.15625</v>
      </c>
      <c r="P595" s="185" t="s">
        <v>2666</v>
      </c>
      <c r="Q595" s="239">
        <f>N595 - M595</f>
        <v>0</v>
      </c>
      <c r="R595" s="239">
        <f t="shared" ref="R595:R616" si="95">O595 - L595</f>
        <v>3.0555555553291924E-2</v>
      </c>
      <c r="S595" s="21">
        <f t="shared" si="94"/>
        <v>0</v>
      </c>
      <c r="U595">
        <v>121</v>
      </c>
      <c r="V595" s="187" t="s">
        <v>2669</v>
      </c>
    </row>
    <row r="596" spans="1:29">
      <c r="A596" t="s">
        <v>929</v>
      </c>
      <c r="B596" s="2" t="s">
        <v>488</v>
      </c>
      <c r="C596" s="38" t="s">
        <v>930</v>
      </c>
      <c r="D596" s="38" t="s">
        <v>2648</v>
      </c>
      <c r="E596" s="38" t="s">
        <v>273</v>
      </c>
      <c r="F596" s="179" t="s">
        <v>898</v>
      </c>
      <c r="G596" s="38">
        <v>48</v>
      </c>
      <c r="H596" s="38">
        <v>-129</v>
      </c>
      <c r="I596" s="38">
        <v>9</v>
      </c>
      <c r="J596" s="38">
        <v>2011</v>
      </c>
      <c r="K596" s="38" t="s">
        <v>2665</v>
      </c>
      <c r="L596" s="157">
        <v>40763.630555555559</v>
      </c>
      <c r="M596" s="157">
        <v>40763.710416666669</v>
      </c>
      <c r="N596" s="157">
        <v>40764.254861111112</v>
      </c>
      <c r="O596" s="157">
        <v>40764.309027777781</v>
      </c>
      <c r="P596" s="185" t="s">
        <v>2666</v>
      </c>
      <c r="Q596" s="239">
        <f t="shared" ref="Q596:Q622" si="96">N596 - M596</f>
        <v>0.54444444444379769</v>
      </c>
      <c r="R596" s="239">
        <f t="shared" si="95"/>
        <v>0.67847222222189885</v>
      </c>
      <c r="S596" s="21">
        <f t="shared" si="94"/>
        <v>3.2666666666627862</v>
      </c>
      <c r="U596">
        <v>2423</v>
      </c>
      <c r="V596" s="187" t="s">
        <v>2667</v>
      </c>
    </row>
    <row r="597" spans="1:29">
      <c r="A597" t="s">
        <v>929</v>
      </c>
      <c r="B597" s="2" t="s">
        <v>488</v>
      </c>
      <c r="C597" s="38" t="s">
        <v>930</v>
      </c>
      <c r="D597" s="38" t="s">
        <v>2648</v>
      </c>
      <c r="E597" s="38" t="s">
        <v>273</v>
      </c>
      <c r="F597" s="179" t="s">
        <v>898</v>
      </c>
      <c r="G597" s="38">
        <v>48</v>
      </c>
      <c r="H597" s="38">
        <v>-129</v>
      </c>
      <c r="I597" s="38">
        <v>9</v>
      </c>
      <c r="J597" s="38">
        <v>2011</v>
      </c>
      <c r="K597" s="38" t="s">
        <v>2663</v>
      </c>
      <c r="L597" s="157">
        <v>40764.865972222222</v>
      </c>
      <c r="M597" s="157">
        <v>40764.931944444441</v>
      </c>
      <c r="N597" s="157">
        <v>40768.693749999999</v>
      </c>
      <c r="O597" s="157">
        <v>40768.759027777778</v>
      </c>
      <c r="P597" s="185" t="s">
        <v>2649</v>
      </c>
      <c r="Q597" s="239">
        <f t="shared" si="96"/>
        <v>3.7618055555576575</v>
      </c>
      <c r="R597" s="239">
        <f t="shared" si="95"/>
        <v>3.8930555555562023</v>
      </c>
      <c r="S597" s="21">
        <f t="shared" si="94"/>
        <v>22.570833333345945</v>
      </c>
      <c r="U597">
        <v>2211</v>
      </c>
      <c r="V597" s="187" t="s">
        <v>2664</v>
      </c>
    </row>
    <row r="598" spans="1:29">
      <c r="A598" t="s">
        <v>929</v>
      </c>
      <c r="B598" s="2" t="s">
        <v>488</v>
      </c>
      <c r="C598" s="38" t="s">
        <v>930</v>
      </c>
      <c r="D598" s="38" t="s">
        <v>2648</v>
      </c>
      <c r="E598" s="38" t="s">
        <v>273</v>
      </c>
      <c r="F598" s="179" t="s">
        <v>898</v>
      </c>
      <c r="G598" s="38">
        <v>48</v>
      </c>
      <c r="H598" s="38">
        <v>-129</v>
      </c>
      <c r="I598" s="38">
        <v>9</v>
      </c>
      <c r="J598" s="38">
        <v>2011</v>
      </c>
      <c r="K598" s="38" t="s">
        <v>2660</v>
      </c>
      <c r="L598" s="157">
        <v>40769.289583333331</v>
      </c>
      <c r="M598" s="157">
        <v>40769.353472222225</v>
      </c>
      <c r="N598" s="157">
        <v>40771.119444444441</v>
      </c>
      <c r="O598" s="157">
        <v>40771.179166666669</v>
      </c>
      <c r="P598" s="185" t="s">
        <v>2661</v>
      </c>
      <c r="Q598" s="239">
        <f t="shared" si="96"/>
        <v>1.7659722222160781</v>
      </c>
      <c r="R598" s="239">
        <f t="shared" si="95"/>
        <v>1.8895833333372138</v>
      </c>
      <c r="S598" s="21">
        <f t="shared" si="94"/>
        <v>10.595833333296468</v>
      </c>
      <c r="U598">
        <v>2606</v>
      </c>
      <c r="V598" s="187" t="s">
        <v>2662</v>
      </c>
    </row>
    <row r="599" spans="1:29">
      <c r="A599" t="s">
        <v>929</v>
      </c>
      <c r="B599" s="2" t="s">
        <v>488</v>
      </c>
      <c r="C599" s="38" t="s">
        <v>930</v>
      </c>
      <c r="D599" s="38" t="s">
        <v>2648</v>
      </c>
      <c r="E599" s="38" t="s">
        <v>273</v>
      </c>
      <c r="F599" s="179" t="s">
        <v>898</v>
      </c>
      <c r="G599" s="38">
        <v>48</v>
      </c>
      <c r="H599" s="38">
        <v>-129</v>
      </c>
      <c r="I599" s="38">
        <v>9</v>
      </c>
      <c r="J599" s="38">
        <v>2011</v>
      </c>
      <c r="K599" s="38" t="s">
        <v>2658</v>
      </c>
      <c r="L599" s="157">
        <v>40771.709722222222</v>
      </c>
      <c r="M599" s="157">
        <v>40771.780555555553</v>
      </c>
      <c r="N599" s="157">
        <v>40772.459027777775</v>
      </c>
      <c r="O599" s="184">
        <v>40772.515277777777</v>
      </c>
      <c r="P599" s="185" t="s">
        <v>2656</v>
      </c>
      <c r="Q599" s="239">
        <f t="shared" si="96"/>
        <v>0.67847222222189885</v>
      </c>
      <c r="R599" s="239">
        <f t="shared" si="95"/>
        <v>0.80555555555474712</v>
      </c>
      <c r="S599" s="21">
        <f t="shared" si="94"/>
        <v>4.0708333333313931</v>
      </c>
      <c r="U599">
        <v>2212</v>
      </c>
      <c r="V599" s="187" t="s">
        <v>2659</v>
      </c>
    </row>
    <row r="600" spans="1:29">
      <c r="A600" t="s">
        <v>929</v>
      </c>
      <c r="B600" s="2" t="s">
        <v>488</v>
      </c>
      <c r="C600" s="38" t="s">
        <v>930</v>
      </c>
      <c r="D600" s="38" t="s">
        <v>2648</v>
      </c>
      <c r="E600" s="38" t="s">
        <v>273</v>
      </c>
      <c r="F600" s="179" t="s">
        <v>898</v>
      </c>
      <c r="G600" s="38">
        <v>48</v>
      </c>
      <c r="H600" s="38">
        <v>-129</v>
      </c>
      <c r="I600" s="38">
        <v>9</v>
      </c>
      <c r="J600" s="38">
        <v>2011</v>
      </c>
      <c r="K600" s="38" t="s">
        <v>2655</v>
      </c>
      <c r="L600" s="157">
        <v>40773.129166666666</v>
      </c>
      <c r="M600" s="157">
        <v>40773.207638888889</v>
      </c>
      <c r="N600" s="157">
        <v>40773.586805555555</v>
      </c>
      <c r="O600" s="157">
        <v>40773.638888888891</v>
      </c>
      <c r="P600" s="185" t="s">
        <v>2656</v>
      </c>
      <c r="Q600" s="239">
        <f t="shared" si="96"/>
        <v>0.37916666666569654</v>
      </c>
      <c r="R600" s="239">
        <f t="shared" si="95"/>
        <v>0.50972222222480923</v>
      </c>
      <c r="S600" s="21">
        <f t="shared" si="94"/>
        <v>2.2749999999941792</v>
      </c>
      <c r="U600">
        <v>2201</v>
      </c>
      <c r="V600" s="187" t="s">
        <v>2657</v>
      </c>
    </row>
    <row r="601" spans="1:29">
      <c r="A601" t="s">
        <v>929</v>
      </c>
      <c r="B601" s="2" t="s">
        <v>488</v>
      </c>
      <c r="C601" s="38" t="s">
        <v>930</v>
      </c>
      <c r="D601" s="38" t="s">
        <v>2648</v>
      </c>
      <c r="E601" s="38" t="s">
        <v>273</v>
      </c>
      <c r="F601" s="179" t="s">
        <v>898</v>
      </c>
      <c r="G601" s="38">
        <v>48</v>
      </c>
      <c r="H601" s="38">
        <v>-129</v>
      </c>
      <c r="I601" s="38">
        <v>9</v>
      </c>
      <c r="J601" s="38">
        <v>2011</v>
      </c>
      <c r="K601" s="38" t="s">
        <v>2653</v>
      </c>
      <c r="L601" s="184">
        <v>40774.129166666666</v>
      </c>
      <c r="M601" s="184">
        <v>40774.195138888892</v>
      </c>
      <c r="N601" s="184">
        <v>40776.126388888886</v>
      </c>
      <c r="O601" s="157">
        <v>40776.172222222223</v>
      </c>
      <c r="P601" s="185" t="s">
        <v>2649</v>
      </c>
      <c r="Q601" s="239">
        <f t="shared" si="96"/>
        <v>1.9312499999941792</v>
      </c>
      <c r="R601" s="239">
        <f t="shared" si="95"/>
        <v>2.0430555555576575</v>
      </c>
      <c r="S601" s="21">
        <f t="shared" si="94"/>
        <v>11.587499999965075</v>
      </c>
      <c r="U601">
        <v>2211</v>
      </c>
      <c r="V601" s="187" t="s">
        <v>2654</v>
      </c>
    </row>
    <row r="602" spans="1:29">
      <c r="A602" t="s">
        <v>929</v>
      </c>
      <c r="B602" s="2" t="s">
        <v>488</v>
      </c>
      <c r="C602" s="38" t="s">
        <v>930</v>
      </c>
      <c r="D602" s="38" t="s">
        <v>2648</v>
      </c>
      <c r="E602" s="38" t="s">
        <v>273</v>
      </c>
      <c r="F602" s="179" t="s">
        <v>898</v>
      </c>
      <c r="G602" s="38">
        <v>48</v>
      </c>
      <c r="H602" s="38">
        <v>-129</v>
      </c>
      <c r="I602" s="38">
        <v>9</v>
      </c>
      <c r="J602" s="38">
        <v>2011</v>
      </c>
      <c r="K602" s="38" t="s">
        <v>2651</v>
      </c>
      <c r="L602" s="184">
        <v>40777.711111111108</v>
      </c>
      <c r="M602" s="184">
        <v>40777.786805555559</v>
      </c>
      <c r="N602" s="184">
        <v>40778.888194444444</v>
      </c>
      <c r="O602" s="157">
        <v>40778.989583333336</v>
      </c>
      <c r="P602" s="186" t="s">
        <v>2649</v>
      </c>
      <c r="Q602" s="239">
        <f t="shared" si="96"/>
        <v>1.101388888884685</v>
      </c>
      <c r="R602" s="239">
        <f t="shared" si="95"/>
        <v>1.2784722222277196</v>
      </c>
      <c r="S602" s="21">
        <f t="shared" si="94"/>
        <v>6.60833333330811</v>
      </c>
      <c r="U602">
        <v>2359</v>
      </c>
      <c r="V602" s="187" t="s">
        <v>2652</v>
      </c>
    </row>
    <row r="603" spans="1:29">
      <c r="A603" t="s">
        <v>929</v>
      </c>
      <c r="B603" s="2" t="s">
        <v>488</v>
      </c>
      <c r="C603" s="38" t="s">
        <v>930</v>
      </c>
      <c r="D603" s="38" t="s">
        <v>2648</v>
      </c>
      <c r="E603" s="38" t="s">
        <v>273</v>
      </c>
      <c r="F603" s="179" t="s">
        <v>898</v>
      </c>
      <c r="G603" s="38">
        <v>48</v>
      </c>
      <c r="H603" s="38">
        <v>-129</v>
      </c>
      <c r="I603" s="38">
        <v>9</v>
      </c>
      <c r="J603" s="38">
        <v>2011</v>
      </c>
      <c r="K603" s="38" t="s">
        <v>2647</v>
      </c>
      <c r="L603" s="157">
        <v>40779.008333333331</v>
      </c>
      <c r="M603" s="157">
        <v>40779.055555555555</v>
      </c>
      <c r="N603" s="157">
        <v>40779.065972222219</v>
      </c>
      <c r="O603" s="184">
        <v>40779.116666666669</v>
      </c>
      <c r="P603" s="186" t="s">
        <v>2649</v>
      </c>
      <c r="Q603" s="239">
        <f t="shared" si="96"/>
        <v>1.0416666664241347E-2</v>
      </c>
      <c r="R603" s="239">
        <f t="shared" si="95"/>
        <v>0.10833333333721384</v>
      </c>
      <c r="S603" s="21">
        <f t="shared" si="94"/>
        <v>6.2499999985448085E-2</v>
      </c>
      <c r="U603">
        <v>2193</v>
      </c>
      <c r="V603" s="187" t="s">
        <v>2650</v>
      </c>
    </row>
    <row r="604" spans="1:29">
      <c r="A604" s="155" t="s">
        <v>934</v>
      </c>
      <c r="B604" s="2" t="s">
        <v>488</v>
      </c>
      <c r="C604" s="38" t="s">
        <v>935</v>
      </c>
      <c r="D604" s="38" t="s">
        <v>936</v>
      </c>
      <c r="E604" s="38" t="s">
        <v>273</v>
      </c>
      <c r="F604" s="2" t="s">
        <v>898</v>
      </c>
      <c r="G604" s="207">
        <v>44.55</v>
      </c>
      <c r="H604" s="207">
        <v>-125.15</v>
      </c>
      <c r="I604" s="38">
        <v>9</v>
      </c>
      <c r="J604" s="38">
        <v>2011</v>
      </c>
      <c r="K604" s="38" t="s">
        <v>2644</v>
      </c>
      <c r="L604" s="208">
        <v>40787.151388888888</v>
      </c>
      <c r="M604" s="208">
        <v>40787.179039351853</v>
      </c>
      <c r="N604" s="208">
        <v>40792.891122685185</v>
      </c>
      <c r="O604" s="157">
        <v>40792.94809027778</v>
      </c>
      <c r="P604" s="210" t="s">
        <v>898</v>
      </c>
      <c r="Q604" s="239">
        <f t="shared" si="96"/>
        <v>5.7120833333319752</v>
      </c>
      <c r="R604" s="239">
        <f t="shared" si="95"/>
        <v>5.796701388891961</v>
      </c>
      <c r="S604" s="21">
        <f t="shared" si="94"/>
        <v>34.272499999991851</v>
      </c>
      <c r="T604" s="2"/>
      <c r="U604" s="211">
        <v>813</v>
      </c>
      <c r="V604" t="s">
        <v>2646</v>
      </c>
      <c r="W604" s="2" t="s">
        <v>865</v>
      </c>
      <c r="X604" s="2" t="s">
        <v>751</v>
      </c>
      <c r="Y604" s="121" t="s">
        <v>752</v>
      </c>
      <c r="AB604" t="s">
        <v>873</v>
      </c>
      <c r="AC604" t="s">
        <v>920</v>
      </c>
    </row>
    <row r="605" spans="1:29">
      <c r="A605" t="s">
        <v>937</v>
      </c>
      <c r="B605" s="2" t="s">
        <v>488</v>
      </c>
      <c r="C605" s="38" t="s">
        <v>938</v>
      </c>
      <c r="D605" s="38" t="s">
        <v>939</v>
      </c>
      <c r="E605" s="38" t="s">
        <v>273</v>
      </c>
      <c r="F605" s="38" t="s">
        <v>1022</v>
      </c>
      <c r="G605" s="178">
        <v>34.814509289999997</v>
      </c>
      <c r="H605" s="178">
        <v>-120.72617249</v>
      </c>
      <c r="I605" s="179">
        <v>10</v>
      </c>
      <c r="J605" s="38">
        <v>2011</v>
      </c>
      <c r="K605" s="38" t="s">
        <v>2641</v>
      </c>
      <c r="L605" s="157">
        <v>40801.113194444442</v>
      </c>
      <c r="M605" s="184">
        <v>40801.125</v>
      </c>
      <c r="N605" s="184">
        <v>40801.245833333334</v>
      </c>
      <c r="O605" s="157">
        <v>40801.258333333331</v>
      </c>
      <c r="P605" s="188" t="s">
        <v>2642</v>
      </c>
      <c r="Q605" s="239">
        <f t="shared" si="96"/>
        <v>0.12083333333430346</v>
      </c>
      <c r="R605" s="239">
        <f t="shared" si="95"/>
        <v>0.14513888888905058</v>
      </c>
      <c r="S605" s="21">
        <f t="shared" si="94"/>
        <v>0.72500000000582077</v>
      </c>
      <c r="U605">
        <v>68</v>
      </c>
      <c r="V605" s="187" t="s">
        <v>2643</v>
      </c>
    </row>
    <row r="606" spans="1:29">
      <c r="A606" t="s">
        <v>937</v>
      </c>
      <c r="B606" s="2" t="s">
        <v>488</v>
      </c>
      <c r="C606" s="38" t="s">
        <v>938</v>
      </c>
      <c r="D606" s="38" t="s">
        <v>939</v>
      </c>
      <c r="E606" s="38" t="s">
        <v>273</v>
      </c>
      <c r="F606" s="38" t="s">
        <v>1022</v>
      </c>
      <c r="G606" s="178">
        <v>34.437244620000001</v>
      </c>
      <c r="H606" s="178">
        <v>-120.50471175</v>
      </c>
      <c r="I606" s="179">
        <v>10</v>
      </c>
      <c r="J606" s="38">
        <v>2011</v>
      </c>
      <c r="K606" s="38" t="s">
        <v>2639</v>
      </c>
      <c r="L606" s="157">
        <v>40801.995833333334</v>
      </c>
      <c r="M606" s="157">
        <v>40802.004166666666</v>
      </c>
      <c r="N606" s="157">
        <v>40802.62222222222</v>
      </c>
      <c r="O606" s="157">
        <v>40802.634722222225</v>
      </c>
      <c r="P606" s="188" t="s">
        <v>2640</v>
      </c>
      <c r="Q606" s="239">
        <f t="shared" si="96"/>
        <v>0.61805555555474712</v>
      </c>
      <c r="R606" s="239">
        <f t="shared" si="95"/>
        <v>0.63888888889050577</v>
      </c>
      <c r="S606" s="21">
        <f t="shared" si="94"/>
        <v>3.7083333333284827</v>
      </c>
      <c r="U606">
        <v>78</v>
      </c>
      <c r="V606" s="187" t="s">
        <v>2638</v>
      </c>
    </row>
    <row r="607" spans="1:29">
      <c r="A607" t="s">
        <v>937</v>
      </c>
      <c r="B607" s="2" t="s">
        <v>488</v>
      </c>
      <c r="C607" s="38" t="s">
        <v>938</v>
      </c>
      <c r="D607" s="38" t="s">
        <v>939</v>
      </c>
      <c r="E607" s="38" t="s">
        <v>273</v>
      </c>
      <c r="F607" s="38" t="s">
        <v>1022</v>
      </c>
      <c r="G607" s="178">
        <v>34.364093609999998</v>
      </c>
      <c r="H607" s="178">
        <v>-119.82715904</v>
      </c>
      <c r="I607" s="179">
        <v>11</v>
      </c>
      <c r="J607" s="38">
        <v>2011</v>
      </c>
      <c r="K607" s="38" t="s">
        <v>2637</v>
      </c>
      <c r="L607" s="157">
        <v>40803.71875</v>
      </c>
      <c r="M607" s="157">
        <v>40803.728472222225</v>
      </c>
      <c r="N607" s="157">
        <v>40804.120833333334</v>
      </c>
      <c r="O607" s="157">
        <v>40804.129861111112</v>
      </c>
      <c r="P607" s="188" t="s">
        <v>2317</v>
      </c>
      <c r="Q607" s="239">
        <f t="shared" si="96"/>
        <v>0.39236111110949423</v>
      </c>
      <c r="R607" s="239">
        <f t="shared" si="95"/>
        <v>0.41111111111240461</v>
      </c>
      <c r="S607" s="21">
        <f t="shared" si="94"/>
        <v>2.3541666666569654</v>
      </c>
      <c r="U607">
        <v>83</v>
      </c>
      <c r="V607" s="187" t="s">
        <v>2638</v>
      </c>
    </row>
    <row r="608" spans="1:29">
      <c r="A608" t="s">
        <v>937</v>
      </c>
      <c r="B608" s="2" t="s">
        <v>488</v>
      </c>
      <c r="C608" s="38" t="s">
        <v>938</v>
      </c>
      <c r="D608" s="38" t="s">
        <v>939</v>
      </c>
      <c r="E608" s="38" t="s">
        <v>273</v>
      </c>
      <c r="F608" s="38" t="s">
        <v>1022</v>
      </c>
      <c r="G608" s="178">
        <v>34.217804549999997</v>
      </c>
      <c r="H608" s="178">
        <v>-120.37352258999999</v>
      </c>
      <c r="I608" s="179">
        <v>10</v>
      </c>
      <c r="J608" s="38">
        <v>2011</v>
      </c>
      <c r="K608" s="38" t="s">
        <v>2634</v>
      </c>
      <c r="L608" s="157">
        <v>40804.679166666669</v>
      </c>
      <c r="M608" s="157">
        <v>40804.696527777778</v>
      </c>
      <c r="N608" s="157">
        <v>40805.617361111108</v>
      </c>
      <c r="O608" s="157">
        <v>40805.63958333333</v>
      </c>
      <c r="P608" s="188" t="s">
        <v>2635</v>
      </c>
      <c r="Q608" s="239">
        <f t="shared" si="96"/>
        <v>0.92083333332993789</v>
      </c>
      <c r="R608" s="239">
        <f t="shared" si="95"/>
        <v>0.96041666666133096</v>
      </c>
      <c r="S608" s="21">
        <f t="shared" si="94"/>
        <v>5.5249999999796273</v>
      </c>
      <c r="U608">
        <v>469</v>
      </c>
      <c r="V608" s="187" t="s">
        <v>2636</v>
      </c>
    </row>
    <row r="609" spans="1:22">
      <c r="A609" t="s">
        <v>937</v>
      </c>
      <c r="B609" s="2" t="s">
        <v>488</v>
      </c>
      <c r="C609" s="38" t="s">
        <v>938</v>
      </c>
      <c r="D609" s="38" t="s">
        <v>939</v>
      </c>
      <c r="E609" s="38" t="s">
        <v>273</v>
      </c>
      <c r="F609" s="38" t="s">
        <v>1022</v>
      </c>
      <c r="G609" s="178">
        <v>34.252751289999999</v>
      </c>
      <c r="H609" s="178">
        <v>-119.74409076000001</v>
      </c>
      <c r="I609" s="179">
        <v>11</v>
      </c>
      <c r="J609" s="38">
        <v>2011</v>
      </c>
      <c r="K609" s="38" t="s">
        <v>2631</v>
      </c>
      <c r="L609" s="157">
        <v>40806.292361111111</v>
      </c>
      <c r="M609" s="157">
        <v>40806.308333333334</v>
      </c>
      <c r="N609" s="157">
        <v>40806.802083333336</v>
      </c>
      <c r="O609" s="184">
        <v>40806.817361111112</v>
      </c>
      <c r="P609" s="188" t="s">
        <v>2632</v>
      </c>
      <c r="Q609" s="239">
        <f t="shared" si="96"/>
        <v>0.49375000000145519</v>
      </c>
      <c r="R609" s="239">
        <f t="shared" si="95"/>
        <v>0.52500000000145519</v>
      </c>
      <c r="S609" s="21">
        <f t="shared" si="94"/>
        <v>2.9625000000087311</v>
      </c>
      <c r="U609">
        <v>208</v>
      </c>
      <c r="V609" s="187" t="s">
        <v>2633</v>
      </c>
    </row>
    <row r="610" spans="1:22">
      <c r="A610" t="s">
        <v>937</v>
      </c>
      <c r="B610" s="2" t="s">
        <v>488</v>
      </c>
      <c r="C610" s="38" t="s">
        <v>938</v>
      </c>
      <c r="D610" s="38" t="s">
        <v>939</v>
      </c>
      <c r="E610" s="38" t="s">
        <v>273</v>
      </c>
      <c r="F610" s="38" t="s">
        <v>1022</v>
      </c>
      <c r="G610" s="178">
        <v>33.799290659999997</v>
      </c>
      <c r="H610" s="178">
        <v>-118.64647502</v>
      </c>
      <c r="I610" s="179">
        <v>11</v>
      </c>
      <c r="J610" s="38">
        <v>2011</v>
      </c>
      <c r="K610" s="38" t="s">
        <v>2629</v>
      </c>
      <c r="L610" s="157">
        <v>40809.088194444441</v>
      </c>
      <c r="M610" s="157">
        <v>40809.116666666669</v>
      </c>
      <c r="N610" s="157">
        <v>40809.752083333333</v>
      </c>
      <c r="O610" s="157">
        <v>40809.800000000003</v>
      </c>
      <c r="P610" s="188" t="s">
        <v>2302</v>
      </c>
      <c r="Q610" s="239">
        <f t="shared" si="96"/>
        <v>0.63541666666424135</v>
      </c>
      <c r="R610" s="239">
        <f t="shared" si="95"/>
        <v>0.71180555556202307</v>
      </c>
      <c r="S610" s="21">
        <f t="shared" si="94"/>
        <v>3.8124999999854481</v>
      </c>
      <c r="U610">
        <v>816</v>
      </c>
      <c r="V610" s="187" t="s">
        <v>2630</v>
      </c>
    </row>
    <row r="611" spans="1:22">
      <c r="A611" t="s">
        <v>937</v>
      </c>
      <c r="B611" s="2" t="s">
        <v>488</v>
      </c>
      <c r="C611" s="38" t="s">
        <v>938</v>
      </c>
      <c r="D611" s="38" t="s">
        <v>939</v>
      </c>
      <c r="E611" s="38" t="s">
        <v>273</v>
      </c>
      <c r="F611" s="38" t="s">
        <v>1022</v>
      </c>
      <c r="G611" s="178">
        <v>33.639921450000003</v>
      </c>
      <c r="H611" s="178">
        <v>-118.79368451000001</v>
      </c>
      <c r="I611" s="179">
        <v>11</v>
      </c>
      <c r="J611" s="38">
        <v>2011</v>
      </c>
      <c r="K611" s="38" t="s">
        <v>2628</v>
      </c>
      <c r="L611" s="184">
        <v>40810.813888888886</v>
      </c>
      <c r="M611" s="184">
        <v>40810.840277777781</v>
      </c>
      <c r="N611" s="184">
        <v>40811.325694444444</v>
      </c>
      <c r="O611" s="157">
        <v>40811.357638888891</v>
      </c>
      <c r="P611" s="188" t="s">
        <v>2627</v>
      </c>
      <c r="Q611" s="239">
        <f t="shared" si="96"/>
        <v>0.48541666666278616</v>
      </c>
      <c r="R611" s="239">
        <f t="shared" si="95"/>
        <v>0.54375000000436557</v>
      </c>
      <c r="S611" s="21">
        <f t="shared" si="94"/>
        <v>2.9124999999767169</v>
      </c>
      <c r="U611">
        <v>899</v>
      </c>
      <c r="V611" s="187"/>
    </row>
    <row r="612" spans="1:22">
      <c r="A612" t="s">
        <v>937</v>
      </c>
      <c r="B612" s="2" t="s">
        <v>488</v>
      </c>
      <c r="C612" s="38" t="s">
        <v>938</v>
      </c>
      <c r="D612" s="38" t="s">
        <v>939</v>
      </c>
      <c r="E612" s="38" t="s">
        <v>273</v>
      </c>
      <c r="F612" s="38" t="s">
        <v>1022</v>
      </c>
      <c r="G612" s="178">
        <v>33.640036100000003</v>
      </c>
      <c r="H612" s="178">
        <v>-118.80097558</v>
      </c>
      <c r="I612" s="179">
        <v>11</v>
      </c>
      <c r="J612" s="38">
        <v>2011</v>
      </c>
      <c r="K612" s="38" t="s">
        <v>2626</v>
      </c>
      <c r="L612" s="184">
        <v>40812.297222222223</v>
      </c>
      <c r="M612" s="184">
        <v>40812.334027777775</v>
      </c>
      <c r="N612" s="184">
        <v>40812.593055555553</v>
      </c>
      <c r="O612" s="157">
        <v>40812.652083333334</v>
      </c>
      <c r="P612" s="189" t="s">
        <v>2627</v>
      </c>
      <c r="Q612" s="239">
        <f t="shared" si="96"/>
        <v>0.25902777777810115</v>
      </c>
      <c r="R612" s="239">
        <f t="shared" si="95"/>
        <v>0.35486111111094942</v>
      </c>
      <c r="S612" s="21">
        <f t="shared" si="94"/>
        <v>1.5541666666686069</v>
      </c>
      <c r="U612">
        <v>900</v>
      </c>
      <c r="V612" s="187"/>
    </row>
    <row r="613" spans="1:22">
      <c r="A613" t="s">
        <v>937</v>
      </c>
      <c r="B613" s="2" t="s">
        <v>488</v>
      </c>
      <c r="C613" s="38" t="s">
        <v>938</v>
      </c>
      <c r="D613" s="38" t="s">
        <v>939</v>
      </c>
      <c r="E613" s="38" t="s">
        <v>273</v>
      </c>
      <c r="F613" s="38" t="s">
        <v>1022</v>
      </c>
      <c r="G613" s="178">
        <v>34.230877620000001</v>
      </c>
      <c r="H613" s="178">
        <v>-120.37924499</v>
      </c>
      <c r="I613" s="179">
        <v>10</v>
      </c>
      <c r="J613" s="38">
        <v>2011</v>
      </c>
      <c r="K613" s="38" t="s">
        <v>2625</v>
      </c>
      <c r="L613" s="157">
        <v>40813.822222222225</v>
      </c>
      <c r="M613" s="157">
        <v>40813.84375</v>
      </c>
      <c r="N613" s="157">
        <v>40814.113194444442</v>
      </c>
      <c r="O613" s="184">
        <v>40814.140277777777</v>
      </c>
      <c r="P613" s="189" t="s">
        <v>2311</v>
      </c>
      <c r="Q613" s="239">
        <f t="shared" si="96"/>
        <v>0.2694444444423425</v>
      </c>
      <c r="R613" s="239">
        <f t="shared" si="95"/>
        <v>0.31805555555183673</v>
      </c>
      <c r="S613" s="21">
        <f t="shared" si="94"/>
        <v>1.616666666654055</v>
      </c>
      <c r="U613">
        <v>451</v>
      </c>
      <c r="V613" s="187"/>
    </row>
    <row r="614" spans="1:22">
      <c r="A614" t="s">
        <v>937</v>
      </c>
      <c r="B614" s="2" t="s">
        <v>488</v>
      </c>
      <c r="C614" s="38" t="s">
        <v>938</v>
      </c>
      <c r="D614" s="38" t="s">
        <v>939</v>
      </c>
      <c r="E614" s="38" t="s">
        <v>273</v>
      </c>
      <c r="F614" s="38" t="s">
        <v>1022</v>
      </c>
      <c r="G614" s="178">
        <v>33.56392906</v>
      </c>
      <c r="H614" s="178">
        <v>-118.44970591000001</v>
      </c>
      <c r="I614" s="179">
        <v>11</v>
      </c>
      <c r="J614" s="38">
        <v>2011</v>
      </c>
      <c r="K614" s="38" t="s">
        <v>2623</v>
      </c>
      <c r="L614" s="184">
        <v>40814.712500000001</v>
      </c>
      <c r="M614" s="157">
        <v>40814.740972222222</v>
      </c>
      <c r="N614" s="157">
        <v>40815.143750000003</v>
      </c>
      <c r="O614" s="184">
        <v>40815.17291666667</v>
      </c>
      <c r="Q614" s="239">
        <f t="shared" si="96"/>
        <v>0.40277777778101154</v>
      </c>
      <c r="R614" s="239">
        <f t="shared" si="95"/>
        <v>0.46041666666860692</v>
      </c>
      <c r="S614" s="21">
        <f t="shared" si="94"/>
        <v>2.4166666666860692</v>
      </c>
      <c r="U614">
        <v>890</v>
      </c>
      <c r="V614" s="187" t="s">
        <v>2624</v>
      </c>
    </row>
    <row r="615" spans="1:22">
      <c r="A615" t="s">
        <v>944</v>
      </c>
      <c r="B615" s="2" t="s">
        <v>488</v>
      </c>
      <c r="C615" s="38" t="s">
        <v>945</v>
      </c>
      <c r="D615" s="38" t="s">
        <v>946</v>
      </c>
      <c r="E615" s="38" t="s">
        <v>206</v>
      </c>
      <c r="F615" s="38" t="s">
        <v>6793</v>
      </c>
      <c r="G615" s="50">
        <v>9.83</v>
      </c>
      <c r="H615" s="50">
        <v>-104</v>
      </c>
      <c r="I615" s="38">
        <v>13</v>
      </c>
      <c r="J615" s="38">
        <v>2011</v>
      </c>
      <c r="K615" s="38" t="s">
        <v>2621</v>
      </c>
      <c r="L615" s="157">
        <v>40829.049305555556</v>
      </c>
      <c r="M615" s="184">
        <v>40829.160416666666</v>
      </c>
      <c r="N615" s="184">
        <v>40830.017361111109</v>
      </c>
      <c r="O615" s="157">
        <v>40830.604861111111</v>
      </c>
      <c r="P615" s="185" t="s">
        <v>2617</v>
      </c>
      <c r="Q615" s="239">
        <f t="shared" si="96"/>
        <v>0.85694444444379769</v>
      </c>
      <c r="R615" s="239">
        <f t="shared" si="95"/>
        <v>1.5555555555547471</v>
      </c>
      <c r="S615" s="21">
        <f t="shared" si="94"/>
        <v>5.1416666666627862</v>
      </c>
      <c r="U615">
        <v>2900</v>
      </c>
      <c r="V615" s="155" t="s">
        <v>6794</v>
      </c>
    </row>
    <row r="616" spans="1:22">
      <c r="A616" t="s">
        <v>944</v>
      </c>
      <c r="B616" s="2" t="s">
        <v>488</v>
      </c>
      <c r="C616" s="38" t="s">
        <v>945</v>
      </c>
      <c r="D616" s="38" t="s">
        <v>946</v>
      </c>
      <c r="E616" s="38" t="s">
        <v>206</v>
      </c>
      <c r="F616" s="38" t="s">
        <v>6793</v>
      </c>
      <c r="G616" s="50">
        <v>9.83</v>
      </c>
      <c r="H616" s="50">
        <v>-104</v>
      </c>
      <c r="I616" s="38">
        <v>13</v>
      </c>
      <c r="J616" s="38">
        <v>2011</v>
      </c>
      <c r="K616" s="38" t="s">
        <v>2619</v>
      </c>
      <c r="L616" s="157">
        <v>40831.616666666669</v>
      </c>
      <c r="M616" s="157">
        <v>40831.688194444447</v>
      </c>
      <c r="N616" s="157">
        <v>40833.338194444441</v>
      </c>
      <c r="O616" s="157">
        <v>40833.626388888886</v>
      </c>
      <c r="P616" s="185" t="s">
        <v>2617</v>
      </c>
      <c r="Q616" s="239">
        <f t="shared" si="96"/>
        <v>1.6499999999941792</v>
      </c>
      <c r="R616" s="239">
        <f t="shared" si="95"/>
        <v>2.0097222222175333</v>
      </c>
      <c r="S616" s="21">
        <f t="shared" si="94"/>
        <v>9.8999999999650754</v>
      </c>
      <c r="U616">
        <v>2800</v>
      </c>
      <c r="V616" s="187" t="s">
        <v>2620</v>
      </c>
    </row>
    <row r="617" spans="1:22">
      <c r="A617" t="s">
        <v>944</v>
      </c>
      <c r="B617" s="2" t="s">
        <v>488</v>
      </c>
      <c r="C617" s="38" t="s">
        <v>945</v>
      </c>
      <c r="D617" s="38" t="s">
        <v>946</v>
      </c>
      <c r="E617" s="38" t="s">
        <v>206</v>
      </c>
      <c r="F617" s="38" t="s">
        <v>6793</v>
      </c>
      <c r="G617" s="50">
        <v>9.83</v>
      </c>
      <c r="H617" s="50">
        <v>-104</v>
      </c>
      <c r="I617" s="38">
        <v>13</v>
      </c>
      <c r="J617" s="38">
        <v>2011</v>
      </c>
      <c r="K617" s="38" t="s">
        <v>2614</v>
      </c>
      <c r="L617" s="157">
        <v>40834.59097222222</v>
      </c>
      <c r="M617" s="157">
        <v>40834.664583333331</v>
      </c>
      <c r="N617" s="157">
        <v>40838.763888888891</v>
      </c>
      <c r="O617" s="157">
        <v>40838.831944444442</v>
      </c>
      <c r="P617" s="185" t="s">
        <v>2617</v>
      </c>
      <c r="Q617" s="239">
        <f t="shared" si="96"/>
        <v>4.0993055555591127</v>
      </c>
      <c r="R617" s="239">
        <f t="shared" ref="R617:R622" si="97">O617 - L617</f>
        <v>4.2409722222218988</v>
      </c>
      <c r="S617" s="21">
        <f t="shared" si="94"/>
        <v>24.595833333354676</v>
      </c>
      <c r="U617">
        <v>2611</v>
      </c>
      <c r="V617" s="155" t="s">
        <v>6795</v>
      </c>
    </row>
    <row r="618" spans="1:22">
      <c r="A618" t="s">
        <v>948</v>
      </c>
      <c r="B618" s="2" t="s">
        <v>488</v>
      </c>
      <c r="C618" s="38" t="s">
        <v>949</v>
      </c>
      <c r="D618" s="38" t="s">
        <v>950</v>
      </c>
      <c r="E618" s="195" t="s">
        <v>366</v>
      </c>
      <c r="F618" s="38" t="s">
        <v>951</v>
      </c>
      <c r="G618" s="178">
        <v>35.228991260000001</v>
      </c>
      <c r="H618" s="178">
        <v>21.482379559999998</v>
      </c>
      <c r="I618" s="179">
        <v>34</v>
      </c>
      <c r="J618" s="38">
        <v>2011</v>
      </c>
      <c r="K618" s="38" t="s">
        <v>2612</v>
      </c>
      <c r="L618" s="157">
        <v>40873.883333333331</v>
      </c>
      <c r="M618" s="184">
        <v>40873.989583333336</v>
      </c>
      <c r="N618" s="184">
        <v>40874.454861111109</v>
      </c>
      <c r="O618" s="157">
        <v>40874.540277777778</v>
      </c>
      <c r="P618" s="185" t="s">
        <v>2611</v>
      </c>
      <c r="Q618" s="239">
        <f t="shared" si="96"/>
        <v>0.46527777777373558</v>
      </c>
      <c r="R618" s="239">
        <f t="shared" si="97"/>
        <v>0.65694444444670808</v>
      </c>
      <c r="S618" s="21">
        <f t="shared" si="94"/>
        <v>2.7916666666424135</v>
      </c>
      <c r="U618">
        <v>3469</v>
      </c>
      <c r="V618" s="187" t="s">
        <v>2613</v>
      </c>
    </row>
    <row r="619" spans="1:22">
      <c r="A619" t="s">
        <v>948</v>
      </c>
      <c r="B619" s="2" t="s">
        <v>488</v>
      </c>
      <c r="C619" s="38" t="s">
        <v>949</v>
      </c>
      <c r="D619" s="38" t="s">
        <v>950</v>
      </c>
      <c r="E619" s="195" t="s">
        <v>366</v>
      </c>
      <c r="F619" s="38" t="s">
        <v>951</v>
      </c>
      <c r="G619" s="178">
        <v>35.229755560000001</v>
      </c>
      <c r="H619" s="178">
        <v>21.482425150000001</v>
      </c>
      <c r="I619" s="179">
        <v>34</v>
      </c>
      <c r="J619" s="38">
        <v>2011</v>
      </c>
      <c r="K619" s="38" t="s">
        <v>2610</v>
      </c>
      <c r="L619" s="157">
        <v>40877.276388888888</v>
      </c>
      <c r="M619" s="157">
        <v>40877.368055555555</v>
      </c>
      <c r="N619" s="157">
        <v>40877.582638888889</v>
      </c>
      <c r="O619" s="157">
        <v>40877.673611111109</v>
      </c>
      <c r="P619" s="185" t="s">
        <v>2611</v>
      </c>
      <c r="Q619" s="239">
        <f t="shared" si="96"/>
        <v>0.21458333333430346</v>
      </c>
      <c r="R619" s="239">
        <f t="shared" si="97"/>
        <v>0.39722222222189885</v>
      </c>
      <c r="S619" s="21">
        <f t="shared" si="94"/>
        <v>1.2875000000058208</v>
      </c>
      <c r="U619">
        <v>3470</v>
      </c>
      <c r="V619" s="187" t="s">
        <v>2606</v>
      </c>
    </row>
    <row r="620" spans="1:22">
      <c r="A620" t="s">
        <v>948</v>
      </c>
      <c r="B620" s="2" t="s">
        <v>488</v>
      </c>
      <c r="C620" s="38" t="s">
        <v>949</v>
      </c>
      <c r="D620" s="38" t="s">
        <v>950</v>
      </c>
      <c r="E620" s="195" t="s">
        <v>366</v>
      </c>
      <c r="F620" s="38" t="s">
        <v>951</v>
      </c>
      <c r="G620" s="178">
        <v>35.28763867</v>
      </c>
      <c r="H620" s="178">
        <v>21.702904530000001</v>
      </c>
      <c r="I620" s="179">
        <v>34</v>
      </c>
      <c r="J620" s="38">
        <v>2011</v>
      </c>
      <c r="K620" s="38" t="s">
        <v>2609</v>
      </c>
      <c r="L620" s="157">
        <v>40879.092361111114</v>
      </c>
      <c r="M620" s="157">
        <v>40879.17291666667</v>
      </c>
      <c r="N620" s="157">
        <v>40879.472916666666</v>
      </c>
      <c r="O620" s="157">
        <v>40879.560416666667</v>
      </c>
      <c r="P620" s="185" t="s">
        <v>2608</v>
      </c>
      <c r="Q620" s="239">
        <f t="shared" si="96"/>
        <v>0.29999999999563443</v>
      </c>
      <c r="R620" s="239">
        <f t="shared" si="97"/>
        <v>0.46805555555329192</v>
      </c>
      <c r="S620" s="21">
        <f t="shared" si="94"/>
        <v>1.7999999999738066</v>
      </c>
      <c r="U620">
        <v>3583</v>
      </c>
      <c r="V620" s="187" t="s">
        <v>2606</v>
      </c>
    </row>
    <row r="621" spans="1:22">
      <c r="A621" t="s">
        <v>948</v>
      </c>
      <c r="B621" s="2" t="s">
        <v>488</v>
      </c>
      <c r="C621" s="38" t="s">
        <v>949</v>
      </c>
      <c r="D621" s="38" t="s">
        <v>950</v>
      </c>
      <c r="E621" s="195" t="s">
        <v>366</v>
      </c>
      <c r="F621" s="38" t="s">
        <v>951</v>
      </c>
      <c r="G621" s="178">
        <v>35.285895619999998</v>
      </c>
      <c r="H621" s="178">
        <v>21.705367339999999</v>
      </c>
      <c r="I621" s="179">
        <v>34</v>
      </c>
      <c r="J621" s="38">
        <v>2011</v>
      </c>
      <c r="K621" s="38" t="s">
        <v>2607</v>
      </c>
      <c r="L621" s="157">
        <v>40880.94027777778</v>
      </c>
      <c r="M621" s="157">
        <v>40881.025000000001</v>
      </c>
      <c r="N621" s="157">
        <v>40881.220833333333</v>
      </c>
      <c r="O621" s="157">
        <v>40881.302083333336</v>
      </c>
      <c r="P621" s="185" t="s">
        <v>2608</v>
      </c>
      <c r="Q621" s="239">
        <f t="shared" si="96"/>
        <v>0.19583333333139308</v>
      </c>
      <c r="R621" s="239">
        <f t="shared" si="97"/>
        <v>0.36180555555620231</v>
      </c>
      <c r="S621" s="21">
        <f t="shared" si="94"/>
        <v>1.1749999999883585</v>
      </c>
      <c r="U621">
        <v>3582</v>
      </c>
      <c r="V621" s="187" t="s">
        <v>2606</v>
      </c>
    </row>
    <row r="622" spans="1:22">
      <c r="A622" t="s">
        <v>948</v>
      </c>
      <c r="B622" s="2" t="s">
        <v>488</v>
      </c>
      <c r="C622" s="38" t="s">
        <v>949</v>
      </c>
      <c r="D622" s="38" t="s">
        <v>950</v>
      </c>
      <c r="E622" s="195" t="s">
        <v>366</v>
      </c>
      <c r="F622" s="38" t="s">
        <v>951</v>
      </c>
      <c r="G622" s="178">
        <v>35.315120690000001</v>
      </c>
      <c r="H622" s="178">
        <v>21.405880839999998</v>
      </c>
      <c r="I622" s="179">
        <v>34</v>
      </c>
      <c r="J622" s="38">
        <v>2011</v>
      </c>
      <c r="K622" s="38" t="s">
        <v>2604</v>
      </c>
      <c r="L622" s="157">
        <v>40883.085416666669</v>
      </c>
      <c r="M622" s="157">
        <v>40883.175000000003</v>
      </c>
      <c r="N622" s="157">
        <v>40883.520138888889</v>
      </c>
      <c r="O622" s="184">
        <v>40883.600694444445</v>
      </c>
      <c r="P622" s="185" t="s">
        <v>2605</v>
      </c>
      <c r="Q622" s="239">
        <f t="shared" si="96"/>
        <v>0.34513888888614019</v>
      </c>
      <c r="R622" s="239">
        <f t="shared" si="97"/>
        <v>0.51527777777664596</v>
      </c>
      <c r="S622" s="21">
        <f t="shared" si="94"/>
        <v>2.0708333333168412</v>
      </c>
      <c r="U622">
        <v>3430</v>
      </c>
      <c r="V622" s="187" t="s">
        <v>2606</v>
      </c>
    </row>
    <row r="623" spans="1:22">
      <c r="A623" s="155" t="s">
        <v>952</v>
      </c>
      <c r="B623" s="2" t="s">
        <v>488</v>
      </c>
      <c r="C623" s="38" t="s">
        <v>953</v>
      </c>
      <c r="D623" s="38" t="s">
        <v>954</v>
      </c>
      <c r="E623" s="126" t="s">
        <v>196</v>
      </c>
      <c r="F623" s="38" t="s">
        <v>955</v>
      </c>
      <c r="G623" s="2">
        <v>18.5</v>
      </c>
      <c r="H623" s="194">
        <v>-81.7</v>
      </c>
      <c r="I623" s="38">
        <v>17</v>
      </c>
      <c r="J623" s="38">
        <v>2012</v>
      </c>
      <c r="K623" s="38" t="s">
        <v>2602</v>
      </c>
      <c r="L623" s="157">
        <v>40917.835416666669</v>
      </c>
      <c r="M623" s="184">
        <v>40917.902777777781</v>
      </c>
      <c r="N623" s="184">
        <v>40918.655555555553</v>
      </c>
      <c r="O623" s="157">
        <v>40918.728472222225</v>
      </c>
      <c r="P623" s="259" t="s">
        <v>6796</v>
      </c>
      <c r="Q623" s="239">
        <f t="shared" ref="Q623:Q672" si="98">N623 - M623</f>
        <v>0.75277777777228039</v>
      </c>
      <c r="R623" s="239">
        <f t="shared" ref="R623:R672" si="99">O623 - L623</f>
        <v>0.89305555555620231</v>
      </c>
      <c r="S623" s="21">
        <f t="shared" ref="S623:S672" si="100">((VALUE(Q623)) * 24) * 0.25</f>
        <v>4.5166666666336823</v>
      </c>
      <c r="U623" s="28">
        <v>2412</v>
      </c>
      <c r="V623" s="187" t="s">
        <v>2603</v>
      </c>
    </row>
    <row r="624" spans="1:22">
      <c r="A624" s="155" t="s">
        <v>952</v>
      </c>
      <c r="B624" s="2" t="s">
        <v>488</v>
      </c>
      <c r="C624" s="38" t="s">
        <v>953</v>
      </c>
      <c r="D624" s="38" t="s">
        <v>954</v>
      </c>
      <c r="E624" s="126" t="s">
        <v>196</v>
      </c>
      <c r="F624" s="38" t="s">
        <v>955</v>
      </c>
      <c r="G624" s="2">
        <v>18.5</v>
      </c>
      <c r="H624" s="194">
        <v>-81.7</v>
      </c>
      <c r="I624" s="38">
        <v>17</v>
      </c>
      <c r="J624" s="38">
        <v>2012</v>
      </c>
      <c r="K624" s="38" t="s">
        <v>2601</v>
      </c>
      <c r="L624" s="157">
        <v>40919.220833333333</v>
      </c>
      <c r="M624" s="157">
        <v>40919.341666666667</v>
      </c>
      <c r="N624" s="157">
        <v>40920.064583333333</v>
      </c>
      <c r="O624" s="157">
        <v>40920.20208333333</v>
      </c>
      <c r="P624" s="185" t="s">
        <v>2598</v>
      </c>
      <c r="Q624" s="239">
        <f t="shared" si="98"/>
        <v>0.72291666666569654</v>
      </c>
      <c r="R624" s="239">
        <f t="shared" si="99"/>
        <v>0.98124999999708962</v>
      </c>
      <c r="S624" s="21">
        <f t="shared" si="100"/>
        <v>4.3374999999941792</v>
      </c>
      <c r="U624">
        <v>5001</v>
      </c>
      <c r="V624" s="187"/>
    </row>
    <row r="625" spans="1:22">
      <c r="A625" s="155" t="s">
        <v>952</v>
      </c>
      <c r="B625" s="2" t="s">
        <v>488</v>
      </c>
      <c r="C625" s="38" t="s">
        <v>953</v>
      </c>
      <c r="D625" s="38" t="s">
        <v>954</v>
      </c>
      <c r="E625" s="126" t="s">
        <v>196</v>
      </c>
      <c r="F625" s="38" t="s">
        <v>955</v>
      </c>
      <c r="G625" s="2">
        <v>18.5</v>
      </c>
      <c r="H625" s="194">
        <v>-81.7</v>
      </c>
      <c r="I625" s="38">
        <v>17</v>
      </c>
      <c r="J625" s="38">
        <v>2012</v>
      </c>
      <c r="K625" s="38" t="s">
        <v>2600</v>
      </c>
      <c r="L625" s="157">
        <v>40920.752083333333</v>
      </c>
      <c r="M625" s="157">
        <v>40920.825694444444</v>
      </c>
      <c r="N625" s="157">
        <v>40921.324305555558</v>
      </c>
      <c r="O625" s="157">
        <v>40921.382638888892</v>
      </c>
      <c r="P625" s="259" t="s">
        <v>6796</v>
      </c>
      <c r="Q625" s="239">
        <f t="shared" si="98"/>
        <v>0.49861111111385981</v>
      </c>
      <c r="R625" s="239">
        <f t="shared" si="99"/>
        <v>0.63055555555911269</v>
      </c>
      <c r="S625" s="21">
        <f t="shared" si="100"/>
        <v>2.9916666666831588</v>
      </c>
      <c r="U625">
        <v>2390</v>
      </c>
      <c r="V625" s="187" t="s">
        <v>2599</v>
      </c>
    </row>
    <row r="626" spans="1:22">
      <c r="A626" s="155" t="s">
        <v>952</v>
      </c>
      <c r="B626" s="2" t="s">
        <v>488</v>
      </c>
      <c r="C626" s="38" t="s">
        <v>953</v>
      </c>
      <c r="D626" s="38" t="s">
        <v>954</v>
      </c>
      <c r="E626" s="126" t="s">
        <v>196</v>
      </c>
      <c r="F626" s="38" t="s">
        <v>955</v>
      </c>
      <c r="G626" s="2">
        <v>18.5</v>
      </c>
      <c r="H626" s="194">
        <v>-81.7</v>
      </c>
      <c r="I626" s="38">
        <v>17</v>
      </c>
      <c r="J626" s="38">
        <v>2012</v>
      </c>
      <c r="K626" s="38" t="s">
        <v>2597</v>
      </c>
      <c r="L626" s="157">
        <v>40921.893055555556</v>
      </c>
      <c r="M626" s="157">
        <v>40922.020138888889</v>
      </c>
      <c r="N626" s="157">
        <v>40922.661111111112</v>
      </c>
      <c r="O626" s="157">
        <v>40922.78125</v>
      </c>
      <c r="P626" s="185" t="s">
        <v>2598</v>
      </c>
      <c r="Q626" s="239">
        <f t="shared" si="98"/>
        <v>0.64097222222335404</v>
      </c>
      <c r="R626" s="239">
        <f t="shared" si="99"/>
        <v>0.88819444444379769</v>
      </c>
      <c r="S626" s="21">
        <f t="shared" si="100"/>
        <v>3.8458333333401242</v>
      </c>
      <c r="U626">
        <v>5036</v>
      </c>
      <c r="V626" s="187" t="s">
        <v>2599</v>
      </c>
    </row>
    <row r="627" spans="1:22">
      <c r="A627" s="155" t="s">
        <v>952</v>
      </c>
      <c r="B627" s="2" t="s">
        <v>488</v>
      </c>
      <c r="C627" s="38" t="s">
        <v>953</v>
      </c>
      <c r="D627" s="38" t="s">
        <v>954</v>
      </c>
      <c r="E627" s="126" t="s">
        <v>196</v>
      </c>
      <c r="F627" s="38" t="s">
        <v>955</v>
      </c>
      <c r="G627" s="2">
        <v>18.5</v>
      </c>
      <c r="H627" s="194">
        <v>-81.7</v>
      </c>
      <c r="I627" s="38">
        <v>17</v>
      </c>
      <c r="J627" s="38">
        <v>2012</v>
      </c>
      <c r="K627" s="38" t="s">
        <v>2596</v>
      </c>
      <c r="L627" s="157">
        <v>40925.578472222223</v>
      </c>
      <c r="M627" s="157">
        <v>40925.656944444447</v>
      </c>
      <c r="N627" s="157">
        <v>40926.488888888889</v>
      </c>
      <c r="O627" s="184">
        <v>40926.552083333336</v>
      </c>
      <c r="P627" s="259" t="s">
        <v>6796</v>
      </c>
      <c r="Q627" s="239">
        <f t="shared" si="98"/>
        <v>0.8319444444423425</v>
      </c>
      <c r="R627" s="239">
        <f t="shared" si="99"/>
        <v>0.97361111111240461</v>
      </c>
      <c r="S627" s="21">
        <f t="shared" si="100"/>
        <v>4.991666666654055</v>
      </c>
      <c r="U627">
        <v>2469</v>
      </c>
      <c r="V627" s="187" t="s">
        <v>886</v>
      </c>
    </row>
    <row r="628" spans="1:22">
      <c r="A628" s="155" t="s">
        <v>952</v>
      </c>
      <c r="B628" s="2" t="s">
        <v>488</v>
      </c>
      <c r="C628" s="38" t="s">
        <v>953</v>
      </c>
      <c r="D628" s="38" t="s">
        <v>954</v>
      </c>
      <c r="E628" s="126" t="s">
        <v>196</v>
      </c>
      <c r="F628" s="38" t="s">
        <v>955</v>
      </c>
      <c r="G628" s="2">
        <v>18.5</v>
      </c>
      <c r="H628" s="194">
        <v>-81.7</v>
      </c>
      <c r="I628" s="38">
        <v>17</v>
      </c>
      <c r="J628" s="38">
        <v>2012</v>
      </c>
      <c r="K628" s="38" t="s">
        <v>2594</v>
      </c>
      <c r="L628" s="157">
        <v>40926.893055555556</v>
      </c>
      <c r="M628" s="157">
        <v>40926.955555555556</v>
      </c>
      <c r="N628" s="157">
        <v>40927.814583333333</v>
      </c>
      <c r="O628" s="157">
        <v>40927.879166666666</v>
      </c>
      <c r="P628" s="259" t="s">
        <v>6796</v>
      </c>
      <c r="Q628" s="239">
        <f t="shared" si="98"/>
        <v>0.85902777777664596</v>
      </c>
      <c r="R628" s="239">
        <f t="shared" si="99"/>
        <v>0.98611111110949423</v>
      </c>
      <c r="S628" s="21">
        <f t="shared" si="100"/>
        <v>5.1541666666598758</v>
      </c>
      <c r="U628">
        <v>2460</v>
      </c>
      <c r="V628" s="187" t="s">
        <v>2595</v>
      </c>
    </row>
    <row r="629" spans="1:22">
      <c r="A629" s="155" t="s">
        <v>952</v>
      </c>
      <c r="B629" s="2" t="s">
        <v>488</v>
      </c>
      <c r="C629" s="38" t="s">
        <v>953</v>
      </c>
      <c r="D629" s="38" t="s">
        <v>954</v>
      </c>
      <c r="E629" s="126" t="s">
        <v>196</v>
      </c>
      <c r="F629" s="38" t="s">
        <v>955</v>
      </c>
      <c r="G629" s="2">
        <v>18.5</v>
      </c>
      <c r="H629" s="194">
        <v>-81.7</v>
      </c>
      <c r="I629" s="38">
        <v>17</v>
      </c>
      <c r="J629" s="38">
        <v>2012</v>
      </c>
      <c r="K629" s="38" t="s">
        <v>2593</v>
      </c>
      <c r="L629" s="157">
        <v>40928.209722222222</v>
      </c>
      <c r="M629" s="157">
        <v>40928.32708333333</v>
      </c>
      <c r="N629" s="157">
        <v>40929.065972222219</v>
      </c>
      <c r="O629" s="157">
        <v>40929.212500000001</v>
      </c>
      <c r="P629" s="185" t="s">
        <v>2590</v>
      </c>
      <c r="Q629" s="239">
        <f t="shared" si="98"/>
        <v>0.73888888888905058</v>
      </c>
      <c r="R629" s="239">
        <f t="shared" si="99"/>
        <v>1.0027777777795563</v>
      </c>
      <c r="S629" s="21">
        <f t="shared" si="100"/>
        <v>4.4333333333343035</v>
      </c>
      <c r="U629">
        <v>5020</v>
      </c>
      <c r="V629" s="187" t="s">
        <v>2591</v>
      </c>
    </row>
    <row r="630" spans="1:22">
      <c r="A630" s="155" t="s">
        <v>952</v>
      </c>
      <c r="B630" s="2" t="s">
        <v>488</v>
      </c>
      <c r="C630" s="38" t="s">
        <v>953</v>
      </c>
      <c r="D630" s="38" t="s">
        <v>954</v>
      </c>
      <c r="E630" s="126" t="s">
        <v>196</v>
      </c>
      <c r="F630" s="38" t="s">
        <v>955</v>
      </c>
      <c r="G630" s="2">
        <v>18.5</v>
      </c>
      <c r="H630" s="194">
        <v>-81.7</v>
      </c>
      <c r="I630" s="38">
        <v>17</v>
      </c>
      <c r="J630" s="38">
        <v>2012</v>
      </c>
      <c r="K630" s="38" t="s">
        <v>2592</v>
      </c>
      <c r="L630" s="157">
        <v>40929.765277777777</v>
      </c>
      <c r="M630" s="157">
        <v>40929.890972222223</v>
      </c>
      <c r="N630" s="157">
        <v>40930.606944444444</v>
      </c>
      <c r="O630" s="157">
        <v>40930.722222222219</v>
      </c>
      <c r="P630" s="185" t="s">
        <v>2590</v>
      </c>
      <c r="Q630" s="239">
        <f t="shared" si="98"/>
        <v>0.71597222222044365</v>
      </c>
      <c r="R630" s="239">
        <f t="shared" si="99"/>
        <v>0.9569444444423425</v>
      </c>
      <c r="S630" s="21">
        <f t="shared" si="100"/>
        <v>4.2958333333226619</v>
      </c>
      <c r="U630">
        <v>5007</v>
      </c>
      <c r="V630" s="187" t="s">
        <v>2591</v>
      </c>
    </row>
    <row r="631" spans="1:22">
      <c r="A631" s="155" t="s">
        <v>952</v>
      </c>
      <c r="B631" s="2" t="s">
        <v>488</v>
      </c>
      <c r="C631" s="38" t="s">
        <v>953</v>
      </c>
      <c r="D631" s="38" t="s">
        <v>954</v>
      </c>
      <c r="E631" s="126" t="s">
        <v>196</v>
      </c>
      <c r="F631" s="38" t="s">
        <v>955</v>
      </c>
      <c r="G631" s="2">
        <v>18.5</v>
      </c>
      <c r="H631" s="194">
        <v>-81.7</v>
      </c>
      <c r="I631" s="38">
        <v>17</v>
      </c>
      <c r="J631" s="38">
        <v>2012</v>
      </c>
      <c r="K631" s="38" t="s">
        <v>2589</v>
      </c>
      <c r="L631" s="157">
        <v>40931.044444444444</v>
      </c>
      <c r="M631" s="157">
        <v>40931.171527777777</v>
      </c>
      <c r="N631" s="157">
        <v>40931.75277777778</v>
      </c>
      <c r="O631" s="157">
        <v>40931.875</v>
      </c>
      <c r="P631" s="185" t="s">
        <v>2590</v>
      </c>
      <c r="Q631" s="239">
        <f t="shared" si="98"/>
        <v>0.58125000000291038</v>
      </c>
      <c r="R631" s="239">
        <f t="shared" si="99"/>
        <v>0.83055555555620231</v>
      </c>
      <c r="S631" s="21">
        <f t="shared" si="100"/>
        <v>3.4875000000174623</v>
      </c>
      <c r="U631">
        <v>4990</v>
      </c>
      <c r="V631" s="187" t="s">
        <v>2591</v>
      </c>
    </row>
    <row r="632" spans="1:22">
      <c r="A632" s="155" t="s">
        <v>952</v>
      </c>
      <c r="B632" s="2" t="s">
        <v>488</v>
      </c>
      <c r="C632" s="38" t="s">
        <v>953</v>
      </c>
      <c r="D632" s="38" t="s">
        <v>954</v>
      </c>
      <c r="E632" s="126" t="s">
        <v>196</v>
      </c>
      <c r="F632" s="38" t="s">
        <v>955</v>
      </c>
      <c r="G632" s="2">
        <v>18.5</v>
      </c>
      <c r="H632" s="194">
        <v>-81.7</v>
      </c>
      <c r="I632" s="38">
        <v>17</v>
      </c>
      <c r="J632" s="38">
        <v>2012</v>
      </c>
      <c r="K632" s="38" t="s">
        <v>2586</v>
      </c>
      <c r="L632" s="157">
        <v>40932.551388888889</v>
      </c>
      <c r="M632" s="157">
        <v>40932.634027777778</v>
      </c>
      <c r="N632" s="157">
        <v>40933.563194444447</v>
      </c>
      <c r="O632" s="157">
        <v>40933.632638888892</v>
      </c>
      <c r="P632" s="259" t="s">
        <v>6796</v>
      </c>
      <c r="Q632" s="239">
        <f t="shared" si="98"/>
        <v>0.92916666666860692</v>
      </c>
      <c r="R632" s="239">
        <f t="shared" si="99"/>
        <v>1.0812500000029104</v>
      </c>
      <c r="S632" s="21">
        <f t="shared" si="100"/>
        <v>5.5750000000116415</v>
      </c>
      <c r="U632">
        <v>2966</v>
      </c>
      <c r="V632" s="187" t="s">
        <v>2588</v>
      </c>
    </row>
    <row r="633" spans="1:22">
      <c r="A633" t="s">
        <v>959</v>
      </c>
      <c r="B633" s="38" t="s">
        <v>775</v>
      </c>
      <c r="C633" s="38" t="s">
        <v>960</v>
      </c>
      <c r="D633" s="38" t="s">
        <v>961</v>
      </c>
      <c r="E633" s="38" t="s">
        <v>222</v>
      </c>
      <c r="F633" s="38" t="s">
        <v>962</v>
      </c>
      <c r="G633" s="178">
        <v>26.300236600000002</v>
      </c>
      <c r="H633" s="178">
        <v>-78.929616600000003</v>
      </c>
      <c r="I633" s="38">
        <v>23</v>
      </c>
      <c r="J633" s="38">
        <v>2012</v>
      </c>
      <c r="K633" s="38" t="s">
        <v>2584</v>
      </c>
      <c r="L633" s="157">
        <v>41011.79791666667</v>
      </c>
      <c r="M633" s="184">
        <v>41011.824999999997</v>
      </c>
      <c r="N633" s="184">
        <v>41011.859027777777</v>
      </c>
      <c r="O633" s="157">
        <v>41011.886805555558</v>
      </c>
      <c r="P633" s="185" t="s">
        <v>298</v>
      </c>
      <c r="Q633" s="239">
        <f t="shared" si="98"/>
        <v>3.4027777779556345E-2</v>
      </c>
      <c r="R633" s="239">
        <f t="shared" si="99"/>
        <v>8.8888888887595385E-2</v>
      </c>
      <c r="S633" s="21">
        <f t="shared" si="100"/>
        <v>0.20416666667733807</v>
      </c>
      <c r="U633">
        <v>482</v>
      </c>
      <c r="V633" s="187" t="s">
        <v>2585</v>
      </c>
    </row>
    <row r="634" spans="1:22">
      <c r="A634" t="s">
        <v>959</v>
      </c>
      <c r="B634" s="38" t="s">
        <v>775</v>
      </c>
      <c r="C634" s="38" t="s">
        <v>960</v>
      </c>
      <c r="D634" s="38" t="s">
        <v>961</v>
      </c>
      <c r="E634" s="38" t="s">
        <v>222</v>
      </c>
      <c r="F634" s="38" t="s">
        <v>962</v>
      </c>
      <c r="G634" s="178">
        <v>22.80207081</v>
      </c>
      <c r="H634" s="178">
        <v>-46.052808949999999</v>
      </c>
      <c r="I634" s="38">
        <v>23</v>
      </c>
      <c r="J634" s="38">
        <v>2012</v>
      </c>
      <c r="K634" s="38" t="s">
        <v>2582</v>
      </c>
      <c r="L634" s="157">
        <v>41019.447222222225</v>
      </c>
      <c r="M634" s="157">
        <v>41019.557638888888</v>
      </c>
      <c r="N634" s="157">
        <v>41019.837500000001</v>
      </c>
      <c r="O634" s="157">
        <v>41019.947222222225</v>
      </c>
      <c r="P634" s="185" t="s">
        <v>2565</v>
      </c>
      <c r="Q634" s="239">
        <f t="shared" si="98"/>
        <v>0.27986111111385981</v>
      </c>
      <c r="R634" s="239">
        <f t="shared" si="99"/>
        <v>0.5</v>
      </c>
      <c r="S634" s="21">
        <f t="shared" si="100"/>
        <v>1.6791666666831588</v>
      </c>
      <c r="U634">
        <v>4412</v>
      </c>
      <c r="V634" s="187" t="s">
        <v>2583</v>
      </c>
    </row>
    <row r="635" spans="1:22">
      <c r="A635" t="s">
        <v>959</v>
      </c>
      <c r="B635" s="38" t="s">
        <v>775</v>
      </c>
      <c r="C635" s="38" t="s">
        <v>960</v>
      </c>
      <c r="D635" s="38" t="s">
        <v>961</v>
      </c>
      <c r="E635" s="38" t="s">
        <v>222</v>
      </c>
      <c r="F635" s="38" t="s">
        <v>962</v>
      </c>
      <c r="G635" s="178">
        <v>22.801781330000001</v>
      </c>
      <c r="H635" s="178">
        <v>-46.052401320000001</v>
      </c>
      <c r="I635" s="38">
        <v>23</v>
      </c>
      <c r="J635" s="38">
        <v>2012</v>
      </c>
      <c r="K635" s="38" t="s">
        <v>2580</v>
      </c>
      <c r="L635" s="157">
        <v>41020.449305555558</v>
      </c>
      <c r="M635" s="157">
        <v>41020.55972222222</v>
      </c>
      <c r="N635" s="157">
        <v>41020.859722222223</v>
      </c>
      <c r="O635" s="157">
        <v>41020.96597222222</v>
      </c>
      <c r="P635" s="185" t="s">
        <v>2576</v>
      </c>
      <c r="Q635" s="239">
        <f t="shared" si="98"/>
        <v>0.30000000000291038</v>
      </c>
      <c r="R635" s="239">
        <f t="shared" si="99"/>
        <v>0.51666666666278616</v>
      </c>
      <c r="S635" s="21">
        <f t="shared" si="100"/>
        <v>1.8000000000174623</v>
      </c>
      <c r="U635">
        <v>4414</v>
      </c>
      <c r="V635" s="187" t="s">
        <v>2581</v>
      </c>
    </row>
    <row r="636" spans="1:22">
      <c r="A636" t="s">
        <v>959</v>
      </c>
      <c r="B636" s="38" t="s">
        <v>775</v>
      </c>
      <c r="C636" s="38" t="s">
        <v>960</v>
      </c>
      <c r="D636" s="38" t="s">
        <v>961</v>
      </c>
      <c r="E636" s="38" t="s">
        <v>222</v>
      </c>
      <c r="F636" s="38" t="s">
        <v>962</v>
      </c>
      <c r="G636" s="178">
        <v>22.757999900000002</v>
      </c>
      <c r="H636" s="178">
        <v>-46.080666460000003</v>
      </c>
      <c r="I636" s="38">
        <v>23</v>
      </c>
      <c r="J636" s="38">
        <v>2012</v>
      </c>
      <c r="K636" s="38" t="s">
        <v>2578</v>
      </c>
      <c r="L636" s="157">
        <v>41021.463194444441</v>
      </c>
      <c r="M636" s="157">
        <v>41021.571527777778</v>
      </c>
      <c r="N636" s="157">
        <v>41021.832638888889</v>
      </c>
      <c r="O636" s="157">
        <v>41021.945138888892</v>
      </c>
      <c r="P636" s="185" t="s">
        <v>2573</v>
      </c>
      <c r="Q636" s="239">
        <f t="shared" si="98"/>
        <v>0.26111111111094942</v>
      </c>
      <c r="R636" s="239">
        <f t="shared" si="99"/>
        <v>0.48194444445107365</v>
      </c>
      <c r="S636" s="21">
        <f t="shared" si="100"/>
        <v>1.5666666666656965</v>
      </c>
      <c r="U636">
        <v>4481</v>
      </c>
      <c r="V636" s="187" t="s">
        <v>2579</v>
      </c>
    </row>
    <row r="637" spans="1:22">
      <c r="A637" t="s">
        <v>959</v>
      </c>
      <c r="B637" s="38" t="s">
        <v>775</v>
      </c>
      <c r="C637" s="38" t="s">
        <v>960</v>
      </c>
      <c r="D637" s="38" t="s">
        <v>961</v>
      </c>
      <c r="E637" s="38" t="s">
        <v>222</v>
      </c>
      <c r="F637" s="38" t="s">
        <v>962</v>
      </c>
      <c r="G637" s="178">
        <v>22.802146499999999</v>
      </c>
      <c r="H637" s="178">
        <v>-46.035501420000003</v>
      </c>
      <c r="I637" s="38">
        <v>23</v>
      </c>
      <c r="J637" s="38">
        <v>2012</v>
      </c>
      <c r="K637" s="38" t="s">
        <v>2575</v>
      </c>
      <c r="L637" s="157">
        <v>41022.445138888892</v>
      </c>
      <c r="M637" s="157">
        <v>41022.544444444444</v>
      </c>
      <c r="N637" s="157">
        <v>41022.804166666669</v>
      </c>
      <c r="O637" s="184">
        <v>41022.919444444444</v>
      </c>
      <c r="P637" s="185" t="s">
        <v>2576</v>
      </c>
      <c r="Q637" s="239">
        <f t="shared" si="98"/>
        <v>0.25972222222480923</v>
      </c>
      <c r="R637" s="239">
        <f t="shared" si="99"/>
        <v>0.47430555555183673</v>
      </c>
      <c r="S637" s="21">
        <f t="shared" si="100"/>
        <v>1.5583333333488554</v>
      </c>
      <c r="U637">
        <v>4412</v>
      </c>
      <c r="V637" s="187" t="s">
        <v>2577</v>
      </c>
    </row>
    <row r="638" spans="1:22">
      <c r="A638" t="s">
        <v>959</v>
      </c>
      <c r="B638" s="38" t="s">
        <v>775</v>
      </c>
      <c r="C638" s="38" t="s">
        <v>960</v>
      </c>
      <c r="D638" s="38" t="s">
        <v>961</v>
      </c>
      <c r="E638" s="38" t="s">
        <v>222</v>
      </c>
      <c r="F638" s="38" t="s">
        <v>962</v>
      </c>
      <c r="G638" s="178">
        <v>22.75158382</v>
      </c>
      <c r="H638" s="178">
        <v>-46.05796642</v>
      </c>
      <c r="I638" s="38">
        <v>23</v>
      </c>
      <c r="J638" s="38">
        <v>2012</v>
      </c>
      <c r="K638" s="38" t="s">
        <v>2572</v>
      </c>
      <c r="L638" s="157">
        <v>41023.441666666666</v>
      </c>
      <c r="M638" s="157">
        <v>41023.542361111111</v>
      </c>
      <c r="N638" s="157">
        <v>41023.809027777781</v>
      </c>
      <c r="O638" s="157">
        <v>41023.913888888892</v>
      </c>
      <c r="P638" s="185" t="s">
        <v>2573</v>
      </c>
      <c r="Q638" s="239">
        <f t="shared" si="98"/>
        <v>0.26666666667006211</v>
      </c>
      <c r="R638" s="239">
        <f t="shared" si="99"/>
        <v>0.47222222222626442</v>
      </c>
      <c r="S638" s="21">
        <f t="shared" si="100"/>
        <v>1.6000000000203727</v>
      </c>
      <c r="U638">
        <v>4481</v>
      </c>
      <c r="V638" s="187" t="s">
        <v>2574</v>
      </c>
    </row>
    <row r="639" spans="1:22">
      <c r="A639" t="s">
        <v>959</v>
      </c>
      <c r="B639" s="38" t="s">
        <v>775</v>
      </c>
      <c r="C639" s="38" t="s">
        <v>960</v>
      </c>
      <c r="D639" s="38" t="s">
        <v>961</v>
      </c>
      <c r="E639" s="38" t="s">
        <v>222</v>
      </c>
      <c r="F639" s="38" t="s">
        <v>962</v>
      </c>
      <c r="G639" s="178">
        <v>22.756500290000002</v>
      </c>
      <c r="H639" s="178">
        <v>-46.080345459999997</v>
      </c>
      <c r="I639" s="38">
        <v>23</v>
      </c>
      <c r="J639" s="38">
        <v>2012</v>
      </c>
      <c r="K639" s="38" t="s">
        <v>2570</v>
      </c>
      <c r="L639" s="157">
        <v>41024.44027777778</v>
      </c>
      <c r="M639" s="157">
        <v>41024.552083333336</v>
      </c>
      <c r="N639" s="157">
        <v>41024.851388888892</v>
      </c>
      <c r="O639" s="157">
        <v>41024.95208333333</v>
      </c>
      <c r="P639" s="185" t="s">
        <v>2571</v>
      </c>
      <c r="Q639" s="239">
        <f t="shared" si="98"/>
        <v>0.29930555555620231</v>
      </c>
      <c r="R639" s="239">
        <f t="shared" si="99"/>
        <v>0.51180555555038154</v>
      </c>
      <c r="S639" s="21">
        <f t="shared" si="100"/>
        <v>1.7958333333372138</v>
      </c>
      <c r="U639">
        <v>4481</v>
      </c>
      <c r="V639" s="187" t="s">
        <v>2569</v>
      </c>
    </row>
    <row r="640" spans="1:22">
      <c r="A640" t="s">
        <v>959</v>
      </c>
      <c r="B640" s="38" t="s">
        <v>775</v>
      </c>
      <c r="C640" s="38" t="s">
        <v>960</v>
      </c>
      <c r="D640" s="38" t="s">
        <v>961</v>
      </c>
      <c r="E640" s="38" t="s">
        <v>222</v>
      </c>
      <c r="F640" s="38" t="s">
        <v>962</v>
      </c>
      <c r="G640" s="178">
        <v>22.801968729999999</v>
      </c>
      <c r="H640" s="178">
        <v>-46.051321989999998</v>
      </c>
      <c r="I640" s="38">
        <v>23</v>
      </c>
      <c r="J640" s="38">
        <v>2012</v>
      </c>
      <c r="K640" s="38" t="s">
        <v>2567</v>
      </c>
      <c r="L640" s="157">
        <v>41028.444444444445</v>
      </c>
      <c r="M640" s="157">
        <v>41028.560416666667</v>
      </c>
      <c r="N640" s="157">
        <v>41029.504166666666</v>
      </c>
      <c r="O640" s="157">
        <v>41029.604166666664</v>
      </c>
      <c r="P640" s="185" t="s">
        <v>2568</v>
      </c>
      <c r="Q640" s="239">
        <f t="shared" si="98"/>
        <v>0.94374999999854481</v>
      </c>
      <c r="R640" s="239">
        <f t="shared" si="99"/>
        <v>1.1597222222189885</v>
      </c>
      <c r="S640" s="21">
        <f t="shared" si="100"/>
        <v>5.6624999999912689</v>
      </c>
      <c r="U640">
        <v>4415</v>
      </c>
      <c r="V640" s="187" t="s">
        <v>2569</v>
      </c>
    </row>
    <row r="641" spans="1:22">
      <c r="A641" t="s">
        <v>959</v>
      </c>
      <c r="B641" s="38" t="s">
        <v>775</v>
      </c>
      <c r="C641" s="38" t="s">
        <v>960</v>
      </c>
      <c r="D641" s="38" t="s">
        <v>961</v>
      </c>
      <c r="E641" s="38" t="s">
        <v>222</v>
      </c>
      <c r="F641" s="38" t="s">
        <v>962</v>
      </c>
      <c r="G641" s="178">
        <v>22.80188059</v>
      </c>
      <c r="H641" s="178">
        <v>-46.053486489999997</v>
      </c>
      <c r="I641" s="38">
        <v>23</v>
      </c>
      <c r="J641" s="38">
        <v>2012</v>
      </c>
      <c r="K641" s="38" t="s">
        <v>2564</v>
      </c>
      <c r="L641" s="157">
        <v>41030.443749999999</v>
      </c>
      <c r="M641" s="157">
        <v>41030.554166666669</v>
      </c>
      <c r="N641" s="157">
        <v>41030.839583333334</v>
      </c>
      <c r="O641" s="157">
        <v>41030.943749999999</v>
      </c>
      <c r="P641" s="185" t="s">
        <v>2565</v>
      </c>
      <c r="Q641" s="239">
        <f t="shared" si="98"/>
        <v>0.28541666666569654</v>
      </c>
      <c r="R641" s="239">
        <f t="shared" si="99"/>
        <v>0.5</v>
      </c>
      <c r="S641" s="21">
        <f t="shared" si="100"/>
        <v>1.7124999999941792</v>
      </c>
      <c r="U641">
        <v>4412</v>
      </c>
      <c r="V641" s="187" t="s">
        <v>2566</v>
      </c>
    </row>
    <row r="642" spans="1:22">
      <c r="A642" t="s">
        <v>959</v>
      </c>
      <c r="B642" s="38" t="s">
        <v>775</v>
      </c>
      <c r="C642" s="38" t="s">
        <v>960</v>
      </c>
      <c r="D642" s="38" t="s">
        <v>961</v>
      </c>
      <c r="E642" s="38" t="s">
        <v>222</v>
      </c>
      <c r="F642" s="38" t="s">
        <v>962</v>
      </c>
      <c r="G642" s="178">
        <v>22.811825979999998</v>
      </c>
      <c r="H642" s="178">
        <v>-46.089537700000001</v>
      </c>
      <c r="I642" s="38">
        <v>23</v>
      </c>
      <c r="J642" s="38">
        <v>2012</v>
      </c>
      <c r="K642" s="38" t="s">
        <v>2561</v>
      </c>
      <c r="L642" s="157">
        <v>41031.446527777778</v>
      </c>
      <c r="M642" s="157">
        <v>41031.556250000001</v>
      </c>
      <c r="N642" s="157">
        <v>41032.900694444441</v>
      </c>
      <c r="O642" s="157">
        <v>41033.000694444447</v>
      </c>
      <c r="P642" s="185" t="s">
        <v>2562</v>
      </c>
      <c r="Q642" s="239">
        <f t="shared" si="98"/>
        <v>1.3444444444394321</v>
      </c>
      <c r="R642" s="239">
        <f t="shared" si="99"/>
        <v>1.5541666666686069</v>
      </c>
      <c r="S642" s="21">
        <f t="shared" si="100"/>
        <v>8.0666666666365927</v>
      </c>
      <c r="U642">
        <v>4684</v>
      </c>
      <c r="V642" s="187" t="s">
        <v>2563</v>
      </c>
    </row>
    <row r="643" spans="1:22">
      <c r="A643" s="155" t="s">
        <v>963</v>
      </c>
      <c r="B643" s="2" t="s">
        <v>488</v>
      </c>
      <c r="C643" s="38" t="s">
        <v>964</v>
      </c>
      <c r="D643" s="38" t="s">
        <v>965</v>
      </c>
      <c r="E643" s="126" t="s">
        <v>196</v>
      </c>
      <c r="F643" s="38" t="s">
        <v>966</v>
      </c>
      <c r="G643" s="178">
        <v>13.82616159</v>
      </c>
      <c r="H643" s="178">
        <v>-57.649458269999997</v>
      </c>
      <c r="I643" s="38">
        <v>21</v>
      </c>
      <c r="J643" s="38">
        <v>2012</v>
      </c>
      <c r="K643" s="38" t="s">
        <v>2559</v>
      </c>
      <c r="L643" s="157">
        <v>41062.508333333331</v>
      </c>
      <c r="M643" s="157">
        <v>41062.70416666667</v>
      </c>
      <c r="N643" s="157">
        <v>41062.884027777778</v>
      </c>
      <c r="O643" s="157">
        <v>41063.008333333331</v>
      </c>
      <c r="P643" s="185" t="s">
        <v>2550</v>
      </c>
      <c r="Q643" s="239">
        <f t="shared" si="98"/>
        <v>0.17986111110803904</v>
      </c>
      <c r="R643" s="239">
        <f t="shared" si="99"/>
        <v>0.5</v>
      </c>
      <c r="S643" s="21">
        <f t="shared" si="100"/>
        <v>1.0791666666482342</v>
      </c>
      <c r="U643">
        <v>4935</v>
      </c>
      <c r="V643" s="155" t="s">
        <v>2560</v>
      </c>
    </row>
    <row r="644" spans="1:22">
      <c r="A644" s="155" t="s">
        <v>963</v>
      </c>
      <c r="B644" s="2" t="s">
        <v>488</v>
      </c>
      <c r="C644" s="38" t="s">
        <v>964</v>
      </c>
      <c r="D644" s="38" t="s">
        <v>965</v>
      </c>
      <c r="E644" s="126" t="s">
        <v>196</v>
      </c>
      <c r="F644" s="38" t="s">
        <v>966</v>
      </c>
      <c r="G644" s="178">
        <v>13.7773</v>
      </c>
      <c r="H644" s="178">
        <v>-57.542000000000002</v>
      </c>
      <c r="I644" s="38">
        <v>21</v>
      </c>
      <c r="J644" s="38">
        <v>2012</v>
      </c>
      <c r="K644" s="38" t="s">
        <v>2557</v>
      </c>
      <c r="L644" s="157">
        <v>41063.51666666667</v>
      </c>
      <c r="M644" s="157">
        <v>41063.663194444445</v>
      </c>
      <c r="N644" s="157">
        <v>41063.788194444445</v>
      </c>
      <c r="O644" s="157">
        <v>41063.904861111114</v>
      </c>
      <c r="P644" s="185" t="s">
        <v>2558</v>
      </c>
      <c r="Q644" s="239">
        <f t="shared" si="98"/>
        <v>0.125</v>
      </c>
      <c r="R644" s="239">
        <f t="shared" si="99"/>
        <v>0.38819444444379769</v>
      </c>
      <c r="S644" s="21">
        <f t="shared" si="100"/>
        <v>0.75</v>
      </c>
      <c r="U644">
        <v>4746</v>
      </c>
      <c r="V644" s="155" t="s">
        <v>2556</v>
      </c>
    </row>
    <row r="645" spans="1:22">
      <c r="A645" s="155" t="s">
        <v>963</v>
      </c>
      <c r="B645" s="2" t="s">
        <v>488</v>
      </c>
      <c r="C645" s="38" t="s">
        <v>964</v>
      </c>
      <c r="D645" s="38" t="s">
        <v>965</v>
      </c>
      <c r="E645" s="126" t="s">
        <v>196</v>
      </c>
      <c r="F645" s="38" t="s">
        <v>966</v>
      </c>
      <c r="G645" s="178">
        <v>13.8559</v>
      </c>
      <c r="H645" s="178">
        <v>-57.760199999999998</v>
      </c>
      <c r="I645" s="38">
        <v>21</v>
      </c>
      <c r="J645" s="38">
        <v>2012</v>
      </c>
      <c r="K645" s="38" t="s">
        <v>2554</v>
      </c>
      <c r="L645" s="157">
        <v>41064.512499999997</v>
      </c>
      <c r="M645" s="157">
        <v>41064.654166666667</v>
      </c>
      <c r="N645" s="157">
        <v>41064.879861111112</v>
      </c>
      <c r="O645" s="157">
        <v>41065.003472222219</v>
      </c>
      <c r="P645" s="185" t="s">
        <v>2555</v>
      </c>
      <c r="Q645" s="239">
        <f t="shared" si="98"/>
        <v>0.22569444444525288</v>
      </c>
      <c r="R645" s="239">
        <f t="shared" si="99"/>
        <v>0.49097222222189885</v>
      </c>
      <c r="S645" s="21">
        <f t="shared" si="100"/>
        <v>1.3541666666715173</v>
      </c>
      <c r="U645">
        <v>4955</v>
      </c>
      <c r="V645" s="155" t="s">
        <v>2556</v>
      </c>
    </row>
    <row r="646" spans="1:22">
      <c r="A646" s="155" t="s">
        <v>963</v>
      </c>
      <c r="B646" s="2" t="s">
        <v>488</v>
      </c>
      <c r="C646" s="38" t="s">
        <v>964</v>
      </c>
      <c r="D646" s="38" t="s">
        <v>965</v>
      </c>
      <c r="E646" s="126" t="s">
        <v>196</v>
      </c>
      <c r="F646" s="38" t="s">
        <v>966</v>
      </c>
      <c r="G646" s="178">
        <v>13.8535</v>
      </c>
      <c r="H646" s="178">
        <v>-57.773000000000003</v>
      </c>
      <c r="I646" s="38">
        <v>21</v>
      </c>
      <c r="J646" s="38">
        <v>2012</v>
      </c>
      <c r="K646" s="38" t="s">
        <v>2551</v>
      </c>
      <c r="L646" s="157">
        <v>41065.51666666667</v>
      </c>
      <c r="M646" s="157">
        <v>41065.633333333331</v>
      </c>
      <c r="N646" s="157">
        <v>41065.879166666666</v>
      </c>
      <c r="O646" s="157">
        <v>41066.005555555559</v>
      </c>
      <c r="P646" s="185" t="s">
        <v>2552</v>
      </c>
      <c r="Q646" s="239">
        <f t="shared" si="98"/>
        <v>0.24583333333430346</v>
      </c>
      <c r="R646" s="239">
        <f t="shared" si="99"/>
        <v>0.48888888888905058</v>
      </c>
      <c r="S646" s="21">
        <f t="shared" si="100"/>
        <v>1.4750000000058208</v>
      </c>
      <c r="U646">
        <v>4914</v>
      </c>
      <c r="V646" s="155" t="s">
        <v>2553</v>
      </c>
    </row>
    <row r="647" spans="1:22">
      <c r="A647" s="155" t="s">
        <v>963</v>
      </c>
      <c r="B647" s="2" t="s">
        <v>488</v>
      </c>
      <c r="C647" s="38" t="s">
        <v>964</v>
      </c>
      <c r="D647" s="38" t="s">
        <v>965</v>
      </c>
      <c r="E647" s="126" t="s">
        <v>196</v>
      </c>
      <c r="F647" s="38" t="s">
        <v>966</v>
      </c>
      <c r="G647" s="178">
        <v>13.8283</v>
      </c>
      <c r="H647" s="178">
        <v>-57.645299999999999</v>
      </c>
      <c r="I647" s="38">
        <v>21</v>
      </c>
      <c r="J647" s="38">
        <v>2012</v>
      </c>
      <c r="K647" s="38" t="s">
        <v>2549</v>
      </c>
      <c r="L647" s="157">
        <v>41068.630555555559</v>
      </c>
      <c r="M647" s="157">
        <v>41068.750694444447</v>
      </c>
      <c r="N647" s="157">
        <v>41068.883333333331</v>
      </c>
      <c r="O647" s="157">
        <v>41069.006944444445</v>
      </c>
      <c r="P647" s="185" t="s">
        <v>2550</v>
      </c>
      <c r="Q647" s="239">
        <f t="shared" si="98"/>
        <v>0.132638888884685</v>
      </c>
      <c r="R647" s="239">
        <f t="shared" si="99"/>
        <v>0.37638888888614019</v>
      </c>
      <c r="S647" s="21">
        <f t="shared" si="100"/>
        <v>0.79583333330811001</v>
      </c>
      <c r="U647">
        <v>4929</v>
      </c>
      <c r="V647" s="155" t="s">
        <v>2537</v>
      </c>
    </row>
    <row r="648" spans="1:22">
      <c r="A648" s="155" t="s">
        <v>963</v>
      </c>
      <c r="B648" s="2" t="s">
        <v>488</v>
      </c>
      <c r="C648" s="38" t="s">
        <v>964</v>
      </c>
      <c r="D648" s="38" t="s">
        <v>965</v>
      </c>
      <c r="E648" s="126" t="s">
        <v>196</v>
      </c>
      <c r="F648" s="38" t="s">
        <v>966</v>
      </c>
      <c r="G648" s="178">
        <v>13.759499999999999</v>
      </c>
      <c r="H648" s="178">
        <v>-57.468800000000002</v>
      </c>
      <c r="I648" s="38">
        <v>21</v>
      </c>
      <c r="J648" s="38">
        <v>2012</v>
      </c>
      <c r="K648" s="38" t="s">
        <v>2547</v>
      </c>
      <c r="L648" s="157">
        <v>41069.556944444441</v>
      </c>
      <c r="M648" s="157">
        <v>41069.67291666667</v>
      </c>
      <c r="N648" s="157">
        <v>41069.877083333333</v>
      </c>
      <c r="O648" s="157">
        <v>41070.001388888886</v>
      </c>
      <c r="P648" s="185" t="s">
        <v>2548</v>
      </c>
      <c r="Q648" s="239">
        <f t="shared" si="98"/>
        <v>0.20416666666278616</v>
      </c>
      <c r="R648" s="239">
        <f t="shared" si="99"/>
        <v>0.44444444444525288</v>
      </c>
      <c r="S648" s="21">
        <f t="shared" si="100"/>
        <v>1.2249999999767169</v>
      </c>
      <c r="U648">
        <v>4850</v>
      </c>
      <c r="V648" s="155" t="s">
        <v>2537</v>
      </c>
    </row>
    <row r="649" spans="1:22">
      <c r="A649" s="155" t="s">
        <v>963</v>
      </c>
      <c r="B649" s="2" t="s">
        <v>488</v>
      </c>
      <c r="C649" s="38" t="s">
        <v>964</v>
      </c>
      <c r="D649" s="38" t="s">
        <v>965</v>
      </c>
      <c r="E649" s="126" t="s">
        <v>196</v>
      </c>
      <c r="F649" s="38" t="s">
        <v>966</v>
      </c>
      <c r="G649" s="178">
        <v>13.6976</v>
      </c>
      <c r="H649" s="178">
        <v>-57.579700000000003</v>
      </c>
      <c r="I649" s="38">
        <v>21</v>
      </c>
      <c r="J649" s="38">
        <v>2012</v>
      </c>
      <c r="K649" s="38" t="s">
        <v>2545</v>
      </c>
      <c r="L649" s="157">
        <v>41070.51666666667</v>
      </c>
      <c r="M649" s="157">
        <v>41070.645833333336</v>
      </c>
      <c r="N649" s="157">
        <v>41070.855555555558</v>
      </c>
      <c r="O649" s="157">
        <v>41071.118055555555</v>
      </c>
      <c r="P649" s="185" t="s">
        <v>2546</v>
      </c>
      <c r="Q649" s="239">
        <f t="shared" si="98"/>
        <v>0.20972222222189885</v>
      </c>
      <c r="R649" s="239">
        <f t="shared" si="99"/>
        <v>0.601388888884685</v>
      </c>
      <c r="S649" s="21">
        <f t="shared" si="100"/>
        <v>1.2583333333313931</v>
      </c>
      <c r="U649">
        <v>4840</v>
      </c>
      <c r="V649" s="155" t="s">
        <v>2537</v>
      </c>
    </row>
    <row r="650" spans="1:22">
      <c r="A650" s="155" t="s">
        <v>963</v>
      </c>
      <c r="B650" s="2" t="s">
        <v>488</v>
      </c>
      <c r="C650" s="38" t="s">
        <v>964</v>
      </c>
      <c r="D650" s="38" t="s">
        <v>965</v>
      </c>
      <c r="E650" s="126" t="s">
        <v>196</v>
      </c>
      <c r="F650" s="38" t="s">
        <v>966</v>
      </c>
      <c r="G650" s="178">
        <v>11.7536</v>
      </c>
      <c r="H650" s="178">
        <v>-58.426699999999997</v>
      </c>
      <c r="I650" s="38">
        <v>21</v>
      </c>
      <c r="J650" s="38">
        <v>2012</v>
      </c>
      <c r="K650" s="38" t="s">
        <v>2543</v>
      </c>
      <c r="L650" s="157">
        <v>41072.712500000001</v>
      </c>
      <c r="M650" s="157">
        <v>41072.754166666666</v>
      </c>
      <c r="N650" s="157">
        <v>41072.910416666666</v>
      </c>
      <c r="O650" s="157">
        <v>41072.959027777775</v>
      </c>
      <c r="P650" s="185" t="s">
        <v>2544</v>
      </c>
      <c r="Q650" s="239">
        <f t="shared" si="98"/>
        <v>0.15625</v>
      </c>
      <c r="R650" s="239">
        <f t="shared" si="99"/>
        <v>0.24652777777373558</v>
      </c>
      <c r="S650" s="21">
        <f t="shared" si="100"/>
        <v>0.9375</v>
      </c>
      <c r="U650">
        <v>1470</v>
      </c>
      <c r="V650" s="155" t="s">
        <v>2537</v>
      </c>
    </row>
    <row r="651" spans="1:22">
      <c r="A651" s="155" t="s">
        <v>963</v>
      </c>
      <c r="B651" s="2" t="s">
        <v>488</v>
      </c>
      <c r="C651" s="38" t="s">
        <v>964</v>
      </c>
      <c r="D651" s="38" t="s">
        <v>965</v>
      </c>
      <c r="E651" s="126" t="s">
        <v>196</v>
      </c>
      <c r="F651" s="38" t="s">
        <v>966</v>
      </c>
      <c r="G651" s="178">
        <v>11.6433</v>
      </c>
      <c r="H651" s="178">
        <v>-58.425800000000002</v>
      </c>
      <c r="I651" s="38">
        <v>21</v>
      </c>
      <c r="J651" s="38">
        <v>2012</v>
      </c>
      <c r="K651" s="38" t="s">
        <v>2541</v>
      </c>
      <c r="L651" s="157">
        <v>41073.509027777778</v>
      </c>
      <c r="M651" s="157">
        <v>41073.563888888886</v>
      </c>
      <c r="N651" s="157">
        <v>41073.906944444447</v>
      </c>
      <c r="O651" s="157">
        <v>41073.954861111109</v>
      </c>
      <c r="P651" s="185" t="s">
        <v>2542</v>
      </c>
      <c r="Q651" s="239">
        <f t="shared" si="98"/>
        <v>0.34305555556056788</v>
      </c>
      <c r="R651" s="239">
        <f t="shared" si="99"/>
        <v>0.44583333333139308</v>
      </c>
      <c r="S651" s="21">
        <f t="shared" si="100"/>
        <v>2.0583333333634073</v>
      </c>
      <c r="U651">
        <v>1704</v>
      </c>
      <c r="V651" s="155" t="s">
        <v>2537</v>
      </c>
    </row>
    <row r="652" spans="1:22">
      <c r="A652" s="155" t="s">
        <v>963</v>
      </c>
      <c r="B652" s="2" t="s">
        <v>488</v>
      </c>
      <c r="C652" s="38" t="s">
        <v>964</v>
      </c>
      <c r="D652" s="38" t="s">
        <v>965</v>
      </c>
      <c r="E652" s="126" t="s">
        <v>196</v>
      </c>
      <c r="F652" s="38" t="s">
        <v>966</v>
      </c>
      <c r="G652" s="178">
        <v>11.674020000000001</v>
      </c>
      <c r="H652" s="178">
        <v>-58.578029999999998</v>
      </c>
      <c r="I652" s="38">
        <v>21</v>
      </c>
      <c r="J652" s="38">
        <v>2012</v>
      </c>
      <c r="K652" s="38" t="s">
        <v>2540</v>
      </c>
      <c r="L652" s="157">
        <v>41074.506944444445</v>
      </c>
      <c r="M652" s="157">
        <v>41074.550694444442</v>
      </c>
      <c r="N652" s="157">
        <v>41074.970833333333</v>
      </c>
      <c r="O652" s="157">
        <v>41075.011111111111</v>
      </c>
      <c r="P652" s="185" t="s">
        <v>2536</v>
      </c>
      <c r="Q652" s="239">
        <f t="shared" si="98"/>
        <v>0.42013888889050577</v>
      </c>
      <c r="R652" s="239">
        <f t="shared" si="99"/>
        <v>0.50416666666569654</v>
      </c>
      <c r="S652" s="21">
        <f t="shared" si="100"/>
        <v>2.5208333333430346</v>
      </c>
      <c r="U652">
        <v>1396</v>
      </c>
      <c r="V652" s="155" t="s">
        <v>2537</v>
      </c>
    </row>
    <row r="653" spans="1:22">
      <c r="A653" s="155" t="s">
        <v>963</v>
      </c>
      <c r="B653" s="2" t="s">
        <v>488</v>
      </c>
      <c r="C653" s="38" t="s">
        <v>964</v>
      </c>
      <c r="D653" s="38" t="s">
        <v>965</v>
      </c>
      <c r="E653" s="126" t="s">
        <v>196</v>
      </c>
      <c r="F653" s="38" t="s">
        <v>966</v>
      </c>
      <c r="G653" s="178">
        <v>11.658300000000001</v>
      </c>
      <c r="H653" s="178">
        <v>-58.746000000000002</v>
      </c>
      <c r="I653" s="38">
        <v>21</v>
      </c>
      <c r="J653" s="38">
        <v>2012</v>
      </c>
      <c r="K653" s="38" t="s">
        <v>2538</v>
      </c>
      <c r="L653" s="157">
        <v>41075.513888888891</v>
      </c>
      <c r="M653" s="157">
        <v>41075.561111111114</v>
      </c>
      <c r="N653" s="157">
        <v>41075.96875</v>
      </c>
      <c r="O653" s="157">
        <v>41076.010416666664</v>
      </c>
      <c r="P653" s="185" t="s">
        <v>2539</v>
      </c>
      <c r="Q653" s="239">
        <f t="shared" si="98"/>
        <v>0.40763888888614019</v>
      </c>
      <c r="R653" s="239">
        <f t="shared" si="99"/>
        <v>0.49652777777373558</v>
      </c>
      <c r="S653" s="21">
        <f t="shared" si="100"/>
        <v>2.4458333333168412</v>
      </c>
      <c r="U653">
        <v>1366</v>
      </c>
      <c r="V653" s="155" t="s">
        <v>2537</v>
      </c>
    </row>
    <row r="654" spans="1:22">
      <c r="A654" s="155" t="s">
        <v>963</v>
      </c>
      <c r="B654" s="2" t="s">
        <v>488</v>
      </c>
      <c r="C654" s="38" t="s">
        <v>964</v>
      </c>
      <c r="D654" s="38" t="s">
        <v>965</v>
      </c>
      <c r="E654" s="126" t="s">
        <v>196</v>
      </c>
      <c r="F654" s="38" t="s">
        <v>966</v>
      </c>
      <c r="G654" s="178">
        <v>11.6881</v>
      </c>
      <c r="H654" s="178">
        <v>-58.543799999999997</v>
      </c>
      <c r="I654" s="38">
        <v>21</v>
      </c>
      <c r="J654" s="38">
        <v>2012</v>
      </c>
      <c r="K654" s="38" t="s">
        <v>2535</v>
      </c>
      <c r="L654" s="157">
        <v>41076.463888888888</v>
      </c>
      <c r="M654" s="157">
        <v>41076.500694444447</v>
      </c>
      <c r="N654" s="157">
        <v>41076.855555555558</v>
      </c>
      <c r="O654" s="157">
        <v>41076.880555555559</v>
      </c>
      <c r="P654" s="179" t="s">
        <v>2536</v>
      </c>
      <c r="Q654" s="239">
        <f t="shared" si="98"/>
        <v>0.35486111111094942</v>
      </c>
      <c r="R654" s="239">
        <f t="shared" si="99"/>
        <v>0.41666666667151731</v>
      </c>
      <c r="S654" s="21">
        <f t="shared" si="100"/>
        <v>2.1291666666656965</v>
      </c>
      <c r="U654">
        <v>1347</v>
      </c>
      <c r="V654" s="155" t="s">
        <v>2537</v>
      </c>
    </row>
    <row r="655" spans="1:22">
      <c r="A655" s="155" t="s">
        <v>969</v>
      </c>
      <c r="B655" s="2" t="s">
        <v>466</v>
      </c>
      <c r="C655" s="38" t="s">
        <v>970</v>
      </c>
      <c r="D655" s="38" t="s">
        <v>971</v>
      </c>
      <c r="E655" s="38" t="s">
        <v>273</v>
      </c>
      <c r="F655" s="179" t="s">
        <v>898</v>
      </c>
      <c r="G655" s="178">
        <v>46.742649319999998</v>
      </c>
      <c r="H655" s="178">
        <v>-125.23102317</v>
      </c>
      <c r="I655" s="38">
        <v>10</v>
      </c>
      <c r="J655" s="38">
        <v>2012</v>
      </c>
      <c r="K655" s="38" t="s">
        <v>2533</v>
      </c>
      <c r="L655" s="157">
        <v>41102.368055555555</v>
      </c>
      <c r="M655" s="184">
        <v>41102.402777777781</v>
      </c>
      <c r="N655" s="184">
        <v>41102.65902777778</v>
      </c>
      <c r="O655" s="157">
        <v>41102.716666666667</v>
      </c>
      <c r="P655" s="185" t="s">
        <v>2454</v>
      </c>
      <c r="Q655" s="239">
        <f t="shared" si="98"/>
        <v>0.25624999999854481</v>
      </c>
      <c r="R655" s="239">
        <f t="shared" si="99"/>
        <v>0.34861111111240461</v>
      </c>
      <c r="S655" s="21">
        <f t="shared" si="100"/>
        <v>1.5374999999912689</v>
      </c>
      <c r="U655" s="28">
        <v>948</v>
      </c>
      <c r="V655" s="187" t="s">
        <v>2534</v>
      </c>
    </row>
    <row r="656" spans="1:22">
      <c r="A656" s="155" t="s">
        <v>969</v>
      </c>
      <c r="B656" s="2" t="s">
        <v>466</v>
      </c>
      <c r="C656" s="38" t="s">
        <v>970</v>
      </c>
      <c r="D656" s="38" t="s">
        <v>971</v>
      </c>
      <c r="E656" s="38" t="s">
        <v>273</v>
      </c>
      <c r="F656" s="179" t="s">
        <v>898</v>
      </c>
      <c r="G656" s="178">
        <v>46.436333230000002</v>
      </c>
      <c r="H656" s="178">
        <v>-124.42411183999999</v>
      </c>
      <c r="I656" s="38">
        <v>10</v>
      </c>
      <c r="J656" s="38">
        <v>2012</v>
      </c>
      <c r="K656" s="38" t="s">
        <v>2530</v>
      </c>
      <c r="L656" s="157">
        <v>41103.333333333336</v>
      </c>
      <c r="M656" s="157">
        <v>41103.347916666666</v>
      </c>
      <c r="N656" s="157">
        <v>41103.429166666669</v>
      </c>
      <c r="O656" s="157">
        <v>41103.468055555553</v>
      </c>
      <c r="P656" s="185" t="s">
        <v>2531</v>
      </c>
      <c r="Q656" s="239">
        <f t="shared" si="98"/>
        <v>8.1250000002910383E-2</v>
      </c>
      <c r="R656" s="239">
        <f t="shared" si="99"/>
        <v>0.13472222221753327</v>
      </c>
      <c r="S656" s="21">
        <f t="shared" si="100"/>
        <v>0.4875000000174623</v>
      </c>
      <c r="U656">
        <v>111</v>
      </c>
      <c r="V656" s="187" t="s">
        <v>2532</v>
      </c>
    </row>
    <row r="657" spans="1:22">
      <c r="A657" s="155" t="s">
        <v>969</v>
      </c>
      <c r="B657" s="2" t="s">
        <v>466</v>
      </c>
      <c r="C657" s="38" t="s">
        <v>970</v>
      </c>
      <c r="D657" s="38" t="s">
        <v>971</v>
      </c>
      <c r="E657" s="38" t="s">
        <v>273</v>
      </c>
      <c r="F657" s="179" t="s">
        <v>898</v>
      </c>
      <c r="G657" s="178">
        <v>45.106163279999997</v>
      </c>
      <c r="H657" s="178">
        <v>-124.57083406</v>
      </c>
      <c r="I657" s="38">
        <v>10</v>
      </c>
      <c r="J657" s="38">
        <v>2012</v>
      </c>
      <c r="K657" s="38" t="s">
        <v>2528</v>
      </c>
      <c r="L657" s="157">
        <v>41104.862500000003</v>
      </c>
      <c r="M657" s="157">
        <v>41104.898611111108</v>
      </c>
      <c r="N657" s="157">
        <v>41104.97152777778</v>
      </c>
      <c r="O657" s="157">
        <v>41105.015277777777</v>
      </c>
      <c r="P657" s="185" t="s">
        <v>2418</v>
      </c>
      <c r="Q657" s="239">
        <f t="shared" si="98"/>
        <v>7.2916666671517305E-2</v>
      </c>
      <c r="R657" s="239">
        <f t="shared" si="99"/>
        <v>0.15277777777373558</v>
      </c>
      <c r="S657" s="21">
        <f t="shared" si="100"/>
        <v>0.43750000002910383</v>
      </c>
      <c r="U657">
        <v>350</v>
      </c>
      <c r="V657" s="187" t="s">
        <v>2529</v>
      </c>
    </row>
    <row r="658" spans="1:22">
      <c r="A658" s="155" t="s">
        <v>969</v>
      </c>
      <c r="B658" s="2" t="s">
        <v>466</v>
      </c>
      <c r="C658" s="38" t="s">
        <v>970</v>
      </c>
      <c r="D658" s="38" t="s">
        <v>971</v>
      </c>
      <c r="E658" s="38" t="s">
        <v>273</v>
      </c>
      <c r="F658" s="179" t="s">
        <v>898</v>
      </c>
      <c r="G658" s="178">
        <v>44.471127670000001</v>
      </c>
      <c r="H658" s="178">
        <v>-124.62157988</v>
      </c>
      <c r="I658" s="38">
        <v>10</v>
      </c>
      <c r="J658" s="38">
        <v>2012</v>
      </c>
      <c r="K658" s="38" t="s">
        <v>2527</v>
      </c>
      <c r="L658" s="157">
        <v>41105.397222222222</v>
      </c>
      <c r="M658" s="157">
        <v>41105.411111111112</v>
      </c>
      <c r="N658" s="157">
        <v>41105.518750000003</v>
      </c>
      <c r="O658" s="157">
        <v>41105.54583333333</v>
      </c>
      <c r="P658" s="185" t="s">
        <v>2414</v>
      </c>
      <c r="Q658" s="239">
        <f t="shared" si="98"/>
        <v>0.10763888889050577</v>
      </c>
      <c r="R658" s="239">
        <f t="shared" si="99"/>
        <v>0.14861111110803904</v>
      </c>
      <c r="S658" s="21">
        <f t="shared" si="100"/>
        <v>0.64583333334303461</v>
      </c>
      <c r="U658">
        <v>140</v>
      </c>
      <c r="V658" s="187" t="s">
        <v>2503</v>
      </c>
    </row>
    <row r="659" spans="1:22">
      <c r="A659" s="155" t="s">
        <v>969</v>
      </c>
      <c r="B659" s="2" t="s">
        <v>466</v>
      </c>
      <c r="C659" s="38" t="s">
        <v>970</v>
      </c>
      <c r="D659" s="38" t="s">
        <v>971</v>
      </c>
      <c r="E659" s="38" t="s">
        <v>273</v>
      </c>
      <c r="F659" s="179" t="s">
        <v>898</v>
      </c>
      <c r="G659" s="178">
        <v>46.616666666666703</v>
      </c>
      <c r="H659" s="178">
        <v>-125.433333333333</v>
      </c>
      <c r="I659" s="38">
        <v>10</v>
      </c>
      <c r="J659" s="38">
        <v>2012</v>
      </c>
      <c r="K659" s="38" t="s">
        <v>2524</v>
      </c>
      <c r="L659" s="157">
        <v>41108.089583333334</v>
      </c>
      <c r="M659" s="157">
        <v>41108.102083333331</v>
      </c>
      <c r="N659" s="157">
        <v>41108.191666666666</v>
      </c>
      <c r="O659" s="184">
        <v>41108.214583333334</v>
      </c>
      <c r="P659" s="185" t="s">
        <v>2525</v>
      </c>
      <c r="Q659" s="239">
        <f t="shared" si="98"/>
        <v>8.9583333334303461E-2</v>
      </c>
      <c r="R659" s="239">
        <f t="shared" si="99"/>
        <v>0.125</v>
      </c>
      <c r="S659" s="21">
        <f t="shared" si="100"/>
        <v>0.53750000000582077</v>
      </c>
      <c r="U659">
        <v>165</v>
      </c>
      <c r="V659" s="187" t="s">
        <v>2526</v>
      </c>
    </row>
    <row r="660" spans="1:22">
      <c r="A660" s="155" t="s">
        <v>969</v>
      </c>
      <c r="B660" s="2" t="s">
        <v>466</v>
      </c>
      <c r="C660" s="38" t="s">
        <v>970</v>
      </c>
      <c r="D660" s="38" t="s">
        <v>971</v>
      </c>
      <c r="E660" s="38" t="s">
        <v>273</v>
      </c>
      <c r="F660" s="179" t="s">
        <v>898</v>
      </c>
      <c r="G660" s="178">
        <v>46.838989939999998</v>
      </c>
      <c r="H660" s="178">
        <v>-124.88431854</v>
      </c>
      <c r="I660" s="38">
        <v>10</v>
      </c>
      <c r="J660" s="38">
        <v>2012</v>
      </c>
      <c r="K660" s="38" t="s">
        <v>2522</v>
      </c>
      <c r="L660" s="157">
        <v>41108.359027777777</v>
      </c>
      <c r="M660" s="157">
        <v>41108.375694444447</v>
      </c>
      <c r="N660" s="157">
        <v>41108.439583333333</v>
      </c>
      <c r="O660" s="157">
        <v>41108.469444444447</v>
      </c>
      <c r="P660" s="185" t="s">
        <v>2521</v>
      </c>
      <c r="Q660" s="239">
        <f t="shared" si="98"/>
        <v>6.3888888886140194E-2</v>
      </c>
      <c r="R660" s="239">
        <f t="shared" si="99"/>
        <v>0.11041666667006211</v>
      </c>
      <c r="S660" s="21">
        <f t="shared" si="100"/>
        <v>0.38333333331684116</v>
      </c>
      <c r="U660">
        <v>196</v>
      </c>
      <c r="V660" s="187" t="s">
        <v>2523</v>
      </c>
    </row>
    <row r="661" spans="1:22">
      <c r="A661" s="155" t="s">
        <v>969</v>
      </c>
      <c r="B661" s="2" t="s">
        <v>466</v>
      </c>
      <c r="C661" s="38" t="s">
        <v>970</v>
      </c>
      <c r="D661" s="38" t="s">
        <v>971</v>
      </c>
      <c r="E661" s="38" t="s">
        <v>273</v>
      </c>
      <c r="F661" s="179" t="s">
        <v>898</v>
      </c>
      <c r="G661" s="178">
        <v>46.839503110000003</v>
      </c>
      <c r="H661" s="178">
        <v>-124.88699990000001</v>
      </c>
      <c r="I661" s="38">
        <v>10</v>
      </c>
      <c r="J661" s="38">
        <v>2012</v>
      </c>
      <c r="K661" s="38" t="s">
        <v>2520</v>
      </c>
      <c r="L661" s="157">
        <v>41109.277777777781</v>
      </c>
      <c r="M661" s="157">
        <v>41109.303472222222</v>
      </c>
      <c r="N661" s="157">
        <v>41109.413888888892</v>
      </c>
      <c r="O661" s="157">
        <v>41109.449999999997</v>
      </c>
      <c r="P661" s="185" t="s">
        <v>2521</v>
      </c>
      <c r="Q661" s="239">
        <f t="shared" si="98"/>
        <v>0.11041666667006211</v>
      </c>
      <c r="R661" s="239">
        <f t="shared" si="99"/>
        <v>0.17222222221607808</v>
      </c>
      <c r="S661" s="21">
        <f t="shared" si="100"/>
        <v>0.66250000002037268</v>
      </c>
      <c r="U661">
        <v>198</v>
      </c>
      <c r="V661" s="187" t="s">
        <v>2503</v>
      </c>
    </row>
    <row r="662" spans="1:22">
      <c r="A662" s="155" t="s">
        <v>969</v>
      </c>
      <c r="B662" s="2" t="s">
        <v>466</v>
      </c>
      <c r="C662" s="38" t="s">
        <v>970</v>
      </c>
      <c r="D662" s="38" t="s">
        <v>971</v>
      </c>
      <c r="E662" s="38" t="s">
        <v>273</v>
      </c>
      <c r="F662" s="179" t="s">
        <v>898</v>
      </c>
      <c r="G662" s="178">
        <v>46.896478729999998</v>
      </c>
      <c r="H662" s="178">
        <v>-124.99443300999999</v>
      </c>
      <c r="I662" s="38">
        <v>10</v>
      </c>
      <c r="J662" s="38">
        <v>2012</v>
      </c>
      <c r="K662" s="38" t="s">
        <v>2518</v>
      </c>
      <c r="L662" s="157">
        <v>41109.559027777781</v>
      </c>
      <c r="M662" s="157">
        <v>41109.585416666669</v>
      </c>
      <c r="N662" s="184">
        <v>41109.658333333333</v>
      </c>
      <c r="O662" s="157">
        <v>41109.697222222225</v>
      </c>
      <c r="P662" s="185" t="s">
        <v>2519</v>
      </c>
      <c r="Q662" s="239">
        <f t="shared" si="98"/>
        <v>7.2916666664241347E-2</v>
      </c>
      <c r="R662" s="239">
        <f t="shared" si="99"/>
        <v>0.13819444444379769</v>
      </c>
      <c r="S662" s="21">
        <f t="shared" si="100"/>
        <v>0.43749999998544808</v>
      </c>
      <c r="U662">
        <v>800</v>
      </c>
      <c r="V662" s="187" t="s">
        <v>2503</v>
      </c>
    </row>
    <row r="663" spans="1:22">
      <c r="A663" s="155" t="s">
        <v>969</v>
      </c>
      <c r="B663" s="2" t="s">
        <v>466</v>
      </c>
      <c r="C663" s="38" t="s">
        <v>970</v>
      </c>
      <c r="D663" s="38" t="s">
        <v>971</v>
      </c>
      <c r="E663" s="38" t="s">
        <v>273</v>
      </c>
      <c r="F663" s="179" t="s">
        <v>898</v>
      </c>
      <c r="G663" s="178">
        <v>47.024173840000003</v>
      </c>
      <c r="H663" s="178">
        <v>-124.9654555</v>
      </c>
      <c r="I663" s="38">
        <v>10</v>
      </c>
      <c r="J663" s="38">
        <v>2012</v>
      </c>
      <c r="K663" s="38" t="s">
        <v>2516</v>
      </c>
      <c r="L663" s="157">
        <v>41110.190972222219</v>
      </c>
      <c r="M663" s="157">
        <v>41110.206250000003</v>
      </c>
      <c r="N663" s="157">
        <v>41110.23541666667</v>
      </c>
      <c r="O663" s="157">
        <v>41110.259722222225</v>
      </c>
      <c r="P663" s="185" t="s">
        <v>2517</v>
      </c>
      <c r="Q663" s="239">
        <f t="shared" si="98"/>
        <v>2.9166666667151731E-2</v>
      </c>
      <c r="R663" s="239">
        <f t="shared" si="99"/>
        <v>6.8750000005820766E-2</v>
      </c>
      <c r="S663" s="21">
        <f t="shared" si="100"/>
        <v>0.17500000000291038</v>
      </c>
      <c r="U663">
        <v>171</v>
      </c>
      <c r="V663" s="187" t="s">
        <v>2515</v>
      </c>
    </row>
    <row r="664" spans="1:22">
      <c r="A664" s="155" t="s">
        <v>969</v>
      </c>
      <c r="B664" s="2" t="s">
        <v>466</v>
      </c>
      <c r="C664" s="38" t="s">
        <v>970</v>
      </c>
      <c r="D664" s="38" t="s">
        <v>971</v>
      </c>
      <c r="E664" s="38" t="s">
        <v>273</v>
      </c>
      <c r="F664" s="179" t="s">
        <v>898</v>
      </c>
      <c r="G664" s="178">
        <v>46.886820870000001</v>
      </c>
      <c r="H664" s="178">
        <v>-125.11817868999999</v>
      </c>
      <c r="I664" s="38">
        <v>10</v>
      </c>
      <c r="J664" s="38">
        <v>2012</v>
      </c>
      <c r="K664" s="38" t="s">
        <v>2513</v>
      </c>
      <c r="L664" s="157">
        <v>41110.345833333333</v>
      </c>
      <c r="M664" s="157">
        <v>41110.372916666667</v>
      </c>
      <c r="N664" s="157">
        <v>41110.425000000003</v>
      </c>
      <c r="O664" s="157">
        <v>41110.459722222222</v>
      </c>
      <c r="P664" s="185" t="s">
        <v>2514</v>
      </c>
      <c r="Q664" s="239">
        <f t="shared" si="98"/>
        <v>5.2083333335758653E-2</v>
      </c>
      <c r="R664" s="239">
        <f t="shared" si="99"/>
        <v>0.11388888888905058</v>
      </c>
      <c r="S664" s="21">
        <f t="shared" si="100"/>
        <v>0.31250000001455192</v>
      </c>
      <c r="U664">
        <v>650</v>
      </c>
      <c r="V664" s="187" t="s">
        <v>2515</v>
      </c>
    </row>
    <row r="665" spans="1:22">
      <c r="A665" s="155" t="s">
        <v>969</v>
      </c>
      <c r="B665" s="2" t="s">
        <v>466</v>
      </c>
      <c r="C665" s="38" t="s">
        <v>970</v>
      </c>
      <c r="D665" s="38" t="s">
        <v>971</v>
      </c>
      <c r="E665" s="38" t="s">
        <v>273</v>
      </c>
      <c r="F665" s="179" t="s">
        <v>898</v>
      </c>
      <c r="G665" s="178">
        <v>46.854480379999998</v>
      </c>
      <c r="H665" s="178">
        <v>-124.78498506</v>
      </c>
      <c r="I665" s="38">
        <v>10</v>
      </c>
      <c r="J665" s="38">
        <v>2012</v>
      </c>
      <c r="K665" s="38" t="s">
        <v>2510</v>
      </c>
      <c r="L665" s="157">
        <v>41110.80972222222</v>
      </c>
      <c r="M665" s="157">
        <v>41110.821527777778</v>
      </c>
      <c r="N665" s="157">
        <v>41110.864583333336</v>
      </c>
      <c r="O665" s="157">
        <v>41110.880555555559</v>
      </c>
      <c r="P665" s="185" t="s">
        <v>2511</v>
      </c>
      <c r="Q665" s="239">
        <f t="shared" si="98"/>
        <v>4.3055555557657499E-2</v>
      </c>
      <c r="R665" s="239">
        <f t="shared" si="99"/>
        <v>7.0833333338669036E-2</v>
      </c>
      <c r="S665" s="21">
        <f t="shared" si="100"/>
        <v>0.25833333334594499</v>
      </c>
      <c r="U665">
        <v>155</v>
      </c>
      <c r="V665" s="187" t="s">
        <v>2512</v>
      </c>
    </row>
    <row r="666" spans="1:22">
      <c r="A666" s="155" t="s">
        <v>969</v>
      </c>
      <c r="B666" s="2" t="s">
        <v>466</v>
      </c>
      <c r="C666" s="38" t="s">
        <v>970</v>
      </c>
      <c r="D666" s="38" t="s">
        <v>971</v>
      </c>
      <c r="E666" s="38" t="s">
        <v>273</v>
      </c>
      <c r="F666" s="179" t="s">
        <v>898</v>
      </c>
      <c r="G666" s="178">
        <v>46.729734899999997</v>
      </c>
      <c r="H666" s="178">
        <v>-124.36636401</v>
      </c>
      <c r="I666" s="38">
        <v>10</v>
      </c>
      <c r="J666" s="38">
        <v>2012</v>
      </c>
      <c r="K666" s="38" t="s">
        <v>2508</v>
      </c>
      <c r="L666" s="157">
        <v>41110.99722222222</v>
      </c>
      <c r="M666" s="157">
        <v>41111.004861111112</v>
      </c>
      <c r="N666" s="157">
        <v>41111.061805555553</v>
      </c>
      <c r="O666" s="157">
        <v>41111.1</v>
      </c>
      <c r="P666" s="185" t="s">
        <v>2509</v>
      </c>
      <c r="Q666" s="239">
        <f t="shared" si="98"/>
        <v>5.694444444088731E-2</v>
      </c>
      <c r="R666" s="239">
        <f t="shared" si="99"/>
        <v>0.10277777777810115</v>
      </c>
      <c r="S666" s="21">
        <f t="shared" si="100"/>
        <v>0.34166666664532386</v>
      </c>
      <c r="U666">
        <v>73</v>
      </c>
      <c r="V666" s="187" t="s">
        <v>2503</v>
      </c>
    </row>
    <row r="667" spans="1:22">
      <c r="A667" s="155" t="s">
        <v>969</v>
      </c>
      <c r="B667" s="2" t="s">
        <v>466</v>
      </c>
      <c r="C667" s="38" t="s">
        <v>970</v>
      </c>
      <c r="D667" s="38" t="s">
        <v>971</v>
      </c>
      <c r="E667" s="38" t="s">
        <v>273</v>
      </c>
      <c r="F667" s="179" t="s">
        <v>898</v>
      </c>
      <c r="G667" s="178">
        <v>46.886611080000002</v>
      </c>
      <c r="H667" s="178">
        <v>-124.52454031000001</v>
      </c>
      <c r="I667" s="38">
        <v>10</v>
      </c>
      <c r="J667" s="38">
        <v>2012</v>
      </c>
      <c r="K667" s="38" t="s">
        <v>2506</v>
      </c>
      <c r="L667" s="157">
        <v>41111.213888888888</v>
      </c>
      <c r="M667" s="157">
        <v>41111.222222222219</v>
      </c>
      <c r="N667" s="157">
        <v>41111.280555555553</v>
      </c>
      <c r="O667" s="157">
        <v>41111.305555555555</v>
      </c>
      <c r="P667" s="185" t="s">
        <v>2507</v>
      </c>
      <c r="Q667" s="239">
        <f t="shared" si="98"/>
        <v>5.8333333334303461E-2</v>
      </c>
      <c r="R667" s="239">
        <f t="shared" si="99"/>
        <v>9.1666666667151731E-2</v>
      </c>
      <c r="S667" s="21">
        <f t="shared" si="100"/>
        <v>0.35000000000582077</v>
      </c>
      <c r="U667">
        <v>92</v>
      </c>
      <c r="V667" s="187" t="s">
        <v>2503</v>
      </c>
    </row>
    <row r="668" spans="1:22">
      <c r="A668" s="155" t="s">
        <v>969</v>
      </c>
      <c r="B668" s="2" t="s">
        <v>466</v>
      </c>
      <c r="C668" s="38" t="s">
        <v>970</v>
      </c>
      <c r="D668" s="38" t="s">
        <v>971</v>
      </c>
      <c r="E668" s="38" t="s">
        <v>273</v>
      </c>
      <c r="F668" s="179" t="s">
        <v>898</v>
      </c>
      <c r="G668" s="178">
        <v>46.881667739999997</v>
      </c>
      <c r="H668" s="178">
        <v>-124.33345705000001</v>
      </c>
      <c r="I668" s="38">
        <v>10</v>
      </c>
      <c r="J668" s="38">
        <v>2012</v>
      </c>
      <c r="K668" s="38" t="s">
        <v>2504</v>
      </c>
      <c r="L668" s="157">
        <v>41111.734027777777</v>
      </c>
      <c r="M668" s="157">
        <v>41111.743750000001</v>
      </c>
      <c r="N668" s="157">
        <v>41111.902777777781</v>
      </c>
      <c r="O668" s="157">
        <v>41111.919444444444</v>
      </c>
      <c r="P668" s="185" t="s">
        <v>2505</v>
      </c>
      <c r="Q668" s="239">
        <f t="shared" si="98"/>
        <v>0.15902777777955635</v>
      </c>
      <c r="R668" s="239">
        <f t="shared" si="99"/>
        <v>0.18541666666715173</v>
      </c>
      <c r="S668" s="21">
        <f t="shared" si="100"/>
        <v>0.95416666667733807</v>
      </c>
      <c r="U668">
        <v>56</v>
      </c>
      <c r="V668" s="187" t="s">
        <v>2503</v>
      </c>
    </row>
    <row r="669" spans="1:22">
      <c r="A669" s="155" t="s">
        <v>969</v>
      </c>
      <c r="B669" s="2" t="s">
        <v>466</v>
      </c>
      <c r="C669" s="38" t="s">
        <v>970</v>
      </c>
      <c r="D669" s="38" t="s">
        <v>971</v>
      </c>
      <c r="E669" s="38" t="s">
        <v>273</v>
      </c>
      <c r="F669" s="179" t="s">
        <v>898</v>
      </c>
      <c r="G669" s="178">
        <v>46.8882154</v>
      </c>
      <c r="H669" s="178">
        <v>-124.87598513</v>
      </c>
      <c r="I669" s="38">
        <v>10</v>
      </c>
      <c r="J669" s="38">
        <v>2012</v>
      </c>
      <c r="K669" s="38" t="s">
        <v>2501</v>
      </c>
      <c r="L669" s="157">
        <v>41112.041666666664</v>
      </c>
      <c r="M669" s="157">
        <v>41112.052777777775</v>
      </c>
      <c r="N669" s="157">
        <v>41112.113888888889</v>
      </c>
      <c r="O669" s="157">
        <v>41112.138888888891</v>
      </c>
      <c r="P669" s="185" t="s">
        <v>2502</v>
      </c>
      <c r="Q669" s="239">
        <f t="shared" si="98"/>
        <v>6.1111111113859806E-2</v>
      </c>
      <c r="R669" s="239">
        <f t="shared" si="99"/>
        <v>9.7222222226264421E-2</v>
      </c>
      <c r="S669" s="21">
        <f t="shared" si="100"/>
        <v>0.36666666668315884</v>
      </c>
      <c r="U669">
        <v>173</v>
      </c>
      <c r="V669" s="187" t="s">
        <v>2503</v>
      </c>
    </row>
    <row r="670" spans="1:22">
      <c r="A670" s="155" t="s">
        <v>969</v>
      </c>
      <c r="B670" s="2" t="s">
        <v>466</v>
      </c>
      <c r="C670" s="38" t="s">
        <v>970</v>
      </c>
      <c r="D670" s="38" t="s">
        <v>971</v>
      </c>
      <c r="E670" s="38" t="s">
        <v>273</v>
      </c>
      <c r="F670" s="179" t="s">
        <v>898</v>
      </c>
      <c r="G670" s="178">
        <v>47.7</v>
      </c>
      <c r="H670" s="178">
        <v>-126.48333333333299</v>
      </c>
      <c r="I670" s="38">
        <v>9</v>
      </c>
      <c r="J670" s="38">
        <v>2012</v>
      </c>
      <c r="K670" s="38" t="s">
        <v>2498</v>
      </c>
      <c r="L670" s="157">
        <v>41112.635416666664</v>
      </c>
      <c r="M670" s="157">
        <v>41112.693055555559</v>
      </c>
      <c r="N670" s="157">
        <v>41112.739583333336</v>
      </c>
      <c r="O670" s="157">
        <v>41112.801388888889</v>
      </c>
      <c r="P670" s="185" t="s">
        <v>2499</v>
      </c>
      <c r="Q670" s="239">
        <f t="shared" si="98"/>
        <v>4.6527777776645962E-2</v>
      </c>
      <c r="R670" s="239">
        <f t="shared" si="99"/>
        <v>0.16597222222480923</v>
      </c>
      <c r="S670" s="21">
        <f t="shared" si="100"/>
        <v>0.27916666665987577</v>
      </c>
      <c r="U670">
        <v>2233</v>
      </c>
      <c r="V670" s="187" t="s">
        <v>2500</v>
      </c>
    </row>
    <row r="671" spans="1:22">
      <c r="A671" t="s">
        <v>973</v>
      </c>
      <c r="B671" s="38" t="s">
        <v>974</v>
      </c>
      <c r="C671" s="38" t="s">
        <v>975</v>
      </c>
      <c r="D671" s="38" t="s">
        <v>976</v>
      </c>
      <c r="E671" s="38" t="s">
        <v>273</v>
      </c>
      <c r="F671" s="179" t="s">
        <v>898</v>
      </c>
      <c r="G671" s="38">
        <v>46</v>
      </c>
      <c r="H671" s="38">
        <v>-130</v>
      </c>
      <c r="I671" s="38">
        <v>9</v>
      </c>
      <c r="J671" s="38">
        <v>2012</v>
      </c>
      <c r="K671" s="38" t="s">
        <v>2496</v>
      </c>
      <c r="L671" s="157">
        <v>41140.091666666667</v>
      </c>
      <c r="M671" s="157">
        <v>41140.212500000001</v>
      </c>
      <c r="N671" s="157">
        <v>41140.794444444444</v>
      </c>
      <c r="O671" s="157">
        <v>41140.927083333336</v>
      </c>
      <c r="P671" s="38" t="s">
        <v>1909</v>
      </c>
      <c r="Q671" s="239">
        <f t="shared" si="98"/>
        <v>0.5819444444423425</v>
      </c>
      <c r="R671" s="239">
        <f t="shared" si="99"/>
        <v>0.83541666666860692</v>
      </c>
      <c r="S671" s="21">
        <f t="shared" si="100"/>
        <v>3.491666666654055</v>
      </c>
      <c r="U671">
        <v>1544</v>
      </c>
      <c r="V671" s="155" t="s">
        <v>2497</v>
      </c>
    </row>
    <row r="672" spans="1:22">
      <c r="A672" t="s">
        <v>973</v>
      </c>
      <c r="B672" s="38" t="s">
        <v>974</v>
      </c>
      <c r="C672" s="38" t="s">
        <v>975</v>
      </c>
      <c r="D672" s="38" t="s">
        <v>976</v>
      </c>
      <c r="E672" s="38" t="s">
        <v>273</v>
      </c>
      <c r="F672" s="179" t="s">
        <v>898</v>
      </c>
      <c r="G672" s="38">
        <v>46</v>
      </c>
      <c r="H672" s="38">
        <v>-130</v>
      </c>
      <c r="I672" s="38">
        <v>9</v>
      </c>
      <c r="J672" s="38">
        <v>2012</v>
      </c>
      <c r="K672" s="38" t="s">
        <v>2494</v>
      </c>
      <c r="L672" s="157">
        <v>41141.299305555556</v>
      </c>
      <c r="M672" s="157">
        <v>41141.395138888889</v>
      </c>
      <c r="N672" s="157">
        <v>41142.405555555553</v>
      </c>
      <c r="O672" s="157">
        <v>41142.486111111109</v>
      </c>
      <c r="P672" s="221" t="s">
        <v>1558</v>
      </c>
      <c r="Q672" s="239">
        <f t="shared" si="98"/>
        <v>1.0104166666642413</v>
      </c>
      <c r="R672" s="239">
        <f t="shared" si="99"/>
        <v>1.1868055555532919</v>
      </c>
      <c r="S672" s="21">
        <f t="shared" si="100"/>
        <v>6.0624999999854481</v>
      </c>
      <c r="U672">
        <v>1535</v>
      </c>
      <c r="V672" s="155" t="s">
        <v>2495</v>
      </c>
    </row>
    <row r="673" spans="1:22">
      <c r="A673" t="s">
        <v>973</v>
      </c>
      <c r="B673" s="38" t="s">
        <v>974</v>
      </c>
      <c r="C673" s="38" t="s">
        <v>975</v>
      </c>
      <c r="D673" s="38" t="s">
        <v>976</v>
      </c>
      <c r="E673" s="38" t="s">
        <v>273</v>
      </c>
      <c r="F673" s="179" t="s">
        <v>898</v>
      </c>
      <c r="G673" s="38">
        <v>46</v>
      </c>
      <c r="H673" s="38">
        <v>-128</v>
      </c>
      <c r="I673" s="38">
        <v>9</v>
      </c>
      <c r="J673" s="38">
        <v>2012</v>
      </c>
      <c r="K673" s="38" t="s">
        <v>2491</v>
      </c>
      <c r="L673" s="157">
        <v>41145.157638888886</v>
      </c>
      <c r="M673" s="157">
        <v>41145.216666666667</v>
      </c>
      <c r="N673" s="157">
        <v>41145.530555555553</v>
      </c>
      <c r="O673" s="157">
        <v>41145.599999999999</v>
      </c>
      <c r="P673" s="185" t="s">
        <v>2489</v>
      </c>
      <c r="Q673" s="239">
        <f>N673 - M673</f>
        <v>0.31388888888614019</v>
      </c>
      <c r="R673" s="239">
        <f>O673 - L673</f>
        <v>0.44236111111240461</v>
      </c>
      <c r="S673" s="21">
        <f>((VALUE(Q673)) * 24) * 0.25</f>
        <v>1.8833333333168412</v>
      </c>
      <c r="U673" s="28">
        <v>2422</v>
      </c>
      <c r="V673" s="155" t="s">
        <v>2490</v>
      </c>
    </row>
    <row r="674" spans="1:22">
      <c r="A674" t="s">
        <v>973</v>
      </c>
      <c r="B674" s="38" t="s">
        <v>974</v>
      </c>
      <c r="C674" s="38" t="s">
        <v>975</v>
      </c>
      <c r="D674" s="38" t="s">
        <v>976</v>
      </c>
      <c r="E674" s="38" t="s">
        <v>273</v>
      </c>
      <c r="F674" s="179" t="s">
        <v>898</v>
      </c>
      <c r="G674" s="38">
        <v>46</v>
      </c>
      <c r="H674" s="38">
        <v>-128</v>
      </c>
      <c r="I674" s="38">
        <v>9</v>
      </c>
      <c r="J674" s="38">
        <v>2012</v>
      </c>
      <c r="K674" s="38" t="s">
        <v>2488</v>
      </c>
      <c r="L674" s="157">
        <v>41146.04791666667</v>
      </c>
      <c r="M674" s="157">
        <v>41146.113194444442</v>
      </c>
      <c r="N674" s="157">
        <v>41146.351388888892</v>
      </c>
      <c r="O674" s="157">
        <v>41146.438888888886</v>
      </c>
      <c r="P674" s="185" t="s">
        <v>2492</v>
      </c>
      <c r="Q674" s="239">
        <f>N674 - M674</f>
        <v>0.23819444444961846</v>
      </c>
      <c r="R674" s="239">
        <f>O674 - L674</f>
        <v>0.39097222221607808</v>
      </c>
      <c r="S674" s="21">
        <f>((VALUE(Q674)) * 24) * 0.25</f>
        <v>1.4291666666977108</v>
      </c>
      <c r="U674">
        <v>2610</v>
      </c>
      <c r="V674" s="155" t="s">
        <v>2493</v>
      </c>
    </row>
    <row r="675" spans="1:22">
      <c r="A675" s="187" t="s">
        <v>6797</v>
      </c>
      <c r="B675" s="38" t="s">
        <v>980</v>
      </c>
      <c r="C675" s="38" t="s">
        <v>981</v>
      </c>
      <c r="D675" s="38" t="s">
        <v>982</v>
      </c>
      <c r="E675" s="38" t="s">
        <v>166</v>
      </c>
      <c r="F675" s="38" t="s">
        <v>984</v>
      </c>
      <c r="G675" s="178">
        <v>27.608034400000001</v>
      </c>
      <c r="H675" s="178">
        <v>-62.027183200000003</v>
      </c>
      <c r="I675" s="179">
        <v>25</v>
      </c>
      <c r="J675" s="38">
        <v>2012</v>
      </c>
      <c r="K675" s="38" t="s">
        <v>2486</v>
      </c>
      <c r="L675" s="157">
        <v>41200.445138888892</v>
      </c>
      <c r="M675" s="184">
        <v>41200.513194444444</v>
      </c>
      <c r="N675" s="184">
        <v>41201.380555555559</v>
      </c>
      <c r="O675" s="157">
        <v>41201.445833333331</v>
      </c>
      <c r="P675" s="157" t="s">
        <v>2487</v>
      </c>
      <c r="Q675" s="239">
        <f t="shared" ref="Q675:Q688" si="101">N675 - M675</f>
        <v>0.867361111115315</v>
      </c>
      <c r="R675" s="239">
        <f t="shared" ref="R675:R688" si="102">O675 - L675</f>
        <v>1.0006944444394321</v>
      </c>
      <c r="S675" s="21">
        <f t="shared" ref="S675:S688" si="103">((VALUE(Q675)) * 24) * 0.25</f>
        <v>5.20416666669189</v>
      </c>
      <c r="U675">
        <v>2347</v>
      </c>
      <c r="V675" s="187" t="s">
        <v>2482</v>
      </c>
    </row>
    <row r="676" spans="1:22">
      <c r="A676" s="187" t="s">
        <v>6797</v>
      </c>
      <c r="B676" s="38" t="s">
        <v>980</v>
      </c>
      <c r="C676" s="38" t="s">
        <v>981</v>
      </c>
      <c r="D676" s="38" t="s">
        <v>982</v>
      </c>
      <c r="E676" s="38" t="s">
        <v>222</v>
      </c>
      <c r="F676" s="38" t="s">
        <v>984</v>
      </c>
      <c r="G676" s="178">
        <v>26.1373274</v>
      </c>
      <c r="H676" s="178">
        <v>-44.825803700000002</v>
      </c>
      <c r="I676" s="179">
        <v>23</v>
      </c>
      <c r="J676" s="38">
        <v>2012</v>
      </c>
      <c r="K676" s="38" t="s">
        <v>2485</v>
      </c>
      <c r="L676" s="157">
        <v>41204.868055555555</v>
      </c>
      <c r="M676" s="157">
        <v>41204.955555555556</v>
      </c>
      <c r="N676" s="157">
        <v>41205.762499999997</v>
      </c>
      <c r="O676" s="157">
        <v>41205.852777777778</v>
      </c>
      <c r="P676" s="210" t="s">
        <v>2476</v>
      </c>
      <c r="Q676" s="239">
        <f t="shared" si="101"/>
        <v>0.80694444444088731</v>
      </c>
      <c r="R676" s="239">
        <f t="shared" si="102"/>
        <v>0.98472222222335404</v>
      </c>
      <c r="S676" s="21">
        <f t="shared" si="103"/>
        <v>4.8416666666453239</v>
      </c>
      <c r="U676" s="130">
        <v>3653</v>
      </c>
      <c r="V676" s="187" t="s">
        <v>2482</v>
      </c>
    </row>
    <row r="677" spans="1:22">
      <c r="A677" s="187" t="s">
        <v>6797</v>
      </c>
      <c r="B677" s="38" t="s">
        <v>980</v>
      </c>
      <c r="C677" s="38" t="s">
        <v>981</v>
      </c>
      <c r="D677" s="38" t="s">
        <v>982</v>
      </c>
      <c r="E677" s="38" t="s">
        <v>222</v>
      </c>
      <c r="F677" s="38" t="s">
        <v>984</v>
      </c>
      <c r="G677" s="178">
        <v>26.136304819999999</v>
      </c>
      <c r="H677" s="178">
        <v>-44.825060919999999</v>
      </c>
      <c r="I677" s="179">
        <v>23</v>
      </c>
      <c r="J677" s="38">
        <v>2012</v>
      </c>
      <c r="K677" s="38" t="s">
        <v>2483</v>
      </c>
      <c r="L677" s="157">
        <v>41206.755555555559</v>
      </c>
      <c r="M677" s="157">
        <v>41206.84097222222</v>
      </c>
      <c r="N677" s="157">
        <v>41207.105555555558</v>
      </c>
      <c r="O677" s="157">
        <v>41207.251388888886</v>
      </c>
      <c r="P677" s="210" t="s">
        <v>2481</v>
      </c>
      <c r="Q677" s="239">
        <f t="shared" si="101"/>
        <v>0.26458333333721384</v>
      </c>
      <c r="R677" s="239">
        <f t="shared" si="102"/>
        <v>0.4958333333270275</v>
      </c>
      <c r="S677" s="21">
        <f t="shared" si="103"/>
        <v>1.5875000000232831</v>
      </c>
      <c r="U677">
        <v>3549</v>
      </c>
      <c r="V677" s="187" t="s">
        <v>2484</v>
      </c>
    </row>
    <row r="678" spans="1:22">
      <c r="A678" s="187" t="s">
        <v>6797</v>
      </c>
      <c r="B678" s="38" t="s">
        <v>980</v>
      </c>
      <c r="C678" s="38" t="s">
        <v>981</v>
      </c>
      <c r="D678" s="38" t="s">
        <v>982</v>
      </c>
      <c r="E678" s="38" t="s">
        <v>222</v>
      </c>
      <c r="F678" s="38" t="s">
        <v>984</v>
      </c>
      <c r="G678" s="178">
        <v>23.368512930000001</v>
      </c>
      <c r="H678" s="178">
        <v>-44.95212128</v>
      </c>
      <c r="I678" s="179">
        <v>23</v>
      </c>
      <c r="J678" s="38">
        <v>2012</v>
      </c>
      <c r="K678" s="38" t="s">
        <v>2480</v>
      </c>
      <c r="L678" s="157">
        <v>41207.92083333333</v>
      </c>
      <c r="M678" s="157">
        <v>41208.009722222225</v>
      </c>
      <c r="N678" s="157">
        <v>41208.679861111108</v>
      </c>
      <c r="O678" s="157">
        <v>41208.768055555556</v>
      </c>
      <c r="P678" s="210" t="s">
        <v>2481</v>
      </c>
      <c r="Q678" s="239">
        <f t="shared" si="101"/>
        <v>0.67013888888322981</v>
      </c>
      <c r="R678" s="239">
        <f t="shared" si="102"/>
        <v>0.84722222222626442</v>
      </c>
      <c r="S678" s="21">
        <f t="shared" si="103"/>
        <v>4.0208333332993789</v>
      </c>
      <c r="U678">
        <v>3523</v>
      </c>
      <c r="V678" s="187" t="s">
        <v>2482</v>
      </c>
    </row>
    <row r="679" spans="1:22">
      <c r="A679" s="187" t="s">
        <v>6797</v>
      </c>
      <c r="B679" s="38" t="s">
        <v>980</v>
      </c>
      <c r="C679" s="38" t="s">
        <v>981</v>
      </c>
      <c r="D679" s="38" t="s">
        <v>982</v>
      </c>
      <c r="E679" s="38" t="s">
        <v>222</v>
      </c>
      <c r="F679" s="38" t="s">
        <v>984</v>
      </c>
      <c r="G679" s="178">
        <v>23.368471580000001</v>
      </c>
      <c r="H679" s="178">
        <v>-44.951733760000003</v>
      </c>
      <c r="I679" s="179">
        <v>23</v>
      </c>
      <c r="J679" s="38">
        <v>2012</v>
      </c>
      <c r="K679" s="38" t="s">
        <v>2478</v>
      </c>
      <c r="L679" s="157">
        <v>41209.535416666666</v>
      </c>
      <c r="M679" s="157">
        <v>41209.622916666667</v>
      </c>
      <c r="N679" s="157">
        <v>41209.802777777775</v>
      </c>
      <c r="O679" s="184">
        <v>41209.890277777777</v>
      </c>
      <c r="P679" s="210" t="s">
        <v>2476</v>
      </c>
      <c r="Q679" s="239">
        <f t="shared" si="101"/>
        <v>0.17986111110803904</v>
      </c>
      <c r="R679" s="239">
        <f t="shared" si="102"/>
        <v>0.35486111111094942</v>
      </c>
      <c r="S679" s="21">
        <f t="shared" si="103"/>
        <v>1.0791666666482342</v>
      </c>
      <c r="U679">
        <v>3656</v>
      </c>
      <c r="V679" s="187" t="s">
        <v>2479</v>
      </c>
    </row>
    <row r="680" spans="1:22">
      <c r="A680" s="187" t="s">
        <v>6797</v>
      </c>
      <c r="B680" s="38" t="s">
        <v>980</v>
      </c>
      <c r="C680" s="38" t="s">
        <v>981</v>
      </c>
      <c r="D680" s="38" t="s">
        <v>982</v>
      </c>
      <c r="E680" s="38" t="s">
        <v>222</v>
      </c>
      <c r="F680" s="38" t="s">
        <v>984</v>
      </c>
      <c r="G680" s="178">
        <v>26.13533142</v>
      </c>
      <c r="H680" s="178">
        <v>-44.82651998</v>
      </c>
      <c r="I680" s="179">
        <v>23</v>
      </c>
      <c r="J680" s="38">
        <v>2012</v>
      </c>
      <c r="K680" s="38" t="s">
        <v>2475</v>
      </c>
      <c r="L680" s="157">
        <v>41210.40347222222</v>
      </c>
      <c r="M680" s="157">
        <v>41210.495833333334</v>
      </c>
      <c r="N680" s="157">
        <v>41210.771527777775</v>
      </c>
      <c r="O680" s="157">
        <v>41210.863888888889</v>
      </c>
      <c r="P680" s="210" t="s">
        <v>2476</v>
      </c>
      <c r="Q680" s="239">
        <f t="shared" si="101"/>
        <v>0.27569444444088731</v>
      </c>
      <c r="R680" s="239">
        <f t="shared" si="102"/>
        <v>0.46041666666860692</v>
      </c>
      <c r="S680" s="21">
        <f t="shared" si="103"/>
        <v>1.6541666666453239</v>
      </c>
      <c r="U680">
        <v>3643</v>
      </c>
      <c r="V680" s="187" t="s">
        <v>2477</v>
      </c>
    </row>
    <row r="681" spans="1:22">
      <c r="A681" s="187" t="s">
        <v>6797</v>
      </c>
      <c r="B681" s="38" t="s">
        <v>980</v>
      </c>
      <c r="C681" s="38" t="s">
        <v>981</v>
      </c>
      <c r="D681" s="38" t="s">
        <v>982</v>
      </c>
      <c r="E681" s="38" t="s">
        <v>284</v>
      </c>
      <c r="F681" s="38" t="s">
        <v>984</v>
      </c>
      <c r="G681" s="178">
        <v>36.228187890000001</v>
      </c>
      <c r="H681" s="178">
        <v>-33.904334540000001</v>
      </c>
      <c r="I681" s="179">
        <v>20</v>
      </c>
      <c r="J681" s="38">
        <v>2012</v>
      </c>
      <c r="K681" s="38" t="s">
        <v>2472</v>
      </c>
      <c r="L681" s="157">
        <v>41218.359027777777</v>
      </c>
      <c r="M681" s="157">
        <v>41218.521527777775</v>
      </c>
      <c r="N681" s="157">
        <v>41218.556250000001</v>
      </c>
      <c r="O681" s="157">
        <v>41218.681250000001</v>
      </c>
      <c r="P681" s="210" t="s">
        <v>2473</v>
      </c>
      <c r="Q681" s="239">
        <f t="shared" si="101"/>
        <v>3.4722222226264421E-2</v>
      </c>
      <c r="R681" s="239">
        <f t="shared" si="102"/>
        <v>0.32222222222480923</v>
      </c>
      <c r="S681" s="21">
        <f t="shared" si="103"/>
        <v>0.20833333335758653</v>
      </c>
      <c r="U681">
        <v>6038</v>
      </c>
      <c r="V681" s="187" t="s">
        <v>2474</v>
      </c>
    </row>
    <row r="682" spans="1:22">
      <c r="A682" s="155" t="s">
        <v>989</v>
      </c>
      <c r="B682" s="2" t="s">
        <v>466</v>
      </c>
      <c r="C682" s="38" t="s">
        <v>990</v>
      </c>
      <c r="D682" s="2" t="s">
        <v>818</v>
      </c>
      <c r="E682" s="2" t="s">
        <v>249</v>
      </c>
      <c r="F682" s="2" t="s">
        <v>766</v>
      </c>
      <c r="G682" s="178">
        <v>18.783332999999999</v>
      </c>
      <c r="H682" s="178">
        <v>-155.283333</v>
      </c>
      <c r="I682" s="38">
        <v>5</v>
      </c>
      <c r="J682" s="38">
        <v>2013</v>
      </c>
      <c r="K682" s="38" t="s">
        <v>2471</v>
      </c>
      <c r="L682" s="157">
        <v>41351.274305555555</v>
      </c>
      <c r="M682" s="157">
        <v>41351.327777777777</v>
      </c>
      <c r="N682" s="157">
        <v>41352.136805555558</v>
      </c>
      <c r="O682" s="157">
        <v>41352.1875</v>
      </c>
      <c r="P682" s="185" t="s">
        <v>2469</v>
      </c>
      <c r="Q682" s="239">
        <f t="shared" si="101"/>
        <v>0.80902777778101154</v>
      </c>
      <c r="R682" s="239">
        <f t="shared" si="102"/>
        <v>0.91319444444525288</v>
      </c>
      <c r="S682" s="21">
        <f t="shared" si="103"/>
        <v>4.8541666666860692</v>
      </c>
      <c r="U682">
        <v>1325</v>
      </c>
      <c r="V682" s="155" t="s">
        <v>2470</v>
      </c>
    </row>
    <row r="683" spans="1:22">
      <c r="A683" s="155" t="s">
        <v>989</v>
      </c>
      <c r="B683" s="2" t="s">
        <v>466</v>
      </c>
      <c r="C683" s="38" t="s">
        <v>990</v>
      </c>
      <c r="D683" s="2" t="s">
        <v>818</v>
      </c>
      <c r="E683" s="2" t="s">
        <v>249</v>
      </c>
      <c r="F683" s="2" t="s">
        <v>766</v>
      </c>
      <c r="G683" s="178">
        <v>18.783332999999999</v>
      </c>
      <c r="H683" s="178">
        <v>-155.283333</v>
      </c>
      <c r="I683" s="38">
        <v>5</v>
      </c>
      <c r="J683" s="38">
        <v>2013</v>
      </c>
      <c r="K683" s="38" t="s">
        <v>2468</v>
      </c>
      <c r="L683" s="157">
        <v>41352.246527777781</v>
      </c>
      <c r="M683" s="157">
        <v>41352.284722222219</v>
      </c>
      <c r="N683" s="157">
        <v>41354.207638888889</v>
      </c>
      <c r="O683" s="157">
        <v>41354.265277777777</v>
      </c>
      <c r="P683" s="185" t="s">
        <v>2469</v>
      </c>
      <c r="Q683" s="239">
        <f t="shared" si="101"/>
        <v>1.9229166666700621</v>
      </c>
      <c r="R683" s="239">
        <f t="shared" si="102"/>
        <v>2.0187499999956344</v>
      </c>
      <c r="S683" s="21">
        <f t="shared" si="103"/>
        <v>11.537500000020373</v>
      </c>
      <c r="U683">
        <v>1325</v>
      </c>
      <c r="V683" s="155" t="s">
        <v>2470</v>
      </c>
    </row>
    <row r="684" spans="1:22">
      <c r="A684" s="155" t="s">
        <v>989</v>
      </c>
      <c r="B684" s="2" t="s">
        <v>466</v>
      </c>
      <c r="C684" s="38" t="s">
        <v>990</v>
      </c>
      <c r="D684" s="2" t="s">
        <v>818</v>
      </c>
      <c r="E684" s="2" t="s">
        <v>249</v>
      </c>
      <c r="F684" s="2" t="s">
        <v>766</v>
      </c>
      <c r="G684" s="178">
        <v>18.649999999999999</v>
      </c>
      <c r="H684" s="178">
        <v>-155.25</v>
      </c>
      <c r="I684" s="38">
        <v>5</v>
      </c>
      <c r="J684" s="38">
        <v>2013</v>
      </c>
      <c r="K684" s="38" t="s">
        <v>2465</v>
      </c>
      <c r="L684" s="157">
        <v>41355.93472222222</v>
      </c>
      <c r="M684" s="157">
        <v>41356.063194444447</v>
      </c>
      <c r="N684" s="157">
        <v>41357.293055555558</v>
      </c>
      <c r="O684" s="157">
        <v>41357.425000000003</v>
      </c>
      <c r="P684" s="185" t="s">
        <v>2466</v>
      </c>
      <c r="Q684" s="239">
        <f t="shared" si="101"/>
        <v>1.2298611111109494</v>
      </c>
      <c r="R684" s="239">
        <f t="shared" si="102"/>
        <v>1.4902777777824667</v>
      </c>
      <c r="S684" s="21">
        <f t="shared" si="103"/>
        <v>7.3791666666656965</v>
      </c>
      <c r="U684">
        <v>4988</v>
      </c>
      <c r="V684" s="155" t="s">
        <v>2467</v>
      </c>
    </row>
    <row r="685" spans="1:22">
      <c r="A685" s="155" t="s">
        <v>989</v>
      </c>
      <c r="B685" s="2" t="s">
        <v>466</v>
      </c>
      <c r="C685" s="38" t="s">
        <v>990</v>
      </c>
      <c r="D685" s="2" t="s">
        <v>818</v>
      </c>
      <c r="E685" s="2" t="s">
        <v>249</v>
      </c>
      <c r="F685" s="2" t="s">
        <v>766</v>
      </c>
      <c r="G685" s="178">
        <v>18.783332999999999</v>
      </c>
      <c r="H685" s="178">
        <v>-155.283333</v>
      </c>
      <c r="I685" s="38">
        <v>5</v>
      </c>
      <c r="J685" s="38">
        <v>2013</v>
      </c>
      <c r="K685" s="38" t="s">
        <v>2463</v>
      </c>
      <c r="L685" s="157">
        <v>41357.956944444442</v>
      </c>
      <c r="M685" s="157">
        <v>41358.03125</v>
      </c>
      <c r="N685" s="157">
        <v>41359.222222222219</v>
      </c>
      <c r="O685" s="157">
        <v>41359.26666666667</v>
      </c>
      <c r="P685" s="185" t="s">
        <v>2457</v>
      </c>
      <c r="Q685" s="239">
        <f t="shared" si="101"/>
        <v>1.1909722222189885</v>
      </c>
      <c r="R685" s="239">
        <f t="shared" si="102"/>
        <v>1.3097222222277196</v>
      </c>
      <c r="S685" s="21">
        <f t="shared" si="103"/>
        <v>7.1458333333139308</v>
      </c>
      <c r="U685">
        <v>1323</v>
      </c>
      <c r="V685" s="155" t="s">
        <v>2464</v>
      </c>
    </row>
    <row r="686" spans="1:22">
      <c r="A686" s="155" t="s">
        <v>989</v>
      </c>
      <c r="B686" s="2" t="s">
        <v>466</v>
      </c>
      <c r="C686" s="38" t="s">
        <v>990</v>
      </c>
      <c r="D686" s="2" t="s">
        <v>818</v>
      </c>
      <c r="E686" s="2" t="s">
        <v>249</v>
      </c>
      <c r="F686" s="2" t="s">
        <v>766</v>
      </c>
      <c r="G686" s="178">
        <v>18.783332999999999</v>
      </c>
      <c r="H686" s="178">
        <v>-155.283333</v>
      </c>
      <c r="I686" s="38">
        <v>5</v>
      </c>
      <c r="J686" s="38">
        <v>2013</v>
      </c>
      <c r="K686" s="38" t="s">
        <v>2461</v>
      </c>
      <c r="L686" s="157">
        <v>41359.762499999997</v>
      </c>
      <c r="M686" s="157">
        <v>41359.80972222222</v>
      </c>
      <c r="N686" s="157">
        <v>41362.152777777781</v>
      </c>
      <c r="O686" s="157">
        <v>41362.184027777781</v>
      </c>
      <c r="P686" s="185" t="s">
        <v>2457</v>
      </c>
      <c r="Q686" s="239">
        <f t="shared" si="101"/>
        <v>2.3430555555605679</v>
      </c>
      <c r="R686" s="239">
        <f t="shared" si="102"/>
        <v>2.4215277777839219</v>
      </c>
      <c r="S686" s="21">
        <f t="shared" si="103"/>
        <v>14.058333333363407</v>
      </c>
      <c r="U686">
        <v>1306</v>
      </c>
      <c r="V686" s="155" t="s">
        <v>2462</v>
      </c>
    </row>
    <row r="687" spans="1:22">
      <c r="A687" s="155" t="s">
        <v>989</v>
      </c>
      <c r="B687" s="2" t="s">
        <v>466</v>
      </c>
      <c r="C687" s="38" t="s">
        <v>990</v>
      </c>
      <c r="D687" s="2" t="s">
        <v>818</v>
      </c>
      <c r="E687" s="2" t="s">
        <v>249</v>
      </c>
      <c r="F687" s="2" t="s">
        <v>766</v>
      </c>
      <c r="G687" s="178">
        <v>18.783332999999999</v>
      </c>
      <c r="H687" s="178">
        <v>-155.283333</v>
      </c>
      <c r="I687" s="38">
        <v>5</v>
      </c>
      <c r="J687" s="38">
        <v>2013</v>
      </c>
      <c r="K687" s="38" t="s">
        <v>2459</v>
      </c>
      <c r="L687" s="157">
        <v>41362.765277777777</v>
      </c>
      <c r="M687" s="157">
        <v>41362.802083333336</v>
      </c>
      <c r="N687" s="157">
        <v>41364.04583333333</v>
      </c>
      <c r="O687" s="157">
        <v>41364.193749999999</v>
      </c>
      <c r="P687" s="185" t="s">
        <v>2457</v>
      </c>
      <c r="Q687" s="239">
        <f t="shared" si="101"/>
        <v>1.2437499999941792</v>
      </c>
      <c r="R687" s="239">
        <f t="shared" si="102"/>
        <v>1.4284722222218988</v>
      </c>
      <c r="S687" s="21">
        <f t="shared" si="103"/>
        <v>7.4624999999650754</v>
      </c>
      <c r="U687">
        <v>1339</v>
      </c>
      <c r="V687" s="155" t="s">
        <v>2460</v>
      </c>
    </row>
    <row r="688" spans="1:22">
      <c r="A688" s="155" t="s">
        <v>989</v>
      </c>
      <c r="B688" s="2" t="s">
        <v>466</v>
      </c>
      <c r="C688" s="38" t="s">
        <v>990</v>
      </c>
      <c r="D688" s="2" t="s">
        <v>818</v>
      </c>
      <c r="E688" s="2" t="s">
        <v>249</v>
      </c>
      <c r="F688" s="2" t="s">
        <v>766</v>
      </c>
      <c r="G688" s="178">
        <v>18.783332999999999</v>
      </c>
      <c r="H688" s="178">
        <v>-155.283333</v>
      </c>
      <c r="I688" s="38">
        <v>5</v>
      </c>
      <c r="J688" s="38">
        <v>2013</v>
      </c>
      <c r="K688" s="38" t="s">
        <v>2456</v>
      </c>
      <c r="L688" s="157">
        <v>41364.317361111112</v>
      </c>
      <c r="M688" s="157">
        <v>41364.367361111108</v>
      </c>
      <c r="N688" s="157">
        <v>41364.754166666666</v>
      </c>
      <c r="O688" s="157">
        <v>41364.799305555556</v>
      </c>
      <c r="P688" s="185" t="s">
        <v>2457</v>
      </c>
      <c r="Q688" s="239">
        <f t="shared" si="101"/>
        <v>0.3868055555576575</v>
      </c>
      <c r="R688" s="239">
        <f t="shared" si="102"/>
        <v>0.48194444444379769</v>
      </c>
      <c r="S688" s="21">
        <f t="shared" si="103"/>
        <v>2.320833333345945</v>
      </c>
      <c r="U688">
        <v>1309</v>
      </c>
      <c r="V688" s="155" t="s">
        <v>2458</v>
      </c>
    </row>
    <row r="689" spans="1:22">
      <c r="A689" s="155" t="s">
        <v>994</v>
      </c>
      <c r="B689" s="2" t="s">
        <v>1487</v>
      </c>
      <c r="C689" s="38" t="s">
        <v>995</v>
      </c>
      <c r="D689" s="38" t="s">
        <v>2430</v>
      </c>
      <c r="E689" s="38" t="s">
        <v>284</v>
      </c>
      <c r="F689" s="179" t="s">
        <v>997</v>
      </c>
      <c r="G689" s="38">
        <v>36.6</v>
      </c>
      <c r="H689" s="194">
        <v>-74.75</v>
      </c>
      <c r="I689" t="s">
        <v>998</v>
      </c>
      <c r="J689" s="38">
        <v>2013</v>
      </c>
      <c r="K689" s="38" t="s">
        <v>2453</v>
      </c>
      <c r="L689" s="157">
        <v>41394.841666666667</v>
      </c>
      <c r="M689" s="184" t="s">
        <v>1280</v>
      </c>
      <c r="N689" s="184" t="s">
        <v>1280</v>
      </c>
      <c r="O689" s="157">
        <v>41394.874305555553</v>
      </c>
      <c r="P689" s="157" t="s">
        <v>2454</v>
      </c>
      <c r="Q689" s="239">
        <v>0</v>
      </c>
      <c r="R689" s="239">
        <f t="shared" ref="R689:R707" si="104">O689 - L689</f>
        <v>3.2638888886140194E-2</v>
      </c>
      <c r="S689" s="21">
        <f t="shared" ref="S689:S707" si="105">((VALUE(Q689)) * 24) * 0.25</f>
        <v>0</v>
      </c>
      <c r="U689" s="223" t="s">
        <v>6798</v>
      </c>
      <c r="V689" s="187" t="s">
        <v>2455</v>
      </c>
    </row>
    <row r="690" spans="1:22">
      <c r="A690" s="155" t="s">
        <v>994</v>
      </c>
      <c r="B690" s="2" t="s">
        <v>1487</v>
      </c>
      <c r="C690" s="38" t="s">
        <v>995</v>
      </c>
      <c r="D690" s="38" t="s">
        <v>2430</v>
      </c>
      <c r="E690" s="38" t="s">
        <v>284</v>
      </c>
      <c r="F690" s="179" t="s">
        <v>997</v>
      </c>
      <c r="G690" s="38">
        <v>36.6</v>
      </c>
      <c r="H690" s="194">
        <v>-74.75</v>
      </c>
      <c r="I690" t="s">
        <v>998</v>
      </c>
      <c r="J690" s="38">
        <v>2013</v>
      </c>
      <c r="K690" s="38" t="s">
        <v>2452</v>
      </c>
      <c r="L690" s="184">
        <v>41396.742361111108</v>
      </c>
      <c r="M690" s="157">
        <v>41396.78125</v>
      </c>
      <c r="N690" s="157">
        <v>41396.945138888892</v>
      </c>
      <c r="O690" s="157">
        <v>41396.98541666667</v>
      </c>
      <c r="P690" s="210" t="s">
        <v>2431</v>
      </c>
      <c r="Q690" s="239">
        <f t="shared" ref="Q690:Q707" si="106">N690 - M690</f>
        <v>0.16388888889196096</v>
      </c>
      <c r="R690" s="239">
        <f t="shared" si="104"/>
        <v>0.24305555556202307</v>
      </c>
      <c r="S690" s="21">
        <f t="shared" si="105"/>
        <v>0.98333333335176576</v>
      </c>
      <c r="U690">
        <v>788</v>
      </c>
      <c r="V690" s="187" t="s">
        <v>2438</v>
      </c>
    </row>
    <row r="691" spans="1:22">
      <c r="A691" s="155" t="s">
        <v>994</v>
      </c>
      <c r="B691" s="2" t="s">
        <v>1487</v>
      </c>
      <c r="C691" s="38" t="s">
        <v>995</v>
      </c>
      <c r="D691" s="38" t="s">
        <v>2430</v>
      </c>
      <c r="E691" s="38" t="s">
        <v>284</v>
      </c>
      <c r="F691" s="179" t="s">
        <v>997</v>
      </c>
      <c r="G691" s="38">
        <v>36.6</v>
      </c>
      <c r="H691" s="194">
        <v>-74.75</v>
      </c>
      <c r="I691" t="s">
        <v>998</v>
      </c>
      <c r="J691" s="38">
        <v>2013</v>
      </c>
      <c r="K691" s="38" t="s">
        <v>2450</v>
      </c>
      <c r="L691" s="157">
        <v>41399.552777777775</v>
      </c>
      <c r="M691" s="157">
        <v>41399.609027777777</v>
      </c>
      <c r="N691" s="157">
        <v>41399.966666666667</v>
      </c>
      <c r="O691" s="157">
        <v>41399.988888888889</v>
      </c>
      <c r="P691" s="210" t="s">
        <v>2431</v>
      </c>
      <c r="Q691" s="239">
        <f t="shared" si="106"/>
        <v>0.35763888889050577</v>
      </c>
      <c r="R691" s="239">
        <f t="shared" si="104"/>
        <v>0.43611111111385981</v>
      </c>
      <c r="S691" s="21">
        <f t="shared" si="105"/>
        <v>2.1458333333430346</v>
      </c>
      <c r="U691">
        <v>643</v>
      </c>
      <c r="V691" s="187" t="s">
        <v>2451</v>
      </c>
    </row>
    <row r="692" spans="1:22">
      <c r="A692" s="155" t="s">
        <v>994</v>
      </c>
      <c r="B692" s="2" t="s">
        <v>1487</v>
      </c>
      <c r="C692" s="38" t="s">
        <v>995</v>
      </c>
      <c r="D692" s="38" t="s">
        <v>2430</v>
      </c>
      <c r="E692" s="38" t="s">
        <v>284</v>
      </c>
      <c r="F692" s="179" t="s">
        <v>997</v>
      </c>
      <c r="G692" s="38">
        <v>36.6</v>
      </c>
      <c r="H692" s="194">
        <v>-74.75</v>
      </c>
      <c r="I692" t="s">
        <v>998</v>
      </c>
      <c r="J692" s="38">
        <v>2013</v>
      </c>
      <c r="K692" s="38" t="s">
        <v>2448</v>
      </c>
      <c r="L692" s="157">
        <v>41400.572222222225</v>
      </c>
      <c r="M692" s="157">
        <v>41400.631944444445</v>
      </c>
      <c r="N692" s="157">
        <v>41401.048611111109</v>
      </c>
      <c r="O692" s="157">
        <v>41401.078472222223</v>
      </c>
      <c r="P692" s="210" t="s">
        <v>2431</v>
      </c>
      <c r="Q692" s="239">
        <f t="shared" si="106"/>
        <v>0.41666666666424135</v>
      </c>
      <c r="R692" s="239">
        <f t="shared" si="104"/>
        <v>0.50624999999854481</v>
      </c>
      <c r="S692" s="21">
        <f t="shared" si="105"/>
        <v>2.4999999999854481</v>
      </c>
      <c r="U692">
        <v>617</v>
      </c>
      <c r="V692" s="187" t="s">
        <v>2449</v>
      </c>
    </row>
    <row r="693" spans="1:22">
      <c r="A693" s="155" t="s">
        <v>994</v>
      </c>
      <c r="B693" s="2" t="s">
        <v>1487</v>
      </c>
      <c r="C693" s="38" t="s">
        <v>995</v>
      </c>
      <c r="D693" s="38" t="s">
        <v>2430</v>
      </c>
      <c r="E693" s="38" t="s">
        <v>284</v>
      </c>
      <c r="F693" s="179" t="s">
        <v>997</v>
      </c>
      <c r="G693" s="38">
        <v>36.6</v>
      </c>
      <c r="H693" s="194">
        <v>-74.75</v>
      </c>
      <c r="I693" t="s">
        <v>998</v>
      </c>
      <c r="J693" s="38">
        <v>2013</v>
      </c>
      <c r="K693" s="38" t="s">
        <v>2446</v>
      </c>
      <c r="L693" s="157">
        <v>41402.411111111112</v>
      </c>
      <c r="M693" s="157">
        <v>41402.463888888888</v>
      </c>
      <c r="N693" s="157">
        <v>41402.938888888886</v>
      </c>
      <c r="O693" s="184">
        <v>41402.988194444442</v>
      </c>
      <c r="P693" s="210" t="s">
        <v>2431</v>
      </c>
      <c r="Q693" s="239">
        <f t="shared" si="106"/>
        <v>0.47499999999854481</v>
      </c>
      <c r="R693" s="239">
        <f t="shared" si="104"/>
        <v>0.57708333332993789</v>
      </c>
      <c r="S693" s="21">
        <f t="shared" si="105"/>
        <v>2.8499999999912689</v>
      </c>
      <c r="U693">
        <v>1611</v>
      </c>
      <c r="V693" s="187" t="s">
        <v>2447</v>
      </c>
    </row>
    <row r="694" spans="1:22">
      <c r="A694" s="155" t="s">
        <v>994</v>
      </c>
      <c r="B694" s="2" t="s">
        <v>1487</v>
      </c>
      <c r="C694" s="38" t="s">
        <v>995</v>
      </c>
      <c r="D694" s="38" t="s">
        <v>2430</v>
      </c>
      <c r="E694" s="38" t="s">
        <v>284</v>
      </c>
      <c r="F694" s="179" t="s">
        <v>997</v>
      </c>
      <c r="G694" s="38">
        <v>36.6</v>
      </c>
      <c r="H694" s="194">
        <v>-74.75</v>
      </c>
      <c r="I694" t="s">
        <v>998</v>
      </c>
      <c r="J694" s="38">
        <v>2013</v>
      </c>
      <c r="K694" s="38" t="s">
        <v>2444</v>
      </c>
      <c r="L694" s="157">
        <v>41403.381944444445</v>
      </c>
      <c r="M694" s="184">
        <v>41403.431250000001</v>
      </c>
      <c r="N694" s="157">
        <v>41403.918055555558</v>
      </c>
      <c r="O694" s="157">
        <v>41403.972222222219</v>
      </c>
      <c r="P694" s="210" t="s">
        <v>2431</v>
      </c>
      <c r="Q694" s="239">
        <f t="shared" si="106"/>
        <v>0.48680555555620231</v>
      </c>
      <c r="R694" s="239">
        <f t="shared" si="104"/>
        <v>0.59027777777373558</v>
      </c>
      <c r="S694" s="21">
        <f t="shared" si="105"/>
        <v>2.9208333333372138</v>
      </c>
      <c r="U694">
        <v>1561</v>
      </c>
      <c r="V694" s="187" t="s">
        <v>2445</v>
      </c>
    </row>
    <row r="695" spans="1:22">
      <c r="A695" s="155" t="s">
        <v>994</v>
      </c>
      <c r="B695" s="2" t="s">
        <v>1487</v>
      </c>
      <c r="C695" s="38" t="s">
        <v>995</v>
      </c>
      <c r="D695" s="38" t="s">
        <v>2430</v>
      </c>
      <c r="E695" s="38" t="s">
        <v>284</v>
      </c>
      <c r="F695" s="179" t="s">
        <v>997</v>
      </c>
      <c r="G695" s="38">
        <v>36.6</v>
      </c>
      <c r="H695" s="194">
        <v>-74.75</v>
      </c>
      <c r="I695" t="s">
        <v>998</v>
      </c>
      <c r="J695" s="38">
        <v>2013</v>
      </c>
      <c r="K695" s="38" t="s">
        <v>2443</v>
      </c>
      <c r="L695" s="157">
        <v>41404.379861111112</v>
      </c>
      <c r="M695" s="157">
        <v>41404.40625</v>
      </c>
      <c r="N695" s="157">
        <v>41404.938888888886</v>
      </c>
      <c r="O695" s="157">
        <v>41404.963888888888</v>
      </c>
      <c r="P695" s="210" t="s">
        <v>2431</v>
      </c>
      <c r="Q695" s="239">
        <f t="shared" si="106"/>
        <v>0.53263888888614019</v>
      </c>
      <c r="R695" s="239">
        <f t="shared" si="104"/>
        <v>0.58402777777519077</v>
      </c>
      <c r="S695" s="21">
        <f t="shared" si="105"/>
        <v>3.1958333333168412</v>
      </c>
      <c r="U695">
        <v>609</v>
      </c>
      <c r="V695" s="187" t="s">
        <v>2432</v>
      </c>
    </row>
    <row r="696" spans="1:22">
      <c r="A696" s="155" t="s">
        <v>994</v>
      </c>
      <c r="B696" s="2" t="s">
        <v>1487</v>
      </c>
      <c r="C696" s="38" t="s">
        <v>995</v>
      </c>
      <c r="D696" s="38" t="s">
        <v>2430</v>
      </c>
      <c r="E696" s="38" t="s">
        <v>284</v>
      </c>
      <c r="F696" s="179" t="s">
        <v>997</v>
      </c>
      <c r="G696" s="38">
        <v>36.6</v>
      </c>
      <c r="H696" s="194">
        <v>-74.75</v>
      </c>
      <c r="I696" t="s">
        <v>998</v>
      </c>
      <c r="J696" s="38">
        <v>2013</v>
      </c>
      <c r="K696" s="38" t="s">
        <v>2441</v>
      </c>
      <c r="L696" s="157">
        <v>41405.683333333334</v>
      </c>
      <c r="M696" s="157">
        <v>41405.75</v>
      </c>
      <c r="N696" s="157">
        <v>41406.895833333336</v>
      </c>
      <c r="O696" s="157">
        <v>41406.927083333336</v>
      </c>
      <c r="P696" s="210" t="s">
        <v>2431</v>
      </c>
      <c r="Q696" s="239">
        <f t="shared" si="106"/>
        <v>1.1458333333357587</v>
      </c>
      <c r="R696" s="239">
        <f t="shared" si="104"/>
        <v>1.2437500000014552</v>
      </c>
      <c r="S696" s="21">
        <f t="shared" si="105"/>
        <v>6.8750000000145519</v>
      </c>
      <c r="U696">
        <v>1390</v>
      </c>
      <c r="V696" s="187" t="s">
        <v>2442</v>
      </c>
    </row>
    <row r="697" spans="1:22">
      <c r="A697" s="155" t="s">
        <v>994</v>
      </c>
      <c r="B697" s="2" t="s">
        <v>1487</v>
      </c>
      <c r="C697" s="38" t="s">
        <v>995</v>
      </c>
      <c r="D697" s="38" t="s">
        <v>2430</v>
      </c>
      <c r="E697" s="38" t="s">
        <v>284</v>
      </c>
      <c r="F697" s="179" t="s">
        <v>997</v>
      </c>
      <c r="G697" s="38">
        <v>36.6</v>
      </c>
      <c r="H697" s="194">
        <v>-74.75</v>
      </c>
      <c r="I697" t="s">
        <v>998</v>
      </c>
      <c r="J697" s="38">
        <v>2013</v>
      </c>
      <c r="K697" s="38" t="s">
        <v>2440</v>
      </c>
      <c r="L697" s="157">
        <v>41407.375</v>
      </c>
      <c r="M697" s="157">
        <v>41407.421527777777</v>
      </c>
      <c r="N697" s="157">
        <v>41407.934027777781</v>
      </c>
      <c r="O697" s="157">
        <v>41407.959722222222</v>
      </c>
      <c r="P697" s="210" t="s">
        <v>2431</v>
      </c>
      <c r="Q697" s="239">
        <f t="shared" si="106"/>
        <v>0.51250000000436557</v>
      </c>
      <c r="R697" s="239">
        <f t="shared" si="104"/>
        <v>0.58472222222189885</v>
      </c>
      <c r="S697" s="21">
        <f t="shared" si="105"/>
        <v>3.0750000000261934</v>
      </c>
      <c r="U697">
        <v>620</v>
      </c>
      <c r="V697" s="187" t="s">
        <v>2432</v>
      </c>
    </row>
    <row r="698" spans="1:22">
      <c r="A698" s="155" t="s">
        <v>994</v>
      </c>
      <c r="B698" s="2" t="s">
        <v>1487</v>
      </c>
      <c r="C698" s="38" t="s">
        <v>995</v>
      </c>
      <c r="D698" s="38" t="s">
        <v>2430</v>
      </c>
      <c r="E698" s="38" t="s">
        <v>284</v>
      </c>
      <c r="F698" s="179" t="s">
        <v>997</v>
      </c>
      <c r="G698" s="38">
        <v>36.6</v>
      </c>
      <c r="H698" s="194">
        <v>-74.75</v>
      </c>
      <c r="I698" t="s">
        <v>998</v>
      </c>
      <c r="J698" s="38">
        <v>2013</v>
      </c>
      <c r="K698" s="38" t="s">
        <v>2439</v>
      </c>
      <c r="L698" s="157">
        <v>41408.375694444447</v>
      </c>
      <c r="M698" s="157">
        <v>41408.401388888888</v>
      </c>
      <c r="N698" s="157">
        <v>41408.938194444447</v>
      </c>
      <c r="O698" s="157">
        <v>41408.977083333331</v>
      </c>
      <c r="P698" s="210" t="s">
        <v>2431</v>
      </c>
      <c r="Q698" s="239">
        <f t="shared" si="106"/>
        <v>0.53680555555911269</v>
      </c>
      <c r="R698" s="239">
        <f t="shared" si="104"/>
        <v>0.601388888884685</v>
      </c>
      <c r="S698" s="21">
        <f t="shared" si="105"/>
        <v>3.2208333333546761</v>
      </c>
      <c r="U698">
        <v>713</v>
      </c>
      <c r="V698" s="187" t="s">
        <v>2432</v>
      </c>
    </row>
    <row r="699" spans="1:22">
      <c r="A699" s="155" t="s">
        <v>994</v>
      </c>
      <c r="B699" s="2" t="s">
        <v>1487</v>
      </c>
      <c r="C699" s="38" t="s">
        <v>995</v>
      </c>
      <c r="D699" s="38" t="s">
        <v>2430</v>
      </c>
      <c r="E699" s="38" t="s">
        <v>284</v>
      </c>
      <c r="F699" s="179" t="s">
        <v>997</v>
      </c>
      <c r="G699" s="38">
        <v>36.6</v>
      </c>
      <c r="H699" s="194">
        <v>-74.75</v>
      </c>
      <c r="I699" t="s">
        <v>998</v>
      </c>
      <c r="J699" s="38">
        <v>2013</v>
      </c>
      <c r="K699" s="38" t="s">
        <v>2437</v>
      </c>
      <c r="L699" s="157">
        <v>41409.405555555553</v>
      </c>
      <c r="M699" s="157">
        <v>41409.470833333333</v>
      </c>
      <c r="N699" s="157">
        <v>41409.730555555558</v>
      </c>
      <c r="O699" s="157">
        <v>41409.758333333331</v>
      </c>
      <c r="P699" s="210" t="s">
        <v>2431</v>
      </c>
      <c r="Q699" s="239">
        <f t="shared" si="106"/>
        <v>0.25972222222480923</v>
      </c>
      <c r="R699" s="239">
        <f t="shared" si="104"/>
        <v>0.35277777777810115</v>
      </c>
      <c r="S699" s="21">
        <f t="shared" si="105"/>
        <v>1.5583333333488554</v>
      </c>
      <c r="U699">
        <v>626</v>
      </c>
      <c r="V699" s="187" t="s">
        <v>2438</v>
      </c>
    </row>
    <row r="700" spans="1:22">
      <c r="A700" s="155" t="s">
        <v>994</v>
      </c>
      <c r="B700" s="2" t="s">
        <v>1487</v>
      </c>
      <c r="C700" s="38" t="s">
        <v>995</v>
      </c>
      <c r="D700" s="38" t="s">
        <v>2430</v>
      </c>
      <c r="E700" s="38" t="s">
        <v>284</v>
      </c>
      <c r="F700" s="179" t="s">
        <v>997</v>
      </c>
      <c r="G700" s="38">
        <v>36.6</v>
      </c>
      <c r="H700" s="194">
        <v>-74.75</v>
      </c>
      <c r="I700" t="s">
        <v>998</v>
      </c>
      <c r="J700" s="38">
        <v>2013</v>
      </c>
      <c r="K700" s="38" t="s">
        <v>2435</v>
      </c>
      <c r="L700" s="157">
        <v>41410.545138888891</v>
      </c>
      <c r="M700" s="157">
        <v>41410.5625</v>
      </c>
      <c r="N700" s="157">
        <v>41410.938888888886</v>
      </c>
      <c r="O700" s="157">
        <v>41410.963194444441</v>
      </c>
      <c r="P700" s="210" t="s">
        <v>2434</v>
      </c>
      <c r="Q700" s="239">
        <f t="shared" si="106"/>
        <v>0.37638888888614019</v>
      </c>
      <c r="R700" s="239">
        <f t="shared" si="104"/>
        <v>0.41805555555038154</v>
      </c>
      <c r="S700" s="21">
        <f t="shared" si="105"/>
        <v>2.2583333333168412</v>
      </c>
      <c r="U700">
        <v>438</v>
      </c>
      <c r="V700" s="187" t="s">
        <v>2436</v>
      </c>
    </row>
    <row r="701" spans="1:22">
      <c r="A701" s="155" t="s">
        <v>994</v>
      </c>
      <c r="B701" s="2" t="s">
        <v>1487</v>
      </c>
      <c r="C701" s="38" t="s">
        <v>995</v>
      </c>
      <c r="D701" s="38" t="s">
        <v>2430</v>
      </c>
      <c r="E701" s="38" t="s">
        <v>284</v>
      </c>
      <c r="F701" s="179" t="s">
        <v>997</v>
      </c>
      <c r="G701" s="38">
        <v>36.6</v>
      </c>
      <c r="H701" s="194">
        <v>-74.75</v>
      </c>
      <c r="I701" t="s">
        <v>998</v>
      </c>
      <c r="J701" s="38">
        <v>2013</v>
      </c>
      <c r="K701" s="38" t="s">
        <v>2433</v>
      </c>
      <c r="L701" s="157">
        <v>41411.542361111111</v>
      </c>
      <c r="M701" s="157">
        <v>41411.616666666669</v>
      </c>
      <c r="N701" s="157">
        <v>41411.94027777778</v>
      </c>
      <c r="O701" s="157">
        <v>41411.960416666669</v>
      </c>
      <c r="P701" s="210" t="s">
        <v>2434</v>
      </c>
      <c r="Q701" s="239">
        <f t="shared" si="106"/>
        <v>0.32361111111094942</v>
      </c>
      <c r="R701" s="239">
        <f t="shared" si="104"/>
        <v>0.4180555555576575</v>
      </c>
      <c r="S701" s="21">
        <f t="shared" si="105"/>
        <v>1.9416666666656965</v>
      </c>
      <c r="U701">
        <v>463</v>
      </c>
      <c r="V701" s="187" t="s">
        <v>2432</v>
      </c>
    </row>
    <row r="702" spans="1:22">
      <c r="A702" s="155" t="s">
        <v>994</v>
      </c>
      <c r="B702" s="2" t="s">
        <v>1487</v>
      </c>
      <c r="C702" s="38" t="s">
        <v>995</v>
      </c>
      <c r="D702" s="38" t="s">
        <v>2430</v>
      </c>
      <c r="E702" s="38" t="s">
        <v>284</v>
      </c>
      <c r="F702" s="179" t="s">
        <v>997</v>
      </c>
      <c r="G702" s="38">
        <v>36.6</v>
      </c>
      <c r="H702" s="194">
        <v>-74.75</v>
      </c>
      <c r="I702" t="s">
        <v>998</v>
      </c>
      <c r="J702" s="38">
        <v>2013</v>
      </c>
      <c r="K702" s="38" t="s">
        <v>2429</v>
      </c>
      <c r="L702" s="157">
        <v>41412.37222222222</v>
      </c>
      <c r="M702" s="184">
        <v>41412.393055555556</v>
      </c>
      <c r="N702" s="157">
        <v>41412.853472222225</v>
      </c>
      <c r="O702" s="157">
        <v>41412.875694444447</v>
      </c>
      <c r="P702" s="210" t="s">
        <v>2431</v>
      </c>
      <c r="Q702" s="239">
        <f t="shared" si="106"/>
        <v>0.46041666666860692</v>
      </c>
      <c r="R702" s="239">
        <f t="shared" si="104"/>
        <v>0.50347222222626442</v>
      </c>
      <c r="S702" s="21">
        <f t="shared" si="105"/>
        <v>2.7625000000116415</v>
      </c>
      <c r="U702">
        <v>520</v>
      </c>
      <c r="V702" s="187" t="s">
        <v>2432</v>
      </c>
    </row>
    <row r="703" spans="1:22">
      <c r="A703" s="155" t="s">
        <v>994</v>
      </c>
      <c r="B703" s="2" t="s">
        <v>1487</v>
      </c>
      <c r="C703" s="38" t="s">
        <v>995</v>
      </c>
      <c r="D703" s="38" t="s">
        <v>2420</v>
      </c>
      <c r="E703" s="38" t="s">
        <v>284</v>
      </c>
      <c r="F703" s="179" t="s">
        <v>997</v>
      </c>
      <c r="G703" s="38">
        <v>36.6</v>
      </c>
      <c r="H703" s="194">
        <v>-74.75</v>
      </c>
      <c r="I703" t="s">
        <v>998</v>
      </c>
      <c r="J703" s="38">
        <v>2013</v>
      </c>
      <c r="K703" s="38" t="s">
        <v>2428</v>
      </c>
      <c r="L703" s="157">
        <v>41413.925694444442</v>
      </c>
      <c r="M703" s="184">
        <v>41413.944444444445</v>
      </c>
      <c r="N703" s="157">
        <v>41414.149305555555</v>
      </c>
      <c r="O703" s="157">
        <v>41414.162499999999</v>
      </c>
      <c r="P703" s="210" t="s">
        <v>893</v>
      </c>
      <c r="Q703" s="239">
        <f t="shared" si="106"/>
        <v>0.20486111110949423</v>
      </c>
      <c r="R703" s="239">
        <f t="shared" si="104"/>
        <v>0.23680555555620231</v>
      </c>
      <c r="S703" s="21">
        <f t="shared" si="105"/>
        <v>1.2291666666569654</v>
      </c>
      <c r="U703">
        <v>104</v>
      </c>
      <c r="V703" s="187" t="s">
        <v>2427</v>
      </c>
    </row>
    <row r="704" spans="1:22">
      <c r="A704" s="155" t="s">
        <v>994</v>
      </c>
      <c r="B704" s="2" t="s">
        <v>1487</v>
      </c>
      <c r="C704" s="38" t="s">
        <v>995</v>
      </c>
      <c r="D704" s="38" t="s">
        <v>2420</v>
      </c>
      <c r="E704" s="38" t="s">
        <v>284</v>
      </c>
      <c r="F704" s="179" t="s">
        <v>997</v>
      </c>
      <c r="G704" s="38">
        <v>36.6</v>
      </c>
      <c r="H704" s="194">
        <v>-74.75</v>
      </c>
      <c r="I704" t="s">
        <v>998</v>
      </c>
      <c r="J704" s="38">
        <v>2013</v>
      </c>
      <c r="K704" s="38" t="s">
        <v>2426</v>
      </c>
      <c r="L704" s="157">
        <v>41414.500694444447</v>
      </c>
      <c r="M704" s="157">
        <v>41414.517361111109</v>
      </c>
      <c r="N704" s="157">
        <v>41415.138194444444</v>
      </c>
      <c r="O704" s="157">
        <v>41415.15347222222</v>
      </c>
      <c r="P704" s="210" t="s">
        <v>893</v>
      </c>
      <c r="Q704" s="239">
        <f t="shared" si="106"/>
        <v>0.62083333333430346</v>
      </c>
      <c r="R704" s="239">
        <f t="shared" si="104"/>
        <v>0.65277777777373558</v>
      </c>
      <c r="S704" s="21">
        <f t="shared" si="105"/>
        <v>3.7250000000058208</v>
      </c>
      <c r="U704">
        <v>111</v>
      </c>
      <c r="V704" s="187" t="s">
        <v>2427</v>
      </c>
    </row>
    <row r="705" spans="1:22">
      <c r="A705" s="155" t="s">
        <v>994</v>
      </c>
      <c r="B705" s="2" t="s">
        <v>1487</v>
      </c>
      <c r="C705" s="38" t="s">
        <v>995</v>
      </c>
      <c r="D705" s="38" t="s">
        <v>2420</v>
      </c>
      <c r="E705" s="38" t="s">
        <v>284</v>
      </c>
      <c r="F705" s="179" t="s">
        <v>997</v>
      </c>
      <c r="G705" s="38">
        <v>36.6</v>
      </c>
      <c r="H705" s="194">
        <v>-74.75</v>
      </c>
      <c r="I705" t="s">
        <v>998</v>
      </c>
      <c r="J705" s="38">
        <v>2013</v>
      </c>
      <c r="K705" s="38" t="s">
        <v>2424</v>
      </c>
      <c r="L705" s="157">
        <v>41415.504861111112</v>
      </c>
      <c r="M705" s="157">
        <v>41415.54583333333</v>
      </c>
      <c r="N705" s="157">
        <v>41416.143750000003</v>
      </c>
      <c r="O705" s="157">
        <v>41416.161111111112</v>
      </c>
      <c r="P705" s="210" t="s">
        <v>893</v>
      </c>
      <c r="Q705" s="239">
        <f t="shared" si="106"/>
        <v>0.5979166666729725</v>
      </c>
      <c r="R705" s="239">
        <f t="shared" si="104"/>
        <v>0.65625</v>
      </c>
      <c r="S705" s="21">
        <f t="shared" si="105"/>
        <v>3.587500000037835</v>
      </c>
      <c r="U705">
        <v>123</v>
      </c>
      <c r="V705" s="187" t="s">
        <v>2425</v>
      </c>
    </row>
    <row r="706" spans="1:22">
      <c r="A706" s="155" t="s">
        <v>994</v>
      </c>
      <c r="B706" s="2" t="s">
        <v>1487</v>
      </c>
      <c r="C706" s="38" t="s">
        <v>995</v>
      </c>
      <c r="D706" s="38" t="s">
        <v>2420</v>
      </c>
      <c r="E706" s="38" t="s">
        <v>284</v>
      </c>
      <c r="F706" s="179" t="s">
        <v>997</v>
      </c>
      <c r="G706" s="38">
        <v>36.6</v>
      </c>
      <c r="H706" s="194">
        <v>-74.75</v>
      </c>
      <c r="I706" t="s">
        <v>998</v>
      </c>
      <c r="J706" s="38">
        <v>2013</v>
      </c>
      <c r="K706" s="38" t="s">
        <v>2422</v>
      </c>
      <c r="L706" s="157">
        <v>41416.656944444447</v>
      </c>
      <c r="M706" s="157">
        <v>41416.671527777777</v>
      </c>
      <c r="N706" s="157">
        <v>41417.021527777775</v>
      </c>
      <c r="O706" s="157">
        <v>41417.036805555559</v>
      </c>
      <c r="P706" s="210" t="s">
        <v>893</v>
      </c>
      <c r="Q706" s="239">
        <f t="shared" si="106"/>
        <v>0.34999999999854481</v>
      </c>
      <c r="R706" s="239">
        <f t="shared" si="104"/>
        <v>0.37986111111240461</v>
      </c>
      <c r="S706" s="21">
        <f t="shared" si="105"/>
        <v>2.0999999999912689</v>
      </c>
      <c r="U706">
        <v>117</v>
      </c>
      <c r="V706" s="187" t="s">
        <v>2423</v>
      </c>
    </row>
    <row r="707" spans="1:22">
      <c r="A707" s="155" t="s">
        <v>994</v>
      </c>
      <c r="B707" s="2" t="s">
        <v>1487</v>
      </c>
      <c r="C707" s="38" t="s">
        <v>995</v>
      </c>
      <c r="D707" s="38" t="s">
        <v>2420</v>
      </c>
      <c r="E707" s="38" t="s">
        <v>284</v>
      </c>
      <c r="F707" s="179" t="s">
        <v>997</v>
      </c>
      <c r="G707" s="38">
        <v>36.6</v>
      </c>
      <c r="H707" s="194">
        <v>-74.75</v>
      </c>
      <c r="I707" t="s">
        <v>998</v>
      </c>
      <c r="J707" s="38">
        <v>2013</v>
      </c>
      <c r="K707" s="38" t="s">
        <v>2419</v>
      </c>
      <c r="L707" s="157">
        <v>41417.84375</v>
      </c>
      <c r="M707" s="157">
        <v>41417.876388888886</v>
      </c>
      <c r="N707" s="157">
        <v>41418.013194444444</v>
      </c>
      <c r="O707" s="157">
        <v>41418.027777777781</v>
      </c>
      <c r="P707" s="210" t="s">
        <v>893</v>
      </c>
      <c r="Q707" s="239">
        <f t="shared" si="106"/>
        <v>0.1368055555576575</v>
      </c>
      <c r="R707" s="239">
        <f t="shared" si="104"/>
        <v>0.18402777778101154</v>
      </c>
      <c r="S707" s="21">
        <f t="shared" si="105"/>
        <v>0.82083333334594499</v>
      </c>
      <c r="U707">
        <v>114</v>
      </c>
      <c r="V707" s="187" t="s">
        <v>2421</v>
      </c>
    </row>
    <row r="708" spans="1:22">
      <c r="A708" t="s">
        <v>1001</v>
      </c>
      <c r="B708" s="38" t="s">
        <v>488</v>
      </c>
      <c r="C708" s="38" t="s">
        <v>1002</v>
      </c>
      <c r="D708" s="38" t="s">
        <v>1003</v>
      </c>
      <c r="E708" s="195" t="s">
        <v>273</v>
      </c>
      <c r="F708" s="179" t="s">
        <v>1004</v>
      </c>
      <c r="G708" s="126" t="s">
        <v>2391</v>
      </c>
      <c r="H708" s="38">
        <v>-124.5</v>
      </c>
      <c r="I708" s="2">
        <v>10</v>
      </c>
      <c r="J708" s="38">
        <v>2013</v>
      </c>
      <c r="K708" s="38" t="s">
        <v>2417</v>
      </c>
      <c r="L708" s="157">
        <v>41451.595138888886</v>
      </c>
      <c r="M708" s="184">
        <v>41451.618055555555</v>
      </c>
      <c r="N708" s="184">
        <v>41451.67083333333</v>
      </c>
      <c r="O708" s="157">
        <v>41451.695138888892</v>
      </c>
      <c r="P708" s="157" t="s">
        <v>2418</v>
      </c>
      <c r="Q708" s="239">
        <f t="shared" ref="Q708:Q720" si="107">N708 - M708</f>
        <v>5.2777777775190771E-2</v>
      </c>
      <c r="R708" s="239">
        <f t="shared" ref="R708:R720" si="108">O708 - L708</f>
        <v>0.10000000000582077</v>
      </c>
      <c r="S708" s="21">
        <f t="shared" ref="S708:S720" si="109">((VALUE(Q708)) * 24) * 0.25</f>
        <v>0.31666666665114462</v>
      </c>
      <c r="U708">
        <v>350</v>
      </c>
      <c r="V708" s="187" t="s">
        <v>2396</v>
      </c>
    </row>
    <row r="709" spans="1:22">
      <c r="A709" t="s">
        <v>1001</v>
      </c>
      <c r="B709" s="38" t="s">
        <v>488</v>
      </c>
      <c r="C709" s="38" t="s">
        <v>1002</v>
      </c>
      <c r="D709" s="38" t="s">
        <v>1003</v>
      </c>
      <c r="E709" s="195" t="s">
        <v>273</v>
      </c>
      <c r="F709" s="179" t="s">
        <v>1004</v>
      </c>
      <c r="G709" s="126" t="s">
        <v>2391</v>
      </c>
      <c r="H709" s="38">
        <v>-124.5</v>
      </c>
      <c r="I709" s="2">
        <v>10</v>
      </c>
      <c r="J709" s="38">
        <v>2013</v>
      </c>
      <c r="K709" s="38" t="s">
        <v>2415</v>
      </c>
      <c r="L709" s="184">
        <v>41452.076388888891</v>
      </c>
      <c r="M709" s="157">
        <v>41452.106249999997</v>
      </c>
      <c r="N709" s="157">
        <v>41452.152777777781</v>
      </c>
      <c r="O709" s="157">
        <v>41452.177777777775</v>
      </c>
      <c r="P709" s="210" t="s">
        <v>2416</v>
      </c>
      <c r="Q709" s="239">
        <f t="shared" si="107"/>
        <v>4.652777778392192E-2</v>
      </c>
      <c r="R709" s="239">
        <f t="shared" si="108"/>
        <v>0.101388888884685</v>
      </c>
      <c r="S709" s="21">
        <f t="shared" si="109"/>
        <v>0.27916666670353152</v>
      </c>
      <c r="U709">
        <v>716</v>
      </c>
      <c r="V709" s="187" t="s">
        <v>2396</v>
      </c>
    </row>
    <row r="710" spans="1:22">
      <c r="A710" t="s">
        <v>1001</v>
      </c>
      <c r="B710" s="38" t="s">
        <v>488</v>
      </c>
      <c r="C710" s="38" t="s">
        <v>1002</v>
      </c>
      <c r="D710" s="38" t="s">
        <v>1003</v>
      </c>
      <c r="E710" s="195" t="s">
        <v>273</v>
      </c>
      <c r="F710" s="179" t="s">
        <v>1004</v>
      </c>
      <c r="G710" s="126" t="s">
        <v>2391</v>
      </c>
      <c r="H710" s="38">
        <v>-124.5</v>
      </c>
      <c r="I710" s="2">
        <v>10</v>
      </c>
      <c r="J710" s="38">
        <v>2013</v>
      </c>
      <c r="K710" s="38" t="s">
        <v>2413</v>
      </c>
      <c r="L710" s="157">
        <v>41452.638194444444</v>
      </c>
      <c r="M710" s="157">
        <v>41452.647916666669</v>
      </c>
      <c r="N710" s="157">
        <v>41452.675000000003</v>
      </c>
      <c r="O710" s="157">
        <v>41452.694444444445</v>
      </c>
      <c r="P710" s="210" t="s">
        <v>2414</v>
      </c>
      <c r="Q710" s="239">
        <f t="shared" si="107"/>
        <v>2.7083333334303461E-2</v>
      </c>
      <c r="R710" s="239">
        <f t="shared" si="108"/>
        <v>5.6250000001455192E-2</v>
      </c>
      <c r="S710" s="21">
        <f t="shared" si="109"/>
        <v>0.16250000000582077</v>
      </c>
      <c r="U710">
        <v>139</v>
      </c>
      <c r="V710" s="187" t="s">
        <v>2393</v>
      </c>
    </row>
    <row r="711" spans="1:22">
      <c r="A711" t="s">
        <v>1001</v>
      </c>
      <c r="B711" s="38" t="s">
        <v>488</v>
      </c>
      <c r="C711" s="38" t="s">
        <v>1002</v>
      </c>
      <c r="D711" s="38" t="s">
        <v>1003</v>
      </c>
      <c r="E711" s="195" t="s">
        <v>273</v>
      </c>
      <c r="F711" s="179" t="s">
        <v>1004</v>
      </c>
      <c r="G711" s="126" t="s">
        <v>2391</v>
      </c>
      <c r="H711" s="38">
        <v>-124.5</v>
      </c>
      <c r="I711" s="2">
        <v>10</v>
      </c>
      <c r="J711" s="38">
        <v>2013</v>
      </c>
      <c r="K711" s="38" t="s">
        <v>2411</v>
      </c>
      <c r="L711" s="157">
        <v>41452.890277777777</v>
      </c>
      <c r="M711" s="157">
        <v>41452.92083333333</v>
      </c>
      <c r="N711" s="157">
        <v>41452.99722222222</v>
      </c>
      <c r="O711" s="157">
        <v>41453.026388888888</v>
      </c>
      <c r="P711" s="210" t="s">
        <v>2412</v>
      </c>
      <c r="Q711" s="239">
        <f t="shared" si="107"/>
        <v>7.6388888890505768E-2</v>
      </c>
      <c r="R711" s="239">
        <f t="shared" si="108"/>
        <v>0.13611111111094942</v>
      </c>
      <c r="S711" s="21">
        <f t="shared" si="109"/>
        <v>0.45833333334303461</v>
      </c>
      <c r="U711">
        <v>908</v>
      </c>
      <c r="V711" s="187" t="s">
        <v>2396</v>
      </c>
    </row>
    <row r="712" spans="1:22">
      <c r="A712" t="s">
        <v>1001</v>
      </c>
      <c r="B712" s="38" t="s">
        <v>488</v>
      </c>
      <c r="C712" s="38" t="s">
        <v>1002</v>
      </c>
      <c r="D712" s="38" t="s">
        <v>1003</v>
      </c>
      <c r="E712" s="195" t="s">
        <v>273</v>
      </c>
      <c r="F712" s="179" t="s">
        <v>1004</v>
      </c>
      <c r="G712" s="126" t="s">
        <v>2391</v>
      </c>
      <c r="H712" s="38">
        <v>-124.5</v>
      </c>
      <c r="I712" s="2">
        <v>10</v>
      </c>
      <c r="J712" s="38">
        <v>2013</v>
      </c>
      <c r="K712" s="38" t="s">
        <v>2410</v>
      </c>
      <c r="L712" s="157">
        <v>41453.495138888888</v>
      </c>
      <c r="M712" s="157">
        <v>41453.512499999997</v>
      </c>
      <c r="N712" s="157">
        <v>41453.540972222225</v>
      </c>
      <c r="O712" s="184">
        <v>41453.559027777781</v>
      </c>
      <c r="P712" s="210" t="s">
        <v>2408</v>
      </c>
      <c r="Q712" s="239">
        <f t="shared" si="107"/>
        <v>2.8472222227719612E-2</v>
      </c>
      <c r="R712" s="239">
        <f t="shared" si="108"/>
        <v>6.3888888893416151E-2</v>
      </c>
      <c r="S712" s="21">
        <f t="shared" si="109"/>
        <v>0.17083333336631767</v>
      </c>
      <c r="U712">
        <v>283</v>
      </c>
      <c r="V712" s="187" t="s">
        <v>2396</v>
      </c>
    </row>
    <row r="713" spans="1:22">
      <c r="A713" t="s">
        <v>1001</v>
      </c>
      <c r="B713" s="38" t="s">
        <v>488</v>
      </c>
      <c r="C713" s="38" t="s">
        <v>1002</v>
      </c>
      <c r="D713" s="38" t="s">
        <v>1003</v>
      </c>
      <c r="E713" s="195" t="s">
        <v>273</v>
      </c>
      <c r="F713" s="179" t="s">
        <v>1004</v>
      </c>
      <c r="G713" s="126" t="s">
        <v>2391</v>
      </c>
      <c r="H713" s="38">
        <v>-124.5</v>
      </c>
      <c r="I713" s="2">
        <v>10</v>
      </c>
      <c r="J713" s="38">
        <v>2013</v>
      </c>
      <c r="K713" s="38" t="s">
        <v>2407</v>
      </c>
      <c r="L713" s="157">
        <v>41453.600694444445</v>
      </c>
      <c r="M713" s="184">
        <v>41453.609027777777</v>
      </c>
      <c r="N713" s="157">
        <v>41453.631944444445</v>
      </c>
      <c r="O713" s="157">
        <v>41453.655555555553</v>
      </c>
      <c r="P713" s="210" t="s">
        <v>2408</v>
      </c>
      <c r="Q713" s="239">
        <f t="shared" si="107"/>
        <v>2.2916666668606922E-2</v>
      </c>
      <c r="R713" s="239">
        <f t="shared" si="108"/>
        <v>5.486111110803904E-2</v>
      </c>
      <c r="S713" s="21">
        <f t="shared" si="109"/>
        <v>0.13750000001164153</v>
      </c>
      <c r="U713">
        <v>283</v>
      </c>
      <c r="V713" s="187" t="s">
        <v>2409</v>
      </c>
    </row>
    <row r="714" spans="1:22">
      <c r="A714" t="s">
        <v>1001</v>
      </c>
      <c r="B714" s="38" t="s">
        <v>488</v>
      </c>
      <c r="C714" s="38" t="s">
        <v>1002</v>
      </c>
      <c r="D714" s="38" t="s">
        <v>1003</v>
      </c>
      <c r="E714" s="195" t="s">
        <v>273</v>
      </c>
      <c r="F714" s="179" t="s">
        <v>1004</v>
      </c>
      <c r="G714" s="126" t="s">
        <v>2391</v>
      </c>
      <c r="H714" s="38">
        <v>-124.5</v>
      </c>
      <c r="I714" s="2">
        <v>10</v>
      </c>
      <c r="J714" s="38">
        <v>2013</v>
      </c>
      <c r="K714" s="38" t="s">
        <v>2405</v>
      </c>
      <c r="L714" s="157">
        <v>41453.836805555555</v>
      </c>
      <c r="M714" s="157">
        <v>41453.85833333333</v>
      </c>
      <c r="N714" s="157">
        <v>41453.915972222225</v>
      </c>
      <c r="O714" s="157">
        <v>41453.950694444444</v>
      </c>
      <c r="P714" s="210" t="s">
        <v>2406</v>
      </c>
      <c r="Q714" s="239">
        <f t="shared" si="107"/>
        <v>5.7638888894871343E-2</v>
      </c>
      <c r="R714" s="239">
        <f t="shared" si="108"/>
        <v>0.11388888888905058</v>
      </c>
      <c r="S714" s="21">
        <f t="shared" si="109"/>
        <v>0.34583333336922806</v>
      </c>
      <c r="U714">
        <v>673</v>
      </c>
      <c r="V714" s="187" t="s">
        <v>2396</v>
      </c>
    </row>
    <row r="715" spans="1:22">
      <c r="A715" t="s">
        <v>1001</v>
      </c>
      <c r="B715" s="38" t="s">
        <v>488</v>
      </c>
      <c r="C715" s="38" t="s">
        <v>1002</v>
      </c>
      <c r="D715" s="38" t="s">
        <v>1003</v>
      </c>
      <c r="E715" s="195" t="s">
        <v>273</v>
      </c>
      <c r="F715" s="179" t="s">
        <v>1004</v>
      </c>
      <c r="G715" s="126" t="s">
        <v>2391</v>
      </c>
      <c r="H715" s="38">
        <v>-124.5</v>
      </c>
      <c r="I715" s="2">
        <v>10</v>
      </c>
      <c r="J715" s="38">
        <v>2013</v>
      </c>
      <c r="K715" s="38" t="s">
        <v>2403</v>
      </c>
      <c r="L715" s="157">
        <v>41454.320138888892</v>
      </c>
      <c r="M715" s="157">
        <v>41454.331944444442</v>
      </c>
      <c r="N715" s="157">
        <v>41454.369444444441</v>
      </c>
      <c r="O715" s="157">
        <v>41454.396527777775</v>
      </c>
      <c r="P715" s="210" t="s">
        <v>2404</v>
      </c>
      <c r="Q715" s="239">
        <f t="shared" si="107"/>
        <v>3.7499999998544808E-2</v>
      </c>
      <c r="R715" s="239">
        <f t="shared" si="108"/>
        <v>7.6388888883229811E-2</v>
      </c>
      <c r="S715" s="21">
        <f t="shared" si="109"/>
        <v>0.22499999999126885</v>
      </c>
      <c r="U715">
        <v>214</v>
      </c>
      <c r="V715" s="187" t="s">
        <v>2396</v>
      </c>
    </row>
    <row r="716" spans="1:22">
      <c r="A716" t="s">
        <v>1001</v>
      </c>
      <c r="B716" s="38" t="s">
        <v>488</v>
      </c>
      <c r="C716" s="38" t="s">
        <v>1002</v>
      </c>
      <c r="D716" s="38" t="s">
        <v>1003</v>
      </c>
      <c r="E716" s="195" t="s">
        <v>273</v>
      </c>
      <c r="F716" s="179" t="s">
        <v>1004</v>
      </c>
      <c r="G716" s="126" t="s">
        <v>2391</v>
      </c>
      <c r="H716" s="38">
        <v>-124.5</v>
      </c>
      <c r="I716" s="2">
        <v>10</v>
      </c>
      <c r="J716" s="38">
        <v>2013</v>
      </c>
      <c r="K716" s="38" t="s">
        <v>2401</v>
      </c>
      <c r="L716" s="157">
        <v>41454.657638888886</v>
      </c>
      <c r="M716" s="157">
        <v>41454.673611111109</v>
      </c>
      <c r="N716" s="157">
        <v>41454.703472222223</v>
      </c>
      <c r="O716" s="157">
        <v>41454.732638888891</v>
      </c>
      <c r="P716" s="210" t="s">
        <v>2402</v>
      </c>
      <c r="Q716" s="239">
        <f t="shared" si="107"/>
        <v>2.9861111113859806E-2</v>
      </c>
      <c r="R716" s="239">
        <f t="shared" si="108"/>
        <v>7.5000000004365575E-2</v>
      </c>
      <c r="S716" s="21">
        <f t="shared" si="109"/>
        <v>0.17916666668315884</v>
      </c>
      <c r="U716">
        <v>415</v>
      </c>
      <c r="V716" s="187" t="s">
        <v>2396</v>
      </c>
    </row>
    <row r="717" spans="1:22">
      <c r="A717" t="s">
        <v>1001</v>
      </c>
      <c r="B717" s="38" t="s">
        <v>488</v>
      </c>
      <c r="C717" s="38" t="s">
        <v>1002</v>
      </c>
      <c r="D717" s="38" t="s">
        <v>1003</v>
      </c>
      <c r="E717" s="195" t="s">
        <v>273</v>
      </c>
      <c r="F717" s="179" t="s">
        <v>1004</v>
      </c>
      <c r="G717" s="126" t="s">
        <v>2391</v>
      </c>
      <c r="H717" s="38">
        <v>-124.5</v>
      </c>
      <c r="I717" s="2">
        <v>10</v>
      </c>
      <c r="J717" s="38">
        <v>2013</v>
      </c>
      <c r="K717" s="38" t="s">
        <v>2399</v>
      </c>
      <c r="L717" s="157">
        <v>41454.943749999999</v>
      </c>
      <c r="M717" s="157">
        <v>41454.972916666666</v>
      </c>
      <c r="N717" s="157">
        <v>41455.034722222219</v>
      </c>
      <c r="O717" s="157">
        <v>41455.068749999999</v>
      </c>
      <c r="P717" s="210" t="s">
        <v>2400</v>
      </c>
      <c r="Q717" s="239">
        <f t="shared" si="107"/>
        <v>6.1805555553291924E-2</v>
      </c>
      <c r="R717" s="239">
        <f t="shared" si="108"/>
        <v>0.125</v>
      </c>
      <c r="S717" s="21">
        <f t="shared" si="109"/>
        <v>0.37083333331975155</v>
      </c>
      <c r="U717">
        <v>892</v>
      </c>
      <c r="V717" s="187" t="s">
        <v>2396</v>
      </c>
    </row>
    <row r="718" spans="1:22">
      <c r="A718" t="s">
        <v>1001</v>
      </c>
      <c r="B718" s="38" t="s">
        <v>488</v>
      </c>
      <c r="C718" s="38" t="s">
        <v>1002</v>
      </c>
      <c r="D718" s="38" t="s">
        <v>1003</v>
      </c>
      <c r="E718" s="195" t="s">
        <v>273</v>
      </c>
      <c r="F718" s="179" t="s">
        <v>1004</v>
      </c>
      <c r="G718" s="126" t="s">
        <v>2391</v>
      </c>
      <c r="H718" s="38">
        <v>-124.5</v>
      </c>
      <c r="I718" s="2">
        <v>10</v>
      </c>
      <c r="J718" s="38">
        <v>2013</v>
      </c>
      <c r="K718" s="38" t="s">
        <v>2397</v>
      </c>
      <c r="L718" s="157">
        <v>41455.798611111109</v>
      </c>
      <c r="M718" s="157">
        <v>41455.824999999997</v>
      </c>
      <c r="N718" s="157">
        <v>41455.864583333336</v>
      </c>
      <c r="O718" s="157">
        <v>41455.896527777775</v>
      </c>
      <c r="P718" s="210" t="s">
        <v>2398</v>
      </c>
      <c r="Q718" s="239">
        <f t="shared" si="107"/>
        <v>3.9583333338669036E-2</v>
      </c>
      <c r="R718" s="239">
        <f t="shared" si="108"/>
        <v>9.7916666665696539E-2</v>
      </c>
      <c r="S718" s="21">
        <f t="shared" si="109"/>
        <v>0.23750000003201421</v>
      </c>
      <c r="U718">
        <v>826</v>
      </c>
      <c r="V718" s="187" t="s">
        <v>2396</v>
      </c>
    </row>
    <row r="719" spans="1:22">
      <c r="A719" t="s">
        <v>1001</v>
      </c>
      <c r="B719" s="38" t="s">
        <v>488</v>
      </c>
      <c r="C719" s="38" t="s">
        <v>1002</v>
      </c>
      <c r="D719" s="38" t="s">
        <v>1003</v>
      </c>
      <c r="E719" s="195" t="s">
        <v>273</v>
      </c>
      <c r="F719" s="179" t="s">
        <v>1004</v>
      </c>
      <c r="G719" s="126" t="s">
        <v>2391</v>
      </c>
      <c r="H719" s="38">
        <v>-124.5</v>
      </c>
      <c r="I719" s="2">
        <v>10</v>
      </c>
      <c r="J719" s="38">
        <v>2013</v>
      </c>
      <c r="K719" s="38" t="s">
        <v>2394</v>
      </c>
      <c r="L719" s="157">
        <v>41456.532638888886</v>
      </c>
      <c r="M719" s="157">
        <v>41456.549305555556</v>
      </c>
      <c r="N719" s="157">
        <v>41456.589583333334</v>
      </c>
      <c r="O719" s="157">
        <v>41456.648611111108</v>
      </c>
      <c r="P719" s="210" t="s">
        <v>2395</v>
      </c>
      <c r="Q719" s="239">
        <f t="shared" si="107"/>
        <v>4.0277777778101154E-2</v>
      </c>
      <c r="R719" s="239">
        <f t="shared" si="108"/>
        <v>0.11597222222189885</v>
      </c>
      <c r="S719" s="21">
        <f t="shared" si="109"/>
        <v>0.24166666666860692</v>
      </c>
      <c r="U719">
        <v>354</v>
      </c>
      <c r="V719" s="187" t="s">
        <v>2396</v>
      </c>
    </row>
    <row r="720" spans="1:22">
      <c r="A720" t="s">
        <v>1001</v>
      </c>
      <c r="B720" s="38" t="s">
        <v>488</v>
      </c>
      <c r="C720" s="38" t="s">
        <v>1002</v>
      </c>
      <c r="D720" s="38" t="s">
        <v>1003</v>
      </c>
      <c r="E720" s="195" t="s">
        <v>273</v>
      </c>
      <c r="F720" s="179" t="s">
        <v>1004</v>
      </c>
      <c r="G720" s="126" t="s">
        <v>2391</v>
      </c>
      <c r="H720" s="38">
        <v>-124.5</v>
      </c>
      <c r="I720" s="2">
        <v>10</v>
      </c>
      <c r="J720" s="38">
        <v>2013</v>
      </c>
      <c r="K720" s="38" t="s">
        <v>2390</v>
      </c>
      <c r="L720" s="157">
        <v>41456.940972222219</v>
      </c>
      <c r="M720" s="157">
        <v>41456.949305555558</v>
      </c>
      <c r="N720" s="157">
        <v>41456.96875</v>
      </c>
      <c r="O720" s="157">
        <v>41456.984722222223</v>
      </c>
      <c r="P720" s="210" t="s">
        <v>2392</v>
      </c>
      <c r="Q720" s="239">
        <f t="shared" si="107"/>
        <v>1.9444444442342501E-2</v>
      </c>
      <c r="R720" s="239">
        <f t="shared" si="108"/>
        <v>4.3750000004365575E-2</v>
      </c>
      <c r="S720" s="21">
        <f t="shared" si="109"/>
        <v>0.11666666665405501</v>
      </c>
      <c r="U720">
        <v>120</v>
      </c>
      <c r="V720" s="187" t="s">
        <v>2393</v>
      </c>
    </row>
    <row r="721" spans="1:22">
      <c r="A721" s="155" t="s">
        <v>1007</v>
      </c>
      <c r="B721" s="38" t="s">
        <v>488</v>
      </c>
      <c r="C721" s="38" t="s">
        <v>1008</v>
      </c>
      <c r="D721" s="38" t="s">
        <v>924</v>
      </c>
      <c r="E721" s="195" t="s">
        <v>273</v>
      </c>
      <c r="F721" s="2" t="s">
        <v>1009</v>
      </c>
      <c r="G721" s="126" t="s">
        <v>2367</v>
      </c>
      <c r="H721" s="38">
        <v>-127</v>
      </c>
      <c r="I721" s="38">
        <v>9</v>
      </c>
      <c r="J721" s="38">
        <v>2013</v>
      </c>
      <c r="K721" s="38" t="s">
        <v>2389</v>
      </c>
      <c r="L721" s="157">
        <v>41469.630555555559</v>
      </c>
      <c r="M721" s="184">
        <v>41469.696527777778</v>
      </c>
      <c r="N721" s="184">
        <v>41470.25</v>
      </c>
      <c r="O721" s="157">
        <v>41470.326388888891</v>
      </c>
      <c r="P721" s="185" t="s">
        <v>2370</v>
      </c>
      <c r="Q721" s="239">
        <f t="shared" ref="Q721:Q729" si="110">N721 - M721</f>
        <v>0.55347222222189885</v>
      </c>
      <c r="R721" s="239">
        <f t="shared" ref="R721:R729" si="111">O721 - L721</f>
        <v>0.69583333333139308</v>
      </c>
      <c r="S721" s="21">
        <f t="shared" ref="S721:S729" si="112">((VALUE(Q721)) * 24) * 0.25</f>
        <v>3.3208333333313931</v>
      </c>
      <c r="U721">
        <v>2661</v>
      </c>
      <c r="V721" s="187" t="s">
        <v>2380</v>
      </c>
    </row>
    <row r="722" spans="1:22">
      <c r="A722" s="155" t="s">
        <v>1007</v>
      </c>
      <c r="B722" s="38" t="s">
        <v>488</v>
      </c>
      <c r="C722" s="38" t="s">
        <v>1008</v>
      </c>
      <c r="D722" s="38" t="s">
        <v>924</v>
      </c>
      <c r="E722" s="195" t="s">
        <v>273</v>
      </c>
      <c r="F722" s="2" t="s">
        <v>1009</v>
      </c>
      <c r="G722" s="126" t="s">
        <v>2367</v>
      </c>
      <c r="H722" s="38">
        <v>-127</v>
      </c>
      <c r="I722" s="38">
        <v>9</v>
      </c>
      <c r="J722" s="38">
        <v>2013</v>
      </c>
      <c r="K722" s="38" t="s">
        <v>2387</v>
      </c>
      <c r="L722" s="184">
        <v>41470.90347222222</v>
      </c>
      <c r="M722" s="157">
        <v>41470.96597222222</v>
      </c>
      <c r="N722" s="157">
        <v>41471.667361111111</v>
      </c>
      <c r="O722" s="157">
        <v>41471.765972222223</v>
      </c>
      <c r="P722" s="185" t="s">
        <v>2388</v>
      </c>
      <c r="Q722" s="239">
        <f t="shared" si="110"/>
        <v>0.70138888889050577</v>
      </c>
      <c r="R722" s="239">
        <f t="shared" si="111"/>
        <v>0.86250000000291038</v>
      </c>
      <c r="S722" s="21">
        <f t="shared" si="112"/>
        <v>4.2083333333430346</v>
      </c>
      <c r="U722">
        <v>2661</v>
      </c>
      <c r="V722" s="187" t="s">
        <v>2380</v>
      </c>
    </row>
    <row r="723" spans="1:22">
      <c r="A723" s="155" t="s">
        <v>1007</v>
      </c>
      <c r="B723" s="38" t="s">
        <v>488</v>
      </c>
      <c r="C723" s="38" t="s">
        <v>1008</v>
      </c>
      <c r="D723" s="38" t="s">
        <v>924</v>
      </c>
      <c r="E723" s="195" t="s">
        <v>273</v>
      </c>
      <c r="F723" s="2" t="s">
        <v>1009</v>
      </c>
      <c r="G723" s="126" t="s">
        <v>2367</v>
      </c>
      <c r="H723" s="38">
        <v>-127</v>
      </c>
      <c r="I723" s="38">
        <v>9</v>
      </c>
      <c r="J723" s="38">
        <v>2013</v>
      </c>
      <c r="K723" s="38" t="s">
        <v>2384</v>
      </c>
      <c r="L723" s="157">
        <v>41472.293055555558</v>
      </c>
      <c r="M723" s="157">
        <v>41472.361111111109</v>
      </c>
      <c r="N723" s="157">
        <v>41472.935416666667</v>
      </c>
      <c r="O723" s="157">
        <v>41473.000694444447</v>
      </c>
      <c r="P723" s="185" t="s">
        <v>2385</v>
      </c>
      <c r="Q723" s="239">
        <f t="shared" si="110"/>
        <v>0.5743055555576575</v>
      </c>
      <c r="R723" s="239">
        <f t="shared" si="111"/>
        <v>0.70763888888905058</v>
      </c>
      <c r="S723" s="21">
        <f t="shared" si="112"/>
        <v>3.445833333345945</v>
      </c>
      <c r="U723">
        <v>2661</v>
      </c>
      <c r="V723" s="187" t="s">
        <v>2386</v>
      </c>
    </row>
    <row r="724" spans="1:22">
      <c r="A724" s="155" t="s">
        <v>1007</v>
      </c>
      <c r="B724" s="38" t="s">
        <v>488</v>
      </c>
      <c r="C724" s="38" t="s">
        <v>1008</v>
      </c>
      <c r="D724" s="38" t="s">
        <v>924</v>
      </c>
      <c r="E724" s="195" t="s">
        <v>273</v>
      </c>
      <c r="F724" s="2" t="s">
        <v>1009</v>
      </c>
      <c r="G724" s="126" t="s">
        <v>2367</v>
      </c>
      <c r="H724" s="38">
        <v>-127</v>
      </c>
      <c r="I724" s="38">
        <v>9</v>
      </c>
      <c r="J724" s="38">
        <v>2013</v>
      </c>
      <c r="K724" s="38" t="s">
        <v>2381</v>
      </c>
      <c r="L724" s="157">
        <v>41473.556944444441</v>
      </c>
      <c r="M724" s="157">
        <v>41473.621527777781</v>
      </c>
      <c r="N724" s="157">
        <v>41474.138888888891</v>
      </c>
      <c r="O724" s="157">
        <v>41474.201388888891</v>
      </c>
      <c r="P724" s="185" t="s">
        <v>2382</v>
      </c>
      <c r="Q724" s="239">
        <f t="shared" si="110"/>
        <v>0.51736111110949423</v>
      </c>
      <c r="R724" s="239">
        <f t="shared" si="111"/>
        <v>0.64444444444961846</v>
      </c>
      <c r="S724" s="21">
        <f t="shared" si="112"/>
        <v>3.1041666666569654</v>
      </c>
      <c r="U724">
        <v>2661</v>
      </c>
      <c r="V724" s="187" t="s">
        <v>2383</v>
      </c>
    </row>
    <row r="725" spans="1:22">
      <c r="A725" s="155" t="s">
        <v>1007</v>
      </c>
      <c r="B725" s="38" t="s">
        <v>488</v>
      </c>
      <c r="C725" s="38" t="s">
        <v>1008</v>
      </c>
      <c r="D725" s="38" t="s">
        <v>924</v>
      </c>
      <c r="E725" s="195" t="s">
        <v>273</v>
      </c>
      <c r="F725" s="2" t="s">
        <v>1009</v>
      </c>
      <c r="G725" s="126" t="s">
        <v>2367</v>
      </c>
      <c r="H725" s="38">
        <v>-127</v>
      </c>
      <c r="I725" s="38">
        <v>9</v>
      </c>
      <c r="J725" s="38">
        <v>2013</v>
      </c>
      <c r="K725" s="38" t="s">
        <v>2378</v>
      </c>
      <c r="L725" s="157">
        <v>41474.682638888888</v>
      </c>
      <c r="M725" s="157">
        <v>41474.751388888886</v>
      </c>
      <c r="N725" s="157">
        <v>41475.23541666667</v>
      </c>
      <c r="O725" s="184">
        <v>41475.301388888889</v>
      </c>
      <c r="P725" s="185" t="s">
        <v>2379</v>
      </c>
      <c r="Q725" s="239">
        <f t="shared" si="110"/>
        <v>0.48402777778392192</v>
      </c>
      <c r="R725" s="239">
        <f t="shared" si="111"/>
        <v>0.61875000000145519</v>
      </c>
      <c r="S725" s="21">
        <f t="shared" si="112"/>
        <v>2.9041666667035315</v>
      </c>
      <c r="U725">
        <v>2661</v>
      </c>
      <c r="V725" s="187" t="s">
        <v>2380</v>
      </c>
    </row>
    <row r="726" spans="1:22">
      <c r="A726" s="155" t="s">
        <v>1007</v>
      </c>
      <c r="B726" s="38" t="s">
        <v>488</v>
      </c>
      <c r="C726" s="38" t="s">
        <v>1008</v>
      </c>
      <c r="D726" s="38" t="s">
        <v>924</v>
      </c>
      <c r="E726" s="195" t="s">
        <v>273</v>
      </c>
      <c r="F726" s="2" t="s">
        <v>1009</v>
      </c>
      <c r="G726" s="126" t="s">
        <v>2367</v>
      </c>
      <c r="H726" s="38">
        <v>-127</v>
      </c>
      <c r="I726" s="38">
        <v>9</v>
      </c>
      <c r="J726" s="38">
        <v>2013</v>
      </c>
      <c r="K726" s="38" t="s">
        <v>2375</v>
      </c>
      <c r="L726" s="157">
        <v>41475.79791666667</v>
      </c>
      <c r="M726" s="184">
        <v>41475.863194444442</v>
      </c>
      <c r="N726" s="157">
        <v>41476.472222222219</v>
      </c>
      <c r="O726" s="157">
        <v>41476.543055555558</v>
      </c>
      <c r="P726" s="185" t="s">
        <v>2376</v>
      </c>
      <c r="Q726" s="239">
        <f t="shared" si="110"/>
        <v>0.60902777777664596</v>
      </c>
      <c r="R726" s="239">
        <f t="shared" si="111"/>
        <v>0.74513888888759539</v>
      </c>
      <c r="S726" s="21">
        <f t="shared" si="112"/>
        <v>3.6541666666598758</v>
      </c>
      <c r="U726">
        <v>2662</v>
      </c>
      <c r="V726" s="187" t="s">
        <v>2377</v>
      </c>
    </row>
    <row r="727" spans="1:22">
      <c r="A727" s="155" t="s">
        <v>1007</v>
      </c>
      <c r="B727" s="38" t="s">
        <v>488</v>
      </c>
      <c r="C727" s="38" t="s">
        <v>1008</v>
      </c>
      <c r="D727" s="38" t="s">
        <v>924</v>
      </c>
      <c r="E727" s="195" t="s">
        <v>273</v>
      </c>
      <c r="F727" s="2" t="s">
        <v>1009</v>
      </c>
      <c r="G727" s="126" t="s">
        <v>2367</v>
      </c>
      <c r="H727" s="38">
        <v>-127</v>
      </c>
      <c r="I727" s="38">
        <v>9</v>
      </c>
      <c r="J727" s="38">
        <v>2013</v>
      </c>
      <c r="K727" s="38" t="s">
        <v>2372</v>
      </c>
      <c r="L727" s="157">
        <v>41477.056250000001</v>
      </c>
      <c r="M727" s="157">
        <v>41477.12222222222</v>
      </c>
      <c r="N727" s="157">
        <v>41477.936111111114</v>
      </c>
      <c r="O727" s="157">
        <v>41478.318749999999</v>
      </c>
      <c r="P727" s="185" t="s">
        <v>2373</v>
      </c>
      <c r="Q727" s="239">
        <f t="shared" si="110"/>
        <v>0.81388888889341615</v>
      </c>
      <c r="R727" s="239">
        <f t="shared" si="111"/>
        <v>1.2624999999970896</v>
      </c>
      <c r="S727" s="21">
        <f t="shared" si="112"/>
        <v>4.8833333333604969</v>
      </c>
      <c r="U727">
        <v>2662</v>
      </c>
      <c r="V727" s="187" t="s">
        <v>2374</v>
      </c>
    </row>
    <row r="728" spans="1:22">
      <c r="A728" s="155" t="s">
        <v>1007</v>
      </c>
      <c r="B728" s="38" t="s">
        <v>488</v>
      </c>
      <c r="C728" s="38" t="s">
        <v>1008</v>
      </c>
      <c r="D728" s="38" t="s">
        <v>924</v>
      </c>
      <c r="E728" s="195" t="s">
        <v>273</v>
      </c>
      <c r="F728" s="2" t="s">
        <v>1009</v>
      </c>
      <c r="G728" s="126" t="s">
        <v>2367</v>
      </c>
      <c r="H728" s="38">
        <v>-127</v>
      </c>
      <c r="I728" s="38">
        <v>9</v>
      </c>
      <c r="J728" s="38">
        <v>2013</v>
      </c>
      <c r="K728" s="38" t="s">
        <v>2369</v>
      </c>
      <c r="L728" s="157">
        <v>41478.674305555556</v>
      </c>
      <c r="M728" s="157">
        <v>41478.740972222222</v>
      </c>
      <c r="N728" s="157">
        <v>41478.827777777777</v>
      </c>
      <c r="O728" s="157">
        <v>41478.89166666667</v>
      </c>
      <c r="P728" s="185" t="s">
        <v>2370</v>
      </c>
      <c r="Q728" s="239">
        <f t="shared" si="110"/>
        <v>8.6805555554747116E-2</v>
      </c>
      <c r="R728" s="239">
        <f t="shared" si="111"/>
        <v>0.21736111111385981</v>
      </c>
      <c r="S728" s="21">
        <f t="shared" si="112"/>
        <v>0.52083333332848269</v>
      </c>
      <c r="U728">
        <v>2661</v>
      </c>
      <c r="V728" s="187" t="s">
        <v>2371</v>
      </c>
    </row>
    <row r="729" spans="1:22">
      <c r="A729" s="155" t="s">
        <v>1007</v>
      </c>
      <c r="B729" s="38" t="s">
        <v>488</v>
      </c>
      <c r="C729" s="38" t="s">
        <v>1008</v>
      </c>
      <c r="D729" s="38" t="s">
        <v>924</v>
      </c>
      <c r="E729" s="195" t="s">
        <v>273</v>
      </c>
      <c r="F729" s="2" t="s">
        <v>1009</v>
      </c>
      <c r="G729" s="126" t="s">
        <v>2367</v>
      </c>
      <c r="H729" s="38">
        <v>-127</v>
      </c>
      <c r="I729" s="38">
        <v>9</v>
      </c>
      <c r="J729" s="38">
        <v>2013</v>
      </c>
      <c r="K729" s="38" t="s">
        <v>2365</v>
      </c>
      <c r="L729" s="157">
        <v>41479.631249999999</v>
      </c>
      <c r="M729" s="157">
        <v>41479.697916666664</v>
      </c>
      <c r="N729" s="157">
        <v>41480.935416666667</v>
      </c>
      <c r="O729" s="157">
        <v>41481.00277777778</v>
      </c>
      <c r="P729" s="185" t="s">
        <v>2368</v>
      </c>
      <c r="Q729" s="239">
        <f t="shared" si="110"/>
        <v>1.2375000000029104</v>
      </c>
      <c r="R729" s="239">
        <f t="shared" si="111"/>
        <v>1.3715277777810115</v>
      </c>
      <c r="S729" s="21">
        <f t="shared" si="112"/>
        <v>7.4250000000174623</v>
      </c>
      <c r="U729">
        <v>2615</v>
      </c>
      <c r="V729" s="187" t="s">
        <v>6799</v>
      </c>
    </row>
    <row r="730" spans="1:22">
      <c r="A730" s="155" t="s">
        <v>1011</v>
      </c>
      <c r="B730" s="38" t="s">
        <v>488</v>
      </c>
      <c r="C730" s="38" t="s">
        <v>1012</v>
      </c>
      <c r="D730" s="38" t="s">
        <v>931</v>
      </c>
      <c r="E730" s="195" t="s">
        <v>273</v>
      </c>
      <c r="F730" s="38" t="s">
        <v>898</v>
      </c>
      <c r="G730" s="230">
        <v>46.716667000000001</v>
      </c>
      <c r="H730" s="230">
        <v>-125.5</v>
      </c>
      <c r="I730" s="38">
        <v>10</v>
      </c>
      <c r="J730" s="38">
        <v>2013</v>
      </c>
      <c r="K730" s="180" t="s">
        <v>2364</v>
      </c>
      <c r="L730" s="157">
        <v>41489.650694444441</v>
      </c>
      <c r="M730" s="157">
        <v>41489.695138888892</v>
      </c>
      <c r="N730" s="157">
        <v>41493.786111111112</v>
      </c>
      <c r="O730" s="184">
        <v>41493.820833333331</v>
      </c>
      <c r="P730" s="126" t="s">
        <v>2361</v>
      </c>
      <c r="Q730" s="239">
        <f t="shared" ref="Q730:Q736" si="113">N730 - M730</f>
        <v>4.0909722222204437</v>
      </c>
      <c r="R730" s="239">
        <f t="shared" ref="R730:R736" si="114">O730 - L730</f>
        <v>4.1701388888905058</v>
      </c>
      <c r="S730" s="21">
        <f t="shared" ref="S730:S736" si="115">((VALUE(Q730)) * 24) * 0.25</f>
        <v>24.545833333322662</v>
      </c>
      <c r="U730">
        <v>2117</v>
      </c>
      <c r="V730" t="s">
        <v>6800</v>
      </c>
    </row>
    <row r="731" spans="1:22">
      <c r="A731" s="155" t="s">
        <v>1011</v>
      </c>
      <c r="B731" s="38" t="s">
        <v>488</v>
      </c>
      <c r="C731" s="38" t="s">
        <v>1012</v>
      </c>
      <c r="D731" s="38" t="s">
        <v>931</v>
      </c>
      <c r="E731" s="195" t="s">
        <v>273</v>
      </c>
      <c r="F731" s="38" t="s">
        <v>898</v>
      </c>
      <c r="G731" s="230">
        <v>46.716667000000001</v>
      </c>
      <c r="H731" s="230">
        <v>-125.5</v>
      </c>
      <c r="I731" s="38">
        <v>10</v>
      </c>
      <c r="J731" s="38">
        <v>2013</v>
      </c>
      <c r="K731" s="179" t="s">
        <v>2363</v>
      </c>
      <c r="L731" s="184">
        <v>41495.800000000003</v>
      </c>
      <c r="M731" s="184">
        <v>41495.825694444444</v>
      </c>
      <c r="N731" s="184">
        <v>41496.21597222222</v>
      </c>
      <c r="O731" s="184">
        <v>41496.255555555559</v>
      </c>
      <c r="P731" s="126" t="s">
        <v>2361</v>
      </c>
      <c r="Q731" s="239">
        <f t="shared" si="113"/>
        <v>0.39027777777664596</v>
      </c>
      <c r="R731" s="239">
        <f t="shared" si="114"/>
        <v>0.45555555555620231</v>
      </c>
      <c r="S731" s="21">
        <f t="shared" si="115"/>
        <v>2.3416666666598758</v>
      </c>
      <c r="U731">
        <v>563</v>
      </c>
      <c r="V731" t="s">
        <v>6801</v>
      </c>
    </row>
    <row r="732" spans="1:22">
      <c r="A732" s="155" t="s">
        <v>1011</v>
      </c>
      <c r="B732" s="38" t="s">
        <v>488</v>
      </c>
      <c r="C732" s="38" t="s">
        <v>1012</v>
      </c>
      <c r="D732" s="38" t="s">
        <v>931</v>
      </c>
      <c r="E732" s="195" t="s">
        <v>273</v>
      </c>
      <c r="F732" s="38" t="s">
        <v>898</v>
      </c>
      <c r="G732" s="230">
        <v>46.716667000000001</v>
      </c>
      <c r="H732" s="230">
        <v>-125.5</v>
      </c>
      <c r="I732" s="38">
        <v>10</v>
      </c>
      <c r="J732" s="38">
        <v>2013</v>
      </c>
      <c r="K732" s="179" t="s">
        <v>2360</v>
      </c>
      <c r="L732" s="184">
        <v>41496.731944444444</v>
      </c>
      <c r="M732" s="184">
        <v>41496.755555555559</v>
      </c>
      <c r="N732" s="184">
        <v>41499.118750000001</v>
      </c>
      <c r="O732" s="184">
        <v>41499.166666666664</v>
      </c>
      <c r="P732" s="126" t="s">
        <v>2361</v>
      </c>
      <c r="Q732" s="239">
        <f t="shared" si="113"/>
        <v>2.3631944444423425</v>
      </c>
      <c r="R732" s="239">
        <f t="shared" si="114"/>
        <v>2.4347222222204437</v>
      </c>
      <c r="S732" s="21">
        <f t="shared" si="115"/>
        <v>14.179166666654055</v>
      </c>
      <c r="U732">
        <v>2118</v>
      </c>
      <c r="V732" t="s">
        <v>6802</v>
      </c>
    </row>
    <row r="733" spans="1:22">
      <c r="A733" s="155" t="s">
        <v>1011</v>
      </c>
      <c r="B733" s="38" t="s">
        <v>488</v>
      </c>
      <c r="C733" s="38" t="s">
        <v>1012</v>
      </c>
      <c r="D733" s="38" t="s">
        <v>931</v>
      </c>
      <c r="E733" s="195" t="s">
        <v>273</v>
      </c>
      <c r="F733" s="38" t="s">
        <v>898</v>
      </c>
      <c r="G733" s="230">
        <v>46.716667000000001</v>
      </c>
      <c r="H733" s="230">
        <v>-125.5</v>
      </c>
      <c r="I733" s="38">
        <v>10</v>
      </c>
      <c r="J733" s="38">
        <v>2013</v>
      </c>
      <c r="K733" s="179" t="s">
        <v>2358</v>
      </c>
      <c r="L733" s="184">
        <v>41501.666666666664</v>
      </c>
      <c r="M733" s="184">
        <v>41501.699305555558</v>
      </c>
      <c r="N733" s="184">
        <v>41501.934027777781</v>
      </c>
      <c r="O733" s="184">
        <v>41501.965277777781</v>
      </c>
      <c r="P733" s="126" t="s">
        <v>2354</v>
      </c>
      <c r="Q733" s="239">
        <f t="shared" si="113"/>
        <v>0.23472222222335404</v>
      </c>
      <c r="R733" s="239">
        <f t="shared" si="114"/>
        <v>0.29861111111677019</v>
      </c>
      <c r="S733" s="21">
        <f t="shared" si="115"/>
        <v>1.4083333333401242</v>
      </c>
      <c r="U733">
        <v>1052</v>
      </c>
      <c r="V733" t="s">
        <v>2359</v>
      </c>
    </row>
    <row r="734" spans="1:22">
      <c r="A734" s="155" t="s">
        <v>1011</v>
      </c>
      <c r="B734" s="38" t="s">
        <v>488</v>
      </c>
      <c r="C734" s="38" t="s">
        <v>1012</v>
      </c>
      <c r="D734" s="38" t="s">
        <v>931</v>
      </c>
      <c r="E734" s="195" t="s">
        <v>273</v>
      </c>
      <c r="F734" s="38" t="s">
        <v>898</v>
      </c>
      <c r="G734" s="230">
        <v>46.666666666669997</v>
      </c>
      <c r="H734" s="231">
        <v>-126</v>
      </c>
      <c r="I734" s="229" t="s">
        <v>6803</v>
      </c>
      <c r="J734" s="38">
        <v>2013</v>
      </c>
      <c r="K734" s="179" t="s">
        <v>2356</v>
      </c>
      <c r="L734" s="184">
        <v>41502.04791666667</v>
      </c>
      <c r="M734" s="184">
        <v>41502.115277777775</v>
      </c>
      <c r="N734" s="184">
        <v>41505.956250000003</v>
      </c>
      <c r="O734" s="184">
        <v>41506.011111111111</v>
      </c>
      <c r="P734" s="126" t="s">
        <v>2351</v>
      </c>
      <c r="Q734" s="239">
        <f t="shared" si="113"/>
        <v>3.8409722222277196</v>
      </c>
      <c r="R734" s="239">
        <f t="shared" si="114"/>
        <v>3.9631944444408873</v>
      </c>
      <c r="S734" s="21">
        <f t="shared" si="115"/>
        <v>23.045833333366318</v>
      </c>
      <c r="U734">
        <v>1918</v>
      </c>
      <c r="V734" t="s">
        <v>6804</v>
      </c>
    </row>
    <row r="735" spans="1:22">
      <c r="A735" s="155" t="s">
        <v>1011</v>
      </c>
      <c r="B735" s="38" t="s">
        <v>488</v>
      </c>
      <c r="C735" s="38" t="s">
        <v>1012</v>
      </c>
      <c r="D735" s="38" t="s">
        <v>931</v>
      </c>
      <c r="E735" s="195" t="s">
        <v>273</v>
      </c>
      <c r="F735" s="38" t="s">
        <v>898</v>
      </c>
      <c r="G735" s="230">
        <v>46.666666666669997</v>
      </c>
      <c r="H735" s="231" t="s">
        <v>6805</v>
      </c>
      <c r="I735" s="38">
        <v>10</v>
      </c>
      <c r="J735" s="38">
        <v>2013</v>
      </c>
      <c r="K735" s="179" t="s">
        <v>2353</v>
      </c>
      <c r="L735" s="184">
        <v>41507.628472222219</v>
      </c>
      <c r="M735" s="184">
        <v>41507.672222222223</v>
      </c>
      <c r="N735" s="184">
        <v>41507.9375</v>
      </c>
      <c r="O735" s="184">
        <v>41507.96597222222</v>
      </c>
      <c r="P735" s="126" t="s">
        <v>2354</v>
      </c>
      <c r="Q735" s="239">
        <f t="shared" si="113"/>
        <v>0.26527777777664596</v>
      </c>
      <c r="R735" s="239">
        <f t="shared" si="114"/>
        <v>0.33750000000145519</v>
      </c>
      <c r="S735" s="21">
        <f t="shared" si="115"/>
        <v>1.5916666666598758</v>
      </c>
      <c r="U735">
        <v>1067</v>
      </c>
      <c r="V735" s="177" t="s">
        <v>2355</v>
      </c>
    </row>
    <row r="736" spans="1:22">
      <c r="A736" s="155" t="s">
        <v>1011</v>
      </c>
      <c r="B736" s="38" t="s">
        <v>488</v>
      </c>
      <c r="C736" s="38" t="s">
        <v>1012</v>
      </c>
      <c r="D736" s="38" t="s">
        <v>931</v>
      </c>
      <c r="E736" s="195" t="s">
        <v>273</v>
      </c>
      <c r="F736" s="38" t="s">
        <v>898</v>
      </c>
      <c r="G736" s="230">
        <v>46.666666666669997</v>
      </c>
      <c r="H736" s="231" t="s">
        <v>6805</v>
      </c>
      <c r="I736" s="38" t="s">
        <v>6803</v>
      </c>
      <c r="J736" s="38">
        <v>2013</v>
      </c>
      <c r="K736" s="38" t="s">
        <v>2350</v>
      </c>
      <c r="L736" s="184">
        <v>41508.050694444442</v>
      </c>
      <c r="M736" s="184">
        <v>41508.100694444445</v>
      </c>
      <c r="N736" s="184">
        <v>41511.093055555553</v>
      </c>
      <c r="O736" s="184">
        <v>41511.157638888886</v>
      </c>
      <c r="P736" s="126" t="s">
        <v>2351</v>
      </c>
      <c r="Q736" s="239">
        <f t="shared" si="113"/>
        <v>2.992361111108039</v>
      </c>
      <c r="R736" s="239">
        <f t="shared" si="114"/>
        <v>3.1069444444437977</v>
      </c>
      <c r="S736" s="21">
        <f t="shared" si="115"/>
        <v>17.954166666648234</v>
      </c>
      <c r="U736"/>
      <c r="V736" t="s">
        <v>6806</v>
      </c>
    </row>
    <row r="737" spans="1:22">
      <c r="A737" s="155" t="s">
        <v>1015</v>
      </c>
      <c r="B737" s="2" t="s">
        <v>466</v>
      </c>
      <c r="C737" s="38" t="s">
        <v>1016</v>
      </c>
      <c r="D737" s="38" t="s">
        <v>1017</v>
      </c>
      <c r="E737" s="195" t="s">
        <v>273</v>
      </c>
      <c r="F737" s="38" t="s">
        <v>1018</v>
      </c>
      <c r="G737" s="38">
        <v>45.9</v>
      </c>
      <c r="H737" s="38">
        <v>-130</v>
      </c>
      <c r="I737" s="38">
        <v>9</v>
      </c>
      <c r="J737" s="38">
        <v>2013</v>
      </c>
      <c r="K737" s="38" t="s">
        <v>2347</v>
      </c>
      <c r="L737" s="157">
        <v>41522.975694444445</v>
      </c>
      <c r="M737" s="184">
        <v>41523.024305555555</v>
      </c>
      <c r="N737" s="184">
        <v>41523.580555555556</v>
      </c>
      <c r="O737" s="157">
        <v>41523.636805555558</v>
      </c>
      <c r="P737" s="185" t="s">
        <v>2348</v>
      </c>
      <c r="Q737" s="239">
        <f t="shared" ref="Q737:Q743" si="116">N737 - M737</f>
        <v>0.55625000000145519</v>
      </c>
      <c r="R737" s="239">
        <f t="shared" ref="R737:R743" si="117">O737 - L737</f>
        <v>0.66111111111240461</v>
      </c>
      <c r="S737" s="21">
        <f t="shared" ref="S737:S743" si="118">((VALUE(Q737)) * 24) * 0.25</f>
        <v>3.3375000000087311</v>
      </c>
      <c r="U737" s="28">
        <v>1544</v>
      </c>
      <c r="V737" s="187" t="s">
        <v>2349</v>
      </c>
    </row>
    <row r="738" spans="1:22">
      <c r="A738" s="155" t="s">
        <v>1015</v>
      </c>
      <c r="B738" s="2" t="s">
        <v>466</v>
      </c>
      <c r="C738" s="38" t="s">
        <v>1016</v>
      </c>
      <c r="D738" s="38" t="s">
        <v>1017</v>
      </c>
      <c r="E738" s="195" t="s">
        <v>273</v>
      </c>
      <c r="F738" s="38" t="s">
        <v>1018</v>
      </c>
      <c r="G738" s="38">
        <v>45.9</v>
      </c>
      <c r="H738" s="38">
        <v>-130</v>
      </c>
      <c r="I738" s="38">
        <v>9</v>
      </c>
      <c r="J738" s="38">
        <v>2013</v>
      </c>
      <c r="K738" s="38" t="s">
        <v>2344</v>
      </c>
      <c r="L738" s="184">
        <v>41524.084722222222</v>
      </c>
      <c r="M738" s="157">
        <v>41524.130555555559</v>
      </c>
      <c r="N738" s="157">
        <v>41524.734027777777</v>
      </c>
      <c r="O738" s="157">
        <v>41524.802083333336</v>
      </c>
      <c r="P738" s="185" t="s">
        <v>2345</v>
      </c>
      <c r="Q738" s="239">
        <f t="shared" si="116"/>
        <v>0.60347222221753327</v>
      </c>
      <c r="R738" s="239">
        <f t="shared" si="117"/>
        <v>0.71736111111385981</v>
      </c>
      <c r="S738" s="21">
        <f t="shared" si="118"/>
        <v>3.6208333333051996</v>
      </c>
      <c r="U738">
        <v>1538</v>
      </c>
      <c r="V738" s="187" t="s">
        <v>2346</v>
      </c>
    </row>
    <row r="739" spans="1:22">
      <c r="A739" s="155" t="s">
        <v>1015</v>
      </c>
      <c r="B739" s="2" t="s">
        <v>466</v>
      </c>
      <c r="C739" s="38" t="s">
        <v>1016</v>
      </c>
      <c r="D739" s="38" t="s">
        <v>1017</v>
      </c>
      <c r="E739" s="195" t="s">
        <v>273</v>
      </c>
      <c r="F739" s="38" t="s">
        <v>1018</v>
      </c>
      <c r="G739" s="38">
        <v>45.9</v>
      </c>
      <c r="H739" s="38">
        <v>-130</v>
      </c>
      <c r="I739" s="38">
        <v>9</v>
      </c>
      <c r="J739" s="38">
        <v>2013</v>
      </c>
      <c r="K739" s="38" t="s">
        <v>2341</v>
      </c>
      <c r="L739" s="157">
        <v>41525.126388888886</v>
      </c>
      <c r="M739" s="157">
        <v>41525.180555555555</v>
      </c>
      <c r="N739" s="157">
        <v>41525.752083333333</v>
      </c>
      <c r="O739" s="157">
        <v>41525.799305555556</v>
      </c>
      <c r="P739" s="185" t="s">
        <v>2342</v>
      </c>
      <c r="Q739" s="239">
        <f t="shared" si="116"/>
        <v>0.57152777777810115</v>
      </c>
      <c r="R739" s="239">
        <f t="shared" si="117"/>
        <v>0.67291666667006211</v>
      </c>
      <c r="S739" s="21">
        <f t="shared" si="118"/>
        <v>3.4291666666686069</v>
      </c>
      <c r="U739">
        <v>1528</v>
      </c>
      <c r="V739" s="187" t="s">
        <v>2343</v>
      </c>
    </row>
    <row r="740" spans="1:22">
      <c r="A740" s="155" t="s">
        <v>1015</v>
      </c>
      <c r="B740" s="2" t="s">
        <v>466</v>
      </c>
      <c r="C740" s="38" t="s">
        <v>1016</v>
      </c>
      <c r="D740" s="38" t="s">
        <v>1017</v>
      </c>
      <c r="E740" s="195" t="s">
        <v>273</v>
      </c>
      <c r="F740" s="38" t="s">
        <v>1018</v>
      </c>
      <c r="G740" s="38">
        <v>45.9</v>
      </c>
      <c r="H740" s="38">
        <v>-130</v>
      </c>
      <c r="I740" s="38">
        <v>9</v>
      </c>
      <c r="J740" s="38">
        <v>2013</v>
      </c>
      <c r="K740" s="38" t="s">
        <v>2338</v>
      </c>
      <c r="L740" s="157">
        <v>41526.125</v>
      </c>
      <c r="M740" s="157">
        <v>41526.171527777777</v>
      </c>
      <c r="N740" s="157">
        <v>41526.618055555555</v>
      </c>
      <c r="O740" s="157">
        <v>41526.65625</v>
      </c>
      <c r="P740" s="185" t="s">
        <v>2339</v>
      </c>
      <c r="Q740" s="239">
        <f t="shared" si="116"/>
        <v>0.44652777777810115</v>
      </c>
      <c r="R740" s="239">
        <f t="shared" si="117"/>
        <v>0.53125</v>
      </c>
      <c r="S740" s="21">
        <f t="shared" si="118"/>
        <v>2.6791666666686069</v>
      </c>
      <c r="U740">
        <v>1543</v>
      </c>
      <c r="V740" s="187" t="s">
        <v>2340</v>
      </c>
    </row>
    <row r="741" spans="1:22">
      <c r="A741" s="155" t="s">
        <v>1015</v>
      </c>
      <c r="B741" s="2" t="s">
        <v>466</v>
      </c>
      <c r="C741" s="38" t="s">
        <v>1016</v>
      </c>
      <c r="D741" s="38" t="s">
        <v>1017</v>
      </c>
      <c r="E741" s="195" t="s">
        <v>273</v>
      </c>
      <c r="F741" s="38" t="s">
        <v>1018</v>
      </c>
      <c r="G741" s="38">
        <v>45.9</v>
      </c>
      <c r="H741" s="38">
        <v>-130</v>
      </c>
      <c r="I741" s="38">
        <v>9</v>
      </c>
      <c r="J741" s="38">
        <v>2013</v>
      </c>
      <c r="K741" s="38" t="s">
        <v>2336</v>
      </c>
      <c r="L741" s="157">
        <v>41526.96597222222</v>
      </c>
      <c r="M741" s="157">
        <v>41527.011111111111</v>
      </c>
      <c r="N741" s="157">
        <v>41531.752083333333</v>
      </c>
      <c r="O741" s="184">
        <v>41531.799305555556</v>
      </c>
      <c r="P741" s="185" t="s">
        <v>1558</v>
      </c>
      <c r="Q741" s="239">
        <f t="shared" si="116"/>
        <v>4.7409722222218988</v>
      </c>
      <c r="R741" s="239">
        <f t="shared" si="117"/>
        <v>4.8333333333357587</v>
      </c>
      <c r="S741" s="21">
        <f t="shared" si="118"/>
        <v>28.445833333331393</v>
      </c>
      <c r="U741">
        <v>1543</v>
      </c>
      <c r="V741" s="187" t="s">
        <v>2337</v>
      </c>
    </row>
    <row r="742" spans="1:22">
      <c r="A742" s="155" t="s">
        <v>1015</v>
      </c>
      <c r="B742" s="2" t="s">
        <v>466</v>
      </c>
      <c r="C742" s="38" t="s">
        <v>1016</v>
      </c>
      <c r="D742" s="38" t="s">
        <v>1017</v>
      </c>
      <c r="E742" s="195" t="s">
        <v>273</v>
      </c>
      <c r="F742" s="38" t="s">
        <v>1018</v>
      </c>
      <c r="G742" s="38">
        <v>45.9</v>
      </c>
      <c r="H742" s="38">
        <v>-130</v>
      </c>
      <c r="I742" s="38">
        <v>9</v>
      </c>
      <c r="J742" s="38">
        <v>2013</v>
      </c>
      <c r="K742" s="38" t="s">
        <v>2334</v>
      </c>
      <c r="L742" s="157">
        <v>41531.988888888889</v>
      </c>
      <c r="M742" s="184">
        <v>41532.040277777778</v>
      </c>
      <c r="N742" s="157">
        <v>41532.579861111109</v>
      </c>
      <c r="O742" s="157">
        <v>41532.634722222225</v>
      </c>
      <c r="P742" s="185" t="s">
        <v>2335</v>
      </c>
      <c r="Q742" s="239">
        <f t="shared" si="116"/>
        <v>0.53958333333139308</v>
      </c>
      <c r="R742" s="239">
        <f t="shared" si="117"/>
        <v>0.64583333333575865</v>
      </c>
      <c r="S742" s="21">
        <f t="shared" si="118"/>
        <v>3.2374999999883585</v>
      </c>
      <c r="U742">
        <v>1993</v>
      </c>
      <c r="V742" s="187" t="s">
        <v>2312</v>
      </c>
    </row>
    <row r="743" spans="1:22">
      <c r="A743" s="155" t="s">
        <v>1015</v>
      </c>
      <c r="B743" s="2" t="s">
        <v>466</v>
      </c>
      <c r="C743" s="38" t="s">
        <v>1016</v>
      </c>
      <c r="D743" s="38" t="s">
        <v>1017</v>
      </c>
      <c r="E743" s="195" t="s">
        <v>273</v>
      </c>
      <c r="F743" s="38" t="s">
        <v>1018</v>
      </c>
      <c r="G743" s="38">
        <v>45.9</v>
      </c>
      <c r="H743" s="38">
        <v>-130</v>
      </c>
      <c r="I743" s="38">
        <v>9</v>
      </c>
      <c r="J743" s="38">
        <v>2013</v>
      </c>
      <c r="K743" s="38" t="s">
        <v>2331</v>
      </c>
      <c r="L743" s="157">
        <v>41532.79583333333</v>
      </c>
      <c r="M743" s="157">
        <v>41532.837500000001</v>
      </c>
      <c r="N743" s="157">
        <v>41533.570833333331</v>
      </c>
      <c r="O743" s="157">
        <v>41533.657638888886</v>
      </c>
      <c r="P743" s="185" t="s">
        <v>2332</v>
      </c>
      <c r="Q743" s="239">
        <f t="shared" si="116"/>
        <v>0.73333333332993789</v>
      </c>
      <c r="R743" s="239">
        <f t="shared" si="117"/>
        <v>0.86180555555620231</v>
      </c>
      <c r="S743" s="21">
        <f t="shared" si="118"/>
        <v>4.3999999999796273</v>
      </c>
      <c r="U743">
        <v>1537</v>
      </c>
      <c r="V743" s="187" t="s">
        <v>2333</v>
      </c>
    </row>
    <row r="744" spans="1:22">
      <c r="A744" s="155" t="s">
        <v>1020</v>
      </c>
      <c r="B744" s="38" t="s">
        <v>488</v>
      </c>
      <c r="C744" s="38" t="s">
        <v>1021</v>
      </c>
      <c r="D744" s="38" t="s">
        <v>939</v>
      </c>
      <c r="E744" s="195" t="s">
        <v>273</v>
      </c>
      <c r="F744" s="38" t="s">
        <v>1022</v>
      </c>
      <c r="G744" s="38" t="s">
        <v>1023</v>
      </c>
      <c r="H744" s="156" t="s">
        <v>1024</v>
      </c>
      <c r="I744" s="38">
        <v>10</v>
      </c>
      <c r="J744" s="38">
        <v>2013</v>
      </c>
      <c r="K744" s="38" t="s">
        <v>2328</v>
      </c>
      <c r="L744" s="157">
        <v>41544.884027777778</v>
      </c>
      <c r="M744" s="184">
        <v>41544.90625</v>
      </c>
      <c r="N744" s="184">
        <v>41545.00277777778</v>
      </c>
      <c r="O744" s="157">
        <v>41545.038194444445</v>
      </c>
      <c r="P744" s="185" t="s">
        <v>2329</v>
      </c>
      <c r="Q744" s="239">
        <f t="shared" ref="Q744:Q768" si="119">N744 - M744</f>
        <v>9.6527777779556345E-2</v>
      </c>
      <c r="R744" s="239">
        <f t="shared" ref="R744:R768" si="120">O744 - L744</f>
        <v>0.15416666666715173</v>
      </c>
      <c r="S744" s="21">
        <f t="shared" ref="S744:S773" si="121">((VALUE(Q744)) * 24) * 0.25</f>
        <v>0.57916666667733807</v>
      </c>
      <c r="U744">
        <v>490</v>
      </c>
      <c r="V744" s="187" t="s">
        <v>2330</v>
      </c>
    </row>
    <row r="745" spans="1:22">
      <c r="A745" s="155" t="s">
        <v>1020</v>
      </c>
      <c r="B745" s="38" t="s">
        <v>488</v>
      </c>
      <c r="C745" s="38" t="s">
        <v>1021</v>
      </c>
      <c r="D745" s="38" t="s">
        <v>939</v>
      </c>
      <c r="E745" s="195" t="s">
        <v>273</v>
      </c>
      <c r="F745" s="38" t="s">
        <v>1022</v>
      </c>
      <c r="G745" s="38" t="s">
        <v>1023</v>
      </c>
      <c r="H745" s="156" t="s">
        <v>1024</v>
      </c>
      <c r="I745" s="38">
        <v>10</v>
      </c>
      <c r="J745" s="38">
        <v>2013</v>
      </c>
      <c r="K745" s="38" t="s">
        <v>2326</v>
      </c>
      <c r="L745" s="184">
        <v>41546.606249999997</v>
      </c>
      <c r="M745" s="184"/>
      <c r="N745" s="184"/>
      <c r="O745" s="157">
        <v>41546.664583333331</v>
      </c>
      <c r="P745" s="185" t="s">
        <v>2302</v>
      </c>
      <c r="Q745" s="239">
        <f t="shared" si="119"/>
        <v>0</v>
      </c>
      <c r="R745" s="239">
        <f t="shared" si="120"/>
        <v>5.8333333334303461E-2</v>
      </c>
      <c r="S745" s="21">
        <f t="shared" si="121"/>
        <v>0</v>
      </c>
      <c r="U745">
        <v>440</v>
      </c>
      <c r="V745" s="187" t="s">
        <v>2327</v>
      </c>
    </row>
    <row r="746" spans="1:22">
      <c r="A746" s="155" t="s">
        <v>1020</v>
      </c>
      <c r="B746" s="38" t="s">
        <v>488</v>
      </c>
      <c r="C746" s="38" t="s">
        <v>1021</v>
      </c>
      <c r="D746" s="38" t="s">
        <v>939</v>
      </c>
      <c r="E746" s="195" t="s">
        <v>273</v>
      </c>
      <c r="F746" s="38" t="s">
        <v>1022</v>
      </c>
      <c r="G746" s="38" t="s">
        <v>1023</v>
      </c>
      <c r="H746" s="156" t="s">
        <v>1024</v>
      </c>
      <c r="I746" s="38">
        <v>10</v>
      </c>
      <c r="J746" s="38">
        <v>2013</v>
      </c>
      <c r="K746" s="38" t="s">
        <v>2325</v>
      </c>
      <c r="L746" s="157">
        <v>41547.80972222222</v>
      </c>
      <c r="M746" s="157">
        <v>41547.845138888886</v>
      </c>
      <c r="N746" s="157">
        <v>41548.227083333331</v>
      </c>
      <c r="O746" s="157">
        <v>41548.255555555559</v>
      </c>
      <c r="P746" s="185" t="s">
        <v>2302</v>
      </c>
      <c r="Q746" s="239">
        <f t="shared" si="119"/>
        <v>0.38194444444525288</v>
      </c>
      <c r="R746" s="239">
        <f t="shared" si="120"/>
        <v>0.44583333333866904</v>
      </c>
      <c r="S746" s="21">
        <f t="shared" si="121"/>
        <v>2.2916666666715173</v>
      </c>
      <c r="U746">
        <v>824</v>
      </c>
      <c r="V746" s="187" t="s">
        <v>2312</v>
      </c>
    </row>
    <row r="747" spans="1:22">
      <c r="A747" s="155" t="s">
        <v>1020</v>
      </c>
      <c r="B747" s="38" t="s">
        <v>488</v>
      </c>
      <c r="C747" s="38" t="s">
        <v>1021</v>
      </c>
      <c r="D747" s="38" t="s">
        <v>939</v>
      </c>
      <c r="E747" s="195" t="s">
        <v>273</v>
      </c>
      <c r="F747" s="38" t="s">
        <v>1022</v>
      </c>
      <c r="G747" s="38" t="s">
        <v>1023</v>
      </c>
      <c r="H747" s="156" t="s">
        <v>1024</v>
      </c>
      <c r="I747" s="38">
        <v>10</v>
      </c>
      <c r="J747" s="38">
        <v>2013</v>
      </c>
      <c r="K747" s="38" t="s">
        <v>2324</v>
      </c>
      <c r="L747" s="157">
        <v>41549.309027777781</v>
      </c>
      <c r="M747" s="157">
        <v>41549.337500000001</v>
      </c>
      <c r="N747" s="157">
        <v>41550.619444444441</v>
      </c>
      <c r="O747" s="157">
        <v>41550.666666666664</v>
      </c>
      <c r="P747" s="185" t="s">
        <v>2299</v>
      </c>
      <c r="Q747" s="239">
        <f t="shared" si="119"/>
        <v>1.2819444444394321</v>
      </c>
      <c r="R747" s="239">
        <f t="shared" si="120"/>
        <v>1.3576388888832298</v>
      </c>
      <c r="S747" s="21">
        <f t="shared" si="121"/>
        <v>7.6916666666365927</v>
      </c>
      <c r="U747">
        <v>900</v>
      </c>
      <c r="V747" s="187" t="s">
        <v>2312</v>
      </c>
    </row>
    <row r="748" spans="1:22">
      <c r="A748" s="155" t="s">
        <v>1020</v>
      </c>
      <c r="B748" s="38" t="s">
        <v>488</v>
      </c>
      <c r="C748" s="38" t="s">
        <v>1021</v>
      </c>
      <c r="D748" s="38" t="s">
        <v>939</v>
      </c>
      <c r="E748" s="195" t="s">
        <v>273</v>
      </c>
      <c r="F748" s="38" t="s">
        <v>1022</v>
      </c>
      <c r="G748" s="38" t="s">
        <v>1023</v>
      </c>
      <c r="H748" s="156" t="s">
        <v>1024</v>
      </c>
      <c r="I748" s="38">
        <v>10</v>
      </c>
      <c r="J748" s="38">
        <v>2013</v>
      </c>
      <c r="K748" s="38" t="s">
        <v>2323</v>
      </c>
      <c r="L748" s="157">
        <v>41551.663888888892</v>
      </c>
      <c r="M748" s="157">
        <v>41551.690972222219</v>
      </c>
      <c r="N748" s="157">
        <v>41551.942361111112</v>
      </c>
      <c r="O748" s="157">
        <v>41551.959027777775</v>
      </c>
      <c r="P748" s="185" t="s">
        <v>2299</v>
      </c>
      <c r="Q748" s="239">
        <f t="shared" si="119"/>
        <v>0.25138888889341615</v>
      </c>
      <c r="R748" s="239">
        <f t="shared" si="120"/>
        <v>0.29513888888322981</v>
      </c>
      <c r="S748" s="21">
        <f t="shared" si="121"/>
        <v>1.5083333333604969</v>
      </c>
      <c r="U748">
        <v>900</v>
      </c>
      <c r="V748" s="187" t="s">
        <v>2322</v>
      </c>
    </row>
    <row r="749" spans="1:22">
      <c r="A749" s="155" t="s">
        <v>1020</v>
      </c>
      <c r="B749" s="38" t="s">
        <v>488</v>
      </c>
      <c r="C749" s="38" t="s">
        <v>1021</v>
      </c>
      <c r="D749" s="38" t="s">
        <v>939</v>
      </c>
      <c r="E749" s="195" t="s">
        <v>273</v>
      </c>
      <c r="F749" s="38" t="s">
        <v>1022</v>
      </c>
      <c r="G749" s="38" t="s">
        <v>1023</v>
      </c>
      <c r="H749" s="156" t="s">
        <v>1024</v>
      </c>
      <c r="I749" s="38">
        <v>10</v>
      </c>
      <c r="J749" s="38">
        <v>2013</v>
      </c>
      <c r="K749" s="38" t="s">
        <v>2321</v>
      </c>
      <c r="L749" s="184">
        <v>41552.877083333333</v>
      </c>
      <c r="M749" s="157">
        <v>41552.906944444447</v>
      </c>
      <c r="N749" s="157">
        <v>41553.027777777781</v>
      </c>
      <c r="O749" s="157">
        <v>41553.058333333334</v>
      </c>
      <c r="P749" s="185" t="s">
        <v>2302</v>
      </c>
      <c r="Q749" s="239">
        <f t="shared" si="119"/>
        <v>0.12083333333430346</v>
      </c>
      <c r="R749" s="239">
        <f t="shared" si="120"/>
        <v>0.18125000000145519</v>
      </c>
      <c r="S749" s="21">
        <f t="shared" si="121"/>
        <v>0.72500000000582077</v>
      </c>
      <c r="U749">
        <v>809</v>
      </c>
      <c r="V749" s="187" t="s">
        <v>2322</v>
      </c>
    </row>
    <row r="750" spans="1:22">
      <c r="A750" s="155" t="s">
        <v>1020</v>
      </c>
      <c r="B750" s="38" t="s">
        <v>488</v>
      </c>
      <c r="C750" s="38" t="s">
        <v>1021</v>
      </c>
      <c r="D750" s="38" t="s">
        <v>939</v>
      </c>
      <c r="E750" s="195" t="s">
        <v>273</v>
      </c>
      <c r="F750" s="38" t="s">
        <v>1022</v>
      </c>
      <c r="G750" s="38" t="s">
        <v>1023</v>
      </c>
      <c r="H750" s="156" t="s">
        <v>1024</v>
      </c>
      <c r="I750" s="38">
        <v>10</v>
      </c>
      <c r="J750" s="38">
        <v>2013</v>
      </c>
      <c r="K750" s="38" t="s">
        <v>2320</v>
      </c>
      <c r="L750" s="157">
        <v>41553.718055555553</v>
      </c>
      <c r="M750" s="157">
        <v>41553.725694444445</v>
      </c>
      <c r="N750" s="157">
        <v>41553.836111111108</v>
      </c>
      <c r="O750" s="157">
        <v>41553.841666666667</v>
      </c>
      <c r="P750" s="185" t="s">
        <v>2317</v>
      </c>
      <c r="Q750" s="239">
        <f t="shared" si="119"/>
        <v>0.11041666666278616</v>
      </c>
      <c r="R750" s="239">
        <f t="shared" si="120"/>
        <v>0.12361111111385981</v>
      </c>
      <c r="S750" s="21">
        <f t="shared" si="121"/>
        <v>0.66249999997671694</v>
      </c>
      <c r="U750">
        <v>48</v>
      </c>
      <c r="V750" s="187" t="s">
        <v>2318</v>
      </c>
    </row>
    <row r="751" spans="1:22">
      <c r="A751" s="155" t="s">
        <v>1020</v>
      </c>
      <c r="B751" s="38" t="s">
        <v>488</v>
      </c>
      <c r="C751" s="38" t="s">
        <v>1021</v>
      </c>
      <c r="D751" s="38" t="s">
        <v>939</v>
      </c>
      <c r="E751" s="195" t="s">
        <v>273</v>
      </c>
      <c r="F751" s="38" t="s">
        <v>1022</v>
      </c>
      <c r="G751" s="38" t="s">
        <v>1023</v>
      </c>
      <c r="H751" s="156" t="s">
        <v>1024</v>
      </c>
      <c r="I751" s="38">
        <v>10</v>
      </c>
      <c r="J751" s="38">
        <v>2013</v>
      </c>
      <c r="K751" s="38" t="s">
        <v>2319</v>
      </c>
      <c r="L751" s="157">
        <v>41553.884722222225</v>
      </c>
      <c r="M751" s="157">
        <v>41553.89166666667</v>
      </c>
      <c r="N751" s="157">
        <v>41553.959722222222</v>
      </c>
      <c r="O751" s="157">
        <v>41553.972222222219</v>
      </c>
      <c r="P751" s="185" t="s">
        <v>2317</v>
      </c>
      <c r="Q751" s="239">
        <f t="shared" si="119"/>
        <v>6.8055555551836733E-2</v>
      </c>
      <c r="R751" s="239">
        <f t="shared" si="120"/>
        <v>8.7499999994179234E-2</v>
      </c>
      <c r="S751" s="21">
        <f t="shared" si="121"/>
        <v>0.4083333333110204</v>
      </c>
      <c r="U751">
        <v>80</v>
      </c>
      <c r="V751" s="187" t="s">
        <v>2318</v>
      </c>
    </row>
    <row r="752" spans="1:22">
      <c r="A752" s="155" t="s">
        <v>1020</v>
      </c>
      <c r="B752" s="38" t="s">
        <v>488</v>
      </c>
      <c r="C752" s="38" t="s">
        <v>1021</v>
      </c>
      <c r="D752" s="38" t="s">
        <v>939</v>
      </c>
      <c r="E752" s="195" t="s">
        <v>273</v>
      </c>
      <c r="F752" s="38" t="s">
        <v>1022</v>
      </c>
      <c r="G752" s="38" t="s">
        <v>1023</v>
      </c>
      <c r="H752" s="156" t="s">
        <v>1024</v>
      </c>
      <c r="I752" s="38">
        <v>10</v>
      </c>
      <c r="J752" s="38">
        <v>2013</v>
      </c>
      <c r="K752" s="38" t="s">
        <v>2316</v>
      </c>
      <c r="L752" s="157">
        <v>41554.002083333333</v>
      </c>
      <c r="M752" s="157">
        <v>41554.009027777778</v>
      </c>
      <c r="N752" s="157">
        <v>41554.09375</v>
      </c>
      <c r="O752" s="157">
        <v>41554.101643518516</v>
      </c>
      <c r="P752" s="185" t="s">
        <v>2317</v>
      </c>
      <c r="Q752" s="239">
        <f t="shared" si="119"/>
        <v>8.4722222221898846E-2</v>
      </c>
      <c r="R752" s="239">
        <f t="shared" si="120"/>
        <v>9.9560185182781424E-2</v>
      </c>
      <c r="S752" s="21">
        <f t="shared" si="121"/>
        <v>0.50833333333139308</v>
      </c>
      <c r="U752">
        <v>64</v>
      </c>
      <c r="V752" s="187" t="s">
        <v>2318</v>
      </c>
    </row>
    <row r="753" spans="1:22">
      <c r="A753" s="155" t="s">
        <v>1020</v>
      </c>
      <c r="B753" s="38" t="s">
        <v>488</v>
      </c>
      <c r="C753" s="38" t="s">
        <v>1021</v>
      </c>
      <c r="D753" s="38" t="s">
        <v>939</v>
      </c>
      <c r="E753" s="195" t="s">
        <v>273</v>
      </c>
      <c r="F753" s="38" t="s">
        <v>1022</v>
      </c>
      <c r="G753" s="38" t="s">
        <v>1023</v>
      </c>
      <c r="H753" s="156" t="s">
        <v>1024</v>
      </c>
      <c r="I753" s="38">
        <v>10</v>
      </c>
      <c r="J753" s="38">
        <v>2013</v>
      </c>
      <c r="K753" s="38" t="s">
        <v>2313</v>
      </c>
      <c r="L753" s="157">
        <v>41555.129166666666</v>
      </c>
      <c r="M753" s="157">
        <v>41555.158333333333</v>
      </c>
      <c r="N753" s="157">
        <v>41555.609027777777</v>
      </c>
      <c r="O753" s="157">
        <v>41555.634722222225</v>
      </c>
      <c r="P753" s="185" t="s">
        <v>2314</v>
      </c>
      <c r="Q753" s="239">
        <f t="shared" si="119"/>
        <v>0.45069444444379769</v>
      </c>
      <c r="R753" s="239">
        <f t="shared" si="120"/>
        <v>0.50555555555911269</v>
      </c>
      <c r="S753" s="21">
        <f t="shared" si="121"/>
        <v>2.7041666666627862</v>
      </c>
      <c r="U753">
        <v>65</v>
      </c>
      <c r="V753" s="187" t="s">
        <v>2315</v>
      </c>
    </row>
    <row r="754" spans="1:22">
      <c r="A754" s="155" t="s">
        <v>1020</v>
      </c>
      <c r="B754" s="38" t="s">
        <v>488</v>
      </c>
      <c r="C754" s="38" t="s">
        <v>1021</v>
      </c>
      <c r="D754" s="38" t="s">
        <v>939</v>
      </c>
      <c r="E754" s="195" t="s">
        <v>273</v>
      </c>
      <c r="F754" s="38" t="s">
        <v>1022</v>
      </c>
      <c r="G754" s="38" t="s">
        <v>1023</v>
      </c>
      <c r="H754" s="156" t="s">
        <v>1024</v>
      </c>
      <c r="I754" s="38">
        <v>10</v>
      </c>
      <c r="J754" s="38">
        <v>2013</v>
      </c>
      <c r="K754" s="38" t="s">
        <v>2310</v>
      </c>
      <c r="L754" s="184">
        <v>41556.763194444444</v>
      </c>
      <c r="M754" s="157">
        <v>41556.779861111114</v>
      </c>
      <c r="N754" s="157">
        <v>41557.039583333331</v>
      </c>
      <c r="O754" s="157">
        <v>41557.061805555553</v>
      </c>
      <c r="P754" s="185" t="s">
        <v>2311</v>
      </c>
      <c r="Q754" s="239">
        <f t="shared" si="119"/>
        <v>0.25972222221753327</v>
      </c>
      <c r="R754" s="239">
        <f t="shared" si="120"/>
        <v>0.29861111110949423</v>
      </c>
      <c r="S754" s="21">
        <f t="shared" si="121"/>
        <v>1.5583333333051996</v>
      </c>
      <c r="U754">
        <v>465</v>
      </c>
      <c r="V754" s="187" t="s">
        <v>2312</v>
      </c>
    </row>
    <row r="755" spans="1:22">
      <c r="A755" s="155" t="s">
        <v>1020</v>
      </c>
      <c r="B755" s="38" t="s">
        <v>488</v>
      </c>
      <c r="C755" s="38" t="s">
        <v>1021</v>
      </c>
      <c r="D755" s="38" t="s">
        <v>939</v>
      </c>
      <c r="E755" s="195" t="s">
        <v>273</v>
      </c>
      <c r="F755" s="38" t="s">
        <v>1022</v>
      </c>
      <c r="G755" s="38" t="s">
        <v>1023</v>
      </c>
      <c r="H755" s="156" t="s">
        <v>1024</v>
      </c>
      <c r="I755" s="38">
        <v>10</v>
      </c>
      <c r="J755" s="38">
        <v>2013</v>
      </c>
      <c r="K755" s="38" t="s">
        <v>2307</v>
      </c>
      <c r="L755" s="157">
        <v>41557.739583333336</v>
      </c>
      <c r="M755" s="157">
        <v>41557.752083333333</v>
      </c>
      <c r="N755" s="157">
        <v>41558.040972222225</v>
      </c>
      <c r="O755" s="157">
        <v>41558.054861111108</v>
      </c>
      <c r="P755" s="185" t="s">
        <v>2308</v>
      </c>
      <c r="Q755" s="239">
        <f t="shared" si="119"/>
        <v>0.28888888889196096</v>
      </c>
      <c r="R755" s="239">
        <f t="shared" si="120"/>
        <v>0.31527777777228039</v>
      </c>
      <c r="S755" s="21">
        <f t="shared" si="121"/>
        <v>1.7333333333517658</v>
      </c>
      <c r="U755">
        <v>257</v>
      </c>
      <c r="V755" s="187" t="s">
        <v>2309</v>
      </c>
    </row>
    <row r="756" spans="1:22">
      <c r="A756" s="155" t="s">
        <v>1020</v>
      </c>
      <c r="B756" s="38" t="s">
        <v>488</v>
      </c>
      <c r="C756" s="38" t="s">
        <v>1021</v>
      </c>
      <c r="D756" s="38" t="s">
        <v>939</v>
      </c>
      <c r="E756" s="195" t="s">
        <v>273</v>
      </c>
      <c r="F756" s="38" t="s">
        <v>1022</v>
      </c>
      <c r="G756" s="38" t="s">
        <v>1023</v>
      </c>
      <c r="H756" s="156" t="s">
        <v>1024</v>
      </c>
      <c r="I756" s="38">
        <v>10</v>
      </c>
      <c r="J756" s="38">
        <v>2013</v>
      </c>
      <c r="K756" s="38" t="s">
        <v>2306</v>
      </c>
      <c r="L756" s="184">
        <v>41559.796527777777</v>
      </c>
      <c r="M756" s="157">
        <v>41559.824999999997</v>
      </c>
      <c r="N756" s="157">
        <v>41560.003472222219</v>
      </c>
      <c r="O756" s="157">
        <v>41560.057638888888</v>
      </c>
      <c r="P756" s="185" t="s">
        <v>2299</v>
      </c>
      <c r="Q756" s="239">
        <f t="shared" si="119"/>
        <v>0.17847222222189885</v>
      </c>
      <c r="R756" s="239">
        <f t="shared" si="120"/>
        <v>0.26111111111094942</v>
      </c>
      <c r="S756" s="21">
        <f t="shared" si="121"/>
        <v>1.0708333333313931</v>
      </c>
      <c r="U756">
        <v>899</v>
      </c>
      <c r="V756" s="187" t="s">
        <v>1697</v>
      </c>
    </row>
    <row r="757" spans="1:22">
      <c r="A757" s="155" t="s">
        <v>1020</v>
      </c>
      <c r="B757" s="38" t="s">
        <v>488</v>
      </c>
      <c r="C757" s="38" t="s">
        <v>1021</v>
      </c>
      <c r="D757" s="38" t="s">
        <v>939</v>
      </c>
      <c r="E757" s="195" t="s">
        <v>273</v>
      </c>
      <c r="F757" s="38" t="s">
        <v>1022</v>
      </c>
      <c r="G757" s="38" t="s">
        <v>1023</v>
      </c>
      <c r="H757" s="156" t="s">
        <v>1024</v>
      </c>
      <c r="I757" s="38">
        <v>10</v>
      </c>
      <c r="J757" s="38">
        <v>2013</v>
      </c>
      <c r="K757" s="38" t="s">
        <v>2303</v>
      </c>
      <c r="L757" s="157">
        <v>41560.744444444441</v>
      </c>
      <c r="M757" s="157">
        <v>41560.762499999997</v>
      </c>
      <c r="N757" s="157">
        <v>41561.118055555555</v>
      </c>
      <c r="O757" s="157">
        <v>41561.144444444442</v>
      </c>
      <c r="P757" s="185" t="s">
        <v>2304</v>
      </c>
      <c r="Q757" s="239">
        <f t="shared" si="119"/>
        <v>0.3555555555576575</v>
      </c>
      <c r="R757" s="239">
        <f t="shared" si="120"/>
        <v>0.40000000000145519</v>
      </c>
      <c r="S757" s="21">
        <f t="shared" si="121"/>
        <v>2.133333333345945</v>
      </c>
      <c r="U757">
        <v>889</v>
      </c>
      <c r="V757" s="187" t="s">
        <v>2305</v>
      </c>
    </row>
    <row r="758" spans="1:22">
      <c r="A758" s="155" t="s">
        <v>1020</v>
      </c>
      <c r="B758" s="38" t="s">
        <v>488</v>
      </c>
      <c r="C758" s="38" t="s">
        <v>1021</v>
      </c>
      <c r="D758" s="38" t="s">
        <v>939</v>
      </c>
      <c r="E758" s="195" t="s">
        <v>273</v>
      </c>
      <c r="F758" s="38" t="s">
        <v>1022</v>
      </c>
      <c r="G758" s="38" t="s">
        <v>1023</v>
      </c>
      <c r="H758" s="156" t="s">
        <v>1024</v>
      </c>
      <c r="I758" s="38">
        <v>10</v>
      </c>
      <c r="J758" s="38">
        <v>2013</v>
      </c>
      <c r="K758" s="38" t="s">
        <v>2301</v>
      </c>
      <c r="L758" s="184">
        <v>41561.956250000003</v>
      </c>
      <c r="M758" s="157">
        <v>41561.98541666667</v>
      </c>
      <c r="N758" s="157">
        <v>41562.185416666667</v>
      </c>
      <c r="O758" s="157">
        <v>41562.224305555559</v>
      </c>
      <c r="P758" s="185" t="s">
        <v>2302</v>
      </c>
      <c r="Q758" s="239">
        <f t="shared" si="119"/>
        <v>0.19999999999708962</v>
      </c>
      <c r="R758" s="239">
        <f t="shared" si="120"/>
        <v>0.26805555555620231</v>
      </c>
      <c r="S758" s="21">
        <f t="shared" si="121"/>
        <v>1.1999999999825377</v>
      </c>
      <c r="U758">
        <v>815</v>
      </c>
      <c r="V758" s="187" t="s">
        <v>2300</v>
      </c>
    </row>
    <row r="759" spans="1:22">
      <c r="A759" s="155" t="s">
        <v>1020</v>
      </c>
      <c r="B759" s="38" t="s">
        <v>488</v>
      </c>
      <c r="C759" s="38" t="s">
        <v>1021</v>
      </c>
      <c r="D759" s="38" t="s">
        <v>939</v>
      </c>
      <c r="E759" s="195" t="s">
        <v>273</v>
      </c>
      <c r="F759" s="38" t="s">
        <v>1022</v>
      </c>
      <c r="G759" s="38" t="s">
        <v>1023</v>
      </c>
      <c r="H759" s="156" t="s">
        <v>1024</v>
      </c>
      <c r="I759" s="38">
        <v>10</v>
      </c>
      <c r="J759" s="38">
        <v>2013</v>
      </c>
      <c r="K759" s="38" t="s">
        <v>2298</v>
      </c>
      <c r="L759" s="184">
        <v>41562.715277777781</v>
      </c>
      <c r="M759" s="184">
        <v>41562.743055555555</v>
      </c>
      <c r="N759" s="157">
        <v>41563.125694444447</v>
      </c>
      <c r="O759" s="157">
        <v>41563.169444444444</v>
      </c>
      <c r="P759" s="185" t="s">
        <v>2299</v>
      </c>
      <c r="Q759" s="239">
        <f t="shared" si="119"/>
        <v>0.38263888889196096</v>
      </c>
      <c r="R759" s="239">
        <f t="shared" si="120"/>
        <v>0.45416666666278616</v>
      </c>
      <c r="S759" s="21">
        <f t="shared" si="121"/>
        <v>2.2958333333517658</v>
      </c>
      <c r="U759">
        <v>901</v>
      </c>
      <c r="V759" s="187" t="s">
        <v>2300</v>
      </c>
    </row>
    <row r="760" spans="1:22">
      <c r="A760" s="155" t="s">
        <v>1020</v>
      </c>
      <c r="B760" s="38" t="s">
        <v>488</v>
      </c>
      <c r="C760" s="38" t="s">
        <v>1021</v>
      </c>
      <c r="D760" s="38" t="s">
        <v>939</v>
      </c>
      <c r="E760" s="195" t="s">
        <v>273</v>
      </c>
      <c r="F760" s="38" t="s">
        <v>1022</v>
      </c>
      <c r="G760" s="38" t="s">
        <v>1023</v>
      </c>
      <c r="H760" s="156" t="s">
        <v>1024</v>
      </c>
      <c r="I760" s="38">
        <v>10</v>
      </c>
      <c r="J760" s="38">
        <v>2013</v>
      </c>
      <c r="K760" s="38" t="s">
        <v>2295</v>
      </c>
      <c r="L760" s="184">
        <v>41563.711805555555</v>
      </c>
      <c r="M760" s="157">
        <v>41563.737500000003</v>
      </c>
      <c r="N760" s="157">
        <v>41563.947222222225</v>
      </c>
      <c r="O760" s="157">
        <v>41563.981944444444</v>
      </c>
      <c r="P760" s="185" t="s">
        <v>2296</v>
      </c>
      <c r="Q760" s="239">
        <f t="shared" si="119"/>
        <v>0.20972222222189885</v>
      </c>
      <c r="R760" s="239">
        <f t="shared" si="120"/>
        <v>0.27013888888905058</v>
      </c>
      <c r="S760" s="21">
        <f t="shared" si="121"/>
        <v>1.2583333333313931</v>
      </c>
      <c r="U760">
        <v>870</v>
      </c>
      <c r="V760" s="187" t="s">
        <v>2297</v>
      </c>
    </row>
    <row r="761" spans="1:22">
      <c r="A761" s="187" t="s">
        <v>1025</v>
      </c>
      <c r="B761" s="38" t="s">
        <v>488</v>
      </c>
      <c r="C761" s="179" t="s">
        <v>1026</v>
      </c>
      <c r="D761" s="38" t="s">
        <v>1027</v>
      </c>
      <c r="E761" s="126" t="s">
        <v>206</v>
      </c>
      <c r="F761" s="38" t="s">
        <v>1028</v>
      </c>
      <c r="G761" s="38">
        <v>9</v>
      </c>
      <c r="H761" s="38">
        <v>86</v>
      </c>
      <c r="I761" s="38">
        <v>16</v>
      </c>
      <c r="J761" s="38">
        <v>2013</v>
      </c>
      <c r="K761" s="38" t="s">
        <v>2293</v>
      </c>
      <c r="L761" s="157">
        <v>41616.86041666667</v>
      </c>
      <c r="M761" s="184"/>
      <c r="N761" s="184"/>
      <c r="O761" s="157">
        <v>41616.973611111112</v>
      </c>
      <c r="P761" s="218" t="s">
        <v>2279</v>
      </c>
      <c r="Q761" s="239">
        <f t="shared" si="119"/>
        <v>0</v>
      </c>
      <c r="R761" s="239">
        <f t="shared" si="120"/>
        <v>0.1131944444423425</v>
      </c>
      <c r="S761" s="21">
        <f t="shared" si="121"/>
        <v>0</v>
      </c>
      <c r="U761">
        <v>1626</v>
      </c>
      <c r="V761" s="187" t="s">
        <v>2294</v>
      </c>
    </row>
    <row r="762" spans="1:22">
      <c r="A762" s="187" t="s">
        <v>1025</v>
      </c>
      <c r="B762" s="38" t="s">
        <v>488</v>
      </c>
      <c r="C762" s="179" t="s">
        <v>1026</v>
      </c>
      <c r="D762" s="38" t="s">
        <v>1027</v>
      </c>
      <c r="E762" s="126" t="s">
        <v>206</v>
      </c>
      <c r="F762" s="38" t="s">
        <v>1028</v>
      </c>
      <c r="G762" s="38">
        <v>9</v>
      </c>
      <c r="H762" s="38">
        <v>86</v>
      </c>
      <c r="I762" s="38">
        <v>16</v>
      </c>
      <c r="J762" s="38">
        <v>2013</v>
      </c>
      <c r="K762" s="38" t="s">
        <v>2291</v>
      </c>
      <c r="L762" s="184">
        <v>41617.057638888888</v>
      </c>
      <c r="M762" s="184">
        <v>41617.14166666667</v>
      </c>
      <c r="N762" s="184">
        <v>41621.112500000003</v>
      </c>
      <c r="O762" s="157">
        <v>41621.205555555556</v>
      </c>
      <c r="P762" s="218" t="s">
        <v>2279</v>
      </c>
      <c r="Q762" s="239">
        <f t="shared" si="119"/>
        <v>3.9708333333328483</v>
      </c>
      <c r="R762" s="239">
        <f t="shared" si="120"/>
        <v>4.1479166666686069</v>
      </c>
      <c r="S762" s="21">
        <f t="shared" si="121"/>
        <v>23.82499999999709</v>
      </c>
      <c r="U762">
        <v>3185</v>
      </c>
      <c r="V762" s="187" t="s">
        <v>2292</v>
      </c>
    </row>
    <row r="763" spans="1:22">
      <c r="A763" s="187" t="s">
        <v>1025</v>
      </c>
      <c r="B763" s="38" t="s">
        <v>488</v>
      </c>
      <c r="C763" s="179" t="s">
        <v>1026</v>
      </c>
      <c r="D763" s="38" t="s">
        <v>1027</v>
      </c>
      <c r="E763" s="126" t="s">
        <v>206</v>
      </c>
      <c r="F763" s="38" t="s">
        <v>1028</v>
      </c>
      <c r="G763" s="38">
        <v>9</v>
      </c>
      <c r="H763" s="38">
        <v>86</v>
      </c>
      <c r="I763" s="38">
        <v>16</v>
      </c>
      <c r="J763" s="38">
        <v>2013</v>
      </c>
      <c r="K763" s="38" t="s">
        <v>2289</v>
      </c>
      <c r="L763" s="157">
        <v>41621.593055555553</v>
      </c>
      <c r="M763" s="157">
        <v>41621.67291666667</v>
      </c>
      <c r="N763" s="157">
        <v>41622.013888888891</v>
      </c>
      <c r="O763" s="157">
        <v>41622.093055555553</v>
      </c>
      <c r="P763" s="218" t="s">
        <v>2279</v>
      </c>
      <c r="Q763" s="239">
        <f t="shared" si="119"/>
        <v>0.34097222222044365</v>
      </c>
      <c r="R763" s="239">
        <f t="shared" si="120"/>
        <v>0.5</v>
      </c>
      <c r="S763" s="21">
        <f t="shared" si="121"/>
        <v>2.0458333333226619</v>
      </c>
      <c r="U763">
        <v>3062</v>
      </c>
      <c r="V763" s="187" t="s">
        <v>2290</v>
      </c>
    </row>
    <row r="764" spans="1:22">
      <c r="A764" s="187" t="s">
        <v>1025</v>
      </c>
      <c r="B764" s="38" t="s">
        <v>488</v>
      </c>
      <c r="C764" s="179" t="s">
        <v>1026</v>
      </c>
      <c r="D764" s="38" t="s">
        <v>1027</v>
      </c>
      <c r="E764" s="126" t="s">
        <v>206</v>
      </c>
      <c r="F764" s="38" t="s">
        <v>1028</v>
      </c>
      <c r="G764" s="38">
        <v>9</v>
      </c>
      <c r="H764" s="38">
        <v>86</v>
      </c>
      <c r="I764" s="38">
        <v>16</v>
      </c>
      <c r="J764" s="38">
        <v>2013</v>
      </c>
      <c r="K764" s="38" t="s">
        <v>2287</v>
      </c>
      <c r="L764" s="157">
        <v>41622.592361111114</v>
      </c>
      <c r="M764" s="157">
        <v>41622.709722222222</v>
      </c>
      <c r="N764" s="157">
        <v>41622.813194444447</v>
      </c>
      <c r="O764" s="157">
        <v>41622.970833333333</v>
      </c>
      <c r="P764" s="218" t="s">
        <v>2284</v>
      </c>
      <c r="Q764" s="239">
        <f t="shared" si="119"/>
        <v>0.10347222222480923</v>
      </c>
      <c r="R764" s="239">
        <f t="shared" si="120"/>
        <v>0.37847222221898846</v>
      </c>
      <c r="S764" s="21">
        <f t="shared" si="121"/>
        <v>0.62083333334885538</v>
      </c>
      <c r="U764">
        <v>4370</v>
      </c>
      <c r="V764" s="187" t="s">
        <v>2288</v>
      </c>
    </row>
    <row r="765" spans="1:22">
      <c r="A765" s="187" t="s">
        <v>1025</v>
      </c>
      <c r="B765" s="38" t="s">
        <v>488</v>
      </c>
      <c r="C765" s="179" t="s">
        <v>1026</v>
      </c>
      <c r="D765" s="38" t="s">
        <v>1027</v>
      </c>
      <c r="E765" s="126" t="s">
        <v>206</v>
      </c>
      <c r="F765" s="38" t="s">
        <v>1028</v>
      </c>
      <c r="G765" s="38">
        <v>9</v>
      </c>
      <c r="H765" s="38">
        <v>86</v>
      </c>
      <c r="I765" s="38">
        <v>16</v>
      </c>
      <c r="J765" s="38">
        <v>2013</v>
      </c>
      <c r="K765" s="38" t="s">
        <v>2285</v>
      </c>
      <c r="L765" s="157">
        <v>41623.100694444445</v>
      </c>
      <c r="M765" s="157">
        <v>41623.210416666669</v>
      </c>
      <c r="N765" s="157">
        <v>41623.363194444442</v>
      </c>
      <c r="O765" s="157">
        <v>41623.477777777778</v>
      </c>
      <c r="P765" s="218" t="s">
        <v>2284</v>
      </c>
      <c r="Q765" s="239">
        <f t="shared" si="119"/>
        <v>0.15277777777373558</v>
      </c>
      <c r="R765" s="239">
        <f t="shared" si="120"/>
        <v>0.37708333333284827</v>
      </c>
      <c r="S765" s="21">
        <f t="shared" si="121"/>
        <v>0.91666666664241347</v>
      </c>
      <c r="U765">
        <v>4376</v>
      </c>
      <c r="V765" s="187" t="s">
        <v>2286</v>
      </c>
    </row>
    <row r="766" spans="1:22">
      <c r="A766" s="187" t="s">
        <v>1025</v>
      </c>
      <c r="B766" s="38" t="s">
        <v>488</v>
      </c>
      <c r="C766" s="179" t="s">
        <v>1026</v>
      </c>
      <c r="D766" s="38" t="s">
        <v>1027</v>
      </c>
      <c r="E766" s="126" t="s">
        <v>206</v>
      </c>
      <c r="F766" s="38" t="s">
        <v>1028</v>
      </c>
      <c r="G766" s="38">
        <v>9</v>
      </c>
      <c r="H766" s="38">
        <v>86</v>
      </c>
      <c r="I766" s="38">
        <v>16</v>
      </c>
      <c r="J766" s="38">
        <v>2013</v>
      </c>
      <c r="K766" s="38" t="s">
        <v>2283</v>
      </c>
      <c r="L766" s="184">
        <v>41623.759027777778</v>
      </c>
      <c r="M766" s="157">
        <v>41623.865972222222</v>
      </c>
      <c r="N766" s="157">
        <v>41624.106944444444</v>
      </c>
      <c r="O766" s="157">
        <v>41624.199305555558</v>
      </c>
      <c r="P766" s="218" t="s">
        <v>2284</v>
      </c>
      <c r="Q766" s="239">
        <f t="shared" si="119"/>
        <v>0.24097222222189885</v>
      </c>
      <c r="R766" s="239">
        <f t="shared" si="120"/>
        <v>0.44027777777955635</v>
      </c>
      <c r="S766" s="21">
        <f t="shared" si="121"/>
        <v>1.4458333333313931</v>
      </c>
      <c r="U766">
        <v>4377</v>
      </c>
      <c r="V766" s="187"/>
    </row>
    <row r="767" spans="1:22">
      <c r="A767" s="187" t="s">
        <v>1025</v>
      </c>
      <c r="B767" s="38" t="s">
        <v>488</v>
      </c>
      <c r="C767" s="179" t="s">
        <v>1026</v>
      </c>
      <c r="D767" s="38" t="s">
        <v>1027</v>
      </c>
      <c r="E767" s="126" t="s">
        <v>206</v>
      </c>
      <c r="F767" s="38" t="s">
        <v>1028</v>
      </c>
      <c r="G767" s="38">
        <v>9</v>
      </c>
      <c r="H767" s="38">
        <v>86</v>
      </c>
      <c r="I767" s="38">
        <v>16</v>
      </c>
      <c r="J767" s="38">
        <v>2013</v>
      </c>
      <c r="K767" s="38" t="s">
        <v>2281</v>
      </c>
      <c r="L767" s="157">
        <v>41624.759027777778</v>
      </c>
      <c r="M767" s="157">
        <v>41624.840277777781</v>
      </c>
      <c r="N767" s="157">
        <v>41625.222916666666</v>
      </c>
      <c r="O767" s="157">
        <v>41625.393055555556</v>
      </c>
      <c r="P767" s="218" t="s">
        <v>2279</v>
      </c>
      <c r="Q767" s="239">
        <f t="shared" si="119"/>
        <v>0.382638888884685</v>
      </c>
      <c r="R767" s="239">
        <f t="shared" si="120"/>
        <v>0.63402777777810115</v>
      </c>
      <c r="S767" s="21">
        <f t="shared" si="121"/>
        <v>2.29583333330811</v>
      </c>
      <c r="U767">
        <v>3114</v>
      </c>
      <c r="V767" s="187" t="s">
        <v>2282</v>
      </c>
    </row>
    <row r="768" spans="1:22">
      <c r="A768" s="187" t="s">
        <v>1025</v>
      </c>
      <c r="B768" s="38" t="s">
        <v>488</v>
      </c>
      <c r="C768" s="179" t="s">
        <v>1026</v>
      </c>
      <c r="D768" s="38" t="s">
        <v>1027</v>
      </c>
      <c r="E768" s="126" t="s">
        <v>206</v>
      </c>
      <c r="F768" s="38" t="s">
        <v>1033</v>
      </c>
      <c r="G768" s="38">
        <v>9</v>
      </c>
      <c r="H768" s="38">
        <v>86</v>
      </c>
      <c r="I768" s="38">
        <v>16</v>
      </c>
      <c r="J768" s="38">
        <v>2013</v>
      </c>
      <c r="K768" s="38" t="s">
        <v>2278</v>
      </c>
      <c r="L768" s="157">
        <v>41625.670138888891</v>
      </c>
      <c r="M768" s="157">
        <v>41625.786805555559</v>
      </c>
      <c r="N768" s="157">
        <v>41630.839583333334</v>
      </c>
      <c r="O768" s="157">
        <v>41630.922222222223</v>
      </c>
      <c r="P768" s="218" t="s">
        <v>2279</v>
      </c>
      <c r="Q768" s="239">
        <f t="shared" si="119"/>
        <v>5.0527777777751908</v>
      </c>
      <c r="R768" s="239">
        <f t="shared" si="120"/>
        <v>5.2520833333328483</v>
      </c>
      <c r="S768" s="21">
        <f t="shared" si="121"/>
        <v>30.316666666651145</v>
      </c>
      <c r="U768">
        <v>3187</v>
      </c>
      <c r="V768" s="187" t="s">
        <v>2280</v>
      </c>
    </row>
    <row r="769" spans="1:22">
      <c r="A769" s="155" t="s">
        <v>1030</v>
      </c>
      <c r="B769" s="38" t="s">
        <v>488</v>
      </c>
      <c r="C769" s="38" t="s">
        <v>1031</v>
      </c>
      <c r="D769" s="38" t="s">
        <v>1032</v>
      </c>
      <c r="E769" s="126" t="s">
        <v>206</v>
      </c>
      <c r="F769" s="38" t="s">
        <v>1033</v>
      </c>
      <c r="G769" s="38">
        <v>8.9</v>
      </c>
      <c r="H769" s="38">
        <v>-104.3</v>
      </c>
      <c r="I769" s="179">
        <v>13</v>
      </c>
      <c r="J769" s="38">
        <v>2013</v>
      </c>
      <c r="K769" s="38" t="s">
        <v>2276</v>
      </c>
      <c r="L769" s="232">
        <v>41641.743750000001</v>
      </c>
      <c r="M769" s="232">
        <v>41641.830555555556</v>
      </c>
      <c r="N769" s="232">
        <v>41645.993055555555</v>
      </c>
      <c r="O769" s="232">
        <v>41646.072916666664</v>
      </c>
      <c r="P769" s="126" t="s">
        <v>2277</v>
      </c>
      <c r="Q769" s="239">
        <f>N769 - M769</f>
        <v>4.1624999999985448</v>
      </c>
      <c r="R769" s="239">
        <f>O769 - L769</f>
        <v>4.3291666666627862</v>
      </c>
      <c r="S769" s="21">
        <f t="shared" si="121"/>
        <v>24.974999999991269</v>
      </c>
      <c r="U769" s="28">
        <v>2512</v>
      </c>
      <c r="V769" s="155" t="s">
        <v>2271</v>
      </c>
    </row>
    <row r="770" spans="1:22">
      <c r="A770" s="155" t="s">
        <v>1030</v>
      </c>
      <c r="B770" s="38" t="s">
        <v>488</v>
      </c>
      <c r="C770" s="38" t="s">
        <v>1031</v>
      </c>
      <c r="D770" s="38" t="s">
        <v>1032</v>
      </c>
      <c r="E770" s="126" t="s">
        <v>206</v>
      </c>
      <c r="F770" s="38" t="s">
        <v>1033</v>
      </c>
      <c r="G770" s="38">
        <v>8.9</v>
      </c>
      <c r="H770" s="38">
        <v>-104.3</v>
      </c>
      <c r="I770" s="179">
        <v>13</v>
      </c>
      <c r="J770" s="38">
        <v>2013</v>
      </c>
      <c r="K770" s="38" t="s">
        <v>2274</v>
      </c>
      <c r="L770" s="232">
        <v>41647.885416666664</v>
      </c>
      <c r="M770" s="233">
        <v>41647.952777777777</v>
      </c>
      <c r="N770" s="232">
        <v>41651.550000000003</v>
      </c>
      <c r="O770" s="232">
        <v>41651.638888888891</v>
      </c>
      <c r="P770" s="38" t="s">
        <v>2275</v>
      </c>
      <c r="Q770" s="239">
        <f>N770 - M770</f>
        <v>3.5972222222262644</v>
      </c>
      <c r="R770" s="239">
        <f>O770 - L770</f>
        <v>3.7534722222262644</v>
      </c>
      <c r="S770" s="21">
        <f t="shared" si="121"/>
        <v>21.583333333357587</v>
      </c>
      <c r="U770" s="28">
        <v>2519</v>
      </c>
      <c r="V770" s="155" t="s">
        <v>2271</v>
      </c>
    </row>
    <row r="771" spans="1:22">
      <c r="A771" s="155" t="s">
        <v>1030</v>
      </c>
      <c r="B771" s="38" t="s">
        <v>488</v>
      </c>
      <c r="C771" s="38" t="s">
        <v>1031</v>
      </c>
      <c r="D771" s="38" t="s">
        <v>1032</v>
      </c>
      <c r="E771" s="126" t="s">
        <v>206</v>
      </c>
      <c r="F771" s="38" t="s">
        <v>1033</v>
      </c>
      <c r="G771" s="38">
        <v>8.9</v>
      </c>
      <c r="H771" s="38">
        <v>-104.3</v>
      </c>
      <c r="I771" s="179">
        <v>13</v>
      </c>
      <c r="J771" s="38">
        <v>2013</v>
      </c>
      <c r="K771" s="38" t="s">
        <v>2272</v>
      </c>
      <c r="L771" s="232">
        <v>41652.050902777781</v>
      </c>
      <c r="M771" s="232">
        <v>41652.116666666669</v>
      </c>
      <c r="N771" s="184">
        <v>41654.210416666669</v>
      </c>
      <c r="O771" s="232">
        <v>41654.299305555556</v>
      </c>
      <c r="P771" s="38" t="s">
        <v>2273</v>
      </c>
      <c r="Q771" s="239">
        <f>N771 - M771</f>
        <v>2.09375</v>
      </c>
      <c r="R771" s="239">
        <f>O771 - L771</f>
        <v>2.2484027777754818</v>
      </c>
      <c r="S771" s="21">
        <f t="shared" si="121"/>
        <v>12.5625</v>
      </c>
      <c r="U771" s="28">
        <v>2521</v>
      </c>
      <c r="V771" s="155" t="s">
        <v>2271</v>
      </c>
    </row>
    <row r="772" spans="1:22">
      <c r="A772" s="155" t="s">
        <v>1030</v>
      </c>
      <c r="B772" s="38" t="s">
        <v>488</v>
      </c>
      <c r="C772" s="38" t="s">
        <v>1031</v>
      </c>
      <c r="D772" s="38" t="s">
        <v>1032</v>
      </c>
      <c r="E772" s="126" t="s">
        <v>206</v>
      </c>
      <c r="F772" s="38" t="s">
        <v>1033</v>
      </c>
      <c r="G772" s="38">
        <v>8.9</v>
      </c>
      <c r="H772" s="38">
        <v>-104.3</v>
      </c>
      <c r="I772" s="179">
        <v>13</v>
      </c>
      <c r="J772" s="38">
        <v>2013</v>
      </c>
      <c r="K772" s="38" t="s">
        <v>2270</v>
      </c>
      <c r="L772" s="157">
        <v>41655.046527777777</v>
      </c>
      <c r="M772" s="157">
        <v>41655.116666666669</v>
      </c>
      <c r="N772" s="232">
        <v>41657.861805555556</v>
      </c>
      <c r="O772" s="232">
        <v>41657.968055555553</v>
      </c>
      <c r="P772" s="38" t="s">
        <v>2268</v>
      </c>
      <c r="Q772" s="239">
        <f>N772 - M772</f>
        <v>2.7451388888875954</v>
      </c>
      <c r="R772" s="239">
        <f>O772 - L772</f>
        <v>2.921527777776646</v>
      </c>
      <c r="S772" s="21">
        <f t="shared" si="121"/>
        <v>16.470833333325572</v>
      </c>
      <c r="U772">
        <v>2520</v>
      </c>
      <c r="V772" s="155" t="s">
        <v>2271</v>
      </c>
    </row>
    <row r="773" spans="1:22">
      <c r="A773" s="155" t="s">
        <v>1030</v>
      </c>
      <c r="B773" s="38" t="s">
        <v>488</v>
      </c>
      <c r="C773" s="38" t="s">
        <v>1031</v>
      </c>
      <c r="D773" s="38" t="s">
        <v>1032</v>
      </c>
      <c r="E773" s="126" t="s">
        <v>206</v>
      </c>
      <c r="F773" s="38" t="s">
        <v>1033</v>
      </c>
      <c r="G773" s="38">
        <v>8.9</v>
      </c>
      <c r="H773" s="38">
        <v>-104.3</v>
      </c>
      <c r="I773" s="179">
        <v>13</v>
      </c>
      <c r="J773" s="38">
        <v>2013</v>
      </c>
      <c r="K773" s="38" t="s">
        <v>2267</v>
      </c>
      <c r="L773" s="157">
        <v>41658.059027777781</v>
      </c>
      <c r="M773" s="157">
        <v>41658.126388888886</v>
      </c>
      <c r="N773" s="232">
        <v>41658.234722222223</v>
      </c>
      <c r="O773" s="232">
        <v>41658.299305555556</v>
      </c>
      <c r="P773" s="38" t="s">
        <v>2268</v>
      </c>
      <c r="Q773" s="239">
        <f>N773 - M773</f>
        <v>0.10833333333721384</v>
      </c>
      <c r="R773" s="239">
        <f>O773 - L773</f>
        <v>0.24027777777519077</v>
      </c>
      <c r="S773" s="21">
        <f t="shared" si="121"/>
        <v>0.65000000002328306</v>
      </c>
      <c r="U773">
        <v>2512</v>
      </c>
      <c r="V773" s="155" t="s">
        <v>2269</v>
      </c>
    </row>
    <row r="774" spans="1:22">
      <c r="A774" s="187" t="s">
        <v>1034</v>
      </c>
      <c r="B774" s="38" t="s">
        <v>775</v>
      </c>
      <c r="C774" s="179" t="s">
        <v>1035</v>
      </c>
      <c r="D774" s="38" t="s">
        <v>6807</v>
      </c>
      <c r="E774" s="126" t="s">
        <v>222</v>
      </c>
      <c r="F774" s="38" t="s">
        <v>962</v>
      </c>
      <c r="G774" s="38">
        <v>23</v>
      </c>
      <c r="H774" s="38">
        <v>-46</v>
      </c>
      <c r="I774" s="38">
        <v>23</v>
      </c>
      <c r="J774" s="38">
        <v>2014</v>
      </c>
      <c r="K774" s="38" t="s">
        <v>2265</v>
      </c>
      <c r="L774" s="157">
        <v>41728.422222222223</v>
      </c>
      <c r="M774" s="184"/>
      <c r="N774" s="184"/>
      <c r="O774" s="157">
        <v>41728.436805555553</v>
      </c>
      <c r="P774" s="218"/>
      <c r="Q774" s="239">
        <f t="shared" ref="Q774:Q784" si="122">N774 - M774</f>
        <v>0</v>
      </c>
      <c r="R774" s="239">
        <f t="shared" ref="R774:R784" si="123">O774 - L774</f>
        <v>1.4583333329937886E-2</v>
      </c>
      <c r="S774" s="21">
        <f t="shared" ref="S774:S784" si="124">((VALUE(Q774)) * 24) * 0.25</f>
        <v>0</v>
      </c>
      <c r="V774" s="187" t="s">
        <v>2266</v>
      </c>
    </row>
    <row r="775" spans="1:22">
      <c r="A775" s="187" t="s">
        <v>1034</v>
      </c>
      <c r="B775" s="38" t="s">
        <v>775</v>
      </c>
      <c r="C775" s="179" t="s">
        <v>1035</v>
      </c>
      <c r="D775" s="38" t="s">
        <v>6807</v>
      </c>
      <c r="E775" s="126" t="s">
        <v>222</v>
      </c>
      <c r="F775" s="38" t="s">
        <v>962</v>
      </c>
      <c r="G775" s="38">
        <v>23</v>
      </c>
      <c r="H775" s="38">
        <v>-46</v>
      </c>
      <c r="I775" s="38">
        <v>23</v>
      </c>
      <c r="J775" s="38">
        <v>2014</v>
      </c>
      <c r="K775" s="38" t="s">
        <v>2262</v>
      </c>
      <c r="L775" s="184">
        <v>41729.338888888888</v>
      </c>
      <c r="M775" s="184">
        <v>41729.445138888892</v>
      </c>
      <c r="N775" s="184">
        <v>41729.728472222225</v>
      </c>
      <c r="O775" s="157">
        <v>41729.832638888889</v>
      </c>
      <c r="P775" s="218" t="s">
        <v>2263</v>
      </c>
      <c r="Q775" s="239">
        <f t="shared" si="122"/>
        <v>0.28333333333284827</v>
      </c>
      <c r="R775" s="239">
        <f t="shared" si="123"/>
        <v>0.49375000000145519</v>
      </c>
      <c r="S775" s="21">
        <f t="shared" si="124"/>
        <v>1.6999999999970896</v>
      </c>
      <c r="U775" s="28">
        <v>4411</v>
      </c>
      <c r="V775" s="187" t="s">
        <v>2264</v>
      </c>
    </row>
    <row r="776" spans="1:22">
      <c r="A776" s="187" t="s">
        <v>1034</v>
      </c>
      <c r="B776" s="38" t="s">
        <v>775</v>
      </c>
      <c r="C776" s="179" t="s">
        <v>1035</v>
      </c>
      <c r="D776" s="38" t="s">
        <v>6807</v>
      </c>
      <c r="E776" s="126" t="s">
        <v>222</v>
      </c>
      <c r="F776" s="38" t="s">
        <v>962</v>
      </c>
      <c r="G776" s="38">
        <v>23</v>
      </c>
      <c r="H776" s="38">
        <v>-46</v>
      </c>
      <c r="I776" s="38">
        <v>23</v>
      </c>
      <c r="J776" s="38">
        <v>2014</v>
      </c>
      <c r="K776" s="38" t="s">
        <v>2261</v>
      </c>
      <c r="L776" s="157">
        <v>41730.359722222223</v>
      </c>
      <c r="M776" s="157">
        <v>41730.46597222222</v>
      </c>
      <c r="N776" s="157">
        <v>41730.703472222223</v>
      </c>
      <c r="O776" s="157">
        <v>41730.820833333331</v>
      </c>
      <c r="P776" s="218" t="s">
        <v>2259</v>
      </c>
      <c r="Q776" s="239">
        <f t="shared" si="122"/>
        <v>0.23750000000291038</v>
      </c>
      <c r="R776" s="239">
        <f t="shared" si="123"/>
        <v>0.46111111110803904</v>
      </c>
      <c r="S776" s="21">
        <f t="shared" si="124"/>
        <v>1.4250000000174623</v>
      </c>
      <c r="U776" s="28">
        <v>4413</v>
      </c>
      <c r="V776" s="187" t="s">
        <v>2254</v>
      </c>
    </row>
    <row r="777" spans="1:22">
      <c r="A777" s="187" t="s">
        <v>1034</v>
      </c>
      <c r="B777" s="38" t="s">
        <v>775</v>
      </c>
      <c r="C777" s="179" t="s">
        <v>1035</v>
      </c>
      <c r="D777" s="38" t="s">
        <v>6807</v>
      </c>
      <c r="E777" s="126" t="s">
        <v>222</v>
      </c>
      <c r="F777" s="38" t="s">
        <v>962</v>
      </c>
      <c r="G777" s="38">
        <v>23</v>
      </c>
      <c r="H777" s="38">
        <v>-46</v>
      </c>
      <c r="I777" s="38">
        <v>23</v>
      </c>
      <c r="J777" s="38">
        <v>2014</v>
      </c>
      <c r="K777" s="38" t="s">
        <v>2258</v>
      </c>
      <c r="L777" s="157">
        <v>41731.356249999997</v>
      </c>
      <c r="M777" s="157">
        <v>41731.462500000001</v>
      </c>
      <c r="N777" s="157">
        <v>41731.746527777781</v>
      </c>
      <c r="O777" s="157">
        <v>41731.848611111112</v>
      </c>
      <c r="P777" s="218" t="s">
        <v>2259</v>
      </c>
      <c r="Q777" s="239">
        <f t="shared" si="122"/>
        <v>0.28402777777955635</v>
      </c>
      <c r="R777" s="239">
        <f t="shared" si="123"/>
        <v>0.492361111115315</v>
      </c>
      <c r="S777" s="21">
        <f t="shared" si="124"/>
        <v>1.7041666666773381</v>
      </c>
      <c r="U777" s="28">
        <v>4411</v>
      </c>
      <c r="V777" s="187" t="s">
        <v>2260</v>
      </c>
    </row>
    <row r="778" spans="1:22">
      <c r="A778" s="187" t="s">
        <v>1034</v>
      </c>
      <c r="B778" s="38" t="s">
        <v>775</v>
      </c>
      <c r="C778" s="179" t="s">
        <v>1035</v>
      </c>
      <c r="D778" s="38" t="s">
        <v>6807</v>
      </c>
      <c r="E778" s="126" t="s">
        <v>222</v>
      </c>
      <c r="F778" s="38" t="s">
        <v>962</v>
      </c>
      <c r="G778" s="38">
        <v>23</v>
      </c>
      <c r="H778" s="38">
        <v>-46</v>
      </c>
      <c r="I778" s="38">
        <v>23</v>
      </c>
      <c r="J778" s="38">
        <v>2014</v>
      </c>
      <c r="K778" s="38" t="s">
        <v>2257</v>
      </c>
      <c r="L778" s="157">
        <v>41732.353472222225</v>
      </c>
      <c r="M778" s="157">
        <v>41732.456250000003</v>
      </c>
      <c r="N778" s="157">
        <v>41733.731249999997</v>
      </c>
      <c r="O778" s="157">
        <v>41733.825694444444</v>
      </c>
      <c r="P778" s="218" t="s">
        <v>2245</v>
      </c>
      <c r="Q778" s="239">
        <f t="shared" si="122"/>
        <v>1.2749999999941792</v>
      </c>
      <c r="R778" s="239">
        <f t="shared" si="123"/>
        <v>1.4722222222189885</v>
      </c>
      <c r="S778" s="21">
        <f t="shared" si="124"/>
        <v>7.6499999999650754</v>
      </c>
      <c r="U778">
        <v>4278</v>
      </c>
      <c r="V778" s="187" t="s">
        <v>2246</v>
      </c>
    </row>
    <row r="779" spans="1:22">
      <c r="A779" s="187" t="s">
        <v>1034</v>
      </c>
      <c r="B779" s="38" t="s">
        <v>775</v>
      </c>
      <c r="C779" s="179" t="s">
        <v>1035</v>
      </c>
      <c r="D779" s="38" t="s">
        <v>6807</v>
      </c>
      <c r="E779" s="126" t="s">
        <v>222</v>
      </c>
      <c r="F779" s="38" t="s">
        <v>962</v>
      </c>
      <c r="G779" s="38">
        <v>23</v>
      </c>
      <c r="H779" s="38">
        <v>-46</v>
      </c>
      <c r="I779" s="38">
        <v>23</v>
      </c>
      <c r="J779" s="38">
        <v>2014</v>
      </c>
      <c r="K779" s="38" t="s">
        <v>2255</v>
      </c>
      <c r="L779" s="184">
        <v>41734.354166666664</v>
      </c>
      <c r="M779" s="157">
        <v>41734.463194444441</v>
      </c>
      <c r="N779" s="157">
        <v>41734.717361111114</v>
      </c>
      <c r="O779" s="157">
        <v>41734.828472222223</v>
      </c>
      <c r="P779" s="218" t="s">
        <v>2253</v>
      </c>
      <c r="Q779" s="239">
        <f t="shared" si="122"/>
        <v>0.2541666666729725</v>
      </c>
      <c r="R779" s="239">
        <f t="shared" si="123"/>
        <v>0.47430555555911269</v>
      </c>
      <c r="S779" s="21">
        <f t="shared" si="124"/>
        <v>1.525000000037835</v>
      </c>
      <c r="U779" s="28">
        <v>4481</v>
      </c>
      <c r="V779" s="187" t="s">
        <v>2256</v>
      </c>
    </row>
    <row r="780" spans="1:22">
      <c r="A780" s="187" t="s">
        <v>1034</v>
      </c>
      <c r="B780" s="38" t="s">
        <v>775</v>
      </c>
      <c r="C780" s="179" t="s">
        <v>1035</v>
      </c>
      <c r="D780" s="38" t="s">
        <v>6807</v>
      </c>
      <c r="E780" s="126" t="s">
        <v>222</v>
      </c>
      <c r="F780" s="38" t="s">
        <v>962</v>
      </c>
      <c r="G780" s="38">
        <v>23</v>
      </c>
      <c r="H780" s="38">
        <v>-46</v>
      </c>
      <c r="I780" s="38">
        <v>23</v>
      </c>
      <c r="J780" s="38">
        <v>2014</v>
      </c>
      <c r="K780" s="38" t="s">
        <v>2252</v>
      </c>
      <c r="L780" s="157">
        <v>41735.355555555558</v>
      </c>
      <c r="M780" s="157">
        <v>41735.462500000001</v>
      </c>
      <c r="N780" s="157">
        <v>41735.640972222223</v>
      </c>
      <c r="O780" s="157">
        <v>41735.767361111109</v>
      </c>
      <c r="P780" s="218" t="s">
        <v>2253</v>
      </c>
      <c r="Q780" s="239">
        <f t="shared" si="122"/>
        <v>0.17847222222189885</v>
      </c>
      <c r="R780" s="239">
        <f t="shared" si="123"/>
        <v>0.41180555555183673</v>
      </c>
      <c r="S780" s="21">
        <f t="shared" si="124"/>
        <v>1.0708333333313931</v>
      </c>
      <c r="U780">
        <v>4481</v>
      </c>
      <c r="V780" s="187" t="s">
        <v>2254</v>
      </c>
    </row>
    <row r="781" spans="1:22">
      <c r="A781" s="187" t="s">
        <v>1034</v>
      </c>
      <c r="B781" s="38" t="s">
        <v>775</v>
      </c>
      <c r="C781" s="179" t="s">
        <v>1035</v>
      </c>
      <c r="D781" s="38" t="s">
        <v>6807</v>
      </c>
      <c r="E781" s="126" t="s">
        <v>222</v>
      </c>
      <c r="F781" s="38" t="s">
        <v>962</v>
      </c>
      <c r="G781" s="38">
        <v>23</v>
      </c>
      <c r="H781" s="38">
        <v>-46</v>
      </c>
      <c r="I781" s="38">
        <v>23</v>
      </c>
      <c r="J781" s="38">
        <v>2014</v>
      </c>
      <c r="K781" s="38" t="s">
        <v>2251</v>
      </c>
      <c r="L781" s="157">
        <v>41736.356944444444</v>
      </c>
      <c r="M781" s="157">
        <v>41736.436805555553</v>
      </c>
      <c r="N781" s="157">
        <v>41736.772222222222</v>
      </c>
      <c r="O781" s="157">
        <v>41736.84097222222</v>
      </c>
      <c r="P781" s="218" t="s">
        <v>2245</v>
      </c>
      <c r="Q781" s="239">
        <f t="shared" si="122"/>
        <v>0.33541666666860692</v>
      </c>
      <c r="R781" s="239">
        <f t="shared" si="123"/>
        <v>0.48402777777664596</v>
      </c>
      <c r="S781" s="21">
        <f t="shared" si="124"/>
        <v>2.0125000000116415</v>
      </c>
      <c r="U781">
        <v>3085</v>
      </c>
      <c r="V781" s="187" t="s">
        <v>2246</v>
      </c>
    </row>
    <row r="782" spans="1:22">
      <c r="A782" s="187" t="s">
        <v>1034</v>
      </c>
      <c r="B782" s="38" t="s">
        <v>775</v>
      </c>
      <c r="C782" s="179" t="s">
        <v>1035</v>
      </c>
      <c r="D782" s="38" t="s">
        <v>6807</v>
      </c>
      <c r="E782" s="126" t="s">
        <v>222</v>
      </c>
      <c r="F782" s="38" t="s">
        <v>962</v>
      </c>
      <c r="G782" s="38">
        <v>23</v>
      </c>
      <c r="H782" s="38">
        <v>-46</v>
      </c>
      <c r="I782" s="38">
        <v>23</v>
      </c>
      <c r="J782" s="38">
        <v>2014</v>
      </c>
      <c r="K782" s="38" t="s">
        <v>2248</v>
      </c>
      <c r="L782" s="157">
        <v>41737.355555555558</v>
      </c>
      <c r="M782" s="157">
        <v>41737.463194444441</v>
      </c>
      <c r="N782" s="157">
        <v>41737.740972222222</v>
      </c>
      <c r="O782" s="157">
        <v>41737.843055555553</v>
      </c>
      <c r="P782" s="218" t="s">
        <v>2249</v>
      </c>
      <c r="Q782" s="239">
        <f t="shared" si="122"/>
        <v>0.27777777778101154</v>
      </c>
      <c r="R782" s="239">
        <f t="shared" si="123"/>
        <v>0.48749999999563443</v>
      </c>
      <c r="S782" s="21">
        <f t="shared" si="124"/>
        <v>1.6666666666860692</v>
      </c>
      <c r="U782">
        <v>4409</v>
      </c>
      <c r="V782" s="187" t="s">
        <v>2250</v>
      </c>
    </row>
    <row r="783" spans="1:22">
      <c r="A783" s="187" t="s">
        <v>1034</v>
      </c>
      <c r="B783" s="38" t="s">
        <v>775</v>
      </c>
      <c r="C783" s="179" t="s">
        <v>1035</v>
      </c>
      <c r="D783" s="38" t="s">
        <v>6807</v>
      </c>
      <c r="E783" s="126" t="s">
        <v>222</v>
      </c>
      <c r="F783" s="38" t="s">
        <v>962</v>
      </c>
      <c r="G783" s="38">
        <v>23</v>
      </c>
      <c r="H783" s="38">
        <v>-46</v>
      </c>
      <c r="I783" s="38">
        <v>23</v>
      </c>
      <c r="J783" s="38">
        <v>2014</v>
      </c>
      <c r="K783" s="38" t="s">
        <v>2247</v>
      </c>
      <c r="L783" s="157">
        <v>41738.353472222225</v>
      </c>
      <c r="M783" s="157">
        <v>41738.445138888892</v>
      </c>
      <c r="N783" s="157">
        <v>41739.647222222222</v>
      </c>
      <c r="O783" s="157">
        <v>41739.818749999999</v>
      </c>
      <c r="P783" s="218" t="s">
        <v>2245</v>
      </c>
      <c r="Q783" s="239">
        <f t="shared" si="122"/>
        <v>1.2020833333299379</v>
      </c>
      <c r="R783" s="239">
        <f t="shared" si="123"/>
        <v>1.4652777777737356</v>
      </c>
      <c r="S783" s="21">
        <f t="shared" si="124"/>
        <v>7.2124999999796273</v>
      </c>
      <c r="U783">
        <v>4391</v>
      </c>
      <c r="V783" s="187" t="s">
        <v>2246</v>
      </c>
    </row>
    <row r="784" spans="1:22">
      <c r="A784" s="187" t="s">
        <v>1034</v>
      </c>
      <c r="B784" s="38" t="s">
        <v>775</v>
      </c>
      <c r="C784" s="179" t="s">
        <v>1035</v>
      </c>
      <c r="D784" s="38" t="s">
        <v>6807</v>
      </c>
      <c r="E784" s="126" t="s">
        <v>222</v>
      </c>
      <c r="F784" s="38" t="s">
        <v>962</v>
      </c>
      <c r="G784" s="38">
        <v>23</v>
      </c>
      <c r="H784" s="38">
        <v>-46</v>
      </c>
      <c r="I784" s="38">
        <v>23</v>
      </c>
      <c r="J784" s="38">
        <v>2014</v>
      </c>
      <c r="K784" s="38" t="s">
        <v>2243</v>
      </c>
      <c r="L784" s="184">
        <v>41740.354166666664</v>
      </c>
      <c r="M784" s="157">
        <v>41740.455555555556</v>
      </c>
      <c r="N784" s="157">
        <v>41741.5625</v>
      </c>
      <c r="O784" s="157">
        <v>41741.676388888889</v>
      </c>
      <c r="P784" s="218" t="s">
        <v>2245</v>
      </c>
      <c r="Q784" s="239">
        <f t="shared" si="122"/>
        <v>1.1069444444437977</v>
      </c>
      <c r="R784" s="239">
        <f t="shared" si="123"/>
        <v>1.3222222222248092</v>
      </c>
      <c r="S784" s="21">
        <f t="shared" si="124"/>
        <v>6.6416666666627862</v>
      </c>
      <c r="U784">
        <v>4436</v>
      </c>
      <c r="V784" s="187" t="s">
        <v>2246</v>
      </c>
    </row>
    <row r="785" spans="1:22">
      <c r="A785" s="155" t="s">
        <v>1037</v>
      </c>
      <c r="B785" s="2" t="s">
        <v>466</v>
      </c>
      <c r="C785" s="38" t="s">
        <v>1039</v>
      </c>
      <c r="D785" s="38" t="s">
        <v>6808</v>
      </c>
      <c r="E785" s="126" t="s">
        <v>273</v>
      </c>
      <c r="F785" s="38" t="s">
        <v>1046</v>
      </c>
      <c r="G785" s="38">
        <v>44.6</v>
      </c>
      <c r="H785" s="38">
        <v>-126</v>
      </c>
      <c r="I785" s="38" t="s">
        <v>1013</v>
      </c>
      <c r="J785" s="38">
        <v>2014</v>
      </c>
      <c r="K785" s="38" t="s">
        <v>2240</v>
      </c>
      <c r="L785" s="157">
        <v>41801.85</v>
      </c>
      <c r="M785" s="184">
        <v>41801.955555555556</v>
      </c>
      <c r="N785" s="184">
        <v>41803.76458333333</v>
      </c>
      <c r="O785" s="157">
        <v>41803.867361111108</v>
      </c>
      <c r="P785" s="218" t="s">
        <v>6809</v>
      </c>
      <c r="Q785" s="239">
        <f>N785 - M785</f>
        <v>1.8090277777737356</v>
      </c>
      <c r="R785" s="239">
        <f>O785 - L785</f>
        <v>2.0173611111094942</v>
      </c>
      <c r="S785" s="21">
        <f>((VALUE(Q785)) * 24) * 0.25</f>
        <v>10.854166666642413</v>
      </c>
      <c r="U785">
        <v>2907</v>
      </c>
      <c r="V785" s="187" t="s">
        <v>2242</v>
      </c>
    </row>
    <row r="786" spans="1:22">
      <c r="A786" s="155" t="s">
        <v>1041</v>
      </c>
      <c r="B786" s="2" t="s">
        <v>466</v>
      </c>
      <c r="C786" s="38" t="s">
        <v>1042</v>
      </c>
      <c r="D786" s="38" t="s">
        <v>1043</v>
      </c>
      <c r="E786" s="126" t="s">
        <v>273</v>
      </c>
      <c r="F786" s="38" t="s">
        <v>1004</v>
      </c>
      <c r="G786" s="38">
        <v>46</v>
      </c>
      <c r="H786" s="38">
        <v>-125</v>
      </c>
      <c r="I786" s="38">
        <v>10</v>
      </c>
      <c r="J786" s="38">
        <v>2014</v>
      </c>
      <c r="K786" s="38" t="s">
        <v>2237</v>
      </c>
      <c r="L786" s="157">
        <v>41815.275694444441</v>
      </c>
      <c r="M786" s="184">
        <v>41815.3125</v>
      </c>
      <c r="N786" s="184">
        <v>41815.48333333333</v>
      </c>
      <c r="O786" s="157">
        <v>41815.534722222219</v>
      </c>
      <c r="P786" s="218" t="s">
        <v>2238</v>
      </c>
      <c r="Q786" s="239">
        <f t="shared" ref="Q786:Q796" si="125">N786 - M786</f>
        <v>0.17083333332993789</v>
      </c>
      <c r="R786" s="239">
        <f t="shared" ref="R786:R796" si="126">O786 - L786</f>
        <v>0.25902777777810115</v>
      </c>
      <c r="S786" s="21">
        <f t="shared" ref="S786:S796" si="127">((VALUE(Q786)) * 24) * 0.25</f>
        <v>1.0249999999796273</v>
      </c>
      <c r="U786">
        <v>1001</v>
      </c>
      <c r="V786" s="155" t="s">
        <v>2239</v>
      </c>
    </row>
    <row r="787" spans="1:22">
      <c r="A787" s="155" t="s">
        <v>1041</v>
      </c>
      <c r="B787" s="2" t="s">
        <v>466</v>
      </c>
      <c r="C787" s="38" t="s">
        <v>1042</v>
      </c>
      <c r="D787" s="38" t="s">
        <v>1043</v>
      </c>
      <c r="E787" s="126" t="s">
        <v>273</v>
      </c>
      <c r="F787" s="38" t="s">
        <v>1004</v>
      </c>
      <c r="G787" s="38">
        <v>46</v>
      </c>
      <c r="H787" s="38">
        <v>-125</v>
      </c>
      <c r="I787" s="38">
        <v>10</v>
      </c>
      <c r="J787" s="38">
        <v>2014</v>
      </c>
      <c r="K787" s="38" t="s">
        <v>2234</v>
      </c>
      <c r="L787" s="184">
        <v>41816.165277777778</v>
      </c>
      <c r="M787" s="184">
        <v>41816.193749999999</v>
      </c>
      <c r="N787" s="184">
        <v>41816.282638888886</v>
      </c>
      <c r="O787" s="157">
        <v>41816.314583333333</v>
      </c>
      <c r="P787" s="218" t="s">
        <v>2235</v>
      </c>
      <c r="Q787" s="239">
        <f t="shared" si="125"/>
        <v>8.8888888887595385E-2</v>
      </c>
      <c r="R787" s="239">
        <f t="shared" si="126"/>
        <v>0.14930555555474712</v>
      </c>
      <c r="S787" s="21">
        <f t="shared" si="127"/>
        <v>0.53333333332557231</v>
      </c>
      <c r="U787">
        <v>798</v>
      </c>
      <c r="V787" s="155" t="s">
        <v>2236</v>
      </c>
    </row>
    <row r="788" spans="1:22">
      <c r="A788" s="155" t="s">
        <v>1041</v>
      </c>
      <c r="B788" s="2" t="s">
        <v>466</v>
      </c>
      <c r="C788" s="38" t="s">
        <v>1042</v>
      </c>
      <c r="D788" s="38" t="s">
        <v>1043</v>
      </c>
      <c r="E788" s="126" t="s">
        <v>273</v>
      </c>
      <c r="F788" s="38" t="s">
        <v>1004</v>
      </c>
      <c r="G788" s="38">
        <v>46</v>
      </c>
      <c r="H788" s="38">
        <v>-125</v>
      </c>
      <c r="I788" s="38">
        <v>10</v>
      </c>
      <c r="J788" s="38">
        <v>2014</v>
      </c>
      <c r="K788" s="38" t="s">
        <v>2231</v>
      </c>
      <c r="L788" s="157">
        <v>41816.515277777777</v>
      </c>
      <c r="M788" s="157">
        <v>41816.536805555559</v>
      </c>
      <c r="N788" s="157">
        <v>41816.558333333334</v>
      </c>
      <c r="O788" s="157">
        <v>41816.586805555555</v>
      </c>
      <c r="P788" s="218" t="s">
        <v>2232</v>
      </c>
      <c r="Q788" s="239">
        <f t="shared" si="125"/>
        <v>2.1527777775190771E-2</v>
      </c>
      <c r="R788" s="239">
        <f t="shared" si="126"/>
        <v>7.1527777778101154E-2</v>
      </c>
      <c r="S788" s="21">
        <f t="shared" si="127"/>
        <v>0.12916666665114462</v>
      </c>
      <c r="U788">
        <v>603</v>
      </c>
      <c r="V788" s="155" t="s">
        <v>2233</v>
      </c>
    </row>
    <row r="789" spans="1:22">
      <c r="A789" s="155" t="s">
        <v>1041</v>
      </c>
      <c r="B789" s="2" t="s">
        <v>466</v>
      </c>
      <c r="C789" s="38" t="s">
        <v>1042</v>
      </c>
      <c r="D789" s="38" t="s">
        <v>1043</v>
      </c>
      <c r="E789" s="126" t="s">
        <v>273</v>
      </c>
      <c r="F789" s="38" t="s">
        <v>1004</v>
      </c>
      <c r="G789" s="38">
        <v>46</v>
      </c>
      <c r="H789" s="38">
        <v>-125</v>
      </c>
      <c r="I789" s="38">
        <v>10</v>
      </c>
      <c r="J789" s="38">
        <v>2014</v>
      </c>
      <c r="K789" s="38" t="s">
        <v>2228</v>
      </c>
      <c r="L789" s="157">
        <v>41818.131249999999</v>
      </c>
      <c r="M789" s="157">
        <v>41818.154166666667</v>
      </c>
      <c r="N789" s="157">
        <v>41818.163888888892</v>
      </c>
      <c r="O789" s="157">
        <v>41818.178472222222</v>
      </c>
      <c r="P789" s="218" t="s">
        <v>2229</v>
      </c>
      <c r="Q789" s="239">
        <f t="shared" si="125"/>
        <v>9.7222222248092294E-3</v>
      </c>
      <c r="R789" s="239">
        <f t="shared" si="126"/>
        <v>4.7222222223354038E-2</v>
      </c>
      <c r="S789" s="21">
        <f t="shared" si="127"/>
        <v>5.8333333348855376E-2</v>
      </c>
      <c r="U789">
        <v>131</v>
      </c>
      <c r="V789" s="155" t="s">
        <v>2230</v>
      </c>
    </row>
    <row r="790" spans="1:22">
      <c r="A790" s="155" t="s">
        <v>1041</v>
      </c>
      <c r="B790" s="2" t="s">
        <v>466</v>
      </c>
      <c r="C790" s="38" t="s">
        <v>1042</v>
      </c>
      <c r="D790" s="38" t="s">
        <v>1043</v>
      </c>
      <c r="E790" s="126" t="s">
        <v>273</v>
      </c>
      <c r="F790" s="38" t="s">
        <v>1004</v>
      </c>
      <c r="G790" s="38">
        <v>46</v>
      </c>
      <c r="H790" s="38">
        <v>-125</v>
      </c>
      <c r="I790" s="38">
        <v>10</v>
      </c>
      <c r="J790" s="38">
        <v>2014</v>
      </c>
      <c r="K790" s="38" t="s">
        <v>2225</v>
      </c>
      <c r="L790" s="157">
        <v>41819.067361111112</v>
      </c>
      <c r="M790" s="157">
        <v>41819.077777777777</v>
      </c>
      <c r="N790" s="157">
        <v>41819.12222222222</v>
      </c>
      <c r="O790" s="157">
        <v>41819.144444444442</v>
      </c>
      <c r="P790" s="218" t="s">
        <v>2226</v>
      </c>
      <c r="Q790" s="239">
        <f t="shared" si="125"/>
        <v>4.4444444443797693E-2</v>
      </c>
      <c r="R790" s="239">
        <f t="shared" si="126"/>
        <v>7.7083333329937886E-2</v>
      </c>
      <c r="S790" s="21">
        <f t="shared" si="127"/>
        <v>0.26666666666278616</v>
      </c>
      <c r="U790">
        <v>109</v>
      </c>
      <c r="V790" s="155" t="s">
        <v>2227</v>
      </c>
    </row>
    <row r="791" spans="1:22">
      <c r="A791" s="155" t="s">
        <v>1041</v>
      </c>
      <c r="B791" s="2" t="s">
        <v>466</v>
      </c>
      <c r="C791" s="38" t="s">
        <v>1042</v>
      </c>
      <c r="D791" s="38" t="s">
        <v>1043</v>
      </c>
      <c r="E791" s="126" t="s">
        <v>273</v>
      </c>
      <c r="F791" s="38" t="s">
        <v>1004</v>
      </c>
      <c r="G791" s="38">
        <v>46</v>
      </c>
      <c r="H791" s="38">
        <v>-125</v>
      </c>
      <c r="I791" s="38">
        <v>10</v>
      </c>
      <c r="J791" s="38">
        <v>2014</v>
      </c>
      <c r="K791" s="38" t="s">
        <v>2223</v>
      </c>
      <c r="L791" s="184">
        <v>41819.86041666667</v>
      </c>
      <c r="M791" s="157">
        <v>41819.87777777778</v>
      </c>
      <c r="N791" s="157">
        <v>41819.961805555555</v>
      </c>
      <c r="O791" s="157">
        <v>41819.982638888891</v>
      </c>
      <c r="P791" s="218" t="s">
        <v>2215</v>
      </c>
      <c r="Q791" s="239">
        <f t="shared" si="125"/>
        <v>8.4027777775190771E-2</v>
      </c>
      <c r="R791" s="239">
        <f t="shared" si="126"/>
        <v>0.12222222222044365</v>
      </c>
      <c r="S791" s="21">
        <f t="shared" si="127"/>
        <v>0.50416666665114462</v>
      </c>
      <c r="U791">
        <v>195</v>
      </c>
      <c r="V791" s="155" t="s">
        <v>2224</v>
      </c>
    </row>
    <row r="792" spans="1:22">
      <c r="A792" s="155" t="s">
        <v>1041</v>
      </c>
      <c r="B792" s="2" t="s">
        <v>466</v>
      </c>
      <c r="C792" s="38" t="s">
        <v>1042</v>
      </c>
      <c r="D792" s="38" t="s">
        <v>1043</v>
      </c>
      <c r="E792" s="126" t="s">
        <v>273</v>
      </c>
      <c r="F792" s="38" t="s">
        <v>1004</v>
      </c>
      <c r="G792" s="38">
        <v>46</v>
      </c>
      <c r="H792" s="38">
        <v>-125</v>
      </c>
      <c r="I792" s="38">
        <v>10</v>
      </c>
      <c r="J792" s="38">
        <v>2014</v>
      </c>
      <c r="K792" s="38" t="s">
        <v>2220</v>
      </c>
      <c r="L792" s="157">
        <v>41820.092361111114</v>
      </c>
      <c r="M792" s="157">
        <v>41820.102777777778</v>
      </c>
      <c r="N792" s="157">
        <v>41820.118055555555</v>
      </c>
      <c r="O792" s="157">
        <v>41820.138194444444</v>
      </c>
      <c r="P792" s="218" t="s">
        <v>2221</v>
      </c>
      <c r="Q792" s="239">
        <f t="shared" si="125"/>
        <v>1.5277777776645962E-2</v>
      </c>
      <c r="R792" s="239">
        <f t="shared" si="126"/>
        <v>4.5833333329937886E-2</v>
      </c>
      <c r="S792" s="21">
        <f t="shared" si="127"/>
        <v>9.1666666659875773E-2</v>
      </c>
      <c r="U792">
        <v>171</v>
      </c>
      <c r="V792" s="155" t="s">
        <v>2222</v>
      </c>
    </row>
    <row r="793" spans="1:22">
      <c r="A793" s="155" t="s">
        <v>1041</v>
      </c>
      <c r="B793" s="2" t="s">
        <v>466</v>
      </c>
      <c r="C793" s="38" t="s">
        <v>1042</v>
      </c>
      <c r="D793" s="38" t="s">
        <v>1043</v>
      </c>
      <c r="E793" s="126" t="s">
        <v>273</v>
      </c>
      <c r="F793" s="38" t="s">
        <v>1004</v>
      </c>
      <c r="G793" s="38">
        <v>46</v>
      </c>
      <c r="H793" s="38">
        <v>-125</v>
      </c>
      <c r="I793" s="38">
        <v>10</v>
      </c>
      <c r="J793" s="38">
        <v>2014</v>
      </c>
      <c r="K793" s="38" t="s">
        <v>2217</v>
      </c>
      <c r="L793" s="157">
        <v>41820.632638888892</v>
      </c>
      <c r="M793" s="157">
        <v>41820.654861111114</v>
      </c>
      <c r="N793" s="157">
        <v>41820.692361111112</v>
      </c>
      <c r="O793" s="157">
        <v>41820.728472222225</v>
      </c>
      <c r="P793" s="218" t="s">
        <v>2218</v>
      </c>
      <c r="Q793" s="239">
        <f t="shared" si="125"/>
        <v>3.7499999998544808E-2</v>
      </c>
      <c r="R793" s="239">
        <f t="shared" si="126"/>
        <v>9.5833333332848269E-2</v>
      </c>
      <c r="S793" s="21">
        <f t="shared" si="127"/>
        <v>0.22499999999126885</v>
      </c>
      <c r="U793">
        <v>645</v>
      </c>
      <c r="V793" s="155" t="s">
        <v>2219</v>
      </c>
    </row>
    <row r="794" spans="1:22">
      <c r="A794" s="155" t="s">
        <v>1041</v>
      </c>
      <c r="B794" s="2" t="s">
        <v>466</v>
      </c>
      <c r="C794" s="38" t="s">
        <v>1042</v>
      </c>
      <c r="D794" s="38" t="s">
        <v>1043</v>
      </c>
      <c r="E794" s="126" t="s">
        <v>273</v>
      </c>
      <c r="F794" s="38" t="s">
        <v>1004</v>
      </c>
      <c r="G794" s="38">
        <v>46</v>
      </c>
      <c r="H794" s="38">
        <v>-125</v>
      </c>
      <c r="I794" s="38">
        <v>10</v>
      </c>
      <c r="J794" s="38">
        <v>2014</v>
      </c>
      <c r="K794" s="38" t="s">
        <v>2214</v>
      </c>
      <c r="L794" s="244">
        <v>41820.938888888886</v>
      </c>
      <c r="M794" s="157">
        <v>41820.955555555556</v>
      </c>
      <c r="N794" s="157">
        <v>41821.019444444442</v>
      </c>
      <c r="O794" s="157">
        <v>41821.045138888891</v>
      </c>
      <c r="P794" s="218" t="s">
        <v>2215</v>
      </c>
      <c r="Q794" s="239">
        <f t="shared" si="125"/>
        <v>6.3888888886140194E-2</v>
      </c>
      <c r="R794" s="239">
        <f t="shared" si="126"/>
        <v>0.10625000000436557</v>
      </c>
      <c r="S794" s="21">
        <f t="shared" si="127"/>
        <v>0.38333333331684116</v>
      </c>
      <c r="U794">
        <v>195</v>
      </c>
      <c r="V794" s="155" t="s">
        <v>2216</v>
      </c>
    </row>
    <row r="795" spans="1:22">
      <c r="A795" s="155" t="s">
        <v>1041</v>
      </c>
      <c r="B795" s="2" t="s">
        <v>466</v>
      </c>
      <c r="C795" s="38" t="s">
        <v>1042</v>
      </c>
      <c r="D795" s="38" t="s">
        <v>1043</v>
      </c>
      <c r="E795" s="126" t="s">
        <v>273</v>
      </c>
      <c r="F795" s="38" t="s">
        <v>1004</v>
      </c>
      <c r="G795" s="38">
        <v>46</v>
      </c>
      <c r="H795" s="38">
        <v>-125</v>
      </c>
      <c r="I795" s="38">
        <v>10</v>
      </c>
      <c r="J795" s="38">
        <v>2014</v>
      </c>
      <c r="K795" s="38" t="s">
        <v>2211</v>
      </c>
      <c r="L795" s="244">
        <v>41821.692361111112</v>
      </c>
      <c r="M795" s="157">
        <v>41821.761111111111</v>
      </c>
      <c r="N795" s="157">
        <v>41821.855555555558</v>
      </c>
      <c r="O795" s="157">
        <v>41821.931944444441</v>
      </c>
      <c r="P795" s="218" t="s">
        <v>2212</v>
      </c>
      <c r="Q795" s="239">
        <f t="shared" si="125"/>
        <v>9.4444444446708076E-2</v>
      </c>
      <c r="R795" s="239">
        <f t="shared" si="126"/>
        <v>0.23958333332848269</v>
      </c>
      <c r="S795" s="21">
        <f t="shared" si="127"/>
        <v>0.56666666668024845</v>
      </c>
      <c r="U795">
        <v>2748</v>
      </c>
      <c r="V795" s="155" t="s">
        <v>2213</v>
      </c>
    </row>
    <row r="796" spans="1:22">
      <c r="A796" s="155" t="s">
        <v>1041</v>
      </c>
      <c r="B796" s="2" t="s">
        <v>466</v>
      </c>
      <c r="C796" s="38" t="s">
        <v>1042</v>
      </c>
      <c r="D796" s="38" t="s">
        <v>1043</v>
      </c>
      <c r="E796" s="126" t="s">
        <v>273</v>
      </c>
      <c r="F796" s="38" t="s">
        <v>1004</v>
      </c>
      <c r="G796" s="38">
        <v>46</v>
      </c>
      <c r="H796" s="38">
        <v>-125</v>
      </c>
      <c r="I796" s="38">
        <v>10</v>
      </c>
      <c r="J796" s="38">
        <v>2014</v>
      </c>
      <c r="K796" s="38" t="s">
        <v>2208</v>
      </c>
      <c r="L796" s="244">
        <v>41822.238194444442</v>
      </c>
      <c r="M796" s="157">
        <v>41822.298611111109</v>
      </c>
      <c r="N796" s="157">
        <v>41822.845138888886</v>
      </c>
      <c r="O796" s="157">
        <v>41822.912499999999</v>
      </c>
      <c r="P796" s="218" t="s">
        <v>2209</v>
      </c>
      <c r="Q796" s="239">
        <f t="shared" si="125"/>
        <v>0.54652777777664596</v>
      </c>
      <c r="R796" s="239">
        <f t="shared" si="126"/>
        <v>0.67430555555620231</v>
      </c>
      <c r="S796" s="21">
        <f t="shared" si="127"/>
        <v>3.2791666666598758</v>
      </c>
      <c r="U796">
        <v>2826</v>
      </c>
      <c r="V796" s="155" t="s">
        <v>2210</v>
      </c>
    </row>
    <row r="797" spans="1:22">
      <c r="A797" s="155" t="s">
        <v>1044</v>
      </c>
      <c r="B797" s="2" t="s">
        <v>1487</v>
      </c>
      <c r="C797" s="38" t="s">
        <v>1045</v>
      </c>
      <c r="D797" s="38" t="s">
        <v>976</v>
      </c>
      <c r="E797" s="126" t="s">
        <v>273</v>
      </c>
      <c r="F797" s="38" t="s">
        <v>1046</v>
      </c>
      <c r="G797" s="38">
        <v>46</v>
      </c>
      <c r="H797" s="38">
        <v>-130</v>
      </c>
      <c r="I797" s="38">
        <v>9</v>
      </c>
      <c r="J797" s="38">
        <v>2014</v>
      </c>
      <c r="K797" s="38" t="s">
        <v>2206</v>
      </c>
      <c r="L797" s="157">
        <v>41863.28125</v>
      </c>
      <c r="M797" s="157">
        <v>41863.319444444445</v>
      </c>
      <c r="N797" s="157">
        <v>41864.272222222222</v>
      </c>
      <c r="O797" s="157">
        <v>41864.315972222219</v>
      </c>
      <c r="P797" s="185" t="s">
        <v>1909</v>
      </c>
      <c r="Q797" s="239">
        <f t="shared" ref="Q797:Q802" si="128">N797 - M797</f>
        <v>0.95277777777664596</v>
      </c>
      <c r="R797" s="239">
        <f t="shared" ref="R797:R802" si="129">O797 - L797</f>
        <v>1.0347222222189885</v>
      </c>
      <c r="S797" s="21">
        <f t="shared" ref="S797:S802" si="130">((VALUE(Q797)) * 24) * 0.25</f>
        <v>5.7166666666598758</v>
      </c>
      <c r="U797">
        <v>1535</v>
      </c>
      <c r="V797" s="155" t="s">
        <v>2207</v>
      </c>
    </row>
    <row r="798" spans="1:22">
      <c r="A798" s="155" t="s">
        <v>1044</v>
      </c>
      <c r="B798" s="2" t="s">
        <v>1487</v>
      </c>
      <c r="C798" s="38" t="s">
        <v>1045</v>
      </c>
      <c r="D798" s="38" t="s">
        <v>976</v>
      </c>
      <c r="E798" s="126" t="s">
        <v>273</v>
      </c>
      <c r="F798" s="38" t="s">
        <v>1046</v>
      </c>
      <c r="G798" s="38">
        <v>46</v>
      </c>
      <c r="H798" s="38">
        <v>-130</v>
      </c>
      <c r="I798" s="38">
        <v>9</v>
      </c>
      <c r="J798" s="38">
        <v>2014</v>
      </c>
      <c r="K798" s="38" t="s">
        <v>2204</v>
      </c>
      <c r="L798" s="157">
        <v>41864.803472222222</v>
      </c>
      <c r="M798" s="157">
        <v>41864.849305555559</v>
      </c>
      <c r="N798" s="157">
        <v>41865.227083333331</v>
      </c>
      <c r="O798" s="157">
        <v>41865.275694444441</v>
      </c>
      <c r="P798" s="185" t="s">
        <v>2202</v>
      </c>
      <c r="Q798" s="239">
        <f t="shared" si="128"/>
        <v>0.37777777777228039</v>
      </c>
      <c r="R798" s="239">
        <f t="shared" si="129"/>
        <v>0.47222222221898846</v>
      </c>
      <c r="S798" s="21">
        <f t="shared" si="130"/>
        <v>2.2666666666336823</v>
      </c>
      <c r="U798">
        <v>1534</v>
      </c>
      <c r="V798" s="155" t="s">
        <v>2205</v>
      </c>
    </row>
    <row r="799" spans="1:22">
      <c r="A799" s="155" t="s">
        <v>1044</v>
      </c>
      <c r="B799" s="2" t="s">
        <v>1487</v>
      </c>
      <c r="C799" s="38" t="s">
        <v>1045</v>
      </c>
      <c r="D799" s="38" t="s">
        <v>976</v>
      </c>
      <c r="E799" s="126" t="s">
        <v>273</v>
      </c>
      <c r="F799" s="38" t="s">
        <v>1046</v>
      </c>
      <c r="G799" s="38">
        <v>46</v>
      </c>
      <c r="H799" s="38">
        <v>-130</v>
      </c>
      <c r="I799" s="38">
        <v>9</v>
      </c>
      <c r="J799" s="38">
        <v>2014</v>
      </c>
      <c r="K799" s="38" t="s">
        <v>2201</v>
      </c>
      <c r="L799" s="157">
        <v>41865.338888888888</v>
      </c>
      <c r="M799" s="157">
        <v>41865.384722222225</v>
      </c>
      <c r="N799" s="157">
        <v>41865.750694444447</v>
      </c>
      <c r="O799" s="157">
        <v>41865.843055555553</v>
      </c>
      <c r="P799" s="185" t="s">
        <v>2202</v>
      </c>
      <c r="Q799" s="239">
        <f t="shared" si="128"/>
        <v>0.36597222222189885</v>
      </c>
      <c r="R799" s="239">
        <f t="shared" si="129"/>
        <v>0.50416666666569654</v>
      </c>
      <c r="S799" s="21">
        <f t="shared" si="130"/>
        <v>2.1958333333313931</v>
      </c>
      <c r="U799">
        <v>1533</v>
      </c>
      <c r="V799" s="155" t="s">
        <v>2203</v>
      </c>
    </row>
    <row r="800" spans="1:22">
      <c r="A800" s="155" t="s">
        <v>1044</v>
      </c>
      <c r="B800" s="2" t="s">
        <v>1487</v>
      </c>
      <c r="C800" s="38" t="s">
        <v>1045</v>
      </c>
      <c r="D800" s="38" t="s">
        <v>976</v>
      </c>
      <c r="E800" s="126" t="s">
        <v>273</v>
      </c>
      <c r="F800" s="38" t="s">
        <v>1046</v>
      </c>
      <c r="G800" s="38">
        <v>46</v>
      </c>
      <c r="H800" s="38">
        <v>-130</v>
      </c>
      <c r="I800" s="38">
        <v>9</v>
      </c>
      <c r="J800" s="38">
        <v>2014</v>
      </c>
      <c r="K800" s="38" t="s">
        <v>2200</v>
      </c>
      <c r="L800" s="157">
        <v>41866.04791666667</v>
      </c>
      <c r="M800" s="157">
        <v>41866.094444444447</v>
      </c>
      <c r="N800" s="157">
        <v>41867.228472222225</v>
      </c>
      <c r="O800" s="157">
        <v>41867.277777777781</v>
      </c>
      <c r="P800" s="185" t="s">
        <v>1909</v>
      </c>
      <c r="Q800" s="239">
        <f t="shared" si="128"/>
        <v>1.1340277777781012</v>
      </c>
      <c r="R800" s="239">
        <f t="shared" si="129"/>
        <v>1.2298611111109494</v>
      </c>
      <c r="S800" s="21">
        <f t="shared" si="130"/>
        <v>6.8041666666686069</v>
      </c>
      <c r="U800" s="130">
        <v>1542</v>
      </c>
      <c r="V800" s="155" t="s">
        <v>2197</v>
      </c>
    </row>
    <row r="801" spans="1:22">
      <c r="A801" s="155" t="s">
        <v>1044</v>
      </c>
      <c r="B801" s="2" t="s">
        <v>1487</v>
      </c>
      <c r="C801" s="38" t="s">
        <v>1045</v>
      </c>
      <c r="D801" s="38" t="s">
        <v>976</v>
      </c>
      <c r="E801" s="126" t="s">
        <v>273</v>
      </c>
      <c r="F801" s="38" t="s">
        <v>1046</v>
      </c>
      <c r="G801" s="38">
        <v>46</v>
      </c>
      <c r="H801" s="38">
        <v>-130</v>
      </c>
      <c r="I801" s="38">
        <v>9</v>
      </c>
      <c r="J801" s="38">
        <v>2014</v>
      </c>
      <c r="K801" s="38" t="s">
        <v>2198</v>
      </c>
      <c r="L801" s="157">
        <v>41867.632638888892</v>
      </c>
      <c r="M801" s="157">
        <v>41867.689583333333</v>
      </c>
      <c r="N801" s="157">
        <v>41868.582638888889</v>
      </c>
      <c r="O801" s="157">
        <v>41868.640277777777</v>
      </c>
      <c r="P801" s="185" t="s">
        <v>2199</v>
      </c>
      <c r="Q801" s="239">
        <f t="shared" si="128"/>
        <v>0.89305555555620231</v>
      </c>
      <c r="R801" s="239">
        <f t="shared" si="129"/>
        <v>1.007638888884685</v>
      </c>
      <c r="S801" s="21">
        <f t="shared" si="130"/>
        <v>5.3583333333372138</v>
      </c>
      <c r="U801">
        <v>1523</v>
      </c>
      <c r="V801" s="155" t="s">
        <v>2197</v>
      </c>
    </row>
    <row r="802" spans="1:22">
      <c r="A802" s="155" t="s">
        <v>1044</v>
      </c>
      <c r="B802" s="2" t="s">
        <v>1487</v>
      </c>
      <c r="C802" s="38" t="s">
        <v>1045</v>
      </c>
      <c r="D802" s="38" t="s">
        <v>976</v>
      </c>
      <c r="E802" s="126" t="s">
        <v>273</v>
      </c>
      <c r="F802" s="38" t="s">
        <v>1046</v>
      </c>
      <c r="G802" s="38">
        <v>46</v>
      </c>
      <c r="H802" s="38">
        <v>-130</v>
      </c>
      <c r="I802" s="38">
        <v>9</v>
      </c>
      <c r="J802" s="38">
        <v>2014</v>
      </c>
      <c r="K802" s="38" t="s">
        <v>2195</v>
      </c>
      <c r="L802" s="157">
        <v>41868.982638888891</v>
      </c>
      <c r="M802" s="157">
        <v>41869.02847222222</v>
      </c>
      <c r="N802" s="184">
        <v>41869.570833333331</v>
      </c>
      <c r="O802" s="157">
        <v>41869.648611111108</v>
      </c>
      <c r="P802" s="185" t="s">
        <v>2196</v>
      </c>
      <c r="Q802" s="239">
        <f t="shared" si="128"/>
        <v>0.54236111111094942</v>
      </c>
      <c r="R802" s="239">
        <f t="shared" si="129"/>
        <v>0.66597222221753327</v>
      </c>
      <c r="S802" s="21">
        <f t="shared" si="130"/>
        <v>3.2541666666656965</v>
      </c>
      <c r="U802">
        <v>1523</v>
      </c>
      <c r="V802" s="155" t="s">
        <v>2197</v>
      </c>
    </row>
    <row r="803" spans="1:22">
      <c r="A803" s="155" t="s">
        <v>1048</v>
      </c>
      <c r="B803" s="38" t="s">
        <v>883</v>
      </c>
      <c r="C803" s="38" t="s">
        <v>1049</v>
      </c>
      <c r="D803" s="38" t="s">
        <v>1050</v>
      </c>
      <c r="E803" s="126" t="s">
        <v>249</v>
      </c>
      <c r="F803" s="38" t="s">
        <v>1051</v>
      </c>
      <c r="G803" s="38">
        <v>21</v>
      </c>
      <c r="H803" s="38">
        <v>-158</v>
      </c>
      <c r="I803" s="38">
        <v>4</v>
      </c>
      <c r="J803" s="38">
        <v>2014</v>
      </c>
      <c r="K803" s="38" t="s">
        <v>2193</v>
      </c>
      <c r="L803" s="157">
        <v>41935.37777777778</v>
      </c>
      <c r="M803" s="157"/>
      <c r="N803" s="157"/>
      <c r="O803" s="157">
        <v>41935.441666666666</v>
      </c>
      <c r="P803" s="185" t="s">
        <v>2187</v>
      </c>
      <c r="Q803" s="239">
        <f>N803 - M803</f>
        <v>0</v>
      </c>
      <c r="R803" s="239">
        <f>O803 - L803</f>
        <v>6.3888888886140194E-2</v>
      </c>
      <c r="S803" s="21">
        <f>((VALUE(Q803)) * 24) * 0.25</f>
        <v>0</v>
      </c>
      <c r="U803"/>
      <c r="V803" s="155" t="s">
        <v>2194</v>
      </c>
    </row>
    <row r="804" spans="1:22">
      <c r="A804" s="155" t="s">
        <v>1048</v>
      </c>
      <c r="B804" s="38" t="s">
        <v>883</v>
      </c>
      <c r="C804" s="38" t="s">
        <v>1049</v>
      </c>
      <c r="D804" s="38" t="s">
        <v>1050</v>
      </c>
      <c r="E804" s="126" t="s">
        <v>249</v>
      </c>
      <c r="F804" s="38" t="s">
        <v>1051</v>
      </c>
      <c r="G804" s="38">
        <v>21</v>
      </c>
      <c r="H804" s="38">
        <v>-158</v>
      </c>
      <c r="I804" s="38">
        <v>4</v>
      </c>
      <c r="J804" s="38">
        <v>2014</v>
      </c>
      <c r="K804" s="38" t="s">
        <v>2191</v>
      </c>
      <c r="L804" s="157">
        <v>41935.761805555558</v>
      </c>
      <c r="M804" s="157">
        <v>41935.822222222225</v>
      </c>
      <c r="N804" s="157">
        <v>41936.051388888889</v>
      </c>
      <c r="O804" s="157">
        <v>41936.177083333336</v>
      </c>
      <c r="P804" s="185" t="s">
        <v>2187</v>
      </c>
      <c r="Q804" s="239">
        <f>N804 - M804</f>
        <v>0.22916666666424135</v>
      </c>
      <c r="R804" s="239">
        <f>O804 - L804</f>
        <v>0.41527777777810115</v>
      </c>
      <c r="S804" s="21">
        <f>((VALUE(Q804)) * 24) * 0.25</f>
        <v>1.3749999999854481</v>
      </c>
      <c r="U804">
        <v>550</v>
      </c>
      <c r="V804" s="155" t="s">
        <v>2192</v>
      </c>
    </row>
    <row r="805" spans="1:22">
      <c r="A805" s="155" t="s">
        <v>1048</v>
      </c>
      <c r="B805" s="38" t="s">
        <v>883</v>
      </c>
      <c r="C805" s="38" t="s">
        <v>1049</v>
      </c>
      <c r="D805" s="38" t="s">
        <v>1050</v>
      </c>
      <c r="E805" s="126" t="s">
        <v>249</v>
      </c>
      <c r="F805" s="38" t="s">
        <v>1051</v>
      </c>
      <c r="G805" s="38">
        <v>21</v>
      </c>
      <c r="H805" s="38">
        <v>-158</v>
      </c>
      <c r="I805" s="38">
        <v>4</v>
      </c>
      <c r="J805" s="38">
        <v>2014</v>
      </c>
      <c r="K805" s="38" t="s">
        <v>2189</v>
      </c>
      <c r="L805" s="157">
        <v>41936.256249999999</v>
      </c>
      <c r="M805" s="157">
        <v>41936.279166666667</v>
      </c>
      <c r="N805" s="157">
        <v>41937.726388888892</v>
      </c>
      <c r="O805" s="157">
        <v>41937.843055555553</v>
      </c>
      <c r="P805" s="185" t="s">
        <v>2187</v>
      </c>
      <c r="Q805" s="239">
        <f>N805 - M805</f>
        <v>1.4472222222248092</v>
      </c>
      <c r="R805" s="239">
        <f>O805 - L805</f>
        <v>1.5868055555547471</v>
      </c>
      <c r="S805" s="21">
        <f>((VALUE(Q805)) * 24) * 0.25</f>
        <v>8.6833333333488554</v>
      </c>
      <c r="U805">
        <v>568</v>
      </c>
      <c r="V805" s="155" t="s">
        <v>2190</v>
      </c>
    </row>
    <row r="806" spans="1:22">
      <c r="A806" s="155" t="s">
        <v>1048</v>
      </c>
      <c r="B806" s="38" t="s">
        <v>883</v>
      </c>
      <c r="C806" s="38" t="s">
        <v>1049</v>
      </c>
      <c r="D806" s="38" t="s">
        <v>1050</v>
      </c>
      <c r="E806" s="126" t="s">
        <v>249</v>
      </c>
      <c r="F806" s="38" t="s">
        <v>1051</v>
      </c>
      <c r="G806" s="38">
        <v>21</v>
      </c>
      <c r="H806" s="38">
        <v>-158</v>
      </c>
      <c r="I806" s="38">
        <v>4</v>
      </c>
      <c r="J806" s="38">
        <v>2014</v>
      </c>
      <c r="K806" s="38" t="s">
        <v>2186</v>
      </c>
      <c r="L806" s="157">
        <v>41937.887499999997</v>
      </c>
      <c r="M806" s="157">
        <v>41937.918749999997</v>
      </c>
      <c r="N806" s="157">
        <v>41941.270833333336</v>
      </c>
      <c r="O806" s="157">
        <v>41941.306250000001</v>
      </c>
      <c r="P806" s="185" t="s">
        <v>2187</v>
      </c>
      <c r="Q806" s="239">
        <f>N806 - M806</f>
        <v>3.352083333338669</v>
      </c>
      <c r="R806" s="239">
        <f>O806 - L806</f>
        <v>3.4187500000043656</v>
      </c>
      <c r="S806" s="21">
        <f>((VALUE(Q806)) * 24) * 0.25</f>
        <v>20.112500000032014</v>
      </c>
      <c r="U806">
        <v>570</v>
      </c>
      <c r="V806" s="155" t="s">
        <v>2188</v>
      </c>
    </row>
    <row r="807" spans="1:22">
      <c r="A807" s="155" t="s">
        <v>1052</v>
      </c>
      <c r="B807" s="38" t="s">
        <v>883</v>
      </c>
      <c r="C807" s="38" t="s">
        <v>1053</v>
      </c>
      <c r="D807" s="38" t="s">
        <v>1054</v>
      </c>
      <c r="E807" s="126" t="s">
        <v>249</v>
      </c>
      <c r="F807" s="38" t="s">
        <v>1055</v>
      </c>
      <c r="G807" s="38">
        <v>22.7</v>
      </c>
      <c r="H807" s="38">
        <v>-158</v>
      </c>
      <c r="I807" s="38">
        <v>4</v>
      </c>
      <c r="J807" s="38">
        <v>2014</v>
      </c>
      <c r="K807" s="38" t="s">
        <v>2184</v>
      </c>
      <c r="L807" s="157">
        <v>41944.806250000001</v>
      </c>
      <c r="M807" s="157">
        <v>41945.020833333336</v>
      </c>
      <c r="N807" s="157">
        <v>41945.859722222223</v>
      </c>
      <c r="O807" s="157">
        <v>41946.052083333336</v>
      </c>
      <c r="P807" s="38" t="s">
        <v>2185</v>
      </c>
      <c r="Q807" s="239">
        <f>N807 - M807</f>
        <v>0.83888888888759539</v>
      </c>
      <c r="R807" s="239">
        <f>O807 - L807</f>
        <v>1.2458333333343035</v>
      </c>
      <c r="S807" s="21">
        <f>((VALUE(Q807)) * 24) * 0.25</f>
        <v>5.0333333333255723</v>
      </c>
      <c r="U807">
        <v>4726</v>
      </c>
      <c r="V807" s="155" t="s">
        <v>2185</v>
      </c>
    </row>
    <row r="808" spans="1:22">
      <c r="A808" s="155" t="s">
        <v>1057</v>
      </c>
      <c r="B808" s="38" t="s">
        <v>1519</v>
      </c>
      <c r="C808" s="38" t="s">
        <v>1058</v>
      </c>
      <c r="D808" s="38" t="s">
        <v>1059</v>
      </c>
      <c r="E808" s="126" t="s">
        <v>340</v>
      </c>
      <c r="F808" s="38" t="s">
        <v>749</v>
      </c>
      <c r="G808" s="13">
        <v>12</v>
      </c>
      <c r="H808" s="38">
        <v>143</v>
      </c>
      <c r="I808" s="38">
        <v>54</v>
      </c>
      <c r="J808" s="38">
        <v>2014</v>
      </c>
      <c r="K808" s="38" t="s">
        <v>2181</v>
      </c>
      <c r="L808" s="157">
        <v>41973.138888888891</v>
      </c>
      <c r="M808" s="157">
        <v>41973.229166666664</v>
      </c>
      <c r="N808" s="157">
        <v>41974.505555555559</v>
      </c>
      <c r="O808" s="157">
        <v>41974.594444444447</v>
      </c>
      <c r="P808" s="185" t="s">
        <v>2182</v>
      </c>
      <c r="Q808" s="239">
        <f t="shared" ref="Q808:Q813" si="131">N808 - M808</f>
        <v>1.2763888888948713</v>
      </c>
      <c r="R808" s="239">
        <f t="shared" ref="R808:R813" si="132">O808 - L808</f>
        <v>1.4555555555562023</v>
      </c>
      <c r="S808" s="21">
        <f t="shared" ref="S808:S813" si="133">((VALUE(Q808)) * 24) * 0.25</f>
        <v>7.6583333333692281</v>
      </c>
      <c r="U808">
        <v>2938</v>
      </c>
      <c r="V808" s="155" t="s">
        <v>2183</v>
      </c>
    </row>
    <row r="809" spans="1:22">
      <c r="A809" s="155" t="s">
        <v>1057</v>
      </c>
      <c r="B809" s="38" t="s">
        <v>1519</v>
      </c>
      <c r="C809" s="38" t="s">
        <v>1058</v>
      </c>
      <c r="D809" s="38" t="s">
        <v>1059</v>
      </c>
      <c r="E809" s="126" t="s">
        <v>340</v>
      </c>
      <c r="F809" s="38" t="s">
        <v>749</v>
      </c>
      <c r="G809" s="38">
        <v>21</v>
      </c>
      <c r="H809" s="38">
        <v>144</v>
      </c>
      <c r="I809" s="38">
        <v>54</v>
      </c>
      <c r="J809" s="38">
        <v>2014</v>
      </c>
      <c r="K809" s="38" t="s">
        <v>2179</v>
      </c>
      <c r="L809" s="157">
        <v>41977.94027777778</v>
      </c>
      <c r="M809" s="157">
        <v>41977.987500000003</v>
      </c>
      <c r="N809" s="157">
        <v>41979.301388888889</v>
      </c>
      <c r="O809" s="157">
        <v>41982.173611111109</v>
      </c>
      <c r="P809" s="185" t="s">
        <v>2177</v>
      </c>
      <c r="Q809" s="239">
        <f t="shared" si="131"/>
        <v>1.3138888888861402</v>
      </c>
      <c r="R809" s="239">
        <f t="shared" si="132"/>
        <v>4.2333333333299379</v>
      </c>
      <c r="S809" s="21">
        <f t="shared" si="133"/>
        <v>7.8833333333168412</v>
      </c>
      <c r="U809">
        <v>1782</v>
      </c>
      <c r="V809" s="155" t="s">
        <v>2180</v>
      </c>
    </row>
    <row r="810" spans="1:22">
      <c r="A810" s="155" t="s">
        <v>1057</v>
      </c>
      <c r="B810" s="38" t="s">
        <v>1519</v>
      </c>
      <c r="C810" s="38" t="s">
        <v>1058</v>
      </c>
      <c r="D810" s="38" t="s">
        <v>1059</v>
      </c>
      <c r="E810" s="126" t="s">
        <v>340</v>
      </c>
      <c r="F810" s="38" t="s">
        <v>749</v>
      </c>
      <c r="G810" s="38">
        <v>21</v>
      </c>
      <c r="H810" s="38">
        <v>144</v>
      </c>
      <c r="I810" s="38">
        <v>54</v>
      </c>
      <c r="J810" s="38">
        <v>2014</v>
      </c>
      <c r="K810" s="38" t="s">
        <v>2176</v>
      </c>
      <c r="L810" s="157">
        <v>41986.507638888892</v>
      </c>
      <c r="M810" s="157">
        <v>41986.554166666669</v>
      </c>
      <c r="N810" s="157">
        <v>41986.836111111108</v>
      </c>
      <c r="O810" s="157">
        <v>41986.899305555555</v>
      </c>
      <c r="P810" s="185" t="s">
        <v>2177</v>
      </c>
      <c r="Q810" s="239">
        <f t="shared" si="131"/>
        <v>0.28194444443943212</v>
      </c>
      <c r="R810" s="239">
        <f t="shared" si="132"/>
        <v>0.39166666666278616</v>
      </c>
      <c r="S810" s="21">
        <f t="shared" si="133"/>
        <v>1.6916666666365927</v>
      </c>
      <c r="U810">
        <v>1611</v>
      </c>
      <c r="V810" s="155" t="s">
        <v>2178</v>
      </c>
    </row>
    <row r="811" spans="1:22">
      <c r="A811" s="155" t="s">
        <v>1057</v>
      </c>
      <c r="B811" s="38" t="s">
        <v>1519</v>
      </c>
      <c r="C811" s="38" t="s">
        <v>1058</v>
      </c>
      <c r="D811" s="38" t="s">
        <v>1059</v>
      </c>
      <c r="E811" s="126" t="s">
        <v>340</v>
      </c>
      <c r="F811" s="38" t="s">
        <v>749</v>
      </c>
      <c r="G811" s="38">
        <v>14</v>
      </c>
      <c r="H811" s="38">
        <v>144</v>
      </c>
      <c r="I811" s="38">
        <v>54</v>
      </c>
      <c r="J811" s="38">
        <v>2014</v>
      </c>
      <c r="K811" s="38" t="s">
        <v>2173</v>
      </c>
      <c r="L811" s="157">
        <v>41989.863888888889</v>
      </c>
      <c r="M811" s="157">
        <v>41989.892361111109</v>
      </c>
      <c r="N811" s="157">
        <v>41990.18472222222</v>
      </c>
      <c r="O811" s="157">
        <v>41990.213888888888</v>
      </c>
      <c r="P811" s="185" t="s">
        <v>2174</v>
      </c>
      <c r="Q811" s="239">
        <f t="shared" si="131"/>
        <v>0.29236111111094942</v>
      </c>
      <c r="R811" s="239">
        <f t="shared" si="132"/>
        <v>0.34999999999854481</v>
      </c>
      <c r="S811" s="21">
        <f t="shared" si="133"/>
        <v>1.7541666666656965</v>
      </c>
      <c r="U811">
        <v>590</v>
      </c>
      <c r="V811" s="155" t="s">
        <v>2175</v>
      </c>
    </row>
    <row r="812" spans="1:22">
      <c r="A812" s="155" t="s">
        <v>1057</v>
      </c>
      <c r="B812" s="38" t="s">
        <v>1519</v>
      </c>
      <c r="C812" s="38" t="s">
        <v>1058</v>
      </c>
      <c r="D812" s="38" t="s">
        <v>1059</v>
      </c>
      <c r="E812" s="126" t="s">
        <v>340</v>
      </c>
      <c r="F812" s="38" t="s">
        <v>749</v>
      </c>
      <c r="G812" s="38">
        <v>13</v>
      </c>
      <c r="H812" s="38">
        <v>143</v>
      </c>
      <c r="I812" s="38">
        <v>54</v>
      </c>
      <c r="J812" s="38">
        <v>2014</v>
      </c>
      <c r="K812" s="38" t="s">
        <v>2169</v>
      </c>
      <c r="L812" s="245">
        <v>41990.672222222223</v>
      </c>
      <c r="M812" s="157">
        <v>41990.749305555553</v>
      </c>
      <c r="N812" s="157">
        <v>41991.277083333334</v>
      </c>
      <c r="O812" s="157">
        <v>41991.357638888891</v>
      </c>
      <c r="P812" s="185" t="s">
        <v>2171</v>
      </c>
      <c r="Q812" s="239">
        <f t="shared" si="131"/>
        <v>0.52777777778101154</v>
      </c>
      <c r="R812" s="239">
        <f t="shared" si="132"/>
        <v>0.68541666666715173</v>
      </c>
      <c r="S812" s="21">
        <f t="shared" si="133"/>
        <v>3.1666666666860692</v>
      </c>
      <c r="U812">
        <v>2935</v>
      </c>
      <c r="V812" s="155" t="s">
        <v>2172</v>
      </c>
    </row>
    <row r="813" spans="1:22">
      <c r="A813" s="155" t="s">
        <v>1062</v>
      </c>
      <c r="B813" s="38" t="s">
        <v>1519</v>
      </c>
      <c r="C813" s="38" t="s">
        <v>1063</v>
      </c>
      <c r="D813" s="38" t="s">
        <v>1064</v>
      </c>
      <c r="E813" s="195" t="s">
        <v>1065</v>
      </c>
      <c r="F813" s="38" t="s">
        <v>1066</v>
      </c>
      <c r="G813" s="2">
        <v>-31</v>
      </c>
      <c r="H813" s="2">
        <v>-179</v>
      </c>
      <c r="I813" s="179">
        <v>1</v>
      </c>
      <c r="J813" s="38">
        <v>2015</v>
      </c>
      <c r="K813" s="38" t="s">
        <v>2167</v>
      </c>
      <c r="L813" s="157">
        <v>42093.15625</v>
      </c>
      <c r="M813" s="157">
        <v>42093.3125</v>
      </c>
      <c r="N813" s="157">
        <v>42094.140277777777</v>
      </c>
      <c r="O813" s="157">
        <v>42094.178472222222</v>
      </c>
      <c r="P813" s="185" t="s">
        <v>2153</v>
      </c>
      <c r="Q813" s="239">
        <f t="shared" si="131"/>
        <v>0.82777777777664596</v>
      </c>
      <c r="R813" s="239">
        <f t="shared" si="132"/>
        <v>1.0222222222218988</v>
      </c>
      <c r="S813" s="21">
        <f t="shared" si="133"/>
        <v>4.9666666666598758</v>
      </c>
      <c r="U813">
        <v>1276</v>
      </c>
      <c r="V813" s="187" t="s">
        <v>2168</v>
      </c>
    </row>
    <row r="814" spans="1:22">
      <c r="A814" s="155" t="s">
        <v>1062</v>
      </c>
      <c r="B814" s="38" t="s">
        <v>1519</v>
      </c>
      <c r="C814" s="38" t="s">
        <v>1063</v>
      </c>
      <c r="D814" s="38" t="s">
        <v>1064</v>
      </c>
      <c r="E814" s="195" t="s">
        <v>1065</v>
      </c>
      <c r="F814" s="38" t="s">
        <v>1066</v>
      </c>
      <c r="G814" s="2">
        <v>-31</v>
      </c>
      <c r="H814" s="2">
        <v>-179</v>
      </c>
      <c r="I814" s="179">
        <v>1</v>
      </c>
      <c r="J814" s="38">
        <v>2015</v>
      </c>
      <c r="K814" s="38" t="s">
        <v>2166</v>
      </c>
      <c r="L814" s="157">
        <v>42094.468055555553</v>
      </c>
      <c r="M814" s="157">
        <v>42094.500694444447</v>
      </c>
      <c r="N814" s="157">
        <v>42094.927777777775</v>
      </c>
      <c r="O814" s="157">
        <v>42094.979166666664</v>
      </c>
      <c r="P814" s="185" t="s">
        <v>2153</v>
      </c>
      <c r="Q814" s="239">
        <f t="shared" ref="Q814:Q824" si="134">N814 - M814</f>
        <v>0.42708333332848269</v>
      </c>
      <c r="R814" s="239">
        <f t="shared" ref="R814:R824" si="135">O814 - L814</f>
        <v>0.51111111111094942</v>
      </c>
      <c r="S814" s="21">
        <f t="shared" ref="S814:S824" si="136">((VALUE(Q814)) * 24) * 0.25</f>
        <v>2.5624999999708962</v>
      </c>
      <c r="U814">
        <v>1432</v>
      </c>
      <c r="V814" s="187" t="s">
        <v>2158</v>
      </c>
    </row>
    <row r="815" spans="1:22">
      <c r="A815" s="155" t="s">
        <v>1062</v>
      </c>
      <c r="B815" s="38" t="s">
        <v>1519</v>
      </c>
      <c r="C815" s="38" t="s">
        <v>1063</v>
      </c>
      <c r="D815" s="38" t="s">
        <v>1064</v>
      </c>
      <c r="E815" s="195" t="s">
        <v>1065</v>
      </c>
      <c r="F815" s="38" t="s">
        <v>1066</v>
      </c>
      <c r="G815" s="2">
        <v>-31</v>
      </c>
      <c r="H815" s="2">
        <v>-179</v>
      </c>
      <c r="I815" s="179">
        <v>1</v>
      </c>
      <c r="J815" s="38">
        <v>2015</v>
      </c>
      <c r="K815" s="38" t="s">
        <v>2165</v>
      </c>
      <c r="L815" s="157">
        <v>42095.481249999997</v>
      </c>
      <c r="M815" s="157">
        <v>42095.529861111114</v>
      </c>
      <c r="N815" s="157">
        <v>42096.236111111109</v>
      </c>
      <c r="O815" s="157">
        <v>42096.277083333334</v>
      </c>
      <c r="P815" s="185" t="s">
        <v>2153</v>
      </c>
      <c r="Q815" s="239">
        <f t="shared" si="134"/>
        <v>0.70624999999563443</v>
      </c>
      <c r="R815" s="239">
        <f t="shared" si="135"/>
        <v>0.79583333333721384</v>
      </c>
      <c r="S815" s="21">
        <f t="shared" si="136"/>
        <v>4.2374999999738066</v>
      </c>
      <c r="U815">
        <v>1508</v>
      </c>
      <c r="V815" s="187" t="s">
        <v>2158</v>
      </c>
    </row>
    <row r="816" spans="1:22">
      <c r="A816" s="155" t="s">
        <v>1062</v>
      </c>
      <c r="B816" s="38" t="s">
        <v>1519</v>
      </c>
      <c r="C816" s="38" t="s">
        <v>1063</v>
      </c>
      <c r="D816" s="38" t="s">
        <v>1064</v>
      </c>
      <c r="E816" s="195" t="s">
        <v>1065</v>
      </c>
      <c r="F816" s="38" t="s">
        <v>1066</v>
      </c>
      <c r="G816" s="2">
        <v>-31</v>
      </c>
      <c r="H816" s="2">
        <v>-179</v>
      </c>
      <c r="I816" s="179">
        <v>1</v>
      </c>
      <c r="J816" s="38">
        <v>2015</v>
      </c>
      <c r="K816" s="38" t="s">
        <v>2164</v>
      </c>
      <c r="L816" s="157">
        <v>42096.368055555555</v>
      </c>
      <c r="M816" s="157">
        <v>42096.401388888888</v>
      </c>
      <c r="N816" s="157">
        <v>42096.919444444444</v>
      </c>
      <c r="O816" s="157">
        <v>42096.984722222223</v>
      </c>
      <c r="P816" s="185" t="s">
        <v>2153</v>
      </c>
      <c r="Q816" s="239">
        <f t="shared" si="134"/>
        <v>0.51805555555620231</v>
      </c>
      <c r="R816" s="239">
        <f t="shared" si="135"/>
        <v>0.61666666666860692</v>
      </c>
      <c r="S816" s="21">
        <f t="shared" si="136"/>
        <v>3.1083333333372138</v>
      </c>
      <c r="U816">
        <v>964</v>
      </c>
      <c r="V816" s="187" t="s">
        <v>2158</v>
      </c>
    </row>
    <row r="817" spans="1:22">
      <c r="A817" s="155" t="s">
        <v>1062</v>
      </c>
      <c r="B817" s="38" t="s">
        <v>1519</v>
      </c>
      <c r="C817" s="38" t="s">
        <v>1063</v>
      </c>
      <c r="D817" s="38" t="s">
        <v>1064</v>
      </c>
      <c r="E817" s="195" t="s">
        <v>1065</v>
      </c>
      <c r="F817" s="38" t="s">
        <v>1066</v>
      </c>
      <c r="G817" s="2">
        <v>-31</v>
      </c>
      <c r="H817" s="2">
        <v>-179</v>
      </c>
      <c r="I817" s="179">
        <v>1</v>
      </c>
      <c r="J817" s="38">
        <v>2015</v>
      </c>
      <c r="K817" s="38" t="s">
        <v>2163</v>
      </c>
      <c r="L817" s="245">
        <v>42097.215277777781</v>
      </c>
      <c r="M817" s="157">
        <v>42097.249305555553</v>
      </c>
      <c r="N817" s="157">
        <v>42099.082638888889</v>
      </c>
      <c r="O817" s="157">
        <v>42099.10833333333</v>
      </c>
      <c r="P817" s="185" t="s">
        <v>2153</v>
      </c>
      <c r="Q817" s="239">
        <f t="shared" si="134"/>
        <v>1.8333333333357587</v>
      </c>
      <c r="R817" s="239">
        <f t="shared" si="135"/>
        <v>1.8930555555489263</v>
      </c>
      <c r="S817" s="21">
        <f t="shared" si="136"/>
        <v>11.000000000014552</v>
      </c>
      <c r="U817">
        <v>1007</v>
      </c>
      <c r="V817" s="187" t="s">
        <v>2158</v>
      </c>
    </row>
    <row r="818" spans="1:22">
      <c r="A818" s="155" t="s">
        <v>1062</v>
      </c>
      <c r="B818" s="38" t="s">
        <v>1519</v>
      </c>
      <c r="C818" s="38" t="s">
        <v>1063</v>
      </c>
      <c r="D818" s="38" t="s">
        <v>1064</v>
      </c>
      <c r="E818" s="195" t="s">
        <v>1065</v>
      </c>
      <c r="F818" s="38" t="s">
        <v>1066</v>
      </c>
      <c r="G818" s="2">
        <v>-31</v>
      </c>
      <c r="H818" s="2">
        <v>-179</v>
      </c>
      <c r="I818" s="179">
        <v>1</v>
      </c>
      <c r="J818" s="38">
        <v>2015</v>
      </c>
      <c r="K818" s="38" t="s">
        <v>2162</v>
      </c>
      <c r="L818" s="157">
        <v>42099.272222222222</v>
      </c>
      <c r="M818" s="157">
        <v>42099.316666666666</v>
      </c>
      <c r="N818" s="184">
        <v>42100.772916666669</v>
      </c>
      <c r="O818" s="157">
        <v>42100.836805555555</v>
      </c>
      <c r="P818" s="185" t="s">
        <v>2153</v>
      </c>
      <c r="Q818" s="239">
        <f t="shared" si="134"/>
        <v>1.4562500000029104</v>
      </c>
      <c r="R818" s="239">
        <f t="shared" si="135"/>
        <v>1.5645833333328483</v>
      </c>
      <c r="S818" s="21">
        <f t="shared" si="136"/>
        <v>8.7375000000174623</v>
      </c>
      <c r="U818">
        <v>2518</v>
      </c>
      <c r="V818" s="187" t="s">
        <v>2158</v>
      </c>
    </row>
    <row r="819" spans="1:22">
      <c r="A819" s="155" t="s">
        <v>1062</v>
      </c>
      <c r="B819" s="38" t="s">
        <v>1519</v>
      </c>
      <c r="C819" s="38" t="s">
        <v>1063</v>
      </c>
      <c r="D819" s="38" t="s">
        <v>1064</v>
      </c>
      <c r="E819" s="195" t="s">
        <v>1065</v>
      </c>
      <c r="F819" s="38" t="s">
        <v>1066</v>
      </c>
      <c r="G819" s="2">
        <v>-31</v>
      </c>
      <c r="H819" s="2">
        <v>-179</v>
      </c>
      <c r="I819" s="179">
        <v>1</v>
      </c>
      <c r="J819" s="38">
        <v>2015</v>
      </c>
      <c r="K819" s="38" t="s">
        <v>2161</v>
      </c>
      <c r="L819" s="157">
        <v>42101.175000000003</v>
      </c>
      <c r="M819" s="157">
        <v>42101.206944444442</v>
      </c>
      <c r="N819" s="157">
        <v>42101.675000000003</v>
      </c>
      <c r="O819" s="157">
        <v>42101.705555555556</v>
      </c>
      <c r="P819" s="185" t="s">
        <v>2153</v>
      </c>
      <c r="Q819" s="239">
        <f t="shared" si="134"/>
        <v>0.46805555556056788</v>
      </c>
      <c r="R819" s="239">
        <f t="shared" si="135"/>
        <v>0.53055555555329192</v>
      </c>
      <c r="S819" s="21">
        <f t="shared" si="136"/>
        <v>2.8083333333634073</v>
      </c>
      <c r="U819">
        <v>1016</v>
      </c>
      <c r="V819" s="187" t="s">
        <v>2158</v>
      </c>
    </row>
    <row r="820" spans="1:22">
      <c r="A820" s="155" t="s">
        <v>1062</v>
      </c>
      <c r="B820" s="38" t="s">
        <v>1519</v>
      </c>
      <c r="C820" s="38" t="s">
        <v>1063</v>
      </c>
      <c r="D820" s="38" t="s">
        <v>1064</v>
      </c>
      <c r="E820" s="195" t="s">
        <v>1065</v>
      </c>
      <c r="F820" s="38" t="s">
        <v>1066</v>
      </c>
      <c r="G820" s="2">
        <v>-31</v>
      </c>
      <c r="H820" s="2">
        <v>-179</v>
      </c>
      <c r="I820" s="179">
        <v>1</v>
      </c>
      <c r="J820" s="38">
        <v>2015</v>
      </c>
      <c r="K820" s="38" t="s">
        <v>2160</v>
      </c>
      <c r="L820" s="157">
        <v>42101.92083333333</v>
      </c>
      <c r="M820" s="157">
        <v>42101.963194444441</v>
      </c>
      <c r="N820" s="157">
        <v>42102.32708333333</v>
      </c>
      <c r="O820" s="157">
        <v>42102.365972222222</v>
      </c>
      <c r="P820" s="185" t="s">
        <v>2153</v>
      </c>
      <c r="Q820" s="239">
        <f t="shared" si="134"/>
        <v>0.36388888888905058</v>
      </c>
      <c r="R820" s="239">
        <f t="shared" si="135"/>
        <v>0.44513888889196096</v>
      </c>
      <c r="S820" s="21">
        <f t="shared" si="136"/>
        <v>2.1833333333343035</v>
      </c>
      <c r="U820">
        <v>1513</v>
      </c>
      <c r="V820" s="187" t="s">
        <v>2158</v>
      </c>
    </row>
    <row r="821" spans="1:22">
      <c r="A821" s="155" t="s">
        <v>1062</v>
      </c>
      <c r="B821" s="38" t="s">
        <v>1519</v>
      </c>
      <c r="C821" s="38" t="s">
        <v>1063</v>
      </c>
      <c r="D821" s="38" t="s">
        <v>1064</v>
      </c>
      <c r="E821" s="195" t="s">
        <v>1065</v>
      </c>
      <c r="F821" s="38" t="s">
        <v>1066</v>
      </c>
      <c r="G821" s="2">
        <v>-31</v>
      </c>
      <c r="H821" s="2">
        <v>-179</v>
      </c>
      <c r="I821" s="179">
        <v>1</v>
      </c>
      <c r="J821" s="38">
        <v>2015</v>
      </c>
      <c r="K821" s="38" t="s">
        <v>2159</v>
      </c>
      <c r="L821" s="157">
        <v>42103.008333333331</v>
      </c>
      <c r="M821" s="157">
        <v>42103.04791666667</v>
      </c>
      <c r="N821" s="157">
        <v>42103.792361111111</v>
      </c>
      <c r="O821" s="157">
        <v>42103.84375</v>
      </c>
      <c r="P821" s="185" t="s">
        <v>2153</v>
      </c>
      <c r="Q821" s="239">
        <f t="shared" si="134"/>
        <v>0.74444444444088731</v>
      </c>
      <c r="R821" s="239">
        <f t="shared" si="135"/>
        <v>0.83541666666860692</v>
      </c>
      <c r="S821" s="21">
        <f t="shared" si="136"/>
        <v>4.4666666666453239</v>
      </c>
      <c r="U821">
        <v>1512</v>
      </c>
      <c r="V821" s="187" t="s">
        <v>2158</v>
      </c>
    </row>
    <row r="822" spans="1:22">
      <c r="A822" s="155" t="s">
        <v>1062</v>
      </c>
      <c r="B822" s="38" t="s">
        <v>1519</v>
      </c>
      <c r="C822" s="38" t="s">
        <v>1063</v>
      </c>
      <c r="D822" s="38" t="s">
        <v>1064</v>
      </c>
      <c r="E822" s="195" t="s">
        <v>1065</v>
      </c>
      <c r="F822" s="38" t="s">
        <v>1066</v>
      </c>
      <c r="G822" s="2">
        <v>-31</v>
      </c>
      <c r="H822" s="2">
        <v>-179</v>
      </c>
      <c r="I822" s="179">
        <v>1</v>
      </c>
      <c r="J822" s="38">
        <v>2015</v>
      </c>
      <c r="K822" s="38" t="s">
        <v>2157</v>
      </c>
      <c r="L822" s="157">
        <v>42104.018750000003</v>
      </c>
      <c r="M822" s="157">
        <v>42104.061805555553</v>
      </c>
      <c r="N822" s="157">
        <v>42104.806250000001</v>
      </c>
      <c r="O822" s="157">
        <v>42104.847222222219</v>
      </c>
      <c r="P822" s="185" t="s">
        <v>2153</v>
      </c>
      <c r="Q822" s="239">
        <f t="shared" si="134"/>
        <v>0.74444444444816327</v>
      </c>
      <c r="R822" s="239">
        <f t="shared" si="135"/>
        <v>0.82847222221607808</v>
      </c>
      <c r="S822" s="21">
        <f t="shared" si="136"/>
        <v>4.4666666666889796</v>
      </c>
      <c r="U822">
        <v>1503</v>
      </c>
      <c r="V822" s="187" t="s">
        <v>2158</v>
      </c>
    </row>
    <row r="823" spans="1:22">
      <c r="A823" s="155" t="s">
        <v>1062</v>
      </c>
      <c r="B823" s="38" t="s">
        <v>1519</v>
      </c>
      <c r="C823" s="38" t="s">
        <v>1063</v>
      </c>
      <c r="D823" s="38" t="s">
        <v>1064</v>
      </c>
      <c r="E823" s="195" t="s">
        <v>1065</v>
      </c>
      <c r="F823" s="38" t="s">
        <v>1066</v>
      </c>
      <c r="G823" s="2">
        <v>-31</v>
      </c>
      <c r="H823" s="2">
        <v>-179</v>
      </c>
      <c r="I823" s="179">
        <v>1</v>
      </c>
      <c r="J823" s="38">
        <v>2015</v>
      </c>
      <c r="K823" s="38" t="s">
        <v>2155</v>
      </c>
      <c r="L823" s="157">
        <v>42105.84097222222</v>
      </c>
      <c r="M823" s="157">
        <v>42105.872916666667</v>
      </c>
      <c r="N823" s="157">
        <v>42106.26666666667</v>
      </c>
      <c r="O823" s="157">
        <v>42106.301388888889</v>
      </c>
      <c r="P823" s="185" t="s">
        <v>2153</v>
      </c>
      <c r="Q823" s="239">
        <f t="shared" si="134"/>
        <v>0.39375000000291038</v>
      </c>
      <c r="R823" s="239">
        <f t="shared" si="135"/>
        <v>0.46041666666860692</v>
      </c>
      <c r="S823" s="21">
        <f t="shared" si="136"/>
        <v>2.3625000000174623</v>
      </c>
      <c r="U823">
        <v>1016</v>
      </c>
      <c r="V823" s="187" t="s">
        <v>2156</v>
      </c>
    </row>
    <row r="824" spans="1:22">
      <c r="A824" s="155" t="s">
        <v>1062</v>
      </c>
      <c r="B824" s="38" t="s">
        <v>1519</v>
      </c>
      <c r="C824" s="38" t="s">
        <v>1063</v>
      </c>
      <c r="D824" s="38" t="s">
        <v>1064</v>
      </c>
      <c r="E824" s="195" t="s">
        <v>1065</v>
      </c>
      <c r="F824" s="38" t="s">
        <v>1066</v>
      </c>
      <c r="G824" s="2">
        <v>-31</v>
      </c>
      <c r="H824" s="2">
        <v>-179</v>
      </c>
      <c r="I824" s="179">
        <v>1</v>
      </c>
      <c r="J824" s="38">
        <v>2015</v>
      </c>
      <c r="K824" s="38" t="s">
        <v>2152</v>
      </c>
      <c r="L824" s="157">
        <v>42106.426388888889</v>
      </c>
      <c r="M824" s="157">
        <v>42106.459027777775</v>
      </c>
      <c r="N824" s="157">
        <v>42106.594444444447</v>
      </c>
      <c r="O824" s="157">
        <v>42106.628472222219</v>
      </c>
      <c r="P824" s="185" t="s">
        <v>2153</v>
      </c>
      <c r="Q824" s="239">
        <f t="shared" si="134"/>
        <v>0.13541666667151731</v>
      </c>
      <c r="R824" s="239">
        <f t="shared" si="135"/>
        <v>0.20208333332993789</v>
      </c>
      <c r="S824" s="21">
        <f t="shared" si="136"/>
        <v>0.81250000002910383</v>
      </c>
      <c r="U824">
        <v>967</v>
      </c>
      <c r="V824" s="187" t="s">
        <v>2154</v>
      </c>
    </row>
    <row r="825" spans="1:22">
      <c r="A825" s="155" t="s">
        <v>1067</v>
      </c>
      <c r="B825" s="38" t="s">
        <v>1519</v>
      </c>
      <c r="C825" s="38" t="s">
        <v>1068</v>
      </c>
      <c r="D825" s="38" t="s">
        <v>1069</v>
      </c>
      <c r="E825" s="126" t="s">
        <v>675</v>
      </c>
      <c r="F825" s="38" t="s">
        <v>676</v>
      </c>
      <c r="G825" s="2">
        <v>-20</v>
      </c>
      <c r="H825" s="2">
        <v>-176</v>
      </c>
      <c r="I825" s="179">
        <v>1</v>
      </c>
      <c r="J825" s="38">
        <v>2015</v>
      </c>
      <c r="K825" s="38" t="s">
        <v>2149</v>
      </c>
      <c r="L825" s="157">
        <v>42119.339583333334</v>
      </c>
      <c r="M825" s="157">
        <v>42119.427083333336</v>
      </c>
      <c r="N825" s="157">
        <v>42119.609027777777</v>
      </c>
      <c r="O825" s="157">
        <v>42119.69027777778</v>
      </c>
      <c r="P825" s="185" t="s">
        <v>2150</v>
      </c>
      <c r="Q825" s="239">
        <f t="shared" ref="Q825:Q830" si="137">N825 - M825</f>
        <v>0.18194444444088731</v>
      </c>
      <c r="R825" s="239">
        <f t="shared" ref="R825:R830" si="138">O825 - L825</f>
        <v>0.35069444444525288</v>
      </c>
      <c r="S825" s="21">
        <f t="shared" ref="S825:S830" si="139">((VALUE(Q825)) * 24) * 0.25</f>
        <v>1.0916666666453239</v>
      </c>
      <c r="U825">
        <v>2625</v>
      </c>
      <c r="V825" s="155" t="s">
        <v>2151</v>
      </c>
    </row>
    <row r="826" spans="1:22">
      <c r="A826" s="155" t="s">
        <v>1067</v>
      </c>
      <c r="B826" s="38" t="s">
        <v>1519</v>
      </c>
      <c r="C826" s="38" t="s">
        <v>1068</v>
      </c>
      <c r="D826" s="38" t="s">
        <v>1069</v>
      </c>
      <c r="E826" s="126" t="s">
        <v>675</v>
      </c>
      <c r="F826" s="38" t="s">
        <v>676</v>
      </c>
      <c r="G826" s="2">
        <v>-20</v>
      </c>
      <c r="H826" s="2">
        <v>-176</v>
      </c>
      <c r="I826" s="179">
        <v>1</v>
      </c>
      <c r="J826" s="38">
        <v>2015</v>
      </c>
      <c r="K826" s="38" t="s">
        <v>2147</v>
      </c>
      <c r="L826" s="157">
        <v>42121.24722222222</v>
      </c>
      <c r="M826" s="157">
        <v>42121.302083333336</v>
      </c>
      <c r="N826" s="157">
        <v>42122.192361111112</v>
      </c>
      <c r="O826" s="157">
        <v>42122.258333333331</v>
      </c>
      <c r="P826" s="185" t="s">
        <v>2148</v>
      </c>
      <c r="Q826" s="239">
        <f t="shared" si="137"/>
        <v>0.89027777777664596</v>
      </c>
      <c r="R826" s="239">
        <f t="shared" si="138"/>
        <v>1.0111111111109494</v>
      </c>
      <c r="S826" s="21">
        <f t="shared" si="139"/>
        <v>5.3416666666598758</v>
      </c>
      <c r="U826">
        <v>2152</v>
      </c>
      <c r="V826" s="155" t="s">
        <v>2143</v>
      </c>
    </row>
    <row r="827" spans="1:22">
      <c r="A827" s="155" t="s">
        <v>1067</v>
      </c>
      <c r="B827" s="38" t="s">
        <v>1519</v>
      </c>
      <c r="C827" s="38" t="s">
        <v>1068</v>
      </c>
      <c r="D827" s="38" t="s">
        <v>1069</v>
      </c>
      <c r="E827" s="126" t="s">
        <v>675</v>
      </c>
      <c r="F827" s="38" t="s">
        <v>676</v>
      </c>
      <c r="G827" s="2">
        <v>-20</v>
      </c>
      <c r="H827" s="2">
        <v>-176</v>
      </c>
      <c r="I827" s="179">
        <v>1</v>
      </c>
      <c r="J827" s="38">
        <v>2015</v>
      </c>
      <c r="K827" s="38" t="s">
        <v>2146</v>
      </c>
      <c r="L827" s="157">
        <v>42122.843055555553</v>
      </c>
      <c r="M827" s="157">
        <v>42122.897222222222</v>
      </c>
      <c r="N827" s="157">
        <v>42123.052083333336</v>
      </c>
      <c r="O827" s="157">
        <v>42123.097222222219</v>
      </c>
      <c r="P827" s="185" t="s">
        <v>2142</v>
      </c>
      <c r="Q827" s="239">
        <f t="shared" si="137"/>
        <v>0.15486111111385981</v>
      </c>
      <c r="R827" s="239">
        <f t="shared" si="138"/>
        <v>0.25416666666569654</v>
      </c>
      <c r="S827" s="21">
        <f t="shared" si="139"/>
        <v>0.92916666668315884</v>
      </c>
      <c r="U827">
        <v>1918</v>
      </c>
      <c r="V827" s="155" t="s">
        <v>2143</v>
      </c>
    </row>
    <row r="828" spans="1:22">
      <c r="A828" s="155" t="s">
        <v>1067</v>
      </c>
      <c r="B828" s="38" t="s">
        <v>1519</v>
      </c>
      <c r="C828" s="38" t="s">
        <v>1068</v>
      </c>
      <c r="D828" s="38" t="s">
        <v>1069</v>
      </c>
      <c r="E828" s="126" t="s">
        <v>675</v>
      </c>
      <c r="F828" s="38" t="s">
        <v>676</v>
      </c>
      <c r="G828" s="2">
        <v>-20</v>
      </c>
      <c r="H828" s="2">
        <v>-176</v>
      </c>
      <c r="I828" s="179">
        <v>1</v>
      </c>
      <c r="J828" s="38">
        <v>2015</v>
      </c>
      <c r="K828" s="38" t="s">
        <v>2144</v>
      </c>
      <c r="L828" s="157">
        <v>42123.297222222223</v>
      </c>
      <c r="M828" s="157">
        <v>42123.351388888892</v>
      </c>
      <c r="N828" s="157">
        <v>42124.442361111112</v>
      </c>
      <c r="O828" s="157">
        <v>42124.499305555553</v>
      </c>
      <c r="P828" s="185" t="s">
        <v>2145</v>
      </c>
      <c r="Q828" s="239">
        <f t="shared" si="137"/>
        <v>1.0909722222204437</v>
      </c>
      <c r="R828" s="239">
        <f t="shared" si="138"/>
        <v>1.2020833333299379</v>
      </c>
      <c r="S828" s="21">
        <f t="shared" si="139"/>
        <v>6.5458333333226619</v>
      </c>
      <c r="U828">
        <v>1926</v>
      </c>
      <c r="V828" s="155" t="s">
        <v>2143</v>
      </c>
    </row>
    <row r="829" spans="1:22">
      <c r="A829" s="155" t="s">
        <v>1067</v>
      </c>
      <c r="B829" s="38" t="s">
        <v>1519</v>
      </c>
      <c r="C829" s="38" t="s">
        <v>1068</v>
      </c>
      <c r="D829" s="38" t="s">
        <v>1069</v>
      </c>
      <c r="E829" s="126" t="s">
        <v>675</v>
      </c>
      <c r="F829" s="38" t="s">
        <v>676</v>
      </c>
      <c r="G829" s="2">
        <v>-20</v>
      </c>
      <c r="H829" s="2">
        <v>-176</v>
      </c>
      <c r="I829" s="179">
        <v>1</v>
      </c>
      <c r="J829" s="38">
        <v>2015</v>
      </c>
      <c r="K829" s="38" t="s">
        <v>2141</v>
      </c>
      <c r="L829" s="245">
        <v>42132.023611111108</v>
      </c>
      <c r="M829" s="157">
        <v>42132.070833333331</v>
      </c>
      <c r="N829" s="157">
        <v>42132.716666666667</v>
      </c>
      <c r="O829" s="157">
        <v>42132.842361111114</v>
      </c>
      <c r="P829" s="185" t="s">
        <v>2142</v>
      </c>
      <c r="Q829" s="239">
        <f t="shared" si="137"/>
        <v>0.64583333333575865</v>
      </c>
      <c r="R829" s="239">
        <f t="shared" si="138"/>
        <v>0.81875000000582077</v>
      </c>
      <c r="S829" s="21">
        <f t="shared" si="139"/>
        <v>3.8750000000145519</v>
      </c>
      <c r="U829">
        <v>1929</v>
      </c>
      <c r="V829" s="155" t="s">
        <v>2143</v>
      </c>
    </row>
    <row r="830" spans="1:22">
      <c r="A830" s="155" t="s">
        <v>1067</v>
      </c>
      <c r="B830" s="38" t="s">
        <v>1519</v>
      </c>
      <c r="C830" s="38" t="s">
        <v>1068</v>
      </c>
      <c r="D830" s="38" t="s">
        <v>1069</v>
      </c>
      <c r="E830" s="126" t="s">
        <v>675</v>
      </c>
      <c r="F830" s="38" t="s">
        <v>676</v>
      </c>
      <c r="G830" s="2">
        <v>-20</v>
      </c>
      <c r="H830" s="2">
        <v>-176</v>
      </c>
      <c r="I830" s="179">
        <v>1</v>
      </c>
      <c r="J830" s="38">
        <v>2015</v>
      </c>
      <c r="K830" s="38" t="s">
        <v>2138</v>
      </c>
      <c r="L830" s="157">
        <v>42133.006249999999</v>
      </c>
      <c r="M830" s="157">
        <v>42133.068749999999</v>
      </c>
      <c r="N830" s="184">
        <v>42134.216666666667</v>
      </c>
      <c r="O830" s="157">
        <v>42134.277083333334</v>
      </c>
      <c r="P830" s="179" t="s">
        <v>2139</v>
      </c>
      <c r="Q830" s="239">
        <f t="shared" si="137"/>
        <v>1.1479166666686069</v>
      </c>
      <c r="R830" s="239">
        <f t="shared" si="138"/>
        <v>1.2708333333357587</v>
      </c>
      <c r="S830" s="21">
        <f t="shared" si="139"/>
        <v>6.8875000000116415</v>
      </c>
      <c r="U830">
        <v>1898</v>
      </c>
      <c r="V830" s="155" t="s">
        <v>2140</v>
      </c>
    </row>
    <row r="831" spans="1:22">
      <c r="A831" s="155" t="s">
        <v>1071</v>
      </c>
      <c r="B831" s="2" t="s">
        <v>466</v>
      </c>
      <c r="C831" s="38" t="s">
        <v>1072</v>
      </c>
      <c r="D831" s="38" t="s">
        <v>1017</v>
      </c>
      <c r="E831" s="126" t="s">
        <v>273</v>
      </c>
      <c r="F831" s="38" t="s">
        <v>1073</v>
      </c>
      <c r="G831" s="38">
        <v>45</v>
      </c>
      <c r="H831" s="38">
        <v>-130</v>
      </c>
      <c r="I831" s="38">
        <v>9</v>
      </c>
      <c r="J831" s="38">
        <v>2015</v>
      </c>
      <c r="K831" s="38" t="s">
        <v>2135</v>
      </c>
      <c r="L831" s="157">
        <v>42233.298611111109</v>
      </c>
      <c r="M831" s="157">
        <v>42233.347222222219</v>
      </c>
      <c r="N831" s="157">
        <v>42233.584722222222</v>
      </c>
      <c r="O831" s="157">
        <v>42233.65347222222</v>
      </c>
      <c r="P831" s="210" t="s">
        <v>2136</v>
      </c>
      <c r="Q831" s="239">
        <f t="shared" ref="Q831:Q837" si="140">N831 - M831</f>
        <v>0.23750000000291038</v>
      </c>
      <c r="R831" s="239">
        <f t="shared" ref="R831:R837" si="141">O831 - L831</f>
        <v>0.35486111111094942</v>
      </c>
      <c r="S831" s="21">
        <f t="shared" ref="S831:S837" si="142">((VALUE(Q831)) * 24) * 0.25</f>
        <v>1.4250000000174623</v>
      </c>
      <c r="U831" s="28">
        <v>1729</v>
      </c>
      <c r="V831" s="155" t="s">
        <v>2137</v>
      </c>
    </row>
    <row r="832" spans="1:22">
      <c r="A832" s="155" t="s">
        <v>1071</v>
      </c>
      <c r="B832" s="2" t="s">
        <v>466</v>
      </c>
      <c r="C832" s="38" t="s">
        <v>1072</v>
      </c>
      <c r="D832" s="38" t="s">
        <v>1017</v>
      </c>
      <c r="E832" s="126" t="s">
        <v>273</v>
      </c>
      <c r="F832" s="38" t="s">
        <v>1073</v>
      </c>
      <c r="G832" s="38">
        <v>45</v>
      </c>
      <c r="H832" s="38">
        <v>-130</v>
      </c>
      <c r="I832" s="38">
        <v>9</v>
      </c>
      <c r="J832" s="38">
        <v>2015</v>
      </c>
      <c r="K832" s="38" t="s">
        <v>2133</v>
      </c>
      <c r="L832" s="157">
        <v>42234.031944444447</v>
      </c>
      <c r="M832" s="157">
        <v>42234.084027777775</v>
      </c>
      <c r="N832" s="184">
        <v>42234.088194444441</v>
      </c>
      <c r="O832" s="157">
        <v>42234.140972222223</v>
      </c>
      <c r="P832" s="210" t="s">
        <v>2121</v>
      </c>
      <c r="Q832" s="239">
        <f t="shared" si="140"/>
        <v>4.166666665696539E-3</v>
      </c>
      <c r="R832" s="239">
        <f t="shared" si="141"/>
        <v>0.10902777777664596</v>
      </c>
      <c r="S832" s="21">
        <f t="shared" si="142"/>
        <v>2.4999999994179234E-2</v>
      </c>
      <c r="U832" s="28">
        <v>2126</v>
      </c>
      <c r="V832" s="155" t="s">
        <v>2134</v>
      </c>
    </row>
    <row r="833" spans="1:22">
      <c r="A833" s="155" t="s">
        <v>1071</v>
      </c>
      <c r="B833" s="2" t="s">
        <v>466</v>
      </c>
      <c r="C833" s="38" t="s">
        <v>1072</v>
      </c>
      <c r="D833" s="38" t="s">
        <v>1017</v>
      </c>
      <c r="E833" s="126" t="s">
        <v>273</v>
      </c>
      <c r="F833" s="38" t="s">
        <v>1073</v>
      </c>
      <c r="G833" s="38">
        <v>45</v>
      </c>
      <c r="H833" s="38">
        <v>-130</v>
      </c>
      <c r="I833" s="38">
        <v>9</v>
      </c>
      <c r="J833" s="38">
        <v>2015</v>
      </c>
      <c r="K833" s="38" t="s">
        <v>2130</v>
      </c>
      <c r="L833" s="157">
        <v>42236.96875</v>
      </c>
      <c r="M833" s="157">
        <v>42237.02847222222</v>
      </c>
      <c r="N833" s="157">
        <v>42237.899305555555</v>
      </c>
      <c r="O833" s="157">
        <v>42237.961111111108</v>
      </c>
      <c r="P833" s="210" t="s">
        <v>2131</v>
      </c>
      <c r="Q833" s="239">
        <f t="shared" si="140"/>
        <v>0.87083333333430346</v>
      </c>
      <c r="R833" s="239">
        <f t="shared" si="141"/>
        <v>0.99236111110803904</v>
      </c>
      <c r="S833" s="21">
        <f t="shared" si="142"/>
        <v>5.2250000000058208</v>
      </c>
      <c r="U833" s="28">
        <v>1582</v>
      </c>
      <c r="V833" s="155" t="s">
        <v>2132</v>
      </c>
    </row>
    <row r="834" spans="1:22">
      <c r="A834" s="155" t="s">
        <v>1071</v>
      </c>
      <c r="B834" s="2" t="s">
        <v>466</v>
      </c>
      <c r="C834" s="38" t="s">
        <v>1072</v>
      </c>
      <c r="D834" s="38" t="s">
        <v>1017</v>
      </c>
      <c r="E834" s="126" t="s">
        <v>273</v>
      </c>
      <c r="F834" s="38" t="s">
        <v>1073</v>
      </c>
      <c r="G834" s="38">
        <v>45</v>
      </c>
      <c r="H834" s="38">
        <v>-130</v>
      </c>
      <c r="I834" s="38">
        <v>9</v>
      </c>
      <c r="J834" s="38">
        <v>2015</v>
      </c>
      <c r="K834" s="38" t="s">
        <v>2129</v>
      </c>
      <c r="L834" s="157">
        <v>42238.630555555559</v>
      </c>
      <c r="M834" s="157">
        <v>42238.683333333334</v>
      </c>
      <c r="N834" s="157">
        <v>42240.379166666666</v>
      </c>
      <c r="O834" s="157">
        <v>42240.463194444441</v>
      </c>
      <c r="P834" s="210" t="s">
        <v>2127</v>
      </c>
      <c r="Q834" s="239">
        <f t="shared" si="140"/>
        <v>1.6958333333313931</v>
      </c>
      <c r="R834" s="239">
        <f t="shared" si="141"/>
        <v>1.8326388888817746</v>
      </c>
      <c r="S834" s="21">
        <f t="shared" si="142"/>
        <v>10.174999999988358</v>
      </c>
      <c r="U834" s="28">
        <v>1717</v>
      </c>
      <c r="V834" s="155" t="s">
        <v>2128</v>
      </c>
    </row>
    <row r="835" spans="1:22">
      <c r="A835" s="155" t="s">
        <v>1071</v>
      </c>
      <c r="B835" s="2" t="s">
        <v>466</v>
      </c>
      <c r="C835" s="38" t="s">
        <v>1072</v>
      </c>
      <c r="D835" s="38" t="s">
        <v>1017</v>
      </c>
      <c r="E835" s="126" t="s">
        <v>273</v>
      </c>
      <c r="F835" s="38" t="s">
        <v>1073</v>
      </c>
      <c r="G835" s="38">
        <v>45</v>
      </c>
      <c r="H835" s="38">
        <v>-130</v>
      </c>
      <c r="I835" s="38">
        <v>9</v>
      </c>
      <c r="J835" s="38">
        <v>2015</v>
      </c>
      <c r="K835" s="38" t="s">
        <v>2126</v>
      </c>
      <c r="L835" s="245">
        <v>42240.797222222223</v>
      </c>
      <c r="M835" s="157">
        <v>42240.885416666664</v>
      </c>
      <c r="N835" s="157">
        <v>42242.102083333331</v>
      </c>
      <c r="O835" s="157">
        <v>42242.146527777775</v>
      </c>
      <c r="P835" s="210" t="s">
        <v>2127</v>
      </c>
      <c r="Q835" s="239">
        <f t="shared" si="140"/>
        <v>1.2166666666671517</v>
      </c>
      <c r="R835" s="239">
        <f t="shared" si="141"/>
        <v>1.3493055555518367</v>
      </c>
      <c r="S835" s="21">
        <f t="shared" si="142"/>
        <v>7.3000000000029104</v>
      </c>
      <c r="U835" s="28">
        <v>1718</v>
      </c>
      <c r="V835" s="155" t="s">
        <v>2128</v>
      </c>
    </row>
    <row r="836" spans="1:22">
      <c r="A836" s="155" t="s">
        <v>1071</v>
      </c>
      <c r="B836" s="2" t="s">
        <v>466</v>
      </c>
      <c r="C836" s="38" t="s">
        <v>1072</v>
      </c>
      <c r="D836" s="38" t="s">
        <v>1017</v>
      </c>
      <c r="E836" s="126" t="s">
        <v>273</v>
      </c>
      <c r="F836" s="38" t="s">
        <v>1073</v>
      </c>
      <c r="G836" s="38">
        <v>45</v>
      </c>
      <c r="H836" s="38">
        <v>-130</v>
      </c>
      <c r="I836" s="38">
        <v>9</v>
      </c>
      <c r="J836" s="38">
        <v>2015</v>
      </c>
      <c r="K836" s="38" t="s">
        <v>2123</v>
      </c>
      <c r="L836" s="157">
        <v>42242.628472222219</v>
      </c>
      <c r="M836" s="157">
        <v>42242.677083333336</v>
      </c>
      <c r="N836" s="184">
        <v>42243.415277777778</v>
      </c>
      <c r="O836" s="157">
        <v>42243.46597222222</v>
      </c>
      <c r="P836" s="38" t="s">
        <v>2124</v>
      </c>
      <c r="Q836" s="239">
        <f t="shared" si="140"/>
        <v>0.7381944444423425</v>
      </c>
      <c r="R836" s="239">
        <f t="shared" si="141"/>
        <v>0.83750000000145519</v>
      </c>
      <c r="S836" s="21">
        <f t="shared" si="142"/>
        <v>4.429166666654055</v>
      </c>
      <c r="U836" s="28">
        <v>1583</v>
      </c>
      <c r="V836" s="155" t="s">
        <v>2125</v>
      </c>
    </row>
    <row r="837" spans="1:22">
      <c r="A837" s="155" t="s">
        <v>1071</v>
      </c>
      <c r="B837" s="2" t="s">
        <v>466</v>
      </c>
      <c r="C837" s="38" t="s">
        <v>1072</v>
      </c>
      <c r="D837" s="38" t="s">
        <v>1017</v>
      </c>
      <c r="E837" s="126" t="s">
        <v>273</v>
      </c>
      <c r="F837" s="38" t="s">
        <v>1073</v>
      </c>
      <c r="G837" s="38">
        <v>45</v>
      </c>
      <c r="H837" s="38">
        <v>-130</v>
      </c>
      <c r="I837" s="38">
        <v>9</v>
      </c>
      <c r="J837" s="38">
        <v>2015</v>
      </c>
      <c r="K837" s="38" t="s">
        <v>2120</v>
      </c>
      <c r="L837" s="184">
        <v>42243.817361111112</v>
      </c>
      <c r="M837" s="157">
        <v>42243.866666666669</v>
      </c>
      <c r="N837" s="157">
        <v>42244.244444444441</v>
      </c>
      <c r="O837" s="157">
        <v>42244.29583333333</v>
      </c>
      <c r="P837" s="185" t="s">
        <v>2121</v>
      </c>
      <c r="Q837" s="239">
        <f t="shared" si="140"/>
        <v>0.37777777777228039</v>
      </c>
      <c r="R837" s="239">
        <f t="shared" si="141"/>
        <v>0.47847222221753327</v>
      </c>
      <c r="S837" s="21">
        <f t="shared" si="142"/>
        <v>2.2666666666336823</v>
      </c>
      <c r="U837" s="28">
        <v>1772</v>
      </c>
      <c r="V837" s="155" t="s">
        <v>2122</v>
      </c>
    </row>
    <row r="838" spans="1:22">
      <c r="A838" s="155" t="s">
        <v>1075</v>
      </c>
      <c r="B838" s="2" t="s">
        <v>466</v>
      </c>
      <c r="C838" s="38" t="s">
        <v>1076</v>
      </c>
      <c r="D838" s="38" t="s">
        <v>1077</v>
      </c>
      <c r="E838" s="126" t="s">
        <v>273</v>
      </c>
      <c r="F838" s="38" t="s">
        <v>1073</v>
      </c>
      <c r="G838" s="38">
        <v>45</v>
      </c>
      <c r="H838" s="38">
        <v>-130</v>
      </c>
      <c r="I838" s="38">
        <v>9</v>
      </c>
      <c r="J838" s="38">
        <v>2015</v>
      </c>
      <c r="K838" s="38" t="s">
        <v>2118</v>
      </c>
      <c r="L838" s="157">
        <v>42250.772222222222</v>
      </c>
      <c r="M838" s="157">
        <v>42250.880555555559</v>
      </c>
      <c r="N838" s="157">
        <v>42251.415277777778</v>
      </c>
      <c r="O838" s="157">
        <v>42251.503472222219</v>
      </c>
      <c r="Q838" s="239">
        <f t="shared" ref="Q838:Q854" si="143">N838 - M838</f>
        <v>0.53472222221898846</v>
      </c>
      <c r="R838" s="239">
        <f t="shared" ref="R838:R854" si="144">O838 - L838</f>
        <v>0.73124999999708962</v>
      </c>
      <c r="S838" s="21">
        <f t="shared" ref="S838:S854" si="145">((VALUE(Q838)) * 24) * 0.25</f>
        <v>3.2083333333139308</v>
      </c>
      <c r="U838" s="28">
        <v>2659</v>
      </c>
      <c r="V838" s="155" t="s">
        <v>2119</v>
      </c>
    </row>
    <row r="839" spans="1:22">
      <c r="A839" s="155" t="s">
        <v>1075</v>
      </c>
      <c r="B839" s="2" t="s">
        <v>466</v>
      </c>
      <c r="C839" s="38" t="s">
        <v>1076</v>
      </c>
      <c r="D839" s="38" t="s">
        <v>1077</v>
      </c>
      <c r="E839" s="126" t="s">
        <v>273</v>
      </c>
      <c r="F839" s="38" t="s">
        <v>1073</v>
      </c>
      <c r="G839" s="38">
        <v>45</v>
      </c>
      <c r="H839" s="38">
        <v>-130</v>
      </c>
      <c r="I839" s="38">
        <v>9</v>
      </c>
      <c r="J839" s="38">
        <v>2015</v>
      </c>
      <c r="K839" s="38" t="s">
        <v>2117</v>
      </c>
      <c r="L839" s="157">
        <v>42251.629861111112</v>
      </c>
      <c r="M839" s="157">
        <v>42251.717361111114</v>
      </c>
      <c r="N839" s="157">
        <v>42252.364583333336</v>
      </c>
      <c r="O839" s="157">
        <v>42252.460416666669</v>
      </c>
      <c r="Q839" s="239">
        <f t="shared" si="143"/>
        <v>0.64722222222189885</v>
      </c>
      <c r="R839" s="239">
        <f t="shared" si="144"/>
        <v>0.83055555555620231</v>
      </c>
      <c r="S839" s="21">
        <f t="shared" si="145"/>
        <v>3.8833333333313931</v>
      </c>
      <c r="U839" s="28">
        <v>2643</v>
      </c>
      <c r="V839" s="155"/>
    </row>
    <row r="840" spans="1:22">
      <c r="A840" s="155" t="s">
        <v>1075</v>
      </c>
      <c r="B840" s="2" t="s">
        <v>466</v>
      </c>
      <c r="C840" s="38" t="s">
        <v>1076</v>
      </c>
      <c r="D840" s="38" t="s">
        <v>1077</v>
      </c>
      <c r="E840" s="126" t="s">
        <v>273</v>
      </c>
      <c r="F840" s="38" t="s">
        <v>1073</v>
      </c>
      <c r="G840" s="38">
        <v>45</v>
      </c>
      <c r="H840" s="38">
        <v>-130</v>
      </c>
      <c r="I840" s="38">
        <v>9</v>
      </c>
      <c r="J840" s="38">
        <v>2015</v>
      </c>
      <c r="K840" s="38" t="s">
        <v>2116</v>
      </c>
      <c r="L840" s="157">
        <v>42252.628472222219</v>
      </c>
      <c r="M840" s="157">
        <v>42252.686805555553</v>
      </c>
      <c r="N840" s="157">
        <v>42252.709027777775</v>
      </c>
      <c r="O840" s="157">
        <v>42252.772916666669</v>
      </c>
      <c r="Q840" s="239">
        <f t="shared" si="143"/>
        <v>2.2222222221898846E-2</v>
      </c>
      <c r="R840" s="239">
        <f t="shared" si="144"/>
        <v>0.14444444444961846</v>
      </c>
      <c r="S840" s="21">
        <f t="shared" si="145"/>
        <v>0.13333333333139308</v>
      </c>
      <c r="U840" s="28">
        <v>2638</v>
      </c>
      <c r="V840" s="155"/>
    </row>
    <row r="841" spans="1:22">
      <c r="A841" s="155" t="s">
        <v>1075</v>
      </c>
      <c r="B841" s="2" t="s">
        <v>466</v>
      </c>
      <c r="C841" s="38" t="s">
        <v>1076</v>
      </c>
      <c r="D841" s="38" t="s">
        <v>1077</v>
      </c>
      <c r="E841" s="126" t="s">
        <v>273</v>
      </c>
      <c r="F841" s="38" t="s">
        <v>1073</v>
      </c>
      <c r="G841" s="38">
        <v>45</v>
      </c>
      <c r="H841" s="38">
        <v>-130</v>
      </c>
      <c r="I841" s="38">
        <v>9</v>
      </c>
      <c r="J841" s="38">
        <v>2015</v>
      </c>
      <c r="K841" s="38" t="s">
        <v>2115</v>
      </c>
      <c r="L841" s="157">
        <v>42252.953472222223</v>
      </c>
      <c r="M841" s="157">
        <v>42253.018750000003</v>
      </c>
      <c r="N841" s="157">
        <v>42253.322916666664</v>
      </c>
      <c r="O841" s="157">
        <v>42253.411111111112</v>
      </c>
      <c r="Q841" s="239">
        <f t="shared" si="143"/>
        <v>0.30416666666133096</v>
      </c>
      <c r="R841" s="239">
        <f t="shared" si="144"/>
        <v>0.45763888888905058</v>
      </c>
      <c r="S841" s="21">
        <f t="shared" si="145"/>
        <v>1.8249999999679858</v>
      </c>
      <c r="U841" s="28">
        <v>2641</v>
      </c>
      <c r="V841" s="155"/>
    </row>
    <row r="842" spans="1:22">
      <c r="A842" s="155" t="s">
        <v>1075</v>
      </c>
      <c r="B842" s="2" t="s">
        <v>466</v>
      </c>
      <c r="C842" s="38" t="s">
        <v>1076</v>
      </c>
      <c r="D842" s="38" t="s">
        <v>1077</v>
      </c>
      <c r="E842" s="126" t="s">
        <v>273</v>
      </c>
      <c r="F842" s="38" t="s">
        <v>1073</v>
      </c>
      <c r="G842" s="38">
        <v>45</v>
      </c>
      <c r="H842" s="38">
        <v>-130</v>
      </c>
      <c r="I842" s="38">
        <v>9</v>
      </c>
      <c r="J842" s="38">
        <v>2015</v>
      </c>
      <c r="K842" s="38" t="s">
        <v>2114</v>
      </c>
      <c r="L842" s="157">
        <v>42253.637499999997</v>
      </c>
      <c r="M842" s="157">
        <v>42253.73333333333</v>
      </c>
      <c r="N842" s="157">
        <v>42254.404861111114</v>
      </c>
      <c r="O842" s="246">
        <v>42254.459722222222</v>
      </c>
      <c r="Q842" s="239">
        <f t="shared" si="143"/>
        <v>0.67152777778392192</v>
      </c>
      <c r="R842" s="239">
        <f t="shared" si="144"/>
        <v>0.82222222222480923</v>
      </c>
      <c r="S842" s="21">
        <f t="shared" si="145"/>
        <v>4.0291666667035315</v>
      </c>
      <c r="U842" s="28">
        <v>2217</v>
      </c>
      <c r="V842" s="155"/>
    </row>
    <row r="843" spans="1:22">
      <c r="A843" s="155" t="s">
        <v>1075</v>
      </c>
      <c r="B843" s="2" t="s">
        <v>466</v>
      </c>
      <c r="C843" s="38" t="s">
        <v>1076</v>
      </c>
      <c r="D843" s="38" t="s">
        <v>1077</v>
      </c>
      <c r="E843" s="126" t="s">
        <v>273</v>
      </c>
      <c r="F843" s="38" t="s">
        <v>1073</v>
      </c>
      <c r="G843" s="38">
        <v>45</v>
      </c>
      <c r="H843" s="38">
        <v>-130</v>
      </c>
      <c r="I843" s="38">
        <v>9</v>
      </c>
      <c r="J843" s="38">
        <v>2015</v>
      </c>
      <c r="K843" s="38" t="s">
        <v>2112</v>
      </c>
      <c r="L843" s="157">
        <v>42254.795138888891</v>
      </c>
      <c r="M843" s="245">
        <v>42254.909722222219</v>
      </c>
      <c r="N843" s="184">
        <v>42254.999305555553</v>
      </c>
      <c r="O843" s="157">
        <v>42255.064583333333</v>
      </c>
      <c r="Q843" s="239">
        <f t="shared" si="143"/>
        <v>8.9583333334303461E-2</v>
      </c>
      <c r="R843" s="239">
        <f t="shared" si="144"/>
        <v>0.2694444444423425</v>
      </c>
      <c r="S843" s="21">
        <f t="shared" si="145"/>
        <v>0.53750000000582077</v>
      </c>
      <c r="U843" s="28">
        <v>2193</v>
      </c>
      <c r="V843" s="155" t="s">
        <v>2113</v>
      </c>
    </row>
    <row r="844" spans="1:22">
      <c r="A844" s="155" t="s">
        <v>1075</v>
      </c>
      <c r="B844" s="2" t="s">
        <v>466</v>
      </c>
      <c r="C844" s="38" t="s">
        <v>1076</v>
      </c>
      <c r="D844" s="38" t="s">
        <v>1077</v>
      </c>
      <c r="E844" s="126" t="s">
        <v>273</v>
      </c>
      <c r="F844" s="38" t="s">
        <v>1073</v>
      </c>
      <c r="G844" s="38">
        <v>45</v>
      </c>
      <c r="H844" s="38">
        <v>-130</v>
      </c>
      <c r="I844" s="38">
        <v>9</v>
      </c>
      <c r="J844" s="38">
        <v>2015</v>
      </c>
      <c r="K844" s="38" t="s">
        <v>2110</v>
      </c>
      <c r="L844" s="157">
        <v>42255.317361111112</v>
      </c>
      <c r="M844" s="179"/>
      <c r="N844" s="157"/>
      <c r="O844" s="157">
        <v>42255.334722222222</v>
      </c>
      <c r="Q844" s="239">
        <f t="shared" si="143"/>
        <v>0</v>
      </c>
      <c r="R844" s="239">
        <f t="shared" si="144"/>
        <v>1.7361111109494232E-2</v>
      </c>
      <c r="S844" s="21">
        <f t="shared" si="145"/>
        <v>0</v>
      </c>
      <c r="V844" s="155" t="s">
        <v>2111</v>
      </c>
    </row>
    <row r="845" spans="1:22">
      <c r="A845" s="155" t="s">
        <v>1075</v>
      </c>
      <c r="B845" s="2" t="s">
        <v>466</v>
      </c>
      <c r="C845" s="38" t="s">
        <v>1076</v>
      </c>
      <c r="D845" s="38" t="s">
        <v>1077</v>
      </c>
      <c r="E845" s="126" t="s">
        <v>273</v>
      </c>
      <c r="F845" s="38" t="s">
        <v>1073</v>
      </c>
      <c r="G845" s="38">
        <v>45</v>
      </c>
      <c r="H845" s="38">
        <v>-130</v>
      </c>
      <c r="I845" s="38">
        <v>9</v>
      </c>
      <c r="J845" s="38">
        <v>2015</v>
      </c>
      <c r="K845" s="38" t="s">
        <v>2108</v>
      </c>
      <c r="L845" s="157">
        <v>42255.367361111108</v>
      </c>
      <c r="M845" s="157">
        <v>42255.429861111108</v>
      </c>
      <c r="N845" s="157">
        <v>42255.645833333336</v>
      </c>
      <c r="O845" s="157">
        <v>42255.711111111108</v>
      </c>
      <c r="Q845" s="239">
        <f t="shared" si="143"/>
        <v>0.21597222222771961</v>
      </c>
      <c r="R845" s="239">
        <f t="shared" si="144"/>
        <v>0.34375</v>
      </c>
      <c r="S845" s="21">
        <f t="shared" si="145"/>
        <v>1.2958333333663177</v>
      </c>
      <c r="U845" s="28">
        <v>2202</v>
      </c>
      <c r="V845" s="155" t="s">
        <v>2109</v>
      </c>
    </row>
    <row r="846" spans="1:22">
      <c r="A846" s="155" t="s">
        <v>1075</v>
      </c>
      <c r="B846" s="2" t="s">
        <v>466</v>
      </c>
      <c r="C846" s="38" t="s">
        <v>1076</v>
      </c>
      <c r="D846" s="38" t="s">
        <v>1077</v>
      </c>
      <c r="E846" s="126" t="s">
        <v>273</v>
      </c>
      <c r="F846" s="38" t="s">
        <v>1073</v>
      </c>
      <c r="G846" s="38">
        <v>45</v>
      </c>
      <c r="H846" s="38">
        <v>-130</v>
      </c>
      <c r="I846" s="38">
        <v>9</v>
      </c>
      <c r="J846" s="38">
        <v>2015</v>
      </c>
      <c r="K846" s="38" t="s">
        <v>2106</v>
      </c>
      <c r="L846" s="157">
        <v>42256.356249999997</v>
      </c>
      <c r="M846" s="245">
        <v>42256.461805555555</v>
      </c>
      <c r="N846" s="157">
        <v>42257.005555555559</v>
      </c>
      <c r="O846" s="157">
        <v>42257.104861111111</v>
      </c>
      <c r="Q846" s="239">
        <f t="shared" si="143"/>
        <v>0.54375000000436557</v>
      </c>
      <c r="R846" s="239">
        <f t="shared" si="144"/>
        <v>0.74861111111385981</v>
      </c>
      <c r="S846" s="21">
        <f t="shared" si="145"/>
        <v>3.2625000000261934</v>
      </c>
      <c r="U846" s="28">
        <v>2210</v>
      </c>
      <c r="V846" s="155" t="s">
        <v>2107</v>
      </c>
    </row>
    <row r="847" spans="1:22">
      <c r="A847" s="155" t="s">
        <v>1075</v>
      </c>
      <c r="B847" s="2" t="s">
        <v>466</v>
      </c>
      <c r="C847" s="38" t="s">
        <v>1076</v>
      </c>
      <c r="D847" s="38" t="s">
        <v>1077</v>
      </c>
      <c r="E847" s="126" t="s">
        <v>273</v>
      </c>
      <c r="F847" s="38" t="s">
        <v>1073</v>
      </c>
      <c r="G847" s="38">
        <v>45</v>
      </c>
      <c r="H847" s="38">
        <v>-130</v>
      </c>
      <c r="I847" s="38">
        <v>9</v>
      </c>
      <c r="J847" s="38">
        <v>2015</v>
      </c>
      <c r="K847" s="38" t="s">
        <v>2104</v>
      </c>
      <c r="L847" s="157">
        <v>42257.627083333333</v>
      </c>
      <c r="M847" s="157">
        <v>42257.684027777781</v>
      </c>
      <c r="N847" s="184">
        <v>42257.790972222225</v>
      </c>
      <c r="O847" s="157">
        <v>42257.850694444445</v>
      </c>
      <c r="Q847" s="239">
        <f t="shared" si="143"/>
        <v>0.10694444444379769</v>
      </c>
      <c r="R847" s="239">
        <f t="shared" si="144"/>
        <v>0.22361111111240461</v>
      </c>
      <c r="S847" s="21">
        <f t="shared" si="145"/>
        <v>0.64166666666278616</v>
      </c>
      <c r="U847" s="28">
        <v>2210</v>
      </c>
      <c r="V847" s="155" t="s">
        <v>2105</v>
      </c>
    </row>
    <row r="848" spans="1:22">
      <c r="A848" s="155" t="s">
        <v>1075</v>
      </c>
      <c r="B848" s="2" t="s">
        <v>466</v>
      </c>
      <c r="C848" s="38" t="s">
        <v>1076</v>
      </c>
      <c r="D848" s="38" t="s">
        <v>1077</v>
      </c>
      <c r="E848" s="126" t="s">
        <v>273</v>
      </c>
      <c r="F848" s="38" t="s">
        <v>1073</v>
      </c>
      <c r="G848" s="38">
        <v>45</v>
      </c>
      <c r="H848" s="38">
        <v>-130</v>
      </c>
      <c r="I848" s="38">
        <v>9</v>
      </c>
      <c r="J848" s="38">
        <v>2015</v>
      </c>
      <c r="K848" s="38" t="s">
        <v>2102</v>
      </c>
      <c r="L848" s="157">
        <v>42258.083333333336</v>
      </c>
      <c r="M848" s="184">
        <v>42258.147222222222</v>
      </c>
      <c r="N848" s="157">
        <v>42258.363194444442</v>
      </c>
      <c r="O848" s="157">
        <v>42258.42291666667</v>
      </c>
      <c r="Q848" s="239">
        <f t="shared" si="143"/>
        <v>0.21597222222044365</v>
      </c>
      <c r="R848" s="239">
        <f t="shared" si="144"/>
        <v>0.33958333333430346</v>
      </c>
      <c r="S848" s="21">
        <f t="shared" si="145"/>
        <v>1.2958333333226619</v>
      </c>
      <c r="U848" s="28">
        <v>2156</v>
      </c>
      <c r="V848" s="155" t="s">
        <v>2103</v>
      </c>
    </row>
    <row r="849" spans="1:22">
      <c r="A849" s="155" t="s">
        <v>1075</v>
      </c>
      <c r="B849" s="2" t="s">
        <v>466</v>
      </c>
      <c r="C849" s="38" t="s">
        <v>1076</v>
      </c>
      <c r="D849" s="38" t="s">
        <v>1077</v>
      </c>
      <c r="E849" s="126" t="s">
        <v>273</v>
      </c>
      <c r="F849" s="38" t="s">
        <v>1073</v>
      </c>
      <c r="G849" s="38">
        <v>45</v>
      </c>
      <c r="H849" s="38">
        <v>-130</v>
      </c>
      <c r="I849" s="38">
        <v>9</v>
      </c>
      <c r="J849" s="38">
        <v>2015</v>
      </c>
      <c r="K849" s="38" t="s">
        <v>2100</v>
      </c>
      <c r="L849" s="157">
        <v>42258.626388888886</v>
      </c>
      <c r="M849" s="157">
        <v>42258.682638888888</v>
      </c>
      <c r="N849" s="157">
        <v>42258.73333333333</v>
      </c>
      <c r="O849" s="157">
        <v>42258.803472222222</v>
      </c>
      <c r="Q849" s="239">
        <f t="shared" si="143"/>
        <v>5.0694444442342501E-2</v>
      </c>
      <c r="R849" s="239">
        <f t="shared" si="144"/>
        <v>0.17708333333575865</v>
      </c>
      <c r="S849" s="21">
        <f t="shared" si="145"/>
        <v>0.30416666665405501</v>
      </c>
      <c r="U849" s="28">
        <v>2154</v>
      </c>
      <c r="V849" s="155" t="s">
        <v>2101</v>
      </c>
    </row>
    <row r="850" spans="1:22">
      <c r="A850" s="155" t="s">
        <v>1075</v>
      </c>
      <c r="B850" s="2" t="s">
        <v>466</v>
      </c>
      <c r="C850" s="38" t="s">
        <v>1076</v>
      </c>
      <c r="D850" s="38" t="s">
        <v>1077</v>
      </c>
      <c r="E850" s="126" t="s">
        <v>273</v>
      </c>
      <c r="F850" s="38" t="s">
        <v>1073</v>
      </c>
      <c r="G850" s="38">
        <v>45</v>
      </c>
      <c r="H850" s="38">
        <v>-130</v>
      </c>
      <c r="I850" s="38">
        <v>9</v>
      </c>
      <c r="J850" s="38">
        <v>2015</v>
      </c>
      <c r="K850" s="38" t="s">
        <v>2099</v>
      </c>
      <c r="L850" s="157">
        <v>42261.861805555556</v>
      </c>
      <c r="M850" s="157">
        <v>42261.902083333334</v>
      </c>
      <c r="N850" s="157">
        <v>42262.50277777778</v>
      </c>
      <c r="O850" s="157">
        <v>42262.545138888891</v>
      </c>
      <c r="Q850" s="239">
        <f t="shared" si="143"/>
        <v>0.60069444444525288</v>
      </c>
      <c r="R850" s="239">
        <f t="shared" si="144"/>
        <v>0.68333333333430346</v>
      </c>
      <c r="S850" s="21">
        <f t="shared" si="145"/>
        <v>3.6041666666715173</v>
      </c>
      <c r="U850" s="28">
        <v>1260</v>
      </c>
      <c r="V850" s="155" t="s">
        <v>2095</v>
      </c>
    </row>
    <row r="851" spans="1:22">
      <c r="A851" s="155" t="s">
        <v>1075</v>
      </c>
      <c r="B851" s="2" t="s">
        <v>466</v>
      </c>
      <c r="C851" s="38" t="s">
        <v>1076</v>
      </c>
      <c r="D851" s="38" t="s">
        <v>1077</v>
      </c>
      <c r="E851" s="126" t="s">
        <v>273</v>
      </c>
      <c r="F851" s="38" t="s">
        <v>1073</v>
      </c>
      <c r="G851" s="38">
        <v>45</v>
      </c>
      <c r="H851" s="38">
        <v>-130</v>
      </c>
      <c r="I851" s="38">
        <v>9</v>
      </c>
      <c r="J851" s="38">
        <v>2015</v>
      </c>
      <c r="K851" s="38" t="s">
        <v>2098</v>
      </c>
      <c r="L851" s="157">
        <v>42262.795138888891</v>
      </c>
      <c r="M851" s="184">
        <v>42262.881944444445</v>
      </c>
      <c r="N851" s="157">
        <v>42263.729166666664</v>
      </c>
      <c r="O851" s="157">
        <v>42263.765972222223</v>
      </c>
      <c r="Q851" s="239">
        <f t="shared" si="143"/>
        <v>0.84722222221898846</v>
      </c>
      <c r="R851" s="239">
        <f t="shared" si="144"/>
        <v>0.97083333333284827</v>
      </c>
      <c r="S851" s="21">
        <f t="shared" si="145"/>
        <v>5.0833333333139308</v>
      </c>
      <c r="U851" s="28">
        <v>894</v>
      </c>
      <c r="V851" s="155" t="s">
        <v>2095</v>
      </c>
    </row>
    <row r="852" spans="1:22">
      <c r="A852" s="155" t="s">
        <v>1075</v>
      </c>
      <c r="B852" s="2" t="s">
        <v>466</v>
      </c>
      <c r="C852" s="38" t="s">
        <v>1076</v>
      </c>
      <c r="D852" s="38" t="s">
        <v>1077</v>
      </c>
      <c r="E852" s="126" t="s">
        <v>273</v>
      </c>
      <c r="F852" s="38" t="s">
        <v>1073</v>
      </c>
      <c r="G852" s="38">
        <v>45</v>
      </c>
      <c r="H852" s="38">
        <v>-130</v>
      </c>
      <c r="I852" s="38">
        <v>9</v>
      </c>
      <c r="J852" s="38">
        <v>2015</v>
      </c>
      <c r="K852" s="38" t="s">
        <v>2097</v>
      </c>
      <c r="L852" s="157">
        <v>42263.996527777781</v>
      </c>
      <c r="M852" s="184">
        <v>42264.015972222223</v>
      </c>
      <c r="N852" s="157">
        <v>42264.28402777778</v>
      </c>
      <c r="O852" s="184">
        <v>42264.302777777775</v>
      </c>
      <c r="Q852" s="239">
        <f t="shared" si="143"/>
        <v>0.26805555555620231</v>
      </c>
      <c r="R852" s="239">
        <f t="shared" si="144"/>
        <v>0.30624999999417923</v>
      </c>
      <c r="S852" s="21">
        <f t="shared" si="145"/>
        <v>1.6083333333372138</v>
      </c>
      <c r="U852" s="28">
        <v>395</v>
      </c>
      <c r="V852" s="155" t="s">
        <v>2095</v>
      </c>
    </row>
    <row r="853" spans="1:22">
      <c r="A853" s="155" t="s">
        <v>1075</v>
      </c>
      <c r="B853" s="2" t="s">
        <v>466</v>
      </c>
      <c r="C853" s="38" t="s">
        <v>1076</v>
      </c>
      <c r="D853" s="38" t="s">
        <v>1077</v>
      </c>
      <c r="E853" s="126" t="s">
        <v>273</v>
      </c>
      <c r="F853" s="38" t="s">
        <v>1073</v>
      </c>
      <c r="G853" s="38">
        <v>45</v>
      </c>
      <c r="H853" s="38">
        <v>-130</v>
      </c>
      <c r="I853" s="38">
        <v>9</v>
      </c>
      <c r="J853" s="38">
        <v>2015</v>
      </c>
      <c r="K853" s="38" t="s">
        <v>2096</v>
      </c>
      <c r="L853" s="157">
        <v>42264.464583333334</v>
      </c>
      <c r="M853" s="184">
        <v>42264.501388888886</v>
      </c>
      <c r="N853" s="157">
        <v>42264.636805555558</v>
      </c>
      <c r="O853" s="157">
        <v>42264.743750000001</v>
      </c>
      <c r="Q853" s="239">
        <f t="shared" si="143"/>
        <v>0.13541666667151731</v>
      </c>
      <c r="R853" s="239">
        <f t="shared" si="144"/>
        <v>0.27916666666715173</v>
      </c>
      <c r="S853" s="21">
        <f t="shared" si="145"/>
        <v>0.81250000002910383</v>
      </c>
      <c r="U853" s="28">
        <v>984</v>
      </c>
      <c r="V853" s="155" t="s">
        <v>2095</v>
      </c>
    </row>
    <row r="854" spans="1:22">
      <c r="A854" s="155" t="s">
        <v>1075</v>
      </c>
      <c r="B854" s="2" t="s">
        <v>466</v>
      </c>
      <c r="C854" s="38" t="s">
        <v>1076</v>
      </c>
      <c r="D854" s="38" t="s">
        <v>1077</v>
      </c>
      <c r="E854" s="126" t="s">
        <v>273</v>
      </c>
      <c r="F854" s="38" t="s">
        <v>1073</v>
      </c>
      <c r="G854" s="38">
        <v>45</v>
      </c>
      <c r="H854" s="38">
        <v>-130</v>
      </c>
      <c r="I854" s="38">
        <v>9</v>
      </c>
      <c r="J854" s="38">
        <v>2015</v>
      </c>
      <c r="K854" s="38" t="s">
        <v>2094</v>
      </c>
      <c r="L854" s="157">
        <v>42264.870833333334</v>
      </c>
      <c r="M854" s="157">
        <v>42264.899305555555</v>
      </c>
      <c r="N854" s="157">
        <v>42265.09375</v>
      </c>
      <c r="O854" s="157">
        <v>42265.125</v>
      </c>
      <c r="Q854" s="239">
        <f t="shared" si="143"/>
        <v>0.19444444444525288</v>
      </c>
      <c r="R854" s="239">
        <f t="shared" si="144"/>
        <v>0.25416666666569654</v>
      </c>
      <c r="S854" s="21">
        <f t="shared" si="145"/>
        <v>1.1666666666715173</v>
      </c>
      <c r="U854" s="28">
        <v>896</v>
      </c>
      <c r="V854" s="155" t="s">
        <v>2095</v>
      </c>
    </row>
    <row r="855" spans="1:22">
      <c r="A855" s="155" t="s">
        <v>1080</v>
      </c>
      <c r="B855" s="2" t="s">
        <v>466</v>
      </c>
      <c r="C855" s="38" t="s">
        <v>1081</v>
      </c>
      <c r="D855" s="38" t="s">
        <v>1082</v>
      </c>
      <c r="E855" s="126" t="s">
        <v>273</v>
      </c>
      <c r="F855" s="38" t="s">
        <v>1083</v>
      </c>
      <c r="G855" s="2">
        <v>-44</v>
      </c>
      <c r="H855" s="2">
        <v>124</v>
      </c>
      <c r="I855" s="38">
        <v>9</v>
      </c>
      <c r="J855" s="38">
        <v>2015</v>
      </c>
      <c r="K855" s="38" t="s">
        <v>2091</v>
      </c>
      <c r="L855" s="157">
        <v>42278.965277777781</v>
      </c>
      <c r="M855" s="157">
        <v>42278.987500000003</v>
      </c>
      <c r="N855" s="157">
        <v>42279.04583333333</v>
      </c>
      <c r="O855" s="157">
        <v>42279.072222222225</v>
      </c>
      <c r="P855" s="185" t="s">
        <v>2092</v>
      </c>
      <c r="Q855" s="239">
        <f t="shared" ref="Q855:Q869" si="146">N855 - M855</f>
        <v>5.8333333327027503E-2</v>
      </c>
      <c r="R855" s="239">
        <f t="shared" ref="R855:R869" si="147">O855 - L855</f>
        <v>0.10694444444379769</v>
      </c>
      <c r="S855" s="21">
        <f t="shared" ref="S855:S869" si="148">((VALUE(Q855)) * 24) * 0.25</f>
        <v>0.34999999996216502</v>
      </c>
      <c r="U855" s="28">
        <v>424</v>
      </c>
      <c r="V855" s="187" t="s">
        <v>2093</v>
      </c>
    </row>
    <row r="856" spans="1:22">
      <c r="A856" s="155" t="s">
        <v>1080</v>
      </c>
      <c r="B856" s="2" t="s">
        <v>466</v>
      </c>
      <c r="C856" s="38" t="s">
        <v>1081</v>
      </c>
      <c r="D856" s="38" t="s">
        <v>1082</v>
      </c>
      <c r="E856" s="126" t="s">
        <v>273</v>
      </c>
      <c r="F856" s="38" t="s">
        <v>1083</v>
      </c>
      <c r="G856" s="2">
        <v>-44</v>
      </c>
      <c r="H856" s="2">
        <v>125</v>
      </c>
      <c r="I856" s="38">
        <v>9</v>
      </c>
      <c r="J856" s="38">
        <v>2015</v>
      </c>
      <c r="K856" s="38" t="s">
        <v>2089</v>
      </c>
      <c r="L856" s="157">
        <v>42279.40625</v>
      </c>
      <c r="M856" s="157">
        <v>42279.438194444447</v>
      </c>
      <c r="N856" s="157">
        <v>42279.469444444447</v>
      </c>
      <c r="O856" s="157">
        <v>42279.506249999999</v>
      </c>
      <c r="P856" s="185" t="s">
        <v>2090</v>
      </c>
      <c r="Q856" s="239">
        <f t="shared" si="146"/>
        <v>3.125E-2</v>
      </c>
      <c r="R856" s="239">
        <f t="shared" si="147"/>
        <v>9.9999999998544808E-2</v>
      </c>
      <c r="S856" s="21">
        <f t="shared" si="148"/>
        <v>0.1875</v>
      </c>
      <c r="U856" s="28">
        <v>938</v>
      </c>
      <c r="V856" s="187" t="s">
        <v>2066</v>
      </c>
    </row>
    <row r="857" spans="1:22">
      <c r="A857" s="155" t="s">
        <v>1080</v>
      </c>
      <c r="B857" s="2" t="s">
        <v>466</v>
      </c>
      <c r="C857" s="38" t="s">
        <v>1081</v>
      </c>
      <c r="D857" s="38" t="s">
        <v>1082</v>
      </c>
      <c r="E857" s="126" t="s">
        <v>273</v>
      </c>
      <c r="F857" s="38" t="s">
        <v>1083</v>
      </c>
      <c r="G857" s="2">
        <v>-43</v>
      </c>
      <c r="H857" s="2">
        <v>124</v>
      </c>
      <c r="I857" s="38">
        <v>9</v>
      </c>
      <c r="J857" s="38">
        <v>2015</v>
      </c>
      <c r="K857" s="38" t="s">
        <v>2087</v>
      </c>
      <c r="L857" s="157">
        <v>42279.821527777778</v>
      </c>
      <c r="M857" s="157">
        <v>42279.838888888888</v>
      </c>
      <c r="N857" s="157">
        <v>42279.879861111112</v>
      </c>
      <c r="O857" s="157">
        <v>42279.92083333333</v>
      </c>
      <c r="P857" s="185" t="s">
        <v>2088</v>
      </c>
      <c r="Q857" s="239">
        <f t="shared" si="146"/>
        <v>4.0972222224809229E-2</v>
      </c>
      <c r="R857" s="239">
        <f t="shared" si="147"/>
        <v>9.9305555551836733E-2</v>
      </c>
      <c r="S857" s="21">
        <f t="shared" si="148"/>
        <v>0.24583333334885538</v>
      </c>
      <c r="U857" s="28">
        <v>279</v>
      </c>
      <c r="V857" s="187" t="s">
        <v>2066</v>
      </c>
    </row>
    <row r="858" spans="1:22">
      <c r="A858" s="155" t="s">
        <v>1080</v>
      </c>
      <c r="B858" s="2" t="s">
        <v>466</v>
      </c>
      <c r="C858" s="38" t="s">
        <v>1081</v>
      </c>
      <c r="D858" s="38" t="s">
        <v>1082</v>
      </c>
      <c r="E858" s="126" t="s">
        <v>273</v>
      </c>
      <c r="F858" s="38" t="s">
        <v>1083</v>
      </c>
      <c r="G858" s="2">
        <v>-43</v>
      </c>
      <c r="H858" s="2">
        <v>125</v>
      </c>
      <c r="I858" s="38">
        <v>9</v>
      </c>
      <c r="J858" s="38">
        <v>2015</v>
      </c>
      <c r="K858" s="38" t="s">
        <v>2085</v>
      </c>
      <c r="L858" s="157">
        <v>42280.094444444447</v>
      </c>
      <c r="M858" s="157">
        <v>42280.127083333333</v>
      </c>
      <c r="N858" s="157">
        <v>42280.243750000001</v>
      </c>
      <c r="O858" s="157">
        <v>42280.281944444447</v>
      </c>
      <c r="P858" s="185" t="s">
        <v>2086</v>
      </c>
      <c r="Q858" s="239">
        <f t="shared" si="146"/>
        <v>0.11666666666860692</v>
      </c>
      <c r="R858" s="239">
        <f t="shared" si="147"/>
        <v>0.1875</v>
      </c>
      <c r="S858" s="21">
        <f t="shared" si="148"/>
        <v>0.70000000001164153</v>
      </c>
      <c r="U858" s="28">
        <v>975</v>
      </c>
      <c r="V858" s="187" t="s">
        <v>2066</v>
      </c>
    </row>
    <row r="859" spans="1:22">
      <c r="A859" s="155" t="s">
        <v>1080</v>
      </c>
      <c r="B859" s="2" t="s">
        <v>466</v>
      </c>
      <c r="C859" s="38" t="s">
        <v>1081</v>
      </c>
      <c r="D859" s="38" t="s">
        <v>1082</v>
      </c>
      <c r="E859" s="126" t="s">
        <v>273</v>
      </c>
      <c r="F859" s="38" t="s">
        <v>1083</v>
      </c>
      <c r="G859" s="2">
        <v>-40</v>
      </c>
      <c r="H859" s="2">
        <v>124</v>
      </c>
      <c r="I859" s="38">
        <v>9</v>
      </c>
      <c r="J859" s="38">
        <v>2015</v>
      </c>
      <c r="K859" s="38" t="s">
        <v>2083</v>
      </c>
      <c r="L859" s="245">
        <v>42283.129166666666</v>
      </c>
      <c r="M859" s="157">
        <v>42283.156944444447</v>
      </c>
      <c r="N859" s="157">
        <v>42283.188888888886</v>
      </c>
      <c r="O859" s="157">
        <v>42283.21597222222</v>
      </c>
      <c r="P859" s="185" t="s">
        <v>2084</v>
      </c>
      <c r="Q859" s="239">
        <f t="shared" si="146"/>
        <v>3.1944444439432118E-2</v>
      </c>
      <c r="R859" s="239">
        <f t="shared" si="147"/>
        <v>8.6805555554747116E-2</v>
      </c>
      <c r="S859" s="21">
        <f t="shared" si="148"/>
        <v>0.19166666663659271</v>
      </c>
      <c r="U859" s="28">
        <v>717</v>
      </c>
      <c r="V859" s="187" t="s">
        <v>2066</v>
      </c>
    </row>
    <row r="860" spans="1:22">
      <c r="A860" s="155" t="s">
        <v>1080</v>
      </c>
      <c r="B860" s="2" t="s">
        <v>466</v>
      </c>
      <c r="C860" s="38" t="s">
        <v>1081</v>
      </c>
      <c r="D860" s="38" t="s">
        <v>1082</v>
      </c>
      <c r="E860" s="126" t="s">
        <v>273</v>
      </c>
      <c r="F860" s="38" t="s">
        <v>1083</v>
      </c>
      <c r="G860" s="2">
        <v>-40</v>
      </c>
      <c r="H860" s="2">
        <v>124</v>
      </c>
      <c r="I860" s="38">
        <v>9</v>
      </c>
      <c r="J860" s="38">
        <v>2015</v>
      </c>
      <c r="K860" s="38" t="s">
        <v>2081</v>
      </c>
      <c r="L860" s="157">
        <v>42283.397222222222</v>
      </c>
      <c r="M860" s="157">
        <v>42283.417361111111</v>
      </c>
      <c r="N860" s="184">
        <v>42283.456944444442</v>
      </c>
      <c r="O860" s="157">
        <v>42283.476388888892</v>
      </c>
      <c r="P860" s="185" t="s">
        <v>2082</v>
      </c>
      <c r="Q860" s="239">
        <f t="shared" si="146"/>
        <v>3.9583333331393078E-2</v>
      </c>
      <c r="R860" s="239">
        <f t="shared" si="147"/>
        <v>7.9166666670062114E-2</v>
      </c>
      <c r="S860" s="21">
        <f t="shared" si="148"/>
        <v>0.23749999998835847</v>
      </c>
      <c r="U860" s="28">
        <v>471</v>
      </c>
      <c r="V860" s="187" t="s">
        <v>2066</v>
      </c>
    </row>
    <row r="861" spans="1:22">
      <c r="A861" s="155" t="s">
        <v>1080</v>
      </c>
      <c r="B861" s="2" t="s">
        <v>466</v>
      </c>
      <c r="C861" s="38" t="s">
        <v>1081</v>
      </c>
      <c r="D861" s="38" t="s">
        <v>1082</v>
      </c>
      <c r="E861" s="126" t="s">
        <v>273</v>
      </c>
      <c r="F861" s="38" t="s">
        <v>1083</v>
      </c>
      <c r="G861" s="2">
        <v>-40</v>
      </c>
      <c r="H861" s="2">
        <v>124</v>
      </c>
      <c r="I861" s="38">
        <v>9</v>
      </c>
      <c r="J861" s="38">
        <v>2015</v>
      </c>
      <c r="K861" s="38" t="s">
        <v>2079</v>
      </c>
      <c r="L861" s="157">
        <v>42284.115277777775</v>
      </c>
      <c r="M861" s="157">
        <v>42284.125694444447</v>
      </c>
      <c r="N861" s="157">
        <v>42284.177777777775</v>
      </c>
      <c r="O861" s="157">
        <v>42284.193749999999</v>
      </c>
      <c r="P861" s="185" t="s">
        <v>2080</v>
      </c>
      <c r="Q861" s="239">
        <f t="shared" si="146"/>
        <v>5.2083333328482695E-2</v>
      </c>
      <c r="R861" s="239">
        <f t="shared" si="147"/>
        <v>7.8472222223354038E-2</v>
      </c>
      <c r="S861" s="21">
        <f t="shared" si="148"/>
        <v>0.31249999997089617</v>
      </c>
      <c r="U861" s="28">
        <v>96</v>
      </c>
      <c r="V861" s="187" t="s">
        <v>2063</v>
      </c>
    </row>
    <row r="862" spans="1:22">
      <c r="A862" s="155" t="s">
        <v>1080</v>
      </c>
      <c r="B862" s="2" t="s">
        <v>466</v>
      </c>
      <c r="C862" s="38" t="s">
        <v>1081</v>
      </c>
      <c r="D862" s="38" t="s">
        <v>1082</v>
      </c>
      <c r="E862" s="126" t="s">
        <v>273</v>
      </c>
      <c r="F862" s="38" t="s">
        <v>1083</v>
      </c>
      <c r="G862" s="2">
        <v>-40</v>
      </c>
      <c r="H862" s="2">
        <v>124</v>
      </c>
      <c r="I862" s="38">
        <v>9</v>
      </c>
      <c r="J862" s="38">
        <v>2015</v>
      </c>
      <c r="K862" s="38" t="s">
        <v>2077</v>
      </c>
      <c r="L862" s="157">
        <v>42284.675694444442</v>
      </c>
      <c r="M862" s="157">
        <v>42284.686111111114</v>
      </c>
      <c r="N862" s="157">
        <v>42284.763888888891</v>
      </c>
      <c r="O862" s="157">
        <v>42284.775000000001</v>
      </c>
      <c r="P862" s="185" t="s">
        <v>2078</v>
      </c>
      <c r="Q862" s="239">
        <f t="shared" si="146"/>
        <v>7.7777777776645962E-2</v>
      </c>
      <c r="R862" s="239">
        <f t="shared" si="147"/>
        <v>9.930555555911269E-2</v>
      </c>
      <c r="S862" s="21">
        <f t="shared" si="148"/>
        <v>0.46666666665987577</v>
      </c>
      <c r="U862" s="28">
        <v>54</v>
      </c>
      <c r="V862" s="187" t="s">
        <v>2066</v>
      </c>
    </row>
    <row r="863" spans="1:22">
      <c r="A863" s="155" t="s">
        <v>1080</v>
      </c>
      <c r="B863" s="2" t="s">
        <v>466</v>
      </c>
      <c r="C863" s="38" t="s">
        <v>1081</v>
      </c>
      <c r="D863" s="38" t="s">
        <v>1082</v>
      </c>
      <c r="E863" s="126" t="s">
        <v>273</v>
      </c>
      <c r="F863" s="38" t="s">
        <v>1083</v>
      </c>
      <c r="G863" s="2">
        <v>-41</v>
      </c>
      <c r="H863" s="2">
        <v>124</v>
      </c>
      <c r="I863" s="38">
        <v>9</v>
      </c>
      <c r="J863" s="38">
        <v>2015</v>
      </c>
      <c r="K863" s="38" t="s">
        <v>2075</v>
      </c>
      <c r="L863" s="157">
        <v>42284.953472222223</v>
      </c>
      <c r="M863" s="157">
        <v>42284.979166666664</v>
      </c>
      <c r="N863" s="157">
        <v>42284.999305555553</v>
      </c>
      <c r="O863" s="157">
        <v>42285.052083333336</v>
      </c>
      <c r="P863" s="185" t="s">
        <v>2076</v>
      </c>
      <c r="Q863" s="239">
        <f t="shared" si="146"/>
        <v>2.0138888889050577E-2</v>
      </c>
      <c r="R863" s="239">
        <f t="shared" si="147"/>
        <v>9.8611111112404615E-2</v>
      </c>
      <c r="S863" s="21">
        <f t="shared" si="148"/>
        <v>0.12083333333430346</v>
      </c>
      <c r="U863" s="28">
        <v>732</v>
      </c>
      <c r="V863" s="187" t="s">
        <v>2066</v>
      </c>
    </row>
    <row r="864" spans="1:22">
      <c r="A864" s="155" t="s">
        <v>1080</v>
      </c>
      <c r="B864" s="2" t="s">
        <v>466</v>
      </c>
      <c r="C864" s="38" t="s">
        <v>1081</v>
      </c>
      <c r="D864" s="38" t="s">
        <v>1082</v>
      </c>
      <c r="E864" s="126" t="s">
        <v>273</v>
      </c>
      <c r="F864" s="38" t="s">
        <v>1083</v>
      </c>
      <c r="G864" s="2">
        <v>-41</v>
      </c>
      <c r="H864" s="2">
        <v>124</v>
      </c>
      <c r="I864" s="38">
        <v>9</v>
      </c>
      <c r="J864" s="38">
        <v>2015</v>
      </c>
      <c r="K864" s="38" t="s">
        <v>2073</v>
      </c>
      <c r="L864" s="157">
        <v>42285.253472222219</v>
      </c>
      <c r="M864" s="157">
        <v>42285.263888888891</v>
      </c>
      <c r="N864" s="157">
        <v>42285.325694444444</v>
      </c>
      <c r="O864" s="157">
        <v>42285.347222222219</v>
      </c>
      <c r="P864" s="185" t="s">
        <v>2074</v>
      </c>
      <c r="Q864" s="239">
        <f t="shared" si="146"/>
        <v>6.1805555553291924E-2</v>
      </c>
      <c r="R864" s="239">
        <f t="shared" si="147"/>
        <v>9.375E-2</v>
      </c>
      <c r="S864" s="21">
        <f t="shared" si="148"/>
        <v>0.37083333331975155</v>
      </c>
      <c r="U864" s="28">
        <v>93</v>
      </c>
      <c r="V864" s="187" t="s">
        <v>2066</v>
      </c>
    </row>
    <row r="865" spans="1:22">
      <c r="A865" s="155" t="s">
        <v>1080</v>
      </c>
      <c r="B865" s="2" t="s">
        <v>466</v>
      </c>
      <c r="C865" s="38" t="s">
        <v>1081</v>
      </c>
      <c r="D865" s="38" t="s">
        <v>1082</v>
      </c>
      <c r="E865" s="126" t="s">
        <v>273</v>
      </c>
      <c r="F865" s="38" t="s">
        <v>1083</v>
      </c>
      <c r="G865" s="2">
        <v>-41</v>
      </c>
      <c r="H865" s="2">
        <v>124</v>
      </c>
      <c r="I865" s="38">
        <v>9</v>
      </c>
      <c r="J865" s="38">
        <v>2015</v>
      </c>
      <c r="K865" s="38" t="s">
        <v>2071</v>
      </c>
      <c r="L865" s="157">
        <v>42285.637499999997</v>
      </c>
      <c r="M865" s="157">
        <v>42285.663888888892</v>
      </c>
      <c r="N865" s="157">
        <v>42285.7</v>
      </c>
      <c r="O865" s="157">
        <v>42285.734722222223</v>
      </c>
      <c r="P865" s="185" t="s">
        <v>2072</v>
      </c>
      <c r="Q865" s="239">
        <f t="shared" si="146"/>
        <v>3.6111111105128657E-2</v>
      </c>
      <c r="R865" s="239">
        <f t="shared" si="147"/>
        <v>9.7222222226264421E-2</v>
      </c>
      <c r="S865" s="21">
        <f t="shared" si="148"/>
        <v>0.21666666663077194</v>
      </c>
      <c r="U865" s="28">
        <v>676</v>
      </c>
      <c r="V865" s="187" t="s">
        <v>2066</v>
      </c>
    </row>
    <row r="866" spans="1:22">
      <c r="A866" s="155" t="s">
        <v>1080</v>
      </c>
      <c r="B866" s="2" t="s">
        <v>466</v>
      </c>
      <c r="C866" s="38" t="s">
        <v>1081</v>
      </c>
      <c r="D866" s="38" t="s">
        <v>1082</v>
      </c>
      <c r="E866" s="126" t="s">
        <v>273</v>
      </c>
      <c r="F866" s="38" t="s">
        <v>1083</v>
      </c>
      <c r="G866" s="2">
        <v>-42</v>
      </c>
      <c r="H866" s="2">
        <v>124</v>
      </c>
      <c r="I866" s="38">
        <v>9</v>
      </c>
      <c r="J866" s="38">
        <v>2015</v>
      </c>
      <c r="K866" s="38" t="s">
        <v>2069</v>
      </c>
      <c r="L866" s="157">
        <v>42285.874305555553</v>
      </c>
      <c r="M866" s="157">
        <v>42285.904166666667</v>
      </c>
      <c r="N866" s="157">
        <v>42285.959722222222</v>
      </c>
      <c r="O866" s="157">
        <v>42285.995833333334</v>
      </c>
      <c r="P866" s="185" t="s">
        <v>2070</v>
      </c>
      <c r="Q866" s="239">
        <f t="shared" si="146"/>
        <v>5.5555555554747116E-2</v>
      </c>
      <c r="R866" s="239">
        <f t="shared" si="147"/>
        <v>0.12152777778101154</v>
      </c>
      <c r="S866" s="21">
        <f t="shared" si="148"/>
        <v>0.33333333332848269</v>
      </c>
      <c r="U866" s="28">
        <v>921</v>
      </c>
      <c r="V866" s="187" t="s">
        <v>2066</v>
      </c>
    </row>
    <row r="867" spans="1:22">
      <c r="A867" s="155" t="s">
        <v>1080</v>
      </c>
      <c r="B867" s="2" t="s">
        <v>466</v>
      </c>
      <c r="C867" s="38" t="s">
        <v>1081</v>
      </c>
      <c r="D867" s="38" t="s">
        <v>1082</v>
      </c>
      <c r="E867" s="126" t="s">
        <v>273</v>
      </c>
      <c r="F867" s="38" t="s">
        <v>1083</v>
      </c>
      <c r="G867" s="2">
        <v>-42</v>
      </c>
      <c r="H867" s="2">
        <v>124</v>
      </c>
      <c r="I867" s="38">
        <v>9</v>
      </c>
      <c r="J867" s="38">
        <v>2015</v>
      </c>
      <c r="K867" s="38" t="s">
        <v>2067</v>
      </c>
      <c r="L867" s="157">
        <v>42286.263888888891</v>
      </c>
      <c r="M867" s="157">
        <v>42286.296527777777</v>
      </c>
      <c r="N867" s="157">
        <v>42286.325694444444</v>
      </c>
      <c r="O867" s="157">
        <v>42286.359722222223</v>
      </c>
      <c r="P867" s="185" t="s">
        <v>2068</v>
      </c>
      <c r="Q867" s="239">
        <f t="shared" si="146"/>
        <v>2.9166666667151731E-2</v>
      </c>
      <c r="R867" s="239">
        <f t="shared" si="147"/>
        <v>9.5833333332848269E-2</v>
      </c>
      <c r="S867" s="21">
        <f t="shared" si="148"/>
        <v>0.17500000000291038</v>
      </c>
      <c r="U867" s="28">
        <v>985</v>
      </c>
      <c r="V867" s="187" t="s">
        <v>2066</v>
      </c>
    </row>
    <row r="868" spans="1:22">
      <c r="A868" s="155" t="s">
        <v>1080</v>
      </c>
      <c r="B868" s="2" t="s">
        <v>466</v>
      </c>
      <c r="C868" s="38" t="s">
        <v>1081</v>
      </c>
      <c r="D868" s="38" t="s">
        <v>1082</v>
      </c>
      <c r="E868" s="126" t="s">
        <v>273</v>
      </c>
      <c r="F868" s="38" t="s">
        <v>1083</v>
      </c>
      <c r="G868" s="2">
        <v>-43</v>
      </c>
      <c r="H868" s="2">
        <v>124</v>
      </c>
      <c r="I868" s="38">
        <v>9</v>
      </c>
      <c r="J868" s="38">
        <v>2015</v>
      </c>
      <c r="K868" s="38" t="s">
        <v>2064</v>
      </c>
      <c r="L868" s="157">
        <v>42289.636111111111</v>
      </c>
      <c r="M868" s="157">
        <v>42289.65347222222</v>
      </c>
      <c r="N868" s="157">
        <v>42289.6875</v>
      </c>
      <c r="O868" s="157">
        <v>42289.708333333336</v>
      </c>
      <c r="P868" s="185" t="s">
        <v>2065</v>
      </c>
      <c r="Q868" s="239">
        <f t="shared" si="146"/>
        <v>3.4027777779556345E-2</v>
      </c>
      <c r="R868" s="239">
        <f t="shared" si="147"/>
        <v>7.2222222224809229E-2</v>
      </c>
      <c r="S868" s="21">
        <f t="shared" si="148"/>
        <v>0.20416666667733807</v>
      </c>
      <c r="U868" s="28">
        <v>248</v>
      </c>
      <c r="V868" s="187" t="s">
        <v>2066</v>
      </c>
    </row>
    <row r="869" spans="1:22">
      <c r="A869" s="155" t="s">
        <v>1080</v>
      </c>
      <c r="B869" s="2" t="s">
        <v>466</v>
      </c>
      <c r="C869" s="38" t="s">
        <v>1081</v>
      </c>
      <c r="D869" s="38" t="s">
        <v>1082</v>
      </c>
      <c r="E869" s="126" t="s">
        <v>273</v>
      </c>
      <c r="F869" s="38" t="s">
        <v>1083</v>
      </c>
      <c r="G869" s="2">
        <v>-44</v>
      </c>
      <c r="H869" s="2">
        <v>128</v>
      </c>
      <c r="I869" s="38">
        <v>9</v>
      </c>
      <c r="J869" s="38">
        <v>2015</v>
      </c>
      <c r="K869" s="38" t="s">
        <v>2061</v>
      </c>
      <c r="L869" s="157">
        <v>42290.629166666666</v>
      </c>
      <c r="M869" s="157">
        <v>42290.706250000003</v>
      </c>
      <c r="N869" s="157">
        <v>42290.716666666667</v>
      </c>
      <c r="O869" s="157">
        <v>42290.804861111108</v>
      </c>
      <c r="P869" s="185" t="s">
        <v>2062</v>
      </c>
      <c r="Q869" s="239">
        <f t="shared" si="146"/>
        <v>1.0416666664241347E-2</v>
      </c>
      <c r="R869" s="239">
        <f t="shared" si="147"/>
        <v>0.1756944444423425</v>
      </c>
      <c r="S869" s="21">
        <f t="shared" si="148"/>
        <v>6.2499999985448085E-2</v>
      </c>
      <c r="U869" s="28">
        <v>2850</v>
      </c>
      <c r="V869" s="187" t="s">
        <v>2063</v>
      </c>
    </row>
    <row r="870" spans="1:22">
      <c r="A870" s="155" t="s">
        <v>1084</v>
      </c>
      <c r="B870" s="2" t="s">
        <v>466</v>
      </c>
      <c r="C870" s="38" t="s">
        <v>1085</v>
      </c>
      <c r="D870" s="38" t="s">
        <v>1086</v>
      </c>
      <c r="E870" s="126" t="s">
        <v>273</v>
      </c>
      <c r="F870" s="38" t="s">
        <v>1004</v>
      </c>
      <c r="G870" s="2">
        <v>44</v>
      </c>
      <c r="H870" s="2">
        <v>-125</v>
      </c>
      <c r="I870" s="38">
        <v>10</v>
      </c>
      <c r="J870" s="38">
        <v>2015</v>
      </c>
      <c r="K870" s="38" t="s">
        <v>2059</v>
      </c>
      <c r="L870" s="157">
        <v>42295.351388888892</v>
      </c>
      <c r="M870" s="157">
        <v>42295.407638888886</v>
      </c>
      <c r="N870" s="157">
        <v>42296.258333333331</v>
      </c>
      <c r="O870" s="157">
        <v>42296.311111111114</v>
      </c>
      <c r="P870" s="185" t="s">
        <v>2057</v>
      </c>
      <c r="Q870" s="239">
        <f t="shared" ref="Q870:Q877" si="149">N870 - M870</f>
        <v>0.85069444444525288</v>
      </c>
      <c r="R870" s="239">
        <f t="shared" ref="R870:R877" si="150">O870 - L870</f>
        <v>0.95972222222189885</v>
      </c>
      <c r="S870" s="21">
        <f t="shared" ref="S870:S877" si="151">((VALUE(Q870)) * 24) * 0.25</f>
        <v>5.1041666666715173</v>
      </c>
      <c r="U870" s="28">
        <v>1912</v>
      </c>
      <c r="V870" s="187" t="s">
        <v>2060</v>
      </c>
    </row>
    <row r="871" spans="1:22">
      <c r="A871" s="155" t="s">
        <v>1084</v>
      </c>
      <c r="B871" s="2" t="s">
        <v>466</v>
      </c>
      <c r="C871" s="38" t="s">
        <v>1085</v>
      </c>
      <c r="D871" s="38" t="s">
        <v>1086</v>
      </c>
      <c r="E871" s="126" t="s">
        <v>273</v>
      </c>
      <c r="F871" s="38" t="s">
        <v>1004</v>
      </c>
      <c r="G871" s="2">
        <v>44</v>
      </c>
      <c r="H871" s="2">
        <v>-125</v>
      </c>
      <c r="I871" s="38">
        <v>10</v>
      </c>
      <c r="J871" s="38">
        <v>2015</v>
      </c>
      <c r="K871" s="38" t="s">
        <v>2056</v>
      </c>
      <c r="L871" s="157">
        <v>42296.916666666664</v>
      </c>
      <c r="M871" s="157">
        <v>42296.973611111112</v>
      </c>
      <c r="N871" s="157">
        <v>42297.522222222222</v>
      </c>
      <c r="O871" s="157">
        <v>42297.611805555556</v>
      </c>
      <c r="P871" s="185" t="s">
        <v>2057</v>
      </c>
      <c r="Q871" s="239">
        <f t="shared" si="149"/>
        <v>0.54861111110949423</v>
      </c>
      <c r="R871" s="239">
        <f t="shared" si="150"/>
        <v>0.69513888889196096</v>
      </c>
      <c r="S871" s="21">
        <f t="shared" si="151"/>
        <v>3.2916666666569654</v>
      </c>
      <c r="U871" s="28">
        <v>1915</v>
      </c>
      <c r="V871" s="187" t="s">
        <v>2058</v>
      </c>
    </row>
    <row r="872" spans="1:22">
      <c r="A872" s="155" t="s">
        <v>1084</v>
      </c>
      <c r="B872" s="2" t="s">
        <v>466</v>
      </c>
      <c r="C872" s="38" t="s">
        <v>1085</v>
      </c>
      <c r="D872" s="38" t="s">
        <v>1086</v>
      </c>
      <c r="E872" s="126" t="s">
        <v>273</v>
      </c>
      <c r="F872" s="38" t="s">
        <v>1004</v>
      </c>
      <c r="G872" s="2">
        <v>44</v>
      </c>
      <c r="H872" s="2">
        <v>-125</v>
      </c>
      <c r="I872" s="38">
        <v>10</v>
      </c>
      <c r="J872" s="38">
        <v>2015</v>
      </c>
      <c r="K872" s="38" t="s">
        <v>2053</v>
      </c>
      <c r="L872" s="157">
        <v>42297.9</v>
      </c>
      <c r="M872" s="157">
        <v>42297.975694444445</v>
      </c>
      <c r="N872" s="157">
        <v>42298.3</v>
      </c>
      <c r="O872" s="157">
        <v>42298.381249999999</v>
      </c>
      <c r="P872" s="185" t="s">
        <v>2054</v>
      </c>
      <c r="Q872" s="239">
        <f t="shared" si="149"/>
        <v>0.3243055555576575</v>
      </c>
      <c r="R872" s="239">
        <f t="shared" si="150"/>
        <v>0.48124999999708962</v>
      </c>
      <c r="S872" s="21">
        <f t="shared" si="151"/>
        <v>1.945833333345945</v>
      </c>
      <c r="U872" s="28">
        <v>2909</v>
      </c>
      <c r="V872" s="187" t="s">
        <v>2055</v>
      </c>
    </row>
    <row r="873" spans="1:22">
      <c r="A873" s="155" t="s">
        <v>1084</v>
      </c>
      <c r="B873" s="2" t="s">
        <v>466</v>
      </c>
      <c r="C873" s="38" t="s">
        <v>1085</v>
      </c>
      <c r="D873" s="38" t="s">
        <v>1086</v>
      </c>
      <c r="E873" s="126" t="s">
        <v>273</v>
      </c>
      <c r="F873" s="38" t="s">
        <v>1004</v>
      </c>
      <c r="G873" s="2">
        <v>44</v>
      </c>
      <c r="H873" s="2">
        <v>-124</v>
      </c>
      <c r="I873" s="38">
        <v>10</v>
      </c>
      <c r="J873" s="38">
        <v>2015</v>
      </c>
      <c r="K873" s="38" t="s">
        <v>2051</v>
      </c>
      <c r="L873" s="157">
        <v>42298.804166666669</v>
      </c>
      <c r="M873" s="157">
        <v>42298.828472222223</v>
      </c>
      <c r="N873" s="157">
        <v>42298.912499999999</v>
      </c>
      <c r="O873" s="157">
        <v>42298.95</v>
      </c>
      <c r="P873" s="185" t="s">
        <v>1751</v>
      </c>
      <c r="Q873" s="239">
        <f t="shared" si="149"/>
        <v>8.4027777775190771E-2</v>
      </c>
      <c r="R873" s="239">
        <f t="shared" si="150"/>
        <v>0.14583333332848269</v>
      </c>
      <c r="S873" s="21">
        <f t="shared" si="151"/>
        <v>0.50416666665114462</v>
      </c>
      <c r="U873" s="28">
        <v>622</v>
      </c>
      <c r="V873" s="187" t="s">
        <v>2052</v>
      </c>
    </row>
    <row r="874" spans="1:22">
      <c r="A874" s="155" t="s">
        <v>1084</v>
      </c>
      <c r="B874" s="2" t="s">
        <v>466</v>
      </c>
      <c r="C874" s="38" t="s">
        <v>1085</v>
      </c>
      <c r="D874" s="38" t="s">
        <v>1086</v>
      </c>
      <c r="E874" s="126" t="s">
        <v>273</v>
      </c>
      <c r="F874" s="38" t="s">
        <v>1004</v>
      </c>
      <c r="G874" s="2">
        <v>44</v>
      </c>
      <c r="H874" s="2">
        <v>-125</v>
      </c>
      <c r="I874" s="38">
        <v>10</v>
      </c>
      <c r="J874" s="38">
        <v>2015</v>
      </c>
      <c r="K874" s="38" t="s">
        <v>2048</v>
      </c>
      <c r="L874" s="245">
        <v>42299.047222222223</v>
      </c>
      <c r="M874" s="157">
        <v>42299.086111111108</v>
      </c>
      <c r="N874" s="157">
        <v>42299.714583333334</v>
      </c>
      <c r="O874" s="157">
        <v>42299.76458333333</v>
      </c>
      <c r="P874" s="185" t="s">
        <v>2049</v>
      </c>
      <c r="Q874" s="239">
        <f t="shared" si="149"/>
        <v>0.62847222222626442</v>
      </c>
      <c r="R874" s="239">
        <f t="shared" si="150"/>
        <v>0.71736111110658385</v>
      </c>
      <c r="S874" s="21">
        <f t="shared" si="151"/>
        <v>3.7708333333575865</v>
      </c>
      <c r="U874" s="28">
        <v>1912</v>
      </c>
      <c r="V874" s="187" t="s">
        <v>2050</v>
      </c>
    </row>
    <row r="875" spans="1:22">
      <c r="A875" s="155" t="s">
        <v>1084</v>
      </c>
      <c r="B875" s="2" t="s">
        <v>466</v>
      </c>
      <c r="C875" s="38" t="s">
        <v>1085</v>
      </c>
      <c r="D875" s="38" t="s">
        <v>1086</v>
      </c>
      <c r="E875" s="126" t="s">
        <v>273</v>
      </c>
      <c r="F875" s="38" t="s">
        <v>1004</v>
      </c>
      <c r="G875" s="2">
        <v>44</v>
      </c>
      <c r="H875" s="2">
        <v>-125</v>
      </c>
      <c r="I875" s="38">
        <v>10</v>
      </c>
      <c r="J875" s="38">
        <v>2015</v>
      </c>
      <c r="K875" s="179" t="s">
        <v>2047</v>
      </c>
      <c r="L875" s="157">
        <v>42301.71875</v>
      </c>
      <c r="M875" s="157">
        <v>42301.74722222222</v>
      </c>
      <c r="N875" s="157">
        <v>42301.796527777777</v>
      </c>
      <c r="O875" s="157">
        <v>42301.809027777781</v>
      </c>
      <c r="Q875" s="239">
        <f t="shared" si="149"/>
        <v>4.9305555556202307E-2</v>
      </c>
      <c r="R875" s="239">
        <f t="shared" si="150"/>
        <v>9.0277777781011537E-2</v>
      </c>
      <c r="S875" s="21">
        <f t="shared" si="151"/>
        <v>0.29583333333721384</v>
      </c>
      <c r="U875" s="28">
        <v>154</v>
      </c>
    </row>
    <row r="876" spans="1:22">
      <c r="A876" s="155" t="s">
        <v>1084</v>
      </c>
      <c r="B876" s="2" t="s">
        <v>466</v>
      </c>
      <c r="C876" s="38" t="s">
        <v>1085</v>
      </c>
      <c r="D876" s="38" t="s">
        <v>1086</v>
      </c>
      <c r="E876" s="126" t="s">
        <v>273</v>
      </c>
      <c r="F876" s="38" t="s">
        <v>1004</v>
      </c>
      <c r="G876" s="2">
        <v>44</v>
      </c>
      <c r="H876" s="2">
        <v>-125</v>
      </c>
      <c r="I876" s="38">
        <v>10</v>
      </c>
      <c r="J876" s="38">
        <v>2015</v>
      </c>
      <c r="K876" s="179" t="s">
        <v>2046</v>
      </c>
      <c r="L876" s="157">
        <v>42301.875694444447</v>
      </c>
      <c r="M876" s="157">
        <v>42301.890277777777</v>
      </c>
      <c r="N876" s="157">
        <v>42301.973611111112</v>
      </c>
      <c r="O876" s="157">
        <v>42301.994444444441</v>
      </c>
      <c r="Q876" s="239">
        <f t="shared" si="149"/>
        <v>8.3333333335758653E-2</v>
      </c>
      <c r="R876" s="239">
        <f t="shared" si="150"/>
        <v>0.11874999999417923</v>
      </c>
      <c r="S876" s="21">
        <f t="shared" si="151"/>
        <v>0.50000000001455192</v>
      </c>
      <c r="U876" s="28">
        <v>154</v>
      </c>
    </row>
    <row r="877" spans="1:22">
      <c r="A877" s="155" t="s">
        <v>1084</v>
      </c>
      <c r="B877" s="2" t="s">
        <v>466</v>
      </c>
      <c r="C877" s="38" t="s">
        <v>1085</v>
      </c>
      <c r="D877" s="38" t="s">
        <v>1086</v>
      </c>
      <c r="E877" s="126" t="s">
        <v>273</v>
      </c>
      <c r="F877" s="38" t="s">
        <v>1004</v>
      </c>
      <c r="G877" s="2">
        <v>44</v>
      </c>
      <c r="H877" s="2">
        <v>-125</v>
      </c>
      <c r="I877" s="38">
        <v>10</v>
      </c>
      <c r="J877" s="38">
        <v>2015</v>
      </c>
      <c r="K877" s="179" t="s">
        <v>2045</v>
      </c>
      <c r="L877" s="157">
        <v>42302.974999999999</v>
      </c>
      <c r="M877" s="157">
        <v>42302.986111111109</v>
      </c>
      <c r="N877" s="157">
        <v>42303.122916666667</v>
      </c>
      <c r="O877" s="157">
        <v>42303.136805555558</v>
      </c>
      <c r="Q877" s="239">
        <f t="shared" si="149"/>
        <v>0.1368055555576575</v>
      </c>
      <c r="R877" s="239">
        <f t="shared" si="150"/>
        <v>0.16180555555911269</v>
      </c>
      <c r="S877" s="21">
        <f t="shared" si="151"/>
        <v>0.82083333334594499</v>
      </c>
      <c r="U877">
        <v>188</v>
      </c>
    </row>
    <row r="878" spans="1:22">
      <c r="A878" s="155" t="s">
        <v>1087</v>
      </c>
      <c r="B878" s="38" t="s">
        <v>1088</v>
      </c>
      <c r="C878" s="38" t="s">
        <v>1089</v>
      </c>
      <c r="D878" s="38" t="s">
        <v>1090</v>
      </c>
      <c r="E878" s="126" t="s">
        <v>273</v>
      </c>
      <c r="F878" s="38" t="s">
        <v>491</v>
      </c>
      <c r="G878" s="237">
        <v>33.354109000000001</v>
      </c>
      <c r="H878" s="249">
        <v>-118.3207702</v>
      </c>
      <c r="I878" s="179">
        <v>11</v>
      </c>
      <c r="J878" s="38">
        <v>2016</v>
      </c>
      <c r="K878" s="38" t="s">
        <v>2044</v>
      </c>
      <c r="L878" s="157">
        <v>42469.070138888892</v>
      </c>
      <c r="M878" s="157">
        <v>42469.086111111108</v>
      </c>
      <c r="N878" s="157">
        <v>42469.10833333333</v>
      </c>
      <c r="O878" s="157">
        <v>42469.118055555555</v>
      </c>
      <c r="P878" s="185" t="s">
        <v>2040</v>
      </c>
      <c r="Q878" s="239">
        <f t="shared" ref="Q878:Q884" si="152">N878 - M878</f>
        <v>2.2222222221898846E-2</v>
      </c>
      <c r="R878" s="239">
        <f t="shared" ref="R878:R884" si="153">O878 - L878</f>
        <v>4.7916666662786156E-2</v>
      </c>
      <c r="S878" s="21">
        <f t="shared" ref="S878:S884" si="154">((VALUE(Q878)) * 24) * 0.25</f>
        <v>0.13333333333139308</v>
      </c>
      <c r="V878" s="155" t="s">
        <v>6810</v>
      </c>
    </row>
    <row r="879" spans="1:22">
      <c r="A879" s="155" t="s">
        <v>1087</v>
      </c>
      <c r="B879" s="38" t="s">
        <v>1088</v>
      </c>
      <c r="C879" s="38" t="s">
        <v>1089</v>
      </c>
      <c r="D879" s="38" t="s">
        <v>1090</v>
      </c>
      <c r="E879" s="126" t="s">
        <v>273</v>
      </c>
      <c r="F879" s="38" t="s">
        <v>491</v>
      </c>
      <c r="G879" s="237">
        <v>33.4153947</v>
      </c>
      <c r="H879" s="249">
        <v>-118.3792545</v>
      </c>
      <c r="I879" s="179">
        <v>11</v>
      </c>
      <c r="J879" s="38">
        <v>2016</v>
      </c>
      <c r="K879" s="38" t="s">
        <v>2043</v>
      </c>
      <c r="L879" s="157">
        <v>42469.84652777778</v>
      </c>
      <c r="M879" s="157">
        <v>42469.859027777777</v>
      </c>
      <c r="N879" s="157">
        <v>42469.892361111109</v>
      </c>
      <c r="O879" s="157">
        <v>42469.904861111114</v>
      </c>
      <c r="P879" s="185" t="s">
        <v>2040</v>
      </c>
      <c r="Q879" s="239">
        <f t="shared" si="152"/>
        <v>3.3333333332848269E-2</v>
      </c>
      <c r="R879" s="239">
        <f t="shared" si="153"/>
        <v>5.8333333334303461E-2</v>
      </c>
      <c r="S879" s="21">
        <f t="shared" si="154"/>
        <v>0.19999999999708962</v>
      </c>
      <c r="V879" s="155" t="s">
        <v>6811</v>
      </c>
    </row>
    <row r="880" spans="1:22">
      <c r="A880" s="155" t="s">
        <v>1087</v>
      </c>
      <c r="B880" s="38" t="s">
        <v>1088</v>
      </c>
      <c r="C880" s="38" t="s">
        <v>1089</v>
      </c>
      <c r="D880" s="38" t="s">
        <v>1090</v>
      </c>
      <c r="E880" s="126" t="s">
        <v>273</v>
      </c>
      <c r="F880" s="38" t="s">
        <v>491</v>
      </c>
      <c r="G880" s="237">
        <v>33.408275600000003</v>
      </c>
      <c r="H880" s="249">
        <v>-118.3058419</v>
      </c>
      <c r="I880" s="179">
        <v>11</v>
      </c>
      <c r="J880" s="38">
        <v>2016</v>
      </c>
      <c r="K880" s="38" t="s">
        <v>2042</v>
      </c>
      <c r="L880" s="157">
        <v>42469.99722222222</v>
      </c>
      <c r="M880" s="157">
        <v>42470.027777777781</v>
      </c>
      <c r="N880" s="157">
        <v>42470.092361111114</v>
      </c>
      <c r="O880" s="157">
        <v>42470.113888888889</v>
      </c>
      <c r="P880" s="185" t="s">
        <v>2040</v>
      </c>
      <c r="Q880" s="239">
        <f t="shared" si="152"/>
        <v>6.4583333332848269E-2</v>
      </c>
      <c r="R880" s="239">
        <f t="shared" si="153"/>
        <v>0.11666666666860692</v>
      </c>
      <c r="S880" s="21">
        <f t="shared" si="154"/>
        <v>0.38749999999708962</v>
      </c>
      <c r="V880" s="155" t="s">
        <v>6812</v>
      </c>
    </row>
    <row r="881" spans="1:22">
      <c r="A881" s="155" t="s">
        <v>1087</v>
      </c>
      <c r="B881" s="38" t="s">
        <v>1088</v>
      </c>
      <c r="C881" s="38" t="s">
        <v>1089</v>
      </c>
      <c r="D881" s="38" t="s">
        <v>1090</v>
      </c>
      <c r="E881" s="126" t="s">
        <v>273</v>
      </c>
      <c r="F881" s="38" t="s">
        <v>491</v>
      </c>
      <c r="G881" s="237">
        <v>33.218188099999999</v>
      </c>
      <c r="H881" s="249">
        <v>-118.116878</v>
      </c>
      <c r="I881" s="179">
        <v>11</v>
      </c>
      <c r="J881" s="38">
        <v>2016</v>
      </c>
      <c r="K881" s="38" t="s">
        <v>2041</v>
      </c>
      <c r="L881" s="157">
        <v>42470.683333333334</v>
      </c>
      <c r="M881" s="157">
        <v>42470.73333333333</v>
      </c>
      <c r="N881" s="157">
        <v>42470.767361111109</v>
      </c>
      <c r="O881" s="157">
        <v>42470.807638888888</v>
      </c>
      <c r="P881" s="185" t="s">
        <v>2040</v>
      </c>
      <c r="Q881" s="239">
        <f t="shared" si="152"/>
        <v>3.4027777779556345E-2</v>
      </c>
      <c r="R881" s="239">
        <f t="shared" si="153"/>
        <v>0.12430555555329192</v>
      </c>
      <c r="S881" s="21">
        <f t="shared" si="154"/>
        <v>0.20416666667733807</v>
      </c>
      <c r="V881" s="155" t="s">
        <v>6811</v>
      </c>
    </row>
    <row r="882" spans="1:22">
      <c r="A882" s="155" t="s">
        <v>1087</v>
      </c>
      <c r="B882" s="38" t="s">
        <v>1088</v>
      </c>
      <c r="C882" s="38" t="s">
        <v>1089</v>
      </c>
      <c r="D882" s="38" t="s">
        <v>1090</v>
      </c>
      <c r="E882" s="126" t="s">
        <v>273</v>
      </c>
      <c r="F882" s="38" t="s">
        <v>491</v>
      </c>
      <c r="G882" s="237">
        <v>33.195547099999999</v>
      </c>
      <c r="H882" s="249">
        <v>-118.49156410000001</v>
      </c>
      <c r="I882" s="179">
        <v>11</v>
      </c>
      <c r="J882" s="38">
        <v>2016</v>
      </c>
      <c r="K882" s="38" t="s">
        <v>2039</v>
      </c>
      <c r="L882" s="157">
        <v>42470.923611111109</v>
      </c>
      <c r="M882" s="157">
        <v>42470.974305555559</v>
      </c>
      <c r="N882" s="157">
        <v>42471.010416666664</v>
      </c>
      <c r="O882" s="157">
        <v>42471.052777777775</v>
      </c>
      <c r="P882" s="185" t="s">
        <v>2040</v>
      </c>
      <c r="Q882" s="239">
        <f t="shared" si="152"/>
        <v>3.6111111105128657E-2</v>
      </c>
      <c r="R882" s="239">
        <f t="shared" si="153"/>
        <v>0.12916666666569654</v>
      </c>
      <c r="S882" s="21">
        <f t="shared" si="154"/>
        <v>0.21666666663077194</v>
      </c>
      <c r="V882" s="155" t="s">
        <v>6813</v>
      </c>
    </row>
    <row r="883" spans="1:22">
      <c r="A883" s="155" t="s">
        <v>1087</v>
      </c>
      <c r="B883" s="38" t="s">
        <v>1088</v>
      </c>
      <c r="C883" s="38" t="s">
        <v>1089</v>
      </c>
      <c r="D883" s="38" t="s">
        <v>1090</v>
      </c>
      <c r="E883" s="126" t="s">
        <v>273</v>
      </c>
      <c r="F883" s="38" t="s">
        <v>491</v>
      </c>
      <c r="G883" s="237">
        <v>31.911395599999999</v>
      </c>
      <c r="H883" s="249">
        <v>-119.6822859</v>
      </c>
      <c r="I883" s="179">
        <v>11</v>
      </c>
      <c r="J883" s="38">
        <v>2016</v>
      </c>
      <c r="K883" s="38" t="s">
        <v>2037</v>
      </c>
      <c r="L883" s="157">
        <v>42471.921527777777</v>
      </c>
      <c r="M883" s="157">
        <v>42472.185416666667</v>
      </c>
      <c r="N883" s="157">
        <v>42472.232638888891</v>
      </c>
      <c r="O883" s="157">
        <v>42472.336111111108</v>
      </c>
      <c r="P883" s="185" t="s">
        <v>2038</v>
      </c>
      <c r="Q883" s="239">
        <f t="shared" si="152"/>
        <v>4.7222222223354038E-2</v>
      </c>
      <c r="R883" s="239">
        <f t="shared" si="153"/>
        <v>0.41458333333139308</v>
      </c>
      <c r="S883" s="21">
        <f t="shared" si="154"/>
        <v>0.28333333334012423</v>
      </c>
      <c r="V883" s="155" t="s">
        <v>6811</v>
      </c>
    </row>
    <row r="884" spans="1:22">
      <c r="A884" s="155" t="s">
        <v>1087</v>
      </c>
      <c r="B884" s="38" t="s">
        <v>1088</v>
      </c>
      <c r="C884" s="38" t="s">
        <v>1089</v>
      </c>
      <c r="D884" s="38" t="s">
        <v>1090</v>
      </c>
      <c r="E884" s="126" t="s">
        <v>273</v>
      </c>
      <c r="F884" s="38" t="s">
        <v>491</v>
      </c>
      <c r="G884" s="237">
        <v>32.985559700000003</v>
      </c>
      <c r="H884" s="249">
        <v>-117.3812138</v>
      </c>
      <c r="I884" s="179">
        <v>11</v>
      </c>
      <c r="J884" s="38">
        <v>2016</v>
      </c>
      <c r="K884" s="38" t="s">
        <v>2034</v>
      </c>
      <c r="L884" s="157">
        <v>42473.081250000003</v>
      </c>
      <c r="M884" s="157">
        <v>42473.115972222222</v>
      </c>
      <c r="N884" s="157">
        <v>42473.222916666666</v>
      </c>
      <c r="O884" s="157">
        <v>42473.254166666666</v>
      </c>
      <c r="P884" s="185" t="s">
        <v>2035</v>
      </c>
      <c r="Q884" s="239">
        <f t="shared" si="152"/>
        <v>0.10694444444379769</v>
      </c>
      <c r="R884" s="239">
        <f t="shared" si="153"/>
        <v>0.17291666666278616</v>
      </c>
      <c r="S884" s="21">
        <f t="shared" si="154"/>
        <v>0.64166666666278616</v>
      </c>
      <c r="V884" s="155" t="s">
        <v>6814</v>
      </c>
    </row>
    <row r="885" spans="1:22">
      <c r="A885" s="187" t="s">
        <v>6815</v>
      </c>
      <c r="B885" s="38" t="s">
        <v>1088</v>
      </c>
      <c r="C885" s="38" t="s">
        <v>1089</v>
      </c>
      <c r="D885" s="38" t="s">
        <v>1086</v>
      </c>
      <c r="E885" s="126" t="s">
        <v>273</v>
      </c>
      <c r="F885" s="38" t="s">
        <v>1004</v>
      </c>
      <c r="G885" s="237">
        <v>44.509933099999998</v>
      </c>
      <c r="H885" s="237">
        <v>-125.40552558</v>
      </c>
      <c r="I885" s="179">
        <v>10</v>
      </c>
      <c r="J885" s="38">
        <v>2016</v>
      </c>
      <c r="K885" s="38" t="s">
        <v>2031</v>
      </c>
      <c r="L885" s="157">
        <v>42525.463888888888</v>
      </c>
      <c r="M885" s="157">
        <v>42525.59375</v>
      </c>
      <c r="N885" s="157">
        <v>42525.790972222225</v>
      </c>
      <c r="O885" s="157">
        <v>42525.873611111114</v>
      </c>
      <c r="P885" s="252" t="s">
        <v>2032</v>
      </c>
      <c r="Q885" s="239">
        <f t="shared" ref="Q885:Q892" si="155">N885 - M885</f>
        <v>0.19722222222480923</v>
      </c>
      <c r="R885" s="239">
        <f t="shared" ref="R885:R892" si="156">O885 - L885</f>
        <v>0.40972222222626442</v>
      </c>
      <c r="S885" s="21">
        <f t="shared" ref="S885:S892" si="157">((VALUE(Q885)) * 24) * 0.25</f>
        <v>1.1833333333488554</v>
      </c>
      <c r="V885" s="187" t="s">
        <v>2033</v>
      </c>
    </row>
    <row r="886" spans="1:22">
      <c r="A886" s="187" t="s">
        <v>6815</v>
      </c>
      <c r="B886" s="38" t="s">
        <v>1088</v>
      </c>
      <c r="C886" s="38" t="s">
        <v>1089</v>
      </c>
      <c r="D886" s="38" t="s">
        <v>1086</v>
      </c>
      <c r="E886" s="126" t="s">
        <v>273</v>
      </c>
      <c r="F886" s="38" t="s">
        <v>1004</v>
      </c>
      <c r="G886" s="237">
        <v>44.469711179999997</v>
      </c>
      <c r="H886" s="237">
        <v>-125.26447516</v>
      </c>
      <c r="I886" s="179">
        <v>10</v>
      </c>
      <c r="J886" s="38">
        <v>2016</v>
      </c>
      <c r="K886" s="38" t="s">
        <v>2029</v>
      </c>
      <c r="L886" s="157">
        <v>42526.296527777777</v>
      </c>
      <c r="M886" s="157">
        <v>42526.361111111109</v>
      </c>
      <c r="N886" s="157">
        <v>42526.488888888889</v>
      </c>
      <c r="O886" s="157">
        <v>42526.616666666669</v>
      </c>
      <c r="P886" s="252" t="s">
        <v>2017</v>
      </c>
      <c r="Q886" s="239">
        <f t="shared" si="155"/>
        <v>0.12777777777955635</v>
      </c>
      <c r="R886" s="239">
        <f t="shared" si="156"/>
        <v>0.32013888889196096</v>
      </c>
      <c r="S886" s="21">
        <f t="shared" si="157"/>
        <v>0.76666666667733807</v>
      </c>
      <c r="V886" s="187" t="s">
        <v>2030</v>
      </c>
    </row>
    <row r="887" spans="1:22">
      <c r="A887" s="187" t="s">
        <v>6815</v>
      </c>
      <c r="B887" s="38" t="s">
        <v>1088</v>
      </c>
      <c r="C887" s="38" t="s">
        <v>1089</v>
      </c>
      <c r="D887" s="38" t="s">
        <v>1086</v>
      </c>
      <c r="E887" s="126" t="s">
        <v>273</v>
      </c>
      <c r="F887" s="38" t="s">
        <v>1004</v>
      </c>
      <c r="G887" s="237">
        <v>44.466107180000002</v>
      </c>
      <c r="H887" s="237">
        <v>-125.26325615</v>
      </c>
      <c r="I887" s="179">
        <v>10</v>
      </c>
      <c r="J887" s="38">
        <v>2016</v>
      </c>
      <c r="K887" s="38" t="s">
        <v>2028</v>
      </c>
      <c r="L887" s="157">
        <v>42526.690972222219</v>
      </c>
      <c r="M887" s="157">
        <v>42526.750694444447</v>
      </c>
      <c r="N887" s="157">
        <v>42526.982638888891</v>
      </c>
      <c r="O887" s="157">
        <v>42527.054166666669</v>
      </c>
      <c r="P887" s="252" t="s">
        <v>2017</v>
      </c>
      <c r="Q887" s="239">
        <f t="shared" si="155"/>
        <v>0.23194444444379769</v>
      </c>
      <c r="R887" s="239">
        <f t="shared" si="156"/>
        <v>0.36319444444961846</v>
      </c>
      <c r="S887" s="21">
        <f t="shared" si="157"/>
        <v>1.3916666666627862</v>
      </c>
      <c r="V887" s="187" t="s">
        <v>2021</v>
      </c>
    </row>
    <row r="888" spans="1:22">
      <c r="A888" s="187" t="s">
        <v>6815</v>
      </c>
      <c r="B888" s="38" t="s">
        <v>1088</v>
      </c>
      <c r="C888" s="38" t="s">
        <v>1089</v>
      </c>
      <c r="D888" s="38" t="s">
        <v>1086</v>
      </c>
      <c r="E888" s="126" t="s">
        <v>273</v>
      </c>
      <c r="F888" s="38" t="s">
        <v>1004</v>
      </c>
      <c r="G888" s="237">
        <v>44.44500567</v>
      </c>
      <c r="H888" s="237">
        <v>-125.14217902</v>
      </c>
      <c r="I888" s="179">
        <v>10</v>
      </c>
      <c r="J888" s="38">
        <v>2016</v>
      </c>
      <c r="K888" s="38" t="s">
        <v>2026</v>
      </c>
      <c r="L888" s="157">
        <v>42527.125694444447</v>
      </c>
      <c r="M888" s="157">
        <v>42527.174305555556</v>
      </c>
      <c r="N888" s="157">
        <v>42527.321527777778</v>
      </c>
      <c r="O888" s="157">
        <v>42527.367361111108</v>
      </c>
      <c r="P888" s="252" t="s">
        <v>2027</v>
      </c>
      <c r="Q888" s="239">
        <f t="shared" si="155"/>
        <v>0.14722222222189885</v>
      </c>
      <c r="R888" s="239">
        <f t="shared" si="156"/>
        <v>0.24166666666133096</v>
      </c>
      <c r="S888" s="21">
        <f t="shared" si="157"/>
        <v>0.88333333333139308</v>
      </c>
      <c r="V888" s="187" t="s">
        <v>2021</v>
      </c>
    </row>
    <row r="889" spans="1:22">
      <c r="A889" s="187" t="s">
        <v>6815</v>
      </c>
      <c r="B889" s="38" t="s">
        <v>1088</v>
      </c>
      <c r="C889" s="38" t="s">
        <v>1089</v>
      </c>
      <c r="D889" s="38" t="s">
        <v>1086</v>
      </c>
      <c r="E889" s="126" t="s">
        <v>273</v>
      </c>
      <c r="F889" s="38" t="s">
        <v>1004</v>
      </c>
      <c r="G889" s="237">
        <v>44.451282550000002</v>
      </c>
      <c r="H889" s="237">
        <v>-124.36170004</v>
      </c>
      <c r="I889" s="179">
        <v>10</v>
      </c>
      <c r="J889" s="38">
        <v>2016</v>
      </c>
      <c r="K889" s="38" t="s">
        <v>2024</v>
      </c>
      <c r="L889" s="157">
        <v>42528.65347222222</v>
      </c>
      <c r="M889" s="157">
        <v>42528.69027777778</v>
      </c>
      <c r="N889" s="157">
        <v>42528.870833333334</v>
      </c>
      <c r="O889" s="157">
        <v>42528.881944444445</v>
      </c>
      <c r="P889" s="252" t="s">
        <v>2025</v>
      </c>
      <c r="Q889" s="239">
        <f t="shared" si="155"/>
        <v>0.18055555555474712</v>
      </c>
      <c r="R889" s="239">
        <f t="shared" si="156"/>
        <v>0.22847222222480923</v>
      </c>
      <c r="S889" s="21">
        <f t="shared" si="157"/>
        <v>1.0833333333284827</v>
      </c>
      <c r="V889" s="187" t="s">
        <v>2021</v>
      </c>
    </row>
    <row r="890" spans="1:22">
      <c r="A890" s="187" t="s">
        <v>6815</v>
      </c>
      <c r="B890" s="38" t="s">
        <v>1088</v>
      </c>
      <c r="C890" s="38" t="s">
        <v>1089</v>
      </c>
      <c r="D890" s="38" t="s">
        <v>1086</v>
      </c>
      <c r="E890" s="126" t="s">
        <v>273</v>
      </c>
      <c r="F890" s="38" t="s">
        <v>1004</v>
      </c>
      <c r="G890" s="237">
        <v>44.288722759999999</v>
      </c>
      <c r="H890" s="237">
        <v>-124.68335070000001</v>
      </c>
      <c r="I890" s="179">
        <v>10</v>
      </c>
      <c r="J890" s="38">
        <v>2016</v>
      </c>
      <c r="K890" s="38" t="s">
        <v>2022</v>
      </c>
      <c r="L890" s="157">
        <v>42529.03125</v>
      </c>
      <c r="M890" s="157">
        <v>42529.040972222225</v>
      </c>
      <c r="N890" s="157">
        <v>42529.168055555558</v>
      </c>
      <c r="O890" s="157">
        <v>42529.179861111108</v>
      </c>
      <c r="P890" s="252" t="s">
        <v>2023</v>
      </c>
      <c r="Q890" s="239">
        <f t="shared" si="155"/>
        <v>0.12708333333284827</v>
      </c>
      <c r="R890" s="239">
        <f t="shared" si="156"/>
        <v>0.14861111110803904</v>
      </c>
      <c r="S890" s="21">
        <f t="shared" si="157"/>
        <v>0.76249999999708962</v>
      </c>
      <c r="V890" s="187" t="s">
        <v>2021</v>
      </c>
    </row>
    <row r="891" spans="1:22">
      <c r="A891" s="187" t="s">
        <v>6815</v>
      </c>
      <c r="B891" s="38" t="s">
        <v>1088</v>
      </c>
      <c r="C891" s="38" t="s">
        <v>1089</v>
      </c>
      <c r="D891" s="38" t="s">
        <v>1086</v>
      </c>
      <c r="E891" s="126" t="s">
        <v>273</v>
      </c>
      <c r="F891" s="38" t="s">
        <v>1004</v>
      </c>
      <c r="G891" s="237">
        <v>44.36680449</v>
      </c>
      <c r="H891" s="237">
        <v>-124.96672608999999</v>
      </c>
      <c r="I891" s="179">
        <v>10</v>
      </c>
      <c r="J891" s="38">
        <v>2016</v>
      </c>
      <c r="K891" s="38" t="s">
        <v>2019</v>
      </c>
      <c r="L891" s="157">
        <v>42529.27847222222</v>
      </c>
      <c r="M891" s="157">
        <v>42529.310416666667</v>
      </c>
      <c r="N891" s="157">
        <v>42529.609722222223</v>
      </c>
      <c r="O891" s="157">
        <v>42529.638888888891</v>
      </c>
      <c r="P891" s="252" t="s">
        <v>2020</v>
      </c>
      <c r="Q891" s="239">
        <f t="shared" si="155"/>
        <v>0.29930555555620231</v>
      </c>
      <c r="R891" s="239">
        <f t="shared" si="156"/>
        <v>0.36041666667006211</v>
      </c>
      <c r="S891" s="21">
        <f t="shared" si="157"/>
        <v>1.7958333333372138</v>
      </c>
      <c r="V891" s="155" t="s">
        <v>2021</v>
      </c>
    </row>
    <row r="892" spans="1:22">
      <c r="A892" s="187" t="s">
        <v>6815</v>
      </c>
      <c r="B892" s="38" t="s">
        <v>1088</v>
      </c>
      <c r="C892" s="38" t="s">
        <v>1089</v>
      </c>
      <c r="D892" s="38" t="s">
        <v>1086</v>
      </c>
      <c r="E892" s="126" t="s">
        <v>273</v>
      </c>
      <c r="F892" s="38" t="s">
        <v>1004</v>
      </c>
      <c r="G892" s="237">
        <v>44.466304260000001</v>
      </c>
      <c r="H892" s="237">
        <v>-125.26398342</v>
      </c>
      <c r="I892" s="179">
        <v>10</v>
      </c>
      <c r="J892" s="38">
        <v>2016</v>
      </c>
      <c r="K892" s="38" t="s">
        <v>2016</v>
      </c>
      <c r="L892" s="157">
        <v>42529.736111111109</v>
      </c>
      <c r="M892" s="157">
        <v>42529.791666666664</v>
      </c>
      <c r="N892" s="157">
        <v>42530.123611111114</v>
      </c>
      <c r="O892" s="157">
        <v>42530.1875</v>
      </c>
      <c r="P892" s="252" t="s">
        <v>2017</v>
      </c>
      <c r="Q892" s="239">
        <f t="shared" si="155"/>
        <v>0.33194444444961846</v>
      </c>
      <c r="R892" s="239">
        <f t="shared" si="156"/>
        <v>0.45138888889050577</v>
      </c>
      <c r="S892" s="21">
        <f t="shared" si="157"/>
        <v>1.9916666666977108</v>
      </c>
      <c r="V892" s="155" t="s">
        <v>2018</v>
      </c>
    </row>
    <row r="893" spans="1:22">
      <c r="A893" s="155" t="s">
        <v>1098</v>
      </c>
      <c r="B893" s="38" t="s">
        <v>1088</v>
      </c>
      <c r="C893" s="38" t="s">
        <v>1097</v>
      </c>
      <c r="D893" s="38" t="s">
        <v>1077</v>
      </c>
      <c r="E893" s="126" t="s">
        <v>273</v>
      </c>
      <c r="F893" s="38" t="s">
        <v>1004</v>
      </c>
      <c r="G893" s="249">
        <v>48.316826300000002</v>
      </c>
      <c r="H893" s="249">
        <v>-126.05009909</v>
      </c>
      <c r="I893" s="179">
        <v>9</v>
      </c>
      <c r="J893" s="38">
        <v>2016</v>
      </c>
      <c r="K893" s="38" t="s">
        <v>2014</v>
      </c>
      <c r="L893" s="157">
        <v>42535.128472222219</v>
      </c>
      <c r="M893" s="157">
        <v>42535.22152777778</v>
      </c>
      <c r="N893" s="157">
        <v>42535.466666666667</v>
      </c>
      <c r="O893" s="157">
        <v>42535.513194444444</v>
      </c>
      <c r="P893" s="38" t="s">
        <v>2007</v>
      </c>
      <c r="Q893" s="239">
        <f t="shared" ref="Q893:Q913" si="158">N893 - M893</f>
        <v>0.24513888888759539</v>
      </c>
      <c r="R893" s="239">
        <f t="shared" ref="R893:R913" si="159">O893 - L893</f>
        <v>0.38472222222480923</v>
      </c>
      <c r="S893" s="21">
        <f t="shared" ref="S893:S913" si="160">((VALUE(Q893)) * 24) * 0.25</f>
        <v>1.4708333333255723</v>
      </c>
      <c r="U893" s="254">
        <v>984</v>
      </c>
    </row>
    <row r="894" spans="1:22">
      <c r="A894" s="155" t="s">
        <v>1098</v>
      </c>
      <c r="B894" s="38" t="s">
        <v>1088</v>
      </c>
      <c r="C894" s="38" t="s">
        <v>1097</v>
      </c>
      <c r="D894" s="38" t="s">
        <v>1077</v>
      </c>
      <c r="E894" s="126" t="s">
        <v>273</v>
      </c>
      <c r="F894" s="38" t="s">
        <v>1004</v>
      </c>
      <c r="G894" s="249">
        <v>48.314920139999998</v>
      </c>
      <c r="H894" s="249">
        <v>-126.05851717</v>
      </c>
      <c r="I894" s="179">
        <v>9</v>
      </c>
      <c r="J894" s="38">
        <v>2016</v>
      </c>
      <c r="K894" s="38" t="s">
        <v>2012</v>
      </c>
      <c r="L894" s="157">
        <v>42535.630555555559</v>
      </c>
      <c r="M894" s="157">
        <v>42535.715277777781</v>
      </c>
      <c r="N894" s="157">
        <v>42536.275000000001</v>
      </c>
      <c r="O894" s="157">
        <v>42536.322916666664</v>
      </c>
      <c r="P894" s="38" t="s">
        <v>2007</v>
      </c>
      <c r="Q894" s="239">
        <f t="shared" si="158"/>
        <v>0.55972222222044365</v>
      </c>
      <c r="R894" s="239">
        <f t="shared" si="159"/>
        <v>0.69236111110512866</v>
      </c>
      <c r="S894" s="21">
        <f t="shared" si="160"/>
        <v>3.3583333333226619</v>
      </c>
      <c r="U894" s="254">
        <v>898</v>
      </c>
    </row>
    <row r="895" spans="1:22">
      <c r="A895" s="155" t="s">
        <v>1098</v>
      </c>
      <c r="B895" s="38" t="s">
        <v>1088</v>
      </c>
      <c r="C895" s="38" t="s">
        <v>1097</v>
      </c>
      <c r="D895" s="38" t="s">
        <v>1077</v>
      </c>
      <c r="E895" s="126" t="s">
        <v>273</v>
      </c>
      <c r="F895" s="38" t="s">
        <v>1004</v>
      </c>
      <c r="G895" s="249"/>
      <c r="H895" s="249"/>
      <c r="I895" s="179"/>
      <c r="J895" s="38">
        <v>2016</v>
      </c>
      <c r="K895" s="38" t="s">
        <v>2011</v>
      </c>
      <c r="L895" s="157">
        <v>42536.399305555555</v>
      </c>
      <c r="M895" s="157"/>
      <c r="N895" s="157"/>
      <c r="O895" s="157">
        <v>42536.423611111109</v>
      </c>
      <c r="P895" s="38" t="s">
        <v>2007</v>
      </c>
      <c r="Q895" s="239">
        <f t="shared" si="158"/>
        <v>0</v>
      </c>
      <c r="R895" s="239">
        <f t="shared" si="159"/>
        <v>2.4305555554747116E-2</v>
      </c>
      <c r="S895" s="21">
        <f t="shared" si="160"/>
        <v>0</v>
      </c>
      <c r="U895" s="254"/>
    </row>
    <row r="896" spans="1:22">
      <c r="A896" s="155" t="s">
        <v>1098</v>
      </c>
      <c r="B896" s="38" t="s">
        <v>1088</v>
      </c>
      <c r="C896" s="38" t="s">
        <v>1097</v>
      </c>
      <c r="D896" s="38" t="s">
        <v>1077</v>
      </c>
      <c r="E896" s="126" t="s">
        <v>273</v>
      </c>
      <c r="F896" s="38" t="s">
        <v>1004</v>
      </c>
      <c r="G896" s="237">
        <v>48.314736680000003</v>
      </c>
      <c r="H896" s="237">
        <v>-126.05820898</v>
      </c>
      <c r="I896" s="179">
        <v>9</v>
      </c>
      <c r="J896" s="38">
        <v>2016</v>
      </c>
      <c r="K896" s="38" t="s">
        <v>2009</v>
      </c>
      <c r="L896" s="157">
        <v>42536.461805555555</v>
      </c>
      <c r="M896" s="157">
        <v>42536.51458333333</v>
      </c>
      <c r="N896" s="157">
        <v>42536.816666666666</v>
      </c>
      <c r="O896" s="157">
        <v>42536.859722222223</v>
      </c>
      <c r="P896" s="38" t="s">
        <v>2007</v>
      </c>
      <c r="Q896" s="239">
        <f t="shared" si="158"/>
        <v>0.30208333333575865</v>
      </c>
      <c r="R896" s="239">
        <f t="shared" si="159"/>
        <v>0.39791666666860692</v>
      </c>
      <c r="S896" s="21">
        <f t="shared" si="160"/>
        <v>1.8125000000145519</v>
      </c>
      <c r="U896" s="254">
        <v>895</v>
      </c>
    </row>
    <row r="897" spans="1:21">
      <c r="A897" s="155" t="s">
        <v>1098</v>
      </c>
      <c r="B897" s="38" t="s">
        <v>1088</v>
      </c>
      <c r="C897" s="38" t="s">
        <v>1097</v>
      </c>
      <c r="D897" s="38" t="s">
        <v>1077</v>
      </c>
      <c r="E897" s="126" t="s">
        <v>273</v>
      </c>
      <c r="F897" s="38" t="s">
        <v>1004</v>
      </c>
      <c r="G897" s="249">
        <v>48.427422329999999</v>
      </c>
      <c r="H897" s="249">
        <v>-126.17469593</v>
      </c>
      <c r="I897" s="179">
        <v>9</v>
      </c>
      <c r="J897" s="38">
        <v>2016</v>
      </c>
      <c r="K897" s="38" t="s">
        <v>2006</v>
      </c>
      <c r="L897" s="157">
        <v>42536.951388888891</v>
      </c>
      <c r="M897" s="157">
        <v>42537.229166666664</v>
      </c>
      <c r="N897" s="157">
        <v>42537.229166666664</v>
      </c>
      <c r="O897" s="157">
        <v>42537.26666666667</v>
      </c>
      <c r="P897" s="38" t="s">
        <v>2007</v>
      </c>
      <c r="Q897" s="239">
        <f t="shared" si="158"/>
        <v>0</v>
      </c>
      <c r="R897" s="239">
        <f t="shared" si="159"/>
        <v>0.31527777777955635</v>
      </c>
      <c r="S897" s="21">
        <f t="shared" si="160"/>
        <v>0</v>
      </c>
      <c r="U897" s="254">
        <v>396</v>
      </c>
    </row>
    <row r="898" spans="1:21">
      <c r="A898" s="155" t="s">
        <v>1098</v>
      </c>
      <c r="B898" s="38" t="s">
        <v>1088</v>
      </c>
      <c r="C898" s="38" t="s">
        <v>1097</v>
      </c>
      <c r="D898" s="38" t="s">
        <v>1077</v>
      </c>
      <c r="E898" s="126" t="s">
        <v>273</v>
      </c>
      <c r="F898" s="38" t="s">
        <v>1988</v>
      </c>
      <c r="G898" s="249">
        <v>47.923884839999999</v>
      </c>
      <c r="H898" s="249">
        <v>-129.10795603</v>
      </c>
      <c r="I898" s="179">
        <v>9</v>
      </c>
      <c r="J898" s="38">
        <v>2016</v>
      </c>
      <c r="K898" s="38" t="s">
        <v>2004</v>
      </c>
      <c r="L898" s="157">
        <v>42537.806250000001</v>
      </c>
      <c r="M898" s="157">
        <v>42537.906944444447</v>
      </c>
      <c r="N898" s="157">
        <v>42538.506249999999</v>
      </c>
      <c r="O898" s="157">
        <v>42538.589583333334</v>
      </c>
      <c r="P898" s="38" t="s">
        <v>1998</v>
      </c>
      <c r="Q898" s="239">
        <f t="shared" si="158"/>
        <v>0.59930555555183673</v>
      </c>
      <c r="R898" s="239">
        <f t="shared" si="159"/>
        <v>0.78333333333284827</v>
      </c>
      <c r="S898" s="21">
        <f t="shared" si="160"/>
        <v>3.5958333333110204</v>
      </c>
      <c r="U898" s="254">
        <v>2273</v>
      </c>
    </row>
    <row r="899" spans="1:21">
      <c r="A899" s="155" t="s">
        <v>1098</v>
      </c>
      <c r="B899" s="38" t="s">
        <v>1088</v>
      </c>
      <c r="C899" s="38" t="s">
        <v>1097</v>
      </c>
      <c r="D899" s="38" t="s">
        <v>1077</v>
      </c>
      <c r="E899" s="126" t="s">
        <v>273</v>
      </c>
      <c r="F899" s="38" t="s">
        <v>1988</v>
      </c>
      <c r="G899" s="253"/>
      <c r="H899" s="253"/>
      <c r="I899"/>
      <c r="J899" s="38">
        <v>2016</v>
      </c>
      <c r="K899" s="38" t="s">
        <v>2002</v>
      </c>
      <c r="L899" s="157">
        <v>42538.754861111112</v>
      </c>
      <c r="M899" s="157"/>
      <c r="N899" s="157"/>
      <c r="O899" s="157">
        <v>42538.777777777781</v>
      </c>
      <c r="P899" s="38" t="s">
        <v>1998</v>
      </c>
      <c r="Q899" s="239">
        <f t="shared" si="158"/>
        <v>0</v>
      </c>
      <c r="R899" s="239">
        <f t="shared" si="159"/>
        <v>2.2916666668606922E-2</v>
      </c>
      <c r="S899" s="21">
        <f t="shared" si="160"/>
        <v>0</v>
      </c>
      <c r="U899" s="255"/>
    </row>
    <row r="900" spans="1:21">
      <c r="A900" s="155" t="s">
        <v>1098</v>
      </c>
      <c r="B900" s="38" t="s">
        <v>1088</v>
      </c>
      <c r="C900" s="38" t="s">
        <v>1097</v>
      </c>
      <c r="D900" s="38" t="s">
        <v>1077</v>
      </c>
      <c r="E900" s="126" t="s">
        <v>273</v>
      </c>
      <c r="F900" s="38" t="s">
        <v>1988</v>
      </c>
      <c r="G900" s="249">
        <v>47.923635560000001</v>
      </c>
      <c r="H900" s="249">
        <v>-129.10783771000001</v>
      </c>
      <c r="I900" s="179">
        <v>9</v>
      </c>
      <c r="J900" s="38">
        <v>2016</v>
      </c>
      <c r="K900" s="38" t="s">
        <v>2000</v>
      </c>
      <c r="L900" s="157">
        <v>42538.892361111109</v>
      </c>
      <c r="M900" s="157">
        <v>42538.963888888888</v>
      </c>
      <c r="N900" s="157">
        <v>42539.338194444441</v>
      </c>
      <c r="O900" s="157">
        <v>42539.425000000003</v>
      </c>
      <c r="P900" s="38" t="s">
        <v>1998</v>
      </c>
      <c r="Q900" s="239">
        <f t="shared" si="158"/>
        <v>0.37430555555329192</v>
      </c>
      <c r="R900" s="239">
        <f t="shared" si="159"/>
        <v>0.53263888889341615</v>
      </c>
      <c r="S900" s="21">
        <f t="shared" si="160"/>
        <v>2.2458333333197515</v>
      </c>
      <c r="U900" s="254">
        <v>2273</v>
      </c>
    </row>
    <row r="901" spans="1:21">
      <c r="A901" s="155" t="s">
        <v>1098</v>
      </c>
      <c r="B901" s="38" t="s">
        <v>1088</v>
      </c>
      <c r="C901" s="38" t="s">
        <v>1097</v>
      </c>
      <c r="D901" s="38" t="s">
        <v>1077</v>
      </c>
      <c r="E901" s="126" t="s">
        <v>273</v>
      </c>
      <c r="F901" s="38" t="s">
        <v>1988</v>
      </c>
      <c r="G901" s="249">
        <v>47.923726219999999</v>
      </c>
      <c r="H901" s="249">
        <v>-129.10807269</v>
      </c>
      <c r="I901" s="179">
        <v>9</v>
      </c>
      <c r="J901" s="38">
        <v>2016</v>
      </c>
      <c r="K901" s="38" t="s">
        <v>1997</v>
      </c>
      <c r="L901" s="157">
        <v>42539.880555555559</v>
      </c>
      <c r="M901" s="157">
        <v>42540.022222222222</v>
      </c>
      <c r="N901" s="157">
        <v>42540.440972222219</v>
      </c>
      <c r="O901" s="157">
        <v>42540.519444444442</v>
      </c>
      <c r="P901" s="38" t="s">
        <v>1998</v>
      </c>
      <c r="Q901" s="239">
        <f t="shared" si="158"/>
        <v>0.41874999999708962</v>
      </c>
      <c r="R901" s="239">
        <f t="shared" si="159"/>
        <v>0.63888888888322981</v>
      </c>
      <c r="S901" s="21">
        <f t="shared" si="160"/>
        <v>2.5124999999825377</v>
      </c>
      <c r="U901" s="254">
        <v>2279</v>
      </c>
    </row>
    <row r="902" spans="1:21">
      <c r="A902" s="155" t="s">
        <v>1098</v>
      </c>
      <c r="B902" s="38" t="s">
        <v>1088</v>
      </c>
      <c r="C902" s="38" t="s">
        <v>1097</v>
      </c>
      <c r="D902" s="38" t="s">
        <v>1077</v>
      </c>
      <c r="E902" s="126" t="s">
        <v>273</v>
      </c>
      <c r="F902" s="38" t="s">
        <v>1988</v>
      </c>
      <c r="G902" s="249">
        <v>47.973712319999997</v>
      </c>
      <c r="H902" s="249">
        <v>-129.08216872</v>
      </c>
      <c r="I902" s="179">
        <v>9</v>
      </c>
      <c r="J902" s="38">
        <v>2016</v>
      </c>
      <c r="K902" s="38" t="s">
        <v>1994</v>
      </c>
      <c r="L902" s="157">
        <v>42540.593055555553</v>
      </c>
      <c r="M902" s="157">
        <v>42540.676388888889</v>
      </c>
      <c r="N902" s="157">
        <v>42541.022916666669</v>
      </c>
      <c r="O902" s="157">
        <v>42541.095138888886</v>
      </c>
      <c r="P902" s="38" t="s">
        <v>1995</v>
      </c>
      <c r="Q902" s="239">
        <f t="shared" si="158"/>
        <v>0.34652777777955635</v>
      </c>
      <c r="R902" s="239">
        <f t="shared" si="159"/>
        <v>0.50208333333284827</v>
      </c>
      <c r="S902" s="21">
        <f t="shared" si="160"/>
        <v>2.0791666666773381</v>
      </c>
      <c r="U902" s="254">
        <v>2153</v>
      </c>
    </row>
    <row r="903" spans="1:21">
      <c r="A903" s="155" t="s">
        <v>1098</v>
      </c>
      <c r="B903" s="38" t="s">
        <v>1088</v>
      </c>
      <c r="C903" s="38" t="s">
        <v>1097</v>
      </c>
      <c r="D903" s="38" t="s">
        <v>1077</v>
      </c>
      <c r="E903" s="126" t="s">
        <v>273</v>
      </c>
      <c r="F903" s="38" t="s">
        <v>1988</v>
      </c>
      <c r="G903" s="249">
        <v>47.95996426</v>
      </c>
      <c r="H903" s="249">
        <v>-129.12374219</v>
      </c>
      <c r="I903" s="179">
        <v>9</v>
      </c>
      <c r="J903" s="38">
        <v>2016</v>
      </c>
      <c r="K903" s="38" t="s">
        <v>1992</v>
      </c>
      <c r="L903" s="157">
        <v>42541.179166666669</v>
      </c>
      <c r="M903" s="157">
        <v>42541.256944444445</v>
      </c>
      <c r="N903" s="157">
        <v>42541.771527777775</v>
      </c>
      <c r="O903" s="157">
        <v>42541.85</v>
      </c>
      <c r="P903" s="38" t="s">
        <v>1563</v>
      </c>
      <c r="Q903" s="239">
        <f t="shared" si="158"/>
        <v>0.51458333332993789</v>
      </c>
      <c r="R903" s="239">
        <f t="shared" si="159"/>
        <v>0.67083333332993789</v>
      </c>
      <c r="S903" s="21">
        <f t="shared" si="160"/>
        <v>3.0874999999796273</v>
      </c>
      <c r="U903" s="254">
        <v>2361</v>
      </c>
    </row>
    <row r="904" spans="1:21">
      <c r="A904" s="155" t="s">
        <v>1098</v>
      </c>
      <c r="B904" s="38" t="s">
        <v>1088</v>
      </c>
      <c r="C904" s="38" t="s">
        <v>1097</v>
      </c>
      <c r="D904" s="38" t="s">
        <v>1077</v>
      </c>
      <c r="E904" s="126" t="s">
        <v>273</v>
      </c>
      <c r="F904" s="38" t="s">
        <v>1988</v>
      </c>
      <c r="G904" s="237"/>
      <c r="H904" s="237"/>
      <c r="I904"/>
      <c r="J904" s="38">
        <v>2016</v>
      </c>
      <c r="K904" s="38" t="s">
        <v>1990</v>
      </c>
      <c r="L904" s="157">
        <v>42541.956944444442</v>
      </c>
      <c r="M904" s="157"/>
      <c r="N904" s="157"/>
      <c r="O904" s="157">
        <v>42542.09097222222</v>
      </c>
      <c r="P904" s="38" t="s">
        <v>1563</v>
      </c>
      <c r="Q904" s="239">
        <f t="shared" si="158"/>
        <v>0</v>
      </c>
      <c r="R904" s="239">
        <f t="shared" si="159"/>
        <v>0.13402777777810115</v>
      </c>
      <c r="S904" s="21">
        <f t="shared" si="160"/>
        <v>0</v>
      </c>
      <c r="U904" s="255"/>
    </row>
    <row r="905" spans="1:21">
      <c r="A905" s="155" t="s">
        <v>1098</v>
      </c>
      <c r="B905" s="38" t="s">
        <v>1088</v>
      </c>
      <c r="C905" s="38" t="s">
        <v>1097</v>
      </c>
      <c r="D905" s="38" t="s">
        <v>1077</v>
      </c>
      <c r="E905" s="126" t="s">
        <v>273</v>
      </c>
      <c r="F905" s="38" t="s">
        <v>1988</v>
      </c>
      <c r="G905" s="249">
        <v>47.959899559999997</v>
      </c>
      <c r="H905" s="249">
        <v>-129.12447782999999</v>
      </c>
      <c r="I905" s="179">
        <v>9</v>
      </c>
      <c r="J905" s="38">
        <v>2016</v>
      </c>
      <c r="K905" s="38" t="s">
        <v>1987</v>
      </c>
      <c r="L905" s="157">
        <v>42542.440972222219</v>
      </c>
      <c r="M905" s="157">
        <v>42542.513194444444</v>
      </c>
      <c r="N905" s="157">
        <v>42542.779861111114</v>
      </c>
      <c r="O905" s="157">
        <v>42542.839583333334</v>
      </c>
      <c r="P905" s="38" t="s">
        <v>1563</v>
      </c>
      <c r="Q905" s="239">
        <f t="shared" si="158"/>
        <v>0.26666666667006211</v>
      </c>
      <c r="R905" s="239">
        <f t="shared" si="159"/>
        <v>0.398611111115315</v>
      </c>
      <c r="S905" s="21">
        <f t="shared" si="160"/>
        <v>1.6000000000203727</v>
      </c>
      <c r="U905" s="254">
        <v>2359</v>
      </c>
    </row>
    <row r="906" spans="1:21">
      <c r="A906" s="155" t="s">
        <v>1098</v>
      </c>
      <c r="B906" s="38" t="s">
        <v>1088</v>
      </c>
      <c r="C906" s="38" t="s">
        <v>1097</v>
      </c>
      <c r="D906" s="38" t="s">
        <v>1077</v>
      </c>
      <c r="E906" s="126" t="s">
        <v>273</v>
      </c>
      <c r="F906" s="38" t="s">
        <v>1004</v>
      </c>
      <c r="G906" s="249">
        <v>47.764071540000003</v>
      </c>
      <c r="H906" s="249">
        <v>-128.05736988000001</v>
      </c>
      <c r="I906" s="179">
        <v>9</v>
      </c>
      <c r="J906" s="38">
        <v>2016</v>
      </c>
      <c r="K906" s="38" t="s">
        <v>1985</v>
      </c>
      <c r="L906" s="157">
        <v>42543.49722222222</v>
      </c>
      <c r="M906" s="157">
        <v>42543.597222222219</v>
      </c>
      <c r="N906" s="157">
        <v>42543.643750000003</v>
      </c>
      <c r="O906" s="157">
        <v>42543.719444444447</v>
      </c>
      <c r="P906" s="38" t="s">
        <v>1983</v>
      </c>
      <c r="Q906" s="239">
        <f t="shared" si="158"/>
        <v>4.652777778392192E-2</v>
      </c>
      <c r="R906" s="239">
        <f t="shared" si="159"/>
        <v>0.22222222222626442</v>
      </c>
      <c r="S906" s="21">
        <f t="shared" si="160"/>
        <v>0.27916666670353152</v>
      </c>
      <c r="U906" s="255">
        <v>2365</v>
      </c>
    </row>
    <row r="907" spans="1:21">
      <c r="A907" s="155" t="s">
        <v>1098</v>
      </c>
      <c r="B907" s="38" t="s">
        <v>1088</v>
      </c>
      <c r="C907" s="38" t="s">
        <v>1097</v>
      </c>
      <c r="D907" s="38" t="s">
        <v>1077</v>
      </c>
      <c r="E907" s="126" t="s">
        <v>273</v>
      </c>
      <c r="F907" s="38" t="s">
        <v>1004</v>
      </c>
      <c r="G907" s="237">
        <v>47.906356870000003</v>
      </c>
      <c r="H907" s="237">
        <v>-127.62049431</v>
      </c>
      <c r="I907" s="179">
        <v>9</v>
      </c>
      <c r="J907" s="38">
        <v>2016</v>
      </c>
      <c r="K907" s="38" t="s">
        <v>1982</v>
      </c>
      <c r="L907" s="157">
        <v>42543.818055555559</v>
      </c>
      <c r="M907" s="157">
        <v>42543.901388888888</v>
      </c>
      <c r="N907" s="157">
        <v>42543.944444444445</v>
      </c>
      <c r="O907" s="157">
        <v>42544.012499999997</v>
      </c>
      <c r="P907" s="38" t="s">
        <v>1983</v>
      </c>
      <c r="Q907" s="239">
        <f t="shared" si="158"/>
        <v>4.3055555557657499E-2</v>
      </c>
      <c r="R907" s="239">
        <f t="shared" si="159"/>
        <v>0.19444444443797693</v>
      </c>
      <c r="S907" s="21">
        <f t="shared" si="160"/>
        <v>0.25833333334594499</v>
      </c>
      <c r="U907" s="255">
        <v>2640</v>
      </c>
    </row>
    <row r="908" spans="1:21">
      <c r="A908" s="155" t="s">
        <v>1098</v>
      </c>
      <c r="B908" s="38" t="s">
        <v>1088</v>
      </c>
      <c r="C908" s="38" t="s">
        <v>1097</v>
      </c>
      <c r="D908" s="38" t="s">
        <v>1077</v>
      </c>
      <c r="E908" s="126" t="s">
        <v>273</v>
      </c>
      <c r="F908" s="38" t="s">
        <v>1004</v>
      </c>
      <c r="G908" s="237">
        <v>48.670997149999998</v>
      </c>
      <c r="H908" s="237">
        <v>-126.84706414</v>
      </c>
      <c r="I908" s="179">
        <v>9</v>
      </c>
      <c r="J908" s="38">
        <v>2016</v>
      </c>
      <c r="K908" s="38" t="s">
        <v>1980</v>
      </c>
      <c r="L908" s="157">
        <v>42544.249305555553</v>
      </c>
      <c r="M908" s="157">
        <v>42544.293749999997</v>
      </c>
      <c r="N908" s="157">
        <v>42544.586805555555</v>
      </c>
      <c r="O908" s="157">
        <v>42544.637499999997</v>
      </c>
      <c r="P908" s="38" t="s">
        <v>1960</v>
      </c>
      <c r="Q908" s="239">
        <f t="shared" si="158"/>
        <v>0.2930555555576575</v>
      </c>
      <c r="R908" s="239">
        <f t="shared" si="159"/>
        <v>0.38819444444379769</v>
      </c>
      <c r="S908" s="21">
        <f t="shared" si="160"/>
        <v>1.758333333345945</v>
      </c>
      <c r="U908" s="255">
        <v>1260</v>
      </c>
    </row>
    <row r="909" spans="1:21">
      <c r="A909" s="155" t="s">
        <v>1098</v>
      </c>
      <c r="B909" s="38" t="s">
        <v>1088</v>
      </c>
      <c r="C909" s="38" t="s">
        <v>1097</v>
      </c>
      <c r="D909" s="38" t="s">
        <v>1077</v>
      </c>
      <c r="E909" s="126" t="s">
        <v>273</v>
      </c>
      <c r="F909" s="38" t="s">
        <v>1004</v>
      </c>
      <c r="G909" s="237">
        <v>48.69971967</v>
      </c>
      <c r="H909" s="237">
        <v>-126.87219627</v>
      </c>
      <c r="I909" s="179">
        <v>9</v>
      </c>
      <c r="J909" s="38">
        <v>2016</v>
      </c>
      <c r="K909" s="38" t="s">
        <v>1978</v>
      </c>
      <c r="L909" s="157">
        <v>42544.713888888888</v>
      </c>
      <c r="M909" s="157">
        <v>42544.767361111109</v>
      </c>
      <c r="N909" s="157">
        <v>42544.895138888889</v>
      </c>
      <c r="O909" s="157">
        <v>42544.9375</v>
      </c>
      <c r="P909" s="38" t="s">
        <v>1960</v>
      </c>
      <c r="Q909" s="239">
        <f t="shared" si="158"/>
        <v>0.12777777777955635</v>
      </c>
      <c r="R909" s="239">
        <f t="shared" si="159"/>
        <v>0.22361111111240461</v>
      </c>
      <c r="S909" s="21">
        <f t="shared" si="160"/>
        <v>0.76666666667733807</v>
      </c>
      <c r="U909" s="255">
        <v>1316</v>
      </c>
    </row>
    <row r="910" spans="1:21">
      <c r="A910" s="155" t="s">
        <v>1098</v>
      </c>
      <c r="B910" s="38" t="s">
        <v>1088</v>
      </c>
      <c r="C910" s="38" t="s">
        <v>1097</v>
      </c>
      <c r="D910" s="38" t="s">
        <v>1077</v>
      </c>
      <c r="E910" s="126" t="s">
        <v>273</v>
      </c>
      <c r="F910" s="38" t="s">
        <v>1004</v>
      </c>
      <c r="G910" s="237">
        <v>48.674574190000001</v>
      </c>
      <c r="H910" s="237">
        <v>-126.85137705</v>
      </c>
      <c r="I910" s="179">
        <v>9</v>
      </c>
      <c r="J910" s="38">
        <v>2016</v>
      </c>
      <c r="K910" s="38" t="s">
        <v>1976</v>
      </c>
      <c r="L910" s="157">
        <v>42544.961805555555</v>
      </c>
      <c r="M910" s="157">
        <v>42545.005555555559</v>
      </c>
      <c r="N910" s="157">
        <v>42545.282638888886</v>
      </c>
      <c r="O910" s="157">
        <v>42545.322222222225</v>
      </c>
      <c r="P910" s="38" t="s">
        <v>1960</v>
      </c>
      <c r="Q910" s="239">
        <f t="shared" si="158"/>
        <v>0.2770833333270275</v>
      </c>
      <c r="R910" s="239">
        <f t="shared" si="159"/>
        <v>0.36041666667006211</v>
      </c>
      <c r="S910" s="21">
        <f t="shared" si="160"/>
        <v>1.662499999962165</v>
      </c>
      <c r="U910" s="255">
        <v>1256</v>
      </c>
    </row>
    <row r="911" spans="1:21">
      <c r="A911" s="155" t="s">
        <v>1098</v>
      </c>
      <c r="B911" s="38" t="s">
        <v>1088</v>
      </c>
      <c r="C911" s="38" t="s">
        <v>1097</v>
      </c>
      <c r="D911" s="38" t="s">
        <v>1077</v>
      </c>
      <c r="E911" s="126" t="s">
        <v>273</v>
      </c>
      <c r="F911" s="38" t="s">
        <v>1004</v>
      </c>
      <c r="G911" s="237">
        <v>48.670716339999998</v>
      </c>
      <c r="H911" s="237">
        <v>-126.84714843</v>
      </c>
      <c r="I911" s="179">
        <v>9</v>
      </c>
      <c r="J911" s="38">
        <v>2016</v>
      </c>
      <c r="K911" s="38" t="s">
        <v>1974</v>
      </c>
      <c r="L911" s="157">
        <v>42545.481944444444</v>
      </c>
      <c r="M911" s="157">
        <v>42545.527083333334</v>
      </c>
      <c r="N911" s="157">
        <v>42545.548611111109</v>
      </c>
      <c r="O911" s="157">
        <v>42545.589583333334</v>
      </c>
      <c r="P911" s="38" t="s">
        <v>1960</v>
      </c>
      <c r="Q911" s="239">
        <f t="shared" si="158"/>
        <v>2.1527777775190771E-2</v>
      </c>
      <c r="R911" s="239">
        <f t="shared" si="159"/>
        <v>0.10763888889050577</v>
      </c>
      <c r="S911" s="21">
        <f t="shared" si="160"/>
        <v>0.12916666665114462</v>
      </c>
      <c r="U911" s="255">
        <v>1256</v>
      </c>
    </row>
    <row r="912" spans="1:21">
      <c r="A912" s="155" t="s">
        <v>1098</v>
      </c>
      <c r="B912" s="38" t="s">
        <v>1088</v>
      </c>
      <c r="C912" s="38" t="s">
        <v>1097</v>
      </c>
      <c r="D912" s="38" t="s">
        <v>1077</v>
      </c>
      <c r="E912" s="126" t="s">
        <v>273</v>
      </c>
      <c r="F912" s="38" t="s">
        <v>1004</v>
      </c>
      <c r="G912" s="237">
        <v>48.699888520000002</v>
      </c>
      <c r="H912" s="237">
        <v>-126.8724666</v>
      </c>
      <c r="I912" s="179">
        <v>9</v>
      </c>
      <c r="J912" s="38">
        <v>2016</v>
      </c>
      <c r="K912" s="38" t="s">
        <v>1972</v>
      </c>
      <c r="L912" s="157">
        <v>42545.743055555555</v>
      </c>
      <c r="M912" s="157">
        <v>42545.806250000001</v>
      </c>
      <c r="N912" s="157">
        <v>42545.847916666666</v>
      </c>
      <c r="O912" s="157">
        <v>42545.897222222222</v>
      </c>
      <c r="P912" s="38" t="s">
        <v>1960</v>
      </c>
      <c r="Q912" s="239">
        <f t="shared" si="158"/>
        <v>4.1666666664241347E-2</v>
      </c>
      <c r="R912" s="239">
        <f t="shared" si="159"/>
        <v>0.15416666666715173</v>
      </c>
      <c r="S912" s="21">
        <f t="shared" si="160"/>
        <v>0.24999999998544808</v>
      </c>
      <c r="U912" s="255">
        <v>1314</v>
      </c>
    </row>
    <row r="913" spans="1:22">
      <c r="A913" s="155" t="s">
        <v>1098</v>
      </c>
      <c r="B913" s="38" t="s">
        <v>1088</v>
      </c>
      <c r="C913" s="38" t="s">
        <v>1097</v>
      </c>
      <c r="D913" s="38" t="s">
        <v>1077</v>
      </c>
      <c r="E913" s="126" t="s">
        <v>273</v>
      </c>
      <c r="F913" s="38" t="s">
        <v>1004</v>
      </c>
      <c r="G913" s="237">
        <v>48.427085720000001</v>
      </c>
      <c r="H913" s="237">
        <v>-126.17355707999999</v>
      </c>
      <c r="I913" s="179">
        <v>9</v>
      </c>
      <c r="J913" s="38">
        <v>2016</v>
      </c>
      <c r="K913" s="38" t="s">
        <v>1968</v>
      </c>
      <c r="L913" s="157">
        <v>42546.056250000001</v>
      </c>
      <c r="M913" s="157">
        <v>42546.074999999997</v>
      </c>
      <c r="N913" s="157">
        <v>42546.157638888886</v>
      </c>
      <c r="O913" s="157">
        <v>42546.184027777781</v>
      </c>
      <c r="P913" s="38" t="s">
        <v>1970</v>
      </c>
      <c r="Q913" s="239">
        <f t="shared" si="158"/>
        <v>8.2638888889050577E-2</v>
      </c>
      <c r="R913" s="239">
        <f t="shared" si="159"/>
        <v>0.12777777777955635</v>
      </c>
      <c r="S913" s="21">
        <f t="shared" si="160"/>
        <v>0.49583333333430346</v>
      </c>
      <c r="U913" s="255">
        <v>394</v>
      </c>
    </row>
    <row r="914" spans="1:22">
      <c r="A914" t="s">
        <v>1101</v>
      </c>
      <c r="B914" s="38" t="s">
        <v>1088</v>
      </c>
      <c r="C914" s="38" t="s">
        <v>1102</v>
      </c>
      <c r="D914" s="38" t="s">
        <v>1103</v>
      </c>
      <c r="E914" s="126" t="s">
        <v>273</v>
      </c>
      <c r="F914" s="38" t="s">
        <v>1104</v>
      </c>
      <c r="G914" s="249">
        <v>47.95961964</v>
      </c>
      <c r="H914" s="249">
        <v>-129.12466035</v>
      </c>
      <c r="I914" s="38">
        <v>9</v>
      </c>
      <c r="J914" s="38">
        <v>2016</v>
      </c>
      <c r="K914" s="38" t="s">
        <v>1966</v>
      </c>
      <c r="L914" s="157">
        <v>42551.39166666667</v>
      </c>
      <c r="M914" s="157">
        <v>42551.502083333333</v>
      </c>
      <c r="N914" s="157">
        <v>42551.691666666666</v>
      </c>
      <c r="O914" s="157">
        <v>42551.736805555556</v>
      </c>
      <c r="P914" s="38" t="s">
        <v>1960</v>
      </c>
      <c r="Q914" s="239">
        <f>N914 - M914</f>
        <v>0.18958333333284827</v>
      </c>
      <c r="R914" s="239">
        <f>O914 - L914</f>
        <v>0.34513888888614019</v>
      </c>
      <c r="S914" s="21">
        <f t="shared" ref="S914:S957" si="161">((VALUE(Q914)) * 24) * 0.25</f>
        <v>1.1374999999970896</v>
      </c>
      <c r="U914" s="255">
        <v>394</v>
      </c>
      <c r="V914" s="187" t="s">
        <v>1961</v>
      </c>
    </row>
    <row r="915" spans="1:22">
      <c r="A915" t="s">
        <v>1101</v>
      </c>
      <c r="B915" s="38" t="s">
        <v>1088</v>
      </c>
      <c r="C915" s="38" t="s">
        <v>1102</v>
      </c>
      <c r="D915" s="38" t="s">
        <v>1103</v>
      </c>
      <c r="E915" s="126" t="s">
        <v>273</v>
      </c>
      <c r="F915" s="38" t="s">
        <v>1104</v>
      </c>
      <c r="G915" s="249">
        <v>47.95961964</v>
      </c>
      <c r="H915" s="249">
        <v>-129.12466035</v>
      </c>
      <c r="I915" s="38">
        <v>9</v>
      </c>
      <c r="J915" s="38">
        <v>2016</v>
      </c>
      <c r="K915" s="38" t="s">
        <v>1964</v>
      </c>
      <c r="L915" s="157">
        <v>42552.295138888891</v>
      </c>
      <c r="M915" s="157">
        <v>42552.343055555553</v>
      </c>
      <c r="N915" s="157">
        <v>42553.643750000003</v>
      </c>
      <c r="O915" s="157">
        <v>42553.688888888886</v>
      </c>
      <c r="P915" s="38" t="s">
        <v>1960</v>
      </c>
      <c r="Q915" s="239">
        <f>N915 - M915</f>
        <v>1.3006944444496185</v>
      </c>
      <c r="R915" s="239">
        <f>O915 - L915</f>
        <v>1.3937499999956344</v>
      </c>
      <c r="S915" s="21">
        <f t="shared" si="161"/>
        <v>7.8041666666977108</v>
      </c>
      <c r="U915" s="255">
        <v>394</v>
      </c>
      <c r="V915" s="187" t="s">
        <v>1963</v>
      </c>
    </row>
    <row r="916" spans="1:22">
      <c r="A916" t="s">
        <v>1101</v>
      </c>
      <c r="B916" s="38" t="s">
        <v>1088</v>
      </c>
      <c r="C916" s="38" t="s">
        <v>1102</v>
      </c>
      <c r="D916" s="38" t="s">
        <v>1103</v>
      </c>
      <c r="E916" s="126" t="s">
        <v>273</v>
      </c>
      <c r="F916" s="38" t="s">
        <v>1104</v>
      </c>
      <c r="G916" s="249">
        <v>47.95961964</v>
      </c>
      <c r="H916" s="249">
        <v>-129.12466035</v>
      </c>
      <c r="I916" s="38">
        <v>9</v>
      </c>
      <c r="J916" s="38">
        <v>2016</v>
      </c>
      <c r="K916" s="38" t="s">
        <v>1962</v>
      </c>
      <c r="L916" s="157">
        <v>42554.719444444447</v>
      </c>
      <c r="M916" s="157"/>
      <c r="N916" s="157"/>
      <c r="O916" s="157">
        <v>42554.738194444442</v>
      </c>
      <c r="P916" s="38" t="s">
        <v>6816</v>
      </c>
      <c r="Q916" s="239">
        <f>N916 - M916</f>
        <v>0</v>
      </c>
      <c r="R916" s="239">
        <f>O916 - L916</f>
        <v>1.8749999995634425E-2</v>
      </c>
      <c r="S916" s="21">
        <f t="shared" si="161"/>
        <v>0</v>
      </c>
      <c r="U916" s="255">
        <v>394</v>
      </c>
      <c r="V916" s="187" t="s">
        <v>1965</v>
      </c>
    </row>
    <row r="917" spans="1:22">
      <c r="A917" t="s">
        <v>1101</v>
      </c>
      <c r="B917" s="38" t="s">
        <v>1088</v>
      </c>
      <c r="C917" s="38" t="s">
        <v>1102</v>
      </c>
      <c r="D917" s="38" t="s">
        <v>1103</v>
      </c>
      <c r="E917" s="126" t="s">
        <v>273</v>
      </c>
      <c r="F917" s="38" t="s">
        <v>1104</v>
      </c>
      <c r="G917" s="249">
        <v>47.95961964</v>
      </c>
      <c r="H917" s="249">
        <v>-129.12466035</v>
      </c>
      <c r="I917" s="38">
        <v>9</v>
      </c>
      <c r="J917" s="38">
        <v>2016</v>
      </c>
      <c r="K917" s="38" t="s">
        <v>1959</v>
      </c>
      <c r="L917" s="157">
        <v>42556.547222222223</v>
      </c>
      <c r="M917" s="157">
        <v>42556.587500000001</v>
      </c>
      <c r="N917" s="157">
        <v>42556.746527777781</v>
      </c>
      <c r="O917" s="157">
        <v>42556.78125</v>
      </c>
      <c r="P917" s="38" t="s">
        <v>1960</v>
      </c>
      <c r="Q917" s="239">
        <f>N917 - M917</f>
        <v>0.15902777777955635</v>
      </c>
      <c r="R917" s="239">
        <f>O917 - L917</f>
        <v>0.23402777777664596</v>
      </c>
      <c r="S917" s="21">
        <f t="shared" si="161"/>
        <v>0.95416666667733807</v>
      </c>
      <c r="U917" s="255">
        <v>394</v>
      </c>
      <c r="V917" s="187" t="s">
        <v>1967</v>
      </c>
    </row>
    <row r="918" spans="1:22">
      <c r="A918" s="187" t="s">
        <v>1105</v>
      </c>
      <c r="B918" s="38" t="s">
        <v>1088</v>
      </c>
      <c r="C918" s="38" t="s">
        <v>1106</v>
      </c>
      <c r="D918" s="38" t="s">
        <v>1884</v>
      </c>
      <c r="E918" s="126" t="s">
        <v>273</v>
      </c>
      <c r="F918" s="179" t="s">
        <v>1108</v>
      </c>
      <c r="G918" s="2">
        <v>45</v>
      </c>
      <c r="H918" s="2">
        <v>-129</v>
      </c>
      <c r="I918" s="179">
        <v>9</v>
      </c>
      <c r="J918" s="38">
        <v>2016</v>
      </c>
      <c r="K918" s="38" t="s">
        <v>1957</v>
      </c>
      <c r="L918" s="157">
        <v>42563.558333333334</v>
      </c>
      <c r="M918" s="157">
        <v>42563.658333333333</v>
      </c>
      <c r="N918" s="157">
        <v>42563.893055555556</v>
      </c>
      <c r="O918" s="157">
        <v>42563.970833333333</v>
      </c>
      <c r="P918" s="38" t="s">
        <v>1958</v>
      </c>
      <c r="Q918" s="239">
        <f t="shared" ref="Q918:Q957" si="162">N918 - M918</f>
        <v>0.23472222222335404</v>
      </c>
      <c r="R918" s="239">
        <f t="shared" ref="R918:R957" si="163">O918 - L918</f>
        <v>0.41249999999854481</v>
      </c>
      <c r="S918" s="21">
        <f t="shared" si="161"/>
        <v>1.4083333333401242</v>
      </c>
      <c r="U918" s="254">
        <v>2606</v>
      </c>
      <c r="V918" s="187" t="s">
        <v>1765</v>
      </c>
    </row>
    <row r="919" spans="1:22">
      <c r="A919" s="187" t="s">
        <v>1105</v>
      </c>
      <c r="B919" s="38" t="s">
        <v>1088</v>
      </c>
      <c r="C919" s="38" t="s">
        <v>1106</v>
      </c>
      <c r="D919" s="38" t="s">
        <v>1884</v>
      </c>
      <c r="E919" s="126" t="s">
        <v>273</v>
      </c>
      <c r="F919" s="179" t="s">
        <v>1108</v>
      </c>
      <c r="G919" s="2">
        <v>45</v>
      </c>
      <c r="H919" s="2">
        <v>-129</v>
      </c>
      <c r="I919" s="179">
        <v>9</v>
      </c>
      <c r="J919" s="38">
        <v>2016</v>
      </c>
      <c r="K919" s="38" t="s">
        <v>1955</v>
      </c>
      <c r="L919" s="157">
        <v>42564.061805555553</v>
      </c>
      <c r="M919" s="157">
        <v>42564.163888888892</v>
      </c>
      <c r="N919" s="157">
        <v>42564.443055555559</v>
      </c>
      <c r="O919" s="157">
        <v>42564.524305555555</v>
      </c>
      <c r="P919" s="38" t="s">
        <v>1956</v>
      </c>
      <c r="Q919" s="239">
        <f t="shared" si="162"/>
        <v>0.27916666666715173</v>
      </c>
      <c r="R919" s="239">
        <f t="shared" si="163"/>
        <v>0.46250000000145519</v>
      </c>
      <c r="S919" s="21">
        <f t="shared" si="161"/>
        <v>1.6750000000029104</v>
      </c>
      <c r="U919" s="254">
        <v>2608</v>
      </c>
      <c r="V919" s="187" t="s">
        <v>1765</v>
      </c>
    </row>
    <row r="920" spans="1:22">
      <c r="A920" s="187" t="s">
        <v>1105</v>
      </c>
      <c r="B920" s="38" t="s">
        <v>1088</v>
      </c>
      <c r="C920" s="38" t="s">
        <v>1106</v>
      </c>
      <c r="D920" s="38" t="s">
        <v>1884</v>
      </c>
      <c r="E920" s="126" t="s">
        <v>273</v>
      </c>
      <c r="F920" s="179" t="s">
        <v>1108</v>
      </c>
      <c r="G920" s="2">
        <v>45</v>
      </c>
      <c r="H920" s="2">
        <v>-129</v>
      </c>
      <c r="I920" s="179">
        <v>9</v>
      </c>
      <c r="J920" s="38">
        <v>2016</v>
      </c>
      <c r="K920" s="38" t="s">
        <v>1954</v>
      </c>
      <c r="L920" s="157">
        <v>42564.572222222225</v>
      </c>
      <c r="M920" s="157">
        <v>42564.595138888886</v>
      </c>
      <c r="N920" s="157">
        <v>42564.693055555559</v>
      </c>
      <c r="O920" s="157">
        <v>42564.707638888889</v>
      </c>
      <c r="P920" s="38" t="s">
        <v>1953</v>
      </c>
      <c r="Q920" s="239">
        <f t="shared" si="162"/>
        <v>9.7916666672972497E-2</v>
      </c>
      <c r="R920" s="239">
        <f t="shared" si="163"/>
        <v>0.13541666666424135</v>
      </c>
      <c r="S920" s="21">
        <f t="shared" si="161"/>
        <v>0.58750000003783498</v>
      </c>
      <c r="U920" s="254">
        <v>205</v>
      </c>
      <c r="V920" s="187" t="s">
        <v>1885</v>
      </c>
    </row>
    <row r="921" spans="1:22">
      <c r="A921" s="187" t="s">
        <v>1105</v>
      </c>
      <c r="B921" s="38" t="s">
        <v>1088</v>
      </c>
      <c r="C921" s="38" t="s">
        <v>1106</v>
      </c>
      <c r="D921" s="38" t="s">
        <v>1884</v>
      </c>
      <c r="E921" s="126" t="s">
        <v>273</v>
      </c>
      <c r="F921" s="179" t="s">
        <v>1108</v>
      </c>
      <c r="G921" s="2">
        <v>45</v>
      </c>
      <c r="H921" s="2">
        <v>-129</v>
      </c>
      <c r="I921" s="179">
        <v>9</v>
      </c>
      <c r="J921" s="38">
        <v>2016</v>
      </c>
      <c r="K921" s="38" t="s">
        <v>1952</v>
      </c>
      <c r="L921" s="157">
        <v>42564.861111111109</v>
      </c>
      <c r="M921" s="157">
        <v>42564.90347222222</v>
      </c>
      <c r="N921" s="157">
        <v>42565.00277777778</v>
      </c>
      <c r="O921" s="157">
        <v>42565.029861111114</v>
      </c>
      <c r="P921" s="38" t="s">
        <v>1953</v>
      </c>
      <c r="Q921" s="239">
        <f t="shared" si="162"/>
        <v>9.930555555911269E-2</v>
      </c>
      <c r="R921" s="239">
        <f t="shared" si="163"/>
        <v>0.16875000000436557</v>
      </c>
      <c r="S921" s="21">
        <f t="shared" si="161"/>
        <v>0.59583333335467614</v>
      </c>
      <c r="U921" s="254">
        <v>201</v>
      </c>
      <c r="V921" s="187" t="s">
        <v>1885</v>
      </c>
    </row>
    <row r="922" spans="1:22">
      <c r="A922" s="187" t="s">
        <v>1105</v>
      </c>
      <c r="B922" s="38" t="s">
        <v>1088</v>
      </c>
      <c r="C922" s="38" t="s">
        <v>1106</v>
      </c>
      <c r="D922" s="38" t="s">
        <v>1884</v>
      </c>
      <c r="E922" s="126" t="s">
        <v>273</v>
      </c>
      <c r="F922" s="179" t="s">
        <v>1108</v>
      </c>
      <c r="G922" s="2">
        <v>45</v>
      </c>
      <c r="H922" s="2">
        <v>-129</v>
      </c>
      <c r="I922" s="195" t="s">
        <v>6817</v>
      </c>
      <c r="J922" s="38">
        <v>2016</v>
      </c>
      <c r="K922" s="38" t="s">
        <v>1950</v>
      </c>
      <c r="L922" s="157">
        <v>42565.084027777775</v>
      </c>
      <c r="M922" s="157">
        <v>42565.127083333333</v>
      </c>
      <c r="N922" s="157">
        <v>42565.192361111112</v>
      </c>
      <c r="O922" s="157">
        <v>42565.213194444441</v>
      </c>
      <c r="P922" s="38" t="s">
        <v>1951</v>
      </c>
      <c r="Q922" s="239">
        <f t="shared" si="162"/>
        <v>6.5277777779556345E-2</v>
      </c>
      <c r="R922" s="239">
        <f t="shared" si="163"/>
        <v>0.12916666666569654</v>
      </c>
      <c r="S922" s="21">
        <f t="shared" si="161"/>
        <v>0.39166666667733807</v>
      </c>
      <c r="U922" s="254">
        <v>193</v>
      </c>
      <c r="V922" s="187" t="s">
        <v>1885</v>
      </c>
    </row>
    <row r="923" spans="1:22">
      <c r="A923" s="187" t="s">
        <v>1105</v>
      </c>
      <c r="B923" s="38" t="s">
        <v>1088</v>
      </c>
      <c r="C923" s="38" t="s">
        <v>1106</v>
      </c>
      <c r="D923" s="38" t="s">
        <v>1884</v>
      </c>
      <c r="E923" s="126" t="s">
        <v>273</v>
      </c>
      <c r="F923" s="179" t="s">
        <v>1108</v>
      </c>
      <c r="G923" s="2">
        <v>45</v>
      </c>
      <c r="H923" s="2">
        <v>-129</v>
      </c>
      <c r="I923" s="195" t="s">
        <v>6817</v>
      </c>
      <c r="J923" s="38">
        <v>2016</v>
      </c>
      <c r="K923" s="38" t="s">
        <v>1948</v>
      </c>
      <c r="L923" s="157">
        <v>42565.322916666664</v>
      </c>
      <c r="M923" s="157">
        <v>42565.370138888888</v>
      </c>
      <c r="N923" s="157">
        <v>42565.435416666667</v>
      </c>
      <c r="O923" s="157">
        <v>42565.484027777777</v>
      </c>
      <c r="P923" s="38" t="s">
        <v>1949</v>
      </c>
      <c r="Q923" s="239">
        <f t="shared" si="162"/>
        <v>6.5277777779556345E-2</v>
      </c>
      <c r="R923" s="239">
        <f t="shared" si="163"/>
        <v>0.16111111111240461</v>
      </c>
      <c r="S923" s="21">
        <f t="shared" si="161"/>
        <v>0.39166666667733807</v>
      </c>
      <c r="U923" s="256" t="s">
        <v>6818</v>
      </c>
      <c r="V923" s="187" t="s">
        <v>1765</v>
      </c>
    </row>
    <row r="924" spans="1:22">
      <c r="A924" s="187" t="s">
        <v>1105</v>
      </c>
      <c r="B924" s="38" t="s">
        <v>1088</v>
      </c>
      <c r="C924" s="38" t="s">
        <v>1106</v>
      </c>
      <c r="D924" s="38" t="s">
        <v>1884</v>
      </c>
      <c r="E924" s="126" t="s">
        <v>273</v>
      </c>
      <c r="F924" s="179" t="s">
        <v>1108</v>
      </c>
      <c r="G924" s="2">
        <v>44</v>
      </c>
      <c r="H924" s="2">
        <v>-125</v>
      </c>
      <c r="I924" s="179">
        <v>10</v>
      </c>
      <c r="J924" s="38">
        <v>2016</v>
      </c>
      <c r="K924" s="38" t="s">
        <v>1945</v>
      </c>
      <c r="L924" s="157">
        <v>42566.880555555559</v>
      </c>
      <c r="M924" s="157">
        <v>42566.970138888886</v>
      </c>
      <c r="N924" s="157">
        <v>42567.150694444441</v>
      </c>
      <c r="O924" s="157">
        <v>42567.237500000003</v>
      </c>
      <c r="P924" s="38" t="s">
        <v>1946</v>
      </c>
      <c r="Q924" s="239">
        <f t="shared" si="162"/>
        <v>0.18055555555474712</v>
      </c>
      <c r="R924" s="239">
        <f t="shared" si="163"/>
        <v>0.35694444444379769</v>
      </c>
      <c r="S924" s="21">
        <f t="shared" si="161"/>
        <v>1.0833333333284827</v>
      </c>
      <c r="U924" s="254">
        <v>2902</v>
      </c>
      <c r="V924" s="187" t="s">
        <v>1947</v>
      </c>
    </row>
    <row r="925" spans="1:22">
      <c r="A925" s="187" t="s">
        <v>1105</v>
      </c>
      <c r="B925" s="38" t="s">
        <v>1088</v>
      </c>
      <c r="C925" s="38" t="s">
        <v>1106</v>
      </c>
      <c r="D925" s="38" t="s">
        <v>1884</v>
      </c>
      <c r="E925" s="126" t="s">
        <v>273</v>
      </c>
      <c r="F925" s="179" t="s">
        <v>1108</v>
      </c>
      <c r="G925" s="2">
        <v>44</v>
      </c>
      <c r="H925" s="2">
        <v>-125</v>
      </c>
      <c r="I925" s="179">
        <v>10</v>
      </c>
      <c r="J925" s="38">
        <v>2016</v>
      </c>
      <c r="K925" s="38" t="s">
        <v>1943</v>
      </c>
      <c r="L925" s="157">
        <v>42567.854166666664</v>
      </c>
      <c r="M925" s="157">
        <v>42567.935416666667</v>
      </c>
      <c r="N925" s="157">
        <v>42568.129861111112</v>
      </c>
      <c r="O925" s="157">
        <v>42568.214583333334</v>
      </c>
      <c r="P925" s="38" t="s">
        <v>1944</v>
      </c>
      <c r="Q925" s="239">
        <f t="shared" si="162"/>
        <v>0.19444444444525288</v>
      </c>
      <c r="R925" s="239">
        <f t="shared" si="163"/>
        <v>0.36041666667006211</v>
      </c>
      <c r="S925" s="21">
        <f t="shared" si="161"/>
        <v>1.1666666666715173</v>
      </c>
      <c r="U925" s="256" t="s">
        <v>6819</v>
      </c>
      <c r="V925" s="155" t="s">
        <v>1939</v>
      </c>
    </row>
    <row r="926" spans="1:22">
      <c r="A926" s="187" t="s">
        <v>1105</v>
      </c>
      <c r="B926" s="38" t="s">
        <v>1088</v>
      </c>
      <c r="C926" s="38" t="s">
        <v>1106</v>
      </c>
      <c r="D926" s="38" t="s">
        <v>1884</v>
      </c>
      <c r="E926" s="126" t="s">
        <v>273</v>
      </c>
      <c r="F926" s="179" t="s">
        <v>1108</v>
      </c>
      <c r="G926" s="2">
        <v>44</v>
      </c>
      <c r="H926" s="2">
        <v>-125</v>
      </c>
      <c r="I926" s="179">
        <v>10</v>
      </c>
      <c r="J926" s="38">
        <v>2016</v>
      </c>
      <c r="K926" s="38" t="s">
        <v>1942</v>
      </c>
      <c r="L926" s="157">
        <v>42568.311805555553</v>
      </c>
      <c r="M926" s="157">
        <v>42568.333437499998</v>
      </c>
      <c r="N926" s="157">
        <v>42568.370833333334</v>
      </c>
      <c r="O926" s="157">
        <v>42568.393750000003</v>
      </c>
      <c r="P926" s="38" t="s">
        <v>1941</v>
      </c>
      <c r="Q926" s="239">
        <f t="shared" si="162"/>
        <v>3.7395833336631767E-2</v>
      </c>
      <c r="R926" s="239">
        <f t="shared" si="163"/>
        <v>8.1944444449618459E-2</v>
      </c>
      <c r="S926" s="21">
        <f t="shared" si="161"/>
        <v>0.2243750000197906</v>
      </c>
      <c r="U926" s="256" t="s">
        <v>6820</v>
      </c>
      <c r="V926" s="155" t="s">
        <v>1939</v>
      </c>
    </row>
    <row r="927" spans="1:22">
      <c r="A927" s="187" t="s">
        <v>1105</v>
      </c>
      <c r="B927" s="38" t="s">
        <v>1088</v>
      </c>
      <c r="C927" s="38" t="s">
        <v>1106</v>
      </c>
      <c r="D927" s="38" t="s">
        <v>1884</v>
      </c>
      <c r="E927" s="126" t="s">
        <v>273</v>
      </c>
      <c r="F927" s="179" t="s">
        <v>1108</v>
      </c>
      <c r="G927" s="2">
        <v>44</v>
      </c>
      <c r="H927" s="2">
        <v>-125</v>
      </c>
      <c r="I927" s="179">
        <v>10</v>
      </c>
      <c r="J927" s="38">
        <v>2016</v>
      </c>
      <c r="K927" s="38" t="s">
        <v>1940</v>
      </c>
      <c r="L927" s="157">
        <v>42568.426388888889</v>
      </c>
      <c r="M927" s="157">
        <v>42568.443749999999</v>
      </c>
      <c r="N927" s="157">
        <v>42568.481944444444</v>
      </c>
      <c r="O927" s="157">
        <v>42568.50277777778</v>
      </c>
      <c r="P927" s="38" t="s">
        <v>1941</v>
      </c>
      <c r="Q927" s="239">
        <f t="shared" si="162"/>
        <v>3.8194444445252884E-2</v>
      </c>
      <c r="R927" s="239">
        <f t="shared" si="163"/>
        <v>7.6388888890505768E-2</v>
      </c>
      <c r="S927" s="21">
        <f t="shared" si="161"/>
        <v>0.22916666667151731</v>
      </c>
      <c r="U927" s="223">
        <v>195</v>
      </c>
      <c r="V927" s="155" t="s">
        <v>1939</v>
      </c>
    </row>
    <row r="928" spans="1:22">
      <c r="A928" s="187" t="s">
        <v>1105</v>
      </c>
      <c r="B928" s="38" t="s">
        <v>1088</v>
      </c>
      <c r="C928" s="38" t="s">
        <v>1106</v>
      </c>
      <c r="D928" s="38" t="s">
        <v>1884</v>
      </c>
      <c r="E928" s="126" t="s">
        <v>273</v>
      </c>
      <c r="F928" s="179" t="s">
        <v>1108</v>
      </c>
      <c r="G928" s="2">
        <v>44</v>
      </c>
      <c r="H928" s="2">
        <v>-125</v>
      </c>
      <c r="I928" s="179">
        <v>10</v>
      </c>
      <c r="J928" s="38">
        <v>2016</v>
      </c>
      <c r="K928" s="38" t="s">
        <v>1937</v>
      </c>
      <c r="L928" s="157">
        <v>42568.545138888891</v>
      </c>
      <c r="M928" s="157">
        <v>42568.565972222219</v>
      </c>
      <c r="N928" s="157">
        <v>42568.743750000001</v>
      </c>
      <c r="O928" s="157">
        <v>42568.820138888892</v>
      </c>
      <c r="P928" s="38" t="s">
        <v>1938</v>
      </c>
      <c r="Q928" s="239">
        <f t="shared" si="162"/>
        <v>0.17777777778246673</v>
      </c>
      <c r="R928" s="239">
        <f t="shared" si="163"/>
        <v>0.27500000000145519</v>
      </c>
      <c r="S928" s="21">
        <f t="shared" si="161"/>
        <v>1.0666666666948004</v>
      </c>
      <c r="U928" s="223">
        <v>2902</v>
      </c>
      <c r="V928" s="155" t="s">
        <v>1939</v>
      </c>
    </row>
    <row r="929" spans="1:22">
      <c r="A929" s="187" t="s">
        <v>1105</v>
      </c>
      <c r="B929" s="38" t="s">
        <v>1088</v>
      </c>
      <c r="C929" s="38" t="s">
        <v>1106</v>
      </c>
      <c r="D929" s="38" t="s">
        <v>1884</v>
      </c>
      <c r="E929" s="126" t="s">
        <v>273</v>
      </c>
      <c r="F929" s="179" t="s">
        <v>1108</v>
      </c>
      <c r="G929" s="2">
        <v>44</v>
      </c>
      <c r="H929" s="2">
        <v>-124</v>
      </c>
      <c r="I929" s="179">
        <v>10</v>
      </c>
      <c r="J929" s="38">
        <v>2016</v>
      </c>
      <c r="K929" s="38" t="s">
        <v>1936</v>
      </c>
      <c r="L929" s="157">
        <v>42568.979861111111</v>
      </c>
      <c r="M929" s="157">
        <v>42569.012499999997</v>
      </c>
      <c r="N929" s="157">
        <v>42569.072916666664</v>
      </c>
      <c r="O929" s="157">
        <v>42569.095138888886</v>
      </c>
      <c r="P929" s="38" t="s">
        <v>1660</v>
      </c>
      <c r="Q929" s="239">
        <f t="shared" si="162"/>
        <v>6.0416666667151731E-2</v>
      </c>
      <c r="R929" s="239">
        <f t="shared" si="163"/>
        <v>0.11527777777519077</v>
      </c>
      <c r="S929" s="21">
        <f t="shared" si="161"/>
        <v>0.36250000000291038</v>
      </c>
      <c r="U929" s="223">
        <v>200</v>
      </c>
      <c r="V929" s="155" t="s">
        <v>1756</v>
      </c>
    </row>
    <row r="930" spans="1:22">
      <c r="A930" s="187" t="s">
        <v>1105</v>
      </c>
      <c r="B930" s="38" t="s">
        <v>1088</v>
      </c>
      <c r="C930" s="38" t="s">
        <v>1106</v>
      </c>
      <c r="D930" s="38" t="s">
        <v>1884</v>
      </c>
      <c r="E930" s="126" t="s">
        <v>273</v>
      </c>
      <c r="F930" s="179" t="s">
        <v>1108</v>
      </c>
      <c r="G930" s="2">
        <v>44</v>
      </c>
      <c r="H930" s="2">
        <v>-124</v>
      </c>
      <c r="I930" s="179">
        <v>10</v>
      </c>
      <c r="J930" s="38">
        <v>2016</v>
      </c>
      <c r="K930" s="38" t="s">
        <v>1935</v>
      </c>
      <c r="L930" s="157">
        <v>42569.138194444444</v>
      </c>
      <c r="M930" s="157">
        <v>42569.15902777778</v>
      </c>
      <c r="N930" s="157">
        <v>42569.202777777777</v>
      </c>
      <c r="O930" s="157">
        <v>42569.227083333331</v>
      </c>
      <c r="P930" s="38" t="s">
        <v>1660</v>
      </c>
      <c r="Q930" s="239">
        <f t="shared" si="162"/>
        <v>4.3749999997089617E-2</v>
      </c>
      <c r="R930" s="239">
        <f t="shared" si="163"/>
        <v>8.8888888887595385E-2</v>
      </c>
      <c r="S930" s="21">
        <f t="shared" si="161"/>
        <v>0.2624999999825377</v>
      </c>
      <c r="U930" s="256" t="s">
        <v>6821</v>
      </c>
      <c r="V930" s="155" t="s">
        <v>1756</v>
      </c>
    </row>
    <row r="931" spans="1:22">
      <c r="A931" s="187" t="s">
        <v>1105</v>
      </c>
      <c r="B931" s="38" t="s">
        <v>1088</v>
      </c>
      <c r="C931" s="38" t="s">
        <v>1106</v>
      </c>
      <c r="D931" s="38" t="s">
        <v>1884</v>
      </c>
      <c r="E931" s="126" t="s">
        <v>273</v>
      </c>
      <c r="F931" s="179" t="s">
        <v>1108</v>
      </c>
      <c r="G931" s="2">
        <v>44</v>
      </c>
      <c r="H931" s="2">
        <v>-124</v>
      </c>
      <c r="I931" s="179">
        <v>10</v>
      </c>
      <c r="J931" s="38">
        <v>2016</v>
      </c>
      <c r="K931" s="38" t="s">
        <v>1933</v>
      </c>
      <c r="L931" s="157">
        <v>42569.258333333331</v>
      </c>
      <c r="M931" s="157">
        <v>42569.279861111114</v>
      </c>
      <c r="N931" s="157">
        <v>42569.463194444441</v>
      </c>
      <c r="O931" s="157">
        <v>42569.495138888888</v>
      </c>
      <c r="P931" s="38" t="s">
        <v>1660</v>
      </c>
      <c r="Q931" s="239">
        <f t="shared" si="162"/>
        <v>0.1833333333270275</v>
      </c>
      <c r="R931" s="239">
        <f t="shared" si="163"/>
        <v>0.23680555555620231</v>
      </c>
      <c r="S931" s="21">
        <f t="shared" si="161"/>
        <v>1.099999999962165</v>
      </c>
      <c r="U931" s="223">
        <v>584</v>
      </c>
      <c r="V931" s="155" t="s">
        <v>1934</v>
      </c>
    </row>
    <row r="932" spans="1:22">
      <c r="A932" s="187" t="s">
        <v>1105</v>
      </c>
      <c r="B932" s="38" t="s">
        <v>1088</v>
      </c>
      <c r="C932" s="38" t="s">
        <v>1106</v>
      </c>
      <c r="D932" s="38" t="s">
        <v>1884</v>
      </c>
      <c r="E932" s="126" t="s">
        <v>273</v>
      </c>
      <c r="F932" s="179" t="s">
        <v>1108</v>
      </c>
      <c r="G932" s="2">
        <v>44</v>
      </c>
      <c r="H932" s="2">
        <v>-125</v>
      </c>
      <c r="I932" s="179">
        <v>10</v>
      </c>
      <c r="J932" s="38">
        <v>2016</v>
      </c>
      <c r="K932" s="38" t="s">
        <v>1930</v>
      </c>
      <c r="L932" s="157">
        <v>42569.98333333333</v>
      </c>
      <c r="M932" s="157">
        <v>42570.05972222222</v>
      </c>
      <c r="N932" s="157">
        <v>42570.354861111111</v>
      </c>
      <c r="O932" s="157">
        <v>42570.384027777778</v>
      </c>
      <c r="P932" s="38" t="s">
        <v>1931</v>
      </c>
      <c r="Q932" s="239">
        <f t="shared" si="162"/>
        <v>0.29513888889050577</v>
      </c>
      <c r="R932" s="239">
        <f t="shared" si="163"/>
        <v>0.40069444444816327</v>
      </c>
      <c r="S932" s="21">
        <f t="shared" si="161"/>
        <v>1.7708333333430346</v>
      </c>
      <c r="U932" s="223">
        <v>777</v>
      </c>
      <c r="V932" s="155" t="s">
        <v>1932</v>
      </c>
    </row>
    <row r="933" spans="1:22">
      <c r="A933" s="187" t="s">
        <v>1105</v>
      </c>
      <c r="B933" s="38" t="s">
        <v>1088</v>
      </c>
      <c r="C933" s="38" t="s">
        <v>1106</v>
      </c>
      <c r="D933" s="38" t="s">
        <v>1884</v>
      </c>
      <c r="E933" s="126" t="s">
        <v>273</v>
      </c>
      <c r="F933" s="179" t="s">
        <v>1108</v>
      </c>
      <c r="G933" s="2">
        <v>44</v>
      </c>
      <c r="H933" s="2">
        <v>-124</v>
      </c>
      <c r="I933" s="179">
        <v>10</v>
      </c>
      <c r="J933" s="38">
        <v>2016</v>
      </c>
      <c r="K933" s="38" t="s">
        <v>1927</v>
      </c>
      <c r="L933" s="157">
        <v>42570.496527777781</v>
      </c>
      <c r="M933" s="157">
        <v>42570.524305555555</v>
      </c>
      <c r="N933" s="157">
        <v>42570.834027777775</v>
      </c>
      <c r="O933" s="157">
        <v>42570.874305555553</v>
      </c>
      <c r="P933" s="38" t="s">
        <v>1928</v>
      </c>
      <c r="Q933" s="239">
        <f t="shared" si="162"/>
        <v>0.30972222222044365</v>
      </c>
      <c r="R933" s="239">
        <f t="shared" si="163"/>
        <v>0.37777777777228039</v>
      </c>
      <c r="S933" s="21">
        <f t="shared" si="161"/>
        <v>1.8583333333226619</v>
      </c>
      <c r="U933" s="257">
        <v>582</v>
      </c>
      <c r="V933" s="155" t="s">
        <v>1929</v>
      </c>
    </row>
    <row r="934" spans="1:22">
      <c r="A934" s="187" t="s">
        <v>1105</v>
      </c>
      <c r="B934" s="38" t="s">
        <v>1088</v>
      </c>
      <c r="C934" s="38" t="s">
        <v>1106</v>
      </c>
      <c r="D934" s="38" t="s">
        <v>1884</v>
      </c>
      <c r="E934" s="126" t="s">
        <v>273</v>
      </c>
      <c r="F934" s="179" t="s">
        <v>1108</v>
      </c>
      <c r="G934" s="2">
        <v>44</v>
      </c>
      <c r="H934" s="2">
        <v>-125</v>
      </c>
      <c r="I934" s="179">
        <v>10</v>
      </c>
      <c r="J934" s="38">
        <v>2016</v>
      </c>
      <c r="K934" s="38" t="s">
        <v>1925</v>
      </c>
      <c r="L934" s="157">
        <v>42571.06527777778</v>
      </c>
      <c r="M934" s="157">
        <v>42571.102083333331</v>
      </c>
      <c r="N934" s="157">
        <v>42571.272222222222</v>
      </c>
      <c r="O934" s="157">
        <v>42571.365277777775</v>
      </c>
      <c r="P934" s="38" t="s">
        <v>1799</v>
      </c>
      <c r="Q934" s="239">
        <f t="shared" si="162"/>
        <v>0.17013888889050577</v>
      </c>
      <c r="R934" s="239">
        <f t="shared" si="163"/>
        <v>0.29999999999563443</v>
      </c>
      <c r="S934" s="21">
        <f t="shared" si="161"/>
        <v>1.0208333333430346</v>
      </c>
      <c r="U934" s="257">
        <v>1048</v>
      </c>
      <c r="V934" s="155" t="s">
        <v>1926</v>
      </c>
    </row>
    <row r="935" spans="1:22">
      <c r="A935" s="187" t="s">
        <v>1105</v>
      </c>
      <c r="B935" s="38" t="s">
        <v>1088</v>
      </c>
      <c r="C935" s="38" t="s">
        <v>1106</v>
      </c>
      <c r="D935" s="38" t="s">
        <v>1884</v>
      </c>
      <c r="E935" s="126" t="s">
        <v>273</v>
      </c>
      <c r="F935" s="179" t="s">
        <v>1108</v>
      </c>
      <c r="G935" s="2">
        <v>44</v>
      </c>
      <c r="H935" s="2">
        <v>-124</v>
      </c>
      <c r="I935" s="179">
        <v>10</v>
      </c>
      <c r="J935" s="38">
        <v>2016</v>
      </c>
      <c r="K935" s="38" t="s">
        <v>1924</v>
      </c>
      <c r="L935" s="157">
        <v>42573.097222222219</v>
      </c>
      <c r="M935" s="157">
        <v>42573.125</v>
      </c>
      <c r="N935" s="157">
        <v>42573.245138888888</v>
      </c>
      <c r="O935" s="157">
        <v>42573.261805555558</v>
      </c>
      <c r="P935" s="38" t="s">
        <v>1616</v>
      </c>
      <c r="Q935" s="239">
        <f t="shared" si="162"/>
        <v>0.12013888888759539</v>
      </c>
      <c r="R935" s="239">
        <f t="shared" si="163"/>
        <v>0.16458333333866904</v>
      </c>
      <c r="S935" s="21">
        <f t="shared" si="161"/>
        <v>0.72083333332557231</v>
      </c>
      <c r="U935" s="257">
        <v>80</v>
      </c>
      <c r="V935" s="155" t="s">
        <v>1919</v>
      </c>
    </row>
    <row r="936" spans="1:22">
      <c r="A936" s="187" t="s">
        <v>1105</v>
      </c>
      <c r="B936" s="38" t="s">
        <v>1088</v>
      </c>
      <c r="C936" s="38" t="s">
        <v>1106</v>
      </c>
      <c r="D936" s="38" t="s">
        <v>1884</v>
      </c>
      <c r="E936" s="126" t="s">
        <v>273</v>
      </c>
      <c r="F936" s="179" t="s">
        <v>1108</v>
      </c>
      <c r="G936" s="2">
        <v>44</v>
      </c>
      <c r="H936" s="2">
        <v>-124</v>
      </c>
      <c r="I936" s="179">
        <v>10</v>
      </c>
      <c r="J936" s="38">
        <v>2016</v>
      </c>
      <c r="K936" s="38" t="s">
        <v>1923</v>
      </c>
      <c r="L936" s="157">
        <v>42573.291666666664</v>
      </c>
      <c r="M936" s="157">
        <v>42573.313888888886</v>
      </c>
      <c r="N936" s="157">
        <v>42573.350694444445</v>
      </c>
      <c r="O936" s="157">
        <v>42573.365972222222</v>
      </c>
      <c r="P936" s="38" t="s">
        <v>1616</v>
      </c>
      <c r="Q936" s="239">
        <f t="shared" si="162"/>
        <v>3.680555555911269E-2</v>
      </c>
      <c r="R936" s="239">
        <f t="shared" si="163"/>
        <v>7.4305555557657499E-2</v>
      </c>
      <c r="S936" s="21">
        <f t="shared" si="161"/>
        <v>0.22083333335467614</v>
      </c>
      <c r="U936" s="257">
        <v>82</v>
      </c>
      <c r="V936" s="155" t="s">
        <v>1919</v>
      </c>
    </row>
    <row r="937" spans="1:22">
      <c r="A937" s="187" t="s">
        <v>1105</v>
      </c>
      <c r="B937" s="38" t="s">
        <v>1088</v>
      </c>
      <c r="C937" s="38" t="s">
        <v>1106</v>
      </c>
      <c r="D937" s="38" t="s">
        <v>1884</v>
      </c>
      <c r="E937" s="126" t="s">
        <v>273</v>
      </c>
      <c r="F937" s="179" t="s">
        <v>1108</v>
      </c>
      <c r="G937" s="2">
        <v>44</v>
      </c>
      <c r="H937" s="2">
        <v>-124</v>
      </c>
      <c r="I937" s="179">
        <v>10</v>
      </c>
      <c r="J937" s="38">
        <v>2016</v>
      </c>
      <c r="K937" s="38" t="s">
        <v>1922</v>
      </c>
      <c r="L937" s="157">
        <v>42573.390277777777</v>
      </c>
      <c r="M937" s="157">
        <v>42573.404861111114</v>
      </c>
      <c r="N937" s="157">
        <v>42573.493055555555</v>
      </c>
      <c r="O937" s="157">
        <v>42573.502083333333</v>
      </c>
      <c r="P937" s="38" t="s">
        <v>1616</v>
      </c>
      <c r="Q937" s="239">
        <f t="shared" si="162"/>
        <v>8.819444444088731E-2</v>
      </c>
      <c r="R937" s="239">
        <f t="shared" si="163"/>
        <v>0.11180555555620231</v>
      </c>
      <c r="S937" s="21">
        <f t="shared" si="161"/>
        <v>0.52916666664532386</v>
      </c>
      <c r="U937" s="257">
        <v>82</v>
      </c>
      <c r="V937" s="155" t="s">
        <v>1919</v>
      </c>
    </row>
    <row r="938" spans="1:22">
      <c r="A938" s="187" t="s">
        <v>1105</v>
      </c>
      <c r="B938" s="38" t="s">
        <v>1088</v>
      </c>
      <c r="C938" s="38" t="s">
        <v>1106</v>
      </c>
      <c r="D938" s="38" t="s">
        <v>1884</v>
      </c>
      <c r="E938" s="126" t="s">
        <v>273</v>
      </c>
      <c r="F938" s="179" t="s">
        <v>1108</v>
      </c>
      <c r="G938" s="2">
        <v>44</v>
      </c>
      <c r="H938" s="2">
        <v>-124</v>
      </c>
      <c r="I938" s="179">
        <v>10</v>
      </c>
      <c r="J938" s="38">
        <v>2016</v>
      </c>
      <c r="K938" s="38" t="s">
        <v>1920</v>
      </c>
      <c r="L938" s="157">
        <v>42573.688888888886</v>
      </c>
      <c r="M938" s="157">
        <v>42573.713888888888</v>
      </c>
      <c r="N938" s="157">
        <v>42573.839583333334</v>
      </c>
      <c r="O938" s="157">
        <v>42573.862500000003</v>
      </c>
      <c r="P938" s="38" t="s">
        <v>1893</v>
      </c>
      <c r="Q938" s="239">
        <f t="shared" si="162"/>
        <v>0.12569444444670808</v>
      </c>
      <c r="R938" s="239">
        <f t="shared" si="163"/>
        <v>0.17361111111677019</v>
      </c>
      <c r="S938" s="21">
        <f t="shared" si="161"/>
        <v>0.75416666668024845</v>
      </c>
      <c r="U938" s="257">
        <v>580</v>
      </c>
      <c r="V938" s="155" t="s">
        <v>1921</v>
      </c>
    </row>
    <row r="939" spans="1:22">
      <c r="A939" s="187" t="s">
        <v>1105</v>
      </c>
      <c r="B939" s="38" t="s">
        <v>1088</v>
      </c>
      <c r="C939" s="38" t="s">
        <v>1106</v>
      </c>
      <c r="D939" s="38" t="s">
        <v>1884</v>
      </c>
      <c r="E939" s="126" t="s">
        <v>273</v>
      </c>
      <c r="F939" s="179" t="s">
        <v>1108</v>
      </c>
      <c r="G939" s="2">
        <v>44</v>
      </c>
      <c r="H939" s="2">
        <v>-125</v>
      </c>
      <c r="I939" s="179">
        <v>10</v>
      </c>
      <c r="J939" s="38">
        <v>2016</v>
      </c>
      <c r="K939" s="38" t="s">
        <v>1918</v>
      </c>
      <c r="L939" s="157">
        <v>42574.297222222223</v>
      </c>
      <c r="M939" s="157">
        <v>42574.334027777775</v>
      </c>
      <c r="N939" s="157">
        <v>42574.511111111111</v>
      </c>
      <c r="O939" s="157">
        <v>42574.54791666667</v>
      </c>
      <c r="P939" s="38" t="s">
        <v>1781</v>
      </c>
      <c r="Q939" s="239">
        <f t="shared" si="162"/>
        <v>0.17708333333575865</v>
      </c>
      <c r="R939" s="239">
        <f t="shared" si="163"/>
        <v>0.25069444444670808</v>
      </c>
      <c r="S939" s="21">
        <f t="shared" si="161"/>
        <v>1.0625000000145519</v>
      </c>
      <c r="U939" s="257">
        <v>777</v>
      </c>
      <c r="V939" s="155" t="s">
        <v>1919</v>
      </c>
    </row>
    <row r="940" spans="1:22">
      <c r="A940" s="187" t="s">
        <v>1105</v>
      </c>
      <c r="B940" s="38" t="s">
        <v>1088</v>
      </c>
      <c r="C940" s="38" t="s">
        <v>1106</v>
      </c>
      <c r="D940" s="38" t="s">
        <v>1884</v>
      </c>
      <c r="E940" s="126" t="s">
        <v>273</v>
      </c>
      <c r="F940" s="179" t="s">
        <v>1108</v>
      </c>
      <c r="G940" s="2">
        <v>44</v>
      </c>
      <c r="H940" s="2">
        <v>-125</v>
      </c>
      <c r="I940" s="179">
        <v>10</v>
      </c>
      <c r="J940" s="38">
        <v>2016</v>
      </c>
      <c r="K940" s="38" t="s">
        <v>1916</v>
      </c>
      <c r="L940" s="157">
        <v>42574.577777777777</v>
      </c>
      <c r="M940" s="157">
        <v>42574.634027777778</v>
      </c>
      <c r="N940" s="157">
        <v>42574.78125</v>
      </c>
      <c r="O940" s="157">
        <v>42574.811111111114</v>
      </c>
      <c r="P940" s="38" t="s">
        <v>1781</v>
      </c>
      <c r="Q940" s="239">
        <f t="shared" si="162"/>
        <v>0.14722222222189885</v>
      </c>
      <c r="R940" s="239">
        <f t="shared" si="163"/>
        <v>0.23333333333721384</v>
      </c>
      <c r="S940" s="21">
        <f t="shared" si="161"/>
        <v>0.88333333333139308</v>
      </c>
      <c r="U940" s="257">
        <v>772</v>
      </c>
      <c r="V940" s="155" t="s">
        <v>1917</v>
      </c>
    </row>
    <row r="941" spans="1:22">
      <c r="A941" s="187" t="s">
        <v>1105</v>
      </c>
      <c r="B941" s="38" t="s">
        <v>1088</v>
      </c>
      <c r="C941" s="38" t="s">
        <v>1106</v>
      </c>
      <c r="D941" s="38" t="s">
        <v>1884</v>
      </c>
      <c r="E941" s="126" t="s">
        <v>273</v>
      </c>
      <c r="F941" s="179" t="s">
        <v>1108</v>
      </c>
      <c r="G941" s="2">
        <v>44</v>
      </c>
      <c r="H941" s="2">
        <v>-125</v>
      </c>
      <c r="I941" s="179">
        <v>10</v>
      </c>
      <c r="J941" s="38">
        <v>2016</v>
      </c>
      <c r="K941" s="38" t="s">
        <v>1914</v>
      </c>
      <c r="L941" s="157">
        <v>42574.832638888889</v>
      </c>
      <c r="M941" s="157">
        <v>42574.861805555556</v>
      </c>
      <c r="N941" s="157">
        <v>42574.920138888891</v>
      </c>
      <c r="O941" s="157">
        <v>42574.947222222225</v>
      </c>
      <c r="P941" s="38" t="s">
        <v>1781</v>
      </c>
      <c r="Q941" s="239">
        <f t="shared" si="162"/>
        <v>5.8333333334303461E-2</v>
      </c>
      <c r="R941" s="239">
        <f t="shared" si="163"/>
        <v>0.11458333333575865</v>
      </c>
      <c r="S941" s="21">
        <f t="shared" si="161"/>
        <v>0.35000000000582077</v>
      </c>
      <c r="U941" s="257">
        <v>773</v>
      </c>
      <c r="V941" s="155" t="s">
        <v>1915</v>
      </c>
    </row>
    <row r="942" spans="1:22">
      <c r="A942" s="187" t="s">
        <v>1105</v>
      </c>
      <c r="B942" s="38" t="s">
        <v>1088</v>
      </c>
      <c r="C942" s="38" t="s">
        <v>1106</v>
      </c>
      <c r="D942" s="38" t="s">
        <v>1884</v>
      </c>
      <c r="E942" s="126" t="s">
        <v>273</v>
      </c>
      <c r="F942" s="179" t="s">
        <v>1108</v>
      </c>
      <c r="G942" s="2">
        <v>45</v>
      </c>
      <c r="H942" s="2">
        <v>-129</v>
      </c>
      <c r="I942" s="179">
        <v>9</v>
      </c>
      <c r="J942" s="38">
        <v>2016</v>
      </c>
      <c r="K942" s="38" t="s">
        <v>1913</v>
      </c>
      <c r="L942" s="157">
        <v>42575.967361111114</v>
      </c>
      <c r="M942" s="157">
        <v>42576.043749999997</v>
      </c>
      <c r="N942" s="157">
        <v>42576.125</v>
      </c>
      <c r="O942" s="157">
        <v>42576.211805555555</v>
      </c>
      <c r="P942" s="38" t="s">
        <v>1364</v>
      </c>
      <c r="Q942" s="239">
        <f t="shared" si="162"/>
        <v>8.1250000002910383E-2</v>
      </c>
      <c r="R942" s="239">
        <f t="shared" si="163"/>
        <v>0.24444444444088731</v>
      </c>
      <c r="S942" s="21">
        <f t="shared" si="161"/>
        <v>0.4875000000174623</v>
      </c>
      <c r="U942" s="257">
        <v>2610</v>
      </c>
      <c r="V942" s="155" t="s">
        <v>1889</v>
      </c>
    </row>
    <row r="943" spans="1:22">
      <c r="A943" s="187" t="s">
        <v>1105</v>
      </c>
      <c r="B943" s="38" t="s">
        <v>1088</v>
      </c>
      <c r="C943" s="38" t="s">
        <v>1106</v>
      </c>
      <c r="D943" s="38" t="s">
        <v>1884</v>
      </c>
      <c r="E943" s="126" t="s">
        <v>273</v>
      </c>
      <c r="F943" s="179" t="s">
        <v>1108</v>
      </c>
      <c r="G943" s="2">
        <v>45</v>
      </c>
      <c r="H943" s="2">
        <v>-129</v>
      </c>
      <c r="I943" s="179">
        <v>9</v>
      </c>
      <c r="J943" s="38">
        <v>2016</v>
      </c>
      <c r="K943" s="38" t="s">
        <v>1911</v>
      </c>
      <c r="L943" s="157">
        <v>42576.634027777778</v>
      </c>
      <c r="M943" s="157">
        <v>42576.688888888886</v>
      </c>
      <c r="N943" s="157">
        <v>42576.98541666667</v>
      </c>
      <c r="O943" s="157">
        <v>42577.036805555559</v>
      </c>
      <c r="P943" s="38" t="s">
        <v>1837</v>
      </c>
      <c r="Q943" s="239">
        <f t="shared" si="162"/>
        <v>0.29652777778392192</v>
      </c>
      <c r="R943" s="239">
        <f t="shared" si="163"/>
        <v>0.40277777778101154</v>
      </c>
      <c r="S943" s="21">
        <f t="shared" si="161"/>
        <v>1.7791666667035315</v>
      </c>
      <c r="U943" s="257">
        <v>1525</v>
      </c>
      <c r="V943" s="155" t="s">
        <v>1912</v>
      </c>
    </row>
    <row r="944" spans="1:22">
      <c r="A944" s="187" t="s">
        <v>1105</v>
      </c>
      <c r="B944" s="38" t="s">
        <v>1088</v>
      </c>
      <c r="C944" s="38" t="s">
        <v>1106</v>
      </c>
      <c r="D944" s="38" t="s">
        <v>1884</v>
      </c>
      <c r="E944" s="126" t="s">
        <v>273</v>
      </c>
      <c r="F944" s="179" t="s">
        <v>1108</v>
      </c>
      <c r="G944" s="2">
        <v>45</v>
      </c>
      <c r="H944" s="2">
        <v>-130</v>
      </c>
      <c r="I944" s="179">
        <v>9</v>
      </c>
      <c r="J944" s="38">
        <v>2016</v>
      </c>
      <c r="K944" s="38" t="s">
        <v>1908</v>
      </c>
      <c r="L944" s="157">
        <v>42577.129166666666</v>
      </c>
      <c r="M944" s="157">
        <v>42577.179166666669</v>
      </c>
      <c r="N944" s="157">
        <v>42577.348611111112</v>
      </c>
      <c r="O944" s="157">
        <v>42577.398611111108</v>
      </c>
      <c r="P944" s="38" t="s">
        <v>1909</v>
      </c>
      <c r="Q944" s="239">
        <f t="shared" si="162"/>
        <v>0.16944444444379769</v>
      </c>
      <c r="R944" s="239">
        <f t="shared" si="163"/>
        <v>0.2694444444423425</v>
      </c>
      <c r="S944" s="21">
        <f t="shared" si="161"/>
        <v>1.0166666666627862</v>
      </c>
      <c r="U944" s="257">
        <v>1541</v>
      </c>
      <c r="V944" s="155" t="s">
        <v>1910</v>
      </c>
    </row>
    <row r="945" spans="1:22">
      <c r="A945" s="187" t="s">
        <v>1105</v>
      </c>
      <c r="B945" s="38" t="s">
        <v>1088</v>
      </c>
      <c r="C945" s="38" t="s">
        <v>1106</v>
      </c>
      <c r="D945" s="38" t="s">
        <v>1884</v>
      </c>
      <c r="E945" s="126" t="s">
        <v>273</v>
      </c>
      <c r="F945" s="179" t="s">
        <v>1108</v>
      </c>
      <c r="G945" s="2">
        <v>45</v>
      </c>
      <c r="H945" s="2">
        <v>-129</v>
      </c>
      <c r="I945" s="179">
        <v>9</v>
      </c>
      <c r="J945" s="38">
        <v>2016</v>
      </c>
      <c r="K945" s="38" t="s">
        <v>1906</v>
      </c>
      <c r="L945" s="157">
        <v>42577.496527777781</v>
      </c>
      <c r="M945" s="157">
        <v>42577.568749999999</v>
      </c>
      <c r="N945" s="157">
        <v>42577.689583333333</v>
      </c>
      <c r="O945" s="157">
        <v>42577.738194444442</v>
      </c>
      <c r="P945" s="38" t="s">
        <v>1837</v>
      </c>
      <c r="Q945" s="239">
        <f t="shared" si="162"/>
        <v>0.12083333333430346</v>
      </c>
      <c r="R945" s="239">
        <f t="shared" si="163"/>
        <v>0.24166666666133096</v>
      </c>
      <c r="S945" s="21">
        <f t="shared" si="161"/>
        <v>0.72500000000582077</v>
      </c>
      <c r="U945" s="257">
        <v>1528</v>
      </c>
      <c r="V945" s="155" t="s">
        <v>1907</v>
      </c>
    </row>
    <row r="946" spans="1:22">
      <c r="A946" s="187" t="s">
        <v>1105</v>
      </c>
      <c r="B946" s="38" t="s">
        <v>1088</v>
      </c>
      <c r="C946" s="38" t="s">
        <v>1106</v>
      </c>
      <c r="D946" s="38" t="s">
        <v>1884</v>
      </c>
      <c r="E946" s="126" t="s">
        <v>273</v>
      </c>
      <c r="F946" s="179" t="s">
        <v>1108</v>
      </c>
      <c r="G946" s="2">
        <v>45</v>
      </c>
      <c r="H946" s="2">
        <v>-129</v>
      </c>
      <c r="I946" s="179">
        <v>9</v>
      </c>
      <c r="J946" s="38">
        <v>2016</v>
      </c>
      <c r="K946" s="38" t="s">
        <v>1904</v>
      </c>
      <c r="L946" s="157">
        <v>42577.817361111112</v>
      </c>
      <c r="M946" s="157">
        <v>42577.863888888889</v>
      </c>
      <c r="N946" s="157">
        <v>42578.284722222219</v>
      </c>
      <c r="O946" s="157">
        <v>42578.331250000003</v>
      </c>
      <c r="P946" s="38" t="s">
        <v>1837</v>
      </c>
      <c r="Q946" s="239">
        <f t="shared" si="162"/>
        <v>0.42083333332993789</v>
      </c>
      <c r="R946" s="239">
        <f t="shared" si="163"/>
        <v>0.51388888889050577</v>
      </c>
      <c r="S946" s="21">
        <f t="shared" si="161"/>
        <v>2.5249999999796273</v>
      </c>
      <c r="U946" s="257">
        <v>1522</v>
      </c>
      <c r="V946" s="155" t="s">
        <v>1905</v>
      </c>
    </row>
    <row r="947" spans="1:22">
      <c r="A947" s="187" t="s">
        <v>1105</v>
      </c>
      <c r="B947" s="38" t="s">
        <v>1088</v>
      </c>
      <c r="C947" s="38" t="s">
        <v>1106</v>
      </c>
      <c r="D947" s="38" t="s">
        <v>1884</v>
      </c>
      <c r="E947" s="126" t="s">
        <v>273</v>
      </c>
      <c r="F947" s="179" t="s">
        <v>1108</v>
      </c>
      <c r="G947" s="2">
        <v>46</v>
      </c>
      <c r="H947" s="2">
        <v>-129</v>
      </c>
      <c r="I947" s="179">
        <v>9</v>
      </c>
      <c r="J947" s="38">
        <v>2016</v>
      </c>
      <c r="K947" s="38" t="s">
        <v>1901</v>
      </c>
      <c r="L947" s="157">
        <v>42578.669444444444</v>
      </c>
      <c r="M947" s="157">
        <v>42578.720833333333</v>
      </c>
      <c r="N947" s="157">
        <v>42578.861805555556</v>
      </c>
      <c r="O947" s="157">
        <v>42578.916666666664</v>
      </c>
      <c r="P947" s="38" t="s">
        <v>1902</v>
      </c>
      <c r="Q947" s="239">
        <f t="shared" si="162"/>
        <v>0.14097222222335404</v>
      </c>
      <c r="R947" s="239">
        <f t="shared" si="163"/>
        <v>0.24722222222044365</v>
      </c>
      <c r="S947" s="21">
        <f t="shared" si="161"/>
        <v>0.84583333334012423</v>
      </c>
      <c r="U947" s="257">
        <v>1722</v>
      </c>
      <c r="V947" s="155" t="s">
        <v>1903</v>
      </c>
    </row>
    <row r="948" spans="1:22">
      <c r="A948" s="187" t="s">
        <v>1105</v>
      </c>
      <c r="B948" s="38" t="s">
        <v>1088</v>
      </c>
      <c r="C948" s="38" t="s">
        <v>1106</v>
      </c>
      <c r="D948" s="38" t="s">
        <v>1884</v>
      </c>
      <c r="E948" s="126" t="s">
        <v>273</v>
      </c>
      <c r="F948" s="179" t="s">
        <v>1108</v>
      </c>
      <c r="G948" s="2">
        <v>45</v>
      </c>
      <c r="H948" s="2">
        <v>-129</v>
      </c>
      <c r="I948" s="179">
        <v>9</v>
      </c>
      <c r="J948" s="38">
        <v>2016</v>
      </c>
      <c r="K948" s="38" t="s">
        <v>1899</v>
      </c>
      <c r="L948" s="157">
        <v>42579.036805555559</v>
      </c>
      <c r="M948" s="157">
        <v>42579.09097222222</v>
      </c>
      <c r="N948" s="157">
        <v>42579.168055555558</v>
      </c>
      <c r="O948" s="157">
        <v>42579.21597222222</v>
      </c>
      <c r="P948" s="38" t="s">
        <v>1837</v>
      </c>
      <c r="Q948" s="239">
        <f t="shared" si="162"/>
        <v>7.7083333337213844E-2</v>
      </c>
      <c r="R948" s="239">
        <f t="shared" si="163"/>
        <v>0.17916666666133096</v>
      </c>
      <c r="S948" s="21">
        <f t="shared" si="161"/>
        <v>0.46250000002328306</v>
      </c>
      <c r="U948" s="257">
        <v>1522</v>
      </c>
      <c r="V948" s="155" t="s">
        <v>1900</v>
      </c>
    </row>
    <row r="949" spans="1:22">
      <c r="A949" s="187" t="s">
        <v>1105</v>
      </c>
      <c r="B949" s="38" t="s">
        <v>1088</v>
      </c>
      <c r="C949" s="38" t="s">
        <v>1106</v>
      </c>
      <c r="D949" s="38" t="s">
        <v>1884</v>
      </c>
      <c r="E949" s="126" t="s">
        <v>273</v>
      </c>
      <c r="F949" s="179" t="s">
        <v>1108</v>
      </c>
      <c r="G949" s="2">
        <v>44</v>
      </c>
      <c r="H949" s="2">
        <v>-124</v>
      </c>
      <c r="I949" s="179">
        <v>10</v>
      </c>
      <c r="J949" s="38">
        <v>2016</v>
      </c>
      <c r="K949" s="38" t="s">
        <v>1898</v>
      </c>
      <c r="L949" s="157">
        <v>42585.05972222222</v>
      </c>
      <c r="M949" s="157">
        <v>42585.079861111109</v>
      </c>
      <c r="N949" s="157">
        <v>42585.11041666667</v>
      </c>
      <c r="O949" s="157">
        <v>42585.115972222222</v>
      </c>
      <c r="P949" s="38" t="s">
        <v>1893</v>
      </c>
      <c r="Q949" s="239">
        <f t="shared" si="162"/>
        <v>3.0555555560567882E-2</v>
      </c>
      <c r="R949" s="239">
        <f t="shared" si="163"/>
        <v>5.6250000001455192E-2</v>
      </c>
      <c r="S949" s="21">
        <f t="shared" si="161"/>
        <v>0.18333333336340729</v>
      </c>
      <c r="U949" s="257">
        <v>85</v>
      </c>
      <c r="V949" s="155" t="s">
        <v>1885</v>
      </c>
    </row>
    <row r="950" spans="1:22">
      <c r="A950" s="187" t="s">
        <v>1105</v>
      </c>
      <c r="B950" s="38" t="s">
        <v>1088</v>
      </c>
      <c r="C950" s="38" t="s">
        <v>1106</v>
      </c>
      <c r="D950" s="38" t="s">
        <v>1884</v>
      </c>
      <c r="E950" s="126" t="s">
        <v>273</v>
      </c>
      <c r="F950" s="179" t="s">
        <v>1108</v>
      </c>
      <c r="G950" s="2">
        <v>44</v>
      </c>
      <c r="H950" s="2">
        <v>-124</v>
      </c>
      <c r="I950" s="179">
        <v>10</v>
      </c>
      <c r="J950" s="38">
        <v>2016</v>
      </c>
      <c r="K950" s="38" t="s">
        <v>1897</v>
      </c>
      <c r="L950" s="157">
        <v>42585.688194444447</v>
      </c>
      <c r="M950" s="157">
        <v>42585.713194444441</v>
      </c>
      <c r="N950" s="157">
        <v>42585.811111111114</v>
      </c>
      <c r="O950" s="157">
        <v>42585.833333333336</v>
      </c>
      <c r="P950" s="38" t="s">
        <v>1893</v>
      </c>
      <c r="Q950" s="239">
        <f t="shared" si="162"/>
        <v>9.7916666672972497E-2</v>
      </c>
      <c r="R950" s="239">
        <f t="shared" si="163"/>
        <v>0.14513888888905058</v>
      </c>
      <c r="S950" s="21">
        <f t="shared" si="161"/>
        <v>0.58750000003783498</v>
      </c>
      <c r="U950" s="257">
        <v>583</v>
      </c>
      <c r="V950" s="155" t="s">
        <v>1648</v>
      </c>
    </row>
    <row r="951" spans="1:22">
      <c r="A951" s="187" t="s">
        <v>1105</v>
      </c>
      <c r="B951" s="38" t="s">
        <v>1088</v>
      </c>
      <c r="C951" s="38" t="s">
        <v>1106</v>
      </c>
      <c r="D951" s="38" t="s">
        <v>1884</v>
      </c>
      <c r="E951" s="126" t="s">
        <v>273</v>
      </c>
      <c r="F951" s="179" t="s">
        <v>1108</v>
      </c>
      <c r="G951" s="2">
        <v>44</v>
      </c>
      <c r="H951" s="2">
        <v>-124</v>
      </c>
      <c r="I951" s="179">
        <v>10</v>
      </c>
      <c r="J951" s="38">
        <v>2016</v>
      </c>
      <c r="K951" s="38" t="s">
        <v>1896</v>
      </c>
      <c r="L951" s="184">
        <v>42588.211111111108</v>
      </c>
      <c r="M951" s="184">
        <v>42588.217361111114</v>
      </c>
      <c r="N951" s="184">
        <v>42588.242361111108</v>
      </c>
      <c r="O951" s="184">
        <v>42588.247916666667</v>
      </c>
      <c r="P951" s="38" t="s">
        <v>1616</v>
      </c>
      <c r="Q951" s="239">
        <f t="shared" si="162"/>
        <v>2.4999999994179234E-2</v>
      </c>
      <c r="R951" s="239">
        <f t="shared" si="163"/>
        <v>3.680555555911269E-2</v>
      </c>
      <c r="S951" s="21">
        <f t="shared" si="161"/>
        <v>0.1499999999650754</v>
      </c>
      <c r="U951" s="257">
        <v>80</v>
      </c>
      <c r="V951" s="155" t="s">
        <v>1648</v>
      </c>
    </row>
    <row r="952" spans="1:22">
      <c r="A952" s="187" t="s">
        <v>1105</v>
      </c>
      <c r="B952" s="38" t="s">
        <v>1088</v>
      </c>
      <c r="C952" s="38" t="s">
        <v>1106</v>
      </c>
      <c r="D952" s="38" t="s">
        <v>1884</v>
      </c>
      <c r="E952" s="126" t="s">
        <v>273</v>
      </c>
      <c r="F952" s="179" t="s">
        <v>1108</v>
      </c>
      <c r="G952" s="2">
        <v>44</v>
      </c>
      <c r="H952" s="2">
        <v>-124</v>
      </c>
      <c r="I952" s="179">
        <v>10</v>
      </c>
      <c r="J952" s="38">
        <v>2016</v>
      </c>
      <c r="K952" s="38" t="s">
        <v>1895</v>
      </c>
      <c r="L952" s="157">
        <v>42588.314583333333</v>
      </c>
      <c r="M952" s="157">
        <v>42588.325694444444</v>
      </c>
      <c r="N952" s="157">
        <v>42588.349305555559</v>
      </c>
      <c r="O952" s="157">
        <v>42588.359027777777</v>
      </c>
      <c r="P952" s="38" t="s">
        <v>1616</v>
      </c>
      <c r="Q952" s="239">
        <f t="shared" si="162"/>
        <v>2.3611111115314998E-2</v>
      </c>
      <c r="R952" s="239">
        <f t="shared" si="163"/>
        <v>4.4444444443797693E-2</v>
      </c>
      <c r="S952" s="21">
        <f t="shared" si="161"/>
        <v>0.14166666669188999</v>
      </c>
      <c r="U952" s="257">
        <v>82</v>
      </c>
      <c r="V952" s="155" t="s">
        <v>1648</v>
      </c>
    </row>
    <row r="953" spans="1:22">
      <c r="A953" s="187" t="s">
        <v>1105</v>
      </c>
      <c r="B953" s="38" t="s">
        <v>1088</v>
      </c>
      <c r="C953" s="38" t="s">
        <v>1106</v>
      </c>
      <c r="D953" s="38" t="s">
        <v>1884</v>
      </c>
      <c r="E953" s="126" t="s">
        <v>273</v>
      </c>
      <c r="F953" s="179" t="s">
        <v>1108</v>
      </c>
      <c r="G953" s="2">
        <v>44</v>
      </c>
      <c r="H953" s="2">
        <v>-124</v>
      </c>
      <c r="I953" s="179">
        <v>10</v>
      </c>
      <c r="J953" s="38">
        <v>2016</v>
      </c>
      <c r="K953" s="38" t="s">
        <v>1892</v>
      </c>
      <c r="L953" s="157">
        <v>42589.045138888891</v>
      </c>
      <c r="M953" s="157">
        <v>42589.072222222225</v>
      </c>
      <c r="N953" s="157">
        <v>42589.229861111111</v>
      </c>
      <c r="O953" s="157">
        <v>42589.260416666664</v>
      </c>
      <c r="P953" s="38" t="s">
        <v>1893</v>
      </c>
      <c r="Q953" s="239">
        <f t="shared" si="162"/>
        <v>0.15763888888614019</v>
      </c>
      <c r="R953" s="239">
        <f t="shared" si="163"/>
        <v>0.21527777777373558</v>
      </c>
      <c r="S953" s="21">
        <f t="shared" si="161"/>
        <v>0.94583333331684116</v>
      </c>
      <c r="U953" s="257">
        <v>583</v>
      </c>
      <c r="V953" s="155" t="s">
        <v>1894</v>
      </c>
    </row>
    <row r="954" spans="1:22">
      <c r="A954" s="187" t="s">
        <v>1105</v>
      </c>
      <c r="B954" s="38" t="s">
        <v>1088</v>
      </c>
      <c r="C954" s="38" t="s">
        <v>1106</v>
      </c>
      <c r="D954" s="38" t="s">
        <v>1884</v>
      </c>
      <c r="E954" s="126" t="s">
        <v>273</v>
      </c>
      <c r="F954" s="179" t="s">
        <v>1108</v>
      </c>
      <c r="G954" s="2">
        <v>44</v>
      </c>
      <c r="H954" s="2">
        <v>-125</v>
      </c>
      <c r="I954" s="179">
        <v>10</v>
      </c>
      <c r="J954" s="38">
        <v>2016</v>
      </c>
      <c r="K954" s="38" t="s">
        <v>1890</v>
      </c>
      <c r="L954" s="157">
        <v>42589.470138888886</v>
      </c>
      <c r="M954" s="157">
        <v>42589.609722222223</v>
      </c>
      <c r="N954" s="157">
        <v>42589.734027777777</v>
      </c>
      <c r="O954" s="157">
        <v>42589.758333333331</v>
      </c>
      <c r="P954" s="38" t="s">
        <v>1622</v>
      </c>
      <c r="Q954" s="239">
        <f t="shared" si="162"/>
        <v>0.12430555555329192</v>
      </c>
      <c r="R954" s="239">
        <f t="shared" si="163"/>
        <v>0.28819444444525288</v>
      </c>
      <c r="S954" s="21">
        <f t="shared" si="161"/>
        <v>0.74583333331975155</v>
      </c>
      <c r="U954" s="257">
        <v>2897</v>
      </c>
      <c r="V954" s="155" t="s">
        <v>1891</v>
      </c>
    </row>
    <row r="955" spans="1:22">
      <c r="A955" s="187" t="s">
        <v>1105</v>
      </c>
      <c r="B955" s="38" t="s">
        <v>1088</v>
      </c>
      <c r="C955" s="38" t="s">
        <v>1106</v>
      </c>
      <c r="D955" s="38" t="s">
        <v>1884</v>
      </c>
      <c r="E955" s="126" t="s">
        <v>273</v>
      </c>
      <c r="F955" s="179" t="s">
        <v>1108</v>
      </c>
      <c r="G955" s="2">
        <v>44</v>
      </c>
      <c r="H955" s="2">
        <v>-125</v>
      </c>
      <c r="I955" s="179">
        <v>10</v>
      </c>
      <c r="J955" s="38">
        <v>2016</v>
      </c>
      <c r="K955" s="38" t="s">
        <v>1888</v>
      </c>
      <c r="L955" s="157">
        <v>42590.10833333333</v>
      </c>
      <c r="M955" s="157">
        <v>42590.181250000001</v>
      </c>
      <c r="N955" s="157">
        <v>42590.301388888889</v>
      </c>
      <c r="O955" s="157">
        <v>42590.392361111109</v>
      </c>
      <c r="P955" s="38" t="s">
        <v>1622</v>
      </c>
      <c r="Q955" s="239">
        <f t="shared" si="162"/>
        <v>0.12013888888759539</v>
      </c>
      <c r="R955" s="239">
        <f t="shared" si="163"/>
        <v>0.28402777777955635</v>
      </c>
      <c r="S955" s="21">
        <f t="shared" si="161"/>
        <v>0.72083333332557231</v>
      </c>
      <c r="U955" s="257">
        <v>2900</v>
      </c>
      <c r="V955" s="155" t="s">
        <v>1889</v>
      </c>
    </row>
    <row r="956" spans="1:22">
      <c r="A956" s="187" t="s">
        <v>1105</v>
      </c>
      <c r="B956" s="38" t="s">
        <v>1088</v>
      </c>
      <c r="C956" s="38" t="s">
        <v>1106</v>
      </c>
      <c r="D956" s="38" t="s">
        <v>1884</v>
      </c>
      <c r="E956" s="126" t="s">
        <v>273</v>
      </c>
      <c r="F956" s="179" t="s">
        <v>1108</v>
      </c>
      <c r="G956" s="2">
        <v>44</v>
      </c>
      <c r="H956" s="2">
        <v>-125</v>
      </c>
      <c r="I956" s="179">
        <v>10</v>
      </c>
      <c r="J956" s="38">
        <v>2016</v>
      </c>
      <c r="K956" s="38" t="s">
        <v>1886</v>
      </c>
      <c r="L956" s="157">
        <v>42591.052777777775</v>
      </c>
      <c r="M956" s="157">
        <v>42591.121527777781</v>
      </c>
      <c r="N956" s="157">
        <v>42591.260416666664</v>
      </c>
      <c r="O956" s="157">
        <v>42591.276388888888</v>
      </c>
      <c r="P956" s="38" t="s">
        <v>1622</v>
      </c>
      <c r="Q956" s="239">
        <f t="shared" si="162"/>
        <v>0.13888888888322981</v>
      </c>
      <c r="R956" s="239">
        <f t="shared" si="163"/>
        <v>0.22361111111240461</v>
      </c>
      <c r="S956" s="21">
        <f t="shared" si="161"/>
        <v>0.83333333329937886</v>
      </c>
      <c r="U956" s="257">
        <v>2899</v>
      </c>
      <c r="V956" s="155" t="s">
        <v>1887</v>
      </c>
    </row>
    <row r="957" spans="1:22">
      <c r="A957" s="187" t="s">
        <v>1105</v>
      </c>
      <c r="B957" s="38" t="s">
        <v>1088</v>
      </c>
      <c r="C957" s="38" t="s">
        <v>1106</v>
      </c>
      <c r="D957" s="38" t="s">
        <v>1884</v>
      </c>
      <c r="E957" s="126" t="s">
        <v>273</v>
      </c>
      <c r="F957" s="179" t="s">
        <v>1108</v>
      </c>
      <c r="G957" s="2">
        <v>45</v>
      </c>
      <c r="H957" s="2">
        <v>-129</v>
      </c>
      <c r="I957" s="179">
        <v>9</v>
      </c>
      <c r="J957" s="38">
        <v>2016</v>
      </c>
      <c r="K957" s="38" t="s">
        <v>1883</v>
      </c>
      <c r="L957" s="157">
        <v>42592.340277777781</v>
      </c>
      <c r="M957" s="157">
        <v>42592.458333333336</v>
      </c>
      <c r="N957" s="157">
        <v>42592.543055555558</v>
      </c>
      <c r="O957" s="157">
        <v>42592.557638888888</v>
      </c>
      <c r="P957" s="38" t="s">
        <v>1364</v>
      </c>
      <c r="Q957" s="239">
        <f t="shared" si="162"/>
        <v>8.4722222221898846E-2</v>
      </c>
      <c r="R957" s="239">
        <f t="shared" si="163"/>
        <v>0.21736111110658385</v>
      </c>
      <c r="S957" s="21">
        <f t="shared" si="161"/>
        <v>0.50833333333139308</v>
      </c>
      <c r="U957" s="257">
        <v>2611</v>
      </c>
      <c r="V957" s="155" t="s">
        <v>1885</v>
      </c>
    </row>
    <row r="958" spans="1:22">
      <c r="A958" s="187" t="s">
        <v>1110</v>
      </c>
      <c r="B958" s="38" t="s">
        <v>1868</v>
      </c>
      <c r="C958" s="38" t="s">
        <v>1112</v>
      </c>
      <c r="D958" s="38" t="s">
        <v>1869</v>
      </c>
      <c r="E958" s="126" t="s">
        <v>273</v>
      </c>
      <c r="F958" s="38" t="s">
        <v>1114</v>
      </c>
      <c r="G958" s="38">
        <v>32</v>
      </c>
      <c r="H958" s="38">
        <v>-117</v>
      </c>
      <c r="I958" s="38" t="s">
        <v>1115</v>
      </c>
      <c r="J958" s="38">
        <v>2016</v>
      </c>
      <c r="K958" s="38" t="s">
        <v>1880</v>
      </c>
      <c r="L958" s="157">
        <v>42703.619444444441</v>
      </c>
      <c r="M958" s="157">
        <v>42703.650694444441</v>
      </c>
      <c r="N958" s="157">
        <v>42703.734027777777</v>
      </c>
      <c r="O958" s="157">
        <v>42703.793749999997</v>
      </c>
      <c r="P958" s="38" t="s">
        <v>1881</v>
      </c>
      <c r="Q958" s="239">
        <f t="shared" ref="Q958:Q963" si="164">N958 - M958</f>
        <v>8.3333333335758653E-2</v>
      </c>
      <c r="R958" s="239">
        <f t="shared" ref="R958:R963" si="165">O958 - L958</f>
        <v>0.17430555555620231</v>
      </c>
      <c r="S958" s="21">
        <f t="shared" ref="S958:S963" si="166">((VALUE(Q958)) * 24) * 0.25</f>
        <v>0.50000000001455192</v>
      </c>
      <c r="U958" s="258">
        <v>729.5</v>
      </c>
      <c r="V958" s="187" t="s">
        <v>1882</v>
      </c>
    </row>
    <row r="959" spans="1:22">
      <c r="A959" s="187" t="s">
        <v>1110</v>
      </c>
      <c r="B959" s="38" t="s">
        <v>1868</v>
      </c>
      <c r="C959" s="38" t="s">
        <v>1112</v>
      </c>
      <c r="D959" s="38" t="s">
        <v>1869</v>
      </c>
      <c r="E959" s="126" t="s">
        <v>273</v>
      </c>
      <c r="F959" s="38" t="s">
        <v>1114</v>
      </c>
      <c r="G959" s="38">
        <v>32</v>
      </c>
      <c r="H959" s="38">
        <v>-117</v>
      </c>
      <c r="I959" s="38" t="s">
        <v>1115</v>
      </c>
      <c r="J959" s="38">
        <v>2016</v>
      </c>
      <c r="K959" s="38" t="s">
        <v>1879</v>
      </c>
      <c r="L959" s="157">
        <v>42704.115972222222</v>
      </c>
      <c r="M959" s="157">
        <v>42704.155555555553</v>
      </c>
      <c r="N959" s="157">
        <v>42704.375</v>
      </c>
      <c r="O959" s="157">
        <v>42704.411111111112</v>
      </c>
      <c r="P959" s="38" t="s">
        <v>1870</v>
      </c>
      <c r="Q959" s="239">
        <f t="shared" si="164"/>
        <v>0.21944444444670808</v>
      </c>
      <c r="R959" s="239">
        <f t="shared" si="165"/>
        <v>0.29513888889050577</v>
      </c>
      <c r="S959" s="21">
        <f t="shared" si="166"/>
        <v>1.3166666666802485</v>
      </c>
      <c r="U959" s="38">
        <v>1179</v>
      </c>
      <c r="V959" s="187" t="s">
        <v>1878</v>
      </c>
    </row>
    <row r="960" spans="1:22">
      <c r="A960" s="187" t="s">
        <v>1110</v>
      </c>
      <c r="B960" s="38" t="s">
        <v>1868</v>
      </c>
      <c r="C960" s="38" t="s">
        <v>1112</v>
      </c>
      <c r="D960" s="38" t="s">
        <v>1869</v>
      </c>
      <c r="E960" s="126" t="s">
        <v>273</v>
      </c>
      <c r="F960" s="38" t="s">
        <v>1114</v>
      </c>
      <c r="G960" s="38">
        <v>32</v>
      </c>
      <c r="H960" s="38">
        <v>-117</v>
      </c>
      <c r="I960" s="38" t="s">
        <v>1115</v>
      </c>
      <c r="J960" s="38">
        <v>2016</v>
      </c>
      <c r="K960" s="38" t="s">
        <v>1877</v>
      </c>
      <c r="L960" s="157">
        <v>42704.777083333334</v>
      </c>
      <c r="M960" s="157">
        <v>42704.824999999997</v>
      </c>
      <c r="N960" s="157">
        <v>42705.008333333331</v>
      </c>
      <c r="O960" s="157">
        <v>42705.04791666667</v>
      </c>
      <c r="P960" s="38" t="s">
        <v>1870</v>
      </c>
      <c r="Q960" s="239">
        <f t="shared" si="164"/>
        <v>0.18333333333430346</v>
      </c>
      <c r="R960" s="239">
        <f t="shared" si="165"/>
        <v>0.27083333333575865</v>
      </c>
      <c r="S960" s="21">
        <f t="shared" si="166"/>
        <v>1.1000000000058208</v>
      </c>
      <c r="U960" s="258">
        <v>1179</v>
      </c>
      <c r="V960" s="187" t="s">
        <v>1878</v>
      </c>
    </row>
    <row r="961" spans="1:22">
      <c r="A961" s="187" t="s">
        <v>1110</v>
      </c>
      <c r="B961" s="38" t="s">
        <v>1868</v>
      </c>
      <c r="C961" s="38" t="s">
        <v>1112</v>
      </c>
      <c r="D961" s="38" t="s">
        <v>1869</v>
      </c>
      <c r="E961" s="126" t="s">
        <v>273</v>
      </c>
      <c r="F961" s="38" t="s">
        <v>1114</v>
      </c>
      <c r="G961" s="38">
        <v>32</v>
      </c>
      <c r="H961" s="38">
        <v>-117</v>
      </c>
      <c r="I961" s="38" t="s">
        <v>1115</v>
      </c>
      <c r="J961" s="38">
        <v>2016</v>
      </c>
      <c r="K961" s="38" t="s">
        <v>1875</v>
      </c>
      <c r="L961" s="157">
        <v>42705.252083333333</v>
      </c>
      <c r="M961" s="157">
        <v>42705.277777777781</v>
      </c>
      <c r="N961" s="157">
        <v>42706.457638888889</v>
      </c>
      <c r="O961" s="157">
        <v>42706.508333333331</v>
      </c>
      <c r="P961" s="38" t="s">
        <v>1876</v>
      </c>
      <c r="Q961" s="239">
        <f t="shared" si="164"/>
        <v>1.179861111108039</v>
      </c>
      <c r="R961" s="239">
        <f t="shared" si="165"/>
        <v>1.2562499999985448</v>
      </c>
      <c r="S961" s="21">
        <f t="shared" si="166"/>
        <v>7.0791666666482342</v>
      </c>
      <c r="U961" s="258">
        <v>1024</v>
      </c>
      <c r="V961" s="187" t="s">
        <v>1874</v>
      </c>
    </row>
    <row r="962" spans="1:22">
      <c r="A962" s="187" t="s">
        <v>1110</v>
      </c>
      <c r="B962" s="38" t="s">
        <v>1868</v>
      </c>
      <c r="C962" s="38" t="s">
        <v>1112</v>
      </c>
      <c r="D962" s="38" t="s">
        <v>1869</v>
      </c>
      <c r="E962" s="126" t="s">
        <v>273</v>
      </c>
      <c r="F962" s="38" t="s">
        <v>1114</v>
      </c>
      <c r="G962" s="38">
        <v>32</v>
      </c>
      <c r="H962" s="38">
        <v>-117</v>
      </c>
      <c r="I962" s="38" t="s">
        <v>1115</v>
      </c>
      <c r="J962" s="38">
        <v>2016</v>
      </c>
      <c r="K962" s="38" t="s">
        <v>1872</v>
      </c>
      <c r="L962" s="157">
        <v>42707.377083333333</v>
      </c>
      <c r="M962" s="157">
        <v>42707.405555555553</v>
      </c>
      <c r="N962" s="157">
        <v>42708.3</v>
      </c>
      <c r="O962" s="157">
        <v>42708.331250000003</v>
      </c>
      <c r="P962" s="38" t="s">
        <v>1873</v>
      </c>
      <c r="Q962" s="239">
        <f t="shared" si="164"/>
        <v>0.89444444444961846</v>
      </c>
      <c r="R962" s="239">
        <f t="shared" si="165"/>
        <v>0.95416666667006211</v>
      </c>
      <c r="S962" s="21">
        <f t="shared" si="166"/>
        <v>5.3666666666977108</v>
      </c>
      <c r="U962" s="249">
        <v>1179</v>
      </c>
      <c r="V962" s="187" t="s">
        <v>1874</v>
      </c>
    </row>
    <row r="963" spans="1:22">
      <c r="A963" s="187" t="s">
        <v>1110</v>
      </c>
      <c r="B963" s="38" t="s">
        <v>1868</v>
      </c>
      <c r="C963" s="38" t="s">
        <v>1112</v>
      </c>
      <c r="D963" s="38" t="s">
        <v>1869</v>
      </c>
      <c r="E963" s="126" t="s">
        <v>273</v>
      </c>
      <c r="F963" s="38" t="s">
        <v>1114</v>
      </c>
      <c r="G963" s="38">
        <v>32</v>
      </c>
      <c r="H963" s="38">
        <v>-117</v>
      </c>
      <c r="I963" s="38" t="s">
        <v>1115</v>
      </c>
      <c r="J963" s="38">
        <v>2016</v>
      </c>
      <c r="K963" s="38" t="s">
        <v>1867</v>
      </c>
      <c r="L963" s="245">
        <v>42708.677777777775</v>
      </c>
      <c r="M963" s="245">
        <v>42708.712500000001</v>
      </c>
      <c r="N963" s="245">
        <v>42708.855555555558</v>
      </c>
      <c r="O963" s="245">
        <v>42708.89166666667</v>
      </c>
      <c r="P963" s="38" t="s">
        <v>1870</v>
      </c>
      <c r="Q963" s="239">
        <f t="shared" si="164"/>
        <v>0.14305555555620231</v>
      </c>
      <c r="R963" s="239">
        <f t="shared" si="165"/>
        <v>0.21388888889487134</v>
      </c>
      <c r="S963" s="21">
        <f t="shared" si="166"/>
        <v>0.85833333333721384</v>
      </c>
      <c r="U963" s="195" t="s">
        <v>6822</v>
      </c>
      <c r="V963" s="187" t="s">
        <v>1871</v>
      </c>
    </row>
    <row r="964" spans="1:22">
      <c r="A964" s="155" t="s">
        <v>1116</v>
      </c>
      <c r="B964" s="38" t="s">
        <v>922</v>
      </c>
      <c r="C964" s="38" t="s">
        <v>1117</v>
      </c>
      <c r="D964" s="38" t="s">
        <v>1850</v>
      </c>
      <c r="E964" s="126" t="s">
        <v>258</v>
      </c>
      <c r="F964" s="38" t="s">
        <v>710</v>
      </c>
      <c r="G964" s="38">
        <v>-23</v>
      </c>
      <c r="H964" s="38">
        <v>-111</v>
      </c>
      <c r="I964" s="126" t="s">
        <v>6823</v>
      </c>
      <c r="J964" s="38">
        <v>2017</v>
      </c>
      <c r="K964" s="38" t="s">
        <v>1866</v>
      </c>
      <c r="L964" s="157">
        <v>42755.665277777778</v>
      </c>
      <c r="M964" s="157">
        <v>42755.780555555553</v>
      </c>
      <c r="N964" s="157">
        <v>42757.597916666666</v>
      </c>
      <c r="O964" s="157">
        <v>42757.726388888892</v>
      </c>
      <c r="P964" s="38" t="s">
        <v>1854</v>
      </c>
      <c r="Q964" s="239">
        <f t="shared" ref="Q964:Q973" si="167">N964 - M964</f>
        <v>1.8173611111124046</v>
      </c>
      <c r="R964" s="239">
        <f t="shared" ref="R964:R973" si="168">O964 - L964</f>
        <v>2.0611111111138598</v>
      </c>
      <c r="S964" s="21">
        <f t="shared" ref="S964:S973" si="169">((VALUE(Q964)) * 24) * 0.25</f>
        <v>10.904166666674428</v>
      </c>
      <c r="U964" s="38">
        <v>4412</v>
      </c>
      <c r="V964" t="s">
        <v>1864</v>
      </c>
    </row>
    <row r="965" spans="1:22">
      <c r="A965" s="155" t="s">
        <v>1116</v>
      </c>
      <c r="B965" s="38" t="s">
        <v>922</v>
      </c>
      <c r="C965" s="38" t="s">
        <v>1117</v>
      </c>
      <c r="D965" s="38" t="s">
        <v>1850</v>
      </c>
      <c r="E965" s="126" t="s">
        <v>258</v>
      </c>
      <c r="F965" s="38" t="s">
        <v>710</v>
      </c>
      <c r="G965" s="38">
        <v>-23</v>
      </c>
      <c r="H965" s="38">
        <v>-111</v>
      </c>
      <c r="I965" s="126" t="s">
        <v>6823</v>
      </c>
      <c r="J965" s="38">
        <v>2017</v>
      </c>
      <c r="K965" s="38" t="s">
        <v>1865</v>
      </c>
      <c r="L965" s="157">
        <v>42758.982638888891</v>
      </c>
      <c r="M965" s="157">
        <v>42759.116666666669</v>
      </c>
      <c r="N965" s="157">
        <v>42761.025000000001</v>
      </c>
      <c r="O965" s="157">
        <v>42761.112500000003</v>
      </c>
      <c r="P965" s="38" t="s">
        <v>1854</v>
      </c>
      <c r="Q965" s="239">
        <f t="shared" si="167"/>
        <v>1.9083333333328483</v>
      </c>
      <c r="R965" s="239">
        <f t="shared" si="168"/>
        <v>2.1298611111124046</v>
      </c>
      <c r="S965" s="21">
        <f t="shared" si="169"/>
        <v>11.44999999999709</v>
      </c>
      <c r="U965" s="38">
        <v>5274</v>
      </c>
      <c r="V965" t="s">
        <v>1864</v>
      </c>
    </row>
    <row r="966" spans="1:22">
      <c r="A966" s="155" t="s">
        <v>1116</v>
      </c>
      <c r="B966" s="38" t="s">
        <v>922</v>
      </c>
      <c r="C966" s="38" t="s">
        <v>1117</v>
      </c>
      <c r="D966" s="38" t="s">
        <v>1850</v>
      </c>
      <c r="E966" s="126" t="s">
        <v>258</v>
      </c>
      <c r="F966" s="38" t="s">
        <v>710</v>
      </c>
      <c r="G966" s="38">
        <v>-23</v>
      </c>
      <c r="H966" s="38">
        <v>-111</v>
      </c>
      <c r="I966" s="126" t="s">
        <v>6823</v>
      </c>
      <c r="J966" s="38">
        <v>2017</v>
      </c>
      <c r="K966" s="38" t="s">
        <v>1863</v>
      </c>
      <c r="L966" s="157">
        <v>42763.611111111109</v>
      </c>
      <c r="M966" s="157">
        <v>42763.717361111114</v>
      </c>
      <c r="N966" s="157">
        <v>42766.45952546296</v>
      </c>
      <c r="O966" s="157">
        <v>42766.556944444441</v>
      </c>
      <c r="P966" s="38" t="s">
        <v>1854</v>
      </c>
      <c r="Q966" s="239">
        <f t="shared" si="167"/>
        <v>2.7421643518464407</v>
      </c>
      <c r="R966" s="239">
        <f t="shared" si="168"/>
        <v>2.9458333333313931</v>
      </c>
      <c r="S966" s="21">
        <f t="shared" si="169"/>
        <v>16.452986111078644</v>
      </c>
      <c r="U966" s="38">
        <v>4241</v>
      </c>
      <c r="V966" t="s">
        <v>1864</v>
      </c>
    </row>
    <row r="967" spans="1:22">
      <c r="A967" s="155" t="s">
        <v>1116</v>
      </c>
      <c r="B967" s="38" t="s">
        <v>922</v>
      </c>
      <c r="C967" s="38" t="s">
        <v>1117</v>
      </c>
      <c r="D967" s="38" t="s">
        <v>1850</v>
      </c>
      <c r="E967" s="126" t="s">
        <v>258</v>
      </c>
      <c r="F967" s="38" t="s">
        <v>710</v>
      </c>
      <c r="G967" s="38">
        <v>-23</v>
      </c>
      <c r="H967" s="38">
        <v>-111</v>
      </c>
      <c r="I967" s="126" t="s">
        <v>6823</v>
      </c>
      <c r="J967" s="38">
        <v>2017</v>
      </c>
      <c r="K967" s="38" t="s">
        <v>1862</v>
      </c>
      <c r="L967" s="157">
        <v>42767.73333333333</v>
      </c>
      <c r="M967" s="157">
        <v>42767.843055555553</v>
      </c>
      <c r="N967" s="157">
        <v>42768.461805555555</v>
      </c>
      <c r="O967" s="157">
        <v>42768.554861111108</v>
      </c>
      <c r="P967" s="38" t="s">
        <v>1854</v>
      </c>
      <c r="Q967" s="239">
        <f t="shared" si="167"/>
        <v>0.61875000000145519</v>
      </c>
      <c r="R967" s="239">
        <f t="shared" si="168"/>
        <v>0.82152777777810115</v>
      </c>
      <c r="S967" s="21">
        <f t="shared" si="169"/>
        <v>3.7125000000087311</v>
      </c>
      <c r="U967" s="38">
        <v>4255</v>
      </c>
      <c r="V967" t="s">
        <v>1858</v>
      </c>
    </row>
    <row r="968" spans="1:22">
      <c r="A968" s="155" t="s">
        <v>1116</v>
      </c>
      <c r="B968" s="38" t="s">
        <v>922</v>
      </c>
      <c r="C968" s="38" t="s">
        <v>1117</v>
      </c>
      <c r="D968" s="38" t="s">
        <v>1850</v>
      </c>
      <c r="E968" s="126" t="s">
        <v>258</v>
      </c>
      <c r="F968" s="38" t="s">
        <v>710</v>
      </c>
      <c r="G968" s="38">
        <v>-23</v>
      </c>
      <c r="H968" s="38">
        <v>-111</v>
      </c>
      <c r="I968" s="126" t="s">
        <v>6823</v>
      </c>
      <c r="J968" s="38">
        <v>2017</v>
      </c>
      <c r="K968" s="38" t="s">
        <v>1860</v>
      </c>
      <c r="L968" s="157">
        <v>42769.881249999999</v>
      </c>
      <c r="M968" s="157">
        <v>42769.98333333333</v>
      </c>
      <c r="N968" s="157">
        <v>42770.46597222222</v>
      </c>
      <c r="O968" s="157">
        <v>42770.561111111114</v>
      </c>
      <c r="P968" s="38" t="s">
        <v>1861</v>
      </c>
      <c r="Q968" s="239">
        <f t="shared" si="167"/>
        <v>0.48263888889050577</v>
      </c>
      <c r="R968" s="239">
        <f t="shared" si="168"/>
        <v>0.679861111115315</v>
      </c>
      <c r="S968" s="21">
        <f t="shared" si="169"/>
        <v>2.8958333333430346</v>
      </c>
      <c r="U968" s="38">
        <v>4215</v>
      </c>
      <c r="V968" t="s">
        <v>1858</v>
      </c>
    </row>
    <row r="969" spans="1:22">
      <c r="A969" s="155" t="s">
        <v>1116</v>
      </c>
      <c r="B969" s="38" t="s">
        <v>922</v>
      </c>
      <c r="C969" s="38" t="s">
        <v>1117</v>
      </c>
      <c r="D969" s="38" t="s">
        <v>1850</v>
      </c>
      <c r="E969" s="126" t="s">
        <v>258</v>
      </c>
      <c r="F969" s="38" t="s">
        <v>710</v>
      </c>
      <c r="G969" s="38">
        <v>-23</v>
      </c>
      <c r="H969" s="38">
        <v>-111</v>
      </c>
      <c r="I969" s="126" t="s">
        <v>6823</v>
      </c>
      <c r="J969" s="38">
        <v>2017</v>
      </c>
      <c r="K969" s="38" t="s">
        <v>1859</v>
      </c>
      <c r="L969" s="157">
        <v>42771.881944444445</v>
      </c>
      <c r="M969" s="157">
        <v>42771.974305555559</v>
      </c>
      <c r="N969" s="157">
        <v>42772.467361111114</v>
      </c>
      <c r="O969" s="157">
        <v>42772.558333333334</v>
      </c>
      <c r="P969" s="38" t="s">
        <v>1854</v>
      </c>
      <c r="Q969" s="239">
        <f t="shared" si="167"/>
        <v>0.49305555555474712</v>
      </c>
      <c r="R969" s="239">
        <f t="shared" si="168"/>
        <v>0.67638888888905058</v>
      </c>
      <c r="S969" s="21">
        <f t="shared" si="169"/>
        <v>2.9583333333284827</v>
      </c>
      <c r="U969" s="38">
        <v>3944</v>
      </c>
      <c r="V969" t="s">
        <v>1858</v>
      </c>
    </row>
    <row r="970" spans="1:22">
      <c r="A970" s="155" t="s">
        <v>1116</v>
      </c>
      <c r="B970" s="38" t="s">
        <v>922</v>
      </c>
      <c r="C970" s="38" t="s">
        <v>1117</v>
      </c>
      <c r="D970" s="38" t="s">
        <v>1850</v>
      </c>
      <c r="E970" s="126" t="s">
        <v>258</v>
      </c>
      <c r="F970" s="38" t="s">
        <v>710</v>
      </c>
      <c r="G970" s="38">
        <v>-23</v>
      </c>
      <c r="H970" s="38">
        <v>-111</v>
      </c>
      <c r="I970" s="126" t="s">
        <v>6823</v>
      </c>
      <c r="J970" s="38">
        <v>2017</v>
      </c>
      <c r="K970" s="38" t="s">
        <v>1856</v>
      </c>
      <c r="L970" s="157">
        <v>42773.879861111112</v>
      </c>
      <c r="M970" s="157">
        <v>42773.989583333336</v>
      </c>
      <c r="N970" s="157">
        <v>42774.484027777777</v>
      </c>
      <c r="O970" s="157">
        <v>42774.588888888888</v>
      </c>
      <c r="P970" s="38" t="s">
        <v>1857</v>
      </c>
      <c r="Q970" s="239">
        <f t="shared" si="167"/>
        <v>0.49444444444088731</v>
      </c>
      <c r="R970" s="239">
        <f t="shared" si="168"/>
        <v>0.70902777777519077</v>
      </c>
      <c r="S970" s="21">
        <f t="shared" si="169"/>
        <v>2.9666666666453239</v>
      </c>
      <c r="U970" s="38">
        <v>4733</v>
      </c>
      <c r="V970" t="s">
        <v>1858</v>
      </c>
    </row>
    <row r="971" spans="1:22">
      <c r="A971" s="155" t="s">
        <v>1116</v>
      </c>
      <c r="B971" s="38" t="s">
        <v>922</v>
      </c>
      <c r="C971" s="38" t="s">
        <v>1117</v>
      </c>
      <c r="D971" s="38" t="s">
        <v>1850</v>
      </c>
      <c r="E971" s="126" t="s">
        <v>258</v>
      </c>
      <c r="F971" s="38" t="s">
        <v>710</v>
      </c>
      <c r="G971" s="38">
        <v>-23</v>
      </c>
      <c r="H971" s="38">
        <v>-111</v>
      </c>
      <c r="I971" s="126" t="s">
        <v>6823</v>
      </c>
      <c r="J971" s="38">
        <v>2017</v>
      </c>
      <c r="K971" s="38" t="s">
        <v>1853</v>
      </c>
      <c r="L971" s="157">
        <v>42774.881249999999</v>
      </c>
      <c r="M971" s="157">
        <v>42774.979166666664</v>
      </c>
      <c r="N971" s="157">
        <v>42775.763888888891</v>
      </c>
      <c r="O971" s="157">
        <v>42775.859722222223</v>
      </c>
      <c r="P971" s="38" t="s">
        <v>1854</v>
      </c>
      <c r="Q971" s="239">
        <f t="shared" si="167"/>
        <v>0.78472222222626442</v>
      </c>
      <c r="R971" s="239">
        <f t="shared" si="168"/>
        <v>0.97847222222480923</v>
      </c>
      <c r="S971" s="21">
        <f t="shared" si="169"/>
        <v>4.7083333333575865</v>
      </c>
      <c r="U971" s="38">
        <v>4194</v>
      </c>
      <c r="V971" t="s">
        <v>1855</v>
      </c>
    </row>
    <row r="972" spans="1:22">
      <c r="A972" s="155" t="s">
        <v>1116</v>
      </c>
      <c r="B972" s="38" t="s">
        <v>922</v>
      </c>
      <c r="C972" s="38" t="s">
        <v>1117</v>
      </c>
      <c r="D972" s="38" t="s">
        <v>1850</v>
      </c>
      <c r="E972" s="126" t="s">
        <v>258</v>
      </c>
      <c r="F972" s="38" t="s">
        <v>710</v>
      </c>
      <c r="G972" s="38">
        <v>-23</v>
      </c>
      <c r="H972" s="38">
        <v>-111</v>
      </c>
      <c r="I972" s="126" t="s">
        <v>6823</v>
      </c>
      <c r="J972" s="38">
        <v>2017</v>
      </c>
      <c r="K972" s="38" t="s">
        <v>1849</v>
      </c>
      <c r="L972" s="157">
        <v>42776.004861111112</v>
      </c>
      <c r="M972" s="157">
        <v>42776.064583333333</v>
      </c>
      <c r="N972" s="157">
        <v>42776.726388888892</v>
      </c>
      <c r="O972" s="157">
        <v>42776.786111111112</v>
      </c>
      <c r="P972" s="38" t="s">
        <v>1851</v>
      </c>
      <c r="Q972" s="239">
        <f t="shared" si="167"/>
        <v>0.66180555555911269</v>
      </c>
      <c r="R972" s="239">
        <f t="shared" si="168"/>
        <v>0.78125</v>
      </c>
      <c r="S972" s="21">
        <f t="shared" si="169"/>
        <v>3.9708333333546761</v>
      </c>
      <c r="U972" s="38">
        <v>2324</v>
      </c>
      <c r="V972" t="s">
        <v>1852</v>
      </c>
    </row>
    <row r="973" spans="1:22">
      <c r="A973" s="155" t="s">
        <v>1121</v>
      </c>
      <c r="B973" s="38" t="s">
        <v>922</v>
      </c>
      <c r="C973" s="38" t="s">
        <v>1122</v>
      </c>
      <c r="D973" s="38" t="s">
        <v>1103</v>
      </c>
      <c r="E973" s="126" t="s">
        <v>1123</v>
      </c>
      <c r="F973" s="38" t="s">
        <v>1124</v>
      </c>
      <c r="G973" s="38">
        <v>-21</v>
      </c>
      <c r="H973" s="38">
        <v>-70.599999999999994</v>
      </c>
      <c r="I973" s="38">
        <v>19</v>
      </c>
      <c r="J973" s="38">
        <v>2017</v>
      </c>
      <c r="K973" s="38" t="s">
        <v>1847</v>
      </c>
      <c r="L973" s="157">
        <v>42795.567361111112</v>
      </c>
      <c r="M973" s="157">
        <v>42795.614583333336</v>
      </c>
      <c r="N973" s="157">
        <v>42797.666666666664</v>
      </c>
      <c r="O973" s="157">
        <v>42797.723611111112</v>
      </c>
      <c r="P973" s="38" t="s">
        <v>6824</v>
      </c>
      <c r="Q973" s="239">
        <f t="shared" si="167"/>
        <v>2.0520833333284827</v>
      </c>
      <c r="R973" s="239">
        <f t="shared" si="168"/>
        <v>2.15625</v>
      </c>
      <c r="S973" s="21">
        <f t="shared" si="169"/>
        <v>12.312499999970896</v>
      </c>
      <c r="U973" s="249">
        <v>2123</v>
      </c>
      <c r="V973" s="155" t="s">
        <v>1848</v>
      </c>
    </row>
    <row r="974" spans="1:22">
      <c r="A974" s="155" t="s">
        <v>1121</v>
      </c>
      <c r="B974" s="38" t="s">
        <v>922</v>
      </c>
      <c r="C974" s="38" t="s">
        <v>1122</v>
      </c>
      <c r="D974" s="38" t="s">
        <v>1103</v>
      </c>
      <c r="E974" s="126" t="s">
        <v>1123</v>
      </c>
      <c r="F974" s="38" t="s">
        <v>1124</v>
      </c>
      <c r="G974" s="38">
        <v>-21</v>
      </c>
      <c r="H974" s="38">
        <v>-70.599999999999994</v>
      </c>
      <c r="I974" s="38">
        <v>19</v>
      </c>
      <c r="J974" s="38">
        <v>2017</v>
      </c>
      <c r="K974" s="38" t="s">
        <v>1845</v>
      </c>
      <c r="L974" s="157">
        <v>42797.924305555556</v>
      </c>
      <c r="M974" s="157">
        <v>42797.972222222219</v>
      </c>
      <c r="N974" s="157">
        <v>42800.761111111111</v>
      </c>
      <c r="O974" s="157">
        <v>42800.802083333336</v>
      </c>
      <c r="P974" s="38" t="s">
        <v>6824</v>
      </c>
      <c r="Q974" s="239">
        <f>N974 - M974</f>
        <v>2.788888888891961</v>
      </c>
      <c r="R974" s="239">
        <f>O974 - L974</f>
        <v>2.8777777777795563</v>
      </c>
      <c r="S974" s="21">
        <f>((VALUE(Q974)) * 24) * 0.25</f>
        <v>16.733333333351766</v>
      </c>
      <c r="U974" s="38">
        <v>2119</v>
      </c>
      <c r="V974" t="s">
        <v>1846</v>
      </c>
    </row>
    <row r="975" spans="1:22">
      <c r="A975" s="155" t="s">
        <v>1126</v>
      </c>
      <c r="B975" s="38" t="s">
        <v>1519</v>
      </c>
      <c r="C975" s="38" t="s">
        <v>1127</v>
      </c>
      <c r="D975" s="38" t="s">
        <v>1017</v>
      </c>
      <c r="E975" s="126" t="s">
        <v>273</v>
      </c>
      <c r="F975" s="38" t="s">
        <v>1830</v>
      </c>
      <c r="G975" s="38">
        <v>45</v>
      </c>
      <c r="H975" s="38">
        <v>-129</v>
      </c>
      <c r="I975" s="2">
        <v>9</v>
      </c>
      <c r="J975" s="38">
        <v>2017</v>
      </c>
      <c r="K975" s="38" t="s">
        <v>1843</v>
      </c>
      <c r="L975" s="157">
        <v>42931.97152777778</v>
      </c>
      <c r="M975" s="157"/>
      <c r="N975" s="157"/>
      <c r="O975" s="157">
        <v>42932.069444444445</v>
      </c>
      <c r="P975" s="38" t="s">
        <v>1837</v>
      </c>
      <c r="Q975" s="239">
        <f t="shared" ref="Q975:Q980" si="170">N975 - M975</f>
        <v>0</v>
      </c>
      <c r="R975" s="239">
        <f t="shared" ref="R975:R980" si="171">O975 - L975</f>
        <v>9.7916666665696539E-2</v>
      </c>
      <c r="S975" s="21">
        <f t="shared" ref="S975:S980" si="172">((VALUE(Q975)) * 24) * 0.25</f>
        <v>0</v>
      </c>
      <c r="U975" s="249">
        <v>200</v>
      </c>
      <c r="V975" s="155" t="s">
        <v>1844</v>
      </c>
    </row>
    <row r="976" spans="1:22">
      <c r="A976" s="155" t="s">
        <v>1126</v>
      </c>
      <c r="B976" s="38" t="s">
        <v>1519</v>
      </c>
      <c r="C976" s="38" t="s">
        <v>1127</v>
      </c>
      <c r="D976" s="38" t="s">
        <v>1017</v>
      </c>
      <c r="E976" s="126" t="s">
        <v>273</v>
      </c>
      <c r="F976" s="38" t="s">
        <v>1830</v>
      </c>
      <c r="G976" s="38">
        <v>45</v>
      </c>
      <c r="H976" s="38">
        <v>-129</v>
      </c>
      <c r="I976" s="2">
        <v>9</v>
      </c>
      <c r="J976" s="38">
        <v>2017</v>
      </c>
      <c r="K976" s="38" t="s">
        <v>1841</v>
      </c>
      <c r="L976" s="157">
        <v>42932.652777777781</v>
      </c>
      <c r="M976" s="157">
        <v>42932.753472222219</v>
      </c>
      <c r="N976" s="157">
        <v>42933.076388888891</v>
      </c>
      <c r="O976" s="157">
        <v>42933.128472222219</v>
      </c>
      <c r="P976" s="38" t="s">
        <v>1837</v>
      </c>
      <c r="Q976" s="239">
        <f t="shared" si="170"/>
        <v>0.32291666667151731</v>
      </c>
      <c r="R976" s="239">
        <f t="shared" si="171"/>
        <v>0.47569444443797693</v>
      </c>
      <c r="S976" s="21">
        <f t="shared" si="172"/>
        <v>1.9375000000291038</v>
      </c>
      <c r="U976" s="38">
        <v>1520</v>
      </c>
      <c r="V976" s="155" t="s">
        <v>1842</v>
      </c>
    </row>
    <row r="977" spans="1:22">
      <c r="A977" s="155" t="s">
        <v>1126</v>
      </c>
      <c r="B977" s="38" t="s">
        <v>1519</v>
      </c>
      <c r="C977" s="38" t="s">
        <v>1127</v>
      </c>
      <c r="D977" s="38" t="s">
        <v>1017</v>
      </c>
      <c r="E977" s="126" t="s">
        <v>273</v>
      </c>
      <c r="F977" s="38" t="s">
        <v>1830</v>
      </c>
      <c r="G977" s="38">
        <v>45</v>
      </c>
      <c r="H977" s="38">
        <v>-129</v>
      </c>
      <c r="I977" s="2">
        <v>9</v>
      </c>
      <c r="J977" s="38">
        <v>2017</v>
      </c>
      <c r="K977" s="38" t="s">
        <v>1839</v>
      </c>
      <c r="L977" s="157">
        <v>42933.469444444447</v>
      </c>
      <c r="M977" s="157">
        <v>42933.523715277777</v>
      </c>
      <c r="N977" s="157">
        <v>42935.913888888892</v>
      </c>
      <c r="O977" s="157">
        <v>42935.959027777775</v>
      </c>
      <c r="P977" s="38" t="s">
        <v>1837</v>
      </c>
      <c r="Q977" s="239">
        <f t="shared" si="170"/>
        <v>2.3901736111147329</v>
      </c>
      <c r="R977" s="239">
        <f t="shared" si="171"/>
        <v>2.4895833333284827</v>
      </c>
      <c r="S977" s="21">
        <f t="shared" si="172"/>
        <v>14.341041666688398</v>
      </c>
      <c r="U977" s="38">
        <v>1529</v>
      </c>
      <c r="V977" t="s">
        <v>1840</v>
      </c>
    </row>
    <row r="978" spans="1:22">
      <c r="A978" s="155" t="s">
        <v>1126</v>
      </c>
      <c r="B978" s="38" t="s">
        <v>1519</v>
      </c>
      <c r="C978" s="38" t="s">
        <v>1127</v>
      </c>
      <c r="D978" s="38" t="s">
        <v>1017</v>
      </c>
      <c r="E978" s="126" t="s">
        <v>273</v>
      </c>
      <c r="F978" s="38" t="s">
        <v>1830</v>
      </c>
      <c r="G978" s="38">
        <v>45</v>
      </c>
      <c r="H978" s="38">
        <v>-129</v>
      </c>
      <c r="I978" s="2">
        <v>9</v>
      </c>
      <c r="J978" s="38">
        <v>2017</v>
      </c>
      <c r="K978" s="38" t="s">
        <v>1836</v>
      </c>
      <c r="L978" s="157">
        <v>42936.296527777777</v>
      </c>
      <c r="M978" s="157">
        <v>42936.347222222219</v>
      </c>
      <c r="N978" s="157">
        <v>42937.504861111112</v>
      </c>
      <c r="O978" s="157">
        <v>42937.554166666669</v>
      </c>
      <c r="P978" s="38" t="s">
        <v>1837</v>
      </c>
      <c r="Q978" s="239">
        <f t="shared" si="170"/>
        <v>1.1576388888934162</v>
      </c>
      <c r="R978" s="239">
        <f t="shared" si="171"/>
        <v>1.257638888891961</v>
      </c>
      <c r="S978" s="21">
        <f t="shared" si="172"/>
        <v>6.9458333333604969</v>
      </c>
      <c r="U978" s="38">
        <v>1723</v>
      </c>
      <c r="V978" t="s">
        <v>1838</v>
      </c>
    </row>
    <row r="979" spans="1:22">
      <c r="A979" s="155" t="s">
        <v>1126</v>
      </c>
      <c r="B979" s="38" t="s">
        <v>1519</v>
      </c>
      <c r="C979" s="38" t="s">
        <v>1127</v>
      </c>
      <c r="D979" s="38" t="s">
        <v>1017</v>
      </c>
      <c r="E979" s="126" t="s">
        <v>273</v>
      </c>
      <c r="F979" s="38" t="s">
        <v>1830</v>
      </c>
      <c r="G979" s="38">
        <v>45</v>
      </c>
      <c r="H979" s="38">
        <v>-129</v>
      </c>
      <c r="I979" s="2">
        <v>9</v>
      </c>
      <c r="J979" s="38">
        <v>2017</v>
      </c>
      <c r="K979" s="38" t="s">
        <v>1833</v>
      </c>
      <c r="L979" s="157">
        <v>42937.844444444447</v>
      </c>
      <c r="M979" s="157">
        <v>42937.902777777781</v>
      </c>
      <c r="N979" s="157">
        <v>42938.087500000001</v>
      </c>
      <c r="O979" s="157">
        <v>42938.134722222225</v>
      </c>
      <c r="P979" s="38" t="s">
        <v>1834</v>
      </c>
      <c r="Q979" s="239">
        <f t="shared" si="170"/>
        <v>0.18472222222044365</v>
      </c>
      <c r="R979" s="239">
        <f t="shared" si="171"/>
        <v>0.29027777777810115</v>
      </c>
      <c r="S979" s="21">
        <f t="shared" si="172"/>
        <v>1.1083333333226619</v>
      </c>
      <c r="U979" s="38">
        <v>1770</v>
      </c>
      <c r="V979" t="s">
        <v>1835</v>
      </c>
    </row>
    <row r="980" spans="1:22">
      <c r="A980" s="155" t="s">
        <v>1126</v>
      </c>
      <c r="B980" s="38" t="s">
        <v>1519</v>
      </c>
      <c r="C980" s="38" t="s">
        <v>1127</v>
      </c>
      <c r="D980" s="38" t="s">
        <v>1017</v>
      </c>
      <c r="E980" s="126" t="s">
        <v>273</v>
      </c>
      <c r="F980" s="38" t="s">
        <v>1830</v>
      </c>
      <c r="G980" s="38">
        <v>45</v>
      </c>
      <c r="H980" s="38">
        <v>-129</v>
      </c>
      <c r="I980" s="2">
        <v>9</v>
      </c>
      <c r="J980" s="38">
        <v>2017</v>
      </c>
      <c r="K980" s="38" t="s">
        <v>1829</v>
      </c>
      <c r="L980" s="157">
        <v>42938.463194444441</v>
      </c>
      <c r="M980" s="157">
        <v>42938.509722222225</v>
      </c>
      <c r="N980" s="157">
        <v>42938.761111111111</v>
      </c>
      <c r="O980" s="157">
        <v>42938.807638888888</v>
      </c>
      <c r="P980" s="38" t="s">
        <v>1831</v>
      </c>
      <c r="Q980" s="239">
        <f t="shared" si="170"/>
        <v>0.25138888888614019</v>
      </c>
      <c r="R980" s="239">
        <f t="shared" si="171"/>
        <v>0.34444444444670808</v>
      </c>
      <c r="S980" s="21">
        <f t="shared" si="172"/>
        <v>1.5083333333168412</v>
      </c>
      <c r="U980" s="38">
        <v>1535</v>
      </c>
      <c r="V980" t="s">
        <v>1832</v>
      </c>
    </row>
    <row r="981" spans="1:22">
      <c r="A981" s="155" t="s">
        <v>1130</v>
      </c>
      <c r="B981" s="38" t="s">
        <v>1519</v>
      </c>
      <c r="C981" s="38" t="s">
        <v>1131</v>
      </c>
      <c r="D981" s="38" t="s">
        <v>1107</v>
      </c>
      <c r="E981" s="126" t="s">
        <v>273</v>
      </c>
      <c r="F981" s="179" t="s">
        <v>1108</v>
      </c>
      <c r="G981" s="179">
        <v>44</v>
      </c>
      <c r="H981" s="179">
        <v>-124</v>
      </c>
      <c r="I981" s="179">
        <v>10</v>
      </c>
      <c r="J981" s="38">
        <v>2017</v>
      </c>
      <c r="K981" s="38" t="s">
        <v>1828</v>
      </c>
      <c r="L981" s="157">
        <v>42943.951388888891</v>
      </c>
      <c r="M981" s="157">
        <v>42943.98333333333</v>
      </c>
      <c r="N981" s="157">
        <v>42944.15902777778</v>
      </c>
      <c r="O981" s="157">
        <v>42944.167361111111</v>
      </c>
      <c r="P981" s="38" t="s">
        <v>1787</v>
      </c>
      <c r="Q981" s="239">
        <f t="shared" ref="Q981:Q1033" si="173">N981 - M981</f>
        <v>0.17569444444961846</v>
      </c>
      <c r="R981" s="239">
        <f t="shared" ref="R981:R1033" si="174">O981 - L981</f>
        <v>0.21597222222044365</v>
      </c>
      <c r="S981" s="21">
        <f t="shared" ref="S981:S1033" si="175">((VALUE(Q981)) * 24) * 0.25</f>
        <v>1.0541666666977108</v>
      </c>
      <c r="U981" s="249">
        <v>200.52699999999999</v>
      </c>
      <c r="V981" s="187" t="s">
        <v>1765</v>
      </c>
    </row>
    <row r="982" spans="1:22">
      <c r="A982" s="155" t="s">
        <v>1130</v>
      </c>
      <c r="B982" s="38" t="s">
        <v>1519</v>
      </c>
      <c r="C982" s="38" t="s">
        <v>1131</v>
      </c>
      <c r="D982" s="38" t="s">
        <v>1107</v>
      </c>
      <c r="E982" s="126" t="s">
        <v>273</v>
      </c>
      <c r="F982" s="179" t="s">
        <v>1108</v>
      </c>
      <c r="G982" s="179">
        <v>44</v>
      </c>
      <c r="H982" s="179">
        <v>-124</v>
      </c>
      <c r="I982" s="179">
        <v>10</v>
      </c>
      <c r="J982" s="38">
        <v>2017</v>
      </c>
      <c r="K982" s="38" t="s">
        <v>1827</v>
      </c>
      <c r="L982" s="157">
        <v>42944.883333333331</v>
      </c>
      <c r="M982" s="157">
        <v>42944.910416666666</v>
      </c>
      <c r="N982" s="157">
        <v>42944.952777777777</v>
      </c>
      <c r="O982" s="157">
        <v>42944.963194444441</v>
      </c>
      <c r="P982" s="38" t="s">
        <v>1787</v>
      </c>
      <c r="Q982" s="239">
        <f t="shared" si="173"/>
        <v>4.2361111110949423E-2</v>
      </c>
      <c r="R982" s="239">
        <f t="shared" si="174"/>
        <v>7.9861111109494232E-2</v>
      </c>
      <c r="S982" s="21">
        <f t="shared" si="175"/>
        <v>0.25416666666569654</v>
      </c>
      <c r="U982" s="249">
        <v>198.83600000000001</v>
      </c>
      <c r="V982" s="155" t="s">
        <v>1821</v>
      </c>
    </row>
    <row r="983" spans="1:22">
      <c r="A983" s="155" t="s">
        <v>1130</v>
      </c>
      <c r="B983" s="38" t="s">
        <v>1519</v>
      </c>
      <c r="C983" s="38" t="s">
        <v>1131</v>
      </c>
      <c r="D983" s="38" t="s">
        <v>1107</v>
      </c>
      <c r="E983" s="126" t="s">
        <v>273</v>
      </c>
      <c r="F983" s="179" t="s">
        <v>1108</v>
      </c>
      <c r="G983" s="179">
        <v>44</v>
      </c>
      <c r="H983" s="179">
        <v>-124</v>
      </c>
      <c r="I983" s="179">
        <v>10</v>
      </c>
      <c r="J983" s="38">
        <v>2017</v>
      </c>
      <c r="K983" s="38" t="s">
        <v>1826</v>
      </c>
      <c r="L983" s="157">
        <v>42945</v>
      </c>
      <c r="M983" s="157">
        <v>42945.013888888891</v>
      </c>
      <c r="N983" s="157">
        <v>42945.175694444442</v>
      </c>
      <c r="O983" s="157">
        <v>42945.199305555558</v>
      </c>
      <c r="P983" s="38" t="s">
        <v>1787</v>
      </c>
      <c r="Q983" s="239">
        <f t="shared" si="173"/>
        <v>0.16180555555183673</v>
      </c>
      <c r="R983" s="239">
        <f t="shared" si="174"/>
        <v>0.1993055555576575</v>
      </c>
      <c r="S983" s="21">
        <f t="shared" si="175"/>
        <v>0.9708333333110204</v>
      </c>
      <c r="U983" s="249">
        <v>203.01</v>
      </c>
      <c r="V983" s="155" t="s">
        <v>1821</v>
      </c>
    </row>
    <row r="984" spans="1:22">
      <c r="A984" s="155" t="s">
        <v>1130</v>
      </c>
      <c r="B984" s="38" t="s">
        <v>1519</v>
      </c>
      <c r="C984" s="38" t="s">
        <v>1131</v>
      </c>
      <c r="D984" s="38" t="s">
        <v>1107</v>
      </c>
      <c r="E984" s="126" t="s">
        <v>273</v>
      </c>
      <c r="F984" s="179" t="s">
        <v>1108</v>
      </c>
      <c r="G984" s="179">
        <v>44</v>
      </c>
      <c r="H984" s="179">
        <v>-125</v>
      </c>
      <c r="I984" s="179">
        <v>10</v>
      </c>
      <c r="J984" s="38">
        <v>2017</v>
      </c>
      <c r="K984" s="38" t="s">
        <v>1825</v>
      </c>
      <c r="L984" s="157">
        <v>42945.327777777777</v>
      </c>
      <c r="M984" s="157">
        <v>42945.40347222222</v>
      </c>
      <c r="N984" s="157">
        <v>42945.604166666664</v>
      </c>
      <c r="O984" s="157">
        <v>42945.688888888886</v>
      </c>
      <c r="P984" s="38" t="s">
        <v>1622</v>
      </c>
      <c r="Q984" s="239">
        <f t="shared" si="173"/>
        <v>0.20069444444379769</v>
      </c>
      <c r="R984" s="239">
        <f t="shared" si="174"/>
        <v>0.36111111110949423</v>
      </c>
      <c r="S984" s="21">
        <f t="shared" si="175"/>
        <v>1.2041666666627862</v>
      </c>
      <c r="U984" s="249">
        <v>2886.913</v>
      </c>
      <c r="V984" s="155" t="s">
        <v>1765</v>
      </c>
    </row>
    <row r="985" spans="1:22">
      <c r="A985" s="155" t="s">
        <v>1130</v>
      </c>
      <c r="B985" s="38" t="s">
        <v>1519</v>
      </c>
      <c r="C985" s="38" t="s">
        <v>1131</v>
      </c>
      <c r="D985" s="38" t="s">
        <v>1107</v>
      </c>
      <c r="E985" s="126" t="s">
        <v>273</v>
      </c>
      <c r="F985" s="179" t="s">
        <v>1108</v>
      </c>
      <c r="G985" s="179">
        <v>45</v>
      </c>
      <c r="H985" s="179">
        <v>-129</v>
      </c>
      <c r="I985" s="179">
        <v>9</v>
      </c>
      <c r="J985" s="38">
        <v>2017</v>
      </c>
      <c r="K985" s="38" t="s">
        <v>1823</v>
      </c>
      <c r="L985" s="157">
        <v>42946.634027777778</v>
      </c>
      <c r="M985" s="157">
        <v>42946.661805555559</v>
      </c>
      <c r="N985" s="157">
        <v>42946.678472222222</v>
      </c>
      <c r="O985" s="157">
        <v>42946.6875</v>
      </c>
      <c r="P985" s="38" t="s">
        <v>1558</v>
      </c>
      <c r="Q985" s="239">
        <f t="shared" si="173"/>
        <v>1.6666666662786156E-2</v>
      </c>
      <c r="R985" s="239">
        <f t="shared" si="174"/>
        <v>5.3472222221898846E-2</v>
      </c>
      <c r="S985" s="21">
        <f t="shared" si="175"/>
        <v>9.9999999976716936E-2</v>
      </c>
      <c r="U985" s="249">
        <v>187.69300000000001</v>
      </c>
      <c r="V985" s="155" t="s">
        <v>1824</v>
      </c>
    </row>
    <row r="986" spans="1:22">
      <c r="A986" s="155" t="s">
        <v>1130</v>
      </c>
      <c r="B986" s="38" t="s">
        <v>1519</v>
      </c>
      <c r="C986" s="38" t="s">
        <v>1131</v>
      </c>
      <c r="D986" s="38" t="s">
        <v>1107</v>
      </c>
      <c r="E986" s="126" t="s">
        <v>273</v>
      </c>
      <c r="F986" s="179" t="s">
        <v>1108</v>
      </c>
      <c r="G986" s="179">
        <v>45</v>
      </c>
      <c r="H986" s="179">
        <v>-129</v>
      </c>
      <c r="I986" s="179">
        <v>9</v>
      </c>
      <c r="J986" s="38">
        <v>2017</v>
      </c>
      <c r="K986" s="38" t="s">
        <v>1822</v>
      </c>
      <c r="L986" s="157">
        <v>42946.737500000003</v>
      </c>
      <c r="M986" s="157">
        <v>42946.755555555559</v>
      </c>
      <c r="N986" s="157">
        <v>42946.822222222225</v>
      </c>
      <c r="O986" s="157">
        <v>42946.833333333336</v>
      </c>
      <c r="P986" s="38" t="s">
        <v>1558</v>
      </c>
      <c r="Q986" s="239">
        <f t="shared" si="173"/>
        <v>6.6666666665696539E-2</v>
      </c>
      <c r="R986" s="239">
        <f t="shared" si="174"/>
        <v>9.5833333332848269E-2</v>
      </c>
      <c r="S986" s="21">
        <f t="shared" si="175"/>
        <v>0.39999999999417923</v>
      </c>
      <c r="U986" s="249">
        <v>202.04300000000001</v>
      </c>
      <c r="V986" s="155" t="s">
        <v>1810</v>
      </c>
    </row>
    <row r="987" spans="1:22">
      <c r="A987" s="155" t="s">
        <v>1130</v>
      </c>
      <c r="B987" s="38" t="s">
        <v>1519</v>
      </c>
      <c r="C987" s="38" t="s">
        <v>1131</v>
      </c>
      <c r="D987" s="38" t="s">
        <v>1107</v>
      </c>
      <c r="E987" s="126" t="s">
        <v>273</v>
      </c>
      <c r="F987" s="179" t="s">
        <v>1108</v>
      </c>
      <c r="G987" s="179">
        <v>45</v>
      </c>
      <c r="H987" s="179">
        <v>-129</v>
      </c>
      <c r="I987" s="179">
        <v>9</v>
      </c>
      <c r="J987" s="38">
        <v>2017</v>
      </c>
      <c r="K987" s="38" t="s">
        <v>1820</v>
      </c>
      <c r="L987" s="157">
        <v>42946.857638888891</v>
      </c>
      <c r="M987" s="157">
        <v>42946.875694444447</v>
      </c>
      <c r="N987" s="157">
        <v>42946.909722222219</v>
      </c>
      <c r="O987" s="157">
        <v>42946.92083333333</v>
      </c>
      <c r="P987" s="38" t="s">
        <v>1558</v>
      </c>
      <c r="Q987" s="239">
        <f t="shared" si="173"/>
        <v>3.4027777772280388E-2</v>
      </c>
      <c r="R987" s="239">
        <f t="shared" si="174"/>
        <v>6.3194444439432118E-2</v>
      </c>
      <c r="S987" s="21">
        <f t="shared" si="175"/>
        <v>0.20416666663368233</v>
      </c>
      <c r="U987" s="249">
        <v>189.54599999999999</v>
      </c>
      <c r="V987" s="155" t="s">
        <v>1821</v>
      </c>
    </row>
    <row r="988" spans="1:22">
      <c r="A988" s="155" t="s">
        <v>1130</v>
      </c>
      <c r="B988" s="38" t="s">
        <v>1519</v>
      </c>
      <c r="C988" s="38" t="s">
        <v>1131</v>
      </c>
      <c r="D988" s="38" t="s">
        <v>1107</v>
      </c>
      <c r="E988" s="126" t="s">
        <v>273</v>
      </c>
      <c r="F988" s="179" t="s">
        <v>1108</v>
      </c>
      <c r="G988" s="179">
        <v>45</v>
      </c>
      <c r="H988" s="179">
        <v>-129</v>
      </c>
      <c r="I988" s="179">
        <v>9</v>
      </c>
      <c r="J988" s="38">
        <v>2017</v>
      </c>
      <c r="K988" s="38" t="s">
        <v>1818</v>
      </c>
      <c r="L988" s="157">
        <v>42946.941666666666</v>
      </c>
      <c r="M988" s="157">
        <v>42946.952777777777</v>
      </c>
      <c r="N988" s="157">
        <v>42947.017361111109</v>
      </c>
      <c r="O988" s="157">
        <v>42947.02847222222</v>
      </c>
      <c r="P988" s="38" t="s">
        <v>1558</v>
      </c>
      <c r="Q988" s="239">
        <f t="shared" si="173"/>
        <v>6.4583333332848269E-2</v>
      </c>
      <c r="R988" s="239">
        <f t="shared" si="174"/>
        <v>8.6805555554747116E-2</v>
      </c>
      <c r="S988" s="21">
        <f t="shared" si="175"/>
        <v>0.38749999999708962</v>
      </c>
      <c r="U988" s="249">
        <v>201.392</v>
      </c>
      <c r="V988" s="155" t="s">
        <v>1819</v>
      </c>
    </row>
    <row r="989" spans="1:22">
      <c r="A989" s="155" t="s">
        <v>1130</v>
      </c>
      <c r="B989" s="38" t="s">
        <v>1519</v>
      </c>
      <c r="C989" s="38" t="s">
        <v>1131</v>
      </c>
      <c r="D989" s="38" t="s">
        <v>1107</v>
      </c>
      <c r="E989" s="126" t="s">
        <v>273</v>
      </c>
      <c r="F989" s="179" t="s">
        <v>1108</v>
      </c>
      <c r="G989" s="179">
        <v>45</v>
      </c>
      <c r="H989" s="179">
        <v>-129</v>
      </c>
      <c r="I989" s="179">
        <v>9</v>
      </c>
      <c r="J989" s="38">
        <v>2017</v>
      </c>
      <c r="K989" s="38" t="s">
        <v>1817</v>
      </c>
      <c r="L989" s="157">
        <v>42947.121527777781</v>
      </c>
      <c r="M989" s="157">
        <v>42947.134722222225</v>
      </c>
      <c r="N989" s="157">
        <v>42947.179861111108</v>
      </c>
      <c r="O989" s="157">
        <v>42947.193055555559</v>
      </c>
      <c r="P989" s="38" t="s">
        <v>1558</v>
      </c>
      <c r="Q989" s="239">
        <f t="shared" si="173"/>
        <v>4.5138888883229811E-2</v>
      </c>
      <c r="R989" s="239">
        <f t="shared" si="174"/>
        <v>7.1527777778101154E-2</v>
      </c>
      <c r="S989" s="21">
        <f t="shared" si="175"/>
        <v>0.27083333329937886</v>
      </c>
      <c r="U989" s="249">
        <v>200.261</v>
      </c>
      <c r="V989" s="155" t="s">
        <v>1810</v>
      </c>
    </row>
    <row r="990" spans="1:22">
      <c r="A990" s="155" t="s">
        <v>1130</v>
      </c>
      <c r="B990" s="38" t="s">
        <v>1519</v>
      </c>
      <c r="C990" s="38" t="s">
        <v>1131</v>
      </c>
      <c r="D990" s="38" t="s">
        <v>1107</v>
      </c>
      <c r="E990" s="126" t="s">
        <v>273</v>
      </c>
      <c r="F990" s="179" t="s">
        <v>1108</v>
      </c>
      <c r="G990" s="179">
        <v>45</v>
      </c>
      <c r="H990" s="179">
        <v>-129</v>
      </c>
      <c r="I990" s="179">
        <v>9</v>
      </c>
      <c r="J990" s="38">
        <v>2017</v>
      </c>
      <c r="K990" s="38" t="s">
        <v>1816</v>
      </c>
      <c r="L990" s="157">
        <v>42947.225694444445</v>
      </c>
      <c r="M990" s="157">
        <v>42947.415972222225</v>
      </c>
      <c r="N990" s="157">
        <v>42947.65902777778</v>
      </c>
      <c r="O990" s="157">
        <v>42947.727777777778</v>
      </c>
      <c r="P990" s="38" t="s">
        <v>1558</v>
      </c>
      <c r="Q990" s="239">
        <f t="shared" si="173"/>
        <v>0.24305555555474712</v>
      </c>
      <c r="R990" s="239">
        <f t="shared" si="174"/>
        <v>0.50208333333284827</v>
      </c>
      <c r="S990" s="21">
        <f t="shared" si="175"/>
        <v>1.4583333333284827</v>
      </c>
      <c r="U990" s="249">
        <v>2596.9290000000001</v>
      </c>
      <c r="V990" s="155" t="s">
        <v>1765</v>
      </c>
    </row>
    <row r="991" spans="1:22">
      <c r="A991" s="155" t="s">
        <v>1130</v>
      </c>
      <c r="B991" s="38" t="s">
        <v>1519</v>
      </c>
      <c r="C991" s="38" t="s">
        <v>1131</v>
      </c>
      <c r="D991" s="38" t="s">
        <v>1107</v>
      </c>
      <c r="E991" s="126" t="s">
        <v>273</v>
      </c>
      <c r="F991" s="179" t="s">
        <v>1108</v>
      </c>
      <c r="G991" s="179">
        <v>45</v>
      </c>
      <c r="H991" s="179">
        <v>-129</v>
      </c>
      <c r="I991" s="179">
        <v>9</v>
      </c>
      <c r="J991" s="38">
        <v>2017</v>
      </c>
      <c r="K991" s="38" t="s">
        <v>1815</v>
      </c>
      <c r="L991" s="157">
        <v>42947.930555555555</v>
      </c>
      <c r="M991" s="157">
        <v>42947.979166666664</v>
      </c>
      <c r="N991" s="157">
        <v>42948.145138888889</v>
      </c>
      <c r="O991" s="157">
        <v>42948.188194444447</v>
      </c>
      <c r="P991" s="38" t="s">
        <v>1558</v>
      </c>
      <c r="Q991" s="239">
        <f t="shared" si="173"/>
        <v>0.16597222222480923</v>
      </c>
      <c r="R991" s="239">
        <f t="shared" si="174"/>
        <v>0.25763888889196096</v>
      </c>
      <c r="S991" s="21">
        <f t="shared" si="175"/>
        <v>0.99583333334885538</v>
      </c>
      <c r="U991" s="249">
        <v>1521.9010000000001</v>
      </c>
      <c r="V991" s="155" t="s">
        <v>1765</v>
      </c>
    </row>
    <row r="992" spans="1:22">
      <c r="A992" s="155" t="s">
        <v>1130</v>
      </c>
      <c r="B992" s="38" t="s">
        <v>1519</v>
      </c>
      <c r="C992" s="38" t="s">
        <v>1131</v>
      </c>
      <c r="D992" s="38" t="s">
        <v>1107</v>
      </c>
      <c r="E992" s="126" t="s">
        <v>273</v>
      </c>
      <c r="F992" s="179" t="s">
        <v>1108</v>
      </c>
      <c r="G992" s="179">
        <v>44</v>
      </c>
      <c r="H992" s="179">
        <v>-125</v>
      </c>
      <c r="I992" s="179">
        <v>10</v>
      </c>
      <c r="J992" s="38">
        <v>2017</v>
      </c>
      <c r="K992" s="38" t="s">
        <v>1813</v>
      </c>
      <c r="L992" s="157">
        <v>42949.834027777775</v>
      </c>
      <c r="M992" s="157">
        <v>42949.863888888889</v>
      </c>
      <c r="N992" s="157">
        <v>42950.015972222223</v>
      </c>
      <c r="O992" s="157">
        <v>42950.045138888891</v>
      </c>
      <c r="P992" s="38" t="s">
        <v>1781</v>
      </c>
      <c r="Q992" s="239">
        <f t="shared" si="173"/>
        <v>0.15208333333430346</v>
      </c>
      <c r="R992" s="239">
        <f t="shared" si="174"/>
        <v>0.211111111115315</v>
      </c>
      <c r="S992" s="21">
        <f t="shared" si="175"/>
        <v>0.91250000000582077</v>
      </c>
      <c r="U992" s="249">
        <v>777</v>
      </c>
      <c r="V992" s="155" t="s">
        <v>1814</v>
      </c>
    </row>
    <row r="993" spans="1:22">
      <c r="A993" s="155" t="s">
        <v>1130</v>
      </c>
      <c r="B993" s="38" t="s">
        <v>1519</v>
      </c>
      <c r="C993" s="38" t="s">
        <v>1131</v>
      </c>
      <c r="D993" s="38" t="s">
        <v>1107</v>
      </c>
      <c r="E993" s="126" t="s">
        <v>273</v>
      </c>
      <c r="F993" s="179" t="s">
        <v>1108</v>
      </c>
      <c r="G993" s="179">
        <v>44</v>
      </c>
      <c r="H993" s="179">
        <v>-125</v>
      </c>
      <c r="I993" s="179">
        <v>10</v>
      </c>
      <c r="J993" s="38">
        <v>2017</v>
      </c>
      <c r="K993" s="38" t="s">
        <v>1812</v>
      </c>
      <c r="L993" s="157">
        <v>42950.67083333333</v>
      </c>
      <c r="M993" s="157">
        <v>42950.718055555553</v>
      </c>
      <c r="N993" s="157">
        <v>42950.724305555559</v>
      </c>
      <c r="O993" s="157">
        <v>42950.738888888889</v>
      </c>
      <c r="P993" s="38" t="s">
        <v>1622</v>
      </c>
      <c r="Q993" s="239">
        <f t="shared" si="173"/>
        <v>6.2500000058207661E-3</v>
      </c>
      <c r="R993" s="239">
        <f t="shared" si="174"/>
        <v>6.805555555911269E-2</v>
      </c>
      <c r="S993" s="21">
        <f t="shared" si="175"/>
        <v>3.7500000034924597E-2</v>
      </c>
      <c r="U993" s="249">
        <v>195</v>
      </c>
      <c r="V993" s="155" t="s">
        <v>1808</v>
      </c>
    </row>
    <row r="994" spans="1:22">
      <c r="A994" s="155" t="s">
        <v>1130</v>
      </c>
      <c r="B994" s="38" t="s">
        <v>1519</v>
      </c>
      <c r="C994" s="38" t="s">
        <v>1131</v>
      </c>
      <c r="D994" s="38" t="s">
        <v>1107</v>
      </c>
      <c r="E994" s="126" t="s">
        <v>273</v>
      </c>
      <c r="F994" s="179" t="s">
        <v>1108</v>
      </c>
      <c r="G994" s="179">
        <v>44</v>
      </c>
      <c r="H994" s="179">
        <v>-125</v>
      </c>
      <c r="I994" s="179">
        <v>10</v>
      </c>
      <c r="J994" s="38">
        <v>2017</v>
      </c>
      <c r="K994" s="38" t="s">
        <v>1811</v>
      </c>
      <c r="L994" s="157">
        <v>42950.8</v>
      </c>
      <c r="M994" s="157">
        <v>42950.822222222225</v>
      </c>
      <c r="N994" s="157">
        <v>42950.917361111111</v>
      </c>
      <c r="O994" s="157">
        <v>42950.931250000001</v>
      </c>
      <c r="P994" s="38" t="s">
        <v>1622</v>
      </c>
      <c r="Q994" s="239">
        <f t="shared" si="173"/>
        <v>9.5138888886140194E-2</v>
      </c>
      <c r="R994" s="239">
        <f t="shared" si="174"/>
        <v>0.13124999999854481</v>
      </c>
      <c r="S994" s="21">
        <f t="shared" si="175"/>
        <v>0.57083333331684116</v>
      </c>
      <c r="U994" s="249">
        <v>199</v>
      </c>
      <c r="V994" s="155" t="s">
        <v>1810</v>
      </c>
    </row>
    <row r="995" spans="1:22">
      <c r="A995" s="155" t="s">
        <v>1130</v>
      </c>
      <c r="B995" s="38" t="s">
        <v>1519</v>
      </c>
      <c r="C995" s="38" t="s">
        <v>1131</v>
      </c>
      <c r="D995" s="38" t="s">
        <v>1107</v>
      </c>
      <c r="E995" s="126" t="s">
        <v>273</v>
      </c>
      <c r="F995" s="179" t="s">
        <v>1108</v>
      </c>
      <c r="G995" s="179">
        <v>44</v>
      </c>
      <c r="H995" s="179">
        <v>-125</v>
      </c>
      <c r="I995" s="179">
        <v>10</v>
      </c>
      <c r="J995" s="38">
        <v>2017</v>
      </c>
      <c r="K995" s="38" t="s">
        <v>1809</v>
      </c>
      <c r="L995" s="157">
        <v>42950.963888888888</v>
      </c>
      <c r="M995" s="157">
        <v>42951.039583333331</v>
      </c>
      <c r="N995" s="157">
        <v>42951.084722222222</v>
      </c>
      <c r="O995" s="157">
        <v>42951.114583333336</v>
      </c>
      <c r="P995" s="38" t="s">
        <v>1622</v>
      </c>
      <c r="Q995" s="239">
        <f t="shared" si="173"/>
        <v>4.5138888890505768E-2</v>
      </c>
      <c r="R995" s="239">
        <f t="shared" si="174"/>
        <v>0.15069444444816327</v>
      </c>
      <c r="S995" s="21">
        <f t="shared" si="175"/>
        <v>0.27083333334303461</v>
      </c>
      <c r="U995" s="249">
        <v>198</v>
      </c>
      <c r="V995" s="155" t="s">
        <v>1810</v>
      </c>
    </row>
    <row r="996" spans="1:22">
      <c r="A996" s="155" t="s">
        <v>1130</v>
      </c>
      <c r="B996" s="38" t="s">
        <v>1519</v>
      </c>
      <c r="C996" s="38" t="s">
        <v>1131</v>
      </c>
      <c r="D996" s="38" t="s">
        <v>1107</v>
      </c>
      <c r="E996" s="126" t="s">
        <v>273</v>
      </c>
      <c r="F996" s="179" t="s">
        <v>1108</v>
      </c>
      <c r="G996" s="179">
        <v>44</v>
      </c>
      <c r="H996" s="179">
        <v>-125</v>
      </c>
      <c r="I996" s="179">
        <v>10</v>
      </c>
      <c r="J996" s="38">
        <v>2017</v>
      </c>
      <c r="K996" s="38" t="s">
        <v>1807</v>
      </c>
      <c r="L996" s="157">
        <v>42951.644444444442</v>
      </c>
      <c r="M996" s="157">
        <v>42951.667361111111</v>
      </c>
      <c r="N996" s="157">
        <v>42951.738888888889</v>
      </c>
      <c r="O996" s="157">
        <v>42951.757638888892</v>
      </c>
      <c r="P996" s="38" t="s">
        <v>1622</v>
      </c>
      <c r="Q996" s="239">
        <f t="shared" si="173"/>
        <v>7.1527777778101154E-2</v>
      </c>
      <c r="R996" s="239">
        <f t="shared" si="174"/>
        <v>0.11319444444961846</v>
      </c>
      <c r="S996" s="21">
        <f t="shared" si="175"/>
        <v>0.42916666666860692</v>
      </c>
      <c r="U996" s="249">
        <v>198</v>
      </c>
      <c r="V996" s="155" t="s">
        <v>1808</v>
      </c>
    </row>
    <row r="997" spans="1:22">
      <c r="A997" s="155" t="s">
        <v>1130</v>
      </c>
      <c r="B997" s="38" t="s">
        <v>1519</v>
      </c>
      <c r="C997" s="38" t="s">
        <v>1131</v>
      </c>
      <c r="D997" s="38" t="s">
        <v>1107</v>
      </c>
      <c r="E997" s="126" t="s">
        <v>273</v>
      </c>
      <c r="F997" s="179" t="s">
        <v>1108</v>
      </c>
      <c r="G997" s="179">
        <v>44</v>
      </c>
      <c r="H997" s="179">
        <v>-124</v>
      </c>
      <c r="I997" s="179">
        <v>10</v>
      </c>
      <c r="J997" s="38">
        <v>2017</v>
      </c>
      <c r="K997" s="38" t="s">
        <v>1806</v>
      </c>
      <c r="L997" s="157">
        <v>42951.888194444444</v>
      </c>
      <c r="M997" s="157">
        <v>42951.925694444442</v>
      </c>
      <c r="N997" s="157">
        <v>42952.34375</v>
      </c>
      <c r="O997" s="157">
        <v>42952.367361111108</v>
      </c>
      <c r="P997" s="38" t="s">
        <v>1660</v>
      </c>
      <c r="Q997" s="239">
        <f t="shared" si="173"/>
        <v>0.4180555555576575</v>
      </c>
      <c r="R997" s="239">
        <f t="shared" si="174"/>
        <v>0.47916666666424135</v>
      </c>
      <c r="S997" s="21">
        <f t="shared" si="175"/>
        <v>2.508333333345945</v>
      </c>
      <c r="U997" s="249">
        <v>582</v>
      </c>
      <c r="V997" s="155" t="s">
        <v>1765</v>
      </c>
    </row>
    <row r="998" spans="1:22">
      <c r="A998" s="155" t="s">
        <v>1130</v>
      </c>
      <c r="B998" s="38" t="s">
        <v>1519</v>
      </c>
      <c r="C998" s="38" t="s">
        <v>1131</v>
      </c>
      <c r="D998" s="38" t="s">
        <v>1107</v>
      </c>
      <c r="E998" s="126" t="s">
        <v>273</v>
      </c>
      <c r="F998" s="179" t="s">
        <v>1108</v>
      </c>
      <c r="G998" s="179">
        <v>44</v>
      </c>
      <c r="H998" s="179">
        <v>-124</v>
      </c>
      <c r="I998" s="179">
        <v>10</v>
      </c>
      <c r="J998" s="38">
        <v>2017</v>
      </c>
      <c r="K998" s="38" t="s">
        <v>1805</v>
      </c>
      <c r="L998" s="157">
        <v>42952.384722222225</v>
      </c>
      <c r="M998" s="157">
        <v>42952.418055555558</v>
      </c>
      <c r="N998" s="157">
        <v>42952.564583333333</v>
      </c>
      <c r="O998" s="157">
        <v>42952.594444444447</v>
      </c>
      <c r="P998" s="38" t="s">
        <v>1660</v>
      </c>
      <c r="Q998" s="239">
        <f t="shared" si="173"/>
        <v>0.14652777777519077</v>
      </c>
      <c r="R998" s="239">
        <f t="shared" si="174"/>
        <v>0.20972222222189885</v>
      </c>
      <c r="S998" s="21">
        <f t="shared" si="175"/>
        <v>0.87916666665114462</v>
      </c>
      <c r="U998" s="249">
        <v>580</v>
      </c>
      <c r="V998" s="155" t="s">
        <v>1784</v>
      </c>
    </row>
    <row r="999" spans="1:22">
      <c r="A999" s="155" t="s">
        <v>1130</v>
      </c>
      <c r="B999" s="38" t="s">
        <v>1519</v>
      </c>
      <c r="C999" s="38" t="s">
        <v>1131</v>
      </c>
      <c r="D999" s="38" t="s">
        <v>1107</v>
      </c>
      <c r="E999" s="126" t="s">
        <v>273</v>
      </c>
      <c r="F999" s="179" t="s">
        <v>1108</v>
      </c>
      <c r="G999" s="179">
        <v>44</v>
      </c>
      <c r="H999" s="179">
        <v>-124</v>
      </c>
      <c r="I999" s="179">
        <v>10</v>
      </c>
      <c r="J999" s="38">
        <v>2017</v>
      </c>
      <c r="K999" s="38" t="s">
        <v>1803</v>
      </c>
      <c r="L999" s="157">
        <v>42952.886805555558</v>
      </c>
      <c r="M999" s="157">
        <v>42952.929166666669</v>
      </c>
      <c r="N999" s="157">
        <v>42953.094444444447</v>
      </c>
      <c r="O999" s="157">
        <v>42953.128472222219</v>
      </c>
      <c r="P999" s="38" t="s">
        <v>1660</v>
      </c>
      <c r="Q999" s="239">
        <f t="shared" si="173"/>
        <v>0.16527777777810115</v>
      </c>
      <c r="R999" s="239">
        <f t="shared" si="174"/>
        <v>0.24166666666133096</v>
      </c>
      <c r="S999" s="21">
        <f t="shared" si="175"/>
        <v>0.99166666666860692</v>
      </c>
      <c r="U999" s="249">
        <v>583</v>
      </c>
      <c r="V999" s="187" t="s">
        <v>1804</v>
      </c>
    </row>
    <row r="1000" spans="1:22">
      <c r="A1000" s="155" t="s">
        <v>1130</v>
      </c>
      <c r="B1000" s="38" t="s">
        <v>1519</v>
      </c>
      <c r="C1000" s="38" t="s">
        <v>1131</v>
      </c>
      <c r="D1000" s="38" t="s">
        <v>1107</v>
      </c>
      <c r="E1000" s="126" t="s">
        <v>273</v>
      </c>
      <c r="F1000" s="179" t="s">
        <v>1108</v>
      </c>
      <c r="G1000" s="179">
        <v>44</v>
      </c>
      <c r="H1000" s="179">
        <v>-124</v>
      </c>
      <c r="I1000" s="179">
        <v>10</v>
      </c>
      <c r="J1000" s="38">
        <v>2017</v>
      </c>
      <c r="K1000" s="38" t="s">
        <v>1801</v>
      </c>
      <c r="L1000" s="157">
        <v>42953.165277777778</v>
      </c>
      <c r="M1000" s="157">
        <v>42953.17291666667</v>
      </c>
      <c r="N1000" s="157">
        <v>42953.175000000003</v>
      </c>
      <c r="O1000" s="157">
        <v>42953.180555555555</v>
      </c>
      <c r="P1000" s="38" t="s">
        <v>1660</v>
      </c>
      <c r="Q1000" s="239">
        <f t="shared" si="173"/>
        <v>2.0833333328482695E-3</v>
      </c>
      <c r="R1000" s="239">
        <f t="shared" si="174"/>
        <v>1.5277777776645962E-2</v>
      </c>
      <c r="S1000" s="21">
        <f t="shared" si="175"/>
        <v>1.2499999997089617E-2</v>
      </c>
      <c r="U1000" s="249">
        <v>87</v>
      </c>
      <c r="V1000" s="187" t="s">
        <v>1802</v>
      </c>
    </row>
    <row r="1001" spans="1:22">
      <c r="A1001" s="155" t="s">
        <v>1130</v>
      </c>
      <c r="B1001" s="38" t="s">
        <v>1519</v>
      </c>
      <c r="C1001" s="38" t="s">
        <v>1131</v>
      </c>
      <c r="D1001" s="38" t="s">
        <v>1107</v>
      </c>
      <c r="E1001" s="126" t="s">
        <v>273</v>
      </c>
      <c r="F1001" s="179" t="s">
        <v>1108</v>
      </c>
      <c r="G1001" s="179">
        <v>44</v>
      </c>
      <c r="H1001" s="179">
        <v>-125</v>
      </c>
      <c r="I1001" s="179">
        <v>10</v>
      </c>
      <c r="J1001" s="38">
        <v>2017</v>
      </c>
      <c r="K1001" s="38" t="s">
        <v>1798</v>
      </c>
      <c r="L1001" s="157">
        <v>42953.633333333331</v>
      </c>
      <c r="M1001" s="157">
        <v>42953.668055555558</v>
      </c>
      <c r="N1001" s="157">
        <v>42953.843055555553</v>
      </c>
      <c r="O1001" s="157">
        <v>42953.873611111114</v>
      </c>
      <c r="P1001" s="38" t="s">
        <v>1799</v>
      </c>
      <c r="Q1001" s="239">
        <f t="shared" si="173"/>
        <v>0.17499999999563443</v>
      </c>
      <c r="R1001" s="239">
        <f t="shared" si="174"/>
        <v>0.24027777778246673</v>
      </c>
      <c r="S1001" s="21">
        <f t="shared" si="175"/>
        <v>1.0499999999738066</v>
      </c>
      <c r="U1001" s="249">
        <v>1118</v>
      </c>
      <c r="V1001" s="187" t="s">
        <v>1800</v>
      </c>
    </row>
    <row r="1002" spans="1:22">
      <c r="A1002" s="155" t="s">
        <v>1130</v>
      </c>
      <c r="B1002" s="38" t="s">
        <v>1519</v>
      </c>
      <c r="C1002" s="38" t="s">
        <v>1131</v>
      </c>
      <c r="D1002" s="38" t="s">
        <v>1107</v>
      </c>
      <c r="E1002" s="126" t="s">
        <v>273</v>
      </c>
      <c r="F1002" s="179" t="s">
        <v>1108</v>
      </c>
      <c r="G1002" s="179">
        <v>44</v>
      </c>
      <c r="H1002" s="179">
        <v>-124</v>
      </c>
      <c r="I1002" s="179">
        <v>10</v>
      </c>
      <c r="J1002" s="38">
        <v>2017</v>
      </c>
      <c r="K1002" s="38" t="s">
        <v>1796</v>
      </c>
      <c r="L1002" s="157">
        <v>42953.931250000001</v>
      </c>
      <c r="M1002" s="157">
        <v>42953.956250000003</v>
      </c>
      <c r="N1002" s="157">
        <v>42954.097222222219</v>
      </c>
      <c r="O1002" s="157">
        <v>42954.123611111114</v>
      </c>
      <c r="P1002" s="38" t="s">
        <v>1660</v>
      </c>
      <c r="Q1002" s="239">
        <f t="shared" si="173"/>
        <v>0.14097222221607808</v>
      </c>
      <c r="R1002" s="239">
        <f t="shared" si="174"/>
        <v>0.19236111111240461</v>
      </c>
      <c r="S1002" s="21">
        <f t="shared" si="175"/>
        <v>0.84583333329646848</v>
      </c>
      <c r="U1002" s="249">
        <v>580</v>
      </c>
      <c r="V1002" s="187" t="s">
        <v>1797</v>
      </c>
    </row>
    <row r="1003" spans="1:22">
      <c r="A1003" s="155" t="s">
        <v>1133</v>
      </c>
      <c r="B1003" s="38" t="s">
        <v>1519</v>
      </c>
      <c r="C1003" s="38" t="s">
        <v>1134</v>
      </c>
      <c r="D1003" s="38" t="s">
        <v>1107</v>
      </c>
      <c r="E1003" s="126" t="s">
        <v>273</v>
      </c>
      <c r="F1003" s="179" t="s">
        <v>1108</v>
      </c>
      <c r="G1003" s="179">
        <v>44</v>
      </c>
      <c r="H1003" s="179">
        <v>-124</v>
      </c>
      <c r="I1003" s="179">
        <v>10</v>
      </c>
      <c r="J1003" s="38">
        <v>2017</v>
      </c>
      <c r="K1003" s="38" t="s">
        <v>1794</v>
      </c>
      <c r="L1003" s="157">
        <v>42956.818749999999</v>
      </c>
      <c r="M1003" s="157">
        <v>42956.844444444447</v>
      </c>
      <c r="N1003" s="157">
        <v>42956.861805555556</v>
      </c>
      <c r="O1003" s="157">
        <v>42956.870138888888</v>
      </c>
      <c r="P1003" s="38" t="s">
        <v>1730</v>
      </c>
      <c r="Q1003" s="239">
        <f t="shared" si="173"/>
        <v>1.7361111109494232E-2</v>
      </c>
      <c r="R1003" s="239">
        <f t="shared" si="174"/>
        <v>5.1388888889050577E-2</v>
      </c>
      <c r="S1003" s="21">
        <f t="shared" si="175"/>
        <v>0.10416666665696539</v>
      </c>
      <c r="U1003" s="249">
        <v>77</v>
      </c>
      <c r="V1003" s="155" t="s">
        <v>1795</v>
      </c>
    </row>
    <row r="1004" spans="1:22">
      <c r="A1004" s="155" t="s">
        <v>1133</v>
      </c>
      <c r="B1004" s="38" t="s">
        <v>1519</v>
      </c>
      <c r="C1004" s="38" t="s">
        <v>1134</v>
      </c>
      <c r="D1004" s="38" t="s">
        <v>1107</v>
      </c>
      <c r="E1004" s="126" t="s">
        <v>273</v>
      </c>
      <c r="F1004" s="179" t="s">
        <v>1108</v>
      </c>
      <c r="G1004" s="179">
        <v>44</v>
      </c>
      <c r="H1004" s="179">
        <v>-124</v>
      </c>
      <c r="I1004" s="179">
        <v>10</v>
      </c>
      <c r="J1004" s="38">
        <v>2017</v>
      </c>
      <c r="K1004" s="38" t="s">
        <v>1792</v>
      </c>
      <c r="L1004" s="157">
        <v>42957.068749999999</v>
      </c>
      <c r="M1004" s="157">
        <v>42957.088888888888</v>
      </c>
      <c r="N1004" s="157">
        <v>42957.089583333334</v>
      </c>
      <c r="O1004" s="157">
        <v>42957.100694444445</v>
      </c>
      <c r="P1004" s="38" t="s">
        <v>1730</v>
      </c>
      <c r="Q1004" s="239">
        <f t="shared" si="173"/>
        <v>6.944444467080757E-4</v>
      </c>
      <c r="R1004" s="239">
        <f t="shared" si="174"/>
        <v>3.1944444446708076E-2</v>
      </c>
      <c r="S1004" s="21">
        <f t="shared" si="175"/>
        <v>4.1666666802484542E-3</v>
      </c>
      <c r="U1004" s="249">
        <v>80</v>
      </c>
      <c r="V1004" s="187" t="s">
        <v>1793</v>
      </c>
    </row>
    <row r="1005" spans="1:22">
      <c r="A1005" s="155" t="s">
        <v>1133</v>
      </c>
      <c r="B1005" s="38" t="s">
        <v>1519</v>
      </c>
      <c r="C1005" s="38" t="s">
        <v>1134</v>
      </c>
      <c r="D1005" s="38" t="s">
        <v>1107</v>
      </c>
      <c r="E1005" s="126" t="s">
        <v>273</v>
      </c>
      <c r="F1005" s="179" t="s">
        <v>1108</v>
      </c>
      <c r="G1005" s="179">
        <v>44</v>
      </c>
      <c r="H1005" s="179">
        <v>-124</v>
      </c>
      <c r="I1005" s="179">
        <v>10</v>
      </c>
      <c r="J1005" s="38">
        <v>2017</v>
      </c>
      <c r="K1005" s="38" t="s">
        <v>1790</v>
      </c>
      <c r="L1005" s="157">
        <v>42957.261805555558</v>
      </c>
      <c r="M1005" s="157">
        <v>42957.302083333336</v>
      </c>
      <c r="N1005" s="157">
        <v>42957.48541666667</v>
      </c>
      <c r="O1005" s="157">
        <v>42957.511111111111</v>
      </c>
      <c r="P1005" s="38" t="s">
        <v>1787</v>
      </c>
      <c r="Q1005" s="239">
        <f t="shared" si="173"/>
        <v>0.18333333333430346</v>
      </c>
      <c r="R1005" s="239">
        <f t="shared" si="174"/>
        <v>0.24930555555329192</v>
      </c>
      <c r="S1005" s="21">
        <f t="shared" si="175"/>
        <v>1.1000000000058208</v>
      </c>
      <c r="U1005" s="249">
        <v>582</v>
      </c>
      <c r="V1005" s="155" t="s">
        <v>1791</v>
      </c>
    </row>
    <row r="1006" spans="1:22">
      <c r="A1006" s="155" t="s">
        <v>1133</v>
      </c>
      <c r="B1006" s="38" t="s">
        <v>1519</v>
      </c>
      <c r="C1006" s="38" t="s">
        <v>1134</v>
      </c>
      <c r="D1006" s="38" t="s">
        <v>1107</v>
      </c>
      <c r="E1006" s="126" t="s">
        <v>273</v>
      </c>
      <c r="F1006" s="179" t="s">
        <v>1108</v>
      </c>
      <c r="G1006" s="179">
        <v>44</v>
      </c>
      <c r="H1006" s="179">
        <v>-124</v>
      </c>
      <c r="I1006" s="179">
        <v>10</v>
      </c>
      <c r="J1006" s="38">
        <v>2017</v>
      </c>
      <c r="K1006" s="38" t="s">
        <v>1788</v>
      </c>
      <c r="L1006" s="157">
        <v>42957.527083333334</v>
      </c>
      <c r="M1006" s="157">
        <v>42957.5625</v>
      </c>
      <c r="N1006" s="157">
        <v>42957.884027777778</v>
      </c>
      <c r="O1006" s="157">
        <v>42957.910416666666</v>
      </c>
      <c r="P1006" s="38" t="s">
        <v>1787</v>
      </c>
      <c r="Q1006" s="239">
        <f t="shared" si="173"/>
        <v>0.32152777777810115</v>
      </c>
      <c r="R1006" s="239">
        <f t="shared" si="174"/>
        <v>0.38333333333139308</v>
      </c>
      <c r="S1006" s="21">
        <f t="shared" si="175"/>
        <v>1.9291666666686069</v>
      </c>
      <c r="U1006" s="249">
        <v>582</v>
      </c>
      <c r="V1006" s="155" t="s">
        <v>1789</v>
      </c>
    </row>
    <row r="1007" spans="1:22">
      <c r="A1007" s="155" t="s">
        <v>1133</v>
      </c>
      <c r="B1007" s="38" t="s">
        <v>1519</v>
      </c>
      <c r="C1007" s="38" t="s">
        <v>1134</v>
      </c>
      <c r="D1007" s="38" t="s">
        <v>1107</v>
      </c>
      <c r="E1007" s="126" t="s">
        <v>273</v>
      </c>
      <c r="F1007" s="179" t="s">
        <v>1108</v>
      </c>
      <c r="G1007" s="179">
        <v>44</v>
      </c>
      <c r="H1007" s="179">
        <v>-124</v>
      </c>
      <c r="I1007" s="179">
        <v>10</v>
      </c>
      <c r="J1007" s="38">
        <v>2017</v>
      </c>
      <c r="K1007" s="38" t="s">
        <v>1786</v>
      </c>
      <c r="L1007" s="157">
        <v>42958.136111111111</v>
      </c>
      <c r="M1007" s="157">
        <v>42958.161111111112</v>
      </c>
      <c r="N1007" s="157">
        <v>42958.182638888888</v>
      </c>
      <c r="O1007" s="157">
        <v>42958.20416666667</v>
      </c>
      <c r="P1007" s="38" t="s">
        <v>1787</v>
      </c>
      <c r="Q1007" s="239">
        <f t="shared" si="173"/>
        <v>2.1527777775190771E-2</v>
      </c>
      <c r="R1007" s="239">
        <f t="shared" si="174"/>
        <v>6.805555555911269E-2</v>
      </c>
      <c r="S1007" s="21">
        <f t="shared" si="175"/>
        <v>0.12916666665114462</v>
      </c>
      <c r="U1007" s="249">
        <v>579</v>
      </c>
      <c r="V1007" s="155" t="s">
        <v>1784</v>
      </c>
    </row>
    <row r="1008" spans="1:22">
      <c r="A1008" s="155" t="s">
        <v>1133</v>
      </c>
      <c r="B1008" s="38" t="s">
        <v>1519</v>
      </c>
      <c r="C1008" s="38" t="s">
        <v>1134</v>
      </c>
      <c r="D1008" s="38" t="s">
        <v>1107</v>
      </c>
      <c r="E1008" s="126" t="s">
        <v>273</v>
      </c>
      <c r="F1008" s="179" t="s">
        <v>1108</v>
      </c>
      <c r="G1008" s="179">
        <v>44</v>
      </c>
      <c r="H1008" s="179">
        <v>-125</v>
      </c>
      <c r="I1008" s="179">
        <v>10</v>
      </c>
      <c r="J1008" s="38">
        <v>2017</v>
      </c>
      <c r="K1008" s="38" t="s">
        <v>1785</v>
      </c>
      <c r="L1008" s="157">
        <v>42958.361805555556</v>
      </c>
      <c r="M1008" s="157">
        <v>42958.395138888889</v>
      </c>
      <c r="N1008" s="157">
        <v>42958.574305555558</v>
      </c>
      <c r="O1008" s="157">
        <v>42958.631249999999</v>
      </c>
      <c r="P1008" s="38" t="s">
        <v>1781</v>
      </c>
      <c r="Q1008" s="239">
        <f t="shared" si="173"/>
        <v>0.17916666666860692</v>
      </c>
      <c r="R1008" s="239">
        <f t="shared" si="174"/>
        <v>0.2694444444423425</v>
      </c>
      <c r="S1008" s="21">
        <f t="shared" si="175"/>
        <v>1.0750000000116415</v>
      </c>
      <c r="U1008" s="249">
        <v>774</v>
      </c>
      <c r="V1008" s="155" t="s">
        <v>1772</v>
      </c>
    </row>
    <row r="1009" spans="1:22">
      <c r="A1009" s="155" t="s">
        <v>1133</v>
      </c>
      <c r="B1009" s="38" t="s">
        <v>1519</v>
      </c>
      <c r="C1009" s="38" t="s">
        <v>1134</v>
      </c>
      <c r="D1009" s="38" t="s">
        <v>1107</v>
      </c>
      <c r="E1009" s="126" t="s">
        <v>273</v>
      </c>
      <c r="F1009" s="179" t="s">
        <v>1108</v>
      </c>
      <c r="G1009" s="179">
        <v>44</v>
      </c>
      <c r="H1009" s="179">
        <v>-125</v>
      </c>
      <c r="I1009" s="179">
        <v>10</v>
      </c>
      <c r="J1009" s="38">
        <v>2017</v>
      </c>
      <c r="K1009" s="38" t="s">
        <v>1783</v>
      </c>
      <c r="L1009" s="157">
        <v>42958.720833333333</v>
      </c>
      <c r="M1009" s="157">
        <v>42958.751388888886</v>
      </c>
      <c r="N1009" s="157">
        <v>42959.099305555559</v>
      </c>
      <c r="O1009" s="157">
        <v>42959.124305555553</v>
      </c>
      <c r="P1009" s="38" t="s">
        <v>1781</v>
      </c>
      <c r="Q1009" s="239">
        <f t="shared" si="173"/>
        <v>0.3479166666729725</v>
      </c>
      <c r="R1009" s="239">
        <f t="shared" si="174"/>
        <v>0.40347222222044365</v>
      </c>
      <c r="S1009" s="21">
        <f t="shared" si="175"/>
        <v>2.087500000037835</v>
      </c>
      <c r="U1009" s="249">
        <v>776</v>
      </c>
      <c r="V1009" s="155" t="s">
        <v>1784</v>
      </c>
    </row>
    <row r="1010" spans="1:22">
      <c r="A1010" s="155" t="s">
        <v>1133</v>
      </c>
      <c r="B1010" s="38" t="s">
        <v>1519</v>
      </c>
      <c r="C1010" s="38" t="s">
        <v>1134</v>
      </c>
      <c r="D1010" s="38" t="s">
        <v>1107</v>
      </c>
      <c r="E1010" s="126" t="s">
        <v>273</v>
      </c>
      <c r="F1010" s="179" t="s">
        <v>1108</v>
      </c>
      <c r="G1010" s="179">
        <v>44</v>
      </c>
      <c r="H1010" s="179">
        <v>-125</v>
      </c>
      <c r="I1010" s="179">
        <v>10</v>
      </c>
      <c r="J1010" s="38">
        <v>2017</v>
      </c>
      <c r="K1010" s="38" t="s">
        <v>1780</v>
      </c>
      <c r="L1010" s="157">
        <v>42959.257638888892</v>
      </c>
      <c r="M1010" s="157">
        <v>42959.288194444445</v>
      </c>
      <c r="N1010" s="157">
        <v>42959.503472222219</v>
      </c>
      <c r="O1010" s="157">
        <v>42959.534722222219</v>
      </c>
      <c r="P1010" s="38" t="s">
        <v>1781</v>
      </c>
      <c r="Q1010" s="239">
        <f t="shared" si="173"/>
        <v>0.21527777777373558</v>
      </c>
      <c r="R1010" s="239">
        <f t="shared" si="174"/>
        <v>0.2770833333270275</v>
      </c>
      <c r="S1010" s="21">
        <f t="shared" si="175"/>
        <v>1.2916666666424135</v>
      </c>
      <c r="U1010" s="249">
        <v>774</v>
      </c>
      <c r="V1010" s="155" t="s">
        <v>1782</v>
      </c>
    </row>
    <row r="1011" spans="1:22">
      <c r="A1011" s="155" t="s">
        <v>1133</v>
      </c>
      <c r="B1011" s="38" t="s">
        <v>1519</v>
      </c>
      <c r="C1011" s="38" t="s">
        <v>1134</v>
      </c>
      <c r="D1011" s="38" t="s">
        <v>1107</v>
      </c>
      <c r="E1011" s="126" t="s">
        <v>273</v>
      </c>
      <c r="F1011" s="179" t="s">
        <v>1108</v>
      </c>
      <c r="G1011" s="179">
        <v>44</v>
      </c>
      <c r="H1011" s="179">
        <v>-125</v>
      </c>
      <c r="I1011" s="179">
        <v>10</v>
      </c>
      <c r="J1011" s="38">
        <v>2017</v>
      </c>
      <c r="K1011" s="38" t="s">
        <v>1778</v>
      </c>
      <c r="L1011" s="157">
        <v>42959.668749999997</v>
      </c>
      <c r="M1011" s="157">
        <v>42959.774305555555</v>
      </c>
      <c r="N1011" s="157">
        <v>42959.92291666667</v>
      </c>
      <c r="O1011" s="157">
        <v>42960.025694444441</v>
      </c>
      <c r="P1011" s="38" t="s">
        <v>1622</v>
      </c>
      <c r="Q1011" s="239">
        <f t="shared" si="173"/>
        <v>0.148611111115315</v>
      </c>
      <c r="R1011" s="239">
        <f t="shared" si="174"/>
        <v>0.35694444444379769</v>
      </c>
      <c r="S1011" s="21">
        <f t="shared" si="175"/>
        <v>0.89166666669188999</v>
      </c>
      <c r="U1011" s="249">
        <v>2900</v>
      </c>
      <c r="V1011" s="155" t="s">
        <v>1779</v>
      </c>
    </row>
    <row r="1012" spans="1:22">
      <c r="A1012" s="155" t="s">
        <v>1133</v>
      </c>
      <c r="B1012" s="38" t="s">
        <v>1519</v>
      </c>
      <c r="C1012" s="38" t="s">
        <v>1134</v>
      </c>
      <c r="D1012" s="38" t="s">
        <v>1107</v>
      </c>
      <c r="E1012" s="126" t="s">
        <v>273</v>
      </c>
      <c r="F1012" s="179" t="s">
        <v>1108</v>
      </c>
      <c r="G1012" s="179">
        <v>45</v>
      </c>
      <c r="H1012" s="179">
        <v>-130</v>
      </c>
      <c r="I1012" s="179">
        <v>9</v>
      </c>
      <c r="J1012" s="38">
        <v>2017</v>
      </c>
      <c r="K1012" s="38" t="s">
        <v>1776</v>
      </c>
      <c r="L1012" s="157">
        <v>42961.046527777777</v>
      </c>
      <c r="M1012" s="157">
        <v>42961.097222222219</v>
      </c>
      <c r="N1012" s="157">
        <v>42961.356944444444</v>
      </c>
      <c r="O1012" s="157">
        <v>42961.407638888886</v>
      </c>
      <c r="P1012" s="38" t="s">
        <v>1558</v>
      </c>
      <c r="Q1012" s="239">
        <f t="shared" si="173"/>
        <v>0.25972222222480923</v>
      </c>
      <c r="R1012" s="239">
        <f t="shared" si="174"/>
        <v>0.36111111110949423</v>
      </c>
      <c r="S1012" s="21">
        <f t="shared" si="175"/>
        <v>1.5583333333488554</v>
      </c>
      <c r="U1012" s="249">
        <v>1540</v>
      </c>
      <c r="V1012" s="155" t="s">
        <v>1777</v>
      </c>
    </row>
    <row r="1013" spans="1:22">
      <c r="A1013" s="155" t="s">
        <v>1133</v>
      </c>
      <c r="B1013" s="38" t="s">
        <v>1519</v>
      </c>
      <c r="C1013" s="38" t="s">
        <v>1134</v>
      </c>
      <c r="D1013" s="38" t="s">
        <v>1107</v>
      </c>
      <c r="E1013" s="126" t="s">
        <v>273</v>
      </c>
      <c r="F1013" s="179" t="s">
        <v>1108</v>
      </c>
      <c r="G1013" s="179">
        <v>45</v>
      </c>
      <c r="H1013" s="179">
        <v>-130</v>
      </c>
      <c r="I1013" s="179">
        <v>9</v>
      </c>
      <c r="J1013" s="38">
        <v>2017</v>
      </c>
      <c r="K1013" s="38" t="s">
        <v>1775</v>
      </c>
      <c r="L1013" s="157">
        <v>42961.44027777778</v>
      </c>
      <c r="M1013" s="157">
        <v>42961.5</v>
      </c>
      <c r="N1013" s="157">
        <v>42961.697222222225</v>
      </c>
      <c r="O1013" s="157">
        <v>42961.738888888889</v>
      </c>
      <c r="P1013" s="38" t="s">
        <v>1558</v>
      </c>
      <c r="Q1013" s="239">
        <f t="shared" si="173"/>
        <v>0.19722222222480923</v>
      </c>
      <c r="R1013" s="239">
        <f t="shared" si="174"/>
        <v>0.29861111110949423</v>
      </c>
      <c r="S1013" s="21">
        <f t="shared" si="175"/>
        <v>1.1833333333488554</v>
      </c>
      <c r="U1013" s="249">
        <v>1541</v>
      </c>
      <c r="V1013" s="155" t="s">
        <v>1765</v>
      </c>
    </row>
    <row r="1014" spans="1:22">
      <c r="A1014" s="155" t="s">
        <v>1133</v>
      </c>
      <c r="B1014" s="38" t="s">
        <v>1519</v>
      </c>
      <c r="C1014" s="38" t="s">
        <v>1134</v>
      </c>
      <c r="D1014" s="38" t="s">
        <v>1107</v>
      </c>
      <c r="E1014" s="126" t="s">
        <v>273</v>
      </c>
      <c r="F1014" s="179" t="s">
        <v>1108</v>
      </c>
      <c r="G1014" s="179">
        <v>45</v>
      </c>
      <c r="H1014" s="179">
        <v>-130</v>
      </c>
      <c r="I1014" s="179">
        <v>9</v>
      </c>
      <c r="J1014" s="38">
        <v>2017</v>
      </c>
      <c r="K1014" s="38" t="s">
        <v>1773</v>
      </c>
      <c r="L1014" s="157">
        <v>42961.863888888889</v>
      </c>
      <c r="M1014" s="157">
        <v>42961.911111111112</v>
      </c>
      <c r="N1014" s="157">
        <v>42962.061111111114</v>
      </c>
      <c r="O1014" s="157">
        <v>42962.111111111109</v>
      </c>
      <c r="P1014" s="38" t="s">
        <v>1767</v>
      </c>
      <c r="Q1014" s="239">
        <f t="shared" si="173"/>
        <v>0.15000000000145519</v>
      </c>
      <c r="R1014" s="239">
        <f t="shared" si="174"/>
        <v>0.24722222222044365</v>
      </c>
      <c r="S1014" s="21">
        <f t="shared" si="175"/>
        <v>0.90000000000873115</v>
      </c>
      <c r="U1014" s="249">
        <v>1542</v>
      </c>
      <c r="V1014" s="155" t="s">
        <v>1774</v>
      </c>
    </row>
    <row r="1015" spans="1:22">
      <c r="A1015" s="155" t="s">
        <v>1133</v>
      </c>
      <c r="B1015" s="38" t="s">
        <v>1519</v>
      </c>
      <c r="C1015" s="38" t="s">
        <v>1134</v>
      </c>
      <c r="D1015" s="38" t="s">
        <v>1107</v>
      </c>
      <c r="E1015" s="126" t="s">
        <v>273</v>
      </c>
      <c r="F1015" s="179" t="s">
        <v>1108</v>
      </c>
      <c r="G1015" s="179">
        <v>45</v>
      </c>
      <c r="H1015" s="179">
        <v>-129</v>
      </c>
      <c r="I1015" s="179">
        <v>9</v>
      </c>
      <c r="J1015" s="38">
        <v>2017</v>
      </c>
      <c r="K1015" s="38" t="s">
        <v>1771</v>
      </c>
      <c r="L1015" s="157">
        <v>42962.184027777781</v>
      </c>
      <c r="M1015" s="157">
        <v>42962.232638888891</v>
      </c>
      <c r="N1015" s="157">
        <v>42962.405555555553</v>
      </c>
      <c r="O1015" s="157">
        <v>42962.463194444441</v>
      </c>
      <c r="P1015" s="38" t="s">
        <v>1767</v>
      </c>
      <c r="Q1015" s="239">
        <f t="shared" si="173"/>
        <v>0.17291666666278616</v>
      </c>
      <c r="R1015" s="239">
        <f t="shared" si="174"/>
        <v>0.27916666665987577</v>
      </c>
      <c r="S1015" s="21">
        <f t="shared" si="175"/>
        <v>1.0374999999767169</v>
      </c>
      <c r="U1015" s="249">
        <v>1520</v>
      </c>
      <c r="V1015" s="155" t="s">
        <v>1772</v>
      </c>
    </row>
    <row r="1016" spans="1:22">
      <c r="A1016" s="155" t="s">
        <v>1133</v>
      </c>
      <c r="B1016" s="38" t="s">
        <v>1519</v>
      </c>
      <c r="C1016" s="38" t="s">
        <v>1134</v>
      </c>
      <c r="D1016" s="38" t="s">
        <v>1107</v>
      </c>
      <c r="E1016" s="126" t="s">
        <v>273</v>
      </c>
      <c r="F1016" s="179" t="s">
        <v>1108</v>
      </c>
      <c r="G1016" s="179">
        <v>0</v>
      </c>
      <c r="H1016" s="179">
        <v>0</v>
      </c>
      <c r="I1016" s="179">
        <v>9</v>
      </c>
      <c r="J1016" s="38">
        <v>2017</v>
      </c>
      <c r="K1016" s="38" t="s">
        <v>1769</v>
      </c>
      <c r="L1016" s="157">
        <v>42962.493750000001</v>
      </c>
      <c r="M1016" s="157"/>
      <c r="N1016" s="157"/>
      <c r="O1016" s="157">
        <v>42963.25277777778</v>
      </c>
      <c r="P1016" s="38" t="s">
        <v>1767</v>
      </c>
      <c r="Q1016" s="239">
        <f t="shared" si="173"/>
        <v>0</v>
      </c>
      <c r="R1016" s="239">
        <f t="shared" si="174"/>
        <v>0.75902777777810115</v>
      </c>
      <c r="S1016" s="21">
        <f t="shared" si="175"/>
        <v>0</v>
      </c>
      <c r="U1016" s="249">
        <v>580</v>
      </c>
      <c r="V1016" s="155" t="s">
        <v>1770</v>
      </c>
    </row>
    <row r="1017" spans="1:22">
      <c r="A1017" s="155" t="s">
        <v>1135</v>
      </c>
      <c r="B1017" s="38" t="s">
        <v>1519</v>
      </c>
      <c r="C1017" s="38" t="s">
        <v>1136</v>
      </c>
      <c r="D1017" s="38" t="s">
        <v>1137</v>
      </c>
      <c r="E1017" s="126" t="s">
        <v>273</v>
      </c>
      <c r="F1017" s="179" t="s">
        <v>1108</v>
      </c>
      <c r="G1017" s="179">
        <v>45</v>
      </c>
      <c r="H1017" s="179">
        <v>-130</v>
      </c>
      <c r="I1017" s="179">
        <v>9</v>
      </c>
      <c r="J1017" s="38">
        <v>2017</v>
      </c>
      <c r="K1017" s="38" t="s">
        <v>1766</v>
      </c>
      <c r="L1017" s="157">
        <v>42968.933333333334</v>
      </c>
      <c r="M1017" s="157">
        <v>42968.993750000001</v>
      </c>
      <c r="N1017" s="157">
        <v>42969.029861111114</v>
      </c>
      <c r="O1017" s="157">
        <v>42969.073611111111</v>
      </c>
      <c r="P1017" s="38" t="s">
        <v>1767</v>
      </c>
      <c r="Q1017" s="239">
        <f t="shared" si="173"/>
        <v>3.6111111112404615E-2</v>
      </c>
      <c r="R1017" s="239">
        <f t="shared" si="174"/>
        <v>0.14027777777664596</v>
      </c>
      <c r="S1017" s="21">
        <f t="shared" si="175"/>
        <v>0.21666666667442769</v>
      </c>
      <c r="U1017" s="249">
        <v>1541</v>
      </c>
      <c r="V1017" s="155" t="s">
        <v>1768</v>
      </c>
    </row>
    <row r="1018" spans="1:22">
      <c r="A1018" s="155" t="s">
        <v>1135</v>
      </c>
      <c r="B1018" s="38" t="s">
        <v>1519</v>
      </c>
      <c r="C1018" s="38" t="s">
        <v>1136</v>
      </c>
      <c r="D1018" s="38" t="s">
        <v>1137</v>
      </c>
      <c r="E1018" s="126" t="s">
        <v>273</v>
      </c>
      <c r="F1018" s="179" t="s">
        <v>1108</v>
      </c>
      <c r="G1018" s="179">
        <v>45</v>
      </c>
      <c r="H1018" s="179">
        <v>-129</v>
      </c>
      <c r="I1018" s="179">
        <v>9</v>
      </c>
      <c r="J1018" s="38">
        <v>2017</v>
      </c>
      <c r="K1018" s="38" t="s">
        <v>1763</v>
      </c>
      <c r="L1018" s="157">
        <v>42969.133333333331</v>
      </c>
      <c r="M1018" s="157">
        <v>42969.180555555555</v>
      </c>
      <c r="N1018" s="157">
        <v>42969.768750000003</v>
      </c>
      <c r="O1018" s="157">
        <v>42969.80972222222</v>
      </c>
      <c r="P1018" s="38" t="s">
        <v>1764</v>
      </c>
      <c r="Q1018" s="239">
        <f t="shared" si="173"/>
        <v>0.58819444444816327</v>
      </c>
      <c r="R1018" s="239">
        <f t="shared" si="174"/>
        <v>0.67638888888905058</v>
      </c>
      <c r="S1018" s="21">
        <f t="shared" si="175"/>
        <v>3.5291666666889796</v>
      </c>
      <c r="U1018" s="249">
        <v>1522</v>
      </c>
      <c r="V1018" s="155" t="s">
        <v>1765</v>
      </c>
    </row>
    <row r="1019" spans="1:22">
      <c r="A1019" s="155" t="s">
        <v>1135</v>
      </c>
      <c r="B1019" s="38" t="s">
        <v>1519</v>
      </c>
      <c r="C1019" s="38" t="s">
        <v>1136</v>
      </c>
      <c r="D1019" s="38" t="s">
        <v>1137</v>
      </c>
      <c r="E1019" s="126" t="s">
        <v>273</v>
      </c>
      <c r="F1019" s="179" t="s">
        <v>1108</v>
      </c>
      <c r="G1019" s="179">
        <v>45</v>
      </c>
      <c r="H1019" s="179">
        <v>-129</v>
      </c>
      <c r="I1019" s="179">
        <v>9</v>
      </c>
      <c r="J1019" s="38">
        <v>2017</v>
      </c>
      <c r="K1019" s="38" t="s">
        <v>1762</v>
      </c>
      <c r="L1019" s="157">
        <v>42970.289583333331</v>
      </c>
      <c r="M1019" s="157">
        <v>42970.359722222223</v>
      </c>
      <c r="N1019" s="157">
        <v>42970.418055555558</v>
      </c>
      <c r="O1019" s="157">
        <v>42970.495833333334</v>
      </c>
      <c r="P1019" s="38" t="s">
        <v>1558</v>
      </c>
      <c r="Q1019" s="239">
        <f t="shared" si="173"/>
        <v>5.8333333334303461E-2</v>
      </c>
      <c r="R1019" s="239">
        <f t="shared" si="174"/>
        <v>0.20625000000291038</v>
      </c>
      <c r="S1019" s="21">
        <f t="shared" si="175"/>
        <v>0.35000000000582077</v>
      </c>
      <c r="U1019" s="249">
        <v>2611</v>
      </c>
      <c r="V1019" s="155" t="s">
        <v>1756</v>
      </c>
    </row>
    <row r="1020" spans="1:22">
      <c r="A1020" s="155" t="s">
        <v>1135</v>
      </c>
      <c r="B1020" s="38" t="s">
        <v>1519</v>
      </c>
      <c r="C1020" s="38" t="s">
        <v>1136</v>
      </c>
      <c r="D1020" s="38" t="s">
        <v>1137</v>
      </c>
      <c r="E1020" s="126" t="s">
        <v>273</v>
      </c>
      <c r="F1020" s="179" t="s">
        <v>1108</v>
      </c>
      <c r="G1020" s="179">
        <v>44</v>
      </c>
      <c r="H1020" s="179">
        <v>-124</v>
      </c>
      <c r="I1020" s="179">
        <v>10</v>
      </c>
      <c r="J1020" s="38">
        <v>2017</v>
      </c>
      <c r="K1020" s="38" t="s">
        <v>1761</v>
      </c>
      <c r="L1020" s="157">
        <v>42971.371527777781</v>
      </c>
      <c r="M1020" s="157">
        <v>42971.419444444444</v>
      </c>
      <c r="N1020" s="157">
        <v>42971.49722222222</v>
      </c>
      <c r="O1020" s="157">
        <v>42971.556250000001</v>
      </c>
      <c r="P1020" s="38" t="s">
        <v>1758</v>
      </c>
      <c r="Q1020" s="239">
        <f t="shared" si="173"/>
        <v>7.7777777776645962E-2</v>
      </c>
      <c r="R1020" s="239">
        <f t="shared" si="174"/>
        <v>0.18472222222044365</v>
      </c>
      <c r="S1020" s="21">
        <f t="shared" si="175"/>
        <v>0.46666666665987577</v>
      </c>
      <c r="U1020" s="249">
        <v>585</v>
      </c>
      <c r="V1020" s="155" t="s">
        <v>1756</v>
      </c>
    </row>
    <row r="1021" spans="1:22">
      <c r="A1021" s="155" t="s">
        <v>1135</v>
      </c>
      <c r="B1021" s="38" t="s">
        <v>1519</v>
      </c>
      <c r="C1021" s="38" t="s">
        <v>1136</v>
      </c>
      <c r="D1021" s="38" t="s">
        <v>1137</v>
      </c>
      <c r="E1021" s="126" t="s">
        <v>273</v>
      </c>
      <c r="F1021" s="179" t="s">
        <v>1108</v>
      </c>
      <c r="G1021" s="179">
        <v>44</v>
      </c>
      <c r="H1021" s="179">
        <v>-124</v>
      </c>
      <c r="I1021" s="179">
        <v>10</v>
      </c>
      <c r="J1021" s="38">
        <v>2017</v>
      </c>
      <c r="K1021" s="38" t="s">
        <v>1759</v>
      </c>
      <c r="L1021" s="157">
        <v>42971.995833333334</v>
      </c>
      <c r="M1021" s="157">
        <v>42972.004861111112</v>
      </c>
      <c r="N1021" s="157">
        <v>42972.020138888889</v>
      </c>
      <c r="O1021" s="157">
        <v>42972.027083333334</v>
      </c>
      <c r="P1021" s="38" t="s">
        <v>1730</v>
      </c>
      <c r="Q1021" s="239">
        <f t="shared" si="173"/>
        <v>1.5277777776645962E-2</v>
      </c>
      <c r="R1021" s="239">
        <f t="shared" si="174"/>
        <v>3.125E-2</v>
      </c>
      <c r="S1021" s="21">
        <f t="shared" si="175"/>
        <v>9.1666666659875773E-2</v>
      </c>
      <c r="U1021" s="249">
        <v>80</v>
      </c>
      <c r="V1021" s="155" t="s">
        <v>1760</v>
      </c>
    </row>
    <row r="1022" spans="1:22">
      <c r="A1022" s="155" t="s">
        <v>1135</v>
      </c>
      <c r="B1022" s="38" t="s">
        <v>1519</v>
      </c>
      <c r="C1022" s="38" t="s">
        <v>1136</v>
      </c>
      <c r="D1022" s="38" t="s">
        <v>1137</v>
      </c>
      <c r="E1022" s="126" t="s">
        <v>273</v>
      </c>
      <c r="F1022" s="179" t="s">
        <v>1108</v>
      </c>
      <c r="G1022" s="179">
        <v>44</v>
      </c>
      <c r="H1022" s="179">
        <v>-124</v>
      </c>
      <c r="I1022" s="179">
        <v>10</v>
      </c>
      <c r="J1022" s="38">
        <v>2017</v>
      </c>
      <c r="K1022" s="38" t="s">
        <v>1757</v>
      </c>
      <c r="L1022" s="157">
        <v>42972.909722222219</v>
      </c>
      <c r="M1022" s="157">
        <v>42972.93472222222</v>
      </c>
      <c r="N1022" s="157">
        <v>42972.990277777775</v>
      </c>
      <c r="O1022" s="157">
        <v>42973.029861111114</v>
      </c>
      <c r="P1022" s="38" t="s">
        <v>1758</v>
      </c>
      <c r="Q1022" s="239">
        <f t="shared" si="173"/>
        <v>5.5555555554747116E-2</v>
      </c>
      <c r="R1022" s="239">
        <f t="shared" si="174"/>
        <v>0.12013888889487134</v>
      </c>
      <c r="S1022" s="21">
        <f t="shared" si="175"/>
        <v>0.33333333332848269</v>
      </c>
      <c r="U1022" s="249">
        <v>583</v>
      </c>
      <c r="V1022" s="155" t="s">
        <v>1756</v>
      </c>
    </row>
    <row r="1023" spans="1:22">
      <c r="A1023" s="155" t="s">
        <v>1135</v>
      </c>
      <c r="B1023" s="38" t="s">
        <v>1519</v>
      </c>
      <c r="C1023" s="38" t="s">
        <v>1136</v>
      </c>
      <c r="D1023" s="38" t="s">
        <v>1137</v>
      </c>
      <c r="E1023" s="126" t="s">
        <v>273</v>
      </c>
      <c r="F1023" s="179" t="s">
        <v>1108</v>
      </c>
      <c r="G1023" s="179">
        <v>44</v>
      </c>
      <c r="H1023" s="179">
        <v>-125</v>
      </c>
      <c r="I1023" s="179">
        <v>10</v>
      </c>
      <c r="J1023" s="38">
        <v>2017</v>
      </c>
      <c r="K1023" s="38" t="s">
        <v>1755</v>
      </c>
      <c r="L1023" s="157">
        <v>42973.598611111112</v>
      </c>
      <c r="M1023" s="157">
        <v>42973.684027777781</v>
      </c>
      <c r="N1023" s="157">
        <v>42973.716666666667</v>
      </c>
      <c r="O1023" s="157">
        <v>42973.79583333333</v>
      </c>
      <c r="P1023" s="38" t="s">
        <v>1622</v>
      </c>
      <c r="Q1023" s="239">
        <f t="shared" si="173"/>
        <v>3.2638888886140194E-2</v>
      </c>
      <c r="R1023" s="239">
        <f t="shared" si="174"/>
        <v>0.19722222221753327</v>
      </c>
      <c r="S1023" s="21">
        <f t="shared" si="175"/>
        <v>0.19583333331684116</v>
      </c>
      <c r="U1023" s="249">
        <v>2898</v>
      </c>
      <c r="V1023" s="155" t="s">
        <v>1756</v>
      </c>
    </row>
    <row r="1024" spans="1:22">
      <c r="A1024" s="155" t="s">
        <v>1138</v>
      </c>
      <c r="B1024" s="38" t="s">
        <v>1519</v>
      </c>
      <c r="C1024" s="38" t="s">
        <v>1139</v>
      </c>
      <c r="D1024" s="38" t="s">
        <v>1082</v>
      </c>
      <c r="E1024" s="126" t="s">
        <v>273</v>
      </c>
      <c r="F1024" s="38" t="s">
        <v>1004</v>
      </c>
      <c r="G1024" s="179">
        <v>44</v>
      </c>
      <c r="H1024" s="179">
        <v>-124</v>
      </c>
      <c r="I1024" s="179">
        <v>10</v>
      </c>
      <c r="J1024" s="38">
        <v>2017</v>
      </c>
      <c r="K1024" s="38" t="s">
        <v>1754</v>
      </c>
      <c r="L1024" s="157">
        <v>42980.590277777781</v>
      </c>
      <c r="M1024" s="157">
        <v>42980.62222222222</v>
      </c>
      <c r="N1024" s="157">
        <v>42980.806250000001</v>
      </c>
      <c r="O1024" s="157">
        <v>42980.815972222219</v>
      </c>
      <c r="P1024" s="38" t="s">
        <v>1737</v>
      </c>
      <c r="Q1024" s="239">
        <f t="shared" si="173"/>
        <v>0.18402777778101154</v>
      </c>
      <c r="R1024" s="239">
        <f t="shared" si="174"/>
        <v>0.22569444443797693</v>
      </c>
      <c r="S1024" s="21">
        <f t="shared" si="175"/>
        <v>1.1041666666860692</v>
      </c>
      <c r="U1024" s="249">
        <v>71</v>
      </c>
      <c r="V1024" s="155" t="s">
        <v>1752</v>
      </c>
    </row>
    <row r="1025" spans="1:22">
      <c r="A1025" s="155" t="s">
        <v>1138</v>
      </c>
      <c r="B1025" s="38" t="s">
        <v>1519</v>
      </c>
      <c r="C1025" s="38" t="s">
        <v>1139</v>
      </c>
      <c r="D1025" s="38" t="s">
        <v>1082</v>
      </c>
      <c r="E1025" s="126" t="s">
        <v>273</v>
      </c>
      <c r="F1025" s="38" t="s">
        <v>1004</v>
      </c>
      <c r="G1025" s="179">
        <v>44</v>
      </c>
      <c r="H1025" s="179">
        <v>-124</v>
      </c>
      <c r="I1025" s="179">
        <v>10</v>
      </c>
      <c r="J1025" s="38">
        <v>2017</v>
      </c>
      <c r="K1025" s="38" t="s">
        <v>1753</v>
      </c>
      <c r="L1025" s="157">
        <v>42980.964583333334</v>
      </c>
      <c r="M1025" s="157">
        <v>42980.992361111108</v>
      </c>
      <c r="N1025" s="157">
        <v>42981.242361111108</v>
      </c>
      <c r="O1025" s="157">
        <v>42981.261805555558</v>
      </c>
      <c r="P1025" s="38" t="s">
        <v>1740</v>
      </c>
      <c r="Q1025" s="239">
        <f t="shared" si="173"/>
        <v>0.25</v>
      </c>
      <c r="R1025" s="239">
        <f t="shared" si="174"/>
        <v>0.29722222222335404</v>
      </c>
      <c r="S1025" s="21">
        <f t="shared" si="175"/>
        <v>1.5</v>
      </c>
      <c r="U1025" s="249">
        <v>81</v>
      </c>
      <c r="V1025" s="155" t="s">
        <v>1752</v>
      </c>
    </row>
    <row r="1026" spans="1:22">
      <c r="A1026" s="155" t="s">
        <v>1138</v>
      </c>
      <c r="B1026" s="38" t="s">
        <v>1519</v>
      </c>
      <c r="C1026" s="38" t="s">
        <v>1139</v>
      </c>
      <c r="D1026" s="38" t="s">
        <v>1082</v>
      </c>
      <c r="E1026" s="126" t="s">
        <v>273</v>
      </c>
      <c r="F1026" s="38" t="s">
        <v>1004</v>
      </c>
      <c r="G1026" s="179">
        <v>44</v>
      </c>
      <c r="H1026" s="179">
        <v>-124</v>
      </c>
      <c r="I1026" s="179">
        <v>10</v>
      </c>
      <c r="J1026" s="38">
        <v>2017</v>
      </c>
      <c r="K1026" s="38" t="s">
        <v>1750</v>
      </c>
      <c r="L1026" s="157">
        <v>42982.670138888891</v>
      </c>
      <c r="M1026" s="157">
        <v>42982.696527777778</v>
      </c>
      <c r="N1026" s="157">
        <v>42983.029861111114</v>
      </c>
      <c r="O1026" s="157">
        <v>42983.052777777775</v>
      </c>
      <c r="P1026" s="38" t="s">
        <v>1751</v>
      </c>
      <c r="Q1026" s="239">
        <f t="shared" si="173"/>
        <v>0.33333333333575865</v>
      </c>
      <c r="R1026" s="239">
        <f t="shared" si="174"/>
        <v>0.382638888884685</v>
      </c>
      <c r="S1026" s="21">
        <f t="shared" si="175"/>
        <v>2.0000000000145519</v>
      </c>
      <c r="U1026" s="249">
        <v>622</v>
      </c>
      <c r="V1026" s="155" t="s">
        <v>1752</v>
      </c>
    </row>
    <row r="1027" spans="1:22">
      <c r="A1027" s="155" t="s">
        <v>1138</v>
      </c>
      <c r="B1027" s="38" t="s">
        <v>1519</v>
      </c>
      <c r="C1027" s="38" t="s">
        <v>1139</v>
      </c>
      <c r="D1027" s="38" t="s">
        <v>1082</v>
      </c>
      <c r="E1027" s="126" t="s">
        <v>273</v>
      </c>
      <c r="F1027" s="38" t="s">
        <v>1004</v>
      </c>
      <c r="G1027" s="179">
        <v>44</v>
      </c>
      <c r="H1027" s="179">
        <v>-125</v>
      </c>
      <c r="I1027" s="179">
        <v>10</v>
      </c>
      <c r="J1027" s="38">
        <v>2017</v>
      </c>
      <c r="K1027" s="38" t="s">
        <v>1748</v>
      </c>
      <c r="L1027" s="157">
        <v>42983.179861111108</v>
      </c>
      <c r="M1027" s="157">
        <v>42983.227083333331</v>
      </c>
      <c r="N1027" s="157">
        <v>42983.56527777778</v>
      </c>
      <c r="O1027" s="157">
        <v>42983.604861111111</v>
      </c>
      <c r="P1027" s="38" t="s">
        <v>1749</v>
      </c>
      <c r="Q1027" s="239">
        <f t="shared" si="173"/>
        <v>0.33819444444816327</v>
      </c>
      <c r="R1027" s="239">
        <f t="shared" si="174"/>
        <v>0.42500000000291038</v>
      </c>
      <c r="S1027" s="21">
        <f t="shared" si="175"/>
        <v>2.0291666666889796</v>
      </c>
      <c r="U1027" s="249">
        <v>1315</v>
      </c>
      <c r="V1027" s="155" t="s">
        <v>1747</v>
      </c>
    </row>
    <row r="1028" spans="1:22">
      <c r="A1028" s="155" t="s">
        <v>1138</v>
      </c>
      <c r="B1028" s="38" t="s">
        <v>1519</v>
      </c>
      <c r="C1028" s="38" t="s">
        <v>1139</v>
      </c>
      <c r="D1028" s="38" t="s">
        <v>1082</v>
      </c>
      <c r="E1028" s="126" t="s">
        <v>273</v>
      </c>
      <c r="F1028" s="38" t="s">
        <v>1004</v>
      </c>
      <c r="G1028" s="179">
        <v>44</v>
      </c>
      <c r="H1028" s="179">
        <v>-125</v>
      </c>
      <c r="I1028" s="179">
        <v>10</v>
      </c>
      <c r="J1028" s="38">
        <v>2017</v>
      </c>
      <c r="K1028" s="38" t="s">
        <v>1745</v>
      </c>
      <c r="L1028" s="157">
        <v>42983.769444444442</v>
      </c>
      <c r="M1028" s="157">
        <v>42983.828472222223</v>
      </c>
      <c r="N1028" s="157">
        <v>42984.092361111114</v>
      </c>
      <c r="O1028" s="157">
        <v>42984.146527777775</v>
      </c>
      <c r="P1028" s="38" t="s">
        <v>1746</v>
      </c>
      <c r="Q1028" s="239">
        <f t="shared" si="173"/>
        <v>0.26388888889050577</v>
      </c>
      <c r="R1028" s="239">
        <f t="shared" si="174"/>
        <v>0.37708333333284827</v>
      </c>
      <c r="S1028" s="21">
        <f t="shared" si="175"/>
        <v>1.5833333333430346</v>
      </c>
      <c r="U1028" s="249">
        <v>1908</v>
      </c>
      <c r="V1028" s="155" t="s">
        <v>1747</v>
      </c>
    </row>
    <row r="1029" spans="1:22">
      <c r="A1029" s="155" t="s">
        <v>1138</v>
      </c>
      <c r="B1029" s="38" t="s">
        <v>1519</v>
      </c>
      <c r="C1029" s="38" t="s">
        <v>1139</v>
      </c>
      <c r="D1029" s="38" t="s">
        <v>1082</v>
      </c>
      <c r="E1029" s="126" t="s">
        <v>273</v>
      </c>
      <c r="F1029" s="38" t="s">
        <v>1004</v>
      </c>
      <c r="G1029" s="179">
        <v>44</v>
      </c>
      <c r="H1029" s="179">
        <v>-125</v>
      </c>
      <c r="I1029" s="179">
        <v>10</v>
      </c>
      <c r="J1029" s="38">
        <v>2017</v>
      </c>
      <c r="K1029" s="38" t="s">
        <v>1742</v>
      </c>
      <c r="L1029" s="157">
        <v>42984.303472222222</v>
      </c>
      <c r="M1029" s="157">
        <v>42984.380555555559</v>
      </c>
      <c r="N1029" s="157">
        <v>42984.743750000001</v>
      </c>
      <c r="O1029" s="157">
        <v>42984.820138888892</v>
      </c>
      <c r="P1029" s="38" t="s">
        <v>1743</v>
      </c>
      <c r="Q1029" s="239">
        <f t="shared" si="173"/>
        <v>0.3631944444423425</v>
      </c>
      <c r="R1029" s="239">
        <f t="shared" si="174"/>
        <v>0.51666666667006211</v>
      </c>
      <c r="S1029" s="21">
        <f t="shared" si="175"/>
        <v>2.179166666654055</v>
      </c>
      <c r="U1029" s="249">
        <v>2905</v>
      </c>
      <c r="V1029" s="155" t="s">
        <v>1744</v>
      </c>
    </row>
    <row r="1030" spans="1:22">
      <c r="A1030" s="155" t="s">
        <v>1138</v>
      </c>
      <c r="B1030" s="38" t="s">
        <v>1519</v>
      </c>
      <c r="C1030" s="38" t="s">
        <v>1139</v>
      </c>
      <c r="D1030" s="38" t="s">
        <v>1082</v>
      </c>
      <c r="E1030" s="126" t="s">
        <v>273</v>
      </c>
      <c r="F1030" s="38" t="s">
        <v>1004</v>
      </c>
      <c r="G1030" s="179">
        <v>45</v>
      </c>
      <c r="H1030" s="38">
        <v>-124</v>
      </c>
      <c r="I1030" s="179">
        <v>10</v>
      </c>
      <c r="J1030" s="38">
        <v>2017</v>
      </c>
      <c r="K1030" s="38" t="s">
        <v>1739</v>
      </c>
      <c r="L1030" s="157">
        <v>42984.992361111108</v>
      </c>
      <c r="M1030" s="157">
        <v>42985.003472222219</v>
      </c>
      <c r="N1030" s="157">
        <v>42985.284722222219</v>
      </c>
      <c r="O1030" s="157">
        <v>42985.290277777778</v>
      </c>
      <c r="P1030" s="38" t="s">
        <v>1740</v>
      </c>
      <c r="Q1030" s="239">
        <f t="shared" si="173"/>
        <v>0.28125</v>
      </c>
      <c r="R1030" s="239">
        <f t="shared" si="174"/>
        <v>0.29791666667006211</v>
      </c>
      <c r="S1030" s="21">
        <f t="shared" si="175"/>
        <v>1.6875</v>
      </c>
      <c r="U1030" s="237">
        <v>81</v>
      </c>
      <c r="V1030" s="155" t="s">
        <v>1741</v>
      </c>
    </row>
    <row r="1031" spans="1:22">
      <c r="A1031" s="155" t="s">
        <v>1138</v>
      </c>
      <c r="B1031" s="38" t="s">
        <v>1519</v>
      </c>
      <c r="C1031" s="38" t="s">
        <v>1139</v>
      </c>
      <c r="D1031" s="38" t="s">
        <v>1082</v>
      </c>
      <c r="E1031" s="126" t="s">
        <v>273</v>
      </c>
      <c r="F1031" s="38" t="s">
        <v>1004</v>
      </c>
      <c r="G1031" s="179">
        <v>44</v>
      </c>
      <c r="H1031" s="38">
        <v>-124</v>
      </c>
      <c r="I1031" s="179">
        <v>10</v>
      </c>
      <c r="J1031" s="38">
        <v>2017</v>
      </c>
      <c r="K1031" s="38" t="s">
        <v>1736</v>
      </c>
      <c r="L1031" s="157">
        <v>42985.459722222222</v>
      </c>
      <c r="M1031" s="157">
        <v>42985.479166666664</v>
      </c>
      <c r="N1031" s="157">
        <v>42985.631249999999</v>
      </c>
      <c r="O1031" s="157">
        <v>42985.63958333333</v>
      </c>
      <c r="P1031" s="38" t="s">
        <v>1737</v>
      </c>
      <c r="Q1031" s="239">
        <f t="shared" si="173"/>
        <v>0.15208333333430346</v>
      </c>
      <c r="R1031" s="239">
        <f t="shared" si="174"/>
        <v>0.17986111110803904</v>
      </c>
      <c r="S1031" s="21">
        <f t="shared" si="175"/>
        <v>0.91250000000582077</v>
      </c>
      <c r="U1031" s="237">
        <v>69</v>
      </c>
      <c r="V1031" s="155" t="s">
        <v>1738</v>
      </c>
    </row>
    <row r="1032" spans="1:22">
      <c r="A1032" s="155" t="s">
        <v>1141</v>
      </c>
      <c r="B1032" s="38" t="s">
        <v>1519</v>
      </c>
      <c r="C1032" s="38" t="s">
        <v>1142</v>
      </c>
      <c r="D1032" s="38" t="s">
        <v>1143</v>
      </c>
      <c r="E1032" s="126" t="s">
        <v>273</v>
      </c>
      <c r="F1032" s="38" t="s">
        <v>1730</v>
      </c>
      <c r="G1032" s="179">
        <v>44</v>
      </c>
      <c r="H1032" s="38">
        <v>-124</v>
      </c>
      <c r="I1032" s="179">
        <v>10</v>
      </c>
      <c r="J1032" s="38">
        <v>2017</v>
      </c>
      <c r="K1032" s="38" t="s">
        <v>1734</v>
      </c>
      <c r="L1032" s="157">
        <v>42987.807638888888</v>
      </c>
      <c r="M1032" s="157">
        <v>42987.817361111112</v>
      </c>
      <c r="N1032" s="157">
        <v>42988.14166666667</v>
      </c>
      <c r="O1032" s="157">
        <v>42988.155555555553</v>
      </c>
      <c r="P1032" s="38" t="s">
        <v>1730</v>
      </c>
      <c r="Q1032" s="239">
        <f t="shared" si="173"/>
        <v>0.3243055555576575</v>
      </c>
      <c r="R1032" s="239">
        <f t="shared" si="174"/>
        <v>0.34791666666569654</v>
      </c>
      <c r="S1032" s="21">
        <f t="shared" si="175"/>
        <v>1.945833333345945</v>
      </c>
      <c r="U1032" s="237">
        <v>80</v>
      </c>
      <c r="V1032" s="155" t="s">
        <v>1735</v>
      </c>
    </row>
    <row r="1033" spans="1:22">
      <c r="A1033" s="155" t="s">
        <v>1141</v>
      </c>
      <c r="B1033" s="38" t="s">
        <v>1519</v>
      </c>
      <c r="C1033" s="38" t="s">
        <v>1142</v>
      </c>
      <c r="D1033" s="38" t="s">
        <v>1143</v>
      </c>
      <c r="E1033" s="126" t="s">
        <v>273</v>
      </c>
      <c r="F1033" s="38" t="s">
        <v>1730</v>
      </c>
      <c r="G1033" s="179">
        <v>44</v>
      </c>
      <c r="H1033" s="38">
        <v>-124</v>
      </c>
      <c r="I1033" s="179">
        <v>10</v>
      </c>
      <c r="J1033" s="38">
        <v>2017</v>
      </c>
      <c r="K1033" s="38" t="s">
        <v>1732</v>
      </c>
      <c r="L1033" s="157">
        <v>42988.171527777777</v>
      </c>
      <c r="M1033" s="157">
        <v>42988.181944444441</v>
      </c>
      <c r="N1033" s="157">
        <v>42988.448611111111</v>
      </c>
      <c r="O1033" s="157">
        <v>42988.459722222222</v>
      </c>
      <c r="P1033" s="38" t="s">
        <v>1730</v>
      </c>
      <c r="Q1033" s="239">
        <f t="shared" si="173"/>
        <v>0.26666666667006211</v>
      </c>
      <c r="R1033" s="239">
        <f t="shared" si="174"/>
        <v>0.28819444444525288</v>
      </c>
      <c r="S1033" s="21">
        <f t="shared" si="175"/>
        <v>1.6000000000203727</v>
      </c>
      <c r="U1033" s="237">
        <v>80</v>
      </c>
      <c r="V1033" s="155" t="s">
        <v>1733</v>
      </c>
    </row>
    <row r="1034" spans="1:22">
      <c r="A1034" s="155" t="s">
        <v>1141</v>
      </c>
      <c r="B1034" s="38" t="s">
        <v>1519</v>
      </c>
      <c r="C1034" s="38" t="s">
        <v>1142</v>
      </c>
      <c r="D1034" s="38" t="s">
        <v>1143</v>
      </c>
      <c r="E1034" s="126" t="s">
        <v>273</v>
      </c>
      <c r="F1034" s="38" t="s">
        <v>1730</v>
      </c>
      <c r="G1034" s="179">
        <v>44</v>
      </c>
      <c r="H1034" s="38">
        <v>-124</v>
      </c>
      <c r="I1034" s="179">
        <v>10</v>
      </c>
      <c r="J1034" s="38">
        <v>2017</v>
      </c>
      <c r="K1034" s="38" t="s">
        <v>1729</v>
      </c>
      <c r="L1034" s="157">
        <v>42988.477083333331</v>
      </c>
      <c r="M1034" s="157">
        <v>42988.487500000003</v>
      </c>
      <c r="N1034" s="157">
        <v>42988.611805555556</v>
      </c>
      <c r="O1034" s="157">
        <v>42988.623611111114</v>
      </c>
      <c r="P1034" s="38" t="s">
        <v>1730</v>
      </c>
      <c r="Q1034" s="239">
        <f>N1034 - M1034</f>
        <v>0.12430555555329192</v>
      </c>
      <c r="R1034" s="239">
        <f>O1034 - L1034</f>
        <v>0.14652777778246673</v>
      </c>
      <c r="S1034" s="21">
        <f>((VALUE(Q1034)) * 24) * 0.25</f>
        <v>0.74583333331975155</v>
      </c>
      <c r="U1034" s="237">
        <v>80</v>
      </c>
      <c r="V1034" s="155" t="s">
        <v>1731</v>
      </c>
    </row>
    <row r="1035" spans="1:22">
      <c r="A1035" s="155" t="s">
        <v>1146</v>
      </c>
      <c r="B1035" s="38" t="s">
        <v>922</v>
      </c>
      <c r="C1035" s="38" t="s">
        <v>1147</v>
      </c>
      <c r="D1035" s="38" t="s">
        <v>1701</v>
      </c>
      <c r="E1035" s="126" t="s">
        <v>222</v>
      </c>
      <c r="F1035" s="38" t="s">
        <v>1149</v>
      </c>
      <c r="G1035" s="38">
        <v>22</v>
      </c>
      <c r="H1035" s="38">
        <v>-46</v>
      </c>
      <c r="I1035" s="38">
        <v>23</v>
      </c>
      <c r="J1035" s="38">
        <v>2017</v>
      </c>
      <c r="K1035" s="38" t="s">
        <v>1727</v>
      </c>
      <c r="L1035" s="157">
        <v>43017.938194444447</v>
      </c>
      <c r="M1035" s="157">
        <v>43018.057638888888</v>
      </c>
      <c r="N1035" s="157">
        <v>43018.12777777778</v>
      </c>
      <c r="O1035" s="157">
        <v>43018.226388888892</v>
      </c>
      <c r="P1035" s="38" t="s">
        <v>1714</v>
      </c>
      <c r="Q1035" s="239">
        <f t="shared" ref="Q1035:Q1046" si="176">N1035 - M1035</f>
        <v>7.013888889196096E-2</v>
      </c>
      <c r="R1035" s="239">
        <f t="shared" ref="R1035:R1046" si="177">O1035 - L1035</f>
        <v>0.28819444444525288</v>
      </c>
      <c r="S1035" s="21">
        <f t="shared" ref="S1035:S1046" si="178">((VALUE(Q1035)) * 24) * 0.25</f>
        <v>0.42083333335176576</v>
      </c>
      <c r="U1035" s="249">
        <v>4406</v>
      </c>
      <c r="V1035" s="155" t="s">
        <v>1728</v>
      </c>
    </row>
    <row r="1036" spans="1:22">
      <c r="A1036" s="155" t="s">
        <v>1146</v>
      </c>
      <c r="B1036" s="38" t="s">
        <v>922</v>
      </c>
      <c r="C1036" s="38" t="s">
        <v>1147</v>
      </c>
      <c r="D1036" s="38" t="s">
        <v>1701</v>
      </c>
      <c r="E1036" s="126" t="s">
        <v>222</v>
      </c>
      <c r="F1036" s="38" t="s">
        <v>1149</v>
      </c>
      <c r="G1036" s="38">
        <v>22</v>
      </c>
      <c r="H1036" s="38">
        <v>-46</v>
      </c>
      <c r="I1036" s="38">
        <v>23</v>
      </c>
      <c r="J1036" s="38">
        <v>2017</v>
      </c>
      <c r="K1036" s="38" t="s">
        <v>1726</v>
      </c>
      <c r="L1036" s="157">
        <v>43018.6</v>
      </c>
      <c r="M1036" s="157">
        <v>43018.712500000001</v>
      </c>
      <c r="N1036" s="157">
        <v>43018.818749999999</v>
      </c>
      <c r="O1036" s="157">
        <v>43018.933333333334</v>
      </c>
      <c r="P1036" s="38" t="s">
        <v>1714</v>
      </c>
      <c r="Q1036" s="239">
        <f t="shared" si="176"/>
        <v>0.10624999999708962</v>
      </c>
      <c r="R1036" s="239">
        <f t="shared" si="177"/>
        <v>0.33333333333575865</v>
      </c>
      <c r="S1036" s="21">
        <f t="shared" si="178"/>
        <v>0.6374999999825377</v>
      </c>
      <c r="U1036" s="249">
        <v>4412</v>
      </c>
      <c r="V1036" s="155" t="s">
        <v>1720</v>
      </c>
    </row>
    <row r="1037" spans="1:22">
      <c r="A1037" s="155" t="s">
        <v>1146</v>
      </c>
      <c r="B1037" s="38" t="s">
        <v>922</v>
      </c>
      <c r="C1037" s="38" t="s">
        <v>1147</v>
      </c>
      <c r="D1037" s="38" t="s">
        <v>1701</v>
      </c>
      <c r="E1037" s="126" t="s">
        <v>222</v>
      </c>
      <c r="F1037" s="38" t="s">
        <v>1149</v>
      </c>
      <c r="G1037" s="38">
        <v>22</v>
      </c>
      <c r="H1037" s="38">
        <v>-46</v>
      </c>
      <c r="I1037" s="38">
        <v>23</v>
      </c>
      <c r="J1037" s="38">
        <v>2017</v>
      </c>
      <c r="K1037" s="38" t="s">
        <v>1725</v>
      </c>
      <c r="L1037" s="157">
        <v>43019.052083333336</v>
      </c>
      <c r="M1037" s="157">
        <v>43019.165972222225</v>
      </c>
      <c r="N1037" s="157">
        <v>43019.548611111109</v>
      </c>
      <c r="O1037" s="157">
        <v>43019.677777777775</v>
      </c>
      <c r="P1037" s="38" t="s">
        <v>1714</v>
      </c>
      <c r="Q1037" s="239">
        <f t="shared" si="176"/>
        <v>0.382638888884685</v>
      </c>
      <c r="R1037" s="239">
        <f t="shared" si="177"/>
        <v>0.62569444443943212</v>
      </c>
      <c r="S1037" s="21">
        <f t="shared" si="178"/>
        <v>2.29583333330811</v>
      </c>
      <c r="U1037" s="249">
        <v>4413</v>
      </c>
      <c r="V1037" s="155" t="s">
        <v>1720</v>
      </c>
    </row>
    <row r="1038" spans="1:22">
      <c r="A1038" s="155" t="s">
        <v>1146</v>
      </c>
      <c r="B1038" s="38" t="s">
        <v>922</v>
      </c>
      <c r="C1038" s="38" t="s">
        <v>1147</v>
      </c>
      <c r="D1038" s="38" t="s">
        <v>1701</v>
      </c>
      <c r="E1038" s="126" t="s">
        <v>222</v>
      </c>
      <c r="F1038" s="38" t="s">
        <v>1149</v>
      </c>
      <c r="G1038" s="38">
        <v>22</v>
      </c>
      <c r="H1038" s="38">
        <v>-46</v>
      </c>
      <c r="I1038" s="38">
        <v>23</v>
      </c>
      <c r="J1038" s="38">
        <v>2017</v>
      </c>
      <c r="K1038" s="38" t="s">
        <v>1723</v>
      </c>
      <c r="L1038" s="184">
        <v>43019.840277777781</v>
      </c>
      <c r="M1038" s="157">
        <v>43019.955555555556</v>
      </c>
      <c r="N1038" s="184">
        <v>43020.590277777781</v>
      </c>
      <c r="O1038" s="157">
        <v>43020.681250000001</v>
      </c>
      <c r="P1038" s="38" t="s">
        <v>1724</v>
      </c>
      <c r="Q1038" s="239">
        <f t="shared" si="176"/>
        <v>0.63472222222480923</v>
      </c>
      <c r="R1038" s="239">
        <f t="shared" si="177"/>
        <v>0.84097222222044365</v>
      </c>
      <c r="S1038" s="21">
        <f t="shared" si="178"/>
        <v>3.8083333333488554</v>
      </c>
      <c r="U1038" s="249">
        <v>4483</v>
      </c>
      <c r="V1038" s="155" t="s">
        <v>1720</v>
      </c>
    </row>
    <row r="1039" spans="1:22">
      <c r="A1039" s="155" t="s">
        <v>1146</v>
      </c>
      <c r="B1039" s="38" t="s">
        <v>922</v>
      </c>
      <c r="C1039" s="38" t="s">
        <v>1147</v>
      </c>
      <c r="D1039" s="38" t="s">
        <v>1701</v>
      </c>
      <c r="E1039" s="126" t="s">
        <v>222</v>
      </c>
      <c r="F1039" s="38" t="s">
        <v>1149</v>
      </c>
      <c r="G1039" s="38">
        <v>22</v>
      </c>
      <c r="H1039" s="38">
        <v>-46</v>
      </c>
      <c r="I1039" s="38">
        <v>23</v>
      </c>
      <c r="J1039" s="38">
        <v>2017</v>
      </c>
      <c r="K1039" s="38" t="s">
        <v>1721</v>
      </c>
      <c r="L1039" s="157">
        <v>43020.837500000001</v>
      </c>
      <c r="M1039" s="157">
        <v>43020.95208333333</v>
      </c>
      <c r="N1039" s="157">
        <v>43021.557638888888</v>
      </c>
      <c r="O1039" s="157">
        <v>43021.677083333336</v>
      </c>
      <c r="P1039" s="38" t="s">
        <v>1711</v>
      </c>
      <c r="Q1039" s="239">
        <f t="shared" si="176"/>
        <v>0.6055555555576575</v>
      </c>
      <c r="R1039" s="239">
        <f t="shared" si="177"/>
        <v>0.83958333333430346</v>
      </c>
      <c r="S1039" s="21">
        <f t="shared" si="178"/>
        <v>3.633333333345945</v>
      </c>
      <c r="U1039" s="249">
        <v>4414</v>
      </c>
      <c r="V1039" s="155" t="s">
        <v>1722</v>
      </c>
    </row>
    <row r="1040" spans="1:22">
      <c r="A1040" s="155" t="s">
        <v>1146</v>
      </c>
      <c r="B1040" s="38" t="s">
        <v>922</v>
      </c>
      <c r="C1040" s="38" t="s">
        <v>1147</v>
      </c>
      <c r="D1040" s="38" t="s">
        <v>1701</v>
      </c>
      <c r="E1040" s="126" t="s">
        <v>222</v>
      </c>
      <c r="F1040" s="38" t="s">
        <v>1149</v>
      </c>
      <c r="G1040" s="38">
        <v>22</v>
      </c>
      <c r="H1040" s="38">
        <v>-46</v>
      </c>
      <c r="I1040" s="38">
        <v>23</v>
      </c>
      <c r="J1040" s="38">
        <v>2017</v>
      </c>
      <c r="K1040" s="38" t="s">
        <v>1719</v>
      </c>
      <c r="L1040" s="157">
        <v>43022.974999999999</v>
      </c>
      <c r="M1040" s="157">
        <v>43023.088888888888</v>
      </c>
      <c r="N1040" s="157">
        <v>43023.396527777775</v>
      </c>
      <c r="O1040" s="157">
        <v>43023.512499999997</v>
      </c>
      <c r="P1040" s="38" t="s">
        <v>1711</v>
      </c>
      <c r="Q1040" s="239">
        <f t="shared" si="176"/>
        <v>0.30763888888759539</v>
      </c>
      <c r="R1040" s="239">
        <f t="shared" si="177"/>
        <v>0.53749999999854481</v>
      </c>
      <c r="S1040" s="21">
        <f t="shared" si="178"/>
        <v>1.8458333333255723</v>
      </c>
      <c r="U1040" s="249">
        <v>4412</v>
      </c>
      <c r="V1040" s="155" t="s">
        <v>1720</v>
      </c>
    </row>
    <row r="1041" spans="1:22">
      <c r="A1041" s="155" t="s">
        <v>1146</v>
      </c>
      <c r="B1041" s="38" t="s">
        <v>922</v>
      </c>
      <c r="C1041" s="38" t="s">
        <v>1147</v>
      </c>
      <c r="D1041" s="38" t="s">
        <v>1701</v>
      </c>
      <c r="E1041" s="126" t="s">
        <v>222</v>
      </c>
      <c r="F1041" s="38" t="s">
        <v>1149</v>
      </c>
      <c r="G1041" s="38">
        <v>22</v>
      </c>
      <c r="H1041" s="38">
        <v>-46</v>
      </c>
      <c r="I1041" s="38">
        <v>23</v>
      </c>
      <c r="J1041" s="38">
        <v>2017</v>
      </c>
      <c r="K1041" s="38" t="s">
        <v>1718</v>
      </c>
      <c r="L1041" s="157">
        <v>43024.006944444445</v>
      </c>
      <c r="M1041" s="157">
        <v>43024.131249999999</v>
      </c>
      <c r="N1041" s="157">
        <v>43024.226388888892</v>
      </c>
      <c r="O1041" s="157">
        <v>43024.35</v>
      </c>
      <c r="P1041" s="38" t="s">
        <v>1711</v>
      </c>
      <c r="Q1041" s="239">
        <f t="shared" si="176"/>
        <v>9.5138888893416151E-2</v>
      </c>
      <c r="R1041" s="239">
        <f t="shared" si="177"/>
        <v>0.34305555555329192</v>
      </c>
      <c r="S1041" s="21">
        <f t="shared" si="178"/>
        <v>0.57083333336049691</v>
      </c>
      <c r="U1041" s="237">
        <v>4412</v>
      </c>
      <c r="V1041" t="s">
        <v>1712</v>
      </c>
    </row>
    <row r="1042" spans="1:22">
      <c r="A1042" s="155" t="s">
        <v>1146</v>
      </c>
      <c r="B1042" s="38" t="s">
        <v>922</v>
      </c>
      <c r="C1042" s="38" t="s">
        <v>1147</v>
      </c>
      <c r="D1042" s="38" t="s">
        <v>1701</v>
      </c>
      <c r="E1042" s="126" t="s">
        <v>222</v>
      </c>
      <c r="F1042" s="38" t="s">
        <v>1149</v>
      </c>
      <c r="G1042" s="38">
        <v>22</v>
      </c>
      <c r="H1042" s="38">
        <v>-46</v>
      </c>
      <c r="I1042" s="38">
        <v>23</v>
      </c>
      <c r="J1042" s="38">
        <v>2017</v>
      </c>
      <c r="K1042" s="38" t="s">
        <v>1715</v>
      </c>
      <c r="L1042" s="157">
        <v>43027.446527777778</v>
      </c>
      <c r="M1042" s="157">
        <v>43027.573611111111</v>
      </c>
      <c r="N1042" s="157">
        <v>43028.130555555559</v>
      </c>
      <c r="O1042" s="157">
        <v>43028.364583333336</v>
      </c>
      <c r="P1042" s="38" t="s">
        <v>1716</v>
      </c>
      <c r="Q1042" s="239">
        <f t="shared" si="176"/>
        <v>0.55694444444816327</v>
      </c>
      <c r="R1042" s="239">
        <f t="shared" si="177"/>
        <v>0.9180555555576575</v>
      </c>
      <c r="S1042" s="21">
        <f t="shared" si="178"/>
        <v>3.3416666666889796</v>
      </c>
      <c r="U1042" s="237">
        <v>4483</v>
      </c>
      <c r="V1042" t="s">
        <v>1717</v>
      </c>
    </row>
    <row r="1043" spans="1:22">
      <c r="A1043" s="155" t="s">
        <v>1146</v>
      </c>
      <c r="B1043" s="38" t="s">
        <v>922</v>
      </c>
      <c r="C1043" s="38" t="s">
        <v>1147</v>
      </c>
      <c r="D1043" s="38" t="s">
        <v>1701</v>
      </c>
      <c r="E1043" s="126" t="s">
        <v>222</v>
      </c>
      <c r="F1043" s="38" t="s">
        <v>1149</v>
      </c>
      <c r="G1043" s="38">
        <v>22</v>
      </c>
      <c r="H1043" s="38">
        <v>-46</v>
      </c>
      <c r="I1043" s="38">
        <v>23</v>
      </c>
      <c r="J1043" s="38">
        <v>2017</v>
      </c>
      <c r="K1043" s="38" t="s">
        <v>1713</v>
      </c>
      <c r="L1043" s="157">
        <v>43028.854861111111</v>
      </c>
      <c r="M1043" s="157">
        <v>43028.96875</v>
      </c>
      <c r="N1043" s="157">
        <v>43029.418055555558</v>
      </c>
      <c r="O1043" s="157">
        <v>43029.51666666667</v>
      </c>
      <c r="P1043" s="38" t="s">
        <v>1714</v>
      </c>
      <c r="Q1043" s="239">
        <f t="shared" si="176"/>
        <v>0.4493055555576575</v>
      </c>
      <c r="R1043" s="239">
        <f t="shared" si="177"/>
        <v>0.66180555555911269</v>
      </c>
      <c r="S1043" s="21">
        <f t="shared" si="178"/>
        <v>2.695833333345945</v>
      </c>
      <c r="U1043" s="237">
        <v>4414</v>
      </c>
      <c r="V1043" t="s">
        <v>1712</v>
      </c>
    </row>
    <row r="1044" spans="1:22">
      <c r="A1044" s="155" t="s">
        <v>1146</v>
      </c>
      <c r="B1044" s="38" t="s">
        <v>922</v>
      </c>
      <c r="C1044" s="38" t="s">
        <v>1147</v>
      </c>
      <c r="D1044" s="38" t="s">
        <v>1701</v>
      </c>
      <c r="E1044" s="126" t="s">
        <v>222</v>
      </c>
      <c r="F1044" s="38" t="s">
        <v>1149</v>
      </c>
      <c r="G1044" s="38">
        <v>22</v>
      </c>
      <c r="H1044" s="38">
        <v>-46</v>
      </c>
      <c r="I1044" s="38">
        <v>23</v>
      </c>
      <c r="J1044" s="38">
        <v>2017</v>
      </c>
      <c r="K1044" s="38" t="s">
        <v>1710</v>
      </c>
      <c r="L1044" s="157">
        <v>43030.013194444444</v>
      </c>
      <c r="M1044" s="157">
        <v>43030.12777777778</v>
      </c>
      <c r="N1044" s="157">
        <v>43030.719444444447</v>
      </c>
      <c r="O1044" s="157">
        <v>43030.838888888888</v>
      </c>
      <c r="P1044" s="38" t="s">
        <v>1711</v>
      </c>
      <c r="Q1044" s="239">
        <f t="shared" si="176"/>
        <v>0.59166666666715173</v>
      </c>
      <c r="R1044" s="239">
        <f t="shared" si="177"/>
        <v>0.82569444444379769</v>
      </c>
      <c r="S1044" s="21">
        <f t="shared" si="178"/>
        <v>3.5500000000029104</v>
      </c>
      <c r="U1044" s="237">
        <v>4443</v>
      </c>
      <c r="V1044" t="s">
        <v>1712</v>
      </c>
    </row>
    <row r="1045" spans="1:22">
      <c r="A1045" s="155" t="s">
        <v>1146</v>
      </c>
      <c r="B1045" s="38" t="s">
        <v>922</v>
      </c>
      <c r="C1045" s="38" t="s">
        <v>1147</v>
      </c>
      <c r="D1045" s="38" t="s">
        <v>1701</v>
      </c>
      <c r="E1045" s="126" t="s">
        <v>222</v>
      </c>
      <c r="F1045" s="38" t="s">
        <v>1149</v>
      </c>
      <c r="G1045" s="38">
        <v>22</v>
      </c>
      <c r="H1045" s="38">
        <v>-46</v>
      </c>
      <c r="I1045" s="38">
        <v>23</v>
      </c>
      <c r="J1045" s="38">
        <v>2017</v>
      </c>
      <c r="K1045" s="38" t="s">
        <v>1707</v>
      </c>
      <c r="L1045" s="157">
        <v>43031.00277777778</v>
      </c>
      <c r="M1045" s="157">
        <v>43031.118055555555</v>
      </c>
      <c r="N1045" s="157">
        <v>43031.383333333331</v>
      </c>
      <c r="O1045" s="157">
        <v>43031.515277777777</v>
      </c>
      <c r="P1045" s="38" t="s">
        <v>1708</v>
      </c>
      <c r="Q1045" s="239">
        <f t="shared" si="176"/>
        <v>0.26527777777664596</v>
      </c>
      <c r="R1045" s="239">
        <f t="shared" si="177"/>
        <v>0.51249999999708962</v>
      </c>
      <c r="S1045" s="21">
        <f t="shared" si="178"/>
        <v>1.5916666666598758</v>
      </c>
      <c r="U1045" s="237">
        <v>4483</v>
      </c>
      <c r="V1045" t="s">
        <v>1709</v>
      </c>
    </row>
    <row r="1046" spans="1:22">
      <c r="A1046" s="155" t="s">
        <v>1146</v>
      </c>
      <c r="B1046" s="38" t="s">
        <v>922</v>
      </c>
      <c r="C1046" s="38" t="s">
        <v>1147</v>
      </c>
      <c r="D1046" s="38" t="s">
        <v>1701</v>
      </c>
      <c r="E1046" s="126" t="s">
        <v>222</v>
      </c>
      <c r="F1046" s="38" t="s">
        <v>1149</v>
      </c>
      <c r="G1046" s="38">
        <v>22</v>
      </c>
      <c r="H1046" s="38">
        <v>-46</v>
      </c>
      <c r="I1046" s="38">
        <v>23</v>
      </c>
      <c r="J1046" s="38">
        <v>2017</v>
      </c>
      <c r="K1046" s="38" t="s">
        <v>1704</v>
      </c>
      <c r="L1046" s="157">
        <v>43032.012499999997</v>
      </c>
      <c r="M1046" s="157">
        <v>43032.12777777778</v>
      </c>
      <c r="N1046" s="157">
        <v>43033.045138888891</v>
      </c>
      <c r="O1046" s="157">
        <v>43033.133333333331</v>
      </c>
      <c r="P1046" s="38" t="s">
        <v>1705</v>
      </c>
      <c r="Q1046" s="239">
        <f t="shared" si="176"/>
        <v>0.91736111111094942</v>
      </c>
      <c r="R1046" s="239">
        <f t="shared" si="177"/>
        <v>1.1208333333343035</v>
      </c>
      <c r="S1046" s="21">
        <f t="shared" si="178"/>
        <v>5.5041666666656965</v>
      </c>
      <c r="U1046" s="237">
        <v>4481</v>
      </c>
      <c r="V1046" t="s">
        <v>1706</v>
      </c>
    </row>
    <row r="1047" spans="1:22">
      <c r="A1047" s="155" t="s">
        <v>1146</v>
      </c>
      <c r="B1047" s="38" t="s">
        <v>922</v>
      </c>
      <c r="C1047" s="38" t="s">
        <v>1147</v>
      </c>
      <c r="D1047" s="38" t="s">
        <v>1701</v>
      </c>
      <c r="E1047" s="126" t="s">
        <v>222</v>
      </c>
      <c r="F1047" s="38" t="s">
        <v>1149</v>
      </c>
      <c r="G1047" s="38">
        <v>22</v>
      </c>
      <c r="H1047" s="38">
        <v>-46</v>
      </c>
      <c r="I1047" s="38">
        <v>23</v>
      </c>
      <c r="J1047" s="38">
        <v>2017</v>
      </c>
      <c r="K1047" s="38" t="s">
        <v>1700</v>
      </c>
      <c r="L1047" s="157">
        <v>43035.512499999997</v>
      </c>
      <c r="M1047" s="157">
        <v>43035.629861111112</v>
      </c>
      <c r="N1047" s="157">
        <v>43036.513888888891</v>
      </c>
      <c r="O1047" s="157">
        <v>43036.619444444441</v>
      </c>
      <c r="P1047" s="38" t="s">
        <v>1702</v>
      </c>
      <c r="Q1047" s="239">
        <f t="shared" ref="Q1047:Q1052" si="179">N1047 - M1047</f>
        <v>0.88402777777810115</v>
      </c>
      <c r="R1047" s="239">
        <f t="shared" ref="R1047:R1052" si="180">O1047 - L1047</f>
        <v>1.1069444444437977</v>
      </c>
      <c r="S1047" s="21">
        <f t="shared" ref="S1047:S1094" si="181">((VALUE(Q1047)) * 24) * 0.25</f>
        <v>5.3041666666686069</v>
      </c>
      <c r="U1047" s="38">
        <v>4458</v>
      </c>
      <c r="V1047" t="s">
        <v>1703</v>
      </c>
    </row>
    <row r="1048" spans="1:22">
      <c r="A1048" s="155" t="s">
        <v>1153</v>
      </c>
      <c r="B1048" s="2" t="s">
        <v>466</v>
      </c>
      <c r="C1048" s="38" t="s">
        <v>1154</v>
      </c>
      <c r="D1048" s="38" t="s">
        <v>6825</v>
      </c>
      <c r="E1048" s="126" t="s">
        <v>1065</v>
      </c>
      <c r="F1048" s="38" t="s">
        <v>6826</v>
      </c>
      <c r="G1048" s="38">
        <v>-35</v>
      </c>
      <c r="H1048" s="38">
        <v>179</v>
      </c>
      <c r="I1048" s="262">
        <v>60</v>
      </c>
      <c r="J1048" s="38">
        <v>2018</v>
      </c>
      <c r="K1048" s="259" t="s">
        <v>1698</v>
      </c>
      <c r="L1048" s="157">
        <v>43166.629861111112</v>
      </c>
      <c r="M1048" s="157">
        <v>43166.6875</v>
      </c>
      <c r="N1048" s="157">
        <v>43166.932638888888</v>
      </c>
      <c r="O1048" s="157">
        <v>43167.166666666664</v>
      </c>
      <c r="P1048" s="38" t="s">
        <v>1156</v>
      </c>
      <c r="Q1048" s="239">
        <f t="shared" si="179"/>
        <v>0.24513888888759539</v>
      </c>
      <c r="R1048" s="239">
        <f t="shared" si="180"/>
        <v>0.53680555555183673</v>
      </c>
      <c r="S1048" s="21">
        <f t="shared" si="181"/>
        <v>1.4708333333255723</v>
      </c>
      <c r="U1048" s="260">
        <v>1456.249</v>
      </c>
      <c r="V1048" s="155" t="s">
        <v>1699</v>
      </c>
    </row>
    <row r="1049" spans="1:22">
      <c r="A1049" s="155" t="s">
        <v>1153</v>
      </c>
      <c r="B1049" s="2" t="s">
        <v>466</v>
      </c>
      <c r="C1049" s="38" t="s">
        <v>1154</v>
      </c>
      <c r="D1049" s="38" t="s">
        <v>6825</v>
      </c>
      <c r="E1049" s="126" t="s">
        <v>1065</v>
      </c>
      <c r="F1049" s="38" t="s">
        <v>6826</v>
      </c>
      <c r="G1049" s="38">
        <v>-35</v>
      </c>
      <c r="H1049" s="38">
        <v>179</v>
      </c>
      <c r="I1049" s="262">
        <v>60</v>
      </c>
      <c r="J1049" s="38">
        <v>2018</v>
      </c>
      <c r="K1049" s="259" t="s">
        <v>1696</v>
      </c>
      <c r="L1049" s="157">
        <v>43173.351388888892</v>
      </c>
      <c r="M1049" s="157">
        <v>43173.415277777778</v>
      </c>
      <c r="N1049" s="157">
        <v>43174.411805555559</v>
      </c>
      <c r="O1049" s="157">
        <v>43174.499305555553</v>
      </c>
      <c r="P1049" s="38" t="s">
        <v>1156</v>
      </c>
      <c r="Q1049" s="239">
        <f t="shared" si="179"/>
        <v>0.99652777778101154</v>
      </c>
      <c r="R1049" s="239">
        <f t="shared" si="180"/>
        <v>1.147916666661331</v>
      </c>
      <c r="S1049" s="21">
        <f t="shared" si="181"/>
        <v>5.9791666666860692</v>
      </c>
      <c r="U1049" s="260">
        <v>1456</v>
      </c>
      <c r="V1049" s="155" t="s">
        <v>1697</v>
      </c>
    </row>
    <row r="1050" spans="1:22">
      <c r="A1050" s="155" t="s">
        <v>1153</v>
      </c>
      <c r="B1050" s="2" t="s">
        <v>466</v>
      </c>
      <c r="C1050" s="38" t="s">
        <v>1154</v>
      </c>
      <c r="D1050" s="38" t="s">
        <v>6825</v>
      </c>
      <c r="E1050" s="126" t="s">
        <v>1065</v>
      </c>
      <c r="F1050" s="38" t="s">
        <v>6826</v>
      </c>
      <c r="G1050" s="38">
        <v>-35</v>
      </c>
      <c r="H1050" s="38">
        <v>179</v>
      </c>
      <c r="I1050" s="262">
        <v>60</v>
      </c>
      <c r="J1050" s="38">
        <v>2018</v>
      </c>
      <c r="K1050" s="259" t="s">
        <v>1694</v>
      </c>
      <c r="L1050" s="157">
        <v>43174.974999999999</v>
      </c>
      <c r="M1050" s="157">
        <v>43175.053472222222</v>
      </c>
      <c r="N1050" s="157">
        <v>43176.196527777778</v>
      </c>
      <c r="O1050" s="157">
        <v>43176.254861111112</v>
      </c>
      <c r="P1050" s="38" t="s">
        <v>1156</v>
      </c>
      <c r="Q1050" s="239">
        <f t="shared" si="179"/>
        <v>1.1430555555562023</v>
      </c>
      <c r="R1050" s="239">
        <f t="shared" si="180"/>
        <v>1.2798611111138598</v>
      </c>
      <c r="S1050" s="21">
        <f t="shared" si="181"/>
        <v>6.8583333333372138</v>
      </c>
      <c r="U1050" s="260">
        <v>1841.8510000000001</v>
      </c>
      <c r="V1050" s="155" t="s">
        <v>1695</v>
      </c>
    </row>
    <row r="1051" spans="1:22">
      <c r="A1051" s="155" t="s">
        <v>1153</v>
      </c>
      <c r="B1051" s="2" t="s">
        <v>466</v>
      </c>
      <c r="C1051" s="38" t="s">
        <v>1154</v>
      </c>
      <c r="D1051" s="38" t="s">
        <v>6825</v>
      </c>
      <c r="E1051" s="126" t="s">
        <v>1065</v>
      </c>
      <c r="F1051" s="38" t="s">
        <v>6826</v>
      </c>
      <c r="G1051" s="38">
        <v>-35</v>
      </c>
      <c r="H1051" s="38">
        <v>179</v>
      </c>
      <c r="I1051" s="262">
        <v>60</v>
      </c>
      <c r="J1051" s="38">
        <v>2018</v>
      </c>
      <c r="K1051" s="259" t="s">
        <v>1692</v>
      </c>
      <c r="L1051" s="157">
        <v>43180.81527777778</v>
      </c>
      <c r="M1051" s="157">
        <v>43180.892361111109</v>
      </c>
      <c r="N1051" s="157">
        <v>43181.416666666664</v>
      </c>
      <c r="O1051" s="157">
        <v>43181.461111111108</v>
      </c>
      <c r="P1051" s="38" t="s">
        <v>1156</v>
      </c>
      <c r="Q1051" s="239">
        <f t="shared" si="179"/>
        <v>0.52430555555474712</v>
      </c>
      <c r="R1051" s="239">
        <f t="shared" si="180"/>
        <v>0.64583333332848269</v>
      </c>
      <c r="S1051" s="21">
        <f t="shared" si="181"/>
        <v>3.1458333333284827</v>
      </c>
      <c r="U1051" s="260">
        <v>1829.417639</v>
      </c>
      <c r="V1051" s="155" t="s">
        <v>1693</v>
      </c>
    </row>
    <row r="1052" spans="1:22">
      <c r="A1052" s="155" t="s">
        <v>1153</v>
      </c>
      <c r="B1052" s="2" t="s">
        <v>466</v>
      </c>
      <c r="C1052" s="38" t="s">
        <v>1154</v>
      </c>
      <c r="D1052" s="38" t="s">
        <v>6825</v>
      </c>
      <c r="E1052" s="126" t="s">
        <v>1065</v>
      </c>
      <c r="F1052" s="38" t="s">
        <v>6826</v>
      </c>
      <c r="G1052" s="38">
        <v>-35</v>
      </c>
      <c r="H1052" s="38">
        <v>179</v>
      </c>
      <c r="I1052" s="262">
        <v>60</v>
      </c>
      <c r="J1052" s="38">
        <v>2018</v>
      </c>
      <c r="K1052" s="259" t="s">
        <v>1686</v>
      </c>
      <c r="L1052" s="157">
        <v>43181.805555555555</v>
      </c>
      <c r="M1052" s="157">
        <v>43181.884027777778</v>
      </c>
      <c r="N1052" s="157">
        <v>43183.925694444442</v>
      </c>
      <c r="O1052" s="157">
        <v>43183.976388888892</v>
      </c>
      <c r="P1052" s="38" t="s">
        <v>1156</v>
      </c>
      <c r="Q1052" s="239">
        <f t="shared" si="179"/>
        <v>2.0416666666642413</v>
      </c>
      <c r="R1052" s="239">
        <f t="shared" si="180"/>
        <v>2.1708333333372138</v>
      </c>
      <c r="S1052" s="21">
        <f t="shared" si="181"/>
        <v>12.249999999985448</v>
      </c>
      <c r="U1052" s="260">
        <v>1873.646747</v>
      </c>
      <c r="V1052" s="155" t="s">
        <v>1691</v>
      </c>
    </row>
    <row r="1053" spans="1:22">
      <c r="A1053" s="155" t="s">
        <v>1159</v>
      </c>
      <c r="B1053" s="38" t="s">
        <v>1519</v>
      </c>
      <c r="C1053" s="38" t="s">
        <v>1160</v>
      </c>
      <c r="D1053" s="38" t="s">
        <v>1682</v>
      </c>
      <c r="E1053" s="126" t="s">
        <v>273</v>
      </c>
      <c r="F1053" s="38" t="s">
        <v>1683</v>
      </c>
      <c r="G1053" s="38">
        <v>32</v>
      </c>
      <c r="H1053" s="38">
        <v>-117</v>
      </c>
      <c r="I1053" s="38" t="s">
        <v>1115</v>
      </c>
      <c r="J1053" s="38">
        <v>2018</v>
      </c>
      <c r="K1053" s="259" t="s">
        <v>1681</v>
      </c>
      <c r="L1053" s="157">
        <v>43242.942361111112</v>
      </c>
      <c r="M1053" s="157">
        <v>43243.063888888886</v>
      </c>
      <c r="N1053" s="157">
        <v>43243.083333333336</v>
      </c>
      <c r="O1053" s="157">
        <v>43243.23333333333</v>
      </c>
      <c r="P1053" s="38" t="s">
        <v>6827</v>
      </c>
      <c r="Q1053" s="239">
        <f>N1053 - M1053</f>
        <v>1.9444444449618459E-2</v>
      </c>
      <c r="R1053" s="239">
        <f>O1053 - L1053</f>
        <v>0.29097222221753327</v>
      </c>
      <c r="S1053" s="2">
        <v>0.1</v>
      </c>
      <c r="U1053" s="263">
        <v>4508</v>
      </c>
      <c r="V1053" s="155" t="s">
        <v>6828</v>
      </c>
    </row>
    <row r="1054" spans="1:22">
      <c r="A1054" s="264" t="s">
        <v>1163</v>
      </c>
      <c r="B1054" s="38" t="s">
        <v>1519</v>
      </c>
      <c r="C1054" s="38" t="s">
        <v>1164</v>
      </c>
      <c r="D1054" s="38" t="s">
        <v>1107</v>
      </c>
      <c r="E1054" s="126" t="s">
        <v>273</v>
      </c>
      <c r="F1054" s="38" t="s">
        <v>1830</v>
      </c>
      <c r="G1054" s="265">
        <v>44</v>
      </c>
      <c r="H1054" s="265">
        <v>-125</v>
      </c>
      <c r="I1054" s="259">
        <v>10</v>
      </c>
      <c r="J1054" s="38">
        <v>2018</v>
      </c>
      <c r="K1054" s="259" t="s">
        <v>1680</v>
      </c>
      <c r="L1054" s="157">
        <v>43274.968055555553</v>
      </c>
      <c r="M1054" s="157">
        <v>43275.027083333334</v>
      </c>
      <c r="N1054" s="157">
        <v>43275.125694444447</v>
      </c>
      <c r="O1054" s="157">
        <v>43275.148611111108</v>
      </c>
      <c r="P1054" s="38" t="s">
        <v>1622</v>
      </c>
      <c r="Q1054" s="239">
        <f t="shared" ref="Q1054:Q1089" si="182">N1054 - M1054</f>
        <v>9.8611111112404615E-2</v>
      </c>
      <c r="R1054" s="239">
        <f t="shared" ref="R1054:R1088" si="183">O1054 - L1054</f>
        <v>0.18055555555474712</v>
      </c>
      <c r="S1054" s="21">
        <f t="shared" si="181"/>
        <v>0.59166666667442769</v>
      </c>
      <c r="U1054" s="2">
        <v>204</v>
      </c>
      <c r="V1054" s="155" t="s">
        <v>1654</v>
      </c>
    </row>
    <row r="1055" spans="1:22">
      <c r="A1055" s="264" t="s">
        <v>1163</v>
      </c>
      <c r="B1055" s="38" t="s">
        <v>1519</v>
      </c>
      <c r="C1055" s="38" t="s">
        <v>1164</v>
      </c>
      <c r="D1055" s="38" t="s">
        <v>1107</v>
      </c>
      <c r="E1055" s="126" t="s">
        <v>273</v>
      </c>
      <c r="F1055" s="38" t="s">
        <v>1830</v>
      </c>
      <c r="G1055" s="265">
        <v>44</v>
      </c>
      <c r="H1055" s="265">
        <v>-125</v>
      </c>
      <c r="I1055" s="38">
        <v>10</v>
      </c>
      <c r="J1055" s="38">
        <v>2018</v>
      </c>
      <c r="K1055" s="259" t="s">
        <v>1679</v>
      </c>
      <c r="L1055" s="157">
        <v>43275.209027777775</v>
      </c>
      <c r="M1055" s="157">
        <v>43275.285416666666</v>
      </c>
      <c r="N1055" s="157">
        <v>43275.374305555553</v>
      </c>
      <c r="O1055" s="157">
        <v>43275.412499999999</v>
      </c>
      <c r="P1055" s="38" t="s">
        <v>1622</v>
      </c>
      <c r="Q1055" s="239">
        <f t="shared" si="182"/>
        <v>8.8888888887595385E-2</v>
      </c>
      <c r="R1055" s="239">
        <f t="shared" si="183"/>
        <v>0.20347222222335404</v>
      </c>
      <c r="S1055" s="21">
        <f t="shared" si="181"/>
        <v>0.53333333332557231</v>
      </c>
      <c r="U1055" s="2">
        <v>197</v>
      </c>
      <c r="V1055" s="155" t="s">
        <v>1654</v>
      </c>
    </row>
    <row r="1056" spans="1:22">
      <c r="A1056" s="264" t="s">
        <v>1163</v>
      </c>
      <c r="B1056" s="38" t="s">
        <v>1519</v>
      </c>
      <c r="C1056" s="38" t="s">
        <v>1164</v>
      </c>
      <c r="D1056" s="38" t="s">
        <v>1107</v>
      </c>
      <c r="E1056" s="126" t="s">
        <v>273</v>
      </c>
      <c r="F1056" s="38" t="s">
        <v>1830</v>
      </c>
      <c r="G1056" s="265">
        <v>44</v>
      </c>
      <c r="H1056" s="265">
        <v>-125</v>
      </c>
      <c r="I1056" s="38">
        <v>10</v>
      </c>
      <c r="J1056" s="38">
        <v>2018</v>
      </c>
      <c r="K1056" s="259" t="s">
        <v>1678</v>
      </c>
      <c r="L1056" s="157">
        <v>43275.487500000003</v>
      </c>
      <c r="M1056" s="157">
        <v>43275.536805555559</v>
      </c>
      <c r="N1056" s="157">
        <v>43275.674305555556</v>
      </c>
      <c r="O1056" s="157">
        <v>43275.696527777778</v>
      </c>
      <c r="P1056" s="38" t="s">
        <v>1622</v>
      </c>
      <c r="Q1056" s="239">
        <f t="shared" si="182"/>
        <v>0.13749999999708962</v>
      </c>
      <c r="R1056" s="239">
        <f t="shared" si="183"/>
        <v>0.20902777777519077</v>
      </c>
      <c r="S1056" s="21">
        <f t="shared" si="181"/>
        <v>0.8249999999825377</v>
      </c>
      <c r="U1056" s="2">
        <v>203</v>
      </c>
      <c r="V1056" s="155" t="s">
        <v>1623</v>
      </c>
    </row>
    <row r="1057" spans="1:22">
      <c r="A1057" s="264" t="s">
        <v>1163</v>
      </c>
      <c r="B1057" s="38" t="s">
        <v>1519</v>
      </c>
      <c r="C1057" s="38" t="s">
        <v>1164</v>
      </c>
      <c r="D1057" s="38" t="s">
        <v>1107</v>
      </c>
      <c r="E1057" s="126" t="s">
        <v>273</v>
      </c>
      <c r="F1057" s="38" t="s">
        <v>1830</v>
      </c>
      <c r="G1057" s="265">
        <v>44</v>
      </c>
      <c r="H1057" s="265">
        <v>-124</v>
      </c>
      <c r="I1057" s="38">
        <v>10</v>
      </c>
      <c r="J1057" s="38">
        <v>2018</v>
      </c>
      <c r="K1057" s="259" t="s">
        <v>1676</v>
      </c>
      <c r="L1057" s="157">
        <v>43275.847222222219</v>
      </c>
      <c r="M1057" s="157">
        <v>43275.893750000003</v>
      </c>
      <c r="N1057" s="157">
        <v>43276.07916666667</v>
      </c>
      <c r="O1057" s="157">
        <v>43276.10833333333</v>
      </c>
      <c r="P1057" s="38" t="s">
        <v>1660</v>
      </c>
      <c r="Q1057" s="239">
        <f t="shared" si="182"/>
        <v>0.18541666666715173</v>
      </c>
      <c r="R1057" s="239">
        <f t="shared" si="183"/>
        <v>0.26111111111094942</v>
      </c>
      <c r="S1057" s="21">
        <f t="shared" si="181"/>
        <v>1.1125000000029104</v>
      </c>
      <c r="U1057" s="2">
        <v>585</v>
      </c>
      <c r="V1057" s="155" t="s">
        <v>1677</v>
      </c>
    </row>
    <row r="1058" spans="1:22">
      <c r="A1058" s="264" t="s">
        <v>1163</v>
      </c>
      <c r="B1058" s="38" t="s">
        <v>1519</v>
      </c>
      <c r="C1058" s="38" t="s">
        <v>1164</v>
      </c>
      <c r="D1058" s="38" t="s">
        <v>1107</v>
      </c>
      <c r="E1058" s="126" t="s">
        <v>273</v>
      </c>
      <c r="F1058" s="38" t="s">
        <v>1830</v>
      </c>
      <c r="G1058" s="265">
        <v>44</v>
      </c>
      <c r="H1058" s="265">
        <v>-124</v>
      </c>
      <c r="I1058" s="38">
        <v>10</v>
      </c>
      <c r="J1058" s="38">
        <v>2018</v>
      </c>
      <c r="K1058" s="259" t="s">
        <v>1675</v>
      </c>
      <c r="L1058" s="157">
        <v>43276.166666666664</v>
      </c>
      <c r="M1058" s="157">
        <v>43276.205555555556</v>
      </c>
      <c r="N1058" s="157">
        <v>43276.315972222219</v>
      </c>
      <c r="O1058" s="157">
        <v>43276.341666666667</v>
      </c>
      <c r="P1058" s="38" t="s">
        <v>1660</v>
      </c>
      <c r="Q1058" s="239">
        <f t="shared" si="182"/>
        <v>0.11041666666278616</v>
      </c>
      <c r="R1058" s="239">
        <f t="shared" si="183"/>
        <v>0.17500000000291038</v>
      </c>
      <c r="S1058" s="21">
        <f t="shared" si="181"/>
        <v>0.66249999997671694</v>
      </c>
      <c r="U1058" s="2">
        <v>581</v>
      </c>
      <c r="V1058" s="155" t="s">
        <v>1620</v>
      </c>
    </row>
    <row r="1059" spans="1:22">
      <c r="A1059" s="264" t="s">
        <v>1163</v>
      </c>
      <c r="B1059" s="38" t="s">
        <v>1519</v>
      </c>
      <c r="C1059" s="38" t="s">
        <v>1164</v>
      </c>
      <c r="D1059" s="38" t="s">
        <v>1107</v>
      </c>
      <c r="E1059" s="126" t="s">
        <v>273</v>
      </c>
      <c r="F1059" s="38" t="s">
        <v>1830</v>
      </c>
      <c r="G1059" s="265">
        <v>44</v>
      </c>
      <c r="H1059" s="265">
        <v>-124</v>
      </c>
      <c r="I1059" s="38">
        <v>10</v>
      </c>
      <c r="J1059" s="38">
        <v>2018</v>
      </c>
      <c r="K1059" s="259" t="s">
        <v>1674</v>
      </c>
      <c r="L1059" s="157">
        <v>43276.392361111109</v>
      </c>
      <c r="M1059" s="157">
        <v>43276.412499999999</v>
      </c>
      <c r="N1059" s="157">
        <v>43276.611111111109</v>
      </c>
      <c r="O1059" s="157">
        <v>43276.643055555556</v>
      </c>
      <c r="P1059" s="38" t="s">
        <v>1660</v>
      </c>
      <c r="Q1059" s="239">
        <f t="shared" si="182"/>
        <v>0.19861111111094942</v>
      </c>
      <c r="R1059" s="239">
        <f t="shared" si="183"/>
        <v>0.25069444444670808</v>
      </c>
      <c r="S1059" s="21">
        <f t="shared" si="181"/>
        <v>1.1916666666656965</v>
      </c>
      <c r="U1059" s="2">
        <v>582</v>
      </c>
      <c r="V1059" s="155" t="s">
        <v>1646</v>
      </c>
    </row>
    <row r="1060" spans="1:22">
      <c r="A1060" s="264" t="s">
        <v>1163</v>
      </c>
      <c r="B1060" s="38" t="s">
        <v>1519</v>
      </c>
      <c r="C1060" s="38" t="s">
        <v>1164</v>
      </c>
      <c r="D1060" s="38" t="s">
        <v>1107</v>
      </c>
      <c r="E1060" s="126" t="s">
        <v>273</v>
      </c>
      <c r="F1060" s="38" t="s">
        <v>1830</v>
      </c>
      <c r="G1060" s="265">
        <v>44</v>
      </c>
      <c r="H1060" s="265">
        <v>-125</v>
      </c>
      <c r="I1060" s="38">
        <v>10</v>
      </c>
      <c r="J1060" s="38">
        <v>2018</v>
      </c>
      <c r="K1060" s="259" t="s">
        <v>1672</v>
      </c>
      <c r="L1060" s="157">
        <v>43276.818749999999</v>
      </c>
      <c r="M1060" s="157">
        <v>43276.881249999999</v>
      </c>
      <c r="N1060" s="157">
        <v>43277.083333333336</v>
      </c>
      <c r="O1060" s="157">
        <v>43277.097222222219</v>
      </c>
      <c r="P1060" s="38" t="s">
        <v>1673</v>
      </c>
      <c r="Q1060" s="239">
        <f t="shared" si="182"/>
        <v>0.20208333333721384</v>
      </c>
      <c r="R1060" s="239">
        <f t="shared" si="183"/>
        <v>0.27847222222044365</v>
      </c>
      <c r="S1060" s="21">
        <f t="shared" si="181"/>
        <v>1.2125000000232831</v>
      </c>
      <c r="U1060" s="2">
        <v>778</v>
      </c>
      <c r="V1060" s="155" t="s">
        <v>1639</v>
      </c>
    </row>
    <row r="1061" spans="1:22">
      <c r="A1061" s="264" t="s">
        <v>1163</v>
      </c>
      <c r="B1061" s="38" t="s">
        <v>1519</v>
      </c>
      <c r="C1061" s="38" t="s">
        <v>1164</v>
      </c>
      <c r="D1061" s="38" t="s">
        <v>1107</v>
      </c>
      <c r="E1061" s="126" t="s">
        <v>273</v>
      </c>
      <c r="F1061" s="38" t="s">
        <v>1830</v>
      </c>
      <c r="G1061" s="265">
        <v>44</v>
      </c>
      <c r="H1061" s="265">
        <v>-125</v>
      </c>
      <c r="I1061" s="38">
        <v>10</v>
      </c>
      <c r="J1061" s="38">
        <v>2018</v>
      </c>
      <c r="K1061" s="259" t="s">
        <v>1671</v>
      </c>
      <c r="L1061" s="157">
        <v>43277.213888888888</v>
      </c>
      <c r="M1061" s="157">
        <v>43277.320138888892</v>
      </c>
      <c r="N1061" s="157">
        <v>43277.570138888892</v>
      </c>
      <c r="O1061" s="157">
        <v>43277.670138888891</v>
      </c>
      <c r="P1061" s="38" t="s">
        <v>1622</v>
      </c>
      <c r="Q1061" s="239">
        <f t="shared" si="182"/>
        <v>0.25</v>
      </c>
      <c r="R1061" s="239">
        <f t="shared" si="183"/>
        <v>0.45625000000291038</v>
      </c>
      <c r="S1061" s="21">
        <f t="shared" si="181"/>
        <v>1.5</v>
      </c>
      <c r="U1061" s="2">
        <v>2904</v>
      </c>
      <c r="V1061" s="155" t="s">
        <v>1639</v>
      </c>
    </row>
    <row r="1062" spans="1:22">
      <c r="A1062" s="264" t="s">
        <v>1163</v>
      </c>
      <c r="B1062" s="38" t="s">
        <v>1519</v>
      </c>
      <c r="C1062" s="38" t="s">
        <v>1164</v>
      </c>
      <c r="D1062" s="38" t="s">
        <v>1107</v>
      </c>
      <c r="E1062" s="126" t="s">
        <v>273</v>
      </c>
      <c r="F1062" s="38" t="s">
        <v>1830</v>
      </c>
      <c r="G1062" s="265">
        <v>44</v>
      </c>
      <c r="H1062" s="265">
        <v>-125</v>
      </c>
      <c r="I1062" s="38">
        <v>10</v>
      </c>
      <c r="J1062" s="38">
        <v>2018</v>
      </c>
      <c r="K1062" s="259" t="s">
        <v>1670</v>
      </c>
      <c r="L1062" s="157">
        <v>43278.756944444445</v>
      </c>
      <c r="M1062" s="157">
        <v>43278.804861111108</v>
      </c>
      <c r="N1062" s="157">
        <v>43278.963888888888</v>
      </c>
      <c r="O1062" s="157">
        <v>43279.000694444447</v>
      </c>
      <c r="P1062" s="38" t="s">
        <v>1663</v>
      </c>
      <c r="Q1062" s="239">
        <f t="shared" si="182"/>
        <v>0.15902777777955635</v>
      </c>
      <c r="R1062" s="239">
        <f t="shared" si="183"/>
        <v>0.24375000000145519</v>
      </c>
      <c r="S1062" s="21">
        <f t="shared" si="181"/>
        <v>0.95416666667733807</v>
      </c>
      <c r="U1062" s="2">
        <v>774</v>
      </c>
      <c r="V1062" s="155" t="s">
        <v>1617</v>
      </c>
    </row>
    <row r="1063" spans="1:22">
      <c r="A1063" s="264" t="s">
        <v>1163</v>
      </c>
      <c r="B1063" s="38" t="s">
        <v>1519</v>
      </c>
      <c r="C1063" s="38" t="s">
        <v>1164</v>
      </c>
      <c r="D1063" s="38" t="s">
        <v>1107</v>
      </c>
      <c r="E1063" s="126" t="s">
        <v>273</v>
      </c>
      <c r="F1063" s="38" t="s">
        <v>1830</v>
      </c>
      <c r="G1063" s="265">
        <v>44</v>
      </c>
      <c r="H1063" s="265">
        <v>-125</v>
      </c>
      <c r="I1063" s="38">
        <v>10</v>
      </c>
      <c r="J1063" s="38">
        <v>2018</v>
      </c>
      <c r="K1063" s="259" t="s">
        <v>1668</v>
      </c>
      <c r="L1063" s="157">
        <v>43279.059027777781</v>
      </c>
      <c r="M1063" s="157">
        <v>43279.106249999997</v>
      </c>
      <c r="N1063" s="157">
        <v>43279.216666666667</v>
      </c>
      <c r="O1063" s="157">
        <v>43279.248611111114</v>
      </c>
      <c r="P1063" s="38" t="s">
        <v>1663</v>
      </c>
      <c r="Q1063" s="239">
        <f t="shared" si="182"/>
        <v>0.11041666667006211</v>
      </c>
      <c r="R1063" s="239">
        <f t="shared" si="183"/>
        <v>0.18958333333284827</v>
      </c>
      <c r="S1063" s="21">
        <f t="shared" si="181"/>
        <v>0.66250000002037268</v>
      </c>
      <c r="U1063" s="2">
        <v>774</v>
      </c>
      <c r="V1063" s="155" t="s">
        <v>1669</v>
      </c>
    </row>
    <row r="1064" spans="1:22">
      <c r="A1064" s="264" t="s">
        <v>1163</v>
      </c>
      <c r="B1064" s="38" t="s">
        <v>1519</v>
      </c>
      <c r="C1064" s="38" t="s">
        <v>1164</v>
      </c>
      <c r="D1064" s="38" t="s">
        <v>1107</v>
      </c>
      <c r="E1064" s="126" t="s">
        <v>273</v>
      </c>
      <c r="F1064" s="38" t="s">
        <v>1830</v>
      </c>
      <c r="G1064" s="265">
        <v>44</v>
      </c>
      <c r="H1064" s="265">
        <v>-125</v>
      </c>
      <c r="I1064" s="38">
        <v>10</v>
      </c>
      <c r="J1064" s="38">
        <v>2018</v>
      </c>
      <c r="K1064" s="259" t="s">
        <v>1666</v>
      </c>
      <c r="L1064" s="157">
        <v>43279.268750000003</v>
      </c>
      <c r="M1064" s="157">
        <v>43279.3125</v>
      </c>
      <c r="N1064" s="157">
        <v>43279.574305555558</v>
      </c>
      <c r="O1064" s="157">
        <v>43279.601388888892</v>
      </c>
      <c r="P1064" s="38" t="s">
        <v>1663</v>
      </c>
      <c r="Q1064" s="239">
        <f t="shared" si="182"/>
        <v>0.2618055555576575</v>
      </c>
      <c r="R1064" s="239">
        <f t="shared" si="183"/>
        <v>0.33263888888905058</v>
      </c>
      <c r="S1064" s="21">
        <f t="shared" si="181"/>
        <v>1.570833333345945</v>
      </c>
      <c r="U1064" s="2">
        <v>775</v>
      </c>
      <c r="V1064" s="155" t="s">
        <v>1667</v>
      </c>
    </row>
    <row r="1065" spans="1:22">
      <c r="A1065" s="264" t="s">
        <v>1163</v>
      </c>
      <c r="B1065" s="38" t="s">
        <v>1519</v>
      </c>
      <c r="C1065" s="38" t="s">
        <v>1164</v>
      </c>
      <c r="D1065" s="38" t="s">
        <v>1107</v>
      </c>
      <c r="E1065" s="126" t="s">
        <v>273</v>
      </c>
      <c r="F1065" s="38" t="s">
        <v>1830</v>
      </c>
      <c r="G1065" s="265">
        <v>44</v>
      </c>
      <c r="H1065" s="265">
        <v>-125</v>
      </c>
      <c r="I1065" s="38">
        <v>10</v>
      </c>
      <c r="J1065" s="38">
        <v>2018</v>
      </c>
      <c r="K1065" s="259" t="s">
        <v>1665</v>
      </c>
      <c r="L1065" s="157">
        <v>43279.68472222222</v>
      </c>
      <c r="M1065" s="157">
        <v>43279.72152777778</v>
      </c>
      <c r="N1065" s="157">
        <v>43279.886805555558</v>
      </c>
      <c r="O1065" s="157">
        <v>43279.916666666664</v>
      </c>
      <c r="P1065" s="38" t="s">
        <v>1663</v>
      </c>
      <c r="Q1065" s="239">
        <f t="shared" si="182"/>
        <v>0.16527777777810115</v>
      </c>
      <c r="R1065" s="239">
        <f t="shared" si="183"/>
        <v>0.23194444444379769</v>
      </c>
      <c r="S1065" s="21">
        <f t="shared" si="181"/>
        <v>0.99166666666860692</v>
      </c>
      <c r="U1065" s="2">
        <v>774</v>
      </c>
      <c r="V1065" s="155" t="s">
        <v>1664</v>
      </c>
    </row>
    <row r="1066" spans="1:22">
      <c r="A1066" s="264" t="s">
        <v>1163</v>
      </c>
      <c r="B1066" s="38" t="s">
        <v>1519</v>
      </c>
      <c r="C1066" s="38" t="s">
        <v>1164</v>
      </c>
      <c r="D1066" s="38" t="s">
        <v>1107</v>
      </c>
      <c r="E1066" s="126" t="s">
        <v>273</v>
      </c>
      <c r="F1066" s="38" t="s">
        <v>1830</v>
      </c>
      <c r="G1066" s="265">
        <v>44</v>
      </c>
      <c r="H1066" s="265">
        <v>-125</v>
      </c>
      <c r="I1066" s="38">
        <v>10</v>
      </c>
      <c r="J1066" s="38">
        <v>2018</v>
      </c>
      <c r="K1066" s="259" t="s">
        <v>1662</v>
      </c>
      <c r="L1066" s="157">
        <v>43279.943749999999</v>
      </c>
      <c r="M1066" s="157">
        <v>43279.979861111111</v>
      </c>
      <c r="N1066" s="157">
        <v>43280.137499999997</v>
      </c>
      <c r="O1066" s="157">
        <v>43280.166666666664</v>
      </c>
      <c r="P1066" s="38" t="s">
        <v>1663</v>
      </c>
      <c r="Q1066" s="239">
        <f t="shared" si="182"/>
        <v>0.15763888888614019</v>
      </c>
      <c r="R1066" s="239">
        <f t="shared" si="183"/>
        <v>0.22291666666569654</v>
      </c>
      <c r="S1066" s="21">
        <f t="shared" si="181"/>
        <v>0.94583333331684116</v>
      </c>
      <c r="U1066" s="2">
        <v>777</v>
      </c>
      <c r="V1066" s="155" t="s">
        <v>1664</v>
      </c>
    </row>
    <row r="1067" spans="1:22">
      <c r="A1067" s="264" t="s">
        <v>1163</v>
      </c>
      <c r="B1067" s="38" t="s">
        <v>1519</v>
      </c>
      <c r="C1067" s="38" t="s">
        <v>1164</v>
      </c>
      <c r="D1067" s="38" t="s">
        <v>1107</v>
      </c>
      <c r="E1067" s="126" t="s">
        <v>273</v>
      </c>
      <c r="F1067" s="38" t="s">
        <v>1830</v>
      </c>
      <c r="G1067" s="265">
        <v>44</v>
      </c>
      <c r="H1067" s="265">
        <v>-124</v>
      </c>
      <c r="I1067" s="38">
        <v>10</v>
      </c>
      <c r="J1067" s="38">
        <v>2018</v>
      </c>
      <c r="K1067" s="259" t="s">
        <v>1659</v>
      </c>
      <c r="L1067" s="157">
        <v>43280.245833333334</v>
      </c>
      <c r="M1067" s="157">
        <v>43280.275694444441</v>
      </c>
      <c r="N1067" s="157">
        <v>43280.31527777778</v>
      </c>
      <c r="O1067" s="157">
        <v>43280.340277777781</v>
      </c>
      <c r="P1067" s="38" t="s">
        <v>1660</v>
      </c>
      <c r="Q1067" s="239">
        <f t="shared" si="182"/>
        <v>3.9583333338669036E-2</v>
      </c>
      <c r="R1067" s="239">
        <f t="shared" si="183"/>
        <v>9.4444444446708076E-2</v>
      </c>
      <c r="S1067" s="21">
        <f t="shared" si="181"/>
        <v>0.23750000003201421</v>
      </c>
      <c r="U1067" s="2">
        <v>581</v>
      </c>
      <c r="V1067" s="155" t="s">
        <v>1661</v>
      </c>
    </row>
    <row r="1068" spans="1:22">
      <c r="A1068" s="264" t="s">
        <v>1163</v>
      </c>
      <c r="B1068" s="38" t="s">
        <v>1519</v>
      </c>
      <c r="C1068" s="38" t="s">
        <v>1164</v>
      </c>
      <c r="D1068" s="38" t="s">
        <v>1107</v>
      </c>
      <c r="E1068" s="126" t="s">
        <v>273</v>
      </c>
      <c r="F1068" s="38" t="s">
        <v>1830</v>
      </c>
      <c r="G1068" s="265">
        <v>44</v>
      </c>
      <c r="H1068" s="265">
        <v>-124</v>
      </c>
      <c r="I1068" s="38">
        <v>10</v>
      </c>
      <c r="J1068" s="38">
        <v>2018</v>
      </c>
      <c r="K1068" s="259" t="s">
        <v>1657</v>
      </c>
      <c r="L1068" s="157">
        <v>43280.665972222225</v>
      </c>
      <c r="M1068" s="157">
        <v>43280.706250000003</v>
      </c>
      <c r="N1068" s="157">
        <v>43280.75277777778</v>
      </c>
      <c r="O1068" s="157">
        <v>43280.765277777777</v>
      </c>
      <c r="P1068" s="38" t="s">
        <v>1616</v>
      </c>
      <c r="Q1068" s="239">
        <f t="shared" si="182"/>
        <v>4.6527777776645962E-2</v>
      </c>
      <c r="R1068" s="239">
        <f t="shared" si="183"/>
        <v>9.9305555551836733E-2</v>
      </c>
      <c r="S1068" s="21">
        <f t="shared" si="181"/>
        <v>0.27916666665987577</v>
      </c>
      <c r="U1068" s="2">
        <v>80</v>
      </c>
      <c r="V1068" s="155" t="s">
        <v>1658</v>
      </c>
    </row>
    <row r="1069" spans="1:22">
      <c r="A1069" s="264" t="s">
        <v>1167</v>
      </c>
      <c r="B1069" s="38" t="s">
        <v>1519</v>
      </c>
      <c r="C1069" s="38" t="s">
        <v>1168</v>
      </c>
      <c r="D1069" s="38" t="s">
        <v>1107</v>
      </c>
      <c r="E1069" s="126" t="s">
        <v>273</v>
      </c>
      <c r="F1069" s="38" t="s">
        <v>1830</v>
      </c>
      <c r="G1069" s="265">
        <v>45</v>
      </c>
      <c r="H1069" s="265">
        <v>-130</v>
      </c>
      <c r="I1069" s="38">
        <v>9</v>
      </c>
      <c r="J1069" s="38">
        <v>2018</v>
      </c>
      <c r="K1069" s="259" t="s">
        <v>1655</v>
      </c>
      <c r="L1069" s="157">
        <v>43283.924305555556</v>
      </c>
      <c r="M1069" s="157">
        <v>43283.956944444442</v>
      </c>
      <c r="N1069" s="157">
        <v>43284.092361111114</v>
      </c>
      <c r="O1069" s="157">
        <v>43284.11041666667</v>
      </c>
      <c r="P1069" s="38" t="s">
        <v>1558</v>
      </c>
      <c r="Q1069" s="239">
        <f t="shared" si="182"/>
        <v>0.13541666667151731</v>
      </c>
      <c r="R1069" s="239">
        <f t="shared" si="183"/>
        <v>0.18611111111385981</v>
      </c>
      <c r="S1069" s="21">
        <f t="shared" si="181"/>
        <v>0.81250000002910383</v>
      </c>
      <c r="U1069" s="2">
        <v>205</v>
      </c>
      <c r="V1069" s="155" t="s">
        <v>1656</v>
      </c>
    </row>
    <row r="1070" spans="1:22">
      <c r="A1070" s="264" t="s">
        <v>1167</v>
      </c>
      <c r="B1070" s="38" t="s">
        <v>1519</v>
      </c>
      <c r="C1070" s="38" t="s">
        <v>1168</v>
      </c>
      <c r="D1070" s="38" t="s">
        <v>1107</v>
      </c>
      <c r="E1070" s="126" t="s">
        <v>273</v>
      </c>
      <c r="F1070" s="38" t="s">
        <v>1830</v>
      </c>
      <c r="G1070" s="265">
        <v>45</v>
      </c>
      <c r="H1070" s="265">
        <v>-130</v>
      </c>
      <c r="I1070" s="38">
        <v>9</v>
      </c>
      <c r="J1070" s="38">
        <v>2018</v>
      </c>
      <c r="K1070" s="259" t="s">
        <v>1653</v>
      </c>
      <c r="L1070" s="157">
        <v>43284.131249999999</v>
      </c>
      <c r="M1070" s="157">
        <v>43284.150694444441</v>
      </c>
      <c r="N1070" s="157">
        <v>43284.206250000003</v>
      </c>
      <c r="O1070" s="157">
        <v>43284.231249999997</v>
      </c>
      <c r="P1070" s="38" t="s">
        <v>1558</v>
      </c>
      <c r="Q1070" s="239">
        <f t="shared" si="182"/>
        <v>5.5555555562023073E-2</v>
      </c>
      <c r="R1070" s="239">
        <f t="shared" si="183"/>
        <v>9.9999999998544808E-2</v>
      </c>
      <c r="S1070" s="21">
        <f t="shared" si="181"/>
        <v>0.33333333337213844</v>
      </c>
      <c r="U1070" s="2">
        <v>192</v>
      </c>
      <c r="V1070" s="155" t="s">
        <v>1654</v>
      </c>
    </row>
    <row r="1071" spans="1:22">
      <c r="A1071" s="264" t="s">
        <v>1167</v>
      </c>
      <c r="B1071" s="38" t="s">
        <v>1519</v>
      </c>
      <c r="C1071" s="38" t="s">
        <v>1168</v>
      </c>
      <c r="D1071" s="38" t="s">
        <v>1107</v>
      </c>
      <c r="E1071" s="126" t="s">
        <v>273</v>
      </c>
      <c r="F1071" s="38" t="s">
        <v>1830</v>
      </c>
      <c r="G1071" s="265">
        <v>45</v>
      </c>
      <c r="H1071" s="265">
        <v>-130</v>
      </c>
      <c r="I1071" s="38">
        <v>9</v>
      </c>
      <c r="J1071" s="38">
        <v>2018</v>
      </c>
      <c r="K1071" s="259" t="s">
        <v>1651</v>
      </c>
      <c r="L1071" s="157">
        <v>43284.254861111112</v>
      </c>
      <c r="M1071" s="157">
        <v>43284.272916666669</v>
      </c>
      <c r="N1071" s="157">
        <v>43284.487500000003</v>
      </c>
      <c r="O1071" s="157">
        <v>43284.520833333336</v>
      </c>
      <c r="P1071" s="38" t="s">
        <v>1558</v>
      </c>
      <c r="Q1071" s="239">
        <f t="shared" si="182"/>
        <v>0.21458333333430346</v>
      </c>
      <c r="R1071" s="239">
        <f t="shared" si="183"/>
        <v>0.26597222222335404</v>
      </c>
      <c r="S1071" s="21">
        <f t="shared" si="181"/>
        <v>1.2875000000058208</v>
      </c>
      <c r="U1071" s="2">
        <v>204</v>
      </c>
      <c r="V1071" s="155" t="s">
        <v>1652</v>
      </c>
    </row>
    <row r="1072" spans="1:22">
      <c r="A1072" s="264" t="s">
        <v>1167</v>
      </c>
      <c r="B1072" s="38" t="s">
        <v>1519</v>
      </c>
      <c r="C1072" s="38" t="s">
        <v>1168</v>
      </c>
      <c r="D1072" s="38" t="s">
        <v>1107</v>
      </c>
      <c r="E1072" s="126" t="s">
        <v>273</v>
      </c>
      <c r="F1072" s="38" t="s">
        <v>1830</v>
      </c>
      <c r="G1072" s="265">
        <v>45</v>
      </c>
      <c r="H1072" s="265">
        <v>-130</v>
      </c>
      <c r="I1072" s="38">
        <v>9</v>
      </c>
      <c r="J1072" s="38">
        <v>2018</v>
      </c>
      <c r="K1072" s="259" t="s">
        <v>1649</v>
      </c>
      <c r="L1072" s="157">
        <v>43284.649305555555</v>
      </c>
      <c r="M1072" s="157"/>
      <c r="N1072" s="157"/>
      <c r="O1072" s="157">
        <v>43284.712500000001</v>
      </c>
      <c r="P1072" s="38" t="s">
        <v>1558</v>
      </c>
      <c r="Q1072" s="239">
        <f t="shared" si="182"/>
        <v>0</v>
      </c>
      <c r="R1072" s="239">
        <f t="shared" si="183"/>
        <v>6.3194444446708076E-2</v>
      </c>
      <c r="S1072" s="21">
        <f t="shared" si="181"/>
        <v>0</v>
      </c>
      <c r="U1072" s="2">
        <v>695</v>
      </c>
      <c r="V1072" s="155" t="s">
        <v>1650</v>
      </c>
    </row>
    <row r="1073" spans="1:22">
      <c r="A1073" s="264" t="s">
        <v>1167</v>
      </c>
      <c r="B1073" s="38" t="s">
        <v>1519</v>
      </c>
      <c r="C1073" s="38" t="s">
        <v>1168</v>
      </c>
      <c r="D1073" s="38" t="s">
        <v>1107</v>
      </c>
      <c r="E1073" s="126" t="s">
        <v>273</v>
      </c>
      <c r="F1073" s="38" t="s">
        <v>1830</v>
      </c>
      <c r="G1073" s="265">
        <v>45</v>
      </c>
      <c r="H1073" s="265">
        <v>-130</v>
      </c>
      <c r="I1073" s="38">
        <v>9</v>
      </c>
      <c r="J1073" s="38">
        <v>2018</v>
      </c>
      <c r="K1073" s="259" t="s">
        <v>1647</v>
      </c>
      <c r="L1073" s="157">
        <v>43284.72152777778</v>
      </c>
      <c r="M1073" s="157">
        <v>43284.775000000001</v>
      </c>
      <c r="N1073" s="157">
        <v>43285.05</v>
      </c>
      <c r="O1073" s="157">
        <v>43285.102083333331</v>
      </c>
      <c r="P1073" s="38" t="s">
        <v>1558</v>
      </c>
      <c r="Q1073" s="239">
        <f t="shared" si="182"/>
        <v>0.27500000000145519</v>
      </c>
      <c r="R1073" s="239">
        <f t="shared" si="183"/>
        <v>0.38055555555183673</v>
      </c>
      <c r="S1073" s="21">
        <f t="shared" si="181"/>
        <v>1.6500000000087311</v>
      </c>
      <c r="U1073" s="2">
        <v>1542</v>
      </c>
      <c r="V1073" s="155" t="s">
        <v>1648</v>
      </c>
    </row>
    <row r="1074" spans="1:22">
      <c r="A1074" s="264" t="s">
        <v>1167</v>
      </c>
      <c r="B1074" s="38" t="s">
        <v>1519</v>
      </c>
      <c r="C1074" s="38" t="s">
        <v>1168</v>
      </c>
      <c r="D1074" s="38" t="s">
        <v>1107</v>
      </c>
      <c r="E1074" s="126" t="s">
        <v>273</v>
      </c>
      <c r="F1074" s="38" t="s">
        <v>1830</v>
      </c>
      <c r="G1074" s="265">
        <v>45</v>
      </c>
      <c r="H1074" s="265">
        <v>-130</v>
      </c>
      <c r="I1074" s="38">
        <v>9</v>
      </c>
      <c r="J1074" s="38">
        <v>2018</v>
      </c>
      <c r="K1074" s="259" t="s">
        <v>1645</v>
      </c>
      <c r="L1074" s="157">
        <v>43285.197916666664</v>
      </c>
      <c r="M1074" s="157">
        <v>43285.252083333333</v>
      </c>
      <c r="N1074" s="157">
        <v>43285.536805555559</v>
      </c>
      <c r="O1074" s="157">
        <v>43285.586111111108</v>
      </c>
      <c r="P1074" s="38" t="s">
        <v>1558</v>
      </c>
      <c r="Q1074" s="239">
        <f t="shared" si="182"/>
        <v>0.28472222222626442</v>
      </c>
      <c r="R1074" s="239">
        <f t="shared" si="183"/>
        <v>0.38819444444379769</v>
      </c>
      <c r="S1074" s="21">
        <f t="shared" si="181"/>
        <v>1.7083333333575865</v>
      </c>
      <c r="U1074" s="2">
        <v>1542</v>
      </c>
      <c r="V1074" s="155" t="s">
        <v>1646</v>
      </c>
    </row>
    <row r="1075" spans="1:22">
      <c r="A1075" s="264" t="s">
        <v>1167</v>
      </c>
      <c r="B1075" s="38" t="s">
        <v>1519</v>
      </c>
      <c r="C1075" s="38" t="s">
        <v>1168</v>
      </c>
      <c r="D1075" s="38" t="s">
        <v>1107</v>
      </c>
      <c r="E1075" s="126" t="s">
        <v>273</v>
      </c>
      <c r="F1075" s="38" t="s">
        <v>1830</v>
      </c>
      <c r="G1075" s="265">
        <v>45</v>
      </c>
      <c r="H1075" s="265">
        <v>-130</v>
      </c>
      <c r="I1075" s="38">
        <v>9</v>
      </c>
      <c r="J1075" s="38">
        <v>2018</v>
      </c>
      <c r="K1075" s="259" t="s">
        <v>1643</v>
      </c>
      <c r="L1075" s="157">
        <v>43285.736111111109</v>
      </c>
      <c r="M1075" s="157">
        <v>43285.799305555556</v>
      </c>
      <c r="N1075" s="157">
        <v>43286.013888888891</v>
      </c>
      <c r="O1075" s="157">
        <v>43286.061111111114</v>
      </c>
      <c r="P1075" s="38" t="s">
        <v>1558</v>
      </c>
      <c r="Q1075" s="239">
        <f t="shared" si="182"/>
        <v>0.21458333333430346</v>
      </c>
      <c r="R1075" s="239">
        <f t="shared" si="183"/>
        <v>0.32500000000436557</v>
      </c>
      <c r="S1075" s="21">
        <f t="shared" si="181"/>
        <v>1.2875000000058208</v>
      </c>
      <c r="U1075" s="2">
        <v>1521</v>
      </c>
      <c r="V1075" s="155" t="s">
        <v>1644</v>
      </c>
    </row>
    <row r="1076" spans="1:22">
      <c r="A1076" s="264" t="s">
        <v>1167</v>
      </c>
      <c r="B1076" s="38" t="s">
        <v>1519</v>
      </c>
      <c r="C1076" s="38" t="s">
        <v>1168</v>
      </c>
      <c r="D1076" s="38" t="s">
        <v>1107</v>
      </c>
      <c r="E1076" s="126" t="s">
        <v>273</v>
      </c>
      <c r="F1076" s="38" t="s">
        <v>1830</v>
      </c>
      <c r="G1076" s="265">
        <v>45</v>
      </c>
      <c r="H1076" s="265">
        <v>-130</v>
      </c>
      <c r="I1076" s="38">
        <v>9</v>
      </c>
      <c r="J1076" s="38">
        <v>2018</v>
      </c>
      <c r="K1076" s="259" t="s">
        <v>1641</v>
      </c>
      <c r="L1076" s="157">
        <v>43286.109027777777</v>
      </c>
      <c r="M1076" s="157">
        <v>43286.15902777778</v>
      </c>
      <c r="N1076" s="157">
        <v>43286.447222222225</v>
      </c>
      <c r="O1076" s="157">
        <v>43286.501388888886</v>
      </c>
      <c r="P1076" s="38" t="s">
        <v>1558</v>
      </c>
      <c r="Q1076" s="239">
        <f t="shared" si="182"/>
        <v>0.28819444444525288</v>
      </c>
      <c r="R1076" s="239">
        <f t="shared" si="183"/>
        <v>0.39236111110949423</v>
      </c>
      <c r="S1076" s="21">
        <f t="shared" si="181"/>
        <v>1.7291666666715173</v>
      </c>
      <c r="U1076" s="2">
        <v>1522</v>
      </c>
      <c r="V1076" s="155" t="s">
        <v>1642</v>
      </c>
    </row>
    <row r="1077" spans="1:22">
      <c r="A1077" s="264" t="s">
        <v>1167</v>
      </c>
      <c r="B1077" s="38" t="s">
        <v>1519</v>
      </c>
      <c r="C1077" s="38" t="s">
        <v>1168</v>
      </c>
      <c r="D1077" s="38" t="s">
        <v>1107</v>
      </c>
      <c r="E1077" s="126" t="s">
        <v>273</v>
      </c>
      <c r="F1077" s="38" t="s">
        <v>1830</v>
      </c>
      <c r="G1077" s="265">
        <v>45</v>
      </c>
      <c r="H1077" s="265">
        <v>-130</v>
      </c>
      <c r="I1077" s="38">
        <v>9</v>
      </c>
      <c r="J1077" s="38">
        <v>2018</v>
      </c>
      <c r="K1077" s="259" t="s">
        <v>1640</v>
      </c>
      <c r="L1077" s="157">
        <v>43286.57708333333</v>
      </c>
      <c r="M1077" s="157">
        <v>43286.631944444445</v>
      </c>
      <c r="N1077" s="157">
        <v>43286.802083333336</v>
      </c>
      <c r="O1077" s="157">
        <v>43286.851388888892</v>
      </c>
      <c r="P1077" s="38" t="s">
        <v>1558</v>
      </c>
      <c r="Q1077" s="239">
        <f t="shared" si="182"/>
        <v>0.17013888889050577</v>
      </c>
      <c r="R1077" s="239">
        <f t="shared" si="183"/>
        <v>0.27430555556202307</v>
      </c>
      <c r="S1077" s="21">
        <f t="shared" si="181"/>
        <v>1.0208333333430346</v>
      </c>
      <c r="U1077" s="2">
        <v>1529</v>
      </c>
      <c r="V1077" s="155" t="s">
        <v>1639</v>
      </c>
    </row>
    <row r="1078" spans="1:22">
      <c r="A1078" s="264" t="s">
        <v>1167</v>
      </c>
      <c r="B1078" s="38" t="s">
        <v>1519</v>
      </c>
      <c r="C1078" s="38" t="s">
        <v>1168</v>
      </c>
      <c r="D1078" s="38" t="s">
        <v>1107</v>
      </c>
      <c r="E1078" s="126" t="s">
        <v>273</v>
      </c>
      <c r="F1078" s="38" t="s">
        <v>1830</v>
      </c>
      <c r="G1078" s="265">
        <v>45</v>
      </c>
      <c r="H1078" s="265">
        <v>-130</v>
      </c>
      <c r="I1078" s="38">
        <v>9</v>
      </c>
      <c r="J1078" s="38">
        <v>2018</v>
      </c>
      <c r="K1078" s="259" t="s">
        <v>1638</v>
      </c>
      <c r="L1078" s="157">
        <v>43286.900694444441</v>
      </c>
      <c r="M1078" s="157">
        <v>43286.956944444442</v>
      </c>
      <c r="N1078" s="157">
        <v>43287.088888888888</v>
      </c>
      <c r="O1078" s="157">
        <v>43287.138888888891</v>
      </c>
      <c r="P1078" s="38" t="s">
        <v>1558</v>
      </c>
      <c r="Q1078" s="239">
        <f t="shared" si="182"/>
        <v>0.13194444444525288</v>
      </c>
      <c r="R1078" s="239">
        <f t="shared" si="183"/>
        <v>0.23819444444961846</v>
      </c>
      <c r="S1078" s="21">
        <f t="shared" si="181"/>
        <v>0.79166666667151731</v>
      </c>
      <c r="U1078" s="2">
        <v>1529</v>
      </c>
      <c r="V1078" s="155" t="s">
        <v>1639</v>
      </c>
    </row>
    <row r="1079" spans="1:22">
      <c r="A1079" s="264" t="s">
        <v>1167</v>
      </c>
      <c r="B1079" s="38" t="s">
        <v>1519</v>
      </c>
      <c r="C1079" s="38" t="s">
        <v>1168</v>
      </c>
      <c r="D1079" s="38" t="s">
        <v>1107</v>
      </c>
      <c r="E1079" s="126" t="s">
        <v>273</v>
      </c>
      <c r="F1079" s="38" t="s">
        <v>1830</v>
      </c>
      <c r="G1079" s="265">
        <v>45</v>
      </c>
      <c r="H1079" s="265">
        <v>-130</v>
      </c>
      <c r="I1079" s="38">
        <v>9</v>
      </c>
      <c r="J1079" s="38">
        <v>2018</v>
      </c>
      <c r="K1079" s="259" t="s">
        <v>1637</v>
      </c>
      <c r="L1079" s="157">
        <v>43287.198611111111</v>
      </c>
      <c r="M1079" s="157">
        <v>43287.247916666667</v>
      </c>
      <c r="N1079" s="157">
        <v>43287.431250000001</v>
      </c>
      <c r="O1079" s="157">
        <v>43287.487500000003</v>
      </c>
      <c r="P1079" s="38" t="s">
        <v>1558</v>
      </c>
      <c r="Q1079" s="239">
        <f t="shared" si="182"/>
        <v>0.18333333333430346</v>
      </c>
      <c r="R1079" s="239">
        <f t="shared" si="183"/>
        <v>0.28888888889196096</v>
      </c>
      <c r="S1079" s="21">
        <f t="shared" si="181"/>
        <v>1.1000000000058208</v>
      </c>
      <c r="U1079" s="2">
        <v>1527</v>
      </c>
      <c r="V1079" s="155" t="s">
        <v>1617</v>
      </c>
    </row>
    <row r="1080" spans="1:22">
      <c r="A1080" s="264" t="s">
        <v>1167</v>
      </c>
      <c r="B1080" s="38" t="s">
        <v>1519</v>
      </c>
      <c r="C1080" s="38" t="s">
        <v>1168</v>
      </c>
      <c r="D1080" s="38" t="s">
        <v>1107</v>
      </c>
      <c r="E1080" s="126" t="s">
        <v>273</v>
      </c>
      <c r="F1080" s="38" t="s">
        <v>1830</v>
      </c>
      <c r="G1080" s="265">
        <v>45</v>
      </c>
      <c r="H1080" s="265">
        <v>-130</v>
      </c>
      <c r="I1080" s="38">
        <v>9</v>
      </c>
      <c r="J1080" s="38">
        <v>2018</v>
      </c>
      <c r="K1080" s="259" t="s">
        <v>1635</v>
      </c>
      <c r="L1080" s="157">
        <v>43287.670138888891</v>
      </c>
      <c r="M1080" s="157"/>
      <c r="N1080" s="157"/>
      <c r="O1080" s="157">
        <v>43287.789583333331</v>
      </c>
      <c r="P1080" s="38" t="s">
        <v>1558</v>
      </c>
      <c r="Q1080" s="239">
        <f t="shared" si="182"/>
        <v>0</v>
      </c>
      <c r="R1080" s="239">
        <f t="shared" si="183"/>
        <v>0.11944444444088731</v>
      </c>
      <c r="S1080" s="21">
        <f t="shared" si="181"/>
        <v>0</v>
      </c>
      <c r="U1080" s="2">
        <v>1476</v>
      </c>
      <c r="V1080" s="155" t="s">
        <v>1636</v>
      </c>
    </row>
    <row r="1081" spans="1:22">
      <c r="A1081" s="264" t="s">
        <v>1167</v>
      </c>
      <c r="B1081" s="38" t="s">
        <v>1519</v>
      </c>
      <c r="C1081" s="38" t="s">
        <v>1168</v>
      </c>
      <c r="D1081" s="38" t="s">
        <v>1107</v>
      </c>
      <c r="E1081" s="126" t="s">
        <v>273</v>
      </c>
      <c r="F1081" s="38" t="s">
        <v>1830</v>
      </c>
      <c r="G1081" s="265">
        <v>45</v>
      </c>
      <c r="H1081" s="265">
        <v>-130</v>
      </c>
      <c r="I1081" s="38">
        <v>9</v>
      </c>
      <c r="J1081" s="38">
        <v>2018</v>
      </c>
      <c r="K1081" s="259" t="s">
        <v>1633</v>
      </c>
      <c r="L1081" s="157">
        <v>43287.888194444444</v>
      </c>
      <c r="M1081" s="157">
        <v>43287.94027777778</v>
      </c>
      <c r="N1081" s="157">
        <v>43288.259027777778</v>
      </c>
      <c r="O1081" s="157">
        <v>43288.327777777777</v>
      </c>
      <c r="P1081" s="38" t="s">
        <v>1558</v>
      </c>
      <c r="Q1081" s="239">
        <f t="shared" si="182"/>
        <v>0.31874999999854481</v>
      </c>
      <c r="R1081" s="239">
        <f t="shared" si="183"/>
        <v>0.43958333333284827</v>
      </c>
      <c r="S1081" s="21">
        <f t="shared" si="181"/>
        <v>1.9124999999912689</v>
      </c>
      <c r="U1081" s="2">
        <v>1539</v>
      </c>
      <c r="V1081" s="155" t="s">
        <v>1634</v>
      </c>
    </row>
    <row r="1082" spans="1:22">
      <c r="A1082" s="264" t="s">
        <v>1167</v>
      </c>
      <c r="B1082" s="38" t="s">
        <v>1519</v>
      </c>
      <c r="C1082" s="38" t="s">
        <v>1168</v>
      </c>
      <c r="D1082" s="38" t="s">
        <v>1107</v>
      </c>
      <c r="E1082" s="126" t="s">
        <v>273</v>
      </c>
      <c r="F1082" s="38" t="s">
        <v>1830</v>
      </c>
      <c r="G1082" s="265">
        <v>45</v>
      </c>
      <c r="H1082" s="265">
        <v>-130</v>
      </c>
      <c r="I1082" s="38">
        <v>9</v>
      </c>
      <c r="J1082" s="38">
        <v>2018</v>
      </c>
      <c r="K1082" s="259" t="s">
        <v>1631</v>
      </c>
      <c r="L1082" s="157">
        <v>43288.388888888891</v>
      </c>
      <c r="M1082" s="157">
        <v>43288.443055555559</v>
      </c>
      <c r="N1082" s="157">
        <v>43288.85</v>
      </c>
      <c r="O1082" s="157">
        <v>43288.895833333336</v>
      </c>
      <c r="P1082" s="38" t="s">
        <v>1558</v>
      </c>
      <c r="Q1082" s="239">
        <f t="shared" si="182"/>
        <v>0.40694444443943212</v>
      </c>
      <c r="R1082" s="239">
        <f t="shared" si="183"/>
        <v>0.50694444444525288</v>
      </c>
      <c r="S1082" s="21">
        <f t="shared" si="181"/>
        <v>2.4416666666365927</v>
      </c>
      <c r="U1082" s="2">
        <v>1541</v>
      </c>
      <c r="V1082" s="155" t="s">
        <v>1632</v>
      </c>
    </row>
    <row r="1083" spans="1:22">
      <c r="A1083" s="264" t="s">
        <v>1167</v>
      </c>
      <c r="B1083" s="38" t="s">
        <v>1519</v>
      </c>
      <c r="C1083" s="38" t="s">
        <v>1168</v>
      </c>
      <c r="D1083" s="38" t="s">
        <v>1107</v>
      </c>
      <c r="E1083" s="126" t="s">
        <v>273</v>
      </c>
      <c r="F1083" s="38" t="s">
        <v>1830</v>
      </c>
      <c r="G1083" s="265">
        <v>45</v>
      </c>
      <c r="H1083" s="265">
        <v>-130</v>
      </c>
      <c r="I1083" s="38">
        <v>9</v>
      </c>
      <c r="J1083" s="38">
        <v>2018</v>
      </c>
      <c r="K1083" s="259" t="s">
        <v>1629</v>
      </c>
      <c r="L1083" s="157">
        <v>43288.980555555558</v>
      </c>
      <c r="M1083" s="157">
        <v>43289.011805555558</v>
      </c>
      <c r="N1083" s="157">
        <v>43289.10833333333</v>
      </c>
      <c r="O1083" s="157">
        <v>43289.138194444444</v>
      </c>
      <c r="P1083" s="38" t="s">
        <v>1558</v>
      </c>
      <c r="Q1083" s="239">
        <f t="shared" si="182"/>
        <v>9.6527777772280388E-2</v>
      </c>
      <c r="R1083" s="239">
        <f t="shared" si="183"/>
        <v>0.15763888888614019</v>
      </c>
      <c r="S1083" s="21">
        <f t="shared" si="181"/>
        <v>0.57916666663368233</v>
      </c>
      <c r="U1083" s="2">
        <v>205</v>
      </c>
      <c r="V1083" s="155" t="s">
        <v>1630</v>
      </c>
    </row>
    <row r="1084" spans="1:22">
      <c r="A1084" s="264" t="s">
        <v>1167</v>
      </c>
      <c r="B1084" s="38" t="s">
        <v>1519</v>
      </c>
      <c r="C1084" s="38" t="s">
        <v>1168</v>
      </c>
      <c r="D1084" s="38" t="s">
        <v>1107</v>
      </c>
      <c r="E1084" s="126" t="s">
        <v>273</v>
      </c>
      <c r="F1084" s="38" t="s">
        <v>1830</v>
      </c>
      <c r="G1084" s="265">
        <v>45</v>
      </c>
      <c r="H1084" s="265">
        <v>-130</v>
      </c>
      <c r="I1084" s="38">
        <v>9</v>
      </c>
      <c r="J1084" s="38">
        <v>2018</v>
      </c>
      <c r="K1084" s="259" t="s">
        <v>1628</v>
      </c>
      <c r="L1084" s="157">
        <v>43289.152777777781</v>
      </c>
      <c r="M1084" s="157">
        <v>43289.172222222223</v>
      </c>
      <c r="N1084" s="157">
        <v>43289.18472222222</v>
      </c>
      <c r="O1084" s="157">
        <v>43289.202777777777</v>
      </c>
      <c r="P1084" s="38" t="s">
        <v>1558</v>
      </c>
      <c r="Q1084" s="239">
        <f t="shared" si="182"/>
        <v>1.2499999997089617E-2</v>
      </c>
      <c r="R1084" s="239">
        <f t="shared" si="183"/>
        <v>4.9999999995634425E-2</v>
      </c>
      <c r="S1084" s="21">
        <f t="shared" si="181"/>
        <v>7.4999999982537702E-2</v>
      </c>
      <c r="U1084" s="2">
        <v>192</v>
      </c>
      <c r="V1084" s="155" t="s">
        <v>1623</v>
      </c>
    </row>
    <row r="1085" spans="1:22">
      <c r="A1085" s="264" t="s">
        <v>1167</v>
      </c>
      <c r="B1085" s="38" t="s">
        <v>1519</v>
      </c>
      <c r="C1085" s="38" t="s">
        <v>1168</v>
      </c>
      <c r="D1085" s="38" t="s">
        <v>1107</v>
      </c>
      <c r="E1085" s="126" t="s">
        <v>273</v>
      </c>
      <c r="F1085" s="38" t="s">
        <v>1830</v>
      </c>
      <c r="G1085" s="265">
        <v>45</v>
      </c>
      <c r="H1085" s="265">
        <v>-130</v>
      </c>
      <c r="I1085" s="38">
        <v>9</v>
      </c>
      <c r="J1085" s="38">
        <v>2018</v>
      </c>
      <c r="K1085" s="259" t="s">
        <v>1626</v>
      </c>
      <c r="L1085" s="157">
        <v>43289.271527777775</v>
      </c>
      <c r="M1085" s="157">
        <v>43289.361111111109</v>
      </c>
      <c r="N1085" s="157">
        <v>43289.459722222222</v>
      </c>
      <c r="O1085" s="157">
        <v>43289.541666666664</v>
      </c>
      <c r="P1085" s="38" t="s">
        <v>1558</v>
      </c>
      <c r="Q1085" s="239">
        <f t="shared" si="182"/>
        <v>9.8611111112404615E-2</v>
      </c>
      <c r="R1085" s="239">
        <f t="shared" si="183"/>
        <v>0.27013888888905058</v>
      </c>
      <c r="S1085" s="21">
        <f t="shared" si="181"/>
        <v>0.59166666667442769</v>
      </c>
      <c r="U1085" s="2">
        <v>2609</v>
      </c>
      <c r="V1085" s="155" t="s">
        <v>1627</v>
      </c>
    </row>
    <row r="1086" spans="1:22">
      <c r="A1086" s="264" t="s">
        <v>1167</v>
      </c>
      <c r="B1086" s="38" t="s">
        <v>1519</v>
      </c>
      <c r="C1086" s="38" t="s">
        <v>1168</v>
      </c>
      <c r="D1086" s="38" t="s">
        <v>1107</v>
      </c>
      <c r="E1086" s="126" t="s">
        <v>273</v>
      </c>
      <c r="F1086" s="38" t="s">
        <v>1830</v>
      </c>
      <c r="G1086" s="265">
        <v>45</v>
      </c>
      <c r="H1086" s="265">
        <v>-130</v>
      </c>
      <c r="I1086" s="38">
        <v>10</v>
      </c>
      <c r="J1086" s="38">
        <v>2018</v>
      </c>
      <c r="K1086" s="259" t="s">
        <v>1625</v>
      </c>
      <c r="L1086" s="157">
        <v>43289.624305555553</v>
      </c>
      <c r="M1086" s="157">
        <v>43289.709722222222</v>
      </c>
      <c r="N1086" s="157">
        <v>43289.769444444442</v>
      </c>
      <c r="O1086" s="157">
        <v>43289.856944444444</v>
      </c>
      <c r="P1086" s="38" t="s">
        <v>1558</v>
      </c>
      <c r="Q1086" s="239">
        <f t="shared" si="182"/>
        <v>5.9722222220443655E-2</v>
      </c>
      <c r="R1086" s="239">
        <f t="shared" si="183"/>
        <v>0.23263888889050577</v>
      </c>
      <c r="S1086" s="21">
        <f t="shared" si="181"/>
        <v>0.35833333332266193</v>
      </c>
      <c r="U1086" s="2">
        <v>2607</v>
      </c>
      <c r="V1086" s="155" t="s">
        <v>633</v>
      </c>
    </row>
    <row r="1087" spans="1:22">
      <c r="A1087" s="264" t="s">
        <v>1167</v>
      </c>
      <c r="B1087" s="38" t="s">
        <v>1519</v>
      </c>
      <c r="C1087" s="38" t="s">
        <v>1168</v>
      </c>
      <c r="D1087" s="38" t="s">
        <v>1107</v>
      </c>
      <c r="E1087" s="126" t="s">
        <v>273</v>
      </c>
      <c r="F1087" s="38" t="s">
        <v>1830</v>
      </c>
      <c r="G1087" s="265">
        <v>44</v>
      </c>
      <c r="H1087" s="265">
        <v>-125</v>
      </c>
      <c r="I1087" s="38">
        <v>10</v>
      </c>
      <c r="J1087" s="38">
        <v>2018</v>
      </c>
      <c r="K1087" s="259" t="s">
        <v>1624</v>
      </c>
      <c r="L1087" s="157">
        <v>43290.595138888886</v>
      </c>
      <c r="M1087" s="157">
        <v>43290.618750000001</v>
      </c>
      <c r="N1087" s="157">
        <v>43290.65902777778</v>
      </c>
      <c r="O1087" s="157">
        <v>43290.673611111109</v>
      </c>
      <c r="P1087" s="38" t="s">
        <v>1622</v>
      </c>
      <c r="Q1087" s="239">
        <f t="shared" si="182"/>
        <v>4.0277777778101154E-2</v>
      </c>
      <c r="R1087" s="239">
        <f t="shared" si="183"/>
        <v>7.8472222223354038E-2</v>
      </c>
      <c r="S1087" s="21">
        <f t="shared" si="181"/>
        <v>0.24166666666860692</v>
      </c>
      <c r="U1087" s="2">
        <v>197</v>
      </c>
      <c r="V1087" s="155" t="s">
        <v>1623</v>
      </c>
    </row>
    <row r="1088" spans="1:22">
      <c r="A1088" s="264" t="s">
        <v>1167</v>
      </c>
      <c r="B1088" s="38" t="s">
        <v>1519</v>
      </c>
      <c r="C1088" s="38" t="s">
        <v>1168</v>
      </c>
      <c r="D1088" s="38" t="s">
        <v>1107</v>
      </c>
      <c r="E1088" s="126" t="s">
        <v>273</v>
      </c>
      <c r="F1088" s="38" t="s">
        <v>1830</v>
      </c>
      <c r="G1088" s="265">
        <v>44</v>
      </c>
      <c r="H1088" s="265">
        <v>-125</v>
      </c>
      <c r="I1088" s="38">
        <v>10</v>
      </c>
      <c r="J1088" s="38">
        <v>2018</v>
      </c>
      <c r="K1088" s="259" t="s">
        <v>1621</v>
      </c>
      <c r="L1088" s="157">
        <v>43290.740277777775</v>
      </c>
      <c r="M1088" s="157">
        <v>43290.761805555558</v>
      </c>
      <c r="N1088" s="157">
        <v>43290.811111111114</v>
      </c>
      <c r="O1088" s="157">
        <v>43290.82916666667</v>
      </c>
      <c r="P1088" s="38" t="s">
        <v>1622</v>
      </c>
      <c r="Q1088" s="239">
        <f t="shared" si="182"/>
        <v>4.9305555556202307E-2</v>
      </c>
      <c r="R1088" s="239">
        <f t="shared" si="183"/>
        <v>8.8888888894871343E-2</v>
      </c>
      <c r="S1088" s="21">
        <f t="shared" si="181"/>
        <v>0.29583333333721384</v>
      </c>
      <c r="U1088" s="2">
        <v>198</v>
      </c>
      <c r="V1088" s="155" t="s">
        <v>1623</v>
      </c>
    </row>
    <row r="1089" spans="1:22">
      <c r="A1089" s="264" t="s">
        <v>1167</v>
      </c>
      <c r="B1089" s="38" t="s">
        <v>1519</v>
      </c>
      <c r="C1089" s="38" t="s">
        <v>1168</v>
      </c>
      <c r="D1089" s="38" t="s">
        <v>1107</v>
      </c>
      <c r="E1089" s="126" t="s">
        <v>273</v>
      </c>
      <c r="F1089" s="38" t="s">
        <v>1830</v>
      </c>
      <c r="G1089" s="265">
        <v>44</v>
      </c>
      <c r="H1089" s="265">
        <v>-124</v>
      </c>
      <c r="I1089" s="38">
        <v>10</v>
      </c>
      <c r="J1089" s="38">
        <v>2018</v>
      </c>
      <c r="K1089" s="259" t="s">
        <v>1618</v>
      </c>
      <c r="L1089" s="157">
        <v>43291.044444444444</v>
      </c>
      <c r="M1089" s="157">
        <v>43291.061805555553</v>
      </c>
      <c r="N1089" s="157">
        <v>43291.105555555558</v>
      </c>
      <c r="O1089" s="157">
        <v>43291.115972222222</v>
      </c>
      <c r="P1089" s="38" t="s">
        <v>1616</v>
      </c>
      <c r="Q1089" s="239">
        <f t="shared" si="182"/>
        <v>4.3750000004365575E-2</v>
      </c>
      <c r="R1089" s="239">
        <f t="shared" ref="R1089:R1094" si="184">O1089 - L1089</f>
        <v>7.1527777778101154E-2</v>
      </c>
      <c r="S1089" s="21">
        <f t="shared" si="181"/>
        <v>0.26250000002619345</v>
      </c>
      <c r="U1089" s="2">
        <v>82</v>
      </c>
      <c r="V1089" s="155" t="s">
        <v>1620</v>
      </c>
    </row>
    <row r="1090" spans="1:22">
      <c r="A1090" s="264" t="s">
        <v>1167</v>
      </c>
      <c r="B1090" s="38" t="s">
        <v>1519</v>
      </c>
      <c r="C1090" s="38" t="s">
        <v>1168</v>
      </c>
      <c r="D1090" s="38" t="s">
        <v>1107</v>
      </c>
      <c r="E1090" s="126" t="s">
        <v>273</v>
      </c>
      <c r="F1090" s="38" t="s">
        <v>1830</v>
      </c>
      <c r="G1090" s="265">
        <v>44</v>
      </c>
      <c r="H1090" s="265">
        <v>-124</v>
      </c>
      <c r="I1090" s="38">
        <v>10</v>
      </c>
      <c r="J1090" s="38">
        <v>2018</v>
      </c>
      <c r="K1090" s="259" t="s">
        <v>1615</v>
      </c>
      <c r="L1090" s="157">
        <v>43291.12222222222</v>
      </c>
      <c r="M1090" s="157">
        <v>43291.137499999997</v>
      </c>
      <c r="N1090" s="157">
        <v>43291.231944444444</v>
      </c>
      <c r="O1090" s="157">
        <v>43291.240277777775</v>
      </c>
      <c r="P1090" s="38" t="s">
        <v>1616</v>
      </c>
      <c r="Q1090" s="239">
        <f>N1090 - M1090</f>
        <v>9.4444444446708076E-2</v>
      </c>
      <c r="R1090" s="239">
        <f t="shared" si="184"/>
        <v>0.11805555555474712</v>
      </c>
      <c r="S1090" s="21">
        <f t="shared" si="181"/>
        <v>0.56666666668024845</v>
      </c>
      <c r="U1090" s="2">
        <v>82</v>
      </c>
      <c r="V1090" s="155" t="s">
        <v>1617</v>
      </c>
    </row>
    <row r="1091" spans="1:22" ht="14">
      <c r="A1091" s="264" t="s">
        <v>1607</v>
      </c>
      <c r="B1091" s="38" t="s">
        <v>1519</v>
      </c>
      <c r="C1091" s="38" t="s">
        <v>1170</v>
      </c>
      <c r="D1091" s="38" t="s">
        <v>1569</v>
      </c>
      <c r="E1091" s="126" t="s">
        <v>273</v>
      </c>
      <c r="F1091" s="38" t="s">
        <v>1830</v>
      </c>
      <c r="G1091" s="265">
        <v>44</v>
      </c>
      <c r="H1091" s="265">
        <v>-124</v>
      </c>
      <c r="I1091" s="259">
        <v>9</v>
      </c>
      <c r="J1091" s="38">
        <v>2018</v>
      </c>
      <c r="K1091" s="259" t="s">
        <v>1613</v>
      </c>
      <c r="L1091" s="157">
        <v>43297.88958333333</v>
      </c>
      <c r="M1091" s="157">
        <v>43297.916666666664</v>
      </c>
      <c r="N1091" s="157">
        <v>43298.056944444441</v>
      </c>
      <c r="O1091" s="157">
        <v>43298.07708333333</v>
      </c>
      <c r="P1091" s="38" t="s">
        <v>1356</v>
      </c>
      <c r="Q1091" s="239">
        <f>N1091 - M1091</f>
        <v>0.14027777777664596</v>
      </c>
      <c r="R1091" s="239">
        <f t="shared" si="184"/>
        <v>0.1875</v>
      </c>
      <c r="S1091" s="21">
        <f t="shared" si="181"/>
        <v>0.84166666665987577</v>
      </c>
      <c r="U1091" s="267">
        <v>573</v>
      </c>
      <c r="V1091" s="155" t="s">
        <v>1614</v>
      </c>
    </row>
    <row r="1092" spans="1:22">
      <c r="A1092" s="264" t="s">
        <v>1607</v>
      </c>
      <c r="B1092" s="38" t="s">
        <v>1519</v>
      </c>
      <c r="C1092" s="38" t="s">
        <v>1170</v>
      </c>
      <c r="D1092" s="38" t="s">
        <v>1569</v>
      </c>
      <c r="E1092" s="126" t="s">
        <v>273</v>
      </c>
      <c r="F1092" s="38" t="s">
        <v>1830</v>
      </c>
      <c r="G1092" s="265">
        <v>44</v>
      </c>
      <c r="H1092" s="265">
        <v>-124</v>
      </c>
      <c r="I1092" s="38">
        <v>10</v>
      </c>
      <c r="J1092" s="38">
        <v>2018</v>
      </c>
      <c r="K1092" s="259" t="s">
        <v>1611</v>
      </c>
      <c r="L1092" s="157">
        <v>43298.133333333331</v>
      </c>
      <c r="M1092" s="157">
        <v>43298.160416666666</v>
      </c>
      <c r="N1092" s="157">
        <v>43298.193055555559</v>
      </c>
      <c r="O1092" s="157">
        <v>43298.20416666667</v>
      </c>
      <c r="P1092" s="38" t="s">
        <v>1356</v>
      </c>
      <c r="Q1092" s="239">
        <f>N1092 - M1092</f>
        <v>3.2638888893416151E-2</v>
      </c>
      <c r="R1092" s="239">
        <f t="shared" si="184"/>
        <v>7.0833333338669036E-2</v>
      </c>
      <c r="S1092" s="21">
        <f t="shared" si="181"/>
        <v>0.19583333336049691</v>
      </c>
      <c r="U1092" s="38">
        <v>190</v>
      </c>
      <c r="V1092" s="155" t="s">
        <v>1612</v>
      </c>
    </row>
    <row r="1093" spans="1:22">
      <c r="A1093" s="264" t="s">
        <v>1607</v>
      </c>
      <c r="B1093" s="38" t="s">
        <v>1519</v>
      </c>
      <c r="C1093" s="38" t="s">
        <v>1170</v>
      </c>
      <c r="D1093" s="38" t="s">
        <v>1569</v>
      </c>
      <c r="E1093" s="126" t="s">
        <v>273</v>
      </c>
      <c r="F1093" s="38" t="s">
        <v>1830</v>
      </c>
      <c r="G1093" s="265">
        <v>44</v>
      </c>
      <c r="H1093" s="265">
        <v>-124</v>
      </c>
      <c r="I1093" s="38">
        <v>10</v>
      </c>
      <c r="J1093" s="38">
        <v>2018</v>
      </c>
      <c r="K1093" s="259" t="s">
        <v>1609</v>
      </c>
      <c r="L1093" s="157">
        <v>43298.209722222222</v>
      </c>
      <c r="M1093" s="157">
        <v>43298.22152777778</v>
      </c>
      <c r="N1093" s="157">
        <v>43298.338194444441</v>
      </c>
      <c r="O1093" s="157">
        <v>43298.361111111109</v>
      </c>
      <c r="P1093" s="38" t="s">
        <v>1356</v>
      </c>
      <c r="Q1093" s="239">
        <f>N1093 - M1093</f>
        <v>0.11666666666133096</v>
      </c>
      <c r="R1093" s="239">
        <f t="shared" si="184"/>
        <v>0.15138888888759539</v>
      </c>
      <c r="S1093" s="21">
        <f t="shared" si="181"/>
        <v>0.69999999996798579</v>
      </c>
      <c r="U1093" s="38">
        <v>184</v>
      </c>
      <c r="V1093" s="155" t="s">
        <v>1610</v>
      </c>
    </row>
    <row r="1094" spans="1:22">
      <c r="A1094" s="264" t="s">
        <v>1607</v>
      </c>
      <c r="B1094" s="38" t="s">
        <v>1519</v>
      </c>
      <c r="C1094" s="38" t="s">
        <v>1170</v>
      </c>
      <c r="D1094" s="38" t="s">
        <v>1569</v>
      </c>
      <c r="E1094" s="126" t="s">
        <v>273</v>
      </c>
      <c r="F1094" s="38" t="s">
        <v>1830</v>
      </c>
      <c r="G1094" s="265">
        <v>44</v>
      </c>
      <c r="H1094" s="265">
        <v>-124</v>
      </c>
      <c r="I1094" s="38">
        <v>10</v>
      </c>
      <c r="J1094" s="38">
        <v>2018</v>
      </c>
      <c r="K1094" s="259" t="s">
        <v>1606</v>
      </c>
      <c r="L1094" s="157">
        <v>43298.461111111108</v>
      </c>
      <c r="M1094" s="157">
        <v>43298.489583333336</v>
      </c>
      <c r="N1094" s="157">
        <v>43298.621527777781</v>
      </c>
      <c r="O1094" s="157">
        <v>43298.630555555559</v>
      </c>
      <c r="P1094" s="38" t="s">
        <v>1356</v>
      </c>
      <c r="Q1094" s="239">
        <f>N1094 - M1094</f>
        <v>0.13194444444525288</v>
      </c>
      <c r="R1094" s="239">
        <f t="shared" si="184"/>
        <v>0.16944444445107365</v>
      </c>
      <c r="S1094" s="21">
        <f t="shared" si="181"/>
        <v>0.79166666667151731</v>
      </c>
      <c r="U1094" s="38">
        <v>194</v>
      </c>
      <c r="V1094" s="155" t="s">
        <v>1608</v>
      </c>
    </row>
    <row r="1095" spans="1:22">
      <c r="A1095" s="264" t="s">
        <v>1568</v>
      </c>
      <c r="B1095" s="38" t="s">
        <v>1519</v>
      </c>
      <c r="C1095" s="38" t="s">
        <v>1173</v>
      </c>
      <c r="D1095" s="38" t="s">
        <v>1569</v>
      </c>
      <c r="E1095" s="126" t="s">
        <v>273</v>
      </c>
      <c r="F1095" s="38" t="s">
        <v>1830</v>
      </c>
      <c r="G1095" s="260">
        <v>44.368177590000002</v>
      </c>
      <c r="H1095" s="260">
        <v>-124.95272008000001</v>
      </c>
      <c r="I1095" s="259">
        <v>10</v>
      </c>
      <c r="J1095" s="38">
        <v>2018</v>
      </c>
      <c r="K1095" s="259" t="s">
        <v>1604</v>
      </c>
      <c r="L1095" s="157">
        <v>43302.592361111114</v>
      </c>
      <c r="M1095" s="157">
        <v>43302.615277777775</v>
      </c>
      <c r="N1095" s="157">
        <v>43302.720138888886</v>
      </c>
      <c r="O1095" s="157">
        <v>43302.730555555558</v>
      </c>
      <c r="P1095" s="38" t="s">
        <v>1356</v>
      </c>
      <c r="Q1095" s="239">
        <f t="shared" ref="Q1095:Q1111" si="185">N1095 - M1095</f>
        <v>0.10486111111094942</v>
      </c>
      <c r="R1095" s="239">
        <f t="shared" ref="R1095:R1111" si="186">O1095 - L1095</f>
        <v>0.13819444444379769</v>
      </c>
      <c r="S1095" s="21">
        <f t="shared" ref="S1095:S1111" si="187">((VALUE(Q1095)) * 24) * 0.25</f>
        <v>0.62916666666569654</v>
      </c>
      <c r="U1095" s="260">
        <v>582</v>
      </c>
      <c r="V1095" s="155" t="s">
        <v>1605</v>
      </c>
    </row>
    <row r="1096" spans="1:22">
      <c r="A1096" s="264" t="s">
        <v>1568</v>
      </c>
      <c r="B1096" s="38" t="s">
        <v>1519</v>
      </c>
      <c r="C1096" s="38" t="s">
        <v>1173</v>
      </c>
      <c r="D1096" s="38" t="s">
        <v>1569</v>
      </c>
      <c r="E1096" s="126" t="s">
        <v>273</v>
      </c>
      <c r="F1096" s="38" t="s">
        <v>1830</v>
      </c>
      <c r="G1096" s="260">
        <v>44.368396650000001</v>
      </c>
      <c r="H1096" s="260">
        <v>-124.95247689999999</v>
      </c>
      <c r="I1096" s="259">
        <v>10</v>
      </c>
      <c r="J1096" s="38">
        <v>2018</v>
      </c>
      <c r="K1096" s="259" t="s">
        <v>1602</v>
      </c>
      <c r="L1096" s="157">
        <v>43303.961111111108</v>
      </c>
      <c r="M1096" s="157">
        <v>43303.988194444442</v>
      </c>
      <c r="N1096" s="157">
        <v>43304.13958333333</v>
      </c>
      <c r="O1096" s="157">
        <v>43304.150694444441</v>
      </c>
      <c r="P1096" s="38" t="s">
        <v>1570</v>
      </c>
      <c r="Q1096" s="239">
        <f t="shared" si="185"/>
        <v>0.15138888888759539</v>
      </c>
      <c r="R1096" s="239">
        <f t="shared" si="186"/>
        <v>0.18958333333284827</v>
      </c>
      <c r="S1096" s="21">
        <f t="shared" si="187"/>
        <v>0.90833333332557231</v>
      </c>
      <c r="U1096" s="38">
        <v>582</v>
      </c>
      <c r="V1096" t="s">
        <v>1603</v>
      </c>
    </row>
    <row r="1097" spans="1:22">
      <c r="A1097" s="264" t="s">
        <v>1568</v>
      </c>
      <c r="B1097" s="38" t="s">
        <v>1519</v>
      </c>
      <c r="C1097" s="38" t="s">
        <v>1173</v>
      </c>
      <c r="D1097" s="38" t="s">
        <v>1569</v>
      </c>
      <c r="E1097" s="126" t="s">
        <v>273</v>
      </c>
      <c r="F1097" s="38" t="s">
        <v>1830</v>
      </c>
      <c r="G1097" s="260">
        <v>44.527587420000003</v>
      </c>
      <c r="H1097" s="260">
        <v>-125.38058890000001</v>
      </c>
      <c r="I1097" s="259">
        <v>10</v>
      </c>
      <c r="J1097" s="38">
        <v>2018</v>
      </c>
      <c r="K1097" s="259" t="s">
        <v>1600</v>
      </c>
      <c r="L1097" s="157">
        <v>43304.481944444444</v>
      </c>
      <c r="M1097" s="157">
        <v>43304.502083333333</v>
      </c>
      <c r="N1097" s="157">
        <v>43304.530555555553</v>
      </c>
      <c r="O1097" s="157">
        <v>43304.537499999999</v>
      </c>
      <c r="P1097" s="38" t="s">
        <v>1570</v>
      </c>
      <c r="Q1097" s="239">
        <f t="shared" si="185"/>
        <v>2.8472222220443655E-2</v>
      </c>
      <c r="R1097" s="239">
        <f t="shared" si="186"/>
        <v>5.5555555554747116E-2</v>
      </c>
      <c r="S1097" s="21">
        <f t="shared" si="187"/>
        <v>0.17083333332266193</v>
      </c>
      <c r="U1097" s="38">
        <v>92</v>
      </c>
      <c r="V1097" t="s">
        <v>1601</v>
      </c>
    </row>
    <row r="1098" spans="1:22">
      <c r="A1098" s="264" t="s">
        <v>1568</v>
      </c>
      <c r="B1098" s="38" t="s">
        <v>1519</v>
      </c>
      <c r="C1098" s="38" t="s">
        <v>1173</v>
      </c>
      <c r="D1098" s="38" t="s">
        <v>1569</v>
      </c>
      <c r="E1098" s="126" t="s">
        <v>273</v>
      </c>
      <c r="F1098" s="38" t="s">
        <v>1830</v>
      </c>
      <c r="G1098" s="260">
        <v>44.527461330000001</v>
      </c>
      <c r="H1098" s="260">
        <v>-125.37973919</v>
      </c>
      <c r="I1098" s="259">
        <v>10</v>
      </c>
      <c r="J1098" s="38">
        <v>2018</v>
      </c>
      <c r="K1098" s="259" t="s">
        <v>1598</v>
      </c>
      <c r="L1098" s="157">
        <v>43305.954861111109</v>
      </c>
      <c r="M1098" s="157">
        <v>43306.045138888891</v>
      </c>
      <c r="N1098" s="157">
        <v>43306.123611111114</v>
      </c>
      <c r="O1098" s="157">
        <v>43306.25</v>
      </c>
      <c r="P1098" s="38" t="s">
        <v>1570</v>
      </c>
      <c r="Q1098" s="239">
        <f t="shared" si="185"/>
        <v>7.8472222223354038E-2</v>
      </c>
      <c r="R1098" s="239">
        <f t="shared" si="186"/>
        <v>0.29513888889050577</v>
      </c>
      <c r="S1098" s="21">
        <f t="shared" si="187"/>
        <v>0.47083333334012423</v>
      </c>
      <c r="U1098" s="38">
        <v>2900</v>
      </c>
      <c r="V1098" t="s">
        <v>1599</v>
      </c>
    </row>
    <row r="1099" spans="1:22">
      <c r="A1099" s="264" t="s">
        <v>1568</v>
      </c>
      <c r="B1099" s="38" t="s">
        <v>1519</v>
      </c>
      <c r="C1099" s="38" t="s">
        <v>1173</v>
      </c>
      <c r="D1099" s="38" t="s">
        <v>1569</v>
      </c>
      <c r="E1099" s="126" t="s">
        <v>273</v>
      </c>
      <c r="F1099" s="38" t="s">
        <v>1830</v>
      </c>
      <c r="G1099" s="260">
        <v>44.527809329999997</v>
      </c>
      <c r="H1099" s="260">
        <v>-125.38017873</v>
      </c>
      <c r="I1099" s="259">
        <v>10</v>
      </c>
      <c r="J1099" s="38">
        <v>2018</v>
      </c>
      <c r="K1099" s="259" t="s">
        <v>1596</v>
      </c>
      <c r="L1099" s="157">
        <v>43306.263888888891</v>
      </c>
      <c r="M1099" s="157">
        <v>43306.277083333334</v>
      </c>
      <c r="N1099" s="157">
        <v>43306.299305555556</v>
      </c>
      <c r="O1099" s="157">
        <v>43306.307638888888</v>
      </c>
      <c r="P1099" s="38" t="s">
        <v>1570</v>
      </c>
      <c r="Q1099" s="239">
        <f t="shared" si="185"/>
        <v>2.2222222221898846E-2</v>
      </c>
      <c r="R1099" s="239">
        <f t="shared" si="186"/>
        <v>4.3749999997089617E-2</v>
      </c>
      <c r="S1099" s="21">
        <f t="shared" si="187"/>
        <v>0.13333333333139308</v>
      </c>
      <c r="U1099" s="38">
        <v>97</v>
      </c>
      <c r="V1099" t="s">
        <v>1597</v>
      </c>
    </row>
    <row r="1100" spans="1:22">
      <c r="A1100" s="264" t="s">
        <v>1568</v>
      </c>
      <c r="B1100" s="38" t="s">
        <v>1519</v>
      </c>
      <c r="C1100" s="38" t="s">
        <v>1173</v>
      </c>
      <c r="D1100" s="38" t="s">
        <v>1569</v>
      </c>
      <c r="E1100" s="126" t="s">
        <v>273</v>
      </c>
      <c r="F1100" s="38" t="s">
        <v>1830</v>
      </c>
      <c r="G1100" s="260">
        <v>44.527333630000001</v>
      </c>
      <c r="H1100" s="260">
        <v>-125.38012190000001</v>
      </c>
      <c r="I1100" s="259">
        <v>10</v>
      </c>
      <c r="J1100" s="38">
        <v>2018</v>
      </c>
      <c r="K1100" s="259" t="s">
        <v>1594</v>
      </c>
      <c r="L1100" s="157">
        <v>43306.405555555553</v>
      </c>
      <c r="M1100" s="157">
        <v>43306.515277777777</v>
      </c>
      <c r="N1100" s="157">
        <v>43306.665972222225</v>
      </c>
      <c r="O1100" s="157">
        <v>43306.675694444442</v>
      </c>
      <c r="P1100" s="38" t="s">
        <v>1570</v>
      </c>
      <c r="Q1100" s="239">
        <f t="shared" si="185"/>
        <v>0.15069444444816327</v>
      </c>
      <c r="R1100" s="239">
        <f t="shared" si="186"/>
        <v>0.27013888888905058</v>
      </c>
      <c r="S1100" s="21">
        <f t="shared" si="187"/>
        <v>0.9041666666889796</v>
      </c>
      <c r="U1100" s="38">
        <v>2898</v>
      </c>
      <c r="V1100" t="s">
        <v>1595</v>
      </c>
    </row>
    <row r="1101" spans="1:22">
      <c r="A1101" s="264" t="s">
        <v>1568</v>
      </c>
      <c r="B1101" s="38" t="s">
        <v>1519</v>
      </c>
      <c r="C1101" s="38" t="s">
        <v>1173</v>
      </c>
      <c r="D1101" s="38" t="s">
        <v>1569</v>
      </c>
      <c r="E1101" s="126" t="s">
        <v>273</v>
      </c>
      <c r="F1101" s="38" t="s">
        <v>1830</v>
      </c>
      <c r="G1101" s="260">
        <v>45.829727759999997</v>
      </c>
      <c r="H1101" s="260">
        <v>-129.75922052000001</v>
      </c>
      <c r="I1101" s="259">
        <v>9</v>
      </c>
      <c r="J1101" s="38">
        <v>2018</v>
      </c>
      <c r="K1101" s="259" t="s">
        <v>1592</v>
      </c>
      <c r="L1101" s="157">
        <v>43307.645833333336</v>
      </c>
      <c r="M1101" s="157">
        <v>43307.669444444444</v>
      </c>
      <c r="N1101" s="157">
        <v>43307.675694444442</v>
      </c>
      <c r="O1101" s="157">
        <v>43307.682638888888</v>
      </c>
      <c r="P1101" s="38" t="s">
        <v>1573</v>
      </c>
      <c r="Q1101" s="239">
        <f t="shared" si="185"/>
        <v>6.2499999985448085E-3</v>
      </c>
      <c r="R1101" s="239">
        <f t="shared" si="186"/>
        <v>3.6805555551836733E-2</v>
      </c>
      <c r="S1101" s="21">
        <f t="shared" si="187"/>
        <v>3.7499999991268851E-2</v>
      </c>
      <c r="U1101" s="38">
        <v>107</v>
      </c>
      <c r="V1101" t="s">
        <v>1593</v>
      </c>
    </row>
    <row r="1102" spans="1:22">
      <c r="A1102" s="264" t="s">
        <v>1568</v>
      </c>
      <c r="B1102" s="38" t="s">
        <v>1519</v>
      </c>
      <c r="C1102" s="38" t="s">
        <v>1173</v>
      </c>
      <c r="D1102" s="38" t="s">
        <v>1569</v>
      </c>
      <c r="E1102" s="126" t="s">
        <v>273</v>
      </c>
      <c r="F1102" s="38" t="s">
        <v>1830</v>
      </c>
      <c r="G1102" s="260">
        <v>45.829672539999997</v>
      </c>
      <c r="H1102" s="260">
        <v>-129.75918733</v>
      </c>
      <c r="I1102" s="259">
        <v>9</v>
      </c>
      <c r="J1102" s="38">
        <v>2018</v>
      </c>
      <c r="K1102" s="259" t="s">
        <v>1590</v>
      </c>
      <c r="L1102" s="157">
        <v>43307.87777777778</v>
      </c>
      <c r="M1102" s="157">
        <v>43307.900694444441</v>
      </c>
      <c r="N1102" s="157">
        <v>43308.123611111114</v>
      </c>
      <c r="O1102" s="157">
        <v>43308.129166666666</v>
      </c>
      <c r="P1102" s="38" t="s">
        <v>1573</v>
      </c>
      <c r="Q1102" s="239">
        <f t="shared" si="185"/>
        <v>0.2229166666729725</v>
      </c>
      <c r="R1102" s="239">
        <f t="shared" si="186"/>
        <v>0.25138888888614019</v>
      </c>
      <c r="S1102" s="21">
        <f t="shared" si="187"/>
        <v>1.337500000037835</v>
      </c>
      <c r="U1102" s="38">
        <v>2610</v>
      </c>
      <c r="V1102" t="s">
        <v>1591</v>
      </c>
    </row>
    <row r="1103" spans="1:22">
      <c r="A1103" s="264" t="s">
        <v>1568</v>
      </c>
      <c r="B1103" s="38" t="s">
        <v>1519</v>
      </c>
      <c r="C1103" s="38" t="s">
        <v>1173</v>
      </c>
      <c r="D1103" s="38" t="s">
        <v>1569</v>
      </c>
      <c r="E1103" s="126" t="s">
        <v>273</v>
      </c>
      <c r="F1103" s="38" t="s">
        <v>1830</v>
      </c>
      <c r="G1103" s="260">
        <v>45.933481239999999</v>
      </c>
      <c r="H1103" s="260">
        <v>-130.01321396</v>
      </c>
      <c r="I1103" s="259">
        <v>9</v>
      </c>
      <c r="J1103" s="38">
        <v>2018</v>
      </c>
      <c r="K1103" s="259" t="s">
        <v>1588</v>
      </c>
      <c r="L1103" s="157">
        <v>43308.677083333336</v>
      </c>
      <c r="M1103" s="157">
        <v>43308.729861111111</v>
      </c>
      <c r="N1103" s="157">
        <v>43308.893750000003</v>
      </c>
      <c r="O1103" s="157">
        <v>43308.941666666666</v>
      </c>
      <c r="P1103" s="38" t="s">
        <v>1576</v>
      </c>
      <c r="Q1103" s="239">
        <f t="shared" si="185"/>
        <v>0.16388888889196096</v>
      </c>
      <c r="R1103" s="239">
        <f t="shared" si="186"/>
        <v>0.26458333332993789</v>
      </c>
      <c r="S1103" s="21">
        <f t="shared" si="187"/>
        <v>0.98333333335176576</v>
      </c>
      <c r="U1103" s="38">
        <v>1542</v>
      </c>
      <c r="V1103" t="s">
        <v>1589</v>
      </c>
    </row>
    <row r="1104" spans="1:22">
      <c r="A1104" s="264" t="s">
        <v>1568</v>
      </c>
      <c r="B1104" s="38" t="s">
        <v>1519</v>
      </c>
      <c r="C1104" s="38" t="s">
        <v>1173</v>
      </c>
      <c r="D1104" s="38" t="s">
        <v>1569</v>
      </c>
      <c r="E1104" s="126" t="s">
        <v>273</v>
      </c>
      <c r="F1104" s="38" t="s">
        <v>1830</v>
      </c>
      <c r="G1104" s="260">
        <v>45.829942449999997</v>
      </c>
      <c r="H1104" s="260">
        <v>-129.75915079999999</v>
      </c>
      <c r="I1104" s="259">
        <v>9</v>
      </c>
      <c r="J1104" s="38">
        <v>2018</v>
      </c>
      <c r="K1104" s="259" t="s">
        <v>1586</v>
      </c>
      <c r="L1104" s="157">
        <v>43309.219444444447</v>
      </c>
      <c r="M1104" s="157">
        <v>43309.238194444442</v>
      </c>
      <c r="N1104" s="157">
        <v>43309.388888888891</v>
      </c>
      <c r="O1104" s="157">
        <v>43309.46875</v>
      </c>
      <c r="P1104" s="38" t="s">
        <v>1573</v>
      </c>
      <c r="Q1104" s="239">
        <f t="shared" si="185"/>
        <v>0.15069444444816327</v>
      </c>
      <c r="R1104" s="239">
        <f t="shared" si="186"/>
        <v>0.24930555555329192</v>
      </c>
      <c r="S1104" s="21">
        <f t="shared" si="187"/>
        <v>0.9041666666889796</v>
      </c>
      <c r="U1104" s="38">
        <v>2610</v>
      </c>
      <c r="V1104" t="s">
        <v>1587</v>
      </c>
    </row>
    <row r="1105" spans="1:22">
      <c r="A1105" s="264" t="s">
        <v>1568</v>
      </c>
      <c r="B1105" s="38" t="s">
        <v>1519</v>
      </c>
      <c r="C1105" s="38" t="s">
        <v>1173</v>
      </c>
      <c r="D1105" s="38" t="s">
        <v>1569</v>
      </c>
      <c r="E1105" s="126" t="s">
        <v>273</v>
      </c>
      <c r="F1105" s="38" t="s">
        <v>1830</v>
      </c>
      <c r="G1105" s="260">
        <v>45.829927009999999</v>
      </c>
      <c r="H1105" s="260">
        <v>-129.75803845999999</v>
      </c>
      <c r="I1105" s="259">
        <v>9</v>
      </c>
      <c r="J1105" s="38">
        <v>2018</v>
      </c>
      <c r="K1105" s="259" t="s">
        <v>1584</v>
      </c>
      <c r="L1105" s="157">
        <v>43309.700694444444</v>
      </c>
      <c r="M1105" s="157">
        <v>43309.709722222222</v>
      </c>
      <c r="N1105" s="157">
        <v>43309.740972222222</v>
      </c>
      <c r="O1105" s="157">
        <v>43309.756944444445</v>
      </c>
      <c r="P1105" s="38" t="s">
        <v>1573</v>
      </c>
      <c r="Q1105" s="239">
        <f t="shared" si="185"/>
        <v>3.125E-2</v>
      </c>
      <c r="R1105" s="239">
        <f t="shared" si="186"/>
        <v>5.6250000001455192E-2</v>
      </c>
      <c r="S1105" s="21">
        <f t="shared" si="187"/>
        <v>0.1875</v>
      </c>
      <c r="U1105" s="38">
        <v>610</v>
      </c>
      <c r="V1105" t="s">
        <v>1585</v>
      </c>
    </row>
    <row r="1106" spans="1:22">
      <c r="A1106" s="264" t="s">
        <v>1568</v>
      </c>
      <c r="B1106" s="38" t="s">
        <v>1519</v>
      </c>
      <c r="C1106" s="38" t="s">
        <v>1173</v>
      </c>
      <c r="D1106" s="38" t="s">
        <v>1569</v>
      </c>
      <c r="E1106" s="126" t="s">
        <v>273</v>
      </c>
      <c r="F1106" s="38" t="s">
        <v>1830</v>
      </c>
      <c r="G1106" s="260">
        <v>45.933512950000001</v>
      </c>
      <c r="H1106" s="272">
        <v>-130.01355335</v>
      </c>
      <c r="I1106" s="259">
        <v>9</v>
      </c>
      <c r="J1106" s="38">
        <v>2018</v>
      </c>
      <c r="K1106" s="259" t="s">
        <v>1582</v>
      </c>
      <c r="L1106" s="157">
        <v>43309.938194444447</v>
      </c>
      <c r="M1106" s="157">
        <v>43309.984722222223</v>
      </c>
      <c r="N1106" s="157">
        <v>43310.206250000003</v>
      </c>
      <c r="O1106" s="157">
        <v>43310.249305555553</v>
      </c>
      <c r="P1106" s="38" t="s">
        <v>1576</v>
      </c>
      <c r="Q1106" s="239">
        <f t="shared" si="185"/>
        <v>0.22152777777955635</v>
      </c>
      <c r="R1106" s="239">
        <f t="shared" si="186"/>
        <v>0.31111111110658385</v>
      </c>
      <c r="S1106" s="21">
        <f t="shared" si="187"/>
        <v>1.3291666666773381</v>
      </c>
      <c r="U1106" s="38">
        <v>1541</v>
      </c>
      <c r="V1106" t="s">
        <v>1583</v>
      </c>
    </row>
    <row r="1107" spans="1:22">
      <c r="A1107" s="264" t="s">
        <v>1568</v>
      </c>
      <c r="B1107" s="38" t="s">
        <v>1519</v>
      </c>
      <c r="C1107" s="38" t="s">
        <v>1173</v>
      </c>
      <c r="D1107" s="38" t="s">
        <v>1569</v>
      </c>
      <c r="E1107" s="126" t="s">
        <v>273</v>
      </c>
      <c r="F1107" s="38" t="s">
        <v>1830</v>
      </c>
      <c r="G1107" s="237">
        <v>45.933468490000003</v>
      </c>
      <c r="H1107" s="237">
        <v>-130.01397668000001</v>
      </c>
      <c r="I1107" s="259">
        <v>9</v>
      </c>
      <c r="J1107" s="38">
        <v>2018</v>
      </c>
      <c r="K1107" s="259" t="s">
        <v>1580</v>
      </c>
      <c r="L1107" s="157">
        <v>43310.654166666667</v>
      </c>
      <c r="M1107" s="157">
        <v>43310.709027777775</v>
      </c>
      <c r="N1107" s="157">
        <v>43311.543749999997</v>
      </c>
      <c r="O1107" s="157">
        <v>43311.595833333333</v>
      </c>
      <c r="P1107" s="38" t="s">
        <v>1576</v>
      </c>
      <c r="Q1107" s="239">
        <f t="shared" si="185"/>
        <v>0.83472222222189885</v>
      </c>
      <c r="R1107" s="239">
        <f t="shared" si="186"/>
        <v>0.94166666666569654</v>
      </c>
      <c r="S1107" s="21">
        <f t="shared" si="187"/>
        <v>5.0083333333313931</v>
      </c>
      <c r="U1107" s="38">
        <v>1542</v>
      </c>
      <c r="V1107" t="s">
        <v>1581</v>
      </c>
    </row>
    <row r="1108" spans="1:22">
      <c r="A1108" s="264" t="s">
        <v>1568</v>
      </c>
      <c r="B1108" s="38" t="s">
        <v>1519</v>
      </c>
      <c r="C1108" s="38" t="s">
        <v>1173</v>
      </c>
      <c r="D1108" s="38" t="s">
        <v>1569</v>
      </c>
      <c r="E1108" s="126" t="s">
        <v>273</v>
      </c>
      <c r="F1108" s="38" t="s">
        <v>1830</v>
      </c>
      <c r="G1108" s="237">
        <v>45.929006700000002</v>
      </c>
      <c r="H1108" s="237">
        <v>-129.98416958000001</v>
      </c>
      <c r="I1108" s="259">
        <v>9</v>
      </c>
      <c r="J1108" s="38">
        <v>2018</v>
      </c>
      <c r="K1108" s="259" t="s">
        <v>1578</v>
      </c>
      <c r="L1108" s="157">
        <v>43311.668055555558</v>
      </c>
      <c r="M1108" s="157">
        <v>43311.717361111114</v>
      </c>
      <c r="N1108" s="157">
        <v>43312.013194444444</v>
      </c>
      <c r="O1108" s="157">
        <v>43312.080555555556</v>
      </c>
      <c r="P1108" s="38" t="s">
        <v>1576</v>
      </c>
      <c r="Q1108" s="239">
        <f t="shared" si="185"/>
        <v>0.29583333332993789</v>
      </c>
      <c r="R1108" s="239">
        <f t="shared" si="186"/>
        <v>0.41249999999854481</v>
      </c>
      <c r="S1108" s="21">
        <f t="shared" si="187"/>
        <v>1.7749999999796273</v>
      </c>
      <c r="U1108" s="38">
        <v>1518</v>
      </c>
      <c r="V1108" t="s">
        <v>1579</v>
      </c>
    </row>
    <row r="1109" spans="1:22">
      <c r="A1109" s="264" t="s">
        <v>1568</v>
      </c>
      <c r="B1109" s="38" t="s">
        <v>1519</v>
      </c>
      <c r="C1109" s="38" t="s">
        <v>1173</v>
      </c>
      <c r="D1109" s="38" t="s">
        <v>1569</v>
      </c>
      <c r="E1109" s="126" t="s">
        <v>273</v>
      </c>
      <c r="F1109" s="38" t="s">
        <v>1830</v>
      </c>
      <c r="G1109" s="237">
        <v>45.925698859999997</v>
      </c>
      <c r="H1109" s="237">
        <v>-129.97975263999999</v>
      </c>
      <c r="I1109" s="259">
        <v>9</v>
      </c>
      <c r="J1109" s="38">
        <v>2018</v>
      </c>
      <c r="K1109" s="259" t="s">
        <v>1575</v>
      </c>
      <c r="L1109" s="157">
        <v>43312.126388888886</v>
      </c>
      <c r="M1109" s="157">
        <v>43312.172222222223</v>
      </c>
      <c r="N1109" s="157">
        <v>43312.320138888892</v>
      </c>
      <c r="O1109" s="157">
        <v>43312.363194444442</v>
      </c>
      <c r="P1109" s="38" t="s">
        <v>1576</v>
      </c>
      <c r="Q1109" s="239">
        <f t="shared" si="185"/>
        <v>0.14791666666860692</v>
      </c>
      <c r="R1109" s="239">
        <f t="shared" si="186"/>
        <v>0.23680555555620231</v>
      </c>
      <c r="S1109" s="21">
        <f t="shared" si="187"/>
        <v>0.88750000001164153</v>
      </c>
      <c r="U1109" s="38">
        <v>1522</v>
      </c>
      <c r="V1109" t="s">
        <v>1577</v>
      </c>
    </row>
    <row r="1110" spans="1:22">
      <c r="A1110" s="264" t="s">
        <v>1568</v>
      </c>
      <c r="B1110" s="38" t="s">
        <v>1519</v>
      </c>
      <c r="C1110" s="38" t="s">
        <v>1173</v>
      </c>
      <c r="D1110" s="38" t="s">
        <v>1569</v>
      </c>
      <c r="E1110" s="126" t="s">
        <v>273</v>
      </c>
      <c r="F1110" s="38" t="s">
        <v>1830</v>
      </c>
      <c r="G1110" s="237">
        <v>45.817822380000003</v>
      </c>
      <c r="H1110" s="237">
        <v>-129.75325369999999</v>
      </c>
      <c r="I1110" s="259">
        <v>9</v>
      </c>
      <c r="J1110" s="38">
        <v>2018</v>
      </c>
      <c r="K1110" s="259" t="s">
        <v>1572</v>
      </c>
      <c r="L1110" s="157">
        <v>43312.461805555555</v>
      </c>
      <c r="M1110" s="157">
        <v>43312.547222222223</v>
      </c>
      <c r="N1110" s="157">
        <v>43312.572916666664</v>
      </c>
      <c r="O1110" s="157">
        <v>43312.651388888888</v>
      </c>
      <c r="P1110" s="38" t="s">
        <v>1573</v>
      </c>
      <c r="Q1110" s="239">
        <f t="shared" si="185"/>
        <v>2.569444444088731E-2</v>
      </c>
      <c r="R1110" s="239">
        <f t="shared" si="186"/>
        <v>0.18958333333284827</v>
      </c>
      <c r="S1110" s="21">
        <f t="shared" si="187"/>
        <v>0.15416666664532386</v>
      </c>
      <c r="U1110" s="38">
        <v>2606</v>
      </c>
      <c r="V1110" t="s">
        <v>1574</v>
      </c>
    </row>
    <row r="1111" spans="1:22">
      <c r="A1111" s="264" t="s">
        <v>1568</v>
      </c>
      <c r="B1111" s="38" t="s">
        <v>1519</v>
      </c>
      <c r="C1111" s="38" t="s">
        <v>1173</v>
      </c>
      <c r="D1111" s="38" t="s">
        <v>1569</v>
      </c>
      <c r="E1111" s="126" t="s">
        <v>273</v>
      </c>
      <c r="F1111" s="38" t="s">
        <v>1830</v>
      </c>
      <c r="G1111" s="237">
        <v>44.526960529999997</v>
      </c>
      <c r="H1111" s="237">
        <v>-125.37941214999999</v>
      </c>
      <c r="I1111" s="259">
        <v>10</v>
      </c>
      <c r="J1111" s="38">
        <v>2018</v>
      </c>
      <c r="K1111" s="259" t="s">
        <v>1567</v>
      </c>
      <c r="L1111" s="157">
        <v>43313.383333333331</v>
      </c>
      <c r="M1111" s="157">
        <v>43313.515277777777</v>
      </c>
      <c r="N1111" s="157">
        <v>43313.688194444447</v>
      </c>
      <c r="O1111" s="157">
        <v>43313.695138888892</v>
      </c>
      <c r="P1111" s="38" t="s">
        <v>1570</v>
      </c>
      <c r="Q1111" s="239">
        <f t="shared" si="185"/>
        <v>0.17291666667006211</v>
      </c>
      <c r="R1111" s="239">
        <f t="shared" si="186"/>
        <v>0.31180555556056788</v>
      </c>
      <c r="S1111" s="21">
        <f t="shared" si="187"/>
        <v>1.0375000000203727</v>
      </c>
      <c r="U1111" s="38">
        <v>2896</v>
      </c>
      <c r="V1111" t="s">
        <v>1571</v>
      </c>
    </row>
    <row r="1112" spans="1:22">
      <c r="A1112" s="264" t="s">
        <v>1175</v>
      </c>
      <c r="B1112" s="38" t="s">
        <v>883</v>
      </c>
      <c r="C1112" s="38" t="s">
        <v>1176</v>
      </c>
      <c r="D1112" s="259" t="s">
        <v>719</v>
      </c>
      <c r="E1112" s="126" t="s">
        <v>273</v>
      </c>
      <c r="F1112" s="259" t="s">
        <v>1562</v>
      </c>
      <c r="G1112" s="274">
        <v>47.917499999999997</v>
      </c>
      <c r="H1112" s="274">
        <v>-129.13749999999999</v>
      </c>
      <c r="I1112" s="259">
        <v>9</v>
      </c>
      <c r="J1112" s="38">
        <v>2018</v>
      </c>
      <c r="K1112" s="259" t="s">
        <v>1566</v>
      </c>
      <c r="L1112" s="157">
        <v>43322.293749999997</v>
      </c>
      <c r="M1112" s="157">
        <v>43322.355555555558</v>
      </c>
      <c r="N1112" s="157">
        <v>43322.744444444441</v>
      </c>
      <c r="O1112" s="157">
        <v>43322.81527777778</v>
      </c>
      <c r="P1112" s="38" t="s">
        <v>1563</v>
      </c>
      <c r="Q1112" s="239">
        <f>N1112 - M1112</f>
        <v>0.38888888888322981</v>
      </c>
      <c r="R1112" s="239">
        <f>O1112 - L1112</f>
        <v>0.52152777778246673</v>
      </c>
      <c r="S1112" s="21">
        <f>((VALUE(Q1112)) * 24) * 0.25</f>
        <v>2.3333333332993789</v>
      </c>
      <c r="U1112" s="259">
        <v>2197</v>
      </c>
      <c r="V1112" t="s">
        <v>1564</v>
      </c>
    </row>
    <row r="1113" spans="1:22" ht="14">
      <c r="A1113" s="264" t="s">
        <v>1175</v>
      </c>
      <c r="B1113" s="38" t="s">
        <v>883</v>
      </c>
      <c r="C1113" s="38" t="s">
        <v>1176</v>
      </c>
      <c r="D1113" s="259" t="s">
        <v>719</v>
      </c>
      <c r="E1113" s="126" t="s">
        <v>273</v>
      </c>
      <c r="F1113" s="259" t="s">
        <v>1562</v>
      </c>
      <c r="G1113" s="274">
        <v>47.917499999999997</v>
      </c>
      <c r="H1113" s="274">
        <v>-129.13749999999999</v>
      </c>
      <c r="I1113" s="259">
        <v>9</v>
      </c>
      <c r="J1113" s="38">
        <v>2018</v>
      </c>
      <c r="K1113" s="259" t="s">
        <v>1565</v>
      </c>
      <c r="L1113" s="157">
        <v>43322.970833333333</v>
      </c>
      <c r="M1113" s="157">
        <v>43323.054166666669</v>
      </c>
      <c r="N1113" s="157">
        <v>43323.400694444441</v>
      </c>
      <c r="O1113" s="157">
        <v>43323.467361111114</v>
      </c>
      <c r="P1113" s="38" t="s">
        <v>1563</v>
      </c>
      <c r="Q1113" s="239">
        <f>N1113 - M1113</f>
        <v>0.34652777777228039</v>
      </c>
      <c r="R1113" s="239">
        <f>O1113 - L1113</f>
        <v>0.49652777778101154</v>
      </c>
      <c r="S1113" s="21">
        <f>((VALUE(Q1113)) * 24) * 0.25</f>
        <v>2.0791666666336823</v>
      </c>
      <c r="U1113" s="273">
        <v>2311</v>
      </c>
      <c r="V1113" t="s">
        <v>1564</v>
      </c>
    </row>
    <row r="1114" spans="1:22" ht="14">
      <c r="A1114" s="264" t="s">
        <v>1175</v>
      </c>
      <c r="B1114" s="38" t="s">
        <v>883</v>
      </c>
      <c r="C1114" s="38" t="s">
        <v>1176</v>
      </c>
      <c r="D1114" s="259" t="s">
        <v>719</v>
      </c>
      <c r="E1114" s="126" t="s">
        <v>273</v>
      </c>
      <c r="F1114" s="259" t="s">
        <v>1562</v>
      </c>
      <c r="G1114" s="274">
        <v>47.917499999999997</v>
      </c>
      <c r="H1114" s="274">
        <v>-129.13749999999999</v>
      </c>
      <c r="I1114" s="259">
        <v>9</v>
      </c>
      <c r="J1114" s="38">
        <v>2018</v>
      </c>
      <c r="K1114" s="259" t="s">
        <v>1561</v>
      </c>
      <c r="L1114" s="157">
        <v>43324.656261574077</v>
      </c>
      <c r="M1114" s="157">
        <v>43324.715173611112</v>
      </c>
      <c r="N1114" s="157">
        <v>43324.990034722221</v>
      </c>
      <c r="O1114" s="157">
        <v>43325.05972222222</v>
      </c>
      <c r="P1114" s="38" t="s">
        <v>1563</v>
      </c>
      <c r="Q1114" s="239">
        <f>N1114 - M1114</f>
        <v>0.27486111110920319</v>
      </c>
      <c r="R1114" s="239">
        <f>O1114 - L1114</f>
        <v>0.403460648143664</v>
      </c>
      <c r="S1114" s="21">
        <f>((VALUE(Q1114)) * 24) * 0.25</f>
        <v>1.6491666666552192</v>
      </c>
      <c r="U1114" s="273">
        <v>2293</v>
      </c>
      <c r="V1114" t="s">
        <v>1564</v>
      </c>
    </row>
    <row r="1115" spans="1:22">
      <c r="A1115" s="261" t="s">
        <v>1556</v>
      </c>
      <c r="B1115" s="38" t="s">
        <v>883</v>
      </c>
      <c r="C1115" s="38" t="s">
        <v>1179</v>
      </c>
      <c r="D1115" s="259" t="s">
        <v>1180</v>
      </c>
      <c r="E1115" s="126" t="s">
        <v>273</v>
      </c>
      <c r="F1115" s="38" t="s">
        <v>1830</v>
      </c>
      <c r="G1115" s="274">
        <v>45</v>
      </c>
      <c r="H1115" s="274">
        <v>-129</v>
      </c>
      <c r="I1115" s="259">
        <v>9</v>
      </c>
      <c r="J1115" s="38">
        <v>2018</v>
      </c>
      <c r="K1115" s="259" t="s">
        <v>1560</v>
      </c>
      <c r="L1115" s="157">
        <v>43333.817673611113</v>
      </c>
      <c r="M1115" s="157">
        <v>43333.861747685187</v>
      </c>
      <c r="N1115" s="157">
        <v>43335.933599537035</v>
      </c>
      <c r="O1115" s="157">
        <v>43336.007638888892</v>
      </c>
      <c r="P1115" s="38" t="s">
        <v>1558</v>
      </c>
      <c r="Q1115" s="239">
        <f>N1115 - M1115</f>
        <v>2.0718518518478959</v>
      </c>
      <c r="R1115" s="239">
        <f>O1115 - L1115</f>
        <v>2.1899652777792653</v>
      </c>
      <c r="S1115" s="21">
        <f>((VALUE(Q1115)) * 24) * 0.25</f>
        <v>12.431111111087375</v>
      </c>
      <c r="U1115" s="259">
        <v>1717</v>
      </c>
      <c r="V1115" t="s">
        <v>1559</v>
      </c>
    </row>
    <row r="1116" spans="1:22">
      <c r="A1116" s="261" t="s">
        <v>1556</v>
      </c>
      <c r="B1116" s="38" t="s">
        <v>883</v>
      </c>
      <c r="C1116" s="38" t="s">
        <v>1179</v>
      </c>
      <c r="D1116" s="259" t="s">
        <v>1180</v>
      </c>
      <c r="E1116" s="126" t="s">
        <v>273</v>
      </c>
      <c r="F1116" s="38" t="s">
        <v>1830</v>
      </c>
      <c r="G1116" s="274">
        <v>45</v>
      </c>
      <c r="H1116" s="274">
        <v>-129</v>
      </c>
      <c r="I1116" s="259">
        <v>9</v>
      </c>
      <c r="J1116" s="38">
        <v>2018</v>
      </c>
      <c r="K1116" s="259" t="s">
        <v>1555</v>
      </c>
      <c r="L1116" s="157">
        <v>43336.153090277781</v>
      </c>
      <c r="M1116" s="157">
        <v>43336.196087962962</v>
      </c>
      <c r="N1116" s="157">
        <v>43337.687650462962</v>
      </c>
      <c r="O1116" s="157">
        <v>43337.735844907409</v>
      </c>
      <c r="P1116" s="38" t="s">
        <v>1558</v>
      </c>
      <c r="Q1116" s="239">
        <f>N1116 - M1116</f>
        <v>1.4915624999994179</v>
      </c>
      <c r="R1116" s="239">
        <f>O1116 - L1116</f>
        <v>1.5827546296277433</v>
      </c>
      <c r="S1116" s="21">
        <f>((VALUE(Q1116)) * 24) * 0.25</f>
        <v>8.9493749999965075</v>
      </c>
      <c r="U1116" s="259">
        <v>1717</v>
      </c>
      <c r="V1116" t="s">
        <v>1559</v>
      </c>
    </row>
    <row r="1117" spans="1:22">
      <c r="A1117" s="261" t="s">
        <v>1182</v>
      </c>
      <c r="B1117" s="38" t="s">
        <v>922</v>
      </c>
      <c r="C1117" s="38" t="s">
        <v>1183</v>
      </c>
      <c r="D1117" s="259" t="s">
        <v>1539</v>
      </c>
      <c r="E1117" s="259" t="s">
        <v>166</v>
      </c>
      <c r="F1117" s="38" t="s">
        <v>1540</v>
      </c>
      <c r="G1117" s="38">
        <v>28</v>
      </c>
      <c r="H1117" s="237">
        <v>-42</v>
      </c>
      <c r="I1117" s="259">
        <v>23</v>
      </c>
      <c r="J1117" s="38">
        <v>2018</v>
      </c>
      <c r="K1117" s="259" t="s">
        <v>1552</v>
      </c>
      <c r="L1117" s="157">
        <v>43354.600694444445</v>
      </c>
      <c r="M1117" s="157">
        <v>43354.620833333334</v>
      </c>
      <c r="N1117" s="157">
        <v>43354.656944444447</v>
      </c>
      <c r="O1117" s="157">
        <v>43354.698611111111</v>
      </c>
      <c r="P1117" s="38" t="s">
        <v>1553</v>
      </c>
      <c r="Q1117" s="239">
        <f t="shared" ref="Q1117:Q1123" si="188">N1117 - M1117</f>
        <v>3.6111111112404615E-2</v>
      </c>
      <c r="R1117" s="239">
        <f t="shared" ref="R1117:R1123" si="189">O1117 - L1117</f>
        <v>9.7916666665696539E-2</v>
      </c>
      <c r="S1117" s="21">
        <f t="shared" ref="S1117:S1123" si="190">((VALUE(Q1117)) * 24) * 0.25</f>
        <v>0.21666666667442769</v>
      </c>
      <c r="U1117" s="237">
        <v>466</v>
      </c>
      <c r="V1117" s="155" t="s">
        <v>1554</v>
      </c>
    </row>
    <row r="1118" spans="1:22">
      <c r="A1118" s="261" t="s">
        <v>1182</v>
      </c>
      <c r="B1118" s="38" t="s">
        <v>922</v>
      </c>
      <c r="C1118" s="38" t="s">
        <v>1183</v>
      </c>
      <c r="D1118" s="259" t="s">
        <v>1539</v>
      </c>
      <c r="E1118" s="259" t="s">
        <v>166</v>
      </c>
      <c r="F1118" s="38" t="s">
        <v>1540</v>
      </c>
      <c r="G1118" s="38">
        <v>28</v>
      </c>
      <c r="H1118" s="38">
        <v>-42</v>
      </c>
      <c r="I1118" s="259">
        <v>23</v>
      </c>
      <c r="J1118" s="38">
        <v>2018</v>
      </c>
      <c r="K1118" s="259" t="s">
        <v>1550</v>
      </c>
      <c r="L1118" s="157">
        <v>43359.423611111109</v>
      </c>
      <c r="M1118" s="157">
        <v>43359.522916666669</v>
      </c>
      <c r="N1118" s="157">
        <v>43359.973611111112</v>
      </c>
      <c r="O1118" s="157">
        <v>43360.006944444445</v>
      </c>
      <c r="P1118" s="38" t="s">
        <v>1541</v>
      </c>
      <c r="Q1118" s="239">
        <f t="shared" si="188"/>
        <v>0.45069444444379769</v>
      </c>
      <c r="R1118" s="239">
        <f t="shared" si="189"/>
        <v>0.58333333333575865</v>
      </c>
      <c r="S1118" s="21">
        <f t="shared" si="190"/>
        <v>2.7041666666627862</v>
      </c>
      <c r="U1118" s="38">
        <v>858</v>
      </c>
      <c r="V1118" t="s">
        <v>1551</v>
      </c>
    </row>
    <row r="1119" spans="1:22">
      <c r="A1119" s="261" t="s">
        <v>1182</v>
      </c>
      <c r="B1119" s="38" t="s">
        <v>922</v>
      </c>
      <c r="C1119" s="38" t="s">
        <v>1183</v>
      </c>
      <c r="D1119" s="259" t="s">
        <v>1539</v>
      </c>
      <c r="E1119" s="259" t="s">
        <v>166</v>
      </c>
      <c r="F1119" s="38" t="s">
        <v>1540</v>
      </c>
      <c r="G1119" s="38">
        <v>28</v>
      </c>
      <c r="H1119" s="38">
        <v>-42</v>
      </c>
      <c r="I1119" s="259">
        <v>23</v>
      </c>
      <c r="J1119" s="38">
        <v>2018</v>
      </c>
      <c r="K1119" s="259" t="s">
        <v>1549</v>
      </c>
      <c r="L1119" s="157">
        <v>43360.171527777777</v>
      </c>
      <c r="M1119" s="157">
        <v>43360.195833333331</v>
      </c>
      <c r="N1119" s="157">
        <v>43360.966666666667</v>
      </c>
      <c r="O1119" s="157">
        <v>43361.004861111112</v>
      </c>
      <c r="P1119" s="38" t="s">
        <v>1541</v>
      </c>
      <c r="Q1119" s="239">
        <f t="shared" si="188"/>
        <v>0.77083333333575865</v>
      </c>
      <c r="R1119" s="239">
        <f t="shared" si="189"/>
        <v>0.83333333333575865</v>
      </c>
      <c r="S1119" s="21">
        <f t="shared" si="190"/>
        <v>4.6250000000145519</v>
      </c>
      <c r="U1119" s="38">
        <v>857</v>
      </c>
      <c r="V1119" t="s">
        <v>1545</v>
      </c>
    </row>
    <row r="1120" spans="1:22" ht="14">
      <c r="A1120" s="261" t="s">
        <v>1182</v>
      </c>
      <c r="B1120" s="38" t="s">
        <v>922</v>
      </c>
      <c r="C1120" s="38" t="s">
        <v>1183</v>
      </c>
      <c r="D1120" s="259" t="s">
        <v>1539</v>
      </c>
      <c r="E1120" s="259" t="s">
        <v>166</v>
      </c>
      <c r="F1120" s="38" t="s">
        <v>1540</v>
      </c>
      <c r="G1120" s="38">
        <v>28</v>
      </c>
      <c r="H1120" s="38">
        <v>-42</v>
      </c>
      <c r="I1120" s="259">
        <v>23</v>
      </c>
      <c r="J1120" s="38">
        <v>2018</v>
      </c>
      <c r="K1120" s="259" t="s">
        <v>1547</v>
      </c>
      <c r="L1120" s="157">
        <v>43361.508333333331</v>
      </c>
      <c r="M1120" s="157">
        <v>43361.536111111112</v>
      </c>
      <c r="N1120" s="157">
        <v>43362.467361111114</v>
      </c>
      <c r="O1120" s="157">
        <v>43362.508333333331</v>
      </c>
      <c r="P1120" s="38" t="s">
        <v>1544</v>
      </c>
      <c r="Q1120" s="239">
        <f t="shared" si="188"/>
        <v>0.93125000000145519</v>
      </c>
      <c r="R1120" s="239">
        <f t="shared" si="189"/>
        <v>1</v>
      </c>
      <c r="S1120" s="21">
        <f t="shared" si="190"/>
        <v>5.5875000000087311</v>
      </c>
      <c r="U1120" s="276">
        <v>849</v>
      </c>
      <c r="V1120" t="s">
        <v>1548</v>
      </c>
    </row>
    <row r="1121" spans="1:22" ht="14">
      <c r="A1121" s="261" t="s">
        <v>1182</v>
      </c>
      <c r="B1121" s="38" t="s">
        <v>922</v>
      </c>
      <c r="C1121" s="38" t="s">
        <v>1183</v>
      </c>
      <c r="D1121" s="259" t="s">
        <v>1539</v>
      </c>
      <c r="E1121" s="259" t="s">
        <v>166</v>
      </c>
      <c r="F1121" s="38" t="s">
        <v>1540</v>
      </c>
      <c r="G1121" s="38">
        <v>28</v>
      </c>
      <c r="H1121" s="38">
        <v>-42</v>
      </c>
      <c r="I1121" s="259">
        <v>23</v>
      </c>
      <c r="J1121" s="38">
        <v>2018</v>
      </c>
      <c r="K1121" s="259" t="s">
        <v>1546</v>
      </c>
      <c r="L1121" s="275">
        <v>43362.832638888889</v>
      </c>
      <c r="M1121" s="157">
        <v>43362.863194444442</v>
      </c>
      <c r="N1121" s="157">
        <v>43363.38958333333</v>
      </c>
      <c r="O1121" s="157">
        <v>43363.440972222219</v>
      </c>
      <c r="P1121" s="38" t="s">
        <v>1541</v>
      </c>
      <c r="Q1121" s="239">
        <f t="shared" si="188"/>
        <v>0.52638888888759539</v>
      </c>
      <c r="R1121" s="239">
        <f t="shared" si="189"/>
        <v>0.60833333332993789</v>
      </c>
      <c r="S1121" s="21">
        <f t="shared" si="190"/>
        <v>3.1583333333255723</v>
      </c>
      <c r="U1121" s="276">
        <v>903</v>
      </c>
      <c r="V1121" t="s">
        <v>1545</v>
      </c>
    </row>
    <row r="1122" spans="1:22">
      <c r="A1122" s="261" t="s">
        <v>1182</v>
      </c>
      <c r="B1122" s="38" t="s">
        <v>922</v>
      </c>
      <c r="C1122" s="38" t="s">
        <v>1183</v>
      </c>
      <c r="D1122" s="259" t="s">
        <v>1539</v>
      </c>
      <c r="E1122" s="259" t="s">
        <v>166</v>
      </c>
      <c r="F1122" s="38" t="s">
        <v>1540</v>
      </c>
      <c r="G1122" s="38">
        <v>28</v>
      </c>
      <c r="H1122" s="38">
        <v>-42</v>
      </c>
      <c r="I1122" s="259">
        <v>23</v>
      </c>
      <c r="J1122" s="38">
        <v>2018</v>
      </c>
      <c r="K1122" s="259" t="s">
        <v>1543</v>
      </c>
      <c r="L1122" s="157">
        <v>43363.838194444441</v>
      </c>
      <c r="M1122" s="157">
        <v>43363.863888888889</v>
      </c>
      <c r="N1122" s="157">
        <v>43364.831944444442</v>
      </c>
      <c r="O1122" s="157">
        <v>43364.873611111114</v>
      </c>
      <c r="P1122" s="38" t="s">
        <v>1544</v>
      </c>
      <c r="Q1122" s="239">
        <f t="shared" si="188"/>
        <v>0.96805555555329192</v>
      </c>
      <c r="R1122" s="239">
        <f t="shared" si="189"/>
        <v>1.0354166666729725</v>
      </c>
      <c r="S1122" s="21">
        <f t="shared" si="190"/>
        <v>5.8083333333197515</v>
      </c>
      <c r="U1122" s="38">
        <v>1567</v>
      </c>
      <c r="V1122" t="s">
        <v>1545</v>
      </c>
    </row>
    <row r="1123" spans="1:22">
      <c r="A1123" s="261" t="s">
        <v>1182</v>
      </c>
      <c r="B1123" s="38" t="s">
        <v>922</v>
      </c>
      <c r="C1123" s="38" t="s">
        <v>1183</v>
      </c>
      <c r="D1123" s="259" t="s">
        <v>1539</v>
      </c>
      <c r="E1123" s="259" t="s">
        <v>166</v>
      </c>
      <c r="F1123" s="38" t="s">
        <v>1540</v>
      </c>
      <c r="G1123" s="38">
        <v>28</v>
      </c>
      <c r="H1123" s="38">
        <v>-42</v>
      </c>
      <c r="I1123" s="259">
        <v>23</v>
      </c>
      <c r="J1123" s="38">
        <v>2018</v>
      </c>
      <c r="K1123" s="259" t="s">
        <v>1538</v>
      </c>
      <c r="L1123" s="157">
        <v>43364.945138888892</v>
      </c>
      <c r="M1123" s="157">
        <v>43364.981249999997</v>
      </c>
      <c r="N1123" s="157">
        <v>43365.055555555555</v>
      </c>
      <c r="O1123" s="157">
        <v>43365.084722222222</v>
      </c>
      <c r="P1123" s="38" t="s">
        <v>1541</v>
      </c>
      <c r="Q1123" s="239">
        <f t="shared" si="188"/>
        <v>7.4305555557657499E-2</v>
      </c>
      <c r="R1123" s="239">
        <f t="shared" si="189"/>
        <v>0.13958333332993789</v>
      </c>
      <c r="S1123" s="21">
        <f t="shared" si="190"/>
        <v>0.44583333334594499</v>
      </c>
      <c r="U1123" s="38">
        <v>781</v>
      </c>
      <c r="V1123" t="s">
        <v>1542</v>
      </c>
    </row>
    <row r="1124" spans="1:22">
      <c r="A1124" s="155" t="s">
        <v>1187</v>
      </c>
      <c r="B1124" s="38" t="s">
        <v>1519</v>
      </c>
      <c r="C1124" s="38" t="s">
        <v>1188</v>
      </c>
      <c r="D1124" s="259" t="s">
        <v>1189</v>
      </c>
      <c r="E1124" s="126" t="s">
        <v>1065</v>
      </c>
      <c r="F1124" s="38" t="s">
        <v>1190</v>
      </c>
      <c r="G1124" s="277">
        <f>TRUNC(G1096)</f>
        <v>44</v>
      </c>
      <c r="H1124" s="277">
        <f t="shared" ref="H1124:H1138" si="191">TRUNC(H1096)</f>
        <v>-124</v>
      </c>
      <c r="I1124" s="38">
        <v>60</v>
      </c>
      <c r="J1124" s="38">
        <v>2019</v>
      </c>
      <c r="K1124" s="259" t="s">
        <v>1537</v>
      </c>
      <c r="L1124" s="157">
        <v>43493.05</v>
      </c>
      <c r="M1124" s="157">
        <v>43493.163194444445</v>
      </c>
      <c r="N1124" s="157">
        <v>43493.816666666666</v>
      </c>
      <c r="O1124" s="157">
        <v>43493.893055555556</v>
      </c>
      <c r="P1124" s="38" t="s">
        <v>1533</v>
      </c>
      <c r="Q1124" s="239">
        <f t="shared" ref="Q1124:Q1138" si="192">N1124 - M1124</f>
        <v>0.65347222222044365</v>
      </c>
      <c r="R1124" s="239">
        <f t="shared" ref="R1124:R1138" si="193">O1124 - L1124</f>
        <v>0.84305555555329192</v>
      </c>
      <c r="S1124" s="21">
        <f t="shared" ref="S1124:S1138" si="194">((VALUE(Q1124)) * 24) * 0.25</f>
        <v>3.9208333333226619</v>
      </c>
      <c r="U1124" s="38">
        <v>2405</v>
      </c>
      <c r="V1124" t="s">
        <v>1521</v>
      </c>
    </row>
    <row r="1125" spans="1:22">
      <c r="A1125" s="155" t="s">
        <v>1187</v>
      </c>
      <c r="B1125" s="38" t="s">
        <v>1519</v>
      </c>
      <c r="C1125" s="38" t="s">
        <v>1188</v>
      </c>
      <c r="D1125" s="259" t="s">
        <v>1189</v>
      </c>
      <c r="E1125" s="126" t="s">
        <v>1065</v>
      </c>
      <c r="F1125" s="38" t="s">
        <v>1190</v>
      </c>
      <c r="G1125" s="277">
        <f>TRUNC(G1097)</f>
        <v>44</v>
      </c>
      <c r="H1125" s="277">
        <f t="shared" si="191"/>
        <v>-125</v>
      </c>
      <c r="I1125" s="38">
        <v>60</v>
      </c>
      <c r="J1125" s="38">
        <v>2019</v>
      </c>
      <c r="K1125" s="259" t="s">
        <v>1535</v>
      </c>
      <c r="L1125" s="157">
        <v>43494.142361111109</v>
      </c>
      <c r="M1125" s="157">
        <v>43494.216666666667</v>
      </c>
      <c r="N1125" s="157">
        <v>43494.277083333334</v>
      </c>
      <c r="O1125" s="157">
        <v>43494.345833333333</v>
      </c>
      <c r="P1125" s="38" t="s">
        <v>1533</v>
      </c>
      <c r="Q1125" s="239">
        <f t="shared" si="192"/>
        <v>6.0416666667151731E-2</v>
      </c>
      <c r="R1125" s="239">
        <f t="shared" si="193"/>
        <v>0.20347222222335404</v>
      </c>
      <c r="S1125" s="21">
        <f t="shared" si="194"/>
        <v>0.36250000000291038</v>
      </c>
      <c r="U1125" s="38">
        <v>1985</v>
      </c>
      <c r="V1125" t="s">
        <v>1521</v>
      </c>
    </row>
    <row r="1126" spans="1:22">
      <c r="A1126" s="155" t="s">
        <v>1187</v>
      </c>
      <c r="B1126" s="38" t="s">
        <v>1519</v>
      </c>
      <c r="C1126" s="38" t="s">
        <v>1188</v>
      </c>
      <c r="D1126" s="259" t="s">
        <v>1189</v>
      </c>
      <c r="E1126" s="126" t="s">
        <v>1065</v>
      </c>
      <c r="F1126" s="38" t="s">
        <v>1190</v>
      </c>
      <c r="G1126" s="277">
        <f t="shared" ref="G1126:G1138" si="195">TRUNC(G1098)</f>
        <v>44</v>
      </c>
      <c r="H1126" s="277">
        <f t="shared" si="191"/>
        <v>-125</v>
      </c>
      <c r="I1126" s="38">
        <v>60</v>
      </c>
      <c r="J1126" s="38">
        <v>2019</v>
      </c>
      <c r="K1126" s="259" t="s">
        <v>1534</v>
      </c>
      <c r="L1126" s="157">
        <v>43495.279861111114</v>
      </c>
      <c r="M1126" s="157">
        <v>43495.320138888892</v>
      </c>
      <c r="N1126" s="157">
        <v>43495.57916666667</v>
      </c>
      <c r="O1126" s="157">
        <v>43495.624305555553</v>
      </c>
      <c r="P1126" s="38" t="s">
        <v>1533</v>
      </c>
      <c r="Q1126" s="239">
        <f t="shared" si="192"/>
        <v>0.25902777777810115</v>
      </c>
      <c r="R1126" s="239">
        <f t="shared" si="193"/>
        <v>0.34444444443943212</v>
      </c>
      <c r="S1126" s="21">
        <f t="shared" si="194"/>
        <v>1.5541666666686069</v>
      </c>
      <c r="U1126" s="38">
        <v>1229</v>
      </c>
      <c r="V1126" t="s">
        <v>1521</v>
      </c>
    </row>
    <row r="1127" spans="1:22">
      <c r="A1127" s="155" t="s">
        <v>1187</v>
      </c>
      <c r="B1127" s="38" t="s">
        <v>1519</v>
      </c>
      <c r="C1127" s="38" t="s">
        <v>1188</v>
      </c>
      <c r="D1127" s="259" t="s">
        <v>1189</v>
      </c>
      <c r="E1127" s="126" t="s">
        <v>1065</v>
      </c>
      <c r="F1127" s="38" t="s">
        <v>1190</v>
      </c>
      <c r="G1127" s="277">
        <f t="shared" si="195"/>
        <v>44</v>
      </c>
      <c r="H1127" s="277">
        <f t="shared" si="191"/>
        <v>-125</v>
      </c>
      <c r="I1127" s="38">
        <v>60</v>
      </c>
      <c r="J1127" s="38">
        <v>2019</v>
      </c>
      <c r="K1127" s="259" t="s">
        <v>1532</v>
      </c>
      <c r="L1127" s="157">
        <v>43495.747916666667</v>
      </c>
      <c r="M1127" s="157">
        <v>43495.804166666669</v>
      </c>
      <c r="N1127" s="157">
        <v>43496.059027777781</v>
      </c>
      <c r="O1127" s="157">
        <v>43496.127083333333</v>
      </c>
      <c r="P1127" s="38" t="s">
        <v>1533</v>
      </c>
      <c r="Q1127" s="239">
        <f t="shared" si="192"/>
        <v>0.25486111111240461</v>
      </c>
      <c r="R1127" s="239">
        <f t="shared" si="193"/>
        <v>0.37916666666569654</v>
      </c>
      <c r="S1127" s="21">
        <f t="shared" si="194"/>
        <v>1.5291666666744277</v>
      </c>
      <c r="U1127" s="38">
        <v>1983</v>
      </c>
      <c r="V1127" t="s">
        <v>1521</v>
      </c>
    </row>
    <row r="1128" spans="1:22">
      <c r="A1128" s="155" t="s">
        <v>1187</v>
      </c>
      <c r="B1128" s="38" t="s">
        <v>1519</v>
      </c>
      <c r="C1128" s="38" t="s">
        <v>1188</v>
      </c>
      <c r="D1128" s="259" t="s">
        <v>1189</v>
      </c>
      <c r="E1128" s="126" t="s">
        <v>1065</v>
      </c>
      <c r="F1128" s="38" t="s">
        <v>1190</v>
      </c>
      <c r="G1128" s="277">
        <f t="shared" si="195"/>
        <v>44</v>
      </c>
      <c r="H1128" s="277">
        <f t="shared" si="191"/>
        <v>-125</v>
      </c>
      <c r="I1128" s="38">
        <v>60</v>
      </c>
      <c r="J1128" s="38">
        <v>2019</v>
      </c>
      <c r="K1128" s="259" t="s">
        <v>1531</v>
      </c>
      <c r="L1128" s="157">
        <v>43498.970138888886</v>
      </c>
      <c r="M1128" s="157">
        <v>43499.033333333333</v>
      </c>
      <c r="N1128" s="157">
        <v>43499.413888888892</v>
      </c>
      <c r="O1128" s="157">
        <v>43499.459027777775</v>
      </c>
      <c r="P1128" s="38" t="s">
        <v>1520</v>
      </c>
      <c r="Q1128" s="239">
        <f t="shared" si="192"/>
        <v>0.38055555555911269</v>
      </c>
      <c r="R1128" s="239">
        <f t="shared" si="193"/>
        <v>0.48888888888905058</v>
      </c>
      <c r="S1128" s="21">
        <f t="shared" si="194"/>
        <v>2.2833333333546761</v>
      </c>
      <c r="U1128" s="38">
        <v>1907</v>
      </c>
      <c r="V1128" t="s">
        <v>1521</v>
      </c>
    </row>
    <row r="1129" spans="1:22">
      <c r="A1129" s="155" t="s">
        <v>1187</v>
      </c>
      <c r="B1129" s="38" t="s">
        <v>1519</v>
      </c>
      <c r="C1129" s="38" t="s">
        <v>1188</v>
      </c>
      <c r="D1129" s="259" t="s">
        <v>1189</v>
      </c>
      <c r="E1129" s="126" t="s">
        <v>1065</v>
      </c>
      <c r="F1129" s="38" t="s">
        <v>1190</v>
      </c>
      <c r="G1129" s="277">
        <f t="shared" si="195"/>
        <v>45</v>
      </c>
      <c r="H1129" s="277">
        <f t="shared" si="191"/>
        <v>-129</v>
      </c>
      <c r="I1129" s="38">
        <v>60</v>
      </c>
      <c r="J1129" s="38">
        <v>2019</v>
      </c>
      <c r="K1129" s="259" t="s">
        <v>1530</v>
      </c>
      <c r="L1129" s="157">
        <v>43499.635416666664</v>
      </c>
      <c r="M1129" s="157">
        <v>43499.674305555556</v>
      </c>
      <c r="N1129" s="157">
        <v>43500.265972222223</v>
      </c>
      <c r="O1129" s="157">
        <v>43500.297222222223</v>
      </c>
      <c r="P1129" s="38" t="s">
        <v>1520</v>
      </c>
      <c r="Q1129" s="239">
        <f t="shared" si="192"/>
        <v>0.59166666666715173</v>
      </c>
      <c r="R1129" s="239">
        <f t="shared" si="193"/>
        <v>0.66180555555911269</v>
      </c>
      <c r="S1129" s="21">
        <f t="shared" si="194"/>
        <v>3.5500000000029104</v>
      </c>
      <c r="U1129" s="277">
        <v>1075</v>
      </c>
      <c r="V1129" t="s">
        <v>1521</v>
      </c>
    </row>
    <row r="1130" spans="1:22">
      <c r="A1130" s="155" t="s">
        <v>1187</v>
      </c>
      <c r="B1130" s="38" t="s">
        <v>1519</v>
      </c>
      <c r="C1130" s="38" t="s">
        <v>1188</v>
      </c>
      <c r="D1130" s="259" t="s">
        <v>1189</v>
      </c>
      <c r="E1130" s="126" t="s">
        <v>1065</v>
      </c>
      <c r="F1130" s="38" t="s">
        <v>1190</v>
      </c>
      <c r="G1130" s="277">
        <f t="shared" si="195"/>
        <v>45</v>
      </c>
      <c r="H1130" s="277">
        <f t="shared" si="191"/>
        <v>-129</v>
      </c>
      <c r="I1130" s="38">
        <v>60</v>
      </c>
      <c r="J1130" s="38">
        <v>2019</v>
      </c>
      <c r="K1130" s="259" t="s">
        <v>1529</v>
      </c>
      <c r="L1130" s="157">
        <v>43501.113888888889</v>
      </c>
      <c r="M1130" s="157">
        <v>43501.154166666667</v>
      </c>
      <c r="N1130" s="157">
        <v>43501.365277777775</v>
      </c>
      <c r="O1130" s="157">
        <v>43501.394444444442</v>
      </c>
      <c r="P1130" s="38" t="s">
        <v>1520</v>
      </c>
      <c r="Q1130" s="239">
        <f t="shared" si="192"/>
        <v>0.21111111110803904</v>
      </c>
      <c r="R1130" s="239">
        <f t="shared" si="193"/>
        <v>0.28055555555329192</v>
      </c>
      <c r="S1130" s="21">
        <f t="shared" si="194"/>
        <v>1.2666666666482342</v>
      </c>
      <c r="U1130" s="277">
        <v>968</v>
      </c>
      <c r="V1130" t="s">
        <v>1521</v>
      </c>
    </row>
    <row r="1131" spans="1:22">
      <c r="A1131" s="155" t="s">
        <v>1187</v>
      </c>
      <c r="B1131" s="38" t="s">
        <v>1519</v>
      </c>
      <c r="C1131" s="38" t="s">
        <v>1188</v>
      </c>
      <c r="D1131" s="259" t="s">
        <v>1189</v>
      </c>
      <c r="E1131" s="126" t="s">
        <v>1065</v>
      </c>
      <c r="F1131" s="38" t="s">
        <v>1190</v>
      </c>
      <c r="G1131" s="277">
        <f t="shared" si="195"/>
        <v>45</v>
      </c>
      <c r="H1131" s="277">
        <f t="shared" si="191"/>
        <v>-130</v>
      </c>
      <c r="I1131" s="38">
        <v>60</v>
      </c>
      <c r="J1131" s="38">
        <v>2019</v>
      </c>
      <c r="K1131" s="259" t="s">
        <v>1528</v>
      </c>
      <c r="L1131" s="157">
        <v>43503.148611111108</v>
      </c>
      <c r="M1131" s="157">
        <v>43503.181250000001</v>
      </c>
      <c r="N1131" s="157">
        <v>43503.595833333333</v>
      </c>
      <c r="O1131" s="157">
        <v>43503.631944444445</v>
      </c>
      <c r="P1131" s="38" t="s">
        <v>1520</v>
      </c>
      <c r="Q1131" s="239">
        <f t="shared" si="192"/>
        <v>0.41458333333139308</v>
      </c>
      <c r="R1131" s="239">
        <f t="shared" si="193"/>
        <v>0.48333333333721384</v>
      </c>
      <c r="S1131" s="21">
        <f t="shared" si="194"/>
        <v>2.4874999999883585</v>
      </c>
      <c r="U1131" s="277">
        <v>874</v>
      </c>
      <c r="V1131" t="s">
        <v>1521</v>
      </c>
    </row>
    <row r="1132" spans="1:22">
      <c r="A1132" s="155" t="s">
        <v>1187</v>
      </c>
      <c r="B1132" s="38" t="s">
        <v>1519</v>
      </c>
      <c r="C1132" s="38" t="s">
        <v>1188</v>
      </c>
      <c r="D1132" s="259" t="s">
        <v>1189</v>
      </c>
      <c r="E1132" s="126" t="s">
        <v>1065</v>
      </c>
      <c r="F1132" s="38" t="s">
        <v>1190</v>
      </c>
      <c r="G1132" s="277">
        <f t="shared" si="195"/>
        <v>45</v>
      </c>
      <c r="H1132" s="277">
        <f t="shared" si="191"/>
        <v>-129</v>
      </c>
      <c r="I1132" s="38">
        <v>60</v>
      </c>
      <c r="J1132" s="38">
        <v>2019</v>
      </c>
      <c r="K1132" s="259" t="s">
        <v>1527</v>
      </c>
      <c r="L1132" s="157">
        <v>43504.084722222222</v>
      </c>
      <c r="M1132" s="157">
        <v>43504.097916666666</v>
      </c>
      <c r="N1132" s="157">
        <v>43504.35</v>
      </c>
      <c r="O1132" s="157">
        <v>43504.363194444442</v>
      </c>
      <c r="P1132" s="38" t="s">
        <v>1520</v>
      </c>
      <c r="Q1132" s="239">
        <f t="shared" si="192"/>
        <v>0.25208333333284827</v>
      </c>
      <c r="R1132" s="239">
        <f t="shared" si="193"/>
        <v>0.27847222222044365</v>
      </c>
      <c r="S1132" s="21">
        <f t="shared" si="194"/>
        <v>1.5124999999970896</v>
      </c>
      <c r="U1132" s="277">
        <v>181</v>
      </c>
      <c r="V1132" t="s">
        <v>1521</v>
      </c>
    </row>
    <row r="1133" spans="1:22">
      <c r="A1133" s="155" t="s">
        <v>1187</v>
      </c>
      <c r="B1133" s="38" t="s">
        <v>1519</v>
      </c>
      <c r="C1133" s="38" t="s">
        <v>1188</v>
      </c>
      <c r="D1133" s="259" t="s">
        <v>1189</v>
      </c>
      <c r="E1133" s="126" t="s">
        <v>1065</v>
      </c>
      <c r="F1133" s="38" t="s">
        <v>1190</v>
      </c>
      <c r="G1133" s="277">
        <f t="shared" si="195"/>
        <v>45</v>
      </c>
      <c r="H1133" s="277">
        <f t="shared" si="191"/>
        <v>-129</v>
      </c>
      <c r="I1133" s="38">
        <v>60</v>
      </c>
      <c r="J1133" s="38">
        <v>2019</v>
      </c>
      <c r="K1133" s="259" t="s">
        <v>1526</v>
      </c>
      <c r="L1133" s="157">
        <v>43504.796527777777</v>
      </c>
      <c r="M1133" s="157">
        <v>43504.831250000003</v>
      </c>
      <c r="N1133" s="157">
        <v>43505.04791666667</v>
      </c>
      <c r="O1133" s="157">
        <v>43505.089583333334</v>
      </c>
      <c r="P1133" s="38" t="s">
        <v>1520</v>
      </c>
      <c r="Q1133" s="239">
        <f t="shared" si="192"/>
        <v>0.21666666666715173</v>
      </c>
      <c r="R1133" s="239">
        <f t="shared" si="193"/>
        <v>0.2930555555576575</v>
      </c>
      <c r="S1133" s="21">
        <f t="shared" si="194"/>
        <v>1.3000000000029104</v>
      </c>
      <c r="U1133" s="277">
        <v>1023</v>
      </c>
      <c r="V1133" t="s">
        <v>1521</v>
      </c>
    </row>
    <row r="1134" spans="1:22">
      <c r="A1134" s="155" t="s">
        <v>1187</v>
      </c>
      <c r="B1134" s="38" t="s">
        <v>1519</v>
      </c>
      <c r="C1134" s="38" t="s">
        <v>1188</v>
      </c>
      <c r="D1134" s="259" t="s">
        <v>1189</v>
      </c>
      <c r="E1134" s="126" t="s">
        <v>1065</v>
      </c>
      <c r="F1134" s="38" t="s">
        <v>1190</v>
      </c>
      <c r="G1134" s="277">
        <f t="shared" si="195"/>
        <v>45</v>
      </c>
      <c r="H1134" s="277">
        <f t="shared" si="191"/>
        <v>-130</v>
      </c>
      <c r="I1134" s="38">
        <v>60</v>
      </c>
      <c r="J1134" s="38">
        <v>2019</v>
      </c>
      <c r="K1134" s="259" t="s">
        <v>1525</v>
      </c>
      <c r="L1134" s="157">
        <v>43505.151388888888</v>
      </c>
      <c r="M1134" s="157">
        <v>43505.163194444445</v>
      </c>
      <c r="N1134" s="157">
        <v>43505.318055555559</v>
      </c>
      <c r="O1134" s="157">
        <v>43505.334027777775</v>
      </c>
      <c r="P1134" s="38" t="s">
        <v>1520</v>
      </c>
      <c r="Q1134" s="239">
        <f t="shared" si="192"/>
        <v>0.15486111111385981</v>
      </c>
      <c r="R1134" s="239">
        <f t="shared" si="193"/>
        <v>0.18263888888759539</v>
      </c>
      <c r="S1134" s="21">
        <f t="shared" si="194"/>
        <v>0.92916666668315884</v>
      </c>
      <c r="U1134" s="277">
        <v>187</v>
      </c>
      <c r="V1134" t="s">
        <v>1521</v>
      </c>
    </row>
    <row r="1135" spans="1:22">
      <c r="A1135" s="155" t="s">
        <v>1187</v>
      </c>
      <c r="B1135" s="38" t="s">
        <v>1519</v>
      </c>
      <c r="C1135" s="38" t="s">
        <v>1188</v>
      </c>
      <c r="D1135" s="259" t="s">
        <v>1189</v>
      </c>
      <c r="E1135" s="126" t="s">
        <v>1065</v>
      </c>
      <c r="F1135" s="38" t="s">
        <v>1190</v>
      </c>
      <c r="G1135" s="277">
        <f t="shared" si="195"/>
        <v>45</v>
      </c>
      <c r="H1135" s="277">
        <f t="shared" si="191"/>
        <v>-130</v>
      </c>
      <c r="I1135" s="38">
        <v>60</v>
      </c>
      <c r="J1135" s="38">
        <v>2019</v>
      </c>
      <c r="K1135" s="259" t="s">
        <v>1524</v>
      </c>
      <c r="L1135" s="157">
        <v>43507.986111111109</v>
      </c>
      <c r="M1135" s="157">
        <v>43508.049305555556</v>
      </c>
      <c r="N1135" s="157">
        <v>43508.383333333331</v>
      </c>
      <c r="O1135" s="157">
        <v>43508.455555555556</v>
      </c>
      <c r="P1135" s="38" t="s">
        <v>1520</v>
      </c>
      <c r="Q1135" s="239">
        <f t="shared" si="192"/>
        <v>0.33402777777519077</v>
      </c>
      <c r="R1135" s="239">
        <f t="shared" si="193"/>
        <v>0.46944444444670808</v>
      </c>
      <c r="S1135" s="21">
        <f t="shared" si="194"/>
        <v>2.0041666666511446</v>
      </c>
      <c r="U1135" s="277">
        <v>2514</v>
      </c>
      <c r="V1135" t="s">
        <v>1521</v>
      </c>
    </row>
    <row r="1136" spans="1:22">
      <c r="A1136" s="155" t="s">
        <v>1187</v>
      </c>
      <c r="B1136" s="38" t="s">
        <v>1519</v>
      </c>
      <c r="C1136" s="38" t="s">
        <v>1188</v>
      </c>
      <c r="D1136" s="259" t="s">
        <v>1189</v>
      </c>
      <c r="E1136" s="126" t="s">
        <v>1065</v>
      </c>
      <c r="F1136" s="38" t="s">
        <v>1190</v>
      </c>
      <c r="G1136" s="277">
        <f t="shared" si="195"/>
        <v>45</v>
      </c>
      <c r="H1136" s="277">
        <f t="shared" si="191"/>
        <v>-129</v>
      </c>
      <c r="I1136" s="38">
        <v>60</v>
      </c>
      <c r="J1136" s="38">
        <v>2019</v>
      </c>
      <c r="K1136" s="259" t="s">
        <v>1523</v>
      </c>
      <c r="L1136" s="157">
        <v>43508.969444444447</v>
      </c>
      <c r="M1136" s="157">
        <v>43509.068749999999</v>
      </c>
      <c r="N1136" s="157">
        <v>43509.395833333336</v>
      </c>
      <c r="O1136" s="157">
        <v>43509.473611111112</v>
      </c>
      <c r="P1136" s="38" t="s">
        <v>1520</v>
      </c>
      <c r="Q1136" s="239">
        <f t="shared" si="192"/>
        <v>0.32708333333721384</v>
      </c>
      <c r="R1136" s="239">
        <f t="shared" si="193"/>
        <v>0.50416666666569654</v>
      </c>
      <c r="S1136" s="21">
        <f t="shared" si="194"/>
        <v>1.9625000000232831</v>
      </c>
      <c r="U1136" s="277">
        <v>3492</v>
      </c>
      <c r="V1136" t="s">
        <v>1521</v>
      </c>
    </row>
    <row r="1137" spans="1:22">
      <c r="A1137" s="155" t="s">
        <v>1187</v>
      </c>
      <c r="B1137" s="38" t="s">
        <v>1519</v>
      </c>
      <c r="C1137" s="38" t="s">
        <v>1188</v>
      </c>
      <c r="D1137" s="259" t="s">
        <v>1189</v>
      </c>
      <c r="E1137" s="126" t="s">
        <v>1065</v>
      </c>
      <c r="F1137" s="38" t="s">
        <v>1190</v>
      </c>
      <c r="G1137" s="277">
        <f t="shared" si="195"/>
        <v>45</v>
      </c>
      <c r="H1137" s="277">
        <f t="shared" si="191"/>
        <v>-129</v>
      </c>
      <c r="I1137" s="38">
        <v>60</v>
      </c>
      <c r="J1137" s="38">
        <v>2019</v>
      </c>
      <c r="K1137" s="259" t="s">
        <v>1522</v>
      </c>
      <c r="L1137" s="157">
        <v>43509.968055555553</v>
      </c>
      <c r="M1137" s="157">
        <v>43510.044444444444</v>
      </c>
      <c r="N1137" s="157">
        <v>43510.157638888886</v>
      </c>
      <c r="O1137" s="157">
        <v>43510.229861111111</v>
      </c>
      <c r="P1137" s="38" t="s">
        <v>1520</v>
      </c>
      <c r="Q1137" s="239">
        <f t="shared" si="192"/>
        <v>0.1131944444423425</v>
      </c>
      <c r="R1137" s="239">
        <f t="shared" si="193"/>
        <v>0.2618055555576575</v>
      </c>
      <c r="S1137" s="21">
        <f t="shared" si="194"/>
        <v>0.67916666665405501</v>
      </c>
      <c r="U1137" s="277">
        <v>2656</v>
      </c>
      <c r="V1137" t="s">
        <v>1521</v>
      </c>
    </row>
    <row r="1138" spans="1:22">
      <c r="A1138" s="155" t="s">
        <v>1187</v>
      </c>
      <c r="B1138" s="38" t="s">
        <v>1519</v>
      </c>
      <c r="C1138" s="38" t="s">
        <v>1188</v>
      </c>
      <c r="D1138" s="259" t="s">
        <v>1189</v>
      </c>
      <c r="E1138" s="126" t="s">
        <v>1065</v>
      </c>
      <c r="F1138" s="38" t="s">
        <v>1190</v>
      </c>
      <c r="G1138" s="277">
        <f t="shared" si="195"/>
        <v>45</v>
      </c>
      <c r="H1138" s="277">
        <f t="shared" si="191"/>
        <v>-129</v>
      </c>
      <c r="I1138" s="38">
        <v>60</v>
      </c>
      <c r="J1138" s="38">
        <v>2019</v>
      </c>
      <c r="K1138" s="259" t="s">
        <v>1518</v>
      </c>
      <c r="L1138" s="157">
        <v>43511.131944444445</v>
      </c>
      <c r="M1138" s="157">
        <v>43511.166666666664</v>
      </c>
      <c r="N1138" s="157">
        <v>43511.587500000001</v>
      </c>
      <c r="O1138" s="157">
        <v>43511.630555555559</v>
      </c>
      <c r="P1138" s="38" t="s">
        <v>1520</v>
      </c>
      <c r="Q1138" s="239">
        <f t="shared" si="192"/>
        <v>0.42083333333721384</v>
      </c>
      <c r="R1138" s="239">
        <f t="shared" si="193"/>
        <v>0.49861111111385981</v>
      </c>
      <c r="S1138" s="21">
        <f t="shared" si="194"/>
        <v>2.5250000000232831</v>
      </c>
      <c r="U1138" s="277">
        <v>1014</v>
      </c>
      <c r="V1138" t="s">
        <v>1521</v>
      </c>
    </row>
    <row r="1139" spans="1:22">
      <c r="A1139" t="s">
        <v>1191</v>
      </c>
      <c r="B1139" s="259" t="s">
        <v>6829</v>
      </c>
      <c r="C1139" s="38" t="s">
        <v>1192</v>
      </c>
      <c r="D1139" s="261" t="s">
        <v>1193</v>
      </c>
      <c r="E1139" s="126" t="s">
        <v>284</v>
      </c>
      <c r="F1139" s="38" t="s">
        <v>1194</v>
      </c>
      <c r="G1139" s="2">
        <v>31</v>
      </c>
      <c r="H1139" s="2">
        <v>-77</v>
      </c>
      <c r="I1139" s="259">
        <v>18</v>
      </c>
      <c r="J1139" s="38">
        <v>2019</v>
      </c>
      <c r="K1139" s="259" t="s">
        <v>1515</v>
      </c>
      <c r="L1139" s="157">
        <v>43566.048611111109</v>
      </c>
      <c r="M1139" s="157">
        <v>43566.083333333336</v>
      </c>
      <c r="N1139" s="157">
        <v>43566.479166666664</v>
      </c>
      <c r="O1139" s="157">
        <v>43566.59375</v>
      </c>
      <c r="P1139" s="38" t="s">
        <v>1516</v>
      </c>
      <c r="Q1139" s="239">
        <f t="shared" ref="Q1139:Q1149" si="196">N1139 - M1139</f>
        <v>0.39583333332848269</v>
      </c>
      <c r="R1139" s="239">
        <f t="shared" ref="R1139:R1150" si="197">O1139 - L1139</f>
        <v>0.54513888889050577</v>
      </c>
      <c r="S1139" s="21">
        <f t="shared" ref="S1139:S1149" si="198">((VALUE(Q1139)) * 24) * 0.25</f>
        <v>2.3749999999708962</v>
      </c>
      <c r="U1139" s="237">
        <v>792</v>
      </c>
      <c r="V1139" s="155" t="s">
        <v>1517</v>
      </c>
    </row>
    <row r="1140" spans="1:22">
      <c r="A1140" t="s">
        <v>1191</v>
      </c>
      <c r="B1140" s="259" t="s">
        <v>6829</v>
      </c>
      <c r="C1140" s="38" t="s">
        <v>1192</v>
      </c>
      <c r="D1140" s="261" t="s">
        <v>1193</v>
      </c>
      <c r="E1140" s="126" t="s">
        <v>284</v>
      </c>
      <c r="F1140" s="38" t="s">
        <v>1194</v>
      </c>
      <c r="G1140" s="2">
        <v>31</v>
      </c>
      <c r="H1140" s="2">
        <v>-77</v>
      </c>
      <c r="I1140" s="259">
        <v>18</v>
      </c>
      <c r="J1140" s="38">
        <v>2019</v>
      </c>
      <c r="K1140" s="259" t="s">
        <v>1512</v>
      </c>
      <c r="L1140" s="157">
        <v>43568.963888888888</v>
      </c>
      <c r="M1140" s="157">
        <v>43569.010416666664</v>
      </c>
      <c r="N1140" s="157">
        <v>43569.479166666664</v>
      </c>
      <c r="O1140" s="157">
        <v>43569.534722222219</v>
      </c>
      <c r="P1140" s="38" t="s">
        <v>1513</v>
      </c>
      <c r="Q1140" s="239">
        <f t="shared" si="196"/>
        <v>0.46875</v>
      </c>
      <c r="R1140" s="239">
        <f t="shared" si="197"/>
        <v>0.57083333333139308</v>
      </c>
      <c r="S1140" s="21">
        <f t="shared" si="198"/>
        <v>2.8125</v>
      </c>
      <c r="U1140" s="38">
        <v>746</v>
      </c>
      <c r="V1140" t="s">
        <v>1514</v>
      </c>
    </row>
    <row r="1141" spans="1:22">
      <c r="A1141" t="s">
        <v>1191</v>
      </c>
      <c r="B1141" s="259" t="s">
        <v>6829</v>
      </c>
      <c r="C1141" s="38" t="s">
        <v>1192</v>
      </c>
      <c r="D1141" s="261" t="s">
        <v>1193</v>
      </c>
      <c r="E1141" s="126" t="s">
        <v>284</v>
      </c>
      <c r="F1141" s="38" t="s">
        <v>1194</v>
      </c>
      <c r="G1141" s="2">
        <v>31</v>
      </c>
      <c r="H1141" s="2">
        <v>-77</v>
      </c>
      <c r="I1141" s="259">
        <v>17</v>
      </c>
      <c r="J1141" s="38">
        <v>2019</v>
      </c>
      <c r="K1141" s="259" t="s">
        <v>1510</v>
      </c>
      <c r="L1141" s="157">
        <v>43572.067361111112</v>
      </c>
      <c r="M1141" s="157">
        <v>43572.12222222222</v>
      </c>
      <c r="N1141" s="157">
        <v>43572.484722222223</v>
      </c>
      <c r="O1141" s="157">
        <v>43572.530555555553</v>
      </c>
      <c r="P1141" s="38" t="s">
        <v>1511</v>
      </c>
      <c r="Q1141" s="239">
        <f t="shared" si="196"/>
        <v>0.36250000000291038</v>
      </c>
      <c r="R1141" s="239">
        <f t="shared" si="197"/>
        <v>0.46319444444088731</v>
      </c>
      <c r="S1141" s="21">
        <f t="shared" si="198"/>
        <v>2.1750000000174623</v>
      </c>
      <c r="U1141" s="38">
        <v>554</v>
      </c>
      <c r="V1141" t="s">
        <v>1509</v>
      </c>
    </row>
    <row r="1142" spans="1:22" ht="14">
      <c r="A1142" t="s">
        <v>1191</v>
      </c>
      <c r="B1142" s="259" t="s">
        <v>6829</v>
      </c>
      <c r="C1142" s="38" t="s">
        <v>1192</v>
      </c>
      <c r="D1142" s="261" t="s">
        <v>1193</v>
      </c>
      <c r="E1142" s="126" t="s">
        <v>284</v>
      </c>
      <c r="F1142" s="38" t="s">
        <v>1194</v>
      </c>
      <c r="G1142" s="2">
        <v>31</v>
      </c>
      <c r="H1142" s="2">
        <v>-77</v>
      </c>
      <c r="I1142" s="259">
        <v>18</v>
      </c>
      <c r="J1142" s="38">
        <v>2019</v>
      </c>
      <c r="K1142" s="259" t="s">
        <v>1507</v>
      </c>
      <c r="L1142" s="157">
        <v>43572.96597222222</v>
      </c>
      <c r="M1142" s="157">
        <v>43573.04583333333</v>
      </c>
      <c r="N1142" s="157">
        <v>43573.606249999997</v>
      </c>
      <c r="O1142" s="157">
        <v>43573.696527777778</v>
      </c>
      <c r="P1142" s="38" t="s">
        <v>1508</v>
      </c>
      <c r="Q1142" s="239">
        <f t="shared" si="196"/>
        <v>0.56041666666715173</v>
      </c>
      <c r="R1142" s="239">
        <f t="shared" si="197"/>
        <v>0.7305555555576575</v>
      </c>
      <c r="S1142" s="21">
        <f t="shared" si="198"/>
        <v>3.3625000000029104</v>
      </c>
      <c r="U1142" s="276">
        <v>1364</v>
      </c>
      <c r="V1142" t="s">
        <v>1509</v>
      </c>
    </row>
    <row r="1143" spans="1:22" ht="14">
      <c r="A1143" t="s">
        <v>1191</v>
      </c>
      <c r="B1143" s="259" t="s">
        <v>6829</v>
      </c>
      <c r="C1143" s="38" t="s">
        <v>1192</v>
      </c>
      <c r="D1143" s="261" t="s">
        <v>1193</v>
      </c>
      <c r="E1143" s="126" t="s">
        <v>284</v>
      </c>
      <c r="F1143" s="38" t="s">
        <v>1194</v>
      </c>
      <c r="G1143" s="2">
        <v>34</v>
      </c>
      <c r="H1143" s="2">
        <v>-75</v>
      </c>
      <c r="I1143" s="259">
        <v>18</v>
      </c>
      <c r="J1143" s="38">
        <v>2019</v>
      </c>
      <c r="K1143" s="259" t="s">
        <v>1504</v>
      </c>
      <c r="L1143" s="275">
        <v>43576.680555555555</v>
      </c>
      <c r="M1143" s="157">
        <v>43576.800694444442</v>
      </c>
      <c r="N1143" s="157">
        <v>43577.786805555559</v>
      </c>
      <c r="O1143" s="157">
        <v>43577.838888888888</v>
      </c>
      <c r="P1143" s="38" t="s">
        <v>1505</v>
      </c>
      <c r="Q1143" s="239">
        <f t="shared" si="196"/>
        <v>0.98611111111677019</v>
      </c>
      <c r="R1143" s="239">
        <f t="shared" si="197"/>
        <v>1.1583333333328483</v>
      </c>
      <c r="S1143" s="21">
        <f t="shared" si="198"/>
        <v>5.9166666667006211</v>
      </c>
      <c r="U1143" s="276">
        <v>1840</v>
      </c>
      <c r="V1143" t="s">
        <v>1506</v>
      </c>
    </row>
    <row r="1144" spans="1:22">
      <c r="A1144" t="s">
        <v>1191</v>
      </c>
      <c r="B1144" s="259" t="s">
        <v>6829</v>
      </c>
      <c r="C1144" s="38" t="s">
        <v>1192</v>
      </c>
      <c r="D1144" s="261" t="s">
        <v>1193</v>
      </c>
      <c r="E1144" s="126" t="s">
        <v>284</v>
      </c>
      <c r="F1144" s="38" t="s">
        <v>1194</v>
      </c>
      <c r="G1144" s="2">
        <v>35</v>
      </c>
      <c r="H1144" s="2">
        <v>-74</v>
      </c>
      <c r="I1144" s="259">
        <v>18</v>
      </c>
      <c r="J1144" s="38">
        <v>2019</v>
      </c>
      <c r="K1144" s="259" t="s">
        <v>1501</v>
      </c>
      <c r="L1144" s="157">
        <v>43578.224305555559</v>
      </c>
      <c r="M1144" s="157">
        <v>43578.272916666669</v>
      </c>
      <c r="N1144" s="157">
        <v>43578.667361111111</v>
      </c>
      <c r="O1144" s="157">
        <v>43578.689583333333</v>
      </c>
      <c r="P1144" s="38" t="s">
        <v>1502</v>
      </c>
      <c r="Q1144" s="239">
        <f t="shared" si="196"/>
        <v>0.3944444444423425</v>
      </c>
      <c r="R1144" s="239">
        <f t="shared" si="197"/>
        <v>0.46527777777373558</v>
      </c>
      <c r="S1144" s="21">
        <f t="shared" si="198"/>
        <v>2.366666666654055</v>
      </c>
      <c r="U1144" s="38">
        <v>355</v>
      </c>
      <c r="V1144" t="s">
        <v>1503</v>
      </c>
    </row>
    <row r="1145" spans="1:22">
      <c r="A1145" t="s">
        <v>1191</v>
      </c>
      <c r="B1145" s="259" t="s">
        <v>6829</v>
      </c>
      <c r="C1145" s="38" t="s">
        <v>1192</v>
      </c>
      <c r="D1145" s="261" t="s">
        <v>1193</v>
      </c>
      <c r="E1145" s="126" t="s">
        <v>284</v>
      </c>
      <c r="F1145" s="38" t="s">
        <v>1194</v>
      </c>
      <c r="G1145" s="2">
        <v>35</v>
      </c>
      <c r="H1145" s="2">
        <v>-74</v>
      </c>
      <c r="I1145" s="259">
        <v>18</v>
      </c>
      <c r="J1145" s="38">
        <v>2019</v>
      </c>
      <c r="K1145" s="259" t="s">
        <v>1498</v>
      </c>
      <c r="L1145" s="157">
        <v>43579.008333333331</v>
      </c>
      <c r="M1145" s="157">
        <v>43579.043749999997</v>
      </c>
      <c r="N1145" s="157">
        <v>43579.65902777778</v>
      </c>
      <c r="O1145" s="157">
        <v>43579.683333333334</v>
      </c>
      <c r="P1145" s="38" t="s">
        <v>1499</v>
      </c>
      <c r="Q1145" s="239">
        <f t="shared" si="196"/>
        <v>0.61527777778246673</v>
      </c>
      <c r="R1145" s="239">
        <f t="shared" si="197"/>
        <v>0.67500000000291038</v>
      </c>
      <c r="S1145" s="21">
        <f t="shared" si="198"/>
        <v>3.6916666666948004</v>
      </c>
      <c r="U1145" s="38">
        <v>477</v>
      </c>
      <c r="V1145" t="s">
        <v>1500</v>
      </c>
    </row>
    <row r="1146" spans="1:22">
      <c r="A1146" t="s">
        <v>1191</v>
      </c>
      <c r="B1146" s="259" t="s">
        <v>6829</v>
      </c>
      <c r="C1146" s="38" t="s">
        <v>1192</v>
      </c>
      <c r="D1146" s="261" t="s">
        <v>1193</v>
      </c>
      <c r="E1146" s="126" t="s">
        <v>284</v>
      </c>
      <c r="F1146" s="38" t="s">
        <v>1194</v>
      </c>
      <c r="G1146" s="2">
        <v>33</v>
      </c>
      <c r="H1146" s="2">
        <v>-75</v>
      </c>
      <c r="I1146" s="259">
        <v>18</v>
      </c>
      <c r="J1146" s="38">
        <v>2019</v>
      </c>
      <c r="K1146" s="259" t="s">
        <v>1496</v>
      </c>
      <c r="L1146" s="157">
        <v>43580.720833333333</v>
      </c>
      <c r="M1146" s="157">
        <v>43580.807638888888</v>
      </c>
      <c r="N1146" s="157">
        <v>43580.918055555558</v>
      </c>
      <c r="O1146" s="157">
        <v>43580.961111111108</v>
      </c>
      <c r="P1146" s="38" t="s">
        <v>1497</v>
      </c>
      <c r="Q1146" s="239">
        <f t="shared" si="196"/>
        <v>0.11041666667006211</v>
      </c>
      <c r="R1146" s="239">
        <f t="shared" si="197"/>
        <v>0.24027777777519077</v>
      </c>
      <c r="S1146" s="21">
        <f t="shared" si="198"/>
        <v>0.66250000002037268</v>
      </c>
      <c r="U1146" s="38">
        <v>1030</v>
      </c>
      <c r="V1146" t="s">
        <v>1495</v>
      </c>
    </row>
    <row r="1147" spans="1:22">
      <c r="A1147" t="s">
        <v>1191</v>
      </c>
      <c r="B1147" s="259" t="s">
        <v>6829</v>
      </c>
      <c r="C1147" s="38" t="s">
        <v>1192</v>
      </c>
      <c r="D1147" s="261" t="s">
        <v>1193</v>
      </c>
      <c r="E1147" s="126" t="s">
        <v>284</v>
      </c>
      <c r="F1147" s="38" t="s">
        <v>1194</v>
      </c>
      <c r="G1147" s="2">
        <v>32</v>
      </c>
      <c r="H1147" s="2">
        <v>-76</v>
      </c>
      <c r="I1147" s="259">
        <v>18</v>
      </c>
      <c r="J1147" s="38">
        <v>2019</v>
      </c>
      <c r="K1147" s="259" t="s">
        <v>1493</v>
      </c>
      <c r="L1147" s="157">
        <v>43582.842361111114</v>
      </c>
      <c r="M1147" s="157">
        <v>43582.906944444447</v>
      </c>
      <c r="N1147" s="157">
        <v>43583.272222222222</v>
      </c>
      <c r="O1147" s="157">
        <v>43583.345138888886</v>
      </c>
      <c r="P1147" s="38" t="s">
        <v>1494</v>
      </c>
      <c r="Q1147" s="239">
        <f t="shared" si="196"/>
        <v>0.36527777777519077</v>
      </c>
      <c r="R1147" s="239">
        <f t="shared" si="197"/>
        <v>0.50277777777228039</v>
      </c>
      <c r="S1147" s="21">
        <f t="shared" si="198"/>
        <v>2.1916666666511446</v>
      </c>
      <c r="U1147" s="38">
        <v>2169</v>
      </c>
      <c r="V1147" t="s">
        <v>1495</v>
      </c>
    </row>
    <row r="1148" spans="1:22">
      <c r="A1148" t="s">
        <v>1191</v>
      </c>
      <c r="B1148" s="259" t="s">
        <v>6829</v>
      </c>
      <c r="C1148" s="38" t="s">
        <v>1192</v>
      </c>
      <c r="D1148" s="261" t="s">
        <v>1193</v>
      </c>
      <c r="E1148" s="126" t="s">
        <v>284</v>
      </c>
      <c r="F1148" s="38" t="s">
        <v>1194</v>
      </c>
      <c r="G1148" s="2">
        <v>32</v>
      </c>
      <c r="H1148" s="2">
        <v>-75</v>
      </c>
      <c r="I1148" s="259">
        <v>18</v>
      </c>
      <c r="J1148" s="38">
        <v>2019</v>
      </c>
      <c r="K1148" s="259" t="s">
        <v>1490</v>
      </c>
      <c r="L1148" s="157">
        <v>43583.673611111109</v>
      </c>
      <c r="M1148" s="157">
        <v>43583.761805555558</v>
      </c>
      <c r="N1148" s="157">
        <v>43584.092361111114</v>
      </c>
      <c r="O1148" s="157">
        <v>43584.161111111112</v>
      </c>
      <c r="P1148" s="38" t="s">
        <v>1491</v>
      </c>
      <c r="Q1148" s="239">
        <f t="shared" si="196"/>
        <v>0.33055555555620231</v>
      </c>
      <c r="R1148" s="239">
        <f t="shared" si="197"/>
        <v>0.48750000000291038</v>
      </c>
      <c r="S1148" s="21">
        <f t="shared" si="198"/>
        <v>1.9833333333372138</v>
      </c>
      <c r="U1148" s="38">
        <v>2613</v>
      </c>
      <c r="V1148" t="s">
        <v>1492</v>
      </c>
    </row>
    <row r="1149" spans="1:22">
      <c r="A1149" t="s">
        <v>1191</v>
      </c>
      <c r="B1149" s="259" t="s">
        <v>6829</v>
      </c>
      <c r="C1149" s="38" t="s">
        <v>1192</v>
      </c>
      <c r="D1149" s="261" t="s">
        <v>1193</v>
      </c>
      <c r="E1149" s="126" t="s">
        <v>284</v>
      </c>
      <c r="F1149" s="38" t="s">
        <v>1194</v>
      </c>
      <c r="G1149" s="2">
        <v>31</v>
      </c>
      <c r="H1149" s="2">
        <v>-77</v>
      </c>
      <c r="I1149" s="259">
        <v>18</v>
      </c>
      <c r="J1149" s="38">
        <v>2019</v>
      </c>
      <c r="K1149" s="259" t="s">
        <v>1486</v>
      </c>
      <c r="L1149" s="157">
        <v>43584.730555555558</v>
      </c>
      <c r="M1149" s="157">
        <v>43584.788888888892</v>
      </c>
      <c r="N1149" s="157">
        <v>43585.12777777778</v>
      </c>
      <c r="O1149" s="157">
        <v>43585.15902777778</v>
      </c>
      <c r="P1149" s="38" t="s">
        <v>1488</v>
      </c>
      <c r="Q1149" s="239">
        <f t="shared" si="196"/>
        <v>0.33888888888759539</v>
      </c>
      <c r="R1149" s="239">
        <f t="shared" si="197"/>
        <v>0.42847222222189885</v>
      </c>
      <c r="S1149" s="21">
        <f t="shared" si="198"/>
        <v>2.0333333333255723</v>
      </c>
      <c r="U1149" s="38">
        <v>781</v>
      </c>
      <c r="V1149" t="s">
        <v>1489</v>
      </c>
    </row>
    <row r="1150" spans="1:22">
      <c r="A1150" t="s">
        <v>1196</v>
      </c>
      <c r="B1150" s="38" t="s">
        <v>922</v>
      </c>
      <c r="C1150" s="38" t="s">
        <v>1197</v>
      </c>
      <c r="D1150" s="38" t="s">
        <v>1198</v>
      </c>
      <c r="E1150" s="126" t="s">
        <v>273</v>
      </c>
      <c r="F1150" s="259" t="s">
        <v>1199</v>
      </c>
      <c r="G1150" s="2">
        <v>47</v>
      </c>
      <c r="H1150" s="2">
        <v>-127</v>
      </c>
      <c r="I1150" s="259">
        <v>9</v>
      </c>
      <c r="J1150" s="38">
        <v>2019</v>
      </c>
      <c r="K1150" s="259" t="s">
        <v>1485</v>
      </c>
      <c r="L1150" s="157">
        <v>43601.655555555553</v>
      </c>
      <c r="M1150" s="157"/>
      <c r="N1150" s="157"/>
      <c r="O1150" s="157">
        <v>43601.699305555558</v>
      </c>
      <c r="Q1150" s="239"/>
      <c r="R1150" s="239">
        <f t="shared" si="197"/>
        <v>4.3750000004365575E-2</v>
      </c>
      <c r="S1150" s="21"/>
      <c r="U1150" s="38"/>
      <c r="V1150" s="155" t="s">
        <v>1395</v>
      </c>
    </row>
    <row r="1151" spans="1:22">
      <c r="A1151" t="s">
        <v>1196</v>
      </c>
      <c r="B1151" s="38" t="s">
        <v>922</v>
      </c>
      <c r="C1151" s="38" t="s">
        <v>1197</v>
      </c>
      <c r="D1151" s="38" t="s">
        <v>1198</v>
      </c>
      <c r="E1151" s="126" t="s">
        <v>273</v>
      </c>
      <c r="F1151" s="259" t="s">
        <v>1199</v>
      </c>
      <c r="G1151" s="2">
        <v>47</v>
      </c>
      <c r="H1151" s="2">
        <v>-127</v>
      </c>
      <c r="I1151" s="259">
        <v>9</v>
      </c>
      <c r="J1151" s="38">
        <v>2019</v>
      </c>
      <c r="K1151" s="259" t="s">
        <v>1483</v>
      </c>
      <c r="L1151" s="157">
        <v>43601.715277777781</v>
      </c>
      <c r="M1151" s="157">
        <v>43601.831250000003</v>
      </c>
      <c r="N1151" s="157">
        <v>43603.01458333333</v>
      </c>
      <c r="O1151" s="157">
        <v>43603.093055555553</v>
      </c>
      <c r="P1151" s="38" t="s">
        <v>1484</v>
      </c>
      <c r="Q1151" s="239">
        <f t="shared" ref="Q1151:Q1212" si="199">N1151 - M1151</f>
        <v>1.1833333333270275</v>
      </c>
      <c r="R1151" s="239">
        <f t="shared" ref="R1151:R1212" si="200">O1151 - L1151</f>
        <v>1.3777777777722804</v>
      </c>
      <c r="S1151" s="21">
        <f t="shared" ref="S1151:S1212" si="201">((VALUE(Q1151)) * 24) * 0.25</f>
        <v>7.099999999962165</v>
      </c>
      <c r="U1151" s="38">
        <v>2656</v>
      </c>
    </row>
    <row r="1152" spans="1:22">
      <c r="A1152" t="s">
        <v>1196</v>
      </c>
      <c r="B1152" s="38" t="s">
        <v>922</v>
      </c>
      <c r="C1152" s="38" t="s">
        <v>1197</v>
      </c>
      <c r="D1152" s="38" t="s">
        <v>1198</v>
      </c>
      <c r="E1152" s="126" t="s">
        <v>273</v>
      </c>
      <c r="F1152" s="259" t="s">
        <v>1199</v>
      </c>
      <c r="G1152" s="2">
        <v>47</v>
      </c>
      <c r="H1152" s="2">
        <v>-127</v>
      </c>
      <c r="I1152" s="259">
        <v>9</v>
      </c>
      <c r="J1152" s="38">
        <v>2019</v>
      </c>
      <c r="K1152" s="259" t="s">
        <v>1482</v>
      </c>
      <c r="L1152" s="157">
        <v>43604.162499999999</v>
      </c>
      <c r="M1152" s="157">
        <v>43604.237500000003</v>
      </c>
      <c r="N1152" s="157">
        <v>43604.994444444441</v>
      </c>
      <c r="O1152" s="157">
        <v>43605.06527777778</v>
      </c>
      <c r="P1152" s="38" t="s">
        <v>1480</v>
      </c>
      <c r="Q1152" s="239">
        <f t="shared" si="199"/>
        <v>0.75694444443797693</v>
      </c>
      <c r="R1152" s="239">
        <f t="shared" si="200"/>
        <v>0.90277777778101154</v>
      </c>
      <c r="S1152" s="21">
        <f t="shared" si="201"/>
        <v>4.5416666666278616</v>
      </c>
      <c r="U1152" s="38">
        <v>2656</v>
      </c>
    </row>
    <row r="1153" spans="1:22">
      <c r="A1153" t="s">
        <v>1196</v>
      </c>
      <c r="B1153" s="38" t="s">
        <v>922</v>
      </c>
      <c r="C1153" s="38" t="s">
        <v>1197</v>
      </c>
      <c r="D1153" s="38" t="s">
        <v>1198</v>
      </c>
      <c r="E1153" s="126" t="s">
        <v>273</v>
      </c>
      <c r="F1153" s="259" t="s">
        <v>1199</v>
      </c>
      <c r="G1153" s="2">
        <v>47</v>
      </c>
      <c r="H1153" s="2">
        <v>-127</v>
      </c>
      <c r="I1153" s="259">
        <v>9</v>
      </c>
      <c r="J1153" s="38">
        <v>2019</v>
      </c>
      <c r="K1153" s="259" t="s">
        <v>1481</v>
      </c>
      <c r="L1153" s="157">
        <v>43605.638194444444</v>
      </c>
      <c r="M1153" s="157">
        <v>43605.714583333334</v>
      </c>
      <c r="N1153" s="157">
        <v>43606.01458333333</v>
      </c>
      <c r="O1153" s="157">
        <v>43606.081250000003</v>
      </c>
      <c r="P1153" s="38" t="s">
        <v>1480</v>
      </c>
      <c r="Q1153" s="239">
        <f t="shared" si="199"/>
        <v>0.29999999999563443</v>
      </c>
      <c r="R1153" s="239">
        <f t="shared" si="200"/>
        <v>0.44305555555911269</v>
      </c>
      <c r="S1153" s="21">
        <f t="shared" si="201"/>
        <v>1.7999999999738066</v>
      </c>
      <c r="U1153" s="38">
        <v>2655</v>
      </c>
    </row>
    <row r="1154" spans="1:22">
      <c r="A1154" t="s">
        <v>1196</v>
      </c>
      <c r="B1154" s="38" t="s">
        <v>922</v>
      </c>
      <c r="C1154" s="38" t="s">
        <v>1197</v>
      </c>
      <c r="D1154" s="38" t="s">
        <v>1198</v>
      </c>
      <c r="E1154" s="126" t="s">
        <v>273</v>
      </c>
      <c r="F1154" s="259" t="s">
        <v>1199</v>
      </c>
      <c r="G1154" s="2">
        <v>47</v>
      </c>
      <c r="H1154" s="2">
        <v>-127</v>
      </c>
      <c r="I1154" s="259">
        <v>9</v>
      </c>
      <c r="J1154" s="38">
        <v>2019</v>
      </c>
      <c r="K1154" s="259" t="s">
        <v>1478</v>
      </c>
      <c r="L1154" s="157">
        <v>43611.17083333333</v>
      </c>
      <c r="M1154" s="157">
        <v>43611.245138888888</v>
      </c>
      <c r="N1154" s="157">
        <v>43612.561805555553</v>
      </c>
      <c r="O1154" s="157">
        <v>43612.640277777777</v>
      </c>
      <c r="P1154" s="38" t="s">
        <v>1480</v>
      </c>
      <c r="Q1154" s="239">
        <f t="shared" si="199"/>
        <v>1.3166666666656965</v>
      </c>
      <c r="R1154" s="239">
        <f t="shared" si="200"/>
        <v>1.4694444444467081</v>
      </c>
      <c r="S1154" s="21">
        <f t="shared" si="201"/>
        <v>7.8999999999941792</v>
      </c>
      <c r="U1154" s="38">
        <v>2655</v>
      </c>
    </row>
    <row r="1155" spans="1:22">
      <c r="A1155" t="s">
        <v>1200</v>
      </c>
      <c r="B1155" s="38" t="s">
        <v>922</v>
      </c>
      <c r="C1155" s="38" t="s">
        <v>1201</v>
      </c>
      <c r="D1155" s="38" t="s">
        <v>1107</v>
      </c>
      <c r="E1155" s="126" t="s">
        <v>273</v>
      </c>
      <c r="F1155" s="259" t="s">
        <v>1202</v>
      </c>
      <c r="G1155" s="38">
        <v>44</v>
      </c>
      <c r="H1155" s="38">
        <v>-124</v>
      </c>
      <c r="I1155" s="38">
        <v>10</v>
      </c>
      <c r="J1155" s="38">
        <v>2019</v>
      </c>
      <c r="K1155" s="259" t="s">
        <v>1476</v>
      </c>
      <c r="L1155" s="157">
        <v>43629.986111111109</v>
      </c>
      <c r="M1155" s="157">
        <v>43630.011111111111</v>
      </c>
      <c r="N1155" s="157">
        <v>43630.076388888891</v>
      </c>
      <c r="O1155" s="157">
        <v>43630.107638888891</v>
      </c>
      <c r="P1155" s="38" t="s">
        <v>1390</v>
      </c>
      <c r="Q1155" s="239">
        <f t="shared" si="199"/>
        <v>6.5277777779556345E-2</v>
      </c>
      <c r="R1155" s="239">
        <f t="shared" si="200"/>
        <v>0.12152777778101154</v>
      </c>
      <c r="S1155" s="21">
        <f t="shared" si="201"/>
        <v>0.39166666667733807</v>
      </c>
      <c r="U1155" s="38">
        <v>203.86</v>
      </c>
      <c r="V1155" t="s">
        <v>1477</v>
      </c>
    </row>
    <row r="1156" spans="1:22">
      <c r="A1156" t="s">
        <v>1200</v>
      </c>
      <c r="B1156" s="38" t="s">
        <v>922</v>
      </c>
      <c r="C1156" s="38" t="s">
        <v>1201</v>
      </c>
      <c r="D1156" s="38" t="s">
        <v>1107</v>
      </c>
      <c r="E1156" s="126" t="s">
        <v>273</v>
      </c>
      <c r="F1156" s="259" t="s">
        <v>1202</v>
      </c>
      <c r="G1156" s="38">
        <v>44</v>
      </c>
      <c r="H1156" s="38">
        <v>-124</v>
      </c>
      <c r="I1156" s="38">
        <v>10</v>
      </c>
      <c r="J1156" s="38">
        <v>2019</v>
      </c>
      <c r="K1156" s="259" t="s">
        <v>1474</v>
      </c>
      <c r="L1156" s="157">
        <v>43630.125</v>
      </c>
      <c r="M1156" s="157">
        <v>43630.137499999997</v>
      </c>
      <c r="N1156" s="157">
        <v>43630.197916666664</v>
      </c>
      <c r="O1156" s="157">
        <v>43630.224999999999</v>
      </c>
      <c r="P1156" s="38" t="s">
        <v>1390</v>
      </c>
      <c r="Q1156" s="239">
        <f t="shared" si="199"/>
        <v>6.0416666667151731E-2</v>
      </c>
      <c r="R1156" s="239">
        <f t="shared" si="200"/>
        <v>9.9999999998544808E-2</v>
      </c>
      <c r="S1156" s="21">
        <f t="shared" si="201"/>
        <v>0.36250000000291038</v>
      </c>
      <c r="U1156" s="38">
        <v>201.17</v>
      </c>
      <c r="V1156" t="s">
        <v>1475</v>
      </c>
    </row>
    <row r="1157" spans="1:22">
      <c r="A1157" t="s">
        <v>1200</v>
      </c>
      <c r="B1157" s="38" t="s">
        <v>922</v>
      </c>
      <c r="C1157" s="38" t="s">
        <v>1201</v>
      </c>
      <c r="D1157" s="38" t="s">
        <v>1107</v>
      </c>
      <c r="E1157" s="126" t="s">
        <v>273</v>
      </c>
      <c r="F1157" s="259" t="s">
        <v>1202</v>
      </c>
      <c r="G1157" s="38">
        <v>44</v>
      </c>
      <c r="H1157" s="38">
        <v>-124</v>
      </c>
      <c r="I1157" s="38">
        <v>10</v>
      </c>
      <c r="J1157" s="38">
        <v>2019</v>
      </c>
      <c r="K1157" s="259" t="s">
        <v>1473</v>
      </c>
      <c r="L1157" s="157">
        <v>43630.248611111114</v>
      </c>
      <c r="M1157" s="157">
        <v>43630.265277777777</v>
      </c>
      <c r="N1157" s="157">
        <v>43630.347222222219</v>
      </c>
      <c r="O1157" s="157">
        <v>43630.366666666669</v>
      </c>
      <c r="P1157" s="38" t="s">
        <v>1390</v>
      </c>
      <c r="Q1157" s="239">
        <f t="shared" si="199"/>
        <v>8.1944444442342501E-2</v>
      </c>
      <c r="R1157" s="239">
        <f t="shared" si="200"/>
        <v>0.11805555555474712</v>
      </c>
      <c r="S1157" s="21">
        <f t="shared" si="201"/>
        <v>0.49166666665405501</v>
      </c>
      <c r="U1157" s="38">
        <v>205.67</v>
      </c>
      <c r="V1157" t="s">
        <v>1462</v>
      </c>
    </row>
    <row r="1158" spans="1:22">
      <c r="A1158" t="s">
        <v>1200</v>
      </c>
      <c r="B1158" s="38" t="s">
        <v>922</v>
      </c>
      <c r="C1158" s="38" t="s">
        <v>1201</v>
      </c>
      <c r="D1158" s="38" t="s">
        <v>1107</v>
      </c>
      <c r="E1158" s="126" t="s">
        <v>273</v>
      </c>
      <c r="F1158" s="259" t="s">
        <v>1202</v>
      </c>
      <c r="G1158" s="38">
        <v>44</v>
      </c>
      <c r="H1158" s="38">
        <v>-125</v>
      </c>
      <c r="I1158" s="38">
        <v>10</v>
      </c>
      <c r="J1158" s="38">
        <v>2019</v>
      </c>
      <c r="K1158" s="259" t="s">
        <v>1471</v>
      </c>
      <c r="L1158" s="157">
        <v>43630.54583333333</v>
      </c>
      <c r="M1158" s="157">
        <v>43630.559027777781</v>
      </c>
      <c r="N1158" s="157">
        <v>43630.601388888892</v>
      </c>
      <c r="O1158" s="157">
        <v>43630.634722222225</v>
      </c>
      <c r="P1158" s="38" t="s">
        <v>1445</v>
      </c>
      <c r="Q1158" s="239">
        <f t="shared" si="199"/>
        <v>4.2361111110949423E-2</v>
      </c>
      <c r="R1158" s="239">
        <f t="shared" si="200"/>
        <v>8.8888888894871343E-2</v>
      </c>
      <c r="S1158" s="21">
        <f t="shared" si="201"/>
        <v>0.25416666666569654</v>
      </c>
      <c r="U1158" s="38">
        <v>203.5</v>
      </c>
      <c r="V1158" t="s">
        <v>1472</v>
      </c>
    </row>
    <row r="1159" spans="1:22">
      <c r="A1159" t="s">
        <v>1200</v>
      </c>
      <c r="B1159" s="38" t="s">
        <v>922</v>
      </c>
      <c r="C1159" s="38" t="s">
        <v>1201</v>
      </c>
      <c r="D1159" s="38" t="s">
        <v>1107</v>
      </c>
      <c r="E1159" s="126" t="s">
        <v>273</v>
      </c>
      <c r="F1159" s="259" t="s">
        <v>1202</v>
      </c>
      <c r="G1159" s="38">
        <v>44</v>
      </c>
      <c r="H1159" s="38">
        <v>-125</v>
      </c>
      <c r="I1159" s="38">
        <v>10</v>
      </c>
      <c r="J1159" s="38">
        <v>2019</v>
      </c>
      <c r="K1159" s="259" t="s">
        <v>1469</v>
      </c>
      <c r="L1159" s="157">
        <v>43630.657638888886</v>
      </c>
      <c r="M1159" s="157">
        <v>43630.670138888891</v>
      </c>
      <c r="N1159" s="157">
        <v>43630.709722222222</v>
      </c>
      <c r="O1159" s="157">
        <v>43630.73541666667</v>
      </c>
      <c r="P1159" s="38" t="s">
        <v>1445</v>
      </c>
      <c r="Q1159" s="239">
        <f t="shared" si="199"/>
        <v>3.9583333331393078E-2</v>
      </c>
      <c r="R1159" s="239">
        <f t="shared" si="200"/>
        <v>7.777777778392192E-2</v>
      </c>
      <c r="S1159" s="21">
        <f t="shared" si="201"/>
        <v>0.23749999998835847</v>
      </c>
      <c r="U1159" s="38">
        <v>197.84</v>
      </c>
      <c r="V1159" t="s">
        <v>1470</v>
      </c>
    </row>
    <row r="1160" spans="1:22">
      <c r="A1160" t="s">
        <v>1200</v>
      </c>
      <c r="B1160" s="38" t="s">
        <v>922</v>
      </c>
      <c r="C1160" s="38" t="s">
        <v>1201</v>
      </c>
      <c r="D1160" s="38" t="s">
        <v>1107</v>
      </c>
      <c r="E1160" s="126" t="s">
        <v>273</v>
      </c>
      <c r="F1160" s="259" t="s">
        <v>1202</v>
      </c>
      <c r="G1160" s="38">
        <v>44</v>
      </c>
      <c r="H1160" s="38">
        <v>-125</v>
      </c>
      <c r="I1160" s="38">
        <v>10</v>
      </c>
      <c r="J1160" s="38">
        <v>2019</v>
      </c>
      <c r="K1160" s="259" t="s">
        <v>1467</v>
      </c>
      <c r="L1160" s="157">
        <v>43630.751388888886</v>
      </c>
      <c r="M1160" s="157">
        <v>43630.765277777777</v>
      </c>
      <c r="N1160" s="157">
        <v>43630.849305555559</v>
      </c>
      <c r="O1160" s="157">
        <v>43630.867361111108</v>
      </c>
      <c r="P1160" s="38" t="s">
        <v>1445</v>
      </c>
      <c r="Q1160" s="239">
        <f t="shared" si="199"/>
        <v>8.4027777782466728E-2</v>
      </c>
      <c r="R1160" s="239">
        <f t="shared" si="200"/>
        <v>0.11597222222189885</v>
      </c>
      <c r="S1160" s="21">
        <f t="shared" si="201"/>
        <v>0.50416666669480037</v>
      </c>
      <c r="U1160" s="38">
        <v>209.63</v>
      </c>
      <c r="V1160" t="s">
        <v>1468</v>
      </c>
    </row>
    <row r="1161" spans="1:22">
      <c r="A1161" t="s">
        <v>1200</v>
      </c>
      <c r="B1161" s="38" t="s">
        <v>922</v>
      </c>
      <c r="C1161" s="38" t="s">
        <v>1201</v>
      </c>
      <c r="D1161" s="38" t="s">
        <v>1107</v>
      </c>
      <c r="E1161" s="126" t="s">
        <v>273</v>
      </c>
      <c r="F1161" s="259" t="s">
        <v>1202</v>
      </c>
      <c r="G1161" s="38">
        <v>45</v>
      </c>
      <c r="H1161" s="38">
        <v>-129</v>
      </c>
      <c r="I1161" s="38">
        <v>9</v>
      </c>
      <c r="J1161" s="38">
        <v>2019</v>
      </c>
      <c r="K1161" s="259" t="s">
        <v>1465</v>
      </c>
      <c r="L1161" s="157">
        <v>43631.634027777778</v>
      </c>
      <c r="M1161" s="157">
        <v>43631.722222222219</v>
      </c>
      <c r="N1161" s="157">
        <v>43631.935416666667</v>
      </c>
      <c r="O1161" s="157">
        <v>43632.006944444445</v>
      </c>
      <c r="P1161" s="38" t="s">
        <v>1450</v>
      </c>
      <c r="Q1161" s="239">
        <f t="shared" si="199"/>
        <v>0.21319444444816327</v>
      </c>
      <c r="R1161" s="239">
        <f t="shared" si="200"/>
        <v>0.37291666666715173</v>
      </c>
      <c r="S1161" s="21">
        <f t="shared" si="201"/>
        <v>1.2791666666889796</v>
      </c>
      <c r="U1161" s="38">
        <v>2607.58</v>
      </c>
      <c r="V1161" t="s">
        <v>1466</v>
      </c>
    </row>
    <row r="1162" spans="1:22">
      <c r="A1162" t="s">
        <v>1200</v>
      </c>
      <c r="B1162" s="38" t="s">
        <v>922</v>
      </c>
      <c r="C1162" s="38" t="s">
        <v>1201</v>
      </c>
      <c r="D1162" s="38" t="s">
        <v>1107</v>
      </c>
      <c r="E1162" s="126" t="s">
        <v>273</v>
      </c>
      <c r="F1162" s="259" t="s">
        <v>1202</v>
      </c>
      <c r="G1162" s="38">
        <v>45</v>
      </c>
      <c r="H1162" s="38">
        <v>-129</v>
      </c>
      <c r="I1162" s="38">
        <v>9</v>
      </c>
      <c r="J1162" s="38">
        <v>2019</v>
      </c>
      <c r="K1162" s="259" t="s">
        <v>1463</v>
      </c>
      <c r="L1162" s="157">
        <v>43632.052777777775</v>
      </c>
      <c r="M1162" s="157">
        <v>43632.068749999999</v>
      </c>
      <c r="N1162" s="157">
        <v>43632.099305555559</v>
      </c>
      <c r="O1162" s="157">
        <v>43632.116666666669</v>
      </c>
      <c r="P1162" s="38" t="s">
        <v>1450</v>
      </c>
      <c r="Q1162" s="239">
        <f t="shared" si="199"/>
        <v>3.0555555560567882E-2</v>
      </c>
      <c r="R1162" s="239">
        <f t="shared" si="200"/>
        <v>6.3888888893416151E-2</v>
      </c>
      <c r="S1162" s="21">
        <f t="shared" si="201"/>
        <v>0.18333333336340729</v>
      </c>
      <c r="U1162" s="38">
        <v>193.7</v>
      </c>
      <c r="V1162" t="s">
        <v>1464</v>
      </c>
    </row>
    <row r="1163" spans="1:22">
      <c r="A1163" t="s">
        <v>1200</v>
      </c>
      <c r="B1163" s="38" t="s">
        <v>922</v>
      </c>
      <c r="C1163" s="38" t="s">
        <v>1201</v>
      </c>
      <c r="D1163" s="38" t="s">
        <v>1107</v>
      </c>
      <c r="E1163" s="126" t="s">
        <v>273</v>
      </c>
      <c r="F1163" s="259" t="s">
        <v>1202</v>
      </c>
      <c r="G1163" s="38">
        <v>45</v>
      </c>
      <c r="H1163" s="38">
        <v>-129</v>
      </c>
      <c r="I1163" s="38">
        <v>9</v>
      </c>
      <c r="J1163" s="38">
        <v>2019</v>
      </c>
      <c r="K1163" s="259" t="s">
        <v>1461</v>
      </c>
      <c r="L1163" s="157">
        <v>43632.120138888888</v>
      </c>
      <c r="M1163" s="157">
        <v>43632.134722222225</v>
      </c>
      <c r="N1163" s="157">
        <v>43632.22152777778</v>
      </c>
      <c r="O1163" s="157">
        <v>43632.238888888889</v>
      </c>
      <c r="P1163" s="38" t="s">
        <v>1450</v>
      </c>
      <c r="Q1163" s="239">
        <f t="shared" si="199"/>
        <v>8.6805555554747116E-2</v>
      </c>
      <c r="R1163" s="239">
        <f t="shared" si="200"/>
        <v>0.11875000000145519</v>
      </c>
      <c r="S1163" s="21">
        <f t="shared" si="201"/>
        <v>0.52083333332848269</v>
      </c>
      <c r="U1163" s="38">
        <v>201.53</v>
      </c>
      <c r="V1163" t="s">
        <v>1462</v>
      </c>
    </row>
    <row r="1164" spans="1:22">
      <c r="A1164" t="s">
        <v>1200</v>
      </c>
      <c r="B1164" s="38" t="s">
        <v>922</v>
      </c>
      <c r="C1164" s="38" t="s">
        <v>1201</v>
      </c>
      <c r="D1164" s="38" t="s">
        <v>1107</v>
      </c>
      <c r="E1164" s="126" t="s">
        <v>273</v>
      </c>
      <c r="F1164" s="259" t="s">
        <v>1202</v>
      </c>
      <c r="G1164" s="38">
        <v>45</v>
      </c>
      <c r="H1164" s="38">
        <v>-130</v>
      </c>
      <c r="I1164" s="38">
        <v>9</v>
      </c>
      <c r="J1164" s="38">
        <v>2019</v>
      </c>
      <c r="K1164" s="259" t="s">
        <v>1460</v>
      </c>
      <c r="L1164" s="157">
        <v>43632.3125</v>
      </c>
      <c r="M1164" s="157">
        <v>43632.339583333334</v>
      </c>
      <c r="N1164" s="157">
        <v>43632.352083333331</v>
      </c>
      <c r="O1164" s="157">
        <v>43632.379166666666</v>
      </c>
      <c r="P1164" s="38" t="s">
        <v>1454</v>
      </c>
      <c r="Q1164" s="239">
        <f t="shared" si="199"/>
        <v>1.2499999997089617E-2</v>
      </c>
      <c r="R1164" s="239">
        <f t="shared" si="200"/>
        <v>6.6666666665696539E-2</v>
      </c>
      <c r="S1164" s="21">
        <f t="shared" si="201"/>
        <v>7.4999999982537702E-2</v>
      </c>
      <c r="U1164" s="38">
        <v>571.16999999999996</v>
      </c>
      <c r="V1164" t="s">
        <v>1457</v>
      </c>
    </row>
    <row r="1165" spans="1:22">
      <c r="A1165" t="s">
        <v>1200</v>
      </c>
      <c r="B1165" s="38" t="s">
        <v>922</v>
      </c>
      <c r="C1165" s="38" t="s">
        <v>1201</v>
      </c>
      <c r="D1165" s="38" t="s">
        <v>1107</v>
      </c>
      <c r="E1165" s="126" t="s">
        <v>273</v>
      </c>
      <c r="F1165" s="259" t="s">
        <v>1202</v>
      </c>
      <c r="G1165" s="38">
        <v>45</v>
      </c>
      <c r="H1165" s="38">
        <v>-130</v>
      </c>
      <c r="I1165" s="38">
        <v>9</v>
      </c>
      <c r="J1165" s="38">
        <v>2019</v>
      </c>
      <c r="K1165" s="259" t="s">
        <v>1458</v>
      </c>
      <c r="L1165" s="157">
        <v>43632.569444444445</v>
      </c>
      <c r="M1165" s="157"/>
      <c r="N1165" s="157"/>
      <c r="O1165" s="157">
        <v>43632.642361111109</v>
      </c>
      <c r="P1165" s="38" t="s">
        <v>1454</v>
      </c>
      <c r="Q1165" s="239">
        <f t="shared" si="199"/>
        <v>0</v>
      </c>
      <c r="R1165" s="239">
        <f t="shared" si="200"/>
        <v>7.2916666664241347E-2</v>
      </c>
      <c r="S1165" s="21">
        <f t="shared" si="201"/>
        <v>0</v>
      </c>
      <c r="U1165" s="38"/>
      <c r="V1165" t="s">
        <v>1459</v>
      </c>
    </row>
    <row r="1166" spans="1:22">
      <c r="A1166" t="s">
        <v>1200</v>
      </c>
      <c r="B1166" s="38" t="s">
        <v>922</v>
      </c>
      <c r="C1166" s="38" t="s">
        <v>1201</v>
      </c>
      <c r="D1166" s="38" t="s">
        <v>1107</v>
      </c>
      <c r="E1166" s="126" t="s">
        <v>273</v>
      </c>
      <c r="F1166" s="259" t="s">
        <v>1202</v>
      </c>
      <c r="G1166" s="38">
        <v>45</v>
      </c>
      <c r="H1166" s="38">
        <v>-130</v>
      </c>
      <c r="I1166" s="38">
        <v>9</v>
      </c>
      <c r="J1166" s="38">
        <v>2019</v>
      </c>
      <c r="K1166" s="259" t="s">
        <v>1456</v>
      </c>
      <c r="L1166" s="157">
        <v>43632.7</v>
      </c>
      <c r="M1166" s="157">
        <v>43632.745833333334</v>
      </c>
      <c r="N1166" s="157">
        <v>43633.009722222225</v>
      </c>
      <c r="O1166" s="157">
        <v>43633.068749999999</v>
      </c>
      <c r="P1166" s="38" t="s">
        <v>1454</v>
      </c>
      <c r="Q1166" s="239">
        <f t="shared" si="199"/>
        <v>0.26388888889050577</v>
      </c>
      <c r="R1166" s="239">
        <f t="shared" si="200"/>
        <v>0.36875000000145519</v>
      </c>
      <c r="S1166" s="21">
        <f t="shared" si="201"/>
        <v>1.5833333333430346</v>
      </c>
      <c r="U1166" s="38">
        <v>1541.56</v>
      </c>
      <c r="V1166" t="s">
        <v>1457</v>
      </c>
    </row>
    <row r="1167" spans="1:22">
      <c r="A1167" t="s">
        <v>1200</v>
      </c>
      <c r="B1167" s="38" t="s">
        <v>922</v>
      </c>
      <c r="C1167" s="38" t="s">
        <v>1201</v>
      </c>
      <c r="D1167" s="38" t="s">
        <v>1107</v>
      </c>
      <c r="E1167" s="126" t="s">
        <v>273</v>
      </c>
      <c r="F1167" s="259" t="s">
        <v>1202</v>
      </c>
      <c r="G1167" s="38">
        <v>45</v>
      </c>
      <c r="H1167" s="38">
        <v>-130</v>
      </c>
      <c r="I1167" s="38">
        <v>9</v>
      </c>
      <c r="J1167" s="38">
        <v>2019</v>
      </c>
      <c r="K1167" s="259" t="s">
        <v>1453</v>
      </c>
      <c r="L1167" s="157">
        <v>43633.134722222225</v>
      </c>
      <c r="M1167" s="157">
        <v>43633.180555555555</v>
      </c>
      <c r="N1167" s="157">
        <v>43633.237500000003</v>
      </c>
      <c r="O1167" s="157">
        <v>43633.288888888892</v>
      </c>
      <c r="P1167" s="38" t="s">
        <v>1454</v>
      </c>
      <c r="Q1167" s="239">
        <f t="shared" si="199"/>
        <v>5.6944444448163267E-2</v>
      </c>
      <c r="R1167" s="239">
        <f t="shared" si="200"/>
        <v>0.15416666666715173</v>
      </c>
      <c r="S1167" s="21">
        <f t="shared" si="201"/>
        <v>0.3416666666889796</v>
      </c>
      <c r="U1167" s="38">
        <v>1541</v>
      </c>
      <c r="V1167" t="s">
        <v>1455</v>
      </c>
    </row>
    <row r="1168" spans="1:22">
      <c r="A1168" t="s">
        <v>1200</v>
      </c>
      <c r="B1168" s="38" t="s">
        <v>922</v>
      </c>
      <c r="C1168" s="38" t="s">
        <v>1201</v>
      </c>
      <c r="D1168" s="38" t="s">
        <v>1107</v>
      </c>
      <c r="E1168" s="126" t="s">
        <v>273</v>
      </c>
      <c r="F1168" s="259" t="s">
        <v>1202</v>
      </c>
      <c r="G1168" s="38">
        <v>45</v>
      </c>
      <c r="H1168" s="38">
        <v>-129</v>
      </c>
      <c r="I1168" s="38">
        <v>9</v>
      </c>
      <c r="J1168" s="38">
        <v>2019</v>
      </c>
      <c r="K1168" s="259" t="s">
        <v>1452</v>
      </c>
      <c r="L1168" s="157">
        <v>43633.366666666669</v>
      </c>
      <c r="M1168" s="157">
        <v>43633.438194444447</v>
      </c>
      <c r="N1168" s="157">
        <v>43633.530555555553</v>
      </c>
      <c r="O1168" s="157">
        <v>43633.599999999999</v>
      </c>
      <c r="P1168" s="38" t="s">
        <v>1450</v>
      </c>
      <c r="Q1168" s="239">
        <f t="shared" si="199"/>
        <v>9.2361111106583849E-2</v>
      </c>
      <c r="R1168" s="239">
        <f t="shared" si="200"/>
        <v>0.23333333332993789</v>
      </c>
      <c r="S1168" s="21">
        <f t="shared" si="201"/>
        <v>0.55416666663950309</v>
      </c>
      <c r="U1168" s="38">
        <v>2606.5</v>
      </c>
      <c r="V1168" t="s">
        <v>1446</v>
      </c>
    </row>
    <row r="1169" spans="1:22">
      <c r="A1169" t="s">
        <v>1200</v>
      </c>
      <c r="B1169" s="38" t="s">
        <v>922</v>
      </c>
      <c r="C1169" s="38" t="s">
        <v>1201</v>
      </c>
      <c r="D1169" s="38" t="s">
        <v>1107</v>
      </c>
      <c r="E1169" s="126" t="s">
        <v>273</v>
      </c>
      <c r="F1169" s="259" t="s">
        <v>1202</v>
      </c>
      <c r="G1169" s="38">
        <v>45</v>
      </c>
      <c r="H1169" s="38">
        <v>-129</v>
      </c>
      <c r="I1169" s="38">
        <v>9</v>
      </c>
      <c r="J1169" s="38">
        <v>2019</v>
      </c>
      <c r="K1169" s="259" t="s">
        <v>1449</v>
      </c>
      <c r="L1169" s="157">
        <v>43633.649305555555</v>
      </c>
      <c r="M1169" s="157">
        <v>43633.719444444447</v>
      </c>
      <c r="N1169" s="157">
        <v>43633.822222222225</v>
      </c>
      <c r="O1169" s="157">
        <v>43633.897916666669</v>
      </c>
      <c r="P1169" s="38" t="s">
        <v>1450</v>
      </c>
      <c r="Q1169" s="239">
        <f t="shared" si="199"/>
        <v>0.10277777777810115</v>
      </c>
      <c r="R1169" s="239">
        <f t="shared" si="200"/>
        <v>0.24861111111385981</v>
      </c>
      <c r="S1169" s="21">
        <f t="shared" si="201"/>
        <v>0.61666666666860692</v>
      </c>
      <c r="U1169" s="38">
        <v>2610.6999999999998</v>
      </c>
      <c r="V1169" t="s">
        <v>1451</v>
      </c>
    </row>
    <row r="1170" spans="1:22">
      <c r="A1170" t="s">
        <v>1200</v>
      </c>
      <c r="B1170" s="38" t="s">
        <v>922</v>
      </c>
      <c r="C1170" s="38" t="s">
        <v>1201</v>
      </c>
      <c r="D1170" s="38" t="s">
        <v>1107</v>
      </c>
      <c r="E1170" s="126" t="s">
        <v>273</v>
      </c>
      <c r="F1170" s="259" t="s">
        <v>1202</v>
      </c>
      <c r="G1170" s="38">
        <v>44</v>
      </c>
      <c r="H1170" s="38">
        <v>-125</v>
      </c>
      <c r="I1170" s="38">
        <v>10</v>
      </c>
      <c r="J1170" s="38">
        <v>2019</v>
      </c>
      <c r="K1170" s="259" t="s">
        <v>1447</v>
      </c>
      <c r="L1170" s="157">
        <v>43634.779166666667</v>
      </c>
      <c r="M1170" s="157">
        <v>43634.856944444444</v>
      </c>
      <c r="N1170" s="157">
        <v>43634.943749999999</v>
      </c>
      <c r="O1170" s="157">
        <v>43635.025694444441</v>
      </c>
      <c r="P1170" s="38" t="s">
        <v>1445</v>
      </c>
      <c r="Q1170" s="239">
        <f t="shared" si="199"/>
        <v>8.6805555554747116E-2</v>
      </c>
      <c r="R1170" s="239">
        <f t="shared" si="200"/>
        <v>0.24652777777373558</v>
      </c>
      <c r="S1170" s="21">
        <f t="shared" si="201"/>
        <v>0.52083333332848269</v>
      </c>
      <c r="U1170" s="38">
        <v>2901.8</v>
      </c>
      <c r="V1170" t="s">
        <v>1448</v>
      </c>
    </row>
    <row r="1171" spans="1:22">
      <c r="A1171" t="s">
        <v>1200</v>
      </c>
      <c r="B1171" s="38" t="s">
        <v>922</v>
      </c>
      <c r="C1171" s="38" t="s">
        <v>1201</v>
      </c>
      <c r="D1171" s="38" t="s">
        <v>1107</v>
      </c>
      <c r="E1171" s="126" t="s">
        <v>273</v>
      </c>
      <c r="F1171" s="259" t="s">
        <v>1202</v>
      </c>
      <c r="G1171" s="38">
        <v>44</v>
      </c>
      <c r="H1171" s="38">
        <v>-125</v>
      </c>
      <c r="I1171" s="38">
        <v>10</v>
      </c>
      <c r="J1171" s="38">
        <v>2019</v>
      </c>
      <c r="K1171" s="259" t="s">
        <v>1444</v>
      </c>
      <c r="L1171" s="157">
        <v>43635.066666666666</v>
      </c>
      <c r="M1171" s="157">
        <v>43635.151388888888</v>
      </c>
      <c r="N1171" s="157">
        <v>43635.240972222222</v>
      </c>
      <c r="O1171" s="157">
        <v>43635.325694444444</v>
      </c>
      <c r="P1171" s="38" t="s">
        <v>1445</v>
      </c>
      <c r="Q1171" s="239">
        <f t="shared" si="199"/>
        <v>8.9583333334303461E-2</v>
      </c>
      <c r="R1171" s="239">
        <f t="shared" si="200"/>
        <v>0.25902777777810115</v>
      </c>
      <c r="S1171" s="21">
        <f t="shared" si="201"/>
        <v>0.53750000000582077</v>
      </c>
      <c r="U1171" s="38">
        <v>2903.2</v>
      </c>
      <c r="V1171" t="s">
        <v>1446</v>
      </c>
    </row>
    <row r="1172" spans="1:22">
      <c r="A1172" t="s">
        <v>1200</v>
      </c>
      <c r="B1172" s="38" t="s">
        <v>922</v>
      </c>
      <c r="C1172" s="38" t="s">
        <v>1201</v>
      </c>
      <c r="D1172" s="38" t="s">
        <v>1107</v>
      </c>
      <c r="E1172" s="126" t="s">
        <v>273</v>
      </c>
      <c r="F1172" s="259" t="s">
        <v>1202</v>
      </c>
      <c r="G1172" s="38">
        <v>44</v>
      </c>
      <c r="H1172" s="38">
        <v>-124</v>
      </c>
      <c r="I1172" s="38">
        <v>10</v>
      </c>
      <c r="J1172" s="38">
        <v>2019</v>
      </c>
      <c r="K1172" s="259" t="s">
        <v>1442</v>
      </c>
      <c r="L1172" s="157">
        <v>43635.466666666667</v>
      </c>
      <c r="M1172" s="157">
        <v>43635.489583333336</v>
      </c>
      <c r="N1172" s="157">
        <v>43635.577777777777</v>
      </c>
      <c r="O1172" s="157">
        <v>43635.613888888889</v>
      </c>
      <c r="P1172" s="38" t="s">
        <v>1390</v>
      </c>
      <c r="Q1172" s="239">
        <f t="shared" si="199"/>
        <v>8.819444444088731E-2</v>
      </c>
      <c r="R1172" s="239">
        <f t="shared" si="200"/>
        <v>0.14722222222189885</v>
      </c>
      <c r="S1172" s="21">
        <f t="shared" si="201"/>
        <v>0.52916666664532386</v>
      </c>
      <c r="U1172" s="38">
        <v>582.79999999999995</v>
      </c>
      <c r="V1172" t="s">
        <v>1443</v>
      </c>
    </row>
    <row r="1173" spans="1:22">
      <c r="A1173" t="s">
        <v>1200</v>
      </c>
      <c r="B1173" s="38" t="s">
        <v>922</v>
      </c>
      <c r="C1173" s="38" t="s">
        <v>1201</v>
      </c>
      <c r="D1173" s="38" t="s">
        <v>1107</v>
      </c>
      <c r="E1173" s="126" t="s">
        <v>273</v>
      </c>
      <c r="F1173" s="259" t="s">
        <v>1202</v>
      </c>
      <c r="G1173" s="38">
        <v>44</v>
      </c>
      <c r="H1173" s="38">
        <v>-124</v>
      </c>
      <c r="I1173" s="38">
        <v>10</v>
      </c>
      <c r="J1173" s="38">
        <v>2019</v>
      </c>
      <c r="K1173" s="259" t="s">
        <v>1440</v>
      </c>
      <c r="L1173" s="157">
        <v>43635.929861111108</v>
      </c>
      <c r="M1173" s="157">
        <v>43635.943055555559</v>
      </c>
      <c r="N1173" s="157">
        <v>43636.006249999999</v>
      </c>
      <c r="O1173" s="157">
        <v>43636.025000000001</v>
      </c>
      <c r="P1173" s="38" t="s">
        <v>1432</v>
      </c>
      <c r="Q1173" s="239">
        <f t="shared" si="199"/>
        <v>6.3194444439432118E-2</v>
      </c>
      <c r="R1173" s="239">
        <f t="shared" si="200"/>
        <v>9.5138888893416151E-2</v>
      </c>
      <c r="S1173" s="21">
        <f t="shared" si="201"/>
        <v>0.37916666663659271</v>
      </c>
      <c r="U1173" s="38">
        <v>81.5</v>
      </c>
      <c r="V1173" t="s">
        <v>1441</v>
      </c>
    </row>
    <row r="1174" spans="1:22">
      <c r="A1174" t="s">
        <v>1200</v>
      </c>
      <c r="B1174" s="38" t="s">
        <v>922</v>
      </c>
      <c r="C1174" s="38" t="s">
        <v>1201</v>
      </c>
      <c r="D1174" s="38" t="s">
        <v>1107</v>
      </c>
      <c r="E1174" s="126" t="s">
        <v>273</v>
      </c>
      <c r="F1174" s="259" t="s">
        <v>1202</v>
      </c>
      <c r="G1174" s="38">
        <v>44</v>
      </c>
      <c r="H1174" s="38">
        <v>-124</v>
      </c>
      <c r="I1174" s="38">
        <v>10</v>
      </c>
      <c r="J1174" s="38">
        <v>2019</v>
      </c>
      <c r="K1174" s="259" t="s">
        <v>1438</v>
      </c>
      <c r="L1174" s="157">
        <v>43636.071527777778</v>
      </c>
      <c r="M1174" s="157">
        <v>43636.115277777775</v>
      </c>
      <c r="N1174" s="157">
        <v>43636.208333333336</v>
      </c>
      <c r="O1174" s="157">
        <v>43636.227777777778</v>
      </c>
      <c r="P1174" s="38" t="s">
        <v>1432</v>
      </c>
      <c r="Q1174" s="239">
        <f t="shared" si="199"/>
        <v>9.3055555560567882E-2</v>
      </c>
      <c r="R1174" s="239">
        <f t="shared" si="200"/>
        <v>0.15625</v>
      </c>
      <c r="S1174" s="21">
        <f t="shared" si="201"/>
        <v>0.55833333336340729</v>
      </c>
      <c r="U1174" s="38">
        <v>80.5</v>
      </c>
      <c r="V1174" t="s">
        <v>1439</v>
      </c>
    </row>
    <row r="1175" spans="1:22">
      <c r="A1175" t="s">
        <v>1200</v>
      </c>
      <c r="B1175" s="38" t="s">
        <v>922</v>
      </c>
      <c r="C1175" s="38" t="s">
        <v>1201</v>
      </c>
      <c r="D1175" s="38" t="s">
        <v>1107</v>
      </c>
      <c r="E1175" s="126" t="s">
        <v>273</v>
      </c>
      <c r="F1175" s="259" t="s">
        <v>1202</v>
      </c>
      <c r="G1175" s="38">
        <v>44</v>
      </c>
      <c r="H1175" s="38">
        <v>-124</v>
      </c>
      <c r="I1175" s="38">
        <v>10</v>
      </c>
      <c r="J1175" s="38">
        <v>2019</v>
      </c>
      <c r="K1175" s="259" t="s">
        <v>1436</v>
      </c>
      <c r="L1175" s="157">
        <v>43638.886111111111</v>
      </c>
      <c r="M1175" s="157">
        <v>43638.902083333334</v>
      </c>
      <c r="N1175" s="157">
        <v>43638.977777777778</v>
      </c>
      <c r="O1175" s="157">
        <v>43638.993055555555</v>
      </c>
      <c r="P1175" s="38" t="s">
        <v>1432</v>
      </c>
      <c r="Q1175" s="239">
        <f t="shared" si="199"/>
        <v>7.5694444443797693E-2</v>
      </c>
      <c r="R1175" s="239">
        <f t="shared" si="200"/>
        <v>0.10694444444379769</v>
      </c>
      <c r="S1175" s="21">
        <f t="shared" si="201"/>
        <v>0.45416666666278616</v>
      </c>
      <c r="U1175" s="38">
        <v>81.599999999999994</v>
      </c>
      <c r="V1175" t="s">
        <v>1437</v>
      </c>
    </row>
    <row r="1176" spans="1:22">
      <c r="A1176" t="s">
        <v>1200</v>
      </c>
      <c r="B1176" s="38" t="s">
        <v>922</v>
      </c>
      <c r="C1176" s="38" t="s">
        <v>1201</v>
      </c>
      <c r="D1176" s="38" t="s">
        <v>1107</v>
      </c>
      <c r="E1176" s="126" t="s">
        <v>273</v>
      </c>
      <c r="F1176" s="259" t="s">
        <v>1202</v>
      </c>
      <c r="G1176" s="38">
        <v>44</v>
      </c>
      <c r="H1176" s="38">
        <v>-124</v>
      </c>
      <c r="I1176" s="38">
        <v>10</v>
      </c>
      <c r="J1176" s="38">
        <v>2019</v>
      </c>
      <c r="K1176" s="259" t="s">
        <v>1434</v>
      </c>
      <c r="L1176" s="157">
        <v>43639.001388888886</v>
      </c>
      <c r="M1176" s="157">
        <v>43639.018055555556</v>
      </c>
      <c r="N1176" s="157">
        <v>43639.087500000001</v>
      </c>
      <c r="O1176" s="157">
        <v>43639.102083333331</v>
      </c>
      <c r="P1176" s="38" t="s">
        <v>1432</v>
      </c>
      <c r="Q1176" s="239">
        <f t="shared" si="199"/>
        <v>6.9444444445252884E-2</v>
      </c>
      <c r="R1176" s="239">
        <f t="shared" si="200"/>
        <v>0.10069444444525288</v>
      </c>
      <c r="S1176" s="21">
        <f t="shared" si="201"/>
        <v>0.41666666667151731</v>
      </c>
      <c r="U1176" s="38">
        <v>81.5</v>
      </c>
      <c r="V1176" t="s">
        <v>1435</v>
      </c>
    </row>
    <row r="1177" spans="1:22">
      <c r="A1177" t="s">
        <v>1200</v>
      </c>
      <c r="B1177" s="38" t="s">
        <v>922</v>
      </c>
      <c r="C1177" s="38" t="s">
        <v>1201</v>
      </c>
      <c r="D1177" s="38" t="s">
        <v>1107</v>
      </c>
      <c r="E1177" s="126" t="s">
        <v>273</v>
      </c>
      <c r="F1177" s="259" t="s">
        <v>1202</v>
      </c>
      <c r="G1177" s="38">
        <v>44</v>
      </c>
      <c r="H1177" s="38">
        <v>-124</v>
      </c>
      <c r="I1177" s="38">
        <v>10</v>
      </c>
      <c r="J1177" s="38">
        <v>2019</v>
      </c>
      <c r="K1177" s="259" t="s">
        <v>1431</v>
      </c>
      <c r="L1177" s="157">
        <v>43639.109027777777</v>
      </c>
      <c r="M1177" s="157">
        <v>43639.123611111114</v>
      </c>
      <c r="N1177" s="157">
        <v>43639.145833333336</v>
      </c>
      <c r="O1177" s="157">
        <v>43639.160416666666</v>
      </c>
      <c r="P1177" s="38" t="s">
        <v>1432</v>
      </c>
      <c r="Q1177" s="239">
        <f t="shared" si="199"/>
        <v>2.2222222221898846E-2</v>
      </c>
      <c r="R1177" s="239">
        <f t="shared" si="200"/>
        <v>5.1388888889050577E-2</v>
      </c>
      <c r="S1177" s="21">
        <f t="shared" si="201"/>
        <v>0.13333333333139308</v>
      </c>
      <c r="U1177" s="38">
        <v>81.2</v>
      </c>
      <c r="V1177" t="s">
        <v>1433</v>
      </c>
    </row>
    <row r="1178" spans="1:22">
      <c r="A1178" t="s">
        <v>1200</v>
      </c>
      <c r="B1178" s="38" t="s">
        <v>922</v>
      </c>
      <c r="C1178" s="38" t="s">
        <v>1201</v>
      </c>
      <c r="D1178" s="38" t="s">
        <v>1107</v>
      </c>
      <c r="E1178" s="126" t="s">
        <v>273</v>
      </c>
      <c r="F1178" s="259" t="s">
        <v>1202</v>
      </c>
      <c r="G1178" s="38">
        <v>44</v>
      </c>
      <c r="H1178" s="38">
        <v>-125</v>
      </c>
      <c r="I1178" s="38">
        <v>10</v>
      </c>
      <c r="J1178" s="38">
        <v>2019</v>
      </c>
      <c r="K1178" s="259" t="s">
        <v>1429</v>
      </c>
      <c r="L1178" s="157">
        <v>43639.321527777778</v>
      </c>
      <c r="M1178" s="157"/>
      <c r="N1178" s="157"/>
      <c r="O1178" s="157">
        <v>43639.324999999997</v>
      </c>
      <c r="P1178" s="38" t="s">
        <v>1400</v>
      </c>
      <c r="Q1178" s="239">
        <f t="shared" si="199"/>
        <v>0</v>
      </c>
      <c r="R1178" s="239">
        <f t="shared" si="200"/>
        <v>3.4722222189884633E-3</v>
      </c>
      <c r="S1178" s="21">
        <f t="shared" si="201"/>
        <v>0</v>
      </c>
      <c r="U1178" s="38"/>
      <c r="V1178" t="s">
        <v>1430</v>
      </c>
    </row>
    <row r="1179" spans="1:22">
      <c r="A1179" t="s">
        <v>1200</v>
      </c>
      <c r="B1179" s="38" t="s">
        <v>922</v>
      </c>
      <c r="C1179" s="38" t="s">
        <v>1201</v>
      </c>
      <c r="D1179" s="38" t="s">
        <v>1107</v>
      </c>
      <c r="E1179" s="126" t="s">
        <v>273</v>
      </c>
      <c r="F1179" s="259" t="s">
        <v>1202</v>
      </c>
      <c r="G1179" s="38">
        <v>44</v>
      </c>
      <c r="H1179" s="38">
        <v>-124</v>
      </c>
      <c r="I1179" s="38">
        <v>10</v>
      </c>
      <c r="J1179" s="38">
        <v>2019</v>
      </c>
      <c r="K1179" s="259" t="s">
        <v>1427</v>
      </c>
      <c r="L1179" s="157">
        <v>43639.436111111114</v>
      </c>
      <c r="M1179" s="157">
        <v>43639.463194444441</v>
      </c>
      <c r="N1179" s="157">
        <v>43639.518750000003</v>
      </c>
      <c r="O1179" s="157">
        <v>43639.553472222222</v>
      </c>
      <c r="P1179" s="38" t="s">
        <v>1400</v>
      </c>
      <c r="Q1179" s="239">
        <f t="shared" si="199"/>
        <v>5.5555555562023073E-2</v>
      </c>
      <c r="R1179" s="239">
        <f t="shared" si="200"/>
        <v>0.11736111110803904</v>
      </c>
      <c r="S1179" s="21">
        <f t="shared" si="201"/>
        <v>0.33333333337213844</v>
      </c>
      <c r="U1179" s="38">
        <v>773.2</v>
      </c>
      <c r="V1179" t="s">
        <v>1428</v>
      </c>
    </row>
    <row r="1180" spans="1:22">
      <c r="A1180" t="s">
        <v>1200</v>
      </c>
      <c r="B1180" s="38" t="s">
        <v>922</v>
      </c>
      <c r="C1180" s="38" t="s">
        <v>1201</v>
      </c>
      <c r="D1180" s="38" t="s">
        <v>1107</v>
      </c>
      <c r="E1180" s="126" t="s">
        <v>273</v>
      </c>
      <c r="F1180" s="259" t="s">
        <v>1202</v>
      </c>
      <c r="G1180" s="38">
        <v>44</v>
      </c>
      <c r="H1180" s="38">
        <v>-124</v>
      </c>
      <c r="I1180" s="38">
        <v>10</v>
      </c>
      <c r="J1180" s="38">
        <v>2019</v>
      </c>
      <c r="K1180" s="259" t="s">
        <v>1425</v>
      </c>
      <c r="L1180" s="157">
        <v>43639.634722222225</v>
      </c>
      <c r="M1180" s="157">
        <v>43639.658333333333</v>
      </c>
      <c r="N1180" s="157">
        <v>43639.725694444445</v>
      </c>
      <c r="O1180" s="157">
        <v>43639.75</v>
      </c>
      <c r="P1180" s="38" t="s">
        <v>1421</v>
      </c>
      <c r="Q1180" s="239">
        <f t="shared" si="199"/>
        <v>6.7361111112404615E-2</v>
      </c>
      <c r="R1180" s="239">
        <f t="shared" si="200"/>
        <v>0.11527777777519077</v>
      </c>
      <c r="S1180" s="21">
        <f t="shared" si="201"/>
        <v>0.40416666667442769</v>
      </c>
      <c r="U1180" s="38">
        <v>579.29999999999995</v>
      </c>
      <c r="V1180" t="s">
        <v>1426</v>
      </c>
    </row>
    <row r="1181" spans="1:22">
      <c r="A1181" t="s">
        <v>1200</v>
      </c>
      <c r="B1181" s="38" t="s">
        <v>922</v>
      </c>
      <c r="C1181" s="38" t="s">
        <v>1201</v>
      </c>
      <c r="D1181" s="38" t="s">
        <v>1107</v>
      </c>
      <c r="E1181" s="126" t="s">
        <v>273</v>
      </c>
      <c r="F1181" s="259" t="s">
        <v>1202</v>
      </c>
      <c r="G1181" s="38">
        <v>44</v>
      </c>
      <c r="H1181" s="38">
        <v>-124</v>
      </c>
      <c r="I1181" s="38">
        <v>10</v>
      </c>
      <c r="J1181" s="38">
        <v>2019</v>
      </c>
      <c r="K1181" s="259" t="s">
        <v>1423</v>
      </c>
      <c r="L1181" s="157">
        <v>43639.756944444445</v>
      </c>
      <c r="M1181" s="157">
        <v>43639.787499999999</v>
      </c>
      <c r="N1181" s="157">
        <v>43639.90625</v>
      </c>
      <c r="O1181" s="157">
        <v>43639.9375</v>
      </c>
      <c r="P1181" s="38" t="s">
        <v>1421</v>
      </c>
      <c r="Q1181" s="239">
        <f t="shared" si="199"/>
        <v>0.11875000000145519</v>
      </c>
      <c r="R1181" s="239">
        <f t="shared" si="200"/>
        <v>0.18055555555474712</v>
      </c>
      <c r="S1181" s="21">
        <f t="shared" si="201"/>
        <v>0.71250000000873115</v>
      </c>
      <c r="U1181" s="38">
        <v>580.5</v>
      </c>
      <c r="V1181" t="s">
        <v>1424</v>
      </c>
    </row>
    <row r="1182" spans="1:22">
      <c r="A1182" t="s">
        <v>1200</v>
      </c>
      <c r="B1182" s="38" t="s">
        <v>922</v>
      </c>
      <c r="C1182" s="38" t="s">
        <v>1201</v>
      </c>
      <c r="D1182" s="38" t="s">
        <v>1107</v>
      </c>
      <c r="E1182" s="126" t="s">
        <v>273</v>
      </c>
      <c r="F1182" s="259" t="s">
        <v>1202</v>
      </c>
      <c r="G1182" s="38">
        <v>44</v>
      </c>
      <c r="H1182" s="38">
        <v>-125</v>
      </c>
      <c r="I1182" s="38">
        <v>10</v>
      </c>
      <c r="J1182" s="38">
        <v>2019</v>
      </c>
      <c r="K1182" s="259" t="s">
        <v>1420</v>
      </c>
      <c r="L1182" s="157">
        <v>43640.056250000001</v>
      </c>
      <c r="M1182" s="157">
        <v>43640.081944444442</v>
      </c>
      <c r="N1182" s="157">
        <v>43640.17083333333</v>
      </c>
      <c r="O1182" s="157">
        <v>43640.197916666664</v>
      </c>
      <c r="P1182" s="38" t="s">
        <v>1421</v>
      </c>
      <c r="Q1182" s="239">
        <f t="shared" si="199"/>
        <v>8.8888888887595385E-2</v>
      </c>
      <c r="R1182" s="239">
        <f t="shared" si="200"/>
        <v>0.14166666666278616</v>
      </c>
      <c r="S1182" s="21">
        <f t="shared" si="201"/>
        <v>0.53333333332557231</v>
      </c>
      <c r="U1182" s="38">
        <v>580.79999999999995</v>
      </c>
      <c r="V1182" t="s">
        <v>1422</v>
      </c>
    </row>
    <row r="1183" spans="1:22">
      <c r="A1183" t="s">
        <v>1200</v>
      </c>
      <c r="B1183" s="38" t="s">
        <v>922</v>
      </c>
      <c r="C1183" s="38" t="s">
        <v>1201</v>
      </c>
      <c r="D1183" s="38" t="s">
        <v>1107</v>
      </c>
      <c r="E1183" s="126" t="s">
        <v>273</v>
      </c>
      <c r="F1183" s="259" t="s">
        <v>1202</v>
      </c>
      <c r="G1183" s="38">
        <v>44</v>
      </c>
      <c r="H1183" s="38">
        <v>-125</v>
      </c>
      <c r="I1183" s="38">
        <v>10</v>
      </c>
      <c r="J1183" s="38">
        <v>2019</v>
      </c>
      <c r="K1183" s="259" t="s">
        <v>1418</v>
      </c>
      <c r="L1183" s="157">
        <v>43640.406944444447</v>
      </c>
      <c r="M1183" s="157">
        <v>43640.445138888892</v>
      </c>
      <c r="N1183" s="157">
        <v>43640.6875</v>
      </c>
      <c r="O1183" s="157">
        <v>43640.717361111114</v>
      </c>
      <c r="P1183" s="38" t="s">
        <v>1400</v>
      </c>
      <c r="Q1183" s="239">
        <f t="shared" si="199"/>
        <v>0.24236111110803904</v>
      </c>
      <c r="R1183" s="239">
        <f t="shared" si="200"/>
        <v>0.31041666666715173</v>
      </c>
      <c r="S1183" s="21">
        <f t="shared" si="201"/>
        <v>1.4541666666482342</v>
      </c>
      <c r="U1183" s="38">
        <v>774.6</v>
      </c>
      <c r="V1183" t="s">
        <v>1419</v>
      </c>
    </row>
    <row r="1184" spans="1:22">
      <c r="A1184" t="s">
        <v>1200</v>
      </c>
      <c r="B1184" s="38" t="s">
        <v>922</v>
      </c>
      <c r="C1184" s="38" t="s">
        <v>1201</v>
      </c>
      <c r="D1184" s="38" t="s">
        <v>1107</v>
      </c>
      <c r="E1184" s="126" t="s">
        <v>273</v>
      </c>
      <c r="F1184" s="259" t="s">
        <v>1202</v>
      </c>
      <c r="G1184" s="38">
        <v>44</v>
      </c>
      <c r="H1184" s="38">
        <v>-125</v>
      </c>
      <c r="I1184" s="38">
        <v>10</v>
      </c>
      <c r="J1184" s="38">
        <v>2019</v>
      </c>
      <c r="K1184" s="259" t="s">
        <v>1416</v>
      </c>
      <c r="L1184" s="157">
        <v>43640.763888888891</v>
      </c>
      <c r="M1184" s="157">
        <v>43640.792361111111</v>
      </c>
      <c r="N1184" s="157">
        <v>43640.996527777781</v>
      </c>
      <c r="O1184" s="157">
        <v>43641.027777777781</v>
      </c>
      <c r="P1184" s="38" t="s">
        <v>1400</v>
      </c>
      <c r="Q1184" s="239">
        <f t="shared" si="199"/>
        <v>0.20416666667006211</v>
      </c>
      <c r="R1184" s="239">
        <f t="shared" si="200"/>
        <v>0.26388888889050577</v>
      </c>
      <c r="S1184" s="21">
        <f t="shared" si="201"/>
        <v>1.2250000000203727</v>
      </c>
      <c r="U1184" s="38">
        <v>773.7</v>
      </c>
      <c r="V1184" t="s">
        <v>1417</v>
      </c>
    </row>
    <row r="1185" spans="1:22">
      <c r="A1185" t="s">
        <v>1200</v>
      </c>
      <c r="B1185" s="38" t="s">
        <v>922</v>
      </c>
      <c r="C1185" s="38" t="s">
        <v>1201</v>
      </c>
      <c r="D1185" s="38" t="s">
        <v>1107</v>
      </c>
      <c r="E1185" s="126" t="s">
        <v>273</v>
      </c>
      <c r="F1185" s="259" t="s">
        <v>1202</v>
      </c>
      <c r="G1185" s="38">
        <v>44</v>
      </c>
      <c r="H1185" s="38">
        <v>-125</v>
      </c>
      <c r="I1185" s="38">
        <v>10</v>
      </c>
      <c r="J1185" s="38">
        <v>2019</v>
      </c>
      <c r="K1185" s="259" t="s">
        <v>1414</v>
      </c>
      <c r="L1185" s="157">
        <v>43641.115277777775</v>
      </c>
      <c r="M1185" s="157">
        <v>43641.151388888888</v>
      </c>
      <c r="N1185" s="157">
        <v>43641.270833333336</v>
      </c>
      <c r="O1185" s="157">
        <v>43641.301388888889</v>
      </c>
      <c r="P1185" s="38" t="s">
        <v>1400</v>
      </c>
      <c r="Q1185" s="239">
        <f t="shared" si="199"/>
        <v>0.11944444444816327</v>
      </c>
      <c r="R1185" s="239">
        <f t="shared" si="200"/>
        <v>0.18611111111385981</v>
      </c>
      <c r="S1185" s="21">
        <f t="shared" si="201"/>
        <v>0.7166666666889796</v>
      </c>
      <c r="U1185" s="38">
        <v>773.7</v>
      </c>
      <c r="V1185" t="s">
        <v>1415</v>
      </c>
    </row>
    <row r="1186" spans="1:22">
      <c r="A1186" t="s">
        <v>1200</v>
      </c>
      <c r="B1186" s="38" t="s">
        <v>922</v>
      </c>
      <c r="C1186" s="38" t="s">
        <v>1201</v>
      </c>
      <c r="D1186" s="38" t="s">
        <v>1107</v>
      </c>
      <c r="E1186" s="126" t="s">
        <v>273</v>
      </c>
      <c r="F1186" s="259" t="s">
        <v>1202</v>
      </c>
      <c r="G1186" s="38">
        <v>44</v>
      </c>
      <c r="H1186" s="38">
        <v>-125</v>
      </c>
      <c r="I1186" s="38">
        <v>10</v>
      </c>
      <c r="J1186" s="38">
        <v>2019</v>
      </c>
      <c r="K1186" s="259" t="s">
        <v>1412</v>
      </c>
      <c r="L1186" s="157">
        <v>43641.315972222219</v>
      </c>
      <c r="M1186" s="157">
        <v>43641.354166666664</v>
      </c>
      <c r="N1186" s="157">
        <v>43641.605555555558</v>
      </c>
      <c r="O1186" s="157">
        <v>43641.640972222223</v>
      </c>
      <c r="P1186" s="38" t="s">
        <v>1400</v>
      </c>
      <c r="Q1186" s="239">
        <f t="shared" si="199"/>
        <v>0.25138888889341615</v>
      </c>
      <c r="R1186" s="239">
        <f t="shared" si="200"/>
        <v>0.32500000000436557</v>
      </c>
      <c r="S1186" s="21">
        <f t="shared" si="201"/>
        <v>1.5083333333604969</v>
      </c>
      <c r="U1186" s="38">
        <v>776.3</v>
      </c>
      <c r="V1186" t="s">
        <v>1413</v>
      </c>
    </row>
    <row r="1187" spans="1:22">
      <c r="A1187" t="s">
        <v>1200</v>
      </c>
      <c r="B1187" s="38" t="s">
        <v>922</v>
      </c>
      <c r="C1187" s="38" t="s">
        <v>1201</v>
      </c>
      <c r="D1187" s="38" t="s">
        <v>1107</v>
      </c>
      <c r="E1187" s="126" t="s">
        <v>273</v>
      </c>
      <c r="F1187" s="259" t="s">
        <v>1202</v>
      </c>
      <c r="G1187" s="38">
        <v>44</v>
      </c>
      <c r="H1187" s="38">
        <v>-125</v>
      </c>
      <c r="I1187" s="38">
        <v>10</v>
      </c>
      <c r="J1187" s="38">
        <v>2019</v>
      </c>
      <c r="K1187" s="259" t="s">
        <v>1410</v>
      </c>
      <c r="L1187" s="157">
        <v>43641.689583333333</v>
      </c>
      <c r="M1187" s="157">
        <v>43641.72152777778</v>
      </c>
      <c r="N1187" s="157">
        <v>43641.90625</v>
      </c>
      <c r="O1187" s="157">
        <v>43641.938194444447</v>
      </c>
      <c r="P1187" s="38" t="s">
        <v>1400</v>
      </c>
      <c r="Q1187" s="239">
        <f t="shared" si="199"/>
        <v>0.18472222222044365</v>
      </c>
      <c r="R1187" s="239">
        <f t="shared" si="200"/>
        <v>0.24861111111385981</v>
      </c>
      <c r="S1187" s="21">
        <f t="shared" si="201"/>
        <v>1.1083333333226619</v>
      </c>
      <c r="U1187" s="38">
        <v>788.8</v>
      </c>
      <c r="V1187" t="s">
        <v>1411</v>
      </c>
    </row>
    <row r="1188" spans="1:22">
      <c r="A1188" t="s">
        <v>1200</v>
      </c>
      <c r="B1188" s="38" t="s">
        <v>922</v>
      </c>
      <c r="C1188" s="38" t="s">
        <v>1201</v>
      </c>
      <c r="D1188" s="38" t="s">
        <v>1107</v>
      </c>
      <c r="E1188" s="126" t="s">
        <v>273</v>
      </c>
      <c r="F1188" s="259" t="s">
        <v>1202</v>
      </c>
      <c r="G1188" s="38">
        <v>44</v>
      </c>
      <c r="H1188" s="38">
        <v>-125</v>
      </c>
      <c r="I1188" s="38">
        <v>10</v>
      </c>
      <c r="J1188" s="38">
        <v>2019</v>
      </c>
      <c r="K1188" s="259" t="s">
        <v>1408</v>
      </c>
      <c r="L1188" s="157">
        <v>43642.070138888892</v>
      </c>
      <c r="M1188" s="157">
        <v>43642.104166666664</v>
      </c>
      <c r="N1188" s="157">
        <v>43642.176388888889</v>
      </c>
      <c r="O1188" s="157">
        <v>43642.20416666667</v>
      </c>
      <c r="P1188" s="38" t="s">
        <v>1400</v>
      </c>
      <c r="Q1188" s="239">
        <f t="shared" si="199"/>
        <v>7.2222222224809229E-2</v>
      </c>
      <c r="R1188" s="239">
        <f t="shared" si="200"/>
        <v>0.13402777777810115</v>
      </c>
      <c r="S1188" s="21">
        <f t="shared" si="201"/>
        <v>0.43333333334885538</v>
      </c>
      <c r="U1188" s="38">
        <v>773.9</v>
      </c>
      <c r="V1188" t="s">
        <v>1409</v>
      </c>
    </row>
    <row r="1189" spans="1:22">
      <c r="A1189" t="s">
        <v>1200</v>
      </c>
      <c r="B1189" s="38" t="s">
        <v>922</v>
      </c>
      <c r="C1189" s="38" t="s">
        <v>1201</v>
      </c>
      <c r="D1189" s="38" t="s">
        <v>1107</v>
      </c>
      <c r="E1189" s="126" t="s">
        <v>273</v>
      </c>
      <c r="F1189" s="259" t="s">
        <v>1202</v>
      </c>
      <c r="G1189" s="38">
        <v>44</v>
      </c>
      <c r="H1189" s="38">
        <v>-125</v>
      </c>
      <c r="I1189" s="38">
        <v>10</v>
      </c>
      <c r="J1189" s="38">
        <v>2019</v>
      </c>
      <c r="K1189" s="259" t="s">
        <v>1406</v>
      </c>
      <c r="L1189" s="157">
        <v>43642.64166666667</v>
      </c>
      <c r="M1189" s="157">
        <v>43642.668055555558</v>
      </c>
      <c r="N1189" s="157">
        <v>43642.779861111114</v>
      </c>
      <c r="O1189" s="157">
        <v>43642.809027777781</v>
      </c>
      <c r="P1189" s="38" t="s">
        <v>1400</v>
      </c>
      <c r="Q1189" s="239">
        <f t="shared" si="199"/>
        <v>0.11180555555620231</v>
      </c>
      <c r="R1189" s="239">
        <f t="shared" si="200"/>
        <v>0.16736111111094942</v>
      </c>
      <c r="S1189" s="21">
        <f t="shared" si="201"/>
        <v>0.67083333333721384</v>
      </c>
      <c r="U1189" s="38">
        <v>777.4</v>
      </c>
      <c r="V1189" t="s">
        <v>1407</v>
      </c>
    </row>
    <row r="1190" spans="1:22">
      <c r="A1190" t="s">
        <v>1200</v>
      </c>
      <c r="B1190" s="38" t="s">
        <v>922</v>
      </c>
      <c r="C1190" s="38" t="s">
        <v>1201</v>
      </c>
      <c r="D1190" s="38" t="s">
        <v>1107</v>
      </c>
      <c r="E1190" s="126" t="s">
        <v>273</v>
      </c>
      <c r="F1190" s="259" t="s">
        <v>1202</v>
      </c>
      <c r="G1190" s="38">
        <v>44</v>
      </c>
      <c r="H1190" s="38">
        <v>-125</v>
      </c>
      <c r="I1190" s="38">
        <v>10</v>
      </c>
      <c r="J1190" s="38">
        <v>2019</v>
      </c>
      <c r="K1190" s="259" t="s">
        <v>1404</v>
      </c>
      <c r="L1190" s="157">
        <v>43642.854166666664</v>
      </c>
      <c r="M1190" s="157">
        <v>43642.898611111108</v>
      </c>
      <c r="N1190" s="157">
        <v>43643.03402777778</v>
      </c>
      <c r="O1190" s="157">
        <v>43643.067361111112</v>
      </c>
      <c r="P1190" s="38" t="s">
        <v>1400</v>
      </c>
      <c r="Q1190" s="239">
        <f t="shared" si="199"/>
        <v>0.13541666667151731</v>
      </c>
      <c r="R1190" s="239">
        <f t="shared" si="200"/>
        <v>0.21319444444816327</v>
      </c>
      <c r="S1190" s="21">
        <f t="shared" si="201"/>
        <v>0.81250000002910383</v>
      </c>
      <c r="U1190" s="38">
        <v>774.1</v>
      </c>
      <c r="V1190" t="s">
        <v>1405</v>
      </c>
    </row>
    <row r="1191" spans="1:22">
      <c r="A1191" t="s">
        <v>1200</v>
      </c>
      <c r="B1191" s="38" t="s">
        <v>922</v>
      </c>
      <c r="C1191" s="38" t="s">
        <v>1201</v>
      </c>
      <c r="D1191" s="38" t="s">
        <v>1107</v>
      </c>
      <c r="E1191" s="126" t="s">
        <v>273</v>
      </c>
      <c r="F1191" s="259" t="s">
        <v>1202</v>
      </c>
      <c r="G1191" s="38">
        <v>44</v>
      </c>
      <c r="H1191" s="38">
        <v>-125</v>
      </c>
      <c r="I1191" s="38">
        <v>10</v>
      </c>
      <c r="J1191" s="38">
        <v>2019</v>
      </c>
      <c r="K1191" s="259" t="s">
        <v>1402</v>
      </c>
      <c r="L1191" s="157">
        <v>43643.107638888891</v>
      </c>
      <c r="M1191" s="157">
        <v>43643.150694444441</v>
      </c>
      <c r="N1191" s="157">
        <v>43643.311805555553</v>
      </c>
      <c r="O1191" s="157">
        <v>43643.344444444447</v>
      </c>
      <c r="P1191" s="38" t="s">
        <v>1400</v>
      </c>
      <c r="Q1191" s="239">
        <f t="shared" si="199"/>
        <v>0.16111111111240461</v>
      </c>
      <c r="R1191" s="239">
        <f t="shared" si="200"/>
        <v>0.23680555555620231</v>
      </c>
      <c r="S1191" s="21">
        <f t="shared" si="201"/>
        <v>0.96666666667442769</v>
      </c>
      <c r="U1191" s="38">
        <v>774.6</v>
      </c>
      <c r="V1191" t="s">
        <v>1403</v>
      </c>
    </row>
    <row r="1192" spans="1:22">
      <c r="A1192" t="s">
        <v>1200</v>
      </c>
      <c r="B1192" s="38" t="s">
        <v>922</v>
      </c>
      <c r="C1192" s="38" t="s">
        <v>1201</v>
      </c>
      <c r="D1192" s="38" t="s">
        <v>1107</v>
      </c>
      <c r="E1192" s="126" t="s">
        <v>273</v>
      </c>
      <c r="F1192" s="259" t="s">
        <v>1202</v>
      </c>
      <c r="G1192" s="38">
        <v>44</v>
      </c>
      <c r="H1192" s="38">
        <v>-125</v>
      </c>
      <c r="I1192" s="38">
        <v>10</v>
      </c>
      <c r="J1192" s="38">
        <v>2019</v>
      </c>
      <c r="K1192" s="259" t="s">
        <v>1399</v>
      </c>
      <c r="L1192" s="157">
        <v>43643.406944444447</v>
      </c>
      <c r="M1192" s="157">
        <v>43643.433333333334</v>
      </c>
      <c r="N1192" s="157">
        <v>43643.538888888892</v>
      </c>
      <c r="O1192" s="157">
        <v>43643.56527777778</v>
      </c>
      <c r="P1192" s="38" t="s">
        <v>1400</v>
      </c>
      <c r="Q1192" s="239">
        <f t="shared" si="199"/>
        <v>0.1055555555576575</v>
      </c>
      <c r="R1192" s="239">
        <f t="shared" si="200"/>
        <v>0.15833333333284827</v>
      </c>
      <c r="S1192" s="21">
        <f t="shared" si="201"/>
        <v>0.63333333334594499</v>
      </c>
      <c r="U1192" s="38">
        <v>777.4</v>
      </c>
      <c r="V1192" t="s">
        <v>1401</v>
      </c>
    </row>
    <row r="1193" spans="1:22">
      <c r="A1193" t="s">
        <v>1200</v>
      </c>
      <c r="B1193" s="38" t="s">
        <v>922</v>
      </c>
      <c r="C1193" s="38" t="s">
        <v>1201</v>
      </c>
      <c r="D1193" s="38" t="s">
        <v>1107</v>
      </c>
      <c r="E1193" s="126" t="s">
        <v>273</v>
      </c>
      <c r="F1193" s="259" t="s">
        <v>1202</v>
      </c>
      <c r="G1193" s="38">
        <v>44</v>
      </c>
      <c r="H1193" s="38">
        <v>-125</v>
      </c>
      <c r="I1193" s="38">
        <v>10</v>
      </c>
      <c r="J1193" s="38">
        <v>2019</v>
      </c>
      <c r="K1193" s="259" t="s">
        <v>1397</v>
      </c>
      <c r="L1193" s="157">
        <v>43643.899305555555</v>
      </c>
      <c r="M1193" s="157">
        <v>43643.98333333333</v>
      </c>
      <c r="N1193" s="157">
        <v>43644.399305555555</v>
      </c>
      <c r="O1193" s="157">
        <v>43644.477083333331</v>
      </c>
      <c r="P1193" s="38" t="s">
        <v>1359</v>
      </c>
      <c r="Q1193" s="239">
        <f t="shared" si="199"/>
        <v>0.41597222222480923</v>
      </c>
      <c r="R1193" s="239">
        <f t="shared" si="200"/>
        <v>0.57777777777664596</v>
      </c>
      <c r="S1193" s="21">
        <f t="shared" si="201"/>
        <v>2.4958333333488554</v>
      </c>
      <c r="U1193" s="38">
        <v>2098.9</v>
      </c>
      <c r="V1193" t="s">
        <v>1398</v>
      </c>
    </row>
    <row r="1194" spans="1:22">
      <c r="A1194" t="s">
        <v>1200</v>
      </c>
      <c r="B1194" s="38" t="s">
        <v>922</v>
      </c>
      <c r="C1194" s="38" t="s">
        <v>1201</v>
      </c>
      <c r="D1194" s="38" t="s">
        <v>1107</v>
      </c>
      <c r="E1194" s="126" t="s">
        <v>273</v>
      </c>
      <c r="F1194" s="259" t="s">
        <v>1202</v>
      </c>
      <c r="G1194" s="38">
        <v>44</v>
      </c>
      <c r="H1194" s="38">
        <v>-125</v>
      </c>
      <c r="I1194" s="38">
        <v>10</v>
      </c>
      <c r="J1194" s="38">
        <v>2019</v>
      </c>
      <c r="K1194" s="259" t="s">
        <v>1396</v>
      </c>
      <c r="L1194" s="157">
        <v>43644.51666666667</v>
      </c>
      <c r="M1194" s="157">
        <v>43644.52847222222</v>
      </c>
      <c r="N1194" s="157">
        <v>43644.552777777775</v>
      </c>
      <c r="O1194" s="157">
        <v>43644.574999999997</v>
      </c>
      <c r="P1194" s="38" t="s">
        <v>1359</v>
      </c>
      <c r="Q1194" s="239">
        <f t="shared" si="199"/>
        <v>2.4305555554747116E-2</v>
      </c>
      <c r="R1194" s="239">
        <f t="shared" si="200"/>
        <v>5.8333333327027503E-2</v>
      </c>
      <c r="S1194" s="21">
        <f t="shared" si="201"/>
        <v>0.14583333332848269</v>
      </c>
      <c r="U1194" s="38">
        <v>205.4</v>
      </c>
      <c r="V1194" t="s">
        <v>1393</v>
      </c>
    </row>
    <row r="1195" spans="1:22">
      <c r="A1195" t="s">
        <v>1200</v>
      </c>
      <c r="B1195" s="38"/>
      <c r="C1195" s="38" t="s">
        <v>1201</v>
      </c>
      <c r="D1195" s="38" t="s">
        <v>1107</v>
      </c>
      <c r="E1195" s="126" t="s">
        <v>273</v>
      </c>
      <c r="F1195" s="259" t="s">
        <v>1202</v>
      </c>
      <c r="G1195" s="38">
        <v>44</v>
      </c>
      <c r="H1195" s="38">
        <v>-125</v>
      </c>
      <c r="I1195" s="38">
        <v>10</v>
      </c>
      <c r="J1195" s="38">
        <v>2019</v>
      </c>
      <c r="K1195" s="259" t="s">
        <v>1394</v>
      </c>
      <c r="L1195" s="157"/>
      <c r="M1195" s="157"/>
      <c r="N1195" s="157"/>
      <c r="O1195" s="157"/>
      <c r="P1195" s="38"/>
      <c r="Q1195" s="239"/>
      <c r="R1195" s="239"/>
      <c r="S1195" s="21"/>
      <c r="U1195" s="38"/>
      <c r="V1195" t="s">
        <v>1395</v>
      </c>
    </row>
    <row r="1196" spans="1:22">
      <c r="A1196" t="s">
        <v>1200</v>
      </c>
      <c r="B1196" s="38" t="s">
        <v>922</v>
      </c>
      <c r="C1196" s="38" t="s">
        <v>1201</v>
      </c>
      <c r="D1196" s="38" t="s">
        <v>1107</v>
      </c>
      <c r="E1196" s="126" t="s">
        <v>273</v>
      </c>
      <c r="F1196" s="259" t="s">
        <v>1202</v>
      </c>
      <c r="G1196" s="38">
        <v>44</v>
      </c>
      <c r="H1196" s="38">
        <v>-125</v>
      </c>
      <c r="I1196" s="38">
        <v>10</v>
      </c>
      <c r="J1196" s="38">
        <v>2019</v>
      </c>
      <c r="K1196" s="259" t="s">
        <v>1392</v>
      </c>
      <c r="L1196" s="157">
        <v>43645.054166666669</v>
      </c>
      <c r="M1196" s="157">
        <v>43645.072916666664</v>
      </c>
      <c r="N1196" s="157">
        <v>43645.151388888888</v>
      </c>
      <c r="O1196" s="157">
        <v>43645.170138888891</v>
      </c>
      <c r="P1196" s="38" t="s">
        <v>1359</v>
      </c>
      <c r="Q1196" s="239">
        <f t="shared" si="199"/>
        <v>7.8472222223354038E-2</v>
      </c>
      <c r="R1196" s="239">
        <f t="shared" si="200"/>
        <v>0.11597222222189885</v>
      </c>
      <c r="S1196" s="21">
        <f t="shared" si="201"/>
        <v>0.47083333334012423</v>
      </c>
      <c r="U1196" s="38">
        <v>234.8</v>
      </c>
      <c r="V1196" t="s">
        <v>1393</v>
      </c>
    </row>
    <row r="1197" spans="1:22">
      <c r="A1197" t="s">
        <v>1200</v>
      </c>
      <c r="B1197" s="38" t="s">
        <v>922</v>
      </c>
      <c r="C1197" s="38" t="s">
        <v>1201</v>
      </c>
      <c r="D1197" s="38" t="s">
        <v>1107</v>
      </c>
      <c r="E1197" s="126" t="s">
        <v>273</v>
      </c>
      <c r="F1197" s="259" t="s">
        <v>1202</v>
      </c>
      <c r="G1197" s="38">
        <v>44</v>
      </c>
      <c r="H1197" s="38">
        <v>-124</v>
      </c>
      <c r="I1197" s="38">
        <v>10</v>
      </c>
      <c r="J1197" s="38">
        <v>2019</v>
      </c>
      <c r="K1197" s="259" t="s">
        <v>1389</v>
      </c>
      <c r="L1197" s="157">
        <v>43647.832638888889</v>
      </c>
      <c r="M1197" s="157">
        <v>43647.90625</v>
      </c>
      <c r="N1197" s="157">
        <v>43647.999305555553</v>
      </c>
      <c r="O1197" s="157">
        <v>43648.059027777781</v>
      </c>
      <c r="P1197" s="38" t="s">
        <v>1390</v>
      </c>
      <c r="Q1197" s="239">
        <f t="shared" si="199"/>
        <v>9.3055555553291924E-2</v>
      </c>
      <c r="R1197" s="239">
        <f t="shared" si="200"/>
        <v>0.22638888889196096</v>
      </c>
      <c r="S1197" s="21">
        <f t="shared" si="201"/>
        <v>0.55833333331975155</v>
      </c>
      <c r="U1197" s="38">
        <v>576</v>
      </c>
      <c r="V1197" t="s">
        <v>1391</v>
      </c>
    </row>
    <row r="1198" spans="1:22">
      <c r="A1198" t="s">
        <v>1200</v>
      </c>
      <c r="B1198" s="38" t="s">
        <v>922</v>
      </c>
      <c r="C1198" s="38" t="s">
        <v>1201</v>
      </c>
      <c r="D1198" s="38" t="s">
        <v>1107</v>
      </c>
      <c r="E1198" s="126" t="s">
        <v>273</v>
      </c>
      <c r="F1198" s="259" t="s">
        <v>1202</v>
      </c>
      <c r="G1198" s="38">
        <v>44</v>
      </c>
      <c r="H1198" s="38">
        <v>-125</v>
      </c>
      <c r="I1198" s="38">
        <v>10</v>
      </c>
      <c r="J1198" s="38">
        <v>2019</v>
      </c>
      <c r="K1198" s="259" t="s">
        <v>1387</v>
      </c>
      <c r="L1198" s="157">
        <v>43648.15902777778</v>
      </c>
      <c r="M1198" s="157">
        <v>43648.18472222222</v>
      </c>
      <c r="N1198" s="157">
        <v>43648.408333333333</v>
      </c>
      <c r="O1198" s="157">
        <v>43648.417361111111</v>
      </c>
      <c r="P1198" s="38" t="s">
        <v>1359</v>
      </c>
      <c r="Q1198" s="239">
        <f t="shared" si="199"/>
        <v>0.22361111111240461</v>
      </c>
      <c r="R1198" s="239">
        <f t="shared" si="200"/>
        <v>0.25833333333139308</v>
      </c>
      <c r="S1198" s="21">
        <f t="shared" si="201"/>
        <v>1.3416666666744277</v>
      </c>
      <c r="U1198" s="38">
        <v>2901</v>
      </c>
      <c r="V1198" t="s">
        <v>1388</v>
      </c>
    </row>
    <row r="1199" spans="1:22">
      <c r="A1199" t="s">
        <v>1200</v>
      </c>
      <c r="B1199" s="38" t="s">
        <v>922</v>
      </c>
      <c r="C1199" s="38" t="s">
        <v>1201</v>
      </c>
      <c r="D1199" s="38" t="s">
        <v>1107</v>
      </c>
      <c r="E1199" s="126" t="s">
        <v>273</v>
      </c>
      <c r="F1199" s="259" t="s">
        <v>1202</v>
      </c>
      <c r="G1199" s="38">
        <v>45</v>
      </c>
      <c r="H1199" s="38">
        <v>-129</v>
      </c>
      <c r="I1199" s="38">
        <v>9</v>
      </c>
      <c r="J1199" s="38">
        <v>2019</v>
      </c>
      <c r="K1199" s="259" t="s">
        <v>1385</v>
      </c>
      <c r="L1199" s="157" t="s">
        <v>6830</v>
      </c>
      <c r="M1199" s="157" t="s">
        <v>6831</v>
      </c>
      <c r="N1199" s="157" t="s">
        <v>6832</v>
      </c>
      <c r="O1199" s="157" t="s">
        <v>6833</v>
      </c>
      <c r="P1199" s="38" t="s">
        <v>1373</v>
      </c>
      <c r="Q1199" s="239">
        <f t="shared" si="199"/>
        <v>0.22013888888614019</v>
      </c>
      <c r="R1199" s="239">
        <f t="shared" si="200"/>
        <v>0.24722222222044365</v>
      </c>
      <c r="S1199" s="21">
        <f t="shared" si="201"/>
        <v>1.3208333333168412</v>
      </c>
      <c r="U1199" s="38">
        <v>2613</v>
      </c>
      <c r="V1199" s="177" t="s">
        <v>1386</v>
      </c>
    </row>
    <row r="1200" spans="1:22">
      <c r="A1200" t="s">
        <v>1200</v>
      </c>
      <c r="B1200" s="38" t="s">
        <v>922</v>
      </c>
      <c r="C1200" s="38" t="s">
        <v>1201</v>
      </c>
      <c r="D1200" s="38" t="s">
        <v>1107</v>
      </c>
      <c r="E1200" s="126" t="s">
        <v>273</v>
      </c>
      <c r="F1200" s="259" t="s">
        <v>1202</v>
      </c>
      <c r="G1200" s="38">
        <v>45</v>
      </c>
      <c r="H1200" s="38">
        <v>-129</v>
      </c>
      <c r="I1200" s="38">
        <v>9</v>
      </c>
      <c r="J1200" s="38">
        <v>2019</v>
      </c>
      <c r="K1200" s="259" t="s">
        <v>1383</v>
      </c>
      <c r="L1200" s="157">
        <v>43649.481944444444</v>
      </c>
      <c r="M1200" s="157" t="s">
        <v>6834</v>
      </c>
      <c r="N1200" s="157" t="s">
        <v>6835</v>
      </c>
      <c r="O1200" s="157" t="s">
        <v>6836</v>
      </c>
      <c r="P1200" s="38" t="s">
        <v>1373</v>
      </c>
      <c r="Q1200" s="239">
        <f t="shared" si="199"/>
        <v>0.36180555555620231</v>
      </c>
      <c r="R1200" s="239">
        <f t="shared" si="200"/>
        <v>0.46458333333430346</v>
      </c>
      <c r="S1200" s="21">
        <f t="shared" si="201"/>
        <v>2.1708333333372138</v>
      </c>
      <c r="U1200" s="38">
        <v>1521</v>
      </c>
      <c r="V1200" s="282" t="s">
        <v>1384</v>
      </c>
    </row>
    <row r="1201" spans="1:22">
      <c r="A1201" t="s">
        <v>1200</v>
      </c>
      <c r="B1201" s="38" t="s">
        <v>922</v>
      </c>
      <c r="C1201" s="38" t="s">
        <v>1201</v>
      </c>
      <c r="D1201" s="38" t="s">
        <v>1107</v>
      </c>
      <c r="E1201" s="126" t="s">
        <v>273</v>
      </c>
      <c r="F1201" s="259" t="s">
        <v>1202</v>
      </c>
      <c r="G1201" s="38">
        <v>45</v>
      </c>
      <c r="H1201" s="38">
        <v>-129</v>
      </c>
      <c r="I1201" s="38">
        <v>9</v>
      </c>
      <c r="J1201" s="38">
        <v>2019</v>
      </c>
      <c r="K1201" s="259" t="s">
        <v>1381</v>
      </c>
      <c r="L1201" s="157">
        <v>43649.979166666664</v>
      </c>
      <c r="M1201" s="157">
        <v>43650.022916666669</v>
      </c>
      <c r="N1201" s="157">
        <v>43650.395833333336</v>
      </c>
      <c r="O1201" s="157">
        <v>43650.4375</v>
      </c>
      <c r="P1201" s="38" t="s">
        <v>1373</v>
      </c>
      <c r="Q1201" s="239">
        <f t="shared" si="199"/>
        <v>0.37291666666715173</v>
      </c>
      <c r="R1201" s="239">
        <f t="shared" si="200"/>
        <v>0.45833333333575865</v>
      </c>
      <c r="S1201" s="21">
        <f t="shared" si="201"/>
        <v>2.2375000000029104</v>
      </c>
      <c r="U1201" s="38">
        <v>1524</v>
      </c>
      <c r="V1201" t="s">
        <v>1382</v>
      </c>
    </row>
    <row r="1202" spans="1:22">
      <c r="A1202" t="s">
        <v>1200</v>
      </c>
      <c r="B1202" s="38" t="s">
        <v>922</v>
      </c>
      <c r="C1202" s="38" t="s">
        <v>1201</v>
      </c>
      <c r="D1202" s="38" t="s">
        <v>1107</v>
      </c>
      <c r="E1202" s="126" t="s">
        <v>273</v>
      </c>
      <c r="F1202" s="259" t="s">
        <v>1202</v>
      </c>
      <c r="G1202" s="38">
        <v>45</v>
      </c>
      <c r="H1202" s="38">
        <v>-129</v>
      </c>
      <c r="I1202" s="38">
        <v>9</v>
      </c>
      <c r="J1202" s="38">
        <v>2019</v>
      </c>
      <c r="K1202" s="259" t="s">
        <v>1379</v>
      </c>
      <c r="L1202" s="157">
        <v>43650.502083333333</v>
      </c>
      <c r="M1202" s="157">
        <v>43650.550694444442</v>
      </c>
      <c r="N1202" s="157">
        <v>43650.779166666667</v>
      </c>
      <c r="O1202" s="157">
        <v>43650.823611111111</v>
      </c>
      <c r="P1202" s="38" t="s">
        <v>1373</v>
      </c>
      <c r="Q1202" s="239">
        <f t="shared" si="199"/>
        <v>0.22847222222480923</v>
      </c>
      <c r="R1202" s="239">
        <f t="shared" si="200"/>
        <v>0.32152777777810115</v>
      </c>
      <c r="S1202" s="21">
        <f t="shared" si="201"/>
        <v>1.3708333333488554</v>
      </c>
      <c r="U1202" s="38">
        <v>1524</v>
      </c>
      <c r="V1202" t="s">
        <v>1380</v>
      </c>
    </row>
    <row r="1203" spans="1:22">
      <c r="A1203" t="s">
        <v>1200</v>
      </c>
      <c r="B1203" s="38" t="s">
        <v>922</v>
      </c>
      <c r="C1203" s="38" t="s">
        <v>1201</v>
      </c>
      <c r="D1203" s="38" t="s">
        <v>1107</v>
      </c>
      <c r="E1203" s="126" t="s">
        <v>273</v>
      </c>
      <c r="F1203" s="259" t="s">
        <v>1202</v>
      </c>
      <c r="G1203" s="38">
        <v>45</v>
      </c>
      <c r="H1203" s="38">
        <v>-130</v>
      </c>
      <c r="I1203" s="38">
        <v>9</v>
      </c>
      <c r="J1203" s="38">
        <v>2019</v>
      </c>
      <c r="K1203" s="259" t="s">
        <v>1377</v>
      </c>
      <c r="L1203" s="157">
        <v>43650.927777777775</v>
      </c>
      <c r="M1203" s="157">
        <v>43650.977083333331</v>
      </c>
      <c r="N1203" s="157">
        <v>43651.318749999999</v>
      </c>
      <c r="O1203" s="157">
        <v>43651.363888888889</v>
      </c>
      <c r="P1203" s="38" t="s">
        <v>1373</v>
      </c>
      <c r="Q1203" s="239">
        <f t="shared" si="199"/>
        <v>0.34166666666715173</v>
      </c>
      <c r="R1203" s="239">
        <f t="shared" si="200"/>
        <v>0.43611111111385981</v>
      </c>
      <c r="S1203" s="21">
        <f t="shared" si="201"/>
        <v>2.0500000000029104</v>
      </c>
      <c r="U1203" s="38">
        <v>1544</v>
      </c>
      <c r="V1203" t="s">
        <v>1378</v>
      </c>
    </row>
    <row r="1204" spans="1:22">
      <c r="A1204" t="s">
        <v>1200</v>
      </c>
      <c r="B1204" s="38" t="s">
        <v>922</v>
      </c>
      <c r="C1204" s="38" t="s">
        <v>1201</v>
      </c>
      <c r="D1204" s="38" t="s">
        <v>1107</v>
      </c>
      <c r="E1204" s="126" t="s">
        <v>273</v>
      </c>
      <c r="F1204" s="259" t="s">
        <v>1202</v>
      </c>
      <c r="G1204" s="38">
        <v>45</v>
      </c>
      <c r="H1204" s="38">
        <v>-130</v>
      </c>
      <c r="I1204" s="38">
        <v>9</v>
      </c>
      <c r="J1204" s="38">
        <v>2019</v>
      </c>
      <c r="K1204" s="259" t="s">
        <v>1375</v>
      </c>
      <c r="L1204" s="157">
        <v>43651.404861111114</v>
      </c>
      <c r="M1204" s="157">
        <v>43651.456250000003</v>
      </c>
      <c r="N1204" s="157">
        <v>43651.554861111108</v>
      </c>
      <c r="O1204" s="157">
        <v>43651.602777777778</v>
      </c>
      <c r="P1204" s="38" t="s">
        <v>1373</v>
      </c>
      <c r="Q1204" s="239">
        <f t="shared" si="199"/>
        <v>9.8611111105128657E-2</v>
      </c>
      <c r="R1204" s="239">
        <f t="shared" si="200"/>
        <v>0.19791666666424135</v>
      </c>
      <c r="S1204" s="21">
        <f t="shared" si="201"/>
        <v>0.59166666663077194</v>
      </c>
      <c r="U1204" s="38">
        <v>1543</v>
      </c>
      <c r="V1204" t="s">
        <v>1376</v>
      </c>
    </row>
    <row r="1205" spans="1:22">
      <c r="A1205" t="s">
        <v>1200</v>
      </c>
      <c r="B1205" s="38" t="s">
        <v>922</v>
      </c>
      <c r="C1205" s="38" t="s">
        <v>1201</v>
      </c>
      <c r="D1205" s="38" t="s">
        <v>1107</v>
      </c>
      <c r="E1205" s="126" t="s">
        <v>273</v>
      </c>
      <c r="F1205" s="259" t="s">
        <v>1202</v>
      </c>
      <c r="G1205" s="38">
        <v>45</v>
      </c>
      <c r="H1205" s="38">
        <v>-130</v>
      </c>
      <c r="I1205" s="38">
        <v>9</v>
      </c>
      <c r="J1205" s="38">
        <v>2019</v>
      </c>
      <c r="K1205" s="259" t="s">
        <v>1372</v>
      </c>
      <c r="L1205" s="157">
        <v>43651.677083333336</v>
      </c>
      <c r="M1205" s="157">
        <v>43651.722222222219</v>
      </c>
      <c r="N1205" s="157">
        <v>43651.864583333336</v>
      </c>
      <c r="O1205" s="157">
        <v>43651.90625</v>
      </c>
      <c r="P1205" s="38" t="s">
        <v>1373</v>
      </c>
      <c r="Q1205" s="239">
        <f t="shared" si="199"/>
        <v>0.14236111111677019</v>
      </c>
      <c r="R1205" s="239">
        <f t="shared" si="200"/>
        <v>0.22916666666424135</v>
      </c>
      <c r="S1205" s="21">
        <f t="shared" si="201"/>
        <v>0.85416666670062114</v>
      </c>
      <c r="U1205" s="38">
        <v>1528</v>
      </c>
      <c r="V1205" t="s">
        <v>1374</v>
      </c>
    </row>
    <row r="1206" spans="1:22">
      <c r="A1206" t="s">
        <v>1200</v>
      </c>
      <c r="B1206" s="38" t="s">
        <v>922</v>
      </c>
      <c r="C1206" s="38" t="s">
        <v>1201</v>
      </c>
      <c r="D1206" s="38" t="s">
        <v>1107</v>
      </c>
      <c r="E1206" s="126" t="s">
        <v>273</v>
      </c>
      <c r="F1206" s="259" t="s">
        <v>1202</v>
      </c>
      <c r="G1206" s="38">
        <v>45</v>
      </c>
      <c r="H1206" s="38">
        <v>-130</v>
      </c>
      <c r="I1206" s="38">
        <v>9</v>
      </c>
      <c r="J1206" s="38">
        <v>2019</v>
      </c>
      <c r="K1206" s="259" t="s">
        <v>1370</v>
      </c>
      <c r="L1206" s="157">
        <v>43651.946527777778</v>
      </c>
      <c r="M1206" s="157">
        <v>43651.997916666667</v>
      </c>
      <c r="N1206" s="157">
        <v>43652.095138888886</v>
      </c>
      <c r="O1206" s="157">
        <v>43652.136805555558</v>
      </c>
      <c r="P1206" s="38" t="s">
        <v>1367</v>
      </c>
      <c r="Q1206" s="239">
        <f t="shared" si="199"/>
        <v>9.7222222218988463E-2</v>
      </c>
      <c r="R1206" s="239">
        <f t="shared" si="200"/>
        <v>0.19027777777955635</v>
      </c>
      <c r="S1206" s="21">
        <f t="shared" si="201"/>
        <v>0.58333333331393078</v>
      </c>
      <c r="U1206" s="38">
        <v>1543</v>
      </c>
      <c r="V1206" t="s">
        <v>1371</v>
      </c>
    </row>
    <row r="1207" spans="1:22">
      <c r="A1207" t="s">
        <v>1200</v>
      </c>
      <c r="B1207" s="38" t="s">
        <v>922</v>
      </c>
      <c r="C1207" s="38" t="s">
        <v>1201</v>
      </c>
      <c r="D1207" s="38" t="s">
        <v>1107</v>
      </c>
      <c r="E1207" s="126" t="s">
        <v>273</v>
      </c>
      <c r="F1207" s="259" t="s">
        <v>1202</v>
      </c>
      <c r="G1207" s="38">
        <v>45</v>
      </c>
      <c r="H1207" s="38">
        <v>-130</v>
      </c>
      <c r="I1207" s="38">
        <v>9</v>
      </c>
      <c r="J1207" s="38">
        <v>2019</v>
      </c>
      <c r="K1207" s="259" t="s">
        <v>1369</v>
      </c>
      <c r="L1207" s="157">
        <v>43652.143750000003</v>
      </c>
      <c r="M1207" s="157">
        <v>43652.193055555559</v>
      </c>
      <c r="N1207" s="157">
        <v>43652.263888888891</v>
      </c>
      <c r="O1207" s="157">
        <v>43652.309027777781</v>
      </c>
      <c r="P1207" s="38" t="s">
        <v>1367</v>
      </c>
      <c r="Q1207" s="239">
        <f t="shared" si="199"/>
        <v>7.0833333331393078E-2</v>
      </c>
      <c r="R1207" s="239">
        <f t="shared" si="200"/>
        <v>0.16527777777810115</v>
      </c>
      <c r="S1207" s="21">
        <f t="shared" si="201"/>
        <v>0.42499999998835847</v>
      </c>
      <c r="U1207" s="38">
        <v>1543</v>
      </c>
      <c r="V1207" t="s">
        <v>1368</v>
      </c>
    </row>
    <row r="1208" spans="1:22">
      <c r="A1208" t="s">
        <v>1200</v>
      </c>
      <c r="B1208" s="38" t="s">
        <v>922</v>
      </c>
      <c r="C1208" s="38" t="s">
        <v>1201</v>
      </c>
      <c r="D1208" s="38" t="s">
        <v>1107</v>
      </c>
      <c r="E1208" s="126" t="s">
        <v>273</v>
      </c>
      <c r="F1208" s="259" t="s">
        <v>1202</v>
      </c>
      <c r="G1208" s="38">
        <v>45</v>
      </c>
      <c r="H1208" s="38">
        <v>-130</v>
      </c>
      <c r="I1208" s="38">
        <v>9</v>
      </c>
      <c r="J1208" s="38">
        <v>2019</v>
      </c>
      <c r="K1208" s="259" t="s">
        <v>1366</v>
      </c>
      <c r="L1208" s="157">
        <v>43652.37222222222</v>
      </c>
      <c r="M1208" s="157">
        <v>43652.421527777777</v>
      </c>
      <c r="N1208" s="157">
        <v>43652.838194444441</v>
      </c>
      <c r="O1208" s="157">
        <v>43652.9</v>
      </c>
      <c r="P1208" s="38" t="s">
        <v>1367</v>
      </c>
      <c r="Q1208" s="239">
        <f t="shared" si="199"/>
        <v>0.41666666666424135</v>
      </c>
      <c r="R1208" s="239">
        <f t="shared" si="200"/>
        <v>0.52777777778101154</v>
      </c>
      <c r="S1208" s="21">
        <f t="shared" si="201"/>
        <v>2.4999999999854481</v>
      </c>
      <c r="U1208" s="38">
        <v>1544</v>
      </c>
      <c r="V1208" t="s">
        <v>1368</v>
      </c>
    </row>
    <row r="1209" spans="1:22">
      <c r="A1209" t="s">
        <v>1200</v>
      </c>
      <c r="B1209" s="38" t="s">
        <v>922</v>
      </c>
      <c r="C1209" s="38" t="s">
        <v>1201</v>
      </c>
      <c r="D1209" s="38" t="s">
        <v>1107</v>
      </c>
      <c r="E1209" s="126" t="s">
        <v>273</v>
      </c>
      <c r="F1209" s="259" t="s">
        <v>1202</v>
      </c>
      <c r="G1209" s="38">
        <v>45</v>
      </c>
      <c r="H1209" s="38">
        <v>-129</v>
      </c>
      <c r="I1209" s="38">
        <v>9</v>
      </c>
      <c r="J1209" s="38">
        <v>2019</v>
      </c>
      <c r="K1209" s="259" t="s">
        <v>1363</v>
      </c>
      <c r="L1209" s="157">
        <v>43652.970833333333</v>
      </c>
      <c r="M1209" s="157">
        <v>43653.050694444442</v>
      </c>
      <c r="N1209" s="157">
        <v>43653.175694444442</v>
      </c>
      <c r="O1209" s="157">
        <v>43653.245138888888</v>
      </c>
      <c r="P1209" s="38" t="s">
        <v>1364</v>
      </c>
      <c r="Q1209" s="239">
        <f t="shared" si="199"/>
        <v>0.125</v>
      </c>
      <c r="R1209" s="239">
        <f t="shared" si="200"/>
        <v>0.27430555555474712</v>
      </c>
      <c r="S1209" s="21">
        <f t="shared" si="201"/>
        <v>0.75</v>
      </c>
      <c r="U1209" s="38">
        <v>2611</v>
      </c>
      <c r="V1209" t="s">
        <v>1365</v>
      </c>
    </row>
    <row r="1210" spans="1:22">
      <c r="A1210" t="s">
        <v>1200</v>
      </c>
      <c r="B1210" s="38" t="s">
        <v>922</v>
      </c>
      <c r="C1210" s="38" t="s">
        <v>1201</v>
      </c>
      <c r="D1210" s="38" t="s">
        <v>1107</v>
      </c>
      <c r="E1210" s="126" t="s">
        <v>273</v>
      </c>
      <c r="F1210" s="259" t="s">
        <v>1202</v>
      </c>
      <c r="G1210" s="38">
        <v>44</v>
      </c>
      <c r="H1210" s="38">
        <v>-125</v>
      </c>
      <c r="I1210" s="38">
        <v>10</v>
      </c>
      <c r="J1210" s="38">
        <v>2019</v>
      </c>
      <c r="K1210" s="259" t="s">
        <v>1361</v>
      </c>
      <c r="L1210" s="157">
        <v>43654.152777777781</v>
      </c>
      <c r="M1210" s="157">
        <v>43654.231249999997</v>
      </c>
      <c r="N1210" s="157">
        <v>43654.444444444445</v>
      </c>
      <c r="O1210" s="157">
        <v>43654.461111111108</v>
      </c>
      <c r="P1210" s="38" t="s">
        <v>1359</v>
      </c>
      <c r="Q1210" s="239">
        <f t="shared" si="199"/>
        <v>0.21319444444816327</v>
      </c>
      <c r="R1210" s="239">
        <f t="shared" si="200"/>
        <v>0.3083333333270275</v>
      </c>
      <c r="S1210" s="21">
        <f t="shared" si="201"/>
        <v>1.2791666666889796</v>
      </c>
      <c r="U1210" s="38">
        <v>2899</v>
      </c>
      <c r="V1210" t="s">
        <v>1362</v>
      </c>
    </row>
    <row r="1211" spans="1:22">
      <c r="A1211" t="s">
        <v>1200</v>
      </c>
      <c r="B1211" s="38" t="s">
        <v>922</v>
      </c>
      <c r="C1211" s="38" t="s">
        <v>1201</v>
      </c>
      <c r="D1211" s="38" t="s">
        <v>1107</v>
      </c>
      <c r="E1211" s="126" t="s">
        <v>273</v>
      </c>
      <c r="F1211" s="259" t="s">
        <v>1202</v>
      </c>
      <c r="G1211" s="38">
        <v>44</v>
      </c>
      <c r="H1211" s="38">
        <v>-125</v>
      </c>
      <c r="I1211" s="38">
        <v>10</v>
      </c>
      <c r="J1211" s="38">
        <v>2019</v>
      </c>
      <c r="K1211" s="259" t="s">
        <v>1358</v>
      </c>
      <c r="L1211" s="157">
        <v>43654.814571759256</v>
      </c>
      <c r="M1211" s="157">
        <v>43654.881249999999</v>
      </c>
      <c r="N1211" s="157">
        <v>43654.914583333331</v>
      </c>
      <c r="O1211" s="157">
        <v>43654.943055555559</v>
      </c>
      <c r="P1211" s="38" t="s">
        <v>1359</v>
      </c>
      <c r="Q1211" s="239">
        <f t="shared" si="199"/>
        <v>3.3333333332848269E-2</v>
      </c>
      <c r="R1211" s="239">
        <f t="shared" si="200"/>
        <v>0.12848379630304407</v>
      </c>
      <c r="S1211" s="21">
        <f t="shared" si="201"/>
        <v>0.19999999999708962</v>
      </c>
      <c r="U1211" s="38">
        <v>824</v>
      </c>
      <c r="V1211" t="s">
        <v>1360</v>
      </c>
    </row>
    <row r="1212" spans="1:22">
      <c r="A1212" t="s">
        <v>1200</v>
      </c>
      <c r="B1212" s="38" t="s">
        <v>922</v>
      </c>
      <c r="C1212" s="38" t="s">
        <v>1201</v>
      </c>
      <c r="D1212" s="38" t="s">
        <v>1107</v>
      </c>
      <c r="E1212" s="126" t="s">
        <v>273</v>
      </c>
      <c r="F1212" s="259" t="s">
        <v>1202</v>
      </c>
      <c r="G1212" s="38">
        <v>44</v>
      </c>
      <c r="H1212" s="38">
        <v>-124</v>
      </c>
      <c r="I1212" s="38">
        <v>10</v>
      </c>
      <c r="J1212" s="38">
        <v>2019</v>
      </c>
      <c r="K1212" s="259" t="s">
        <v>1355</v>
      </c>
      <c r="L1212" s="157">
        <v>43655.052083333336</v>
      </c>
      <c r="M1212" s="157">
        <v>43655.057638888888</v>
      </c>
      <c r="N1212" s="157">
        <v>43655.116666666669</v>
      </c>
      <c r="O1212" s="157">
        <v>43655.137499999997</v>
      </c>
      <c r="P1212" s="38" t="s">
        <v>1356</v>
      </c>
      <c r="Q1212" s="239">
        <f t="shared" si="199"/>
        <v>5.9027777781011537E-2</v>
      </c>
      <c r="R1212" s="239">
        <f t="shared" si="200"/>
        <v>8.5416666661330964E-2</v>
      </c>
      <c r="S1212" s="21">
        <f t="shared" si="201"/>
        <v>0.35416666668606922</v>
      </c>
      <c r="U1212" s="38">
        <v>575</v>
      </c>
      <c r="V1212" t="s">
        <v>1357</v>
      </c>
    </row>
    <row r="1213" spans="1:22">
      <c r="A1213" t="s">
        <v>1203</v>
      </c>
      <c r="B1213" s="38" t="s">
        <v>1088</v>
      </c>
      <c r="C1213" s="38" t="s">
        <v>1204</v>
      </c>
      <c r="D1213" s="38" t="s">
        <v>1205</v>
      </c>
      <c r="E1213" s="126" t="s">
        <v>802</v>
      </c>
      <c r="F1213" s="38" t="s">
        <v>691</v>
      </c>
      <c r="G1213" s="2">
        <v>56</v>
      </c>
      <c r="H1213" s="2">
        <v>-152</v>
      </c>
      <c r="I1213" s="38">
        <v>5</v>
      </c>
      <c r="J1213" s="38">
        <v>2019</v>
      </c>
      <c r="K1213" s="259" t="s">
        <v>1354</v>
      </c>
      <c r="L1213" s="278">
        <v>43690.842361111114</v>
      </c>
      <c r="M1213" s="278">
        <v>43690.859722222223</v>
      </c>
      <c r="N1213" s="278">
        <v>43690.947222222225</v>
      </c>
      <c r="O1213" s="278">
        <v>43690.959722222222</v>
      </c>
      <c r="P1213" s="38" t="s">
        <v>1352</v>
      </c>
      <c r="Q1213" s="239">
        <f t="shared" ref="Q1213:Q1245" si="202">N1213 - M1213</f>
        <v>8.7500000001455192E-2</v>
      </c>
      <c r="R1213" s="239">
        <f t="shared" ref="R1213:R1245" si="203">O1213 - L1213</f>
        <v>0.11736111110803904</v>
      </c>
      <c r="S1213" s="21">
        <f t="shared" ref="S1213:S1245" si="204">((VALUE(Q1213)) * 24) * 0.25</f>
        <v>0.52500000000873115</v>
      </c>
      <c r="U1213" s="237">
        <v>156</v>
      </c>
      <c r="V1213" s="155" t="s">
        <v>1342</v>
      </c>
    </row>
    <row r="1214" spans="1:22">
      <c r="A1214" t="s">
        <v>1203</v>
      </c>
      <c r="B1214" s="38" t="s">
        <v>1088</v>
      </c>
      <c r="C1214" s="38" t="s">
        <v>1204</v>
      </c>
      <c r="D1214" s="38" t="s">
        <v>1205</v>
      </c>
      <c r="E1214" s="126" t="s">
        <v>802</v>
      </c>
      <c r="F1214" s="38" t="s">
        <v>691</v>
      </c>
      <c r="G1214" s="2">
        <v>56</v>
      </c>
      <c r="H1214" s="2">
        <v>-152</v>
      </c>
      <c r="I1214" s="38">
        <v>5</v>
      </c>
      <c r="J1214" s="38">
        <v>2019</v>
      </c>
      <c r="K1214" s="259" t="s">
        <v>1351</v>
      </c>
      <c r="L1214" s="278">
        <v>43691.149305555555</v>
      </c>
      <c r="M1214" s="278">
        <v>43691.159722222219</v>
      </c>
      <c r="N1214" s="278">
        <v>43691.244444444441</v>
      </c>
      <c r="O1214" s="278">
        <v>43691.265277777777</v>
      </c>
      <c r="P1214" s="38" t="s">
        <v>1352</v>
      </c>
      <c r="Q1214" s="239">
        <f t="shared" si="202"/>
        <v>8.4722222221898846E-2</v>
      </c>
      <c r="R1214" s="239">
        <f t="shared" si="203"/>
        <v>0.11597222222189885</v>
      </c>
      <c r="S1214" s="21">
        <f t="shared" si="204"/>
        <v>0.50833333333139308</v>
      </c>
      <c r="U1214" s="38">
        <v>157</v>
      </c>
      <c r="V1214" s="155" t="s">
        <v>1353</v>
      </c>
    </row>
    <row r="1215" spans="1:22">
      <c r="A1215" t="s">
        <v>1203</v>
      </c>
      <c r="B1215" s="38" t="s">
        <v>1088</v>
      </c>
      <c r="C1215" s="38" t="s">
        <v>1204</v>
      </c>
      <c r="D1215" s="38" t="s">
        <v>1205</v>
      </c>
      <c r="E1215" s="126" t="s">
        <v>802</v>
      </c>
      <c r="F1215" s="38" t="s">
        <v>691</v>
      </c>
      <c r="G1215" s="2">
        <v>56</v>
      </c>
      <c r="H1215" s="2">
        <v>-156</v>
      </c>
      <c r="I1215" s="38">
        <v>4</v>
      </c>
      <c r="J1215" s="38">
        <v>2019</v>
      </c>
      <c r="K1215" s="259" t="s">
        <v>1349</v>
      </c>
      <c r="L1215" s="278">
        <v>43692.043055555558</v>
      </c>
      <c r="M1215" s="278">
        <v>43692.102777777778</v>
      </c>
      <c r="N1215" s="278">
        <v>43692.138888888891</v>
      </c>
      <c r="O1215" s="278">
        <v>43692.157638888886</v>
      </c>
      <c r="P1215" s="38" t="s">
        <v>1350</v>
      </c>
      <c r="Q1215" s="239">
        <f t="shared" si="202"/>
        <v>3.6111111112404615E-2</v>
      </c>
      <c r="R1215" s="239">
        <f t="shared" si="203"/>
        <v>0.11458333332848269</v>
      </c>
      <c r="S1215" s="21">
        <f t="shared" si="204"/>
        <v>0.21666666667442769</v>
      </c>
      <c r="U1215" s="38">
        <v>256</v>
      </c>
      <c r="V1215" s="155" t="s">
        <v>1342</v>
      </c>
    </row>
    <row r="1216" spans="1:22">
      <c r="A1216" t="s">
        <v>1203</v>
      </c>
      <c r="B1216" s="38" t="s">
        <v>1088</v>
      </c>
      <c r="C1216" s="38" t="s">
        <v>1204</v>
      </c>
      <c r="D1216" s="38" t="s">
        <v>1205</v>
      </c>
      <c r="E1216" s="126" t="s">
        <v>802</v>
      </c>
      <c r="F1216" s="38" t="s">
        <v>691</v>
      </c>
      <c r="G1216" s="2">
        <v>56</v>
      </c>
      <c r="H1216" s="2">
        <v>-155</v>
      </c>
      <c r="I1216" s="38">
        <v>5</v>
      </c>
      <c r="J1216" s="38">
        <v>2019</v>
      </c>
      <c r="K1216" s="259" t="s">
        <v>1347</v>
      </c>
      <c r="L1216" s="157">
        <v>43692.3125</v>
      </c>
      <c r="M1216" s="157">
        <v>43692.329861111109</v>
      </c>
      <c r="N1216" s="157">
        <v>43692.356249999997</v>
      </c>
      <c r="O1216" s="157">
        <v>43692.372916666667</v>
      </c>
      <c r="P1216" s="38" t="s">
        <v>1348</v>
      </c>
      <c r="Q1216" s="239">
        <f t="shared" si="202"/>
        <v>2.6388888887595385E-2</v>
      </c>
      <c r="R1216" s="239">
        <f t="shared" si="203"/>
        <v>6.0416666667151731E-2</v>
      </c>
      <c r="S1216" s="21">
        <f t="shared" si="204"/>
        <v>0.15833333332557231</v>
      </c>
      <c r="U1216" s="279">
        <v>232</v>
      </c>
      <c r="V1216" s="155" t="s">
        <v>1342</v>
      </c>
    </row>
    <row r="1217" spans="1:22">
      <c r="A1217" t="s">
        <v>1203</v>
      </c>
      <c r="B1217" s="38" t="s">
        <v>1088</v>
      </c>
      <c r="C1217" s="38" t="s">
        <v>1204</v>
      </c>
      <c r="D1217" s="38" t="s">
        <v>1205</v>
      </c>
      <c r="E1217" s="126" t="s">
        <v>802</v>
      </c>
      <c r="F1217" s="38" t="s">
        <v>691</v>
      </c>
      <c r="G1217" s="2">
        <v>57</v>
      </c>
      <c r="H1217" s="2">
        <v>-154</v>
      </c>
      <c r="I1217" s="38">
        <v>5</v>
      </c>
      <c r="J1217" s="38">
        <v>2019</v>
      </c>
      <c r="K1217" s="259" t="s">
        <v>1345</v>
      </c>
      <c r="L1217" s="278">
        <v>43692.762499999997</v>
      </c>
      <c r="M1217" s="157">
        <v>43692.775694444441</v>
      </c>
      <c r="N1217" s="157">
        <v>43692.792361111111</v>
      </c>
      <c r="O1217" s="157">
        <v>43692.829861111109</v>
      </c>
      <c r="P1217" s="38" t="s">
        <v>1346</v>
      </c>
      <c r="Q1217" s="239">
        <f t="shared" si="202"/>
        <v>1.6666666670062114E-2</v>
      </c>
      <c r="R1217" s="239">
        <f t="shared" si="203"/>
        <v>6.7361111112404615E-2</v>
      </c>
      <c r="S1217" s="21">
        <f t="shared" si="204"/>
        <v>0.10000000002037268</v>
      </c>
      <c r="U1217" s="279">
        <v>198</v>
      </c>
      <c r="V1217" s="155" t="s">
        <v>1342</v>
      </c>
    </row>
    <row r="1218" spans="1:22">
      <c r="A1218" t="s">
        <v>1203</v>
      </c>
      <c r="B1218" s="38" t="s">
        <v>1088</v>
      </c>
      <c r="C1218" s="38" t="s">
        <v>1204</v>
      </c>
      <c r="D1218" s="38" t="s">
        <v>1205</v>
      </c>
      <c r="E1218" s="126" t="s">
        <v>802</v>
      </c>
      <c r="F1218" s="38" t="s">
        <v>691</v>
      </c>
      <c r="G1218" s="2">
        <v>56</v>
      </c>
      <c r="H1218" s="2">
        <v>-155</v>
      </c>
      <c r="I1218" s="38">
        <v>4</v>
      </c>
      <c r="J1218" s="38">
        <v>2019</v>
      </c>
      <c r="K1218" s="259" t="s">
        <v>1343</v>
      </c>
      <c r="L1218" s="157">
        <v>43693.680555555555</v>
      </c>
      <c r="M1218" s="157">
        <v>43693.695138888892</v>
      </c>
      <c r="N1218" s="157">
        <v>43693.811805555553</v>
      </c>
      <c r="O1218" s="157">
        <v>43693.840277777781</v>
      </c>
      <c r="P1218" s="38" t="s">
        <v>1344</v>
      </c>
      <c r="Q1218" s="239">
        <f t="shared" si="202"/>
        <v>0.11666666666133096</v>
      </c>
      <c r="R1218" s="239">
        <f t="shared" si="203"/>
        <v>0.15972222222626442</v>
      </c>
      <c r="S1218" s="21">
        <f t="shared" si="204"/>
        <v>0.69999999996798579</v>
      </c>
      <c r="U1218" s="38">
        <v>223</v>
      </c>
      <c r="V1218" s="155" t="s">
        <v>1342</v>
      </c>
    </row>
    <row r="1219" spans="1:22">
      <c r="A1219" t="s">
        <v>1203</v>
      </c>
      <c r="B1219" s="38" t="s">
        <v>1088</v>
      </c>
      <c r="C1219" s="38" t="s">
        <v>1204</v>
      </c>
      <c r="D1219" s="38" t="s">
        <v>1205</v>
      </c>
      <c r="E1219" s="126" t="s">
        <v>802</v>
      </c>
      <c r="F1219" s="38" t="s">
        <v>691</v>
      </c>
      <c r="G1219" s="2">
        <v>55</v>
      </c>
      <c r="H1219" s="2">
        <v>-156</v>
      </c>
      <c r="I1219" s="38">
        <v>4</v>
      </c>
      <c r="J1219" s="38">
        <v>2019</v>
      </c>
      <c r="K1219" s="259" t="s">
        <v>1341</v>
      </c>
      <c r="L1219" s="157">
        <v>43694.220138888886</v>
      </c>
      <c r="M1219" s="157">
        <v>43694.245138888888</v>
      </c>
      <c r="N1219" s="157">
        <v>43694.268750000003</v>
      </c>
      <c r="O1219" s="157">
        <v>43694.285416666666</v>
      </c>
      <c r="P1219" s="38" t="s">
        <v>1333</v>
      </c>
      <c r="Q1219" s="239">
        <f t="shared" si="202"/>
        <v>2.3611111115314998E-2</v>
      </c>
      <c r="R1219" s="239">
        <f t="shared" si="203"/>
        <v>6.5277777779556345E-2</v>
      </c>
      <c r="S1219" s="21">
        <f t="shared" si="204"/>
        <v>0.14166666669188999</v>
      </c>
      <c r="U1219" s="38">
        <v>243</v>
      </c>
      <c r="V1219" s="155" t="s">
        <v>1342</v>
      </c>
    </row>
    <row r="1220" spans="1:22">
      <c r="A1220" t="s">
        <v>1203</v>
      </c>
      <c r="B1220" s="38" t="s">
        <v>1088</v>
      </c>
      <c r="C1220" s="38" t="s">
        <v>1204</v>
      </c>
      <c r="D1220" s="38" t="s">
        <v>1205</v>
      </c>
      <c r="E1220" s="126" t="s">
        <v>802</v>
      </c>
      <c r="F1220" s="38" t="s">
        <v>691</v>
      </c>
      <c r="G1220" s="2">
        <v>56</v>
      </c>
      <c r="H1220" s="2">
        <v>-157</v>
      </c>
      <c r="I1220" s="38">
        <v>4</v>
      </c>
      <c r="J1220" s="38">
        <v>2019</v>
      </c>
      <c r="K1220" s="259" t="s">
        <v>1338</v>
      </c>
      <c r="L1220" s="157">
        <v>43694.761111111111</v>
      </c>
      <c r="M1220" s="157">
        <v>43694.771527777775</v>
      </c>
      <c r="N1220" s="157">
        <v>43694.852777777778</v>
      </c>
      <c r="O1220" s="157">
        <v>43694.866666666669</v>
      </c>
      <c r="P1220" s="38" t="s">
        <v>1339</v>
      </c>
      <c r="Q1220" s="239">
        <f t="shared" si="202"/>
        <v>8.1250000002910383E-2</v>
      </c>
      <c r="R1220" s="239">
        <f t="shared" si="203"/>
        <v>0.1055555555576575</v>
      </c>
      <c r="S1220" s="21">
        <f t="shared" si="204"/>
        <v>0.4875000000174623</v>
      </c>
      <c r="U1220" s="38">
        <v>158</v>
      </c>
      <c r="V1220" s="155" t="s">
        <v>1340</v>
      </c>
    </row>
    <row r="1221" spans="1:22">
      <c r="A1221" t="s">
        <v>1203</v>
      </c>
      <c r="B1221" s="38" t="s">
        <v>1088</v>
      </c>
      <c r="C1221" s="38" t="s">
        <v>1204</v>
      </c>
      <c r="D1221" s="38" t="s">
        <v>1205</v>
      </c>
      <c r="E1221" s="126" t="s">
        <v>802</v>
      </c>
      <c r="F1221" s="38" t="s">
        <v>691</v>
      </c>
      <c r="G1221" s="2">
        <v>55</v>
      </c>
      <c r="H1221" s="2">
        <v>-158</v>
      </c>
      <c r="I1221" s="38">
        <v>4</v>
      </c>
      <c r="J1221" s="38">
        <v>2019</v>
      </c>
      <c r="K1221" s="259" t="s">
        <v>1336</v>
      </c>
      <c r="L1221" s="278">
        <v>43695.15625</v>
      </c>
      <c r="M1221" s="278">
        <v>43695.166666666664</v>
      </c>
      <c r="N1221" s="157">
        <v>43695.272222222222</v>
      </c>
      <c r="O1221" s="278">
        <v>43695.281944444447</v>
      </c>
      <c r="P1221" s="38" t="s">
        <v>1337</v>
      </c>
      <c r="Q1221" s="239">
        <f t="shared" si="202"/>
        <v>0.1055555555576575</v>
      </c>
      <c r="R1221" s="239">
        <f t="shared" si="203"/>
        <v>0.12569444444670808</v>
      </c>
      <c r="S1221" s="21">
        <f t="shared" si="204"/>
        <v>0.63333333334594499</v>
      </c>
      <c r="U1221" s="38">
        <v>126</v>
      </c>
      <c r="V1221" s="155" t="s">
        <v>1320</v>
      </c>
    </row>
    <row r="1222" spans="1:22">
      <c r="A1222" t="s">
        <v>1203</v>
      </c>
      <c r="B1222" s="38" t="s">
        <v>1088</v>
      </c>
      <c r="C1222" s="38" t="s">
        <v>1204</v>
      </c>
      <c r="D1222" s="38" t="s">
        <v>1205</v>
      </c>
      <c r="E1222" s="126" t="s">
        <v>802</v>
      </c>
      <c r="F1222" s="38" t="s">
        <v>691</v>
      </c>
      <c r="G1222" s="2">
        <v>55</v>
      </c>
      <c r="H1222" s="2">
        <v>-157</v>
      </c>
      <c r="I1222" s="38">
        <v>4</v>
      </c>
      <c r="J1222" s="38">
        <v>2019</v>
      </c>
      <c r="K1222" s="259" t="s">
        <v>1334</v>
      </c>
      <c r="L1222" s="157">
        <v>43696.193055555559</v>
      </c>
      <c r="M1222" s="157">
        <v>43696.205555555556</v>
      </c>
      <c r="N1222" s="157">
        <v>43696.234722222223</v>
      </c>
      <c r="O1222" s="157">
        <v>43696.253472222219</v>
      </c>
      <c r="P1222" s="38" t="s">
        <v>1335</v>
      </c>
      <c r="Q1222" s="239">
        <f t="shared" si="202"/>
        <v>2.9166666667151731E-2</v>
      </c>
      <c r="R1222" s="239">
        <f t="shared" si="203"/>
        <v>6.0416666659875773E-2</v>
      </c>
      <c r="S1222" s="21">
        <f t="shared" si="204"/>
        <v>0.17500000000291038</v>
      </c>
      <c r="U1222" s="38">
        <v>149</v>
      </c>
      <c r="V1222" s="155" t="s">
        <v>1320</v>
      </c>
    </row>
    <row r="1223" spans="1:22">
      <c r="A1223" t="s">
        <v>1203</v>
      </c>
      <c r="B1223" s="38" t="s">
        <v>1088</v>
      </c>
      <c r="C1223" s="38" t="s">
        <v>1204</v>
      </c>
      <c r="D1223" s="38" t="s">
        <v>1205</v>
      </c>
      <c r="E1223" s="126" t="s">
        <v>802</v>
      </c>
      <c r="F1223" s="38" t="s">
        <v>691</v>
      </c>
      <c r="G1223" s="2">
        <v>55</v>
      </c>
      <c r="H1223" s="2">
        <v>-156</v>
      </c>
      <c r="I1223" s="259">
        <v>4</v>
      </c>
      <c r="J1223" s="38">
        <v>2019</v>
      </c>
      <c r="K1223" s="259" t="s">
        <v>1332</v>
      </c>
      <c r="L1223" s="157">
        <v>43696.660416666666</v>
      </c>
      <c r="M1223" s="157">
        <v>43696.681944444441</v>
      </c>
      <c r="N1223" s="157">
        <v>43696.746527777781</v>
      </c>
      <c r="O1223" s="157">
        <v>43696.769444444442</v>
      </c>
      <c r="P1223" s="38" t="s">
        <v>1333</v>
      </c>
      <c r="Q1223" s="239">
        <f t="shared" si="202"/>
        <v>6.4583333340124227E-2</v>
      </c>
      <c r="R1223" s="239">
        <f t="shared" si="203"/>
        <v>0.10902777777664596</v>
      </c>
      <c r="S1223" s="21">
        <f t="shared" si="204"/>
        <v>0.38750000004074536</v>
      </c>
      <c r="U1223" s="38">
        <v>243</v>
      </c>
      <c r="V1223" s="155" t="s">
        <v>1320</v>
      </c>
    </row>
    <row r="1224" spans="1:22">
      <c r="A1224" t="s">
        <v>1203</v>
      </c>
      <c r="B1224" s="38" t="s">
        <v>1088</v>
      </c>
      <c r="C1224" s="38" t="s">
        <v>1204</v>
      </c>
      <c r="D1224" s="38" t="s">
        <v>1205</v>
      </c>
      <c r="E1224" s="126" t="s">
        <v>802</v>
      </c>
      <c r="F1224" s="38" t="s">
        <v>691</v>
      </c>
      <c r="G1224" s="2">
        <v>55</v>
      </c>
      <c r="H1224" s="2">
        <v>-156</v>
      </c>
      <c r="I1224" s="38">
        <v>4</v>
      </c>
      <c r="J1224" s="38">
        <v>2019</v>
      </c>
      <c r="K1224" s="259" t="s">
        <v>1329</v>
      </c>
      <c r="L1224" s="157">
        <v>43697.78125</v>
      </c>
      <c r="M1224" s="157">
        <v>43697.82708333333</v>
      </c>
      <c r="N1224" s="157">
        <v>43697.867361111108</v>
      </c>
      <c r="O1224" s="157">
        <v>43697.90902777778</v>
      </c>
      <c r="P1224" s="215" t="s">
        <v>1330</v>
      </c>
      <c r="Q1224" s="239">
        <f t="shared" si="202"/>
        <v>4.0277777778101154E-2</v>
      </c>
      <c r="R1224" s="239">
        <f t="shared" si="203"/>
        <v>0.12777777777955635</v>
      </c>
      <c r="S1224" s="21">
        <f t="shared" si="204"/>
        <v>0.24166666666860692</v>
      </c>
      <c r="U1224" s="38">
        <v>1174</v>
      </c>
      <c r="V1224" s="283" t="s">
        <v>1331</v>
      </c>
    </row>
    <row r="1225" spans="1:22">
      <c r="A1225" t="s">
        <v>1203</v>
      </c>
      <c r="B1225" s="38" t="s">
        <v>1088</v>
      </c>
      <c r="C1225" s="38" t="s">
        <v>1204</v>
      </c>
      <c r="D1225" s="38" t="s">
        <v>1205</v>
      </c>
      <c r="E1225" s="126" t="s">
        <v>802</v>
      </c>
      <c r="F1225" s="38" t="s">
        <v>691</v>
      </c>
      <c r="G1225" s="2">
        <v>54</v>
      </c>
      <c r="H1225" s="2">
        <v>-158</v>
      </c>
      <c r="I1225" s="259">
        <v>4</v>
      </c>
      <c r="J1225" s="38">
        <v>2019</v>
      </c>
      <c r="K1225" s="259" t="s">
        <v>1327</v>
      </c>
      <c r="L1225" s="157">
        <v>43698.376388888886</v>
      </c>
      <c r="M1225" s="157">
        <v>43698.445833333331</v>
      </c>
      <c r="N1225" s="157">
        <v>43698.473611111112</v>
      </c>
      <c r="O1225" s="157">
        <v>43698.488194444442</v>
      </c>
      <c r="P1225" s="38" t="s">
        <v>1328</v>
      </c>
      <c r="Q1225" s="239">
        <f t="shared" si="202"/>
        <v>2.7777777781011537E-2</v>
      </c>
      <c r="R1225" s="239">
        <f t="shared" si="203"/>
        <v>0.11180555555620231</v>
      </c>
      <c r="S1225" s="21">
        <f t="shared" si="204"/>
        <v>0.16666666668606922</v>
      </c>
      <c r="U1225" s="38">
        <v>201</v>
      </c>
      <c r="V1225" s="155" t="s">
        <v>1320</v>
      </c>
    </row>
    <row r="1226" spans="1:22">
      <c r="A1226" t="s">
        <v>1203</v>
      </c>
      <c r="B1226" s="38" t="s">
        <v>1088</v>
      </c>
      <c r="C1226" s="38" t="s">
        <v>1204</v>
      </c>
      <c r="D1226" s="38" t="s">
        <v>1205</v>
      </c>
      <c r="E1226" s="126" t="s">
        <v>802</v>
      </c>
      <c r="F1226" s="38" t="s">
        <v>691</v>
      </c>
      <c r="G1226" s="2">
        <v>55</v>
      </c>
      <c r="H1226" s="2">
        <v>-158</v>
      </c>
      <c r="I1226" s="259">
        <v>4</v>
      </c>
      <c r="J1226" s="38">
        <v>2019</v>
      </c>
      <c r="K1226" s="259" t="s">
        <v>1325</v>
      </c>
      <c r="L1226" s="157">
        <v>43698.711805555555</v>
      </c>
      <c r="M1226" s="157">
        <v>43698.724305555559</v>
      </c>
      <c r="N1226" s="157">
        <v>43698.75277777778</v>
      </c>
      <c r="O1226" s="157">
        <v>43698.768055555556</v>
      </c>
      <c r="P1226" s="38" t="s">
        <v>1326</v>
      </c>
      <c r="Q1226" s="239">
        <f t="shared" si="202"/>
        <v>2.8472222220443655E-2</v>
      </c>
      <c r="R1226" s="239">
        <f t="shared" si="203"/>
        <v>5.6250000001455192E-2</v>
      </c>
      <c r="S1226" s="21">
        <f t="shared" si="204"/>
        <v>0.17083333332266193</v>
      </c>
      <c r="U1226" s="38">
        <v>168</v>
      </c>
      <c r="V1226" s="155" t="s">
        <v>1320</v>
      </c>
    </row>
    <row r="1227" spans="1:22">
      <c r="A1227" t="s">
        <v>1203</v>
      </c>
      <c r="B1227" s="38" t="s">
        <v>1088</v>
      </c>
      <c r="C1227" s="38" t="s">
        <v>1204</v>
      </c>
      <c r="D1227" s="38" t="s">
        <v>1205</v>
      </c>
      <c r="E1227" s="126" t="s">
        <v>802</v>
      </c>
      <c r="F1227" s="38" t="s">
        <v>691</v>
      </c>
      <c r="G1227" s="2">
        <v>55</v>
      </c>
      <c r="H1227" s="2">
        <v>-158</v>
      </c>
      <c r="I1227" s="259">
        <v>4</v>
      </c>
      <c r="J1227" s="38">
        <v>2019</v>
      </c>
      <c r="K1227" s="259" t="s">
        <v>1323</v>
      </c>
      <c r="L1227" s="157">
        <v>43698.962500000001</v>
      </c>
      <c r="M1227" s="157">
        <v>43698.972916666666</v>
      </c>
      <c r="N1227" s="157">
        <v>43699.01458333333</v>
      </c>
      <c r="O1227" s="157">
        <v>43699.026388888888</v>
      </c>
      <c r="P1227" s="38" t="s">
        <v>1324</v>
      </c>
      <c r="Q1227" s="239">
        <f t="shared" si="202"/>
        <v>4.1666666664241347E-2</v>
      </c>
      <c r="R1227" s="239">
        <f t="shared" si="203"/>
        <v>6.3888888886140194E-2</v>
      </c>
      <c r="S1227" s="21">
        <f t="shared" si="204"/>
        <v>0.24999999998544808</v>
      </c>
      <c r="U1227" s="38">
        <v>169</v>
      </c>
      <c r="V1227" s="155" t="s">
        <v>1320</v>
      </c>
    </row>
    <row r="1228" spans="1:22">
      <c r="A1228" t="s">
        <v>1203</v>
      </c>
      <c r="B1228" s="38" t="s">
        <v>1088</v>
      </c>
      <c r="C1228" s="38" t="s">
        <v>1204</v>
      </c>
      <c r="D1228" s="38" t="s">
        <v>1205</v>
      </c>
      <c r="E1228" s="126" t="s">
        <v>802</v>
      </c>
      <c r="F1228" s="38" t="s">
        <v>691</v>
      </c>
      <c r="G1228" s="2">
        <v>54</v>
      </c>
      <c r="H1228" s="2">
        <v>-160</v>
      </c>
      <c r="I1228" s="259">
        <v>4</v>
      </c>
      <c r="J1228" s="38">
        <v>2019</v>
      </c>
      <c r="K1228" s="259" t="s">
        <v>1321</v>
      </c>
      <c r="L1228" s="157">
        <v>43700.098611111112</v>
      </c>
      <c r="M1228" s="157">
        <v>43700.112500000003</v>
      </c>
      <c r="N1228" s="157">
        <v>43700.156944444447</v>
      </c>
      <c r="O1228" s="157">
        <v>43700.170138888891</v>
      </c>
      <c r="P1228" s="38" t="s">
        <v>1322</v>
      </c>
      <c r="Q1228" s="239">
        <f t="shared" si="202"/>
        <v>4.4444444443797693E-2</v>
      </c>
      <c r="R1228" s="239">
        <f t="shared" si="203"/>
        <v>7.1527777778101154E-2</v>
      </c>
      <c r="S1228" s="21">
        <f t="shared" si="204"/>
        <v>0.26666666666278616</v>
      </c>
      <c r="U1228" s="38">
        <v>116</v>
      </c>
      <c r="V1228" s="155" t="s">
        <v>1320</v>
      </c>
    </row>
    <row r="1229" spans="1:22">
      <c r="A1229" t="s">
        <v>1203</v>
      </c>
      <c r="B1229" s="38" t="s">
        <v>1088</v>
      </c>
      <c r="C1229" s="38" t="s">
        <v>1204</v>
      </c>
      <c r="D1229" s="38" t="s">
        <v>1205</v>
      </c>
      <c r="E1229" s="126" t="s">
        <v>802</v>
      </c>
      <c r="F1229" s="38" t="s">
        <v>691</v>
      </c>
      <c r="G1229" s="2">
        <v>54</v>
      </c>
      <c r="H1229" s="2">
        <v>-160</v>
      </c>
      <c r="I1229" s="259">
        <v>4</v>
      </c>
      <c r="J1229" s="38">
        <v>2019</v>
      </c>
      <c r="K1229" s="259" t="s">
        <v>1318</v>
      </c>
      <c r="L1229" s="157">
        <v>43700.353472222225</v>
      </c>
      <c r="M1229" s="157">
        <v>43700.363194444442</v>
      </c>
      <c r="N1229" s="157">
        <v>43700.395833333336</v>
      </c>
      <c r="O1229" s="157">
        <v>43700.409722222219</v>
      </c>
      <c r="P1229" s="38" t="s">
        <v>1319</v>
      </c>
      <c r="Q1229" s="239">
        <f t="shared" si="202"/>
        <v>3.2638888893416151E-2</v>
      </c>
      <c r="R1229" s="239">
        <f t="shared" si="203"/>
        <v>5.6249999994179234E-2</v>
      </c>
      <c r="S1229" s="21">
        <f t="shared" si="204"/>
        <v>0.19583333336049691</v>
      </c>
      <c r="U1229" s="38">
        <v>126</v>
      </c>
      <c r="V1229" s="155" t="s">
        <v>1320</v>
      </c>
    </row>
    <row r="1230" spans="1:22">
      <c r="A1230" t="s">
        <v>1203</v>
      </c>
      <c r="B1230" s="38" t="s">
        <v>1088</v>
      </c>
      <c r="C1230" s="38" t="s">
        <v>1204</v>
      </c>
      <c r="D1230" s="38" t="s">
        <v>1205</v>
      </c>
      <c r="E1230" s="126" t="s">
        <v>802</v>
      </c>
      <c r="F1230" s="38" t="s">
        <v>691</v>
      </c>
      <c r="G1230" s="2">
        <v>53</v>
      </c>
      <c r="H1230" s="2">
        <v>-160</v>
      </c>
      <c r="I1230" s="38">
        <v>4</v>
      </c>
      <c r="J1230" s="38">
        <v>2019</v>
      </c>
      <c r="K1230" s="259" t="s">
        <v>1315</v>
      </c>
      <c r="L1230" s="157">
        <v>43701.206944444442</v>
      </c>
      <c r="M1230" s="157">
        <v>43701.280555555553</v>
      </c>
      <c r="N1230" s="157">
        <v>43701.425694444442</v>
      </c>
      <c r="O1230" s="157">
        <v>43701.488888888889</v>
      </c>
      <c r="P1230" s="38" t="s">
        <v>1316</v>
      </c>
      <c r="Q1230" s="239">
        <f t="shared" si="202"/>
        <v>0.14513888888905058</v>
      </c>
      <c r="R1230" s="239">
        <f t="shared" si="203"/>
        <v>0.28194444444670808</v>
      </c>
      <c r="S1230" s="21">
        <f t="shared" si="204"/>
        <v>0.87083333333430346</v>
      </c>
      <c r="U1230" s="38">
        <v>2380</v>
      </c>
      <c r="V1230" s="155" t="s">
        <v>1317</v>
      </c>
    </row>
    <row r="1231" spans="1:22">
      <c r="A1231" t="s">
        <v>1207</v>
      </c>
      <c r="B1231" s="38" t="s">
        <v>1088</v>
      </c>
      <c r="C1231" s="38" t="s">
        <v>1208</v>
      </c>
      <c r="D1231" s="38" t="s">
        <v>1209</v>
      </c>
      <c r="E1231" s="126" t="s">
        <v>1306</v>
      </c>
      <c r="F1231" s="38" t="s">
        <v>691</v>
      </c>
      <c r="G1231" s="2">
        <v>48</v>
      </c>
      <c r="H1231" s="2">
        <v>-126</v>
      </c>
      <c r="I1231" s="38">
        <v>9</v>
      </c>
      <c r="J1231" s="38">
        <v>2019</v>
      </c>
      <c r="K1231" s="259" t="s">
        <v>1313</v>
      </c>
      <c r="L1231" s="157">
        <v>43712.906944444447</v>
      </c>
      <c r="M1231" s="157">
        <v>43712.95208333333</v>
      </c>
      <c r="N1231" s="157">
        <v>43713.1</v>
      </c>
      <c r="O1231" s="157">
        <v>43713.14166666667</v>
      </c>
      <c r="P1231" s="38" t="s">
        <v>1314</v>
      </c>
      <c r="Q1231" s="239">
        <f t="shared" si="202"/>
        <v>0.14791666666860692</v>
      </c>
      <c r="R1231" s="239">
        <f t="shared" si="203"/>
        <v>0.23472222222335404</v>
      </c>
      <c r="S1231" s="21">
        <f t="shared" si="204"/>
        <v>0.88750000001164153</v>
      </c>
      <c r="U1231" s="38">
        <v>1318</v>
      </c>
    </row>
    <row r="1232" spans="1:22">
      <c r="A1232" t="s">
        <v>1207</v>
      </c>
      <c r="B1232" s="38" t="s">
        <v>1088</v>
      </c>
      <c r="C1232" s="38" t="s">
        <v>1208</v>
      </c>
      <c r="D1232" s="38" t="s">
        <v>1209</v>
      </c>
      <c r="E1232" s="126" t="s">
        <v>1306</v>
      </c>
      <c r="F1232" s="38" t="s">
        <v>691</v>
      </c>
      <c r="G1232" s="2">
        <v>48</v>
      </c>
      <c r="H1232" s="2">
        <v>-126</v>
      </c>
      <c r="I1232" s="38">
        <v>9</v>
      </c>
      <c r="J1232" s="38">
        <v>2019</v>
      </c>
      <c r="K1232" s="259" t="s">
        <v>1312</v>
      </c>
      <c r="L1232" s="157">
        <v>43713.656944444447</v>
      </c>
      <c r="M1232" s="157">
        <v>43713.703472222223</v>
      </c>
      <c r="N1232" s="157">
        <v>43713.8125</v>
      </c>
      <c r="O1232" s="157">
        <v>43713.968055555553</v>
      </c>
      <c r="P1232" s="38" t="s">
        <v>1311</v>
      </c>
      <c r="Q1232" s="239">
        <f t="shared" si="202"/>
        <v>0.10902777777664596</v>
      </c>
      <c r="R1232" s="239">
        <f t="shared" si="203"/>
        <v>0.31111111110658385</v>
      </c>
      <c r="S1232" s="21">
        <f t="shared" si="204"/>
        <v>0.65416666665987577</v>
      </c>
      <c r="U1232" s="38">
        <v>1313</v>
      </c>
    </row>
    <row r="1233" spans="1:22">
      <c r="A1233" t="s">
        <v>1207</v>
      </c>
      <c r="B1233" s="38" t="s">
        <v>1088</v>
      </c>
      <c r="C1233" s="38" t="s">
        <v>1208</v>
      </c>
      <c r="D1233" s="38" t="s">
        <v>1209</v>
      </c>
      <c r="E1233" s="126" t="s">
        <v>1306</v>
      </c>
      <c r="F1233" s="38" t="s">
        <v>691</v>
      </c>
      <c r="G1233" s="2">
        <v>48</v>
      </c>
      <c r="H1233" s="2">
        <v>-126</v>
      </c>
      <c r="I1233" s="38">
        <v>9</v>
      </c>
      <c r="J1233" s="38">
        <v>2019</v>
      </c>
      <c r="K1233" s="259" t="s">
        <v>1310</v>
      </c>
      <c r="L1233" s="157">
        <v>43714.625</v>
      </c>
      <c r="M1233" s="157">
        <v>43714.668055555558</v>
      </c>
      <c r="N1233" s="157">
        <v>43714.78125</v>
      </c>
      <c r="O1233" s="157">
        <v>43714.823611111111</v>
      </c>
      <c r="P1233" s="38" t="s">
        <v>1311</v>
      </c>
      <c r="Q1233" s="239">
        <f t="shared" si="202"/>
        <v>0.1131944444423425</v>
      </c>
      <c r="R1233" s="239">
        <f t="shared" si="203"/>
        <v>0.19861111111094942</v>
      </c>
      <c r="S1233" s="21">
        <f t="shared" si="204"/>
        <v>0.67916666665405501</v>
      </c>
      <c r="U1233" s="38">
        <v>1317.7</v>
      </c>
    </row>
    <row r="1234" spans="1:22">
      <c r="A1234" t="s">
        <v>1207</v>
      </c>
      <c r="B1234" s="38" t="s">
        <v>1088</v>
      </c>
      <c r="C1234" s="38" t="s">
        <v>1208</v>
      </c>
      <c r="D1234" s="38" t="s">
        <v>1209</v>
      </c>
      <c r="E1234" s="126" t="s">
        <v>1306</v>
      </c>
      <c r="F1234" s="38" t="s">
        <v>691</v>
      </c>
      <c r="G1234" s="2">
        <v>48</v>
      </c>
      <c r="H1234" s="2">
        <v>-126</v>
      </c>
      <c r="I1234" s="38">
        <v>9</v>
      </c>
      <c r="J1234" s="38">
        <v>2019</v>
      </c>
      <c r="K1234" s="259" t="s">
        <v>1308</v>
      </c>
      <c r="L1234" s="157">
        <v>43715.065972222219</v>
      </c>
      <c r="M1234" s="157">
        <v>43715.094444444447</v>
      </c>
      <c r="N1234" s="157">
        <v>43715.806250000001</v>
      </c>
      <c r="O1234" s="157">
        <v>43715.825694444444</v>
      </c>
      <c r="P1234" s="38" t="s">
        <v>1309</v>
      </c>
      <c r="Q1234" s="239">
        <f t="shared" si="202"/>
        <v>0.71180555555474712</v>
      </c>
      <c r="R1234" s="239">
        <f t="shared" si="203"/>
        <v>0.75972222222480923</v>
      </c>
      <c r="S1234" s="21">
        <f t="shared" si="204"/>
        <v>4.2708333333284827</v>
      </c>
      <c r="U1234" s="38">
        <v>400.38</v>
      </c>
    </row>
    <row r="1235" spans="1:22">
      <c r="A1235" t="s">
        <v>1207</v>
      </c>
      <c r="B1235" s="38" t="s">
        <v>1088</v>
      </c>
      <c r="C1235" s="38" t="s">
        <v>1208</v>
      </c>
      <c r="D1235" s="38" t="s">
        <v>1209</v>
      </c>
      <c r="E1235" s="126" t="s">
        <v>1306</v>
      </c>
      <c r="F1235" s="38" t="s">
        <v>691</v>
      </c>
      <c r="G1235" s="2">
        <v>45</v>
      </c>
      <c r="H1235" s="2">
        <v>-124</v>
      </c>
      <c r="I1235" s="38">
        <v>10</v>
      </c>
      <c r="J1235" s="38">
        <v>2019</v>
      </c>
      <c r="K1235" s="259" t="s">
        <v>1304</v>
      </c>
      <c r="L1235" s="157">
        <v>43716.70208333333</v>
      </c>
      <c r="M1235" s="157">
        <v>43716.739583333336</v>
      </c>
      <c r="N1235" s="157">
        <v>43716.775000000001</v>
      </c>
      <c r="O1235" s="157">
        <v>43716.82916666667</v>
      </c>
      <c r="P1235" s="38" t="s">
        <v>1307</v>
      </c>
      <c r="Q1235" s="239">
        <f t="shared" si="202"/>
        <v>3.5416666665696539E-2</v>
      </c>
      <c r="R1235" s="239">
        <f t="shared" si="203"/>
        <v>0.12708333334012423</v>
      </c>
      <c r="S1235" s="21">
        <f t="shared" si="204"/>
        <v>0.21249999999417923</v>
      </c>
      <c r="U1235" s="38">
        <v>1134.7</v>
      </c>
    </row>
    <row r="1236" spans="1:22">
      <c r="A1236" t="s">
        <v>1210</v>
      </c>
      <c r="B1236" s="38" t="s">
        <v>922</v>
      </c>
      <c r="C1236" s="38" t="s">
        <v>1211</v>
      </c>
      <c r="D1236" s="38" t="s">
        <v>1107</v>
      </c>
      <c r="E1236" s="126" t="s">
        <v>273</v>
      </c>
      <c r="F1236" s="259" t="s">
        <v>1212</v>
      </c>
      <c r="G1236" s="2">
        <v>44</v>
      </c>
      <c r="H1236" s="2">
        <v>-125</v>
      </c>
      <c r="I1236" s="38">
        <v>10</v>
      </c>
      <c r="J1236" s="38">
        <v>2019</v>
      </c>
      <c r="K1236" s="259" t="s">
        <v>1303</v>
      </c>
      <c r="L1236" s="157">
        <v>43727.729166666664</v>
      </c>
      <c r="M1236" s="157">
        <v>43727.797222222223</v>
      </c>
      <c r="N1236" s="157">
        <v>43728.083333333336</v>
      </c>
      <c r="O1236" s="157">
        <v>43728.128472222219</v>
      </c>
      <c r="P1236" s="38" t="s">
        <v>1297</v>
      </c>
      <c r="Q1236" s="239">
        <f t="shared" si="202"/>
        <v>0.28611111111240461</v>
      </c>
      <c r="R1236" s="239">
        <f t="shared" si="203"/>
        <v>0.39930555555474712</v>
      </c>
      <c r="S1236" s="21">
        <f t="shared" si="204"/>
        <v>1.7166666666744277</v>
      </c>
      <c r="U1236" s="38">
        <v>1052.7</v>
      </c>
    </row>
    <row r="1237" spans="1:22">
      <c r="A1237" t="s">
        <v>1210</v>
      </c>
      <c r="B1237" s="38" t="s">
        <v>922</v>
      </c>
      <c r="C1237" s="38" t="s">
        <v>1211</v>
      </c>
      <c r="D1237" s="38" t="s">
        <v>1107</v>
      </c>
      <c r="E1237" s="126" t="s">
        <v>273</v>
      </c>
      <c r="F1237" s="259" t="s">
        <v>1212</v>
      </c>
      <c r="G1237" s="2">
        <v>44</v>
      </c>
      <c r="H1237" s="2">
        <v>-125</v>
      </c>
      <c r="I1237" s="38">
        <v>10</v>
      </c>
      <c r="J1237" s="38">
        <v>2019</v>
      </c>
      <c r="K1237" s="259" t="s">
        <v>1302</v>
      </c>
      <c r="L1237" s="157">
        <v>43729.763888888891</v>
      </c>
      <c r="M1237" s="157">
        <v>43729.804166666669</v>
      </c>
      <c r="N1237" s="157">
        <v>43730.077777777777</v>
      </c>
      <c r="O1237" s="157">
        <v>43730.118750000001</v>
      </c>
      <c r="P1237" s="38" t="s">
        <v>1297</v>
      </c>
      <c r="Q1237" s="239">
        <f t="shared" si="202"/>
        <v>0.27361111110803904</v>
      </c>
      <c r="R1237" s="239">
        <f t="shared" si="203"/>
        <v>0.35486111111094942</v>
      </c>
      <c r="S1237" s="21">
        <f t="shared" si="204"/>
        <v>1.6416666666482342</v>
      </c>
      <c r="U1237" s="38">
        <v>1049.4000000000001</v>
      </c>
    </row>
    <row r="1238" spans="1:22">
      <c r="A1238" t="s">
        <v>1210</v>
      </c>
      <c r="B1238" s="38" t="s">
        <v>922</v>
      </c>
      <c r="C1238" s="38" t="s">
        <v>1211</v>
      </c>
      <c r="D1238" s="38" t="s">
        <v>1107</v>
      </c>
      <c r="E1238" s="126" t="s">
        <v>273</v>
      </c>
      <c r="F1238" s="259" t="s">
        <v>1212</v>
      </c>
      <c r="G1238" s="2">
        <v>44</v>
      </c>
      <c r="H1238" s="2">
        <v>-125</v>
      </c>
      <c r="I1238" s="38">
        <v>10</v>
      </c>
      <c r="J1238" s="38">
        <v>2019</v>
      </c>
      <c r="K1238" s="259" t="s">
        <v>1300</v>
      </c>
      <c r="L1238" s="157">
        <v>43731.655555555553</v>
      </c>
      <c r="M1238" s="157">
        <v>43731.715277777781</v>
      </c>
      <c r="N1238" s="157">
        <v>43732.095833333333</v>
      </c>
      <c r="O1238" s="157">
        <v>43732.134027777778</v>
      </c>
      <c r="P1238" s="38" t="s">
        <v>1301</v>
      </c>
      <c r="Q1238" s="239">
        <f t="shared" si="202"/>
        <v>0.38055555555183673</v>
      </c>
      <c r="R1238" s="239">
        <f t="shared" si="203"/>
        <v>0.47847222222480923</v>
      </c>
      <c r="S1238" s="21">
        <f t="shared" si="204"/>
        <v>2.2833333333110204</v>
      </c>
      <c r="U1238" s="38">
        <v>1050.3</v>
      </c>
    </row>
    <row r="1239" spans="1:22">
      <c r="A1239" t="s">
        <v>1210</v>
      </c>
      <c r="B1239" s="38" t="s">
        <v>922</v>
      </c>
      <c r="C1239" s="38" t="s">
        <v>1211</v>
      </c>
      <c r="D1239" s="38" t="s">
        <v>1107</v>
      </c>
      <c r="E1239" s="126" t="s">
        <v>273</v>
      </c>
      <c r="F1239" s="259" t="s">
        <v>1212</v>
      </c>
      <c r="G1239" s="2">
        <v>44</v>
      </c>
      <c r="H1239" s="2">
        <v>-124</v>
      </c>
      <c r="I1239" s="38">
        <v>10</v>
      </c>
      <c r="J1239" s="38">
        <v>2019</v>
      </c>
      <c r="K1239" s="259" t="s">
        <v>1298</v>
      </c>
      <c r="L1239" s="157">
        <v>43734.955555555556</v>
      </c>
      <c r="M1239" s="157">
        <v>43734.984722222223</v>
      </c>
      <c r="N1239" s="157">
        <v>43735.015277777777</v>
      </c>
      <c r="O1239" s="157">
        <v>43735.038888888892</v>
      </c>
      <c r="P1239" s="38" t="s">
        <v>1299</v>
      </c>
      <c r="Q1239" s="239">
        <f t="shared" si="202"/>
        <v>3.0555555553291924E-2</v>
      </c>
      <c r="R1239" s="239">
        <f t="shared" si="203"/>
        <v>8.3333333335758653E-2</v>
      </c>
      <c r="S1239" s="21">
        <f t="shared" si="204"/>
        <v>0.18333333331975155</v>
      </c>
      <c r="U1239" s="38">
        <v>581.6</v>
      </c>
    </row>
    <row r="1240" spans="1:22">
      <c r="A1240" t="s">
        <v>1210</v>
      </c>
      <c r="B1240" s="38" t="s">
        <v>922</v>
      </c>
      <c r="C1240" s="38" t="s">
        <v>1211</v>
      </c>
      <c r="D1240" s="38" t="s">
        <v>1107</v>
      </c>
      <c r="E1240" s="126" t="s">
        <v>273</v>
      </c>
      <c r="F1240" s="259" t="s">
        <v>1212</v>
      </c>
      <c r="G1240" s="2">
        <v>44</v>
      </c>
      <c r="H1240" s="2">
        <v>-125</v>
      </c>
      <c r="I1240" s="38">
        <v>10</v>
      </c>
      <c r="J1240" s="38">
        <v>2019</v>
      </c>
      <c r="K1240" s="259" t="s">
        <v>1296</v>
      </c>
      <c r="L1240" s="157">
        <v>43739.464583333334</v>
      </c>
      <c r="M1240" s="157">
        <v>43739.509027777778</v>
      </c>
      <c r="N1240" s="157">
        <v>43739.749305555553</v>
      </c>
      <c r="O1240" s="157">
        <v>43739.804166666669</v>
      </c>
      <c r="P1240" s="38" t="s">
        <v>1297</v>
      </c>
      <c r="Q1240" s="239">
        <f t="shared" si="202"/>
        <v>0.24027777777519077</v>
      </c>
      <c r="R1240" s="239">
        <f t="shared" si="203"/>
        <v>0.33958333333430346</v>
      </c>
      <c r="S1240" s="21">
        <f t="shared" si="204"/>
        <v>1.4416666666511446</v>
      </c>
      <c r="U1240" s="38">
        <v>1048.4000000000001</v>
      </c>
    </row>
    <row r="1241" spans="1:22">
      <c r="A1241" t="s">
        <v>1210</v>
      </c>
      <c r="B1241" s="38" t="s">
        <v>922</v>
      </c>
      <c r="C1241" s="38" t="s">
        <v>1211</v>
      </c>
      <c r="D1241" s="38" t="s">
        <v>1107</v>
      </c>
      <c r="E1241" s="126" t="s">
        <v>273</v>
      </c>
      <c r="F1241" s="259" t="s">
        <v>1212</v>
      </c>
      <c r="G1241" s="2">
        <v>44</v>
      </c>
      <c r="H1241" s="2">
        <v>-124</v>
      </c>
      <c r="I1241" s="38">
        <v>10</v>
      </c>
      <c r="J1241" s="38">
        <v>2019</v>
      </c>
      <c r="K1241" s="259" t="s">
        <v>1294</v>
      </c>
      <c r="L1241" s="157">
        <v>43740.904166666667</v>
      </c>
      <c r="M1241" s="157">
        <v>43740.930555555555</v>
      </c>
      <c r="N1241" s="157">
        <v>43741.295138888891</v>
      </c>
      <c r="O1241" s="157">
        <v>43741.320138888892</v>
      </c>
      <c r="P1241" s="38" t="s">
        <v>1295</v>
      </c>
      <c r="Q1241" s="239">
        <f t="shared" si="202"/>
        <v>0.36458333333575865</v>
      </c>
      <c r="R1241" s="239">
        <f t="shared" si="203"/>
        <v>0.41597222222480923</v>
      </c>
      <c r="S1241" s="21">
        <f t="shared" si="204"/>
        <v>2.1875000000145519</v>
      </c>
      <c r="U1241" s="38">
        <v>500</v>
      </c>
    </row>
    <row r="1242" spans="1:22">
      <c r="A1242" s="264" t="s">
        <v>1213</v>
      </c>
      <c r="B1242" s="38" t="s">
        <v>922</v>
      </c>
      <c r="C1242" s="259" t="s">
        <v>1214</v>
      </c>
      <c r="D1242" s="38" t="s">
        <v>939</v>
      </c>
      <c r="E1242" s="157" t="s">
        <v>273</v>
      </c>
      <c r="F1242" s="157" t="s">
        <v>1215</v>
      </c>
      <c r="G1242" s="38">
        <f t="shared" ref="G1242:H1245" si="205">TRUNC(G1235)</f>
        <v>45</v>
      </c>
      <c r="H1242" s="38">
        <f t="shared" si="205"/>
        <v>-124</v>
      </c>
      <c r="I1242" s="38">
        <v>10</v>
      </c>
      <c r="J1242" s="38">
        <v>2019</v>
      </c>
      <c r="K1242" s="259" t="s">
        <v>1292</v>
      </c>
      <c r="L1242" s="157">
        <v>43768.979166666664</v>
      </c>
      <c r="M1242" s="157">
        <v>43769.044015092593</v>
      </c>
      <c r="N1242" s="157">
        <v>43769.577152777776</v>
      </c>
      <c r="O1242" s="157">
        <v>43769.651388888888</v>
      </c>
      <c r="P1242" s="38" t="s">
        <v>1293</v>
      </c>
      <c r="Q1242" s="239">
        <f t="shared" si="202"/>
        <v>0.53313768518273719</v>
      </c>
      <c r="R1242" s="239">
        <f t="shared" si="203"/>
        <v>0.67222222222335404</v>
      </c>
      <c r="S1242" s="21">
        <f t="shared" si="204"/>
        <v>3.1988261110964231</v>
      </c>
      <c r="U1242" s="38">
        <v>542</v>
      </c>
      <c r="V1242" s="155" t="s">
        <v>1287</v>
      </c>
    </row>
    <row r="1243" spans="1:22">
      <c r="A1243" t="s">
        <v>1213</v>
      </c>
      <c r="B1243" s="38" t="s">
        <v>922</v>
      </c>
      <c r="C1243" s="259" t="s">
        <v>1214</v>
      </c>
      <c r="D1243" s="38" t="s">
        <v>939</v>
      </c>
      <c r="E1243" s="157" t="s">
        <v>273</v>
      </c>
      <c r="F1243" s="157" t="s">
        <v>1215</v>
      </c>
      <c r="G1243" s="38">
        <f t="shared" si="205"/>
        <v>44</v>
      </c>
      <c r="H1243" s="38">
        <f t="shared" si="205"/>
        <v>-125</v>
      </c>
      <c r="I1243" s="38">
        <v>10</v>
      </c>
      <c r="J1243" s="38">
        <v>2019</v>
      </c>
      <c r="K1243" s="259" t="s">
        <v>1290</v>
      </c>
      <c r="L1243" s="157">
        <v>43770.142361111109</v>
      </c>
      <c r="M1243" s="157">
        <v>43770.174305555556</v>
      </c>
      <c r="N1243" s="157">
        <v>43772.759027777778</v>
      </c>
      <c r="O1243" s="157">
        <v>43772.851388888892</v>
      </c>
      <c r="P1243" s="38" t="s">
        <v>1291</v>
      </c>
      <c r="Q1243" s="239">
        <f t="shared" si="202"/>
        <v>2.5847222222218988</v>
      </c>
      <c r="R1243" s="239">
        <f t="shared" si="203"/>
        <v>2.7090277777824667</v>
      </c>
      <c r="S1243" s="21">
        <f t="shared" si="204"/>
        <v>15.508333333331393</v>
      </c>
      <c r="U1243" s="38">
        <v>586</v>
      </c>
      <c r="V1243" s="155" t="s">
        <v>1287</v>
      </c>
    </row>
    <row r="1244" spans="1:22">
      <c r="A1244" t="s">
        <v>1213</v>
      </c>
      <c r="B1244" s="38" t="s">
        <v>922</v>
      </c>
      <c r="C1244" s="259" t="s">
        <v>1214</v>
      </c>
      <c r="D1244" s="38" t="s">
        <v>939</v>
      </c>
      <c r="E1244" s="157" t="s">
        <v>273</v>
      </c>
      <c r="F1244" s="157" t="s">
        <v>1215</v>
      </c>
      <c r="G1244" s="38">
        <f t="shared" si="205"/>
        <v>44</v>
      </c>
      <c r="H1244" s="38">
        <f t="shared" si="205"/>
        <v>-125</v>
      </c>
      <c r="I1244" s="38">
        <v>10</v>
      </c>
      <c r="J1244" s="38">
        <v>2019</v>
      </c>
      <c r="K1244" s="259" t="s">
        <v>1288</v>
      </c>
      <c r="L1244" s="157">
        <v>43773.336111111108</v>
      </c>
      <c r="M1244" s="157">
        <v>43773.379861111112</v>
      </c>
      <c r="N1244" s="157">
        <v>43776.90625</v>
      </c>
      <c r="O1244" s="157">
        <v>43776.973611111112</v>
      </c>
      <c r="P1244" s="38" t="s">
        <v>1289</v>
      </c>
      <c r="Q1244" s="239">
        <f t="shared" si="202"/>
        <v>3.5263888888875954</v>
      </c>
      <c r="R1244" s="239">
        <f t="shared" si="203"/>
        <v>3.6375000000043656</v>
      </c>
      <c r="S1244" s="21">
        <f t="shared" si="204"/>
        <v>21.158333333325572</v>
      </c>
      <c r="U1244" s="38">
        <v>582</v>
      </c>
      <c r="V1244" s="155" t="s">
        <v>1287</v>
      </c>
    </row>
    <row r="1245" spans="1:22">
      <c r="A1245" t="s">
        <v>1213</v>
      </c>
      <c r="B1245" s="38" t="s">
        <v>922</v>
      </c>
      <c r="C1245" s="259" t="s">
        <v>1214</v>
      </c>
      <c r="D1245" s="38" t="s">
        <v>939</v>
      </c>
      <c r="E1245" s="157" t="s">
        <v>273</v>
      </c>
      <c r="F1245" s="157" t="s">
        <v>1215</v>
      </c>
      <c r="G1245" s="38">
        <f t="shared" si="205"/>
        <v>44</v>
      </c>
      <c r="H1245" s="38">
        <f t="shared" si="205"/>
        <v>-125</v>
      </c>
      <c r="I1245" s="38">
        <v>10</v>
      </c>
      <c r="J1245" s="38">
        <v>2019</v>
      </c>
      <c r="K1245" s="259" t="s">
        <v>1284</v>
      </c>
      <c r="L1245" s="157">
        <v>43777.515972222223</v>
      </c>
      <c r="M1245" s="157">
        <v>43777.55972222222</v>
      </c>
      <c r="N1245" s="157">
        <v>43778.625694444447</v>
      </c>
      <c r="O1245" s="157">
        <v>43778.731249999997</v>
      </c>
      <c r="P1245" s="38" t="s">
        <v>1286</v>
      </c>
      <c r="Q1245" s="239">
        <f t="shared" si="202"/>
        <v>1.0659722222262644</v>
      </c>
      <c r="R1245" s="239">
        <f t="shared" si="203"/>
        <v>1.2152777777737356</v>
      </c>
      <c r="S1245" s="21">
        <f t="shared" si="204"/>
        <v>6.3958333333575865</v>
      </c>
      <c r="U1245" s="38">
        <v>572</v>
      </c>
      <c r="V1245" s="155" t="s">
        <v>1287</v>
      </c>
    </row>
    <row r="1246" spans="1:22">
      <c r="A1246" s="264" t="s">
        <v>1216</v>
      </c>
      <c r="B1246" s="38" t="s">
        <v>922</v>
      </c>
      <c r="C1246" s="259" t="s">
        <v>1217</v>
      </c>
      <c r="D1246" s="38" t="s">
        <v>1218</v>
      </c>
      <c r="E1246" s="157" t="s">
        <v>196</v>
      </c>
      <c r="F1246" s="38" t="s">
        <v>955</v>
      </c>
      <c r="G1246" s="2">
        <v>18</v>
      </c>
      <c r="H1246" s="2">
        <v>-81</v>
      </c>
      <c r="I1246" s="259" t="s">
        <v>7319</v>
      </c>
      <c r="J1246" s="38">
        <v>2020</v>
      </c>
      <c r="K1246" s="259" t="s">
        <v>1283</v>
      </c>
      <c r="L1246" s="157">
        <v>43849.632638888892</v>
      </c>
      <c r="M1246" s="157">
        <v>43849.743055555555</v>
      </c>
      <c r="N1246" s="157">
        <v>43850.655555555553</v>
      </c>
      <c r="O1246" s="157">
        <v>43850.725694444445</v>
      </c>
      <c r="P1246" s="259" t="s">
        <v>6796</v>
      </c>
      <c r="Q1246" s="239">
        <f t="shared" ref="Q1246:Q1256" si="206">N1246 - M1246</f>
        <v>0.91249999999854481</v>
      </c>
      <c r="R1246" s="239">
        <f t="shared" ref="R1246:R1256" si="207">O1246 - L1246</f>
        <v>1.0930555555532919</v>
      </c>
      <c r="S1246" s="21">
        <f t="shared" ref="S1246:S1259" si="208">((VALUE(Q1246)) * 24) * 0.25</f>
        <v>5.4749999999912689</v>
      </c>
      <c r="U1246" s="237">
        <v>2384.37</v>
      </c>
      <c r="V1246" s="155" t="s">
        <v>1271</v>
      </c>
    </row>
    <row r="1247" spans="1:22">
      <c r="A1247" s="264" t="s">
        <v>1216</v>
      </c>
      <c r="B1247" s="38" t="s">
        <v>922</v>
      </c>
      <c r="C1247" s="259" t="s">
        <v>1217</v>
      </c>
      <c r="D1247" s="38" t="s">
        <v>1218</v>
      </c>
      <c r="E1247" s="157" t="s">
        <v>196</v>
      </c>
      <c r="F1247" s="38" t="s">
        <v>955</v>
      </c>
      <c r="G1247" s="2">
        <v>18</v>
      </c>
      <c r="H1247" s="2">
        <v>-81</v>
      </c>
      <c r="I1247" s="259" t="s">
        <v>7319</v>
      </c>
      <c r="J1247" s="38">
        <v>2020</v>
      </c>
      <c r="K1247" s="259" t="s">
        <v>1282</v>
      </c>
      <c r="L1247" s="157">
        <v>43853.557638888888</v>
      </c>
      <c r="M1247" s="157"/>
      <c r="N1247" s="157"/>
      <c r="O1247" s="157">
        <v>43853.620833333334</v>
      </c>
      <c r="P1247" s="259" t="s">
        <v>6796</v>
      </c>
      <c r="Q1247" s="239">
        <f t="shared" si="206"/>
        <v>0</v>
      </c>
      <c r="R1247" s="239">
        <f t="shared" si="207"/>
        <v>6.3194444446708076E-2</v>
      </c>
      <c r="S1247" s="21">
        <f t="shared" si="208"/>
        <v>0</v>
      </c>
      <c r="U1247" s="237">
        <v>983.67</v>
      </c>
      <c r="V1247" s="155" t="s">
        <v>1281</v>
      </c>
    </row>
    <row r="1248" spans="1:22">
      <c r="A1248" s="264" t="s">
        <v>1216</v>
      </c>
      <c r="B1248" s="38" t="s">
        <v>922</v>
      </c>
      <c r="C1248" s="259" t="s">
        <v>1217</v>
      </c>
      <c r="D1248" s="38" t="s">
        <v>1218</v>
      </c>
      <c r="E1248" s="157" t="s">
        <v>196</v>
      </c>
      <c r="F1248" s="38" t="s">
        <v>955</v>
      </c>
      <c r="G1248" s="2">
        <v>18</v>
      </c>
      <c r="H1248" s="2">
        <v>-81</v>
      </c>
      <c r="I1248" s="259" t="s">
        <v>7319</v>
      </c>
      <c r="J1248" s="38">
        <v>2020</v>
      </c>
      <c r="K1248" s="259" t="s">
        <v>1279</v>
      </c>
      <c r="L1248" s="157">
        <v>43853.75</v>
      </c>
      <c r="M1248" s="157"/>
      <c r="N1248" s="157"/>
      <c r="O1248" s="157">
        <v>43853.804166666669</v>
      </c>
      <c r="P1248" s="259" t="s">
        <v>6796</v>
      </c>
      <c r="Q1248" s="239">
        <f t="shared" si="206"/>
        <v>0</v>
      </c>
      <c r="R1248" s="239">
        <f t="shared" si="207"/>
        <v>5.4166666668606922E-2</v>
      </c>
      <c r="S1248" s="21">
        <f t="shared" si="208"/>
        <v>0</v>
      </c>
      <c r="U1248" s="237">
        <v>784.02</v>
      </c>
      <c r="V1248" s="155" t="s">
        <v>1281</v>
      </c>
    </row>
    <row r="1249" spans="1:22">
      <c r="A1249" s="264" t="s">
        <v>1216</v>
      </c>
      <c r="B1249" s="38" t="s">
        <v>922</v>
      </c>
      <c r="C1249" s="259" t="s">
        <v>1217</v>
      </c>
      <c r="D1249" s="38" t="s">
        <v>1218</v>
      </c>
      <c r="E1249" s="157" t="s">
        <v>196</v>
      </c>
      <c r="F1249" s="38" t="s">
        <v>955</v>
      </c>
      <c r="G1249" s="2">
        <v>18</v>
      </c>
      <c r="H1249" s="2">
        <v>-81</v>
      </c>
      <c r="I1249" s="259" t="s">
        <v>7319</v>
      </c>
      <c r="J1249" s="38">
        <v>2020</v>
      </c>
      <c r="K1249" s="259" t="s">
        <v>1278</v>
      </c>
      <c r="L1249" s="157">
        <v>43854</v>
      </c>
      <c r="M1249" s="157">
        <v>43854.068749999999</v>
      </c>
      <c r="N1249" s="157">
        <v>43854.813194444447</v>
      </c>
      <c r="O1249" s="157">
        <v>43854.878472222219</v>
      </c>
      <c r="P1249" s="259" t="s">
        <v>6796</v>
      </c>
      <c r="Q1249" s="239">
        <f t="shared" si="206"/>
        <v>0.74444444444816327</v>
      </c>
      <c r="R1249" s="239">
        <f t="shared" si="207"/>
        <v>0.87847222221898846</v>
      </c>
      <c r="S1249" s="21">
        <f t="shared" si="208"/>
        <v>4.4666666666889796</v>
      </c>
      <c r="U1249" s="237">
        <v>2390.7600000000002</v>
      </c>
      <c r="V1249" s="155" t="s">
        <v>1271</v>
      </c>
    </row>
    <row r="1250" spans="1:22">
      <c r="A1250" s="264" t="s">
        <v>1216</v>
      </c>
      <c r="B1250" s="38" t="s">
        <v>922</v>
      </c>
      <c r="C1250" s="259" t="s">
        <v>1217</v>
      </c>
      <c r="D1250" s="38" t="s">
        <v>1218</v>
      </c>
      <c r="E1250" s="157" t="s">
        <v>196</v>
      </c>
      <c r="F1250" s="38" t="s">
        <v>955</v>
      </c>
      <c r="G1250" s="2">
        <v>18</v>
      </c>
      <c r="H1250" s="2">
        <v>-81</v>
      </c>
      <c r="I1250" s="259" t="s">
        <v>7319</v>
      </c>
      <c r="J1250" s="38">
        <v>2020</v>
      </c>
      <c r="K1250" s="259" t="s">
        <v>1277</v>
      </c>
      <c r="L1250" s="157">
        <v>43855.206944444442</v>
      </c>
      <c r="M1250" s="157">
        <v>43855.375694444447</v>
      </c>
      <c r="N1250" s="157">
        <v>43855.800694444442</v>
      </c>
      <c r="O1250" s="157">
        <v>43855.93472222222</v>
      </c>
      <c r="P1250" s="38" t="s">
        <v>1267</v>
      </c>
      <c r="Q1250" s="239">
        <f t="shared" si="206"/>
        <v>0.42499999999563443</v>
      </c>
      <c r="R1250" s="239">
        <f t="shared" si="207"/>
        <v>0.72777777777810115</v>
      </c>
      <c r="S1250" s="21">
        <f t="shared" si="208"/>
        <v>2.5499999999738066</v>
      </c>
      <c r="U1250" s="237">
        <v>4991.93</v>
      </c>
      <c r="V1250" s="155" t="s">
        <v>1268</v>
      </c>
    </row>
    <row r="1251" spans="1:22">
      <c r="A1251" s="264" t="s">
        <v>1216</v>
      </c>
      <c r="B1251" s="38" t="s">
        <v>922</v>
      </c>
      <c r="C1251" s="259" t="s">
        <v>1217</v>
      </c>
      <c r="D1251" s="38" t="s">
        <v>1218</v>
      </c>
      <c r="E1251" s="157" t="s">
        <v>196</v>
      </c>
      <c r="F1251" s="38" t="s">
        <v>955</v>
      </c>
      <c r="G1251" s="2">
        <v>18</v>
      </c>
      <c r="H1251" s="2">
        <v>-81</v>
      </c>
      <c r="I1251" s="259" t="s">
        <v>7319</v>
      </c>
      <c r="J1251" s="38">
        <v>2020</v>
      </c>
      <c r="K1251" s="259" t="s">
        <v>1275</v>
      </c>
      <c r="L1251" s="157">
        <v>43856.202777777777</v>
      </c>
      <c r="M1251" s="157">
        <v>43856.322916666664</v>
      </c>
      <c r="N1251" s="157">
        <v>43856.754166666666</v>
      </c>
      <c r="O1251" s="157">
        <v>43856.856944444444</v>
      </c>
      <c r="P1251" s="38" t="s">
        <v>1267</v>
      </c>
      <c r="Q1251" s="239">
        <f t="shared" si="206"/>
        <v>0.43125000000145519</v>
      </c>
      <c r="R1251" s="239">
        <f t="shared" si="207"/>
        <v>0.65416666666715173</v>
      </c>
      <c r="S1251" s="21">
        <f t="shared" si="208"/>
        <v>2.5875000000087311</v>
      </c>
      <c r="U1251" s="237">
        <v>4977.3100000000004</v>
      </c>
      <c r="V1251" s="155" t="s">
        <v>1276</v>
      </c>
    </row>
    <row r="1252" spans="1:22">
      <c r="A1252" s="264" t="s">
        <v>1216</v>
      </c>
      <c r="B1252" s="38" t="s">
        <v>922</v>
      </c>
      <c r="C1252" s="259" t="s">
        <v>1217</v>
      </c>
      <c r="D1252" s="38" t="s">
        <v>1218</v>
      </c>
      <c r="E1252" s="157" t="s">
        <v>196</v>
      </c>
      <c r="F1252" s="38" t="s">
        <v>955</v>
      </c>
      <c r="G1252" s="2">
        <v>18</v>
      </c>
      <c r="H1252" s="2">
        <v>-81</v>
      </c>
      <c r="I1252" s="259" t="s">
        <v>7319</v>
      </c>
      <c r="J1252" s="38">
        <v>2020</v>
      </c>
      <c r="K1252" s="259" t="s">
        <v>1274</v>
      </c>
      <c r="L1252" s="157">
        <v>43857.568055555559</v>
      </c>
      <c r="M1252" s="157">
        <v>43857.691666666666</v>
      </c>
      <c r="N1252" s="157">
        <v>43858.595138888886</v>
      </c>
      <c r="O1252" s="157">
        <v>43858.72152777778</v>
      </c>
      <c r="P1252" s="38" t="s">
        <v>1267</v>
      </c>
      <c r="Q1252" s="239">
        <f t="shared" si="206"/>
        <v>0.90347222222044365</v>
      </c>
      <c r="R1252" s="239">
        <f t="shared" si="207"/>
        <v>1.1534722222204437</v>
      </c>
      <c r="S1252" s="21">
        <f t="shared" si="208"/>
        <v>5.4208333333226619</v>
      </c>
      <c r="U1252" s="237">
        <v>5071.3100000000004</v>
      </c>
      <c r="V1252" s="155" t="s">
        <v>1271</v>
      </c>
    </row>
    <row r="1253" spans="1:22">
      <c r="A1253" s="264" t="s">
        <v>1216</v>
      </c>
      <c r="B1253" s="38" t="s">
        <v>922</v>
      </c>
      <c r="C1253" s="259" t="s">
        <v>1217</v>
      </c>
      <c r="D1253" s="38" t="s">
        <v>1218</v>
      </c>
      <c r="E1253" s="157" t="s">
        <v>196</v>
      </c>
      <c r="F1253" s="38" t="s">
        <v>955</v>
      </c>
      <c r="G1253" s="2">
        <v>18</v>
      </c>
      <c r="H1253" s="2">
        <v>-81</v>
      </c>
      <c r="I1253" s="259" t="s">
        <v>7319</v>
      </c>
      <c r="J1253" s="38">
        <v>2020</v>
      </c>
      <c r="K1253" s="259" t="s">
        <v>1273</v>
      </c>
      <c r="L1253" s="157">
        <v>43858.988888888889</v>
      </c>
      <c r="M1253" s="157">
        <v>43859.112500000003</v>
      </c>
      <c r="N1253" s="157">
        <v>43860.082638888889</v>
      </c>
      <c r="O1253" s="157">
        <v>43860.201388888891</v>
      </c>
      <c r="P1253" s="38" t="s">
        <v>1267</v>
      </c>
      <c r="Q1253" s="239">
        <f t="shared" si="206"/>
        <v>0.97013888888614019</v>
      </c>
      <c r="R1253" s="239">
        <f t="shared" si="207"/>
        <v>1.2125000000014552</v>
      </c>
      <c r="S1253" s="21">
        <f t="shared" si="208"/>
        <v>5.8208333333168412</v>
      </c>
      <c r="U1253" s="237">
        <v>5111.2700000000004</v>
      </c>
      <c r="V1253" s="155" t="s">
        <v>1271</v>
      </c>
    </row>
    <row r="1254" spans="1:22">
      <c r="A1254" s="264" t="s">
        <v>1216</v>
      </c>
      <c r="B1254" s="38" t="s">
        <v>922</v>
      </c>
      <c r="C1254" s="259" t="s">
        <v>1217</v>
      </c>
      <c r="D1254" s="38" t="s">
        <v>1218</v>
      </c>
      <c r="E1254" s="157" t="s">
        <v>196</v>
      </c>
      <c r="F1254" s="38" t="s">
        <v>955</v>
      </c>
      <c r="G1254" s="2">
        <v>18</v>
      </c>
      <c r="H1254" s="2">
        <v>-81</v>
      </c>
      <c r="I1254" s="259" t="s">
        <v>7319</v>
      </c>
      <c r="J1254" s="38">
        <v>2020</v>
      </c>
      <c r="K1254" s="259" t="s">
        <v>1272</v>
      </c>
      <c r="L1254" s="157">
        <v>43860.556250000001</v>
      </c>
      <c r="M1254" s="157">
        <v>43860.627083333333</v>
      </c>
      <c r="N1254" s="157">
        <v>43861.486805555556</v>
      </c>
      <c r="O1254" s="157">
        <v>43861.55</v>
      </c>
      <c r="P1254" s="259" t="s">
        <v>6796</v>
      </c>
      <c r="Q1254" s="239">
        <f t="shared" si="206"/>
        <v>0.85972222222335404</v>
      </c>
      <c r="R1254" s="239">
        <f t="shared" si="207"/>
        <v>0.99375000000145519</v>
      </c>
      <c r="S1254" s="21">
        <f t="shared" si="208"/>
        <v>5.1583333333401242</v>
      </c>
      <c r="U1254" s="237">
        <v>2381.77</v>
      </c>
      <c r="V1254" s="155" t="s">
        <v>1271</v>
      </c>
    </row>
    <row r="1255" spans="1:22">
      <c r="A1255" s="264" t="s">
        <v>1216</v>
      </c>
      <c r="B1255" s="38" t="s">
        <v>922</v>
      </c>
      <c r="C1255" s="259" t="s">
        <v>1217</v>
      </c>
      <c r="D1255" s="38" t="s">
        <v>1218</v>
      </c>
      <c r="E1255" s="157" t="s">
        <v>196</v>
      </c>
      <c r="F1255" s="38" t="s">
        <v>955</v>
      </c>
      <c r="G1255" s="2">
        <v>18</v>
      </c>
      <c r="H1255" s="2">
        <v>-81</v>
      </c>
      <c r="I1255" s="259" t="s">
        <v>7319</v>
      </c>
      <c r="J1255" s="38">
        <v>2020</v>
      </c>
      <c r="K1255" s="259" t="s">
        <v>1269</v>
      </c>
      <c r="L1255" s="157">
        <v>43861.9</v>
      </c>
      <c r="M1255" s="157">
        <v>43862.015277777777</v>
      </c>
      <c r="N1255" s="157">
        <v>43862.607638888891</v>
      </c>
      <c r="O1255" s="157">
        <v>43862.675000000003</v>
      </c>
      <c r="P1255" s="259" t="s">
        <v>6796</v>
      </c>
      <c r="Q1255" s="239">
        <f t="shared" si="206"/>
        <v>0.59236111111385981</v>
      </c>
      <c r="R1255" s="239">
        <f t="shared" si="207"/>
        <v>0.77500000000145519</v>
      </c>
      <c r="S1255" s="21">
        <f t="shared" si="208"/>
        <v>3.5541666666831588</v>
      </c>
      <c r="U1255" s="237">
        <v>2389.23</v>
      </c>
      <c r="V1255" s="155" t="s">
        <v>1271</v>
      </c>
    </row>
    <row r="1256" spans="1:22">
      <c r="A1256" s="264" t="s">
        <v>1216</v>
      </c>
      <c r="B1256" s="38" t="s">
        <v>922</v>
      </c>
      <c r="C1256" s="259" t="s">
        <v>1217</v>
      </c>
      <c r="D1256" s="38" t="s">
        <v>1218</v>
      </c>
      <c r="E1256" s="157" t="s">
        <v>196</v>
      </c>
      <c r="F1256" s="38" t="s">
        <v>955</v>
      </c>
      <c r="G1256" s="2">
        <v>18</v>
      </c>
      <c r="H1256" s="2">
        <v>-81</v>
      </c>
      <c r="I1256" s="259" t="s">
        <v>7319</v>
      </c>
      <c r="J1256" s="38">
        <v>2020</v>
      </c>
      <c r="K1256" s="259" t="s">
        <v>1266</v>
      </c>
      <c r="L1256" s="157">
        <v>43862.926388888889</v>
      </c>
      <c r="M1256" s="157">
        <v>43863.058333333334</v>
      </c>
      <c r="N1256" s="157">
        <v>43863.179861111108</v>
      </c>
      <c r="O1256" s="157">
        <v>43863.304166666669</v>
      </c>
      <c r="P1256" s="38" t="s">
        <v>1267</v>
      </c>
      <c r="Q1256" s="239">
        <f t="shared" si="206"/>
        <v>0.12152777777373558</v>
      </c>
      <c r="R1256" s="239">
        <f t="shared" si="207"/>
        <v>0.37777777777955635</v>
      </c>
      <c r="S1256" s="21">
        <f t="shared" si="208"/>
        <v>0.72916666664241347</v>
      </c>
      <c r="U1256" s="237">
        <v>4971</v>
      </c>
      <c r="V1256" s="155" t="s">
        <v>1268</v>
      </c>
    </row>
    <row r="1257" spans="1:22">
      <c r="A1257" s="264" t="s">
        <v>7196</v>
      </c>
      <c r="B1257" s="2" t="s">
        <v>466</v>
      </c>
      <c r="C1257" s="259" t="s">
        <v>7198</v>
      </c>
      <c r="D1257" s="259" t="s">
        <v>1682</v>
      </c>
      <c r="E1257" s="157" t="s">
        <v>273</v>
      </c>
      <c r="F1257" s="38" t="s">
        <v>7202</v>
      </c>
      <c r="G1257" s="285">
        <v>43.571282099999998</v>
      </c>
      <c r="H1257" s="285">
        <v>-125.11667061999999</v>
      </c>
      <c r="I1257" s="38" t="s">
        <v>7305</v>
      </c>
      <c r="J1257" s="38">
        <v>2020</v>
      </c>
      <c r="K1257" s="259" t="s">
        <v>7209</v>
      </c>
      <c r="L1257" s="157">
        <v>44039.862500000003</v>
      </c>
      <c r="M1257" s="157">
        <v>44039.93472222222</v>
      </c>
      <c r="N1257" s="157">
        <v>44040.602777777778</v>
      </c>
      <c r="O1257" s="157">
        <v>44040.636805555558</v>
      </c>
      <c r="P1257" s="38" t="s">
        <v>7212</v>
      </c>
      <c r="Q1257" s="239">
        <f t="shared" ref="Q1257:Q1259" si="209">N1257 - M1257</f>
        <v>0.6680555555576575</v>
      </c>
      <c r="R1257" s="239">
        <f t="shared" ref="R1257:R1259" si="210">O1257 - L1257</f>
        <v>0.77430555555474712</v>
      </c>
      <c r="S1257" s="21">
        <f t="shared" si="208"/>
        <v>4.008333333345945</v>
      </c>
      <c r="U1257" s="237">
        <v>1143.9949999999999</v>
      </c>
      <c r="V1257" s="155" t="s">
        <v>7214</v>
      </c>
    </row>
    <row r="1258" spans="1:22">
      <c r="A1258" s="264" t="s">
        <v>7196</v>
      </c>
      <c r="B1258" s="2" t="s">
        <v>466</v>
      </c>
      <c r="C1258" s="259" t="s">
        <v>7198</v>
      </c>
      <c r="D1258" s="259" t="s">
        <v>1682</v>
      </c>
      <c r="E1258" s="157" t="s">
        <v>273</v>
      </c>
      <c r="F1258" s="38" t="s">
        <v>7202</v>
      </c>
      <c r="G1258" s="285">
        <v>44.249957360000003</v>
      </c>
      <c r="H1258" s="285">
        <v>-124.95759612000001</v>
      </c>
      <c r="I1258" s="38" t="s">
        <v>7305</v>
      </c>
      <c r="J1258" s="38">
        <v>2020</v>
      </c>
      <c r="K1258" s="259" t="s">
        <v>7210</v>
      </c>
      <c r="L1258" s="157">
        <v>44041.013194444444</v>
      </c>
      <c r="M1258" s="157">
        <v>44041.027777777781</v>
      </c>
      <c r="N1258" s="157">
        <v>44041.213194444441</v>
      </c>
      <c r="O1258" s="157">
        <v>44041.231944444444</v>
      </c>
      <c r="P1258" s="38" t="s">
        <v>7213</v>
      </c>
      <c r="Q1258" s="239">
        <f t="shared" si="209"/>
        <v>0.18541666665987577</v>
      </c>
      <c r="R1258" s="239">
        <f t="shared" si="210"/>
        <v>0.21875</v>
      </c>
      <c r="S1258" s="21">
        <f t="shared" si="208"/>
        <v>1.1124999999592546</v>
      </c>
      <c r="U1258" s="237">
        <v>492.92599999999999</v>
      </c>
      <c r="V1258" s="155" t="s">
        <v>7215</v>
      </c>
    </row>
    <row r="1259" spans="1:22">
      <c r="A1259" s="264" t="s">
        <v>7196</v>
      </c>
      <c r="B1259" s="2" t="s">
        <v>466</v>
      </c>
      <c r="C1259" s="259" t="s">
        <v>7198</v>
      </c>
      <c r="D1259" s="259" t="s">
        <v>1682</v>
      </c>
      <c r="E1259" s="157" t="s">
        <v>273</v>
      </c>
      <c r="F1259" s="38" t="s">
        <v>7202</v>
      </c>
      <c r="G1259" s="285">
        <v>44.249839510000001</v>
      </c>
      <c r="H1259" s="285">
        <v>-124.95764663999999</v>
      </c>
      <c r="I1259" s="38" t="s">
        <v>7305</v>
      </c>
      <c r="J1259" s="38">
        <v>2020</v>
      </c>
      <c r="K1259" s="259" t="s">
        <v>7211</v>
      </c>
      <c r="L1259" s="157">
        <v>44041.252083333333</v>
      </c>
      <c r="M1259" s="157">
        <v>44041.265277777777</v>
      </c>
      <c r="N1259" s="157">
        <v>44041.282638888886</v>
      </c>
      <c r="O1259" s="157">
        <v>44041.290972222225</v>
      </c>
      <c r="P1259" s="38" t="s">
        <v>7213</v>
      </c>
      <c r="Q1259" s="239">
        <f t="shared" si="209"/>
        <v>1.7361111109494232E-2</v>
      </c>
      <c r="R1259" s="239">
        <f t="shared" si="210"/>
        <v>3.888888889196096E-2</v>
      </c>
      <c r="S1259" s="21">
        <f t="shared" si="208"/>
        <v>0.10416666665696539</v>
      </c>
      <c r="U1259" s="237">
        <v>160.70699999999999</v>
      </c>
      <c r="V1259" s="155" t="s">
        <v>7215</v>
      </c>
    </row>
    <row r="1260" spans="1:22">
      <c r="A1260" s="261" t="s">
        <v>7261</v>
      </c>
      <c r="B1260" s="2" t="s">
        <v>466</v>
      </c>
      <c r="C1260" s="259" t="s">
        <v>7199</v>
      </c>
      <c r="D1260" s="259" t="s">
        <v>7260</v>
      </c>
      <c r="E1260" s="157" t="s">
        <v>273</v>
      </c>
      <c r="F1260" s="38" t="s">
        <v>7203</v>
      </c>
      <c r="G1260" s="285">
        <v>44.36933028</v>
      </c>
      <c r="H1260" s="285">
        <v>-124.95399077</v>
      </c>
      <c r="I1260" s="38" t="s">
        <v>7305</v>
      </c>
      <c r="J1260" s="38">
        <v>2020</v>
      </c>
      <c r="K1260" s="259" t="s">
        <v>7216</v>
      </c>
      <c r="L1260" s="284">
        <v>44045.004166666666</v>
      </c>
      <c r="M1260" s="284">
        <v>44045.043749999997</v>
      </c>
      <c r="N1260" s="284">
        <v>44045.207638888889</v>
      </c>
      <c r="O1260" s="284">
        <v>44045.229166666664</v>
      </c>
      <c r="P1260" s="38" t="s">
        <v>7262</v>
      </c>
      <c r="Q1260" s="239">
        <f t="shared" ref="Q1260:Q1303" si="211">N1260 - M1260</f>
        <v>0.16388888889196096</v>
      </c>
      <c r="R1260" s="239">
        <f t="shared" ref="R1260:R1303" si="212">O1260 - L1260</f>
        <v>0.22499999999854481</v>
      </c>
      <c r="S1260" s="21">
        <f t="shared" ref="S1260:S1308" si="213">((VALUE(Q1260)) * 24) * 0.25</f>
        <v>0.98333333335176576</v>
      </c>
      <c r="U1260" s="237">
        <v>584.39</v>
      </c>
      <c r="V1260" s="155" t="s">
        <v>7269</v>
      </c>
    </row>
    <row r="1261" spans="1:22">
      <c r="A1261" s="261" t="s">
        <v>7261</v>
      </c>
      <c r="B1261" s="2" t="s">
        <v>466</v>
      </c>
      <c r="C1261" s="259" t="s">
        <v>7199</v>
      </c>
      <c r="D1261" s="259" t="s">
        <v>7260</v>
      </c>
      <c r="E1261" s="157" t="s">
        <v>273</v>
      </c>
      <c r="F1261" s="38" t="s">
        <v>7203</v>
      </c>
      <c r="G1261" s="285">
        <v>44.374420569999998</v>
      </c>
      <c r="H1261" s="285">
        <v>-124.95566966</v>
      </c>
      <c r="I1261" s="38" t="s">
        <v>7305</v>
      </c>
      <c r="J1261" s="38">
        <v>2020</v>
      </c>
      <c r="K1261" s="259" t="s">
        <v>7217</v>
      </c>
      <c r="L1261" s="284">
        <v>44045.289583333331</v>
      </c>
      <c r="M1261" s="284">
        <v>44045.307638888888</v>
      </c>
      <c r="N1261" s="284">
        <v>44045.385416666664</v>
      </c>
      <c r="O1261" s="284">
        <v>44045.402083333334</v>
      </c>
      <c r="P1261" s="38" t="s">
        <v>7262</v>
      </c>
      <c r="Q1261" s="239">
        <f t="shared" si="211"/>
        <v>7.7777777776645962E-2</v>
      </c>
      <c r="R1261" s="239">
        <f t="shared" si="212"/>
        <v>0.11250000000291038</v>
      </c>
      <c r="S1261" s="21">
        <f t="shared" si="213"/>
        <v>0.46666666665987577</v>
      </c>
      <c r="U1261" s="237">
        <v>206.2</v>
      </c>
      <c r="V1261" s="155" t="s">
        <v>7270</v>
      </c>
    </row>
    <row r="1262" spans="1:22">
      <c r="A1262" s="261" t="s">
        <v>7261</v>
      </c>
      <c r="B1262" s="2" t="s">
        <v>466</v>
      </c>
      <c r="C1262" s="259" t="s">
        <v>7199</v>
      </c>
      <c r="D1262" s="259" t="s">
        <v>7260</v>
      </c>
      <c r="E1262" s="157" t="s">
        <v>273</v>
      </c>
      <c r="F1262" s="38" t="s">
        <v>7203</v>
      </c>
      <c r="G1262" s="285">
        <v>44.374381769999999</v>
      </c>
      <c r="H1262" s="285">
        <v>-124.95606985000001</v>
      </c>
      <c r="I1262" s="38" t="s">
        <v>7305</v>
      </c>
      <c r="J1262" s="38">
        <v>2020</v>
      </c>
      <c r="K1262" s="259" t="s">
        <v>7218</v>
      </c>
      <c r="L1262" s="284">
        <v>44045.43472222222</v>
      </c>
      <c r="M1262" s="284">
        <v>44045.452777777777</v>
      </c>
      <c r="N1262" s="284">
        <v>44045.524305555555</v>
      </c>
      <c r="O1262" s="284">
        <v>44045.547222222223</v>
      </c>
      <c r="P1262" s="38" t="s">
        <v>7262</v>
      </c>
      <c r="Q1262" s="239">
        <f t="shared" si="211"/>
        <v>7.1527777778101154E-2</v>
      </c>
      <c r="R1262" s="239">
        <f t="shared" si="212"/>
        <v>0.11250000000291038</v>
      </c>
      <c r="S1262" s="21">
        <f t="shared" si="213"/>
        <v>0.42916666666860692</v>
      </c>
      <c r="U1262" s="237">
        <v>201.21</v>
      </c>
      <c r="V1262" s="155" t="s">
        <v>7271</v>
      </c>
    </row>
    <row r="1263" spans="1:22">
      <c r="A1263" s="261" t="s">
        <v>7261</v>
      </c>
      <c r="B1263" s="2" t="s">
        <v>466</v>
      </c>
      <c r="C1263" s="259" t="s">
        <v>7199</v>
      </c>
      <c r="D1263" s="259" t="s">
        <v>7260</v>
      </c>
      <c r="E1263" s="157" t="s">
        <v>273</v>
      </c>
      <c r="F1263" s="38" t="s">
        <v>7203</v>
      </c>
      <c r="G1263" s="285">
        <v>44.374259449999997</v>
      </c>
      <c r="H1263" s="285">
        <v>-124.95609044</v>
      </c>
      <c r="I1263" s="38" t="s">
        <v>7305</v>
      </c>
      <c r="J1263" s="38">
        <v>2020</v>
      </c>
      <c r="K1263" s="259" t="s">
        <v>7219</v>
      </c>
      <c r="L1263" s="284">
        <v>44045.573611111111</v>
      </c>
      <c r="M1263" s="284">
        <v>44045.587500000001</v>
      </c>
      <c r="N1263" s="284">
        <v>44045.748611111114</v>
      </c>
      <c r="O1263" s="284">
        <v>44045.76666666667</v>
      </c>
      <c r="P1263" s="38" t="s">
        <v>7262</v>
      </c>
      <c r="Q1263" s="239">
        <f t="shared" si="211"/>
        <v>0.16111111111240461</v>
      </c>
      <c r="R1263" s="239">
        <f t="shared" si="212"/>
        <v>0.19305555555911269</v>
      </c>
      <c r="S1263" s="21">
        <f t="shared" si="213"/>
        <v>0.96666666667442769</v>
      </c>
      <c r="U1263" s="237">
        <v>206.2</v>
      </c>
      <c r="V1263" s="155" t="s">
        <v>7272</v>
      </c>
    </row>
    <row r="1264" spans="1:22">
      <c r="A1264" s="261" t="s">
        <v>7261</v>
      </c>
      <c r="B1264" s="2" t="s">
        <v>466</v>
      </c>
      <c r="C1264" s="259" t="s">
        <v>7199</v>
      </c>
      <c r="D1264" s="259" t="s">
        <v>7260</v>
      </c>
      <c r="E1264" s="157" t="s">
        <v>273</v>
      </c>
      <c r="F1264" s="38" t="s">
        <v>7203</v>
      </c>
      <c r="G1264" s="285">
        <v>44.529052630000002</v>
      </c>
      <c r="H1264" s="285">
        <v>-125.38971998</v>
      </c>
      <c r="I1264" s="38" t="s">
        <v>7305</v>
      </c>
      <c r="J1264" s="38">
        <v>2020</v>
      </c>
      <c r="K1264" s="259" t="s">
        <v>7220</v>
      </c>
      <c r="L1264" s="284">
        <v>44045.928472222222</v>
      </c>
      <c r="M1264" s="284">
        <v>44045.969444444447</v>
      </c>
      <c r="N1264" s="284">
        <v>44046.013888888891</v>
      </c>
      <c r="O1264" s="284">
        <v>44046.053472222222</v>
      </c>
      <c r="P1264" s="38" t="s">
        <v>1622</v>
      </c>
      <c r="Q1264" s="239">
        <f t="shared" si="211"/>
        <v>4.4444444443797693E-2</v>
      </c>
      <c r="R1264" s="239">
        <f t="shared" si="212"/>
        <v>0.125</v>
      </c>
      <c r="S1264" s="21">
        <f t="shared" si="213"/>
        <v>0.26666666666278616</v>
      </c>
      <c r="U1264" s="237">
        <v>205.83</v>
      </c>
      <c r="V1264" s="155" t="s">
        <v>7270</v>
      </c>
    </row>
    <row r="1265" spans="1:22">
      <c r="A1265" s="261" t="s">
        <v>7261</v>
      </c>
      <c r="B1265" s="2" t="s">
        <v>466</v>
      </c>
      <c r="C1265" s="259" t="s">
        <v>7199</v>
      </c>
      <c r="D1265" s="259" t="s">
        <v>7260</v>
      </c>
      <c r="E1265" s="157" t="s">
        <v>273</v>
      </c>
      <c r="F1265" s="38" t="s">
        <v>7203</v>
      </c>
      <c r="G1265" s="285">
        <v>44.529060319999999</v>
      </c>
      <c r="H1265" s="285">
        <v>-125.39011644999999</v>
      </c>
      <c r="I1265" s="38" t="s">
        <v>7305</v>
      </c>
      <c r="J1265" s="38">
        <v>2020</v>
      </c>
      <c r="K1265" s="259" t="s">
        <v>7221</v>
      </c>
      <c r="L1265" s="284">
        <v>44046.316666666666</v>
      </c>
      <c r="M1265" s="284">
        <v>44046.34097222222</v>
      </c>
      <c r="N1265" s="284">
        <v>44046.405555555553</v>
      </c>
      <c r="O1265" s="284">
        <v>44046.415277777778</v>
      </c>
      <c r="P1265" s="38" t="s">
        <v>1622</v>
      </c>
      <c r="Q1265" s="239">
        <f t="shared" si="211"/>
        <v>6.4583333332848269E-2</v>
      </c>
      <c r="R1265" s="239">
        <f t="shared" si="212"/>
        <v>9.8611111112404615E-2</v>
      </c>
      <c r="S1265" s="21">
        <f t="shared" si="213"/>
        <v>0.38749999999708962</v>
      </c>
      <c r="U1265" s="237">
        <v>201.08</v>
      </c>
      <c r="V1265" s="155" t="s">
        <v>7270</v>
      </c>
    </row>
    <row r="1266" spans="1:22">
      <c r="A1266" s="261" t="s">
        <v>7261</v>
      </c>
      <c r="B1266" s="2" t="s">
        <v>466</v>
      </c>
      <c r="C1266" s="259" t="s">
        <v>7199</v>
      </c>
      <c r="D1266" s="259" t="s">
        <v>7260</v>
      </c>
      <c r="E1266" s="157" t="s">
        <v>273</v>
      </c>
      <c r="F1266" s="38" t="s">
        <v>7203</v>
      </c>
      <c r="G1266" s="285">
        <v>44.529019570000003</v>
      </c>
      <c r="H1266" s="285">
        <v>-125.38998946</v>
      </c>
      <c r="I1266" s="38" t="s">
        <v>7305</v>
      </c>
      <c r="J1266" s="38">
        <v>2020</v>
      </c>
      <c r="K1266" s="259" t="s">
        <v>7222</v>
      </c>
      <c r="L1266" s="284">
        <v>44046.447222222225</v>
      </c>
      <c r="M1266" s="284">
        <v>44046.482638888891</v>
      </c>
      <c r="N1266" s="284">
        <v>44046.591666666667</v>
      </c>
      <c r="O1266" s="284">
        <v>44046.615277777775</v>
      </c>
      <c r="P1266" s="38" t="s">
        <v>1622</v>
      </c>
      <c r="Q1266" s="239">
        <f t="shared" si="211"/>
        <v>0.10902777777664596</v>
      </c>
      <c r="R1266" s="239">
        <f t="shared" si="212"/>
        <v>0.16805555555038154</v>
      </c>
      <c r="S1266" s="21">
        <f t="shared" si="213"/>
        <v>0.65416666665987577</v>
      </c>
      <c r="U1266" s="237">
        <v>206.9</v>
      </c>
      <c r="V1266" s="155" t="s">
        <v>7272</v>
      </c>
    </row>
    <row r="1267" spans="1:22">
      <c r="A1267" s="261" t="s">
        <v>7261</v>
      </c>
      <c r="B1267" s="2" t="s">
        <v>466</v>
      </c>
      <c r="C1267" s="259" t="s">
        <v>7199</v>
      </c>
      <c r="D1267" s="259" t="s">
        <v>7260</v>
      </c>
      <c r="E1267" s="157" t="s">
        <v>273</v>
      </c>
      <c r="F1267" s="38" t="s">
        <v>7203</v>
      </c>
      <c r="G1267" s="285">
        <v>44.515124530000001</v>
      </c>
      <c r="H1267" s="285">
        <v>-125.39005225</v>
      </c>
      <c r="I1267" s="38" t="s">
        <v>7305</v>
      </c>
      <c r="J1267" s="38">
        <v>2020</v>
      </c>
      <c r="K1267" s="259" t="s">
        <v>7223</v>
      </c>
      <c r="L1267" s="284">
        <v>44046.809027777781</v>
      </c>
      <c r="M1267" s="284">
        <v>44046.900694444441</v>
      </c>
      <c r="N1267" s="284">
        <v>44047.140277777777</v>
      </c>
      <c r="O1267" s="284">
        <v>44047.218055555553</v>
      </c>
      <c r="P1267" s="38" t="s">
        <v>1622</v>
      </c>
      <c r="Q1267" s="239">
        <f t="shared" si="211"/>
        <v>0.23958333333575865</v>
      </c>
      <c r="R1267" s="239">
        <f t="shared" si="212"/>
        <v>0.40902777777228039</v>
      </c>
      <c r="S1267" s="21">
        <f t="shared" si="213"/>
        <v>1.4375000000145519</v>
      </c>
      <c r="U1267" s="237">
        <v>2903.85</v>
      </c>
      <c r="V1267" s="155" t="s">
        <v>7273</v>
      </c>
    </row>
    <row r="1268" spans="1:22">
      <c r="A1268" s="261" t="s">
        <v>7261</v>
      </c>
      <c r="B1268" s="2" t="s">
        <v>466</v>
      </c>
      <c r="C1268" s="259" t="s">
        <v>7199</v>
      </c>
      <c r="D1268" s="259" t="s">
        <v>7260</v>
      </c>
      <c r="E1268" s="157" t="s">
        <v>273</v>
      </c>
      <c r="F1268" s="38" t="s">
        <v>7203</v>
      </c>
      <c r="G1268" s="285">
        <v>45.830469100000002</v>
      </c>
      <c r="H1268" s="285">
        <v>-129.75315637</v>
      </c>
      <c r="I1268" s="38" t="s">
        <v>7306</v>
      </c>
      <c r="J1268" s="38">
        <v>2020</v>
      </c>
      <c r="K1268" s="259" t="s">
        <v>7224</v>
      </c>
      <c r="L1268" s="284">
        <v>44047.946527777778</v>
      </c>
      <c r="M1268" s="284">
        <v>44047.970138888886</v>
      </c>
      <c r="N1268" s="284">
        <v>44048.020138888889</v>
      </c>
      <c r="O1268" s="284">
        <v>44048.05</v>
      </c>
      <c r="P1268" s="38" t="s">
        <v>1364</v>
      </c>
      <c r="Q1268" s="239">
        <f t="shared" si="211"/>
        <v>5.0000000002910383E-2</v>
      </c>
      <c r="R1268" s="239">
        <f t="shared" si="212"/>
        <v>0.10347222222480923</v>
      </c>
      <c r="S1268" s="21">
        <f t="shared" si="213"/>
        <v>0.3000000000174623</v>
      </c>
      <c r="U1268" s="237">
        <v>201.42</v>
      </c>
      <c r="V1268" s="155" t="s">
        <v>7270</v>
      </c>
    </row>
    <row r="1269" spans="1:22">
      <c r="A1269" s="261" t="s">
        <v>7261</v>
      </c>
      <c r="B1269" s="2" t="s">
        <v>466</v>
      </c>
      <c r="C1269" s="259" t="s">
        <v>7199</v>
      </c>
      <c r="D1269" s="259" t="s">
        <v>7260</v>
      </c>
      <c r="E1269" s="157" t="s">
        <v>273</v>
      </c>
      <c r="F1269" s="38" t="s">
        <v>7203</v>
      </c>
      <c r="G1269" s="285">
        <v>45.830543519999999</v>
      </c>
      <c r="H1269" s="285">
        <v>-129.75298907000001</v>
      </c>
      <c r="I1269" s="38" t="s">
        <v>7306</v>
      </c>
      <c r="J1269" s="38">
        <v>2020</v>
      </c>
      <c r="K1269" s="259" t="s">
        <v>7225</v>
      </c>
      <c r="L1269" s="284">
        <v>44048.067361111112</v>
      </c>
      <c r="M1269" s="284">
        <v>44048.079861111109</v>
      </c>
      <c r="N1269" s="284">
        <v>44048.109722222223</v>
      </c>
      <c r="O1269" s="284">
        <v>44048.123611111114</v>
      </c>
      <c r="P1269" s="38" t="s">
        <v>1364</v>
      </c>
      <c r="Q1269" s="239">
        <f t="shared" si="211"/>
        <v>2.9861111113859806E-2</v>
      </c>
      <c r="R1269" s="239">
        <f t="shared" si="212"/>
        <v>5.6250000001455192E-2</v>
      </c>
      <c r="S1269" s="21">
        <f t="shared" si="213"/>
        <v>0.17916666668315884</v>
      </c>
      <c r="U1269" s="237">
        <v>192.982</v>
      </c>
      <c r="V1269" s="155" t="s">
        <v>7271</v>
      </c>
    </row>
    <row r="1270" spans="1:22">
      <c r="A1270" s="261" t="s">
        <v>7261</v>
      </c>
      <c r="B1270" s="2" t="s">
        <v>466</v>
      </c>
      <c r="C1270" s="259" t="s">
        <v>7199</v>
      </c>
      <c r="D1270" s="259" t="s">
        <v>7260</v>
      </c>
      <c r="E1270" s="157" t="s">
        <v>273</v>
      </c>
      <c r="F1270" s="38" t="s">
        <v>7203</v>
      </c>
      <c r="G1270" s="285">
        <v>45.830548759999999</v>
      </c>
      <c r="H1270" s="285">
        <v>-129.75320457999999</v>
      </c>
      <c r="I1270" s="38" t="s">
        <v>7306</v>
      </c>
      <c r="J1270" s="38">
        <v>2020</v>
      </c>
      <c r="K1270" s="259" t="s">
        <v>7226</v>
      </c>
      <c r="L1270" s="284">
        <v>44048.145138888889</v>
      </c>
      <c r="M1270" s="284">
        <v>44048.159722222219</v>
      </c>
      <c r="N1270" s="284">
        <v>44048.240277777775</v>
      </c>
      <c r="O1270" s="284">
        <v>44048.256249999999</v>
      </c>
      <c r="P1270" s="38" t="s">
        <v>1364</v>
      </c>
      <c r="Q1270" s="239">
        <f t="shared" si="211"/>
        <v>8.0555555556202307E-2</v>
      </c>
      <c r="R1270" s="239">
        <f t="shared" si="212"/>
        <v>0.11111111110949423</v>
      </c>
      <c r="S1270" s="21">
        <f t="shared" si="213"/>
        <v>0.48333333333721384</v>
      </c>
      <c r="U1270" s="237">
        <v>205.95699999999999</v>
      </c>
      <c r="V1270" s="155" t="s">
        <v>7272</v>
      </c>
    </row>
    <row r="1271" spans="1:22">
      <c r="A1271" s="261" t="s">
        <v>7261</v>
      </c>
      <c r="B1271" s="2" t="s">
        <v>466</v>
      </c>
      <c r="C1271" s="259" t="s">
        <v>7199</v>
      </c>
      <c r="D1271" s="259" t="s">
        <v>7260</v>
      </c>
      <c r="E1271" s="157" t="s">
        <v>273</v>
      </c>
      <c r="F1271" s="38" t="s">
        <v>7203</v>
      </c>
      <c r="G1271" s="285">
        <v>45.82466565</v>
      </c>
      <c r="H1271" s="285">
        <v>-129.75572874</v>
      </c>
      <c r="I1271" s="38" t="s">
        <v>7306</v>
      </c>
      <c r="J1271" s="38">
        <v>2020</v>
      </c>
      <c r="K1271" s="259" t="s">
        <v>7227</v>
      </c>
      <c r="L1271" s="284">
        <v>44048.298611111109</v>
      </c>
      <c r="M1271" s="284">
        <v>44048.373611111114</v>
      </c>
      <c r="N1271" s="284">
        <v>44048.586111111108</v>
      </c>
      <c r="O1271" s="284">
        <v>44048.661805555559</v>
      </c>
      <c r="P1271" s="38" t="s">
        <v>1364</v>
      </c>
      <c r="Q1271" s="239">
        <f t="shared" si="211"/>
        <v>0.21249999999417923</v>
      </c>
      <c r="R1271" s="239">
        <f t="shared" si="212"/>
        <v>0.36319444444961846</v>
      </c>
      <c r="S1271" s="21">
        <f t="shared" si="213"/>
        <v>1.2749999999650754</v>
      </c>
      <c r="U1271" s="237">
        <v>2617.232</v>
      </c>
      <c r="V1271" s="155" t="s">
        <v>7274</v>
      </c>
    </row>
    <row r="1272" spans="1:22">
      <c r="A1272" s="261" t="s">
        <v>7261</v>
      </c>
      <c r="B1272" s="2" t="s">
        <v>466</v>
      </c>
      <c r="C1272" s="259" t="s">
        <v>7199</v>
      </c>
      <c r="D1272" s="259" t="s">
        <v>7260</v>
      </c>
      <c r="E1272" s="157" t="s">
        <v>273</v>
      </c>
      <c r="F1272" s="38" t="s">
        <v>7203</v>
      </c>
      <c r="G1272" s="285">
        <v>45.816499880000002</v>
      </c>
      <c r="H1272" s="285">
        <v>-129.75417827999999</v>
      </c>
      <c r="I1272" s="38" t="s">
        <v>7306</v>
      </c>
      <c r="J1272" s="38">
        <v>2020</v>
      </c>
      <c r="K1272" s="259" t="s">
        <v>7228</v>
      </c>
      <c r="L1272" s="284">
        <v>44048.724305555559</v>
      </c>
      <c r="M1272" s="284">
        <v>44048.802777777775</v>
      </c>
      <c r="N1272" s="284">
        <v>44049.10833333333</v>
      </c>
      <c r="O1272" s="284">
        <v>44049.185416666667</v>
      </c>
      <c r="P1272" s="38" t="s">
        <v>1364</v>
      </c>
      <c r="Q1272" s="239">
        <f t="shared" si="211"/>
        <v>0.30555555555474712</v>
      </c>
      <c r="R1272" s="239">
        <f t="shared" si="212"/>
        <v>0.46111111110803904</v>
      </c>
      <c r="S1272" s="21">
        <f t="shared" si="213"/>
        <v>1.8333333333284827</v>
      </c>
      <c r="U1272" s="237">
        <v>2612.2359999999999</v>
      </c>
      <c r="V1272" s="155" t="s">
        <v>7275</v>
      </c>
    </row>
    <row r="1273" spans="1:22">
      <c r="A1273" s="261" t="s">
        <v>7261</v>
      </c>
      <c r="B1273" s="2" t="s">
        <v>466</v>
      </c>
      <c r="C1273" s="259" t="s">
        <v>7199</v>
      </c>
      <c r="D1273" s="259" t="s">
        <v>7260</v>
      </c>
      <c r="E1273" s="157" t="s">
        <v>273</v>
      </c>
      <c r="F1273" s="38" t="s">
        <v>7203</v>
      </c>
      <c r="G1273" s="285">
        <v>45.933510339999998</v>
      </c>
      <c r="H1273" s="285">
        <v>-130.01399172999999</v>
      </c>
      <c r="I1273" s="38" t="s">
        <v>7306</v>
      </c>
      <c r="J1273" s="38">
        <v>2020</v>
      </c>
      <c r="K1273" s="259" t="s">
        <v>7229</v>
      </c>
      <c r="L1273" s="284">
        <v>44049.307638888888</v>
      </c>
      <c r="M1273" s="284">
        <v>44049.386805555558</v>
      </c>
      <c r="N1273" s="284">
        <v>44049.644444444442</v>
      </c>
      <c r="O1273" s="284">
        <v>44049.691666666666</v>
      </c>
      <c r="P1273" s="38" t="s">
        <v>7263</v>
      </c>
      <c r="Q1273" s="239">
        <f t="shared" si="211"/>
        <v>0.257638888884685</v>
      </c>
      <c r="R1273" s="239">
        <f t="shared" si="212"/>
        <v>0.38402777777810115</v>
      </c>
      <c r="S1273" s="21">
        <f t="shared" si="213"/>
        <v>1.54583333330811</v>
      </c>
      <c r="U1273" s="237">
        <v>1545.9090000000001</v>
      </c>
      <c r="V1273" s="155" t="s">
        <v>7276</v>
      </c>
    </row>
    <row r="1274" spans="1:22">
      <c r="A1274" s="261" t="s">
        <v>7261</v>
      </c>
      <c r="B1274" s="2" t="s">
        <v>466</v>
      </c>
      <c r="C1274" s="259" t="s">
        <v>7199</v>
      </c>
      <c r="D1274" s="259" t="s">
        <v>7260</v>
      </c>
      <c r="E1274" s="157" t="s">
        <v>273</v>
      </c>
      <c r="F1274" s="38" t="s">
        <v>7203</v>
      </c>
      <c r="G1274" s="285">
        <v>45.933537399999999</v>
      </c>
      <c r="H1274" s="285">
        <v>-130.01429358999999</v>
      </c>
      <c r="I1274" s="38" t="s">
        <v>7306</v>
      </c>
      <c r="J1274" s="38">
        <v>2020</v>
      </c>
      <c r="K1274" s="259" t="s">
        <v>7230</v>
      </c>
      <c r="L1274" s="284">
        <v>44049.728472222225</v>
      </c>
      <c r="M1274" s="284">
        <v>44049.78402777778</v>
      </c>
      <c r="N1274" s="284">
        <v>44049.96875</v>
      </c>
      <c r="O1274" s="284">
        <v>44050.033333333333</v>
      </c>
      <c r="P1274" s="38" t="s">
        <v>7263</v>
      </c>
      <c r="Q1274" s="239">
        <f t="shared" si="211"/>
        <v>0.18472222222044365</v>
      </c>
      <c r="R1274" s="239">
        <f t="shared" si="212"/>
        <v>0.30486111110803904</v>
      </c>
      <c r="S1274" s="21">
        <f t="shared" si="213"/>
        <v>1.1083333333226619</v>
      </c>
      <c r="U1274" s="237">
        <v>1545.3440000000001</v>
      </c>
      <c r="V1274" s="155" t="s">
        <v>7277</v>
      </c>
    </row>
    <row r="1275" spans="1:22">
      <c r="A1275" s="261" t="s">
        <v>7261</v>
      </c>
      <c r="B1275" s="2" t="s">
        <v>466</v>
      </c>
      <c r="C1275" s="259" t="s">
        <v>7199</v>
      </c>
      <c r="D1275" s="259" t="s">
        <v>7260</v>
      </c>
      <c r="E1275" s="157" t="s">
        <v>273</v>
      </c>
      <c r="F1275" s="38" t="s">
        <v>7203</v>
      </c>
      <c r="G1275" s="285">
        <v>45.92614562</v>
      </c>
      <c r="H1275" s="285">
        <v>-129.97899956000001</v>
      </c>
      <c r="I1275" s="38" t="s">
        <v>7306</v>
      </c>
      <c r="J1275" s="38">
        <v>2020</v>
      </c>
      <c r="K1275" s="259" t="s">
        <v>7231</v>
      </c>
      <c r="L1275" s="284">
        <v>44050.086805555555</v>
      </c>
      <c r="M1275" s="284">
        <v>44050.134027777778</v>
      </c>
      <c r="N1275" s="284">
        <v>44050.348611111112</v>
      </c>
      <c r="O1275" s="284">
        <v>44050.397222222222</v>
      </c>
      <c r="P1275" s="38" t="s">
        <v>1837</v>
      </c>
      <c r="Q1275" s="239">
        <f t="shared" si="211"/>
        <v>0.21458333333430346</v>
      </c>
      <c r="R1275" s="239">
        <f t="shared" si="212"/>
        <v>0.31041666666715173</v>
      </c>
      <c r="S1275" s="21">
        <f t="shared" si="213"/>
        <v>1.2875000000058208</v>
      </c>
      <c r="U1275" s="237">
        <v>1532.788</v>
      </c>
      <c r="V1275" s="155" t="s">
        <v>7278</v>
      </c>
    </row>
    <row r="1276" spans="1:22">
      <c r="A1276" s="261" t="s">
        <v>7261</v>
      </c>
      <c r="B1276" s="2" t="s">
        <v>466</v>
      </c>
      <c r="C1276" s="259" t="s">
        <v>7199</v>
      </c>
      <c r="D1276" s="259" t="s">
        <v>7260</v>
      </c>
      <c r="E1276" s="157" t="s">
        <v>273</v>
      </c>
      <c r="F1276" s="38" t="s">
        <v>7203</v>
      </c>
      <c r="G1276" s="285">
        <v>45.92634631</v>
      </c>
      <c r="H1276" s="285">
        <v>-129.97874426000001</v>
      </c>
      <c r="I1276" s="38" t="s">
        <v>7306</v>
      </c>
      <c r="J1276" s="38">
        <v>2020</v>
      </c>
      <c r="K1276" s="259" t="s">
        <v>7232</v>
      </c>
      <c r="L1276" s="284">
        <v>44050.855555555558</v>
      </c>
      <c r="M1276" s="284">
        <v>44050.913888888892</v>
      </c>
      <c r="N1276" s="284">
        <v>44051.350694444445</v>
      </c>
      <c r="O1276" s="284">
        <v>44051.407638888886</v>
      </c>
      <c r="P1276" s="38" t="s">
        <v>1837</v>
      </c>
      <c r="Q1276" s="239">
        <f t="shared" si="211"/>
        <v>0.43680555555329192</v>
      </c>
      <c r="R1276" s="239">
        <f t="shared" si="212"/>
        <v>0.55208333332848269</v>
      </c>
      <c r="S1276" s="21">
        <f t="shared" si="213"/>
        <v>2.6208333333197515</v>
      </c>
      <c r="U1276" s="237">
        <v>1523.87</v>
      </c>
      <c r="V1276" s="155" t="s">
        <v>7279</v>
      </c>
    </row>
    <row r="1277" spans="1:22">
      <c r="A1277" s="261" t="s">
        <v>7261</v>
      </c>
      <c r="B1277" s="2" t="s">
        <v>466</v>
      </c>
      <c r="C1277" s="259" t="s">
        <v>7199</v>
      </c>
      <c r="D1277" s="259" t="s">
        <v>7260</v>
      </c>
      <c r="E1277" s="157" t="s">
        <v>273</v>
      </c>
      <c r="F1277" s="38" t="s">
        <v>7203</v>
      </c>
      <c r="G1277" s="285">
        <v>45.829658690000002</v>
      </c>
      <c r="H1277" s="285">
        <v>-129.75928300000001</v>
      </c>
      <c r="I1277" s="38" t="s">
        <v>7306</v>
      </c>
      <c r="J1277" s="38">
        <v>2020</v>
      </c>
      <c r="K1277" s="259" t="s">
        <v>7233</v>
      </c>
      <c r="L1277" s="284">
        <v>44052.165277777778</v>
      </c>
      <c r="M1277" s="284">
        <v>44052.188888888886</v>
      </c>
      <c r="N1277" s="284">
        <v>44052.502083333333</v>
      </c>
      <c r="O1277" s="284">
        <v>44052.513888888891</v>
      </c>
      <c r="P1277" s="38" t="s">
        <v>1558</v>
      </c>
      <c r="Q1277" s="239">
        <f t="shared" si="211"/>
        <v>0.31319444444670808</v>
      </c>
      <c r="R1277" s="239">
        <f t="shared" si="212"/>
        <v>0.34861111111240461</v>
      </c>
      <c r="S1277" s="21">
        <f t="shared" si="213"/>
        <v>1.8791666666802485</v>
      </c>
      <c r="U1277" s="237">
        <v>2605.7399999999998</v>
      </c>
      <c r="V1277" s="155" t="s">
        <v>7280</v>
      </c>
    </row>
    <row r="1278" spans="1:22">
      <c r="A1278" s="261" t="s">
        <v>7261</v>
      </c>
      <c r="B1278" s="2" t="s">
        <v>466</v>
      </c>
      <c r="C1278" s="259" t="s">
        <v>7199</v>
      </c>
      <c r="D1278" s="259" t="s">
        <v>7260</v>
      </c>
      <c r="E1278" s="157" t="s">
        <v>273</v>
      </c>
      <c r="F1278" s="38" t="s">
        <v>7203</v>
      </c>
      <c r="G1278" s="285">
        <v>45.926274790000001</v>
      </c>
      <c r="H1278" s="285">
        <v>-129.97872414</v>
      </c>
      <c r="I1278" s="38" t="s">
        <v>7306</v>
      </c>
      <c r="J1278" s="38">
        <v>2020</v>
      </c>
      <c r="K1278" s="259" t="s">
        <v>7234</v>
      </c>
      <c r="L1278" s="284">
        <v>44052.819444444445</v>
      </c>
      <c r="M1278" s="284">
        <v>44052.895138888889</v>
      </c>
      <c r="N1278" s="284">
        <v>44053.013194444444</v>
      </c>
      <c r="O1278" s="284">
        <v>44053.066666666666</v>
      </c>
      <c r="P1278" s="38" t="s">
        <v>1837</v>
      </c>
      <c r="Q1278" s="239">
        <f t="shared" si="211"/>
        <v>0.11805555555474712</v>
      </c>
      <c r="R1278" s="239">
        <f t="shared" si="212"/>
        <v>0.24722222222044365</v>
      </c>
      <c r="S1278" s="21">
        <f t="shared" si="213"/>
        <v>0.70833333332848269</v>
      </c>
      <c r="U1278" s="237">
        <v>1523</v>
      </c>
      <c r="V1278" s="155" t="s">
        <v>7281</v>
      </c>
    </row>
    <row r="1279" spans="1:22">
      <c r="A1279" s="261" t="s">
        <v>7261</v>
      </c>
      <c r="B1279" s="2" t="s">
        <v>466</v>
      </c>
      <c r="C1279" s="259" t="s">
        <v>7199</v>
      </c>
      <c r="D1279" s="259" t="s">
        <v>7260</v>
      </c>
      <c r="E1279" s="157" t="s">
        <v>273</v>
      </c>
      <c r="F1279" s="38" t="s">
        <v>7203</v>
      </c>
      <c r="G1279" s="285">
        <v>45.829712700000002</v>
      </c>
      <c r="H1279" s="285">
        <v>-129.75921724</v>
      </c>
      <c r="I1279" s="38" t="s">
        <v>7306</v>
      </c>
      <c r="J1279" s="38">
        <v>2020</v>
      </c>
      <c r="K1279" s="259" t="s">
        <v>7235</v>
      </c>
      <c r="L1279" s="284">
        <v>44053.194444444445</v>
      </c>
      <c r="M1279" s="284">
        <v>44053.213194444441</v>
      </c>
      <c r="N1279" s="284">
        <v>44053.433333333334</v>
      </c>
      <c r="O1279" s="284">
        <v>44053.44027777778</v>
      </c>
      <c r="P1279" s="38" t="s">
        <v>1364</v>
      </c>
      <c r="Q1279" s="239">
        <f t="shared" si="211"/>
        <v>0.22013888889341615</v>
      </c>
      <c r="R1279" s="239">
        <f t="shared" si="212"/>
        <v>0.24583333333430346</v>
      </c>
      <c r="S1279" s="21">
        <f t="shared" si="213"/>
        <v>1.3208333333604969</v>
      </c>
      <c r="U1279" s="237">
        <v>1394.39</v>
      </c>
      <c r="V1279" s="155" t="s">
        <v>7282</v>
      </c>
    </row>
    <row r="1280" spans="1:22">
      <c r="A1280" s="261" t="s">
        <v>7261</v>
      </c>
      <c r="B1280" s="2" t="s">
        <v>466</v>
      </c>
      <c r="C1280" s="259" t="s">
        <v>7199</v>
      </c>
      <c r="D1280" s="259" t="s">
        <v>7260</v>
      </c>
      <c r="E1280" s="157" t="s">
        <v>273</v>
      </c>
      <c r="F1280" s="38" t="s">
        <v>7203</v>
      </c>
      <c r="G1280" s="285">
        <v>44.368163930000001</v>
      </c>
      <c r="H1280" s="285">
        <v>-124.95277779</v>
      </c>
      <c r="I1280" s="38" t="s">
        <v>7305</v>
      </c>
      <c r="J1280" s="38">
        <v>2020</v>
      </c>
      <c r="K1280" s="259" t="s">
        <v>7236</v>
      </c>
      <c r="L1280" s="284">
        <v>44054.713888888888</v>
      </c>
      <c r="M1280" s="284">
        <v>44054.741666666669</v>
      </c>
      <c r="N1280" s="284">
        <v>44054.941666666666</v>
      </c>
      <c r="O1280" s="284">
        <v>44054.947916666664</v>
      </c>
      <c r="P1280" s="38" t="s">
        <v>7262</v>
      </c>
      <c r="Q1280" s="239">
        <f t="shared" si="211"/>
        <v>0.19999999999708962</v>
      </c>
      <c r="R1280" s="239">
        <f t="shared" si="212"/>
        <v>0.23402777777664596</v>
      </c>
      <c r="S1280" s="21">
        <f t="shared" si="213"/>
        <v>1.1999999999825377</v>
      </c>
      <c r="U1280" s="237">
        <v>580.14</v>
      </c>
      <c r="V1280" s="155" t="s">
        <v>7283</v>
      </c>
    </row>
    <row r="1281" spans="1:22">
      <c r="A1281" s="261" t="s">
        <v>7261</v>
      </c>
      <c r="B1281" s="2" t="s">
        <v>466</v>
      </c>
      <c r="C1281" s="259" t="s">
        <v>7199</v>
      </c>
      <c r="D1281" s="259" t="s">
        <v>7260</v>
      </c>
      <c r="E1281" s="157" t="s">
        <v>273</v>
      </c>
      <c r="F1281" s="38" t="s">
        <v>7203</v>
      </c>
      <c r="G1281" s="285">
        <v>44.527404009999998</v>
      </c>
      <c r="H1281" s="285">
        <v>-125.38040837</v>
      </c>
      <c r="I1281" s="38" t="s">
        <v>7305</v>
      </c>
      <c r="J1281" s="38">
        <v>2020</v>
      </c>
      <c r="K1281" s="259" t="s">
        <v>7237</v>
      </c>
      <c r="L1281" s="284">
        <v>44055.341666666667</v>
      </c>
      <c r="M1281" s="284">
        <v>44055.369444444441</v>
      </c>
      <c r="N1281" s="284">
        <v>44055.832638888889</v>
      </c>
      <c r="O1281" s="284">
        <v>44055.843055555553</v>
      </c>
      <c r="P1281" s="38" t="s">
        <v>1622</v>
      </c>
      <c r="Q1281" s="239">
        <f t="shared" si="211"/>
        <v>0.46319444444816327</v>
      </c>
      <c r="R1281" s="239">
        <f t="shared" si="212"/>
        <v>0.50138888888614019</v>
      </c>
      <c r="S1281" s="21">
        <f t="shared" si="213"/>
        <v>2.7791666666889796</v>
      </c>
      <c r="U1281" s="237">
        <v>2893.29</v>
      </c>
      <c r="V1281" s="155" t="s">
        <v>7280</v>
      </c>
    </row>
    <row r="1282" spans="1:22">
      <c r="A1282" s="261" t="s">
        <v>7261</v>
      </c>
      <c r="B1282" s="2" t="s">
        <v>466</v>
      </c>
      <c r="C1282" s="259" t="s">
        <v>7199</v>
      </c>
      <c r="D1282" s="259" t="s">
        <v>7260</v>
      </c>
      <c r="E1282" s="157" t="s">
        <v>273</v>
      </c>
      <c r="F1282" s="38" t="s">
        <v>7203</v>
      </c>
      <c r="G1282" s="285">
        <v>44.63742534</v>
      </c>
      <c r="H1282" s="285">
        <v>-124.30541581</v>
      </c>
      <c r="I1282" s="38" t="s">
        <v>7305</v>
      </c>
      <c r="J1282" s="38">
        <v>2020</v>
      </c>
      <c r="K1282" s="259" t="s">
        <v>7238</v>
      </c>
      <c r="L1282" s="284">
        <v>44056.125694444447</v>
      </c>
      <c r="M1282" s="284">
        <v>44056.138194444444</v>
      </c>
      <c r="N1282" s="284">
        <v>44056.163888888892</v>
      </c>
      <c r="O1282" s="284">
        <v>44056.174305555556</v>
      </c>
      <c r="P1282" s="38" t="s">
        <v>7264</v>
      </c>
      <c r="Q1282" s="239">
        <f t="shared" si="211"/>
        <v>2.5694444448163267E-2</v>
      </c>
      <c r="R1282" s="239">
        <f t="shared" si="212"/>
        <v>4.8611111109494232E-2</v>
      </c>
      <c r="S1282" s="21">
        <f t="shared" si="213"/>
        <v>0.1541666666889796</v>
      </c>
      <c r="U1282" s="237">
        <v>81.95</v>
      </c>
      <c r="V1282" s="155" t="s">
        <v>7284</v>
      </c>
    </row>
    <row r="1283" spans="1:22">
      <c r="A1283" s="261" t="s">
        <v>7261</v>
      </c>
      <c r="B1283" s="2" t="s">
        <v>466</v>
      </c>
      <c r="C1283" s="259" t="s">
        <v>7199</v>
      </c>
      <c r="D1283" s="259" t="s">
        <v>7260</v>
      </c>
      <c r="E1283" s="157" t="s">
        <v>273</v>
      </c>
      <c r="F1283" s="38" t="s">
        <v>7203</v>
      </c>
      <c r="G1283" s="285">
        <v>44.637233379999998</v>
      </c>
      <c r="H1283" s="285">
        <v>-124.30577343</v>
      </c>
      <c r="I1283" s="38" t="s">
        <v>7305</v>
      </c>
      <c r="J1283" s="38">
        <v>2020</v>
      </c>
      <c r="K1283" s="259" t="s">
        <v>7239</v>
      </c>
      <c r="L1283" s="284">
        <v>44056.185416666667</v>
      </c>
      <c r="M1283" s="284">
        <v>44056.197222222225</v>
      </c>
      <c r="N1283" s="284">
        <v>44056.244444444441</v>
      </c>
      <c r="O1283" s="284">
        <v>44056.254166666666</v>
      </c>
      <c r="P1283" s="38" t="s">
        <v>7264</v>
      </c>
      <c r="Q1283" s="239">
        <f t="shared" si="211"/>
        <v>4.722222221607808E-2</v>
      </c>
      <c r="R1283" s="239">
        <f t="shared" si="212"/>
        <v>6.8749999998544808E-2</v>
      </c>
      <c r="S1283" s="21">
        <f t="shared" si="213"/>
        <v>0.28333333329646848</v>
      </c>
      <c r="U1283" s="237">
        <v>83.35</v>
      </c>
      <c r="V1283" s="155" t="s">
        <v>7285</v>
      </c>
    </row>
    <row r="1284" spans="1:22">
      <c r="A1284" s="261" t="s">
        <v>7261</v>
      </c>
      <c r="B1284" s="2" t="s">
        <v>466</v>
      </c>
      <c r="C1284" s="259" t="s">
        <v>7199</v>
      </c>
      <c r="D1284" s="259" t="s">
        <v>7260</v>
      </c>
      <c r="E1284" s="157" t="s">
        <v>273</v>
      </c>
      <c r="F1284" s="38" t="s">
        <v>7203</v>
      </c>
      <c r="G1284" s="285">
        <v>44.637159830000002</v>
      </c>
      <c r="H1284" s="285">
        <v>-124.30541417000001</v>
      </c>
      <c r="I1284" s="38" t="s">
        <v>7305</v>
      </c>
      <c r="J1284" s="38">
        <v>2020</v>
      </c>
      <c r="K1284" s="259" t="s">
        <v>7240</v>
      </c>
      <c r="L1284" s="284">
        <v>44056.286111111112</v>
      </c>
      <c r="M1284" s="284">
        <v>44056.305555555555</v>
      </c>
      <c r="N1284" s="284">
        <v>44056.443055555559</v>
      </c>
      <c r="O1284" s="284">
        <v>44056.463888888888</v>
      </c>
      <c r="P1284" s="38" t="s">
        <v>7264</v>
      </c>
      <c r="Q1284" s="239">
        <f t="shared" si="211"/>
        <v>0.13750000000436557</v>
      </c>
      <c r="R1284" s="239">
        <f t="shared" si="212"/>
        <v>0.17777777777519077</v>
      </c>
      <c r="S1284" s="21">
        <f t="shared" si="213"/>
        <v>0.82500000002619345</v>
      </c>
      <c r="U1284" s="237">
        <v>80.87</v>
      </c>
      <c r="V1284" s="155" t="s">
        <v>7286</v>
      </c>
    </row>
    <row r="1285" spans="1:22">
      <c r="A1285" s="261" t="s">
        <v>7261</v>
      </c>
      <c r="B1285" s="2" t="s">
        <v>466</v>
      </c>
      <c r="C1285" s="259" t="s">
        <v>7199</v>
      </c>
      <c r="D1285" s="259" t="s">
        <v>7260</v>
      </c>
      <c r="E1285" s="157" t="s">
        <v>273</v>
      </c>
      <c r="F1285" s="38" t="s">
        <v>7203</v>
      </c>
      <c r="G1285" s="285">
        <v>44.637414710000002</v>
      </c>
      <c r="H1285" s="285">
        <v>-124.30557797</v>
      </c>
      <c r="I1285" s="38" t="s">
        <v>7305</v>
      </c>
      <c r="J1285" s="38">
        <v>2020</v>
      </c>
      <c r="K1285" s="259" t="s">
        <v>7241</v>
      </c>
      <c r="L1285" s="284">
        <v>44058.829861111109</v>
      </c>
      <c r="M1285" s="284">
        <v>44058.85</v>
      </c>
      <c r="N1285" s="284">
        <v>44058.890972222223</v>
      </c>
      <c r="O1285" s="284">
        <v>44058.898611111108</v>
      </c>
      <c r="P1285" s="38" t="s">
        <v>7264</v>
      </c>
      <c r="Q1285" s="239">
        <f t="shared" si="211"/>
        <v>4.0972222224809229E-2</v>
      </c>
      <c r="R1285" s="239">
        <f t="shared" si="212"/>
        <v>6.8749999998544808E-2</v>
      </c>
      <c r="S1285" s="21">
        <f t="shared" si="213"/>
        <v>0.24583333334885538</v>
      </c>
      <c r="U1285" s="237">
        <v>81.95</v>
      </c>
      <c r="V1285" s="155" t="s">
        <v>7287</v>
      </c>
    </row>
    <row r="1286" spans="1:22">
      <c r="A1286" s="261" t="s">
        <v>7261</v>
      </c>
      <c r="B1286" s="2" t="s">
        <v>466</v>
      </c>
      <c r="C1286" s="259" t="s">
        <v>7199</v>
      </c>
      <c r="D1286" s="259" t="s">
        <v>7260</v>
      </c>
      <c r="E1286" s="157" t="s">
        <v>273</v>
      </c>
      <c r="F1286" s="38" t="s">
        <v>7203</v>
      </c>
      <c r="G1286" s="285">
        <v>45.939915790000001</v>
      </c>
      <c r="H1286" s="285">
        <v>-129.97452208000001</v>
      </c>
      <c r="I1286" s="38" t="s">
        <v>7306</v>
      </c>
      <c r="J1286" s="38">
        <v>2020</v>
      </c>
      <c r="K1286" s="259" t="s">
        <v>7242</v>
      </c>
      <c r="L1286" s="284">
        <v>44059.803472222222</v>
      </c>
      <c r="M1286" s="284">
        <v>44059.869444444441</v>
      </c>
      <c r="N1286" s="284">
        <v>44060.056944444441</v>
      </c>
      <c r="O1286" s="284">
        <v>44060.102083333331</v>
      </c>
      <c r="P1286" s="38" t="s">
        <v>7265</v>
      </c>
      <c r="Q1286" s="239">
        <f t="shared" si="211"/>
        <v>0.1875</v>
      </c>
      <c r="R1286" s="239">
        <f t="shared" si="212"/>
        <v>0.29861111110949423</v>
      </c>
      <c r="S1286" s="21">
        <f t="shared" si="213"/>
        <v>1.125</v>
      </c>
      <c r="U1286" s="237">
        <v>1519</v>
      </c>
      <c r="V1286" s="155" t="s">
        <v>7288</v>
      </c>
    </row>
    <row r="1287" spans="1:22">
      <c r="A1287" s="261" t="s">
        <v>7261</v>
      </c>
      <c r="B1287" s="2" t="s">
        <v>466</v>
      </c>
      <c r="C1287" s="259" t="s">
        <v>7199</v>
      </c>
      <c r="D1287" s="259" t="s">
        <v>7260</v>
      </c>
      <c r="E1287" s="157" t="s">
        <v>273</v>
      </c>
      <c r="F1287" s="38" t="s">
        <v>7203</v>
      </c>
      <c r="G1287" s="285">
        <v>45.934116549999999</v>
      </c>
      <c r="H1287" s="285">
        <v>-130.01314694999999</v>
      </c>
      <c r="I1287" s="38" t="s">
        <v>7306</v>
      </c>
      <c r="J1287" s="38">
        <v>2020</v>
      </c>
      <c r="K1287" s="259" t="s">
        <v>7243</v>
      </c>
      <c r="L1287" s="284">
        <v>44060.162499999999</v>
      </c>
      <c r="M1287" s="284">
        <v>44060.212500000001</v>
      </c>
      <c r="N1287" s="284">
        <v>44060.324305555558</v>
      </c>
      <c r="O1287" s="284">
        <v>44060.370833333334</v>
      </c>
      <c r="P1287" s="38" t="s">
        <v>1367</v>
      </c>
      <c r="Q1287" s="239">
        <f t="shared" si="211"/>
        <v>0.11180555555620231</v>
      </c>
      <c r="R1287" s="239">
        <f t="shared" si="212"/>
        <v>0.20833333333575865</v>
      </c>
      <c r="S1287" s="21">
        <f t="shared" si="213"/>
        <v>0.67083333333721384</v>
      </c>
      <c r="U1287" s="237">
        <v>1543.99</v>
      </c>
      <c r="V1287" s="155" t="s">
        <v>7289</v>
      </c>
    </row>
    <row r="1288" spans="1:22">
      <c r="A1288" s="261" t="s">
        <v>7261</v>
      </c>
      <c r="B1288" s="2" t="s">
        <v>466</v>
      </c>
      <c r="C1288" s="259" t="s">
        <v>7199</v>
      </c>
      <c r="D1288" s="259" t="s">
        <v>7260</v>
      </c>
      <c r="E1288" s="157" t="s">
        <v>273</v>
      </c>
      <c r="F1288" s="38" t="s">
        <v>7203</v>
      </c>
      <c r="G1288" s="285">
        <v>45.926108390000003</v>
      </c>
      <c r="H1288" s="285">
        <v>-129.97880925000001</v>
      </c>
      <c r="I1288" s="38" t="s">
        <v>7306</v>
      </c>
      <c r="J1288" s="38">
        <v>2020</v>
      </c>
      <c r="K1288" s="259" t="s">
        <v>7244</v>
      </c>
      <c r="L1288" s="284">
        <v>44060.413194444445</v>
      </c>
      <c r="M1288" s="284">
        <v>44060.467361111114</v>
      </c>
      <c r="N1288" s="284">
        <v>44060.56527777778</v>
      </c>
      <c r="O1288" s="284">
        <v>44060.611111111109</v>
      </c>
      <c r="P1288" s="38" t="s">
        <v>1837</v>
      </c>
      <c r="Q1288" s="239">
        <f t="shared" si="211"/>
        <v>9.7916666665696539E-2</v>
      </c>
      <c r="R1288" s="239">
        <f t="shared" si="212"/>
        <v>0.19791666666424135</v>
      </c>
      <c r="S1288" s="21">
        <f t="shared" si="213"/>
        <v>0.58749999999417923</v>
      </c>
      <c r="U1288" s="237">
        <v>1520.83</v>
      </c>
      <c r="V1288" s="155" t="s">
        <v>7290</v>
      </c>
    </row>
    <row r="1289" spans="1:22">
      <c r="A1289" s="261" t="s">
        <v>7261</v>
      </c>
      <c r="B1289" s="2" t="s">
        <v>466</v>
      </c>
      <c r="C1289" s="259" t="s">
        <v>7199</v>
      </c>
      <c r="D1289" s="259" t="s">
        <v>7260</v>
      </c>
      <c r="E1289" s="157" t="s">
        <v>273</v>
      </c>
      <c r="F1289" s="38" t="s">
        <v>7203</v>
      </c>
      <c r="G1289" s="285">
        <v>45.829795910000001</v>
      </c>
      <c r="H1289" s="285">
        <v>-129.75936902000001</v>
      </c>
      <c r="I1289" s="38" t="s">
        <v>7306</v>
      </c>
      <c r="J1289" s="38">
        <v>2020</v>
      </c>
      <c r="K1289" s="259" t="s">
        <v>7245</v>
      </c>
      <c r="L1289" s="284">
        <v>44060.715277777781</v>
      </c>
      <c r="M1289" s="284">
        <v>44060.728472222225</v>
      </c>
      <c r="N1289" s="284">
        <v>44061.030555555553</v>
      </c>
      <c r="O1289" s="284">
        <v>44061.040972222225</v>
      </c>
      <c r="P1289" s="38" t="s">
        <v>1364</v>
      </c>
      <c r="Q1289" s="239">
        <f t="shared" si="211"/>
        <v>0.30208333332848269</v>
      </c>
      <c r="R1289" s="239">
        <f t="shared" si="212"/>
        <v>0.32569444444379769</v>
      </c>
      <c r="S1289" s="21">
        <f t="shared" si="213"/>
        <v>1.8124999999708962</v>
      </c>
      <c r="U1289" s="237">
        <v>2603.11</v>
      </c>
      <c r="V1289" s="155" t="s">
        <v>7291</v>
      </c>
    </row>
    <row r="1290" spans="1:22">
      <c r="A1290" s="261" t="s">
        <v>7261</v>
      </c>
      <c r="B1290" s="2" t="s">
        <v>466</v>
      </c>
      <c r="C1290" s="259" t="s">
        <v>7199</v>
      </c>
      <c r="D1290" s="259" t="s">
        <v>7260</v>
      </c>
      <c r="E1290" s="157" t="s">
        <v>273</v>
      </c>
      <c r="F1290" s="38" t="s">
        <v>7203</v>
      </c>
      <c r="G1290" s="285">
        <v>44.48172958</v>
      </c>
      <c r="H1290" s="285">
        <v>-125.14976335999999</v>
      </c>
      <c r="I1290" s="38" t="s">
        <v>7305</v>
      </c>
      <c r="J1290" s="38">
        <v>2020</v>
      </c>
      <c r="K1290" s="259" t="s">
        <v>7246</v>
      </c>
      <c r="L1290" s="284">
        <v>44061.774305555555</v>
      </c>
      <c r="M1290" s="284">
        <v>44061.829861111109</v>
      </c>
      <c r="N1290" s="284">
        <v>44061.92291666667</v>
      </c>
      <c r="O1290" s="284">
        <v>44061.963194444441</v>
      </c>
      <c r="P1290" s="38" t="s">
        <v>7266</v>
      </c>
      <c r="Q1290" s="239">
        <f t="shared" si="211"/>
        <v>9.3055555560567882E-2</v>
      </c>
      <c r="R1290" s="239">
        <f t="shared" si="212"/>
        <v>0.18888888888614019</v>
      </c>
      <c r="S1290" s="21">
        <f t="shared" si="213"/>
        <v>0.55833333336340729</v>
      </c>
      <c r="U1290" s="237">
        <v>1247.28</v>
      </c>
      <c r="V1290" s="155" t="s">
        <v>7292</v>
      </c>
    </row>
    <row r="1291" spans="1:22">
      <c r="A1291" s="261" t="s">
        <v>7261</v>
      </c>
      <c r="B1291" s="2" t="s">
        <v>466</v>
      </c>
      <c r="C1291" s="259" t="s">
        <v>7199</v>
      </c>
      <c r="D1291" s="259" t="s">
        <v>7260</v>
      </c>
      <c r="E1291" s="157" t="s">
        <v>273</v>
      </c>
      <c r="F1291" s="38" t="s">
        <v>7203</v>
      </c>
      <c r="G1291" s="237">
        <v>44.369374669999999</v>
      </c>
      <c r="H1291" s="237">
        <v>-124.953891</v>
      </c>
      <c r="I1291" s="38" t="s">
        <v>7305</v>
      </c>
      <c r="J1291" s="38">
        <v>2020</v>
      </c>
      <c r="K1291" s="259" t="s">
        <v>7247</v>
      </c>
      <c r="L1291" s="284">
        <v>44062.06527777778</v>
      </c>
      <c r="M1291" s="284">
        <v>44062.093055555553</v>
      </c>
      <c r="N1291" s="284">
        <v>44062.186111111114</v>
      </c>
      <c r="O1291" s="284">
        <v>44062.210416666669</v>
      </c>
      <c r="P1291" s="38" t="s">
        <v>1893</v>
      </c>
      <c r="Q1291" s="239">
        <f t="shared" si="211"/>
        <v>9.3055555560567882E-2</v>
      </c>
      <c r="R1291" s="239">
        <f t="shared" si="212"/>
        <v>0.14513888888905058</v>
      </c>
      <c r="S1291" s="21">
        <f t="shared" si="213"/>
        <v>0.55833333336340729</v>
      </c>
      <c r="U1291" s="237">
        <v>580.69000000000005</v>
      </c>
      <c r="V1291" s="155" t="s">
        <v>7293</v>
      </c>
    </row>
    <row r="1292" spans="1:22">
      <c r="A1292" s="261" t="s">
        <v>7261</v>
      </c>
      <c r="B1292" s="2" t="s">
        <v>466</v>
      </c>
      <c r="C1292" s="259" t="s">
        <v>7199</v>
      </c>
      <c r="D1292" s="259" t="s">
        <v>7260</v>
      </c>
      <c r="E1292" s="157" t="s">
        <v>273</v>
      </c>
      <c r="F1292" s="38" t="s">
        <v>7203</v>
      </c>
      <c r="G1292" s="285">
        <v>44.369245859999999</v>
      </c>
      <c r="H1292" s="285">
        <v>-124.95369201</v>
      </c>
      <c r="I1292" s="38" t="s">
        <v>7305</v>
      </c>
      <c r="J1292" s="38">
        <v>2020</v>
      </c>
      <c r="K1292" s="259" t="s">
        <v>7248</v>
      </c>
      <c r="L1292" s="284">
        <v>44062.228472222225</v>
      </c>
      <c r="M1292" s="284">
        <v>44062.263194444444</v>
      </c>
      <c r="N1292" s="284">
        <v>44062.371527777781</v>
      </c>
      <c r="O1292" s="284">
        <v>44062.394444444442</v>
      </c>
      <c r="P1292" s="38" t="s">
        <v>1893</v>
      </c>
      <c r="Q1292" s="239">
        <f t="shared" si="211"/>
        <v>0.10833333333721384</v>
      </c>
      <c r="R1292" s="239">
        <f t="shared" si="212"/>
        <v>0.16597222221753327</v>
      </c>
      <c r="S1292" s="21">
        <f t="shared" si="213"/>
        <v>0.65000000002328306</v>
      </c>
      <c r="U1292" s="237">
        <v>584.54999999999995</v>
      </c>
      <c r="V1292" s="155" t="s">
        <v>7286</v>
      </c>
    </row>
    <row r="1293" spans="1:22">
      <c r="A1293" s="261" t="s">
        <v>7261</v>
      </c>
      <c r="B1293" s="2" t="s">
        <v>466</v>
      </c>
      <c r="C1293" s="259" t="s">
        <v>7199</v>
      </c>
      <c r="D1293" s="259" t="s">
        <v>7260</v>
      </c>
      <c r="E1293" s="157" t="s">
        <v>273</v>
      </c>
      <c r="F1293" s="38" t="s">
        <v>7203</v>
      </c>
      <c r="G1293" s="285">
        <v>44.569921309999998</v>
      </c>
      <c r="H1293" s="285">
        <v>-125.14655589</v>
      </c>
      <c r="I1293" s="38" t="s">
        <v>7305</v>
      </c>
      <c r="J1293" s="38">
        <v>2020</v>
      </c>
      <c r="K1293" s="259" t="s">
        <v>7249</v>
      </c>
      <c r="L1293" s="284">
        <v>44062.549305555556</v>
      </c>
      <c r="M1293" s="284">
        <v>44062.59097222222</v>
      </c>
      <c r="N1293" s="284">
        <v>44062.765972222223</v>
      </c>
      <c r="O1293" s="284">
        <v>44062.793749999997</v>
      </c>
      <c r="P1293" s="38" t="s">
        <v>1781</v>
      </c>
      <c r="Q1293" s="239">
        <f t="shared" si="211"/>
        <v>0.17500000000291038</v>
      </c>
      <c r="R1293" s="239">
        <f t="shared" si="212"/>
        <v>0.24444444444088731</v>
      </c>
      <c r="S1293" s="21">
        <f t="shared" si="213"/>
        <v>1.0500000000174623</v>
      </c>
      <c r="U1293" s="237">
        <v>774.03</v>
      </c>
      <c r="V1293" s="155" t="s">
        <v>7294</v>
      </c>
    </row>
    <row r="1294" spans="1:22">
      <c r="A1294" s="261" t="s">
        <v>7261</v>
      </c>
      <c r="B1294" s="2" t="s">
        <v>466</v>
      </c>
      <c r="C1294" s="259" t="s">
        <v>7199</v>
      </c>
      <c r="D1294" s="259" t="s">
        <v>7260</v>
      </c>
      <c r="E1294" s="157" t="s">
        <v>273</v>
      </c>
      <c r="F1294" s="38" t="s">
        <v>7203</v>
      </c>
      <c r="G1294" s="285">
        <v>44.569807590000003</v>
      </c>
      <c r="H1294" s="285">
        <v>-125.1465931</v>
      </c>
      <c r="I1294" s="38" t="s">
        <v>7305</v>
      </c>
      <c r="J1294" s="38">
        <v>2020</v>
      </c>
      <c r="K1294" s="259" t="s">
        <v>7250</v>
      </c>
      <c r="L1294" s="284">
        <v>44062.854166666664</v>
      </c>
      <c r="M1294" s="284">
        <v>44062.888888888891</v>
      </c>
      <c r="N1294" s="284">
        <v>44063.097916666666</v>
      </c>
      <c r="O1294" s="284">
        <v>44063.13958333333</v>
      </c>
      <c r="P1294" s="38" t="s">
        <v>1781</v>
      </c>
      <c r="Q1294" s="239">
        <f t="shared" si="211"/>
        <v>0.20902777777519077</v>
      </c>
      <c r="R1294" s="239">
        <f t="shared" si="212"/>
        <v>0.28541666666569654</v>
      </c>
      <c r="S1294" s="21">
        <f t="shared" si="213"/>
        <v>1.2541666666511446</v>
      </c>
      <c r="U1294" s="237">
        <v>774.83</v>
      </c>
      <c r="V1294" s="177" t="s">
        <v>7295</v>
      </c>
    </row>
    <row r="1295" spans="1:22">
      <c r="A1295" s="261" t="s">
        <v>7261</v>
      </c>
      <c r="B1295" s="2" t="s">
        <v>466</v>
      </c>
      <c r="C1295" s="259" t="s">
        <v>7199</v>
      </c>
      <c r="D1295" s="259" t="s">
        <v>7260</v>
      </c>
      <c r="E1295" s="157" t="s">
        <v>273</v>
      </c>
      <c r="F1295" s="38" t="s">
        <v>7203</v>
      </c>
      <c r="G1295" s="285">
        <v>44.570173560000001</v>
      </c>
      <c r="H1295" s="285">
        <v>-125.14674248</v>
      </c>
      <c r="I1295" s="38" t="s">
        <v>7305</v>
      </c>
      <c r="J1295" s="38">
        <v>2020</v>
      </c>
      <c r="K1295" s="259" t="s">
        <v>7251</v>
      </c>
      <c r="L1295" s="284">
        <v>44063.203472222223</v>
      </c>
      <c r="M1295" s="284">
        <v>44063.234722222223</v>
      </c>
      <c r="N1295" s="284">
        <v>44063.390277777777</v>
      </c>
      <c r="O1295" s="284">
        <v>44063.398611111108</v>
      </c>
      <c r="P1295" s="38" t="s">
        <v>1781</v>
      </c>
      <c r="Q1295" s="239">
        <f t="shared" si="211"/>
        <v>0.15555555555329192</v>
      </c>
      <c r="R1295" s="239">
        <f t="shared" si="212"/>
        <v>0.195138888884685</v>
      </c>
      <c r="S1295" s="21">
        <f t="shared" si="213"/>
        <v>0.93333333331975155</v>
      </c>
      <c r="U1295" s="237">
        <v>775.08</v>
      </c>
      <c r="V1295" s="177" t="s">
        <v>7296</v>
      </c>
    </row>
    <row r="1296" spans="1:22">
      <c r="A1296" s="261" t="s">
        <v>7261</v>
      </c>
      <c r="B1296" s="2" t="s">
        <v>466</v>
      </c>
      <c r="C1296" s="259" t="s">
        <v>7199</v>
      </c>
      <c r="D1296" s="259" t="s">
        <v>7260</v>
      </c>
      <c r="E1296" s="157" t="s">
        <v>273</v>
      </c>
      <c r="F1296" s="38" t="s">
        <v>7203</v>
      </c>
      <c r="G1296" s="285">
        <v>44.569931269999998</v>
      </c>
      <c r="H1296" s="285">
        <v>-125.14693864</v>
      </c>
      <c r="I1296" s="38" t="s">
        <v>7305</v>
      </c>
      <c r="J1296" s="38">
        <v>2020</v>
      </c>
      <c r="K1296" s="259" t="s">
        <v>7252</v>
      </c>
      <c r="L1296" s="284">
        <v>44063.505555555559</v>
      </c>
      <c r="M1296" s="284">
        <v>44063.55</v>
      </c>
      <c r="N1296" s="284">
        <v>44063.822222222225</v>
      </c>
      <c r="O1296" s="284">
        <v>44063.859722222223</v>
      </c>
      <c r="P1296" s="38" t="s">
        <v>1781</v>
      </c>
      <c r="Q1296" s="239">
        <f t="shared" si="211"/>
        <v>0.27222222222189885</v>
      </c>
      <c r="R1296" s="239">
        <f t="shared" si="212"/>
        <v>0.35416666666424135</v>
      </c>
      <c r="S1296" s="21">
        <f t="shared" si="213"/>
        <v>1.6333333333313931</v>
      </c>
      <c r="U1296" s="237">
        <v>776.6</v>
      </c>
      <c r="V1296" s="155" t="s">
        <v>7297</v>
      </c>
    </row>
    <row r="1297" spans="1:22">
      <c r="A1297" s="261" t="s">
        <v>7261</v>
      </c>
      <c r="B1297" s="2" t="s">
        <v>466</v>
      </c>
      <c r="C1297" s="259" t="s">
        <v>7199</v>
      </c>
      <c r="D1297" s="259" t="s">
        <v>7260</v>
      </c>
      <c r="E1297" s="157" t="s">
        <v>273</v>
      </c>
      <c r="F1297" s="38" t="s">
        <v>7203</v>
      </c>
      <c r="G1297" s="285">
        <v>44.374515770000002</v>
      </c>
      <c r="H1297" s="285">
        <v>-124.95605919</v>
      </c>
      <c r="I1297" s="38" t="s">
        <v>7305</v>
      </c>
      <c r="J1297" s="38">
        <v>2020</v>
      </c>
      <c r="K1297" s="259" t="s">
        <v>7253</v>
      </c>
      <c r="L1297" s="284">
        <v>44064.981944444444</v>
      </c>
      <c r="M1297" s="284">
        <v>44064.999305555553</v>
      </c>
      <c r="N1297" s="284">
        <v>44065.006249999999</v>
      </c>
      <c r="O1297" s="284">
        <v>44065.021527777775</v>
      </c>
      <c r="P1297" s="157" t="s">
        <v>7262</v>
      </c>
      <c r="Q1297" s="239">
        <f t="shared" si="211"/>
        <v>6.9444444452528842E-3</v>
      </c>
      <c r="R1297" s="239">
        <f t="shared" si="212"/>
        <v>3.9583333331393078E-2</v>
      </c>
      <c r="S1297" s="21">
        <f t="shared" si="213"/>
        <v>4.1666666671517305E-2</v>
      </c>
      <c r="U1297" s="237">
        <v>195.84</v>
      </c>
      <c r="V1297" s="155" t="s">
        <v>7298</v>
      </c>
    </row>
    <row r="1298" spans="1:22">
      <c r="A1298" s="261" t="s">
        <v>7261</v>
      </c>
      <c r="B1298" s="2" t="s">
        <v>466</v>
      </c>
      <c r="C1298" s="259" t="s">
        <v>7199</v>
      </c>
      <c r="D1298" s="259" t="s">
        <v>7260</v>
      </c>
      <c r="E1298" s="157" t="s">
        <v>273</v>
      </c>
      <c r="F1298" s="38" t="s">
        <v>7203</v>
      </c>
      <c r="G1298" s="285">
        <v>44.481329389999999</v>
      </c>
      <c r="H1298" s="285">
        <v>-125.14808021</v>
      </c>
      <c r="I1298" s="38" t="s">
        <v>7305</v>
      </c>
      <c r="J1298" s="38">
        <v>2020</v>
      </c>
      <c r="K1298" s="259" t="s">
        <v>7254</v>
      </c>
      <c r="L1298" s="284">
        <v>44065.122916666667</v>
      </c>
      <c r="M1298" s="284">
        <v>44065.165277777778</v>
      </c>
      <c r="N1298" s="284">
        <v>44066.045138888891</v>
      </c>
      <c r="O1298" s="284">
        <v>44066.083333333336</v>
      </c>
      <c r="P1298" s="38" t="s">
        <v>7267</v>
      </c>
      <c r="Q1298" s="239">
        <f t="shared" si="211"/>
        <v>0.87986111111240461</v>
      </c>
      <c r="R1298" s="239">
        <f t="shared" si="212"/>
        <v>0.96041666666860692</v>
      </c>
      <c r="S1298" s="21">
        <f t="shared" si="213"/>
        <v>5.2791666666744277</v>
      </c>
      <c r="U1298" s="237">
        <v>1607.69</v>
      </c>
      <c r="V1298" s="155" t="s">
        <v>7299</v>
      </c>
    </row>
    <row r="1299" spans="1:22">
      <c r="A1299" s="261" t="s">
        <v>7261</v>
      </c>
      <c r="B1299" s="2" t="s">
        <v>466</v>
      </c>
      <c r="C1299" s="259" t="s">
        <v>7199</v>
      </c>
      <c r="D1299" s="259" t="s">
        <v>7260</v>
      </c>
      <c r="E1299" s="157" t="s">
        <v>273</v>
      </c>
      <c r="F1299" s="38" t="s">
        <v>7203</v>
      </c>
      <c r="G1299" s="285">
        <v>44.570359930000002</v>
      </c>
      <c r="H1299" s="285">
        <v>-125.14682354999999</v>
      </c>
      <c r="I1299" s="38" t="s">
        <v>7305</v>
      </c>
      <c r="J1299" s="38">
        <v>2020</v>
      </c>
      <c r="K1299" s="259" t="s">
        <v>7255</v>
      </c>
      <c r="L1299" s="284">
        <v>44066.886805555558</v>
      </c>
      <c r="M1299" s="284">
        <v>44066.916666666664</v>
      </c>
      <c r="N1299" s="284">
        <v>44067.034722222219</v>
      </c>
      <c r="O1299" s="284">
        <v>44067.060416666667</v>
      </c>
      <c r="P1299" s="38" t="s">
        <v>1781</v>
      </c>
      <c r="Q1299" s="239">
        <f t="shared" si="211"/>
        <v>0.11805555555474712</v>
      </c>
      <c r="R1299" s="239">
        <f t="shared" si="212"/>
        <v>0.17361111110949423</v>
      </c>
      <c r="S1299" s="21">
        <f t="shared" si="213"/>
        <v>0.70833333332848269</v>
      </c>
      <c r="U1299" s="237">
        <v>797.02</v>
      </c>
      <c r="V1299" s="155" t="s">
        <v>7300</v>
      </c>
    </row>
    <row r="1300" spans="1:22">
      <c r="A1300" s="261" t="s">
        <v>7261</v>
      </c>
      <c r="B1300" s="2" t="s">
        <v>466</v>
      </c>
      <c r="C1300" s="259" t="s">
        <v>7199</v>
      </c>
      <c r="D1300" s="259" t="s">
        <v>7260</v>
      </c>
      <c r="E1300" s="157" t="s">
        <v>273</v>
      </c>
      <c r="F1300" s="38" t="s">
        <v>7203</v>
      </c>
      <c r="G1300" s="285">
        <v>44.531645150000003</v>
      </c>
      <c r="H1300" s="285">
        <v>-124.66666278</v>
      </c>
      <c r="I1300" s="38" t="s">
        <v>7305</v>
      </c>
      <c r="J1300" s="38">
        <v>2020</v>
      </c>
      <c r="K1300" s="259" t="s">
        <v>7256</v>
      </c>
      <c r="L1300" s="284">
        <v>44067.79791666667</v>
      </c>
      <c r="M1300" s="284">
        <v>44067.81527777778</v>
      </c>
      <c r="N1300" s="284">
        <v>44068.101388888892</v>
      </c>
      <c r="O1300" s="284">
        <v>44068.112500000003</v>
      </c>
      <c r="P1300" s="38" t="s">
        <v>7268</v>
      </c>
      <c r="Q1300" s="239">
        <f t="shared" si="211"/>
        <v>0.28611111111240461</v>
      </c>
      <c r="R1300" s="239">
        <f t="shared" si="212"/>
        <v>0.31458333333284827</v>
      </c>
      <c r="S1300" s="21">
        <f t="shared" si="213"/>
        <v>1.7166666666744277</v>
      </c>
      <c r="U1300" s="237">
        <v>289.98</v>
      </c>
      <c r="V1300" s="155" t="s">
        <v>7301</v>
      </c>
    </row>
    <row r="1301" spans="1:22">
      <c r="A1301" s="261" t="s">
        <v>7261</v>
      </c>
      <c r="B1301" s="2" t="s">
        <v>466</v>
      </c>
      <c r="C1301" s="259" t="s">
        <v>7199</v>
      </c>
      <c r="D1301" s="259" t="s">
        <v>7260</v>
      </c>
      <c r="E1301" s="157" t="s">
        <v>273</v>
      </c>
      <c r="F1301" s="38" t="s">
        <v>7203</v>
      </c>
      <c r="G1301" s="285">
        <v>44.636937529999997</v>
      </c>
      <c r="H1301" s="285">
        <v>-124.3063545</v>
      </c>
      <c r="I1301" s="38" t="s">
        <v>7305</v>
      </c>
      <c r="J1301" s="38">
        <v>2020</v>
      </c>
      <c r="K1301" s="259" t="s">
        <v>7257</v>
      </c>
      <c r="L1301" s="284">
        <v>44068.602777777778</v>
      </c>
      <c r="M1301" s="284">
        <v>44068.613194444442</v>
      </c>
      <c r="N1301" s="284">
        <v>44068.633333333331</v>
      </c>
      <c r="O1301" s="284">
        <v>44068.643055555556</v>
      </c>
      <c r="P1301" s="38" t="s">
        <v>7264</v>
      </c>
      <c r="Q1301" s="239">
        <f t="shared" si="211"/>
        <v>2.0138888889050577E-2</v>
      </c>
      <c r="R1301" s="239">
        <f t="shared" si="212"/>
        <v>4.0277777778101154E-2</v>
      </c>
      <c r="S1301" s="21">
        <f t="shared" si="213"/>
        <v>0.12083333333430346</v>
      </c>
      <c r="U1301" s="237">
        <v>80.260000000000005</v>
      </c>
      <c r="V1301" s="155" t="s">
        <v>7302</v>
      </c>
    </row>
    <row r="1302" spans="1:22">
      <c r="A1302" s="261" t="s">
        <v>7261</v>
      </c>
      <c r="B1302" s="2" t="s">
        <v>466</v>
      </c>
      <c r="C1302" s="259" t="s">
        <v>7199</v>
      </c>
      <c r="D1302" s="259" t="s">
        <v>7260</v>
      </c>
      <c r="E1302" s="157" t="s">
        <v>273</v>
      </c>
      <c r="F1302" s="38" t="s">
        <v>7203</v>
      </c>
      <c r="G1302" s="285">
        <v>44.6371745</v>
      </c>
      <c r="H1302" s="285">
        <v>-124.30586406</v>
      </c>
      <c r="I1302" s="38" t="s">
        <v>7305</v>
      </c>
      <c r="J1302" s="38">
        <v>2020</v>
      </c>
      <c r="K1302" s="259" t="s">
        <v>7258</v>
      </c>
      <c r="L1302" s="284">
        <v>44068.70416666667</v>
      </c>
      <c r="M1302" s="284">
        <v>44068.731249999997</v>
      </c>
      <c r="N1302" s="284">
        <v>44068.786111111112</v>
      </c>
      <c r="O1302" s="284">
        <v>44068.795138888891</v>
      </c>
      <c r="P1302" s="38" t="s">
        <v>7264</v>
      </c>
      <c r="Q1302" s="239">
        <f t="shared" si="211"/>
        <v>5.4861111115314998E-2</v>
      </c>
      <c r="R1302" s="239">
        <f t="shared" si="212"/>
        <v>9.0972222220443655E-2</v>
      </c>
      <c r="S1302" s="21">
        <f t="shared" si="213"/>
        <v>0.32916666669188999</v>
      </c>
      <c r="U1302" s="237">
        <v>80.709999999999994</v>
      </c>
      <c r="V1302" s="155" t="s">
        <v>7303</v>
      </c>
    </row>
    <row r="1303" spans="1:22">
      <c r="A1303" s="261" t="s">
        <v>7261</v>
      </c>
      <c r="B1303" s="2" t="s">
        <v>466</v>
      </c>
      <c r="C1303" s="259" t="s">
        <v>7199</v>
      </c>
      <c r="D1303" s="259" t="s">
        <v>7260</v>
      </c>
      <c r="E1303" s="157" t="s">
        <v>273</v>
      </c>
      <c r="F1303" s="38" t="s">
        <v>7203</v>
      </c>
      <c r="G1303" s="285">
        <v>44.568163380000001</v>
      </c>
      <c r="H1303" s="285">
        <v>-125.15260678999999</v>
      </c>
      <c r="I1303" s="38" t="s">
        <v>7305</v>
      </c>
      <c r="J1303" s="38">
        <v>2020</v>
      </c>
      <c r="K1303" s="259" t="s">
        <v>7259</v>
      </c>
      <c r="L1303" s="284">
        <v>44068.949305555558</v>
      </c>
      <c r="M1303" s="284">
        <v>44068.979861111111</v>
      </c>
      <c r="N1303" s="284">
        <v>44069.129166666666</v>
      </c>
      <c r="O1303" s="284">
        <v>44069.156944444447</v>
      </c>
      <c r="P1303" s="38" t="s">
        <v>1781</v>
      </c>
      <c r="Q1303" s="239">
        <f t="shared" si="211"/>
        <v>0.14930555555474712</v>
      </c>
      <c r="R1303" s="239">
        <f t="shared" si="212"/>
        <v>0.20763888888905058</v>
      </c>
      <c r="S1303" s="21">
        <f t="shared" si="213"/>
        <v>0.89583333332848269</v>
      </c>
      <c r="U1303" s="237">
        <v>797.02</v>
      </c>
      <c r="V1303" s="155" t="s">
        <v>7304</v>
      </c>
    </row>
    <row r="1304" spans="1:22">
      <c r="A1304" s="261" t="s">
        <v>7312</v>
      </c>
      <c r="B1304" s="2" t="s">
        <v>466</v>
      </c>
      <c r="C1304" s="259" t="s">
        <v>7200</v>
      </c>
      <c r="D1304" s="38" t="s">
        <v>1017</v>
      </c>
      <c r="E1304" s="157" t="s">
        <v>273</v>
      </c>
      <c r="F1304" s="38" t="s">
        <v>1830</v>
      </c>
      <c r="G1304" s="285">
        <v>45.947582629999999</v>
      </c>
      <c r="H1304" s="285">
        <v>-130.00329980999999</v>
      </c>
      <c r="I1304" s="38">
        <v>9</v>
      </c>
      <c r="J1304" s="38">
        <v>2020</v>
      </c>
      <c r="K1304" s="38" t="s">
        <v>7307</v>
      </c>
      <c r="L1304" s="157">
        <v>44078.15625</v>
      </c>
      <c r="M1304" s="157">
        <v>44078.210416666669</v>
      </c>
      <c r="N1304" s="157">
        <v>44079.679861111108</v>
      </c>
      <c r="O1304" s="157">
        <v>44079.724305555559</v>
      </c>
      <c r="P1304" s="38" t="s">
        <v>1558</v>
      </c>
      <c r="Q1304" s="239">
        <f t="shared" ref="Q1304:Q1308" si="214">N1304 - M1304</f>
        <v>1.4694444444394321</v>
      </c>
      <c r="R1304" s="239">
        <f t="shared" ref="R1304:R1308" si="215">O1304 - L1304</f>
        <v>1.5680555555591127</v>
      </c>
      <c r="S1304" s="21">
        <f t="shared" si="213"/>
        <v>8.8166666666365927</v>
      </c>
      <c r="U1304" s="38">
        <v>1543</v>
      </c>
      <c r="V1304" s="155" t="s">
        <v>7313</v>
      </c>
    </row>
    <row r="1305" spans="1:22">
      <c r="A1305" s="261" t="s">
        <v>7312</v>
      </c>
      <c r="B1305" s="2" t="s">
        <v>466</v>
      </c>
      <c r="C1305" s="259" t="s">
        <v>7200</v>
      </c>
      <c r="D1305" s="38" t="s">
        <v>1017</v>
      </c>
      <c r="E1305" s="157" t="s">
        <v>273</v>
      </c>
      <c r="F1305" s="38" t="s">
        <v>1830</v>
      </c>
      <c r="G1305" s="285">
        <v>46.120180410000003</v>
      </c>
      <c r="H1305" s="285">
        <v>-129.97039086999999</v>
      </c>
      <c r="I1305" s="38">
        <v>9</v>
      </c>
      <c r="J1305" s="38">
        <v>2020</v>
      </c>
      <c r="K1305" s="38" t="s">
        <v>7308</v>
      </c>
      <c r="L1305" s="157">
        <v>44080.135416666664</v>
      </c>
      <c r="M1305" s="157">
        <v>44080.188888888886</v>
      </c>
      <c r="N1305" s="157">
        <v>44080.554166666669</v>
      </c>
      <c r="O1305" s="157">
        <v>44080.634722222225</v>
      </c>
      <c r="P1305" s="38" t="s">
        <v>7318</v>
      </c>
      <c r="Q1305" s="239">
        <f t="shared" si="214"/>
        <v>0.36527777778246673</v>
      </c>
      <c r="R1305" s="239">
        <f t="shared" si="215"/>
        <v>0.49930555556056788</v>
      </c>
      <c r="S1305" s="21">
        <f t="shared" si="213"/>
        <v>2.1916666666948004</v>
      </c>
      <c r="U1305" s="38">
        <v>1771</v>
      </c>
      <c r="V1305" s="155" t="s">
        <v>7314</v>
      </c>
    </row>
    <row r="1306" spans="1:22">
      <c r="A1306" s="261" t="s">
        <v>7312</v>
      </c>
      <c r="B1306" s="2" t="s">
        <v>466</v>
      </c>
      <c r="C1306" s="259" t="s">
        <v>7200</v>
      </c>
      <c r="D1306" s="38" t="s">
        <v>1017</v>
      </c>
      <c r="E1306" s="157" t="s">
        <v>273</v>
      </c>
      <c r="F1306" s="38" t="s">
        <v>1830</v>
      </c>
      <c r="G1306" s="285">
        <v>45.947392139999998</v>
      </c>
      <c r="H1306" s="285">
        <v>-129.98366580000001</v>
      </c>
      <c r="I1306" s="38">
        <v>9</v>
      </c>
      <c r="J1306" s="38">
        <v>2020</v>
      </c>
      <c r="K1306" s="38" t="s">
        <v>7309</v>
      </c>
      <c r="L1306" s="157">
        <v>44084.068055555559</v>
      </c>
      <c r="M1306" s="157">
        <v>44084.114583333336</v>
      </c>
      <c r="N1306" s="157">
        <v>44088.074999999997</v>
      </c>
      <c r="O1306" s="157">
        <v>44088.120138888888</v>
      </c>
      <c r="P1306" s="38" t="s">
        <v>1558</v>
      </c>
      <c r="Q1306" s="239">
        <f t="shared" si="214"/>
        <v>3.960416666661331</v>
      </c>
      <c r="R1306" s="239">
        <f t="shared" si="215"/>
        <v>4.0520833333284827</v>
      </c>
      <c r="S1306" s="21">
        <f t="shared" si="213"/>
        <v>23.762499999967986</v>
      </c>
      <c r="U1306" s="38">
        <v>1719</v>
      </c>
      <c r="V1306" s="155" t="s">
        <v>7315</v>
      </c>
    </row>
    <row r="1307" spans="1:22">
      <c r="A1307" s="261" t="s">
        <v>7312</v>
      </c>
      <c r="B1307" s="2" t="s">
        <v>466</v>
      </c>
      <c r="C1307" s="259" t="s">
        <v>7200</v>
      </c>
      <c r="D1307" s="38" t="s">
        <v>1017</v>
      </c>
      <c r="E1307" s="157" t="s">
        <v>273</v>
      </c>
      <c r="F1307" s="38" t="s">
        <v>1830</v>
      </c>
      <c r="G1307" s="285">
        <v>45.92172274</v>
      </c>
      <c r="H1307" s="285">
        <v>-129.98670407</v>
      </c>
      <c r="I1307" s="38">
        <v>9</v>
      </c>
      <c r="J1307" s="38">
        <v>2020</v>
      </c>
      <c r="K1307" s="38" t="s">
        <v>7310</v>
      </c>
      <c r="L1307" s="157">
        <v>44090.793055555558</v>
      </c>
      <c r="M1307" s="157">
        <v>44090.833333333336</v>
      </c>
      <c r="N1307" s="157">
        <v>44091.915972222225</v>
      </c>
      <c r="O1307" s="157">
        <v>44091.959027777775</v>
      </c>
      <c r="P1307" s="38" t="s">
        <v>1558</v>
      </c>
      <c r="Q1307" s="239">
        <f t="shared" si="214"/>
        <v>1.0826388888890506</v>
      </c>
      <c r="R1307" s="239">
        <f t="shared" si="215"/>
        <v>1.1659722222175333</v>
      </c>
      <c r="S1307" s="21">
        <f t="shared" si="213"/>
        <v>6.4958333333343035</v>
      </c>
      <c r="U1307" s="38">
        <v>1525</v>
      </c>
      <c r="V1307" s="155" t="s">
        <v>7316</v>
      </c>
    </row>
    <row r="1308" spans="1:22">
      <c r="A1308" s="261" t="s">
        <v>7312</v>
      </c>
      <c r="B1308" s="2" t="s">
        <v>466</v>
      </c>
      <c r="C1308" s="259" t="s">
        <v>7200</v>
      </c>
      <c r="D1308" s="38" t="s">
        <v>1017</v>
      </c>
      <c r="E1308" s="157" t="s">
        <v>273</v>
      </c>
      <c r="F1308" s="38" t="s">
        <v>1830</v>
      </c>
      <c r="G1308" s="285">
        <v>45.933600759999997</v>
      </c>
      <c r="H1308" s="285">
        <v>-130.01357604</v>
      </c>
      <c r="I1308" s="38">
        <v>9</v>
      </c>
      <c r="J1308" s="38">
        <v>2020</v>
      </c>
      <c r="K1308" s="38" t="s">
        <v>7311</v>
      </c>
      <c r="L1308" s="157">
        <v>44092.291666666664</v>
      </c>
      <c r="M1308" s="157">
        <v>44092.338194444441</v>
      </c>
      <c r="N1308" s="157">
        <v>44093.102083333331</v>
      </c>
      <c r="O1308" s="157">
        <v>44093.186111111114</v>
      </c>
      <c r="P1308" s="38" t="s">
        <v>1576</v>
      </c>
      <c r="Q1308" s="239">
        <f t="shared" si="214"/>
        <v>0.76388888889050577</v>
      </c>
      <c r="R1308" s="239">
        <f t="shared" si="215"/>
        <v>0.89444444444961846</v>
      </c>
      <c r="S1308" s="21">
        <f t="shared" si="213"/>
        <v>4.5833333333430346</v>
      </c>
      <c r="U1308" s="38">
        <v>1540</v>
      </c>
      <c r="V1308" s="155" t="s">
        <v>7317</v>
      </c>
    </row>
    <row r="1309" spans="1:22">
      <c r="A1309" s="288" t="s">
        <v>7363</v>
      </c>
      <c r="B1309" s="259" t="s">
        <v>7414</v>
      </c>
      <c r="C1309" s="259" t="s">
        <v>7364</v>
      </c>
      <c r="D1309" s="259" t="s">
        <v>7365</v>
      </c>
      <c r="E1309" s="157" t="s">
        <v>284</v>
      </c>
      <c r="F1309" s="38" t="s">
        <v>7372</v>
      </c>
      <c r="G1309" s="285">
        <v>33.588878569999999</v>
      </c>
      <c r="H1309" s="285">
        <v>-76.4552896</v>
      </c>
      <c r="I1309" s="38">
        <v>17</v>
      </c>
      <c r="J1309" s="38">
        <v>2020</v>
      </c>
      <c r="K1309" s="38" t="s">
        <v>7366</v>
      </c>
      <c r="L1309" s="157">
        <v>44175.642361111109</v>
      </c>
      <c r="M1309" s="157">
        <v>44175.665972222225</v>
      </c>
      <c r="N1309" s="157">
        <v>44175.738888888889</v>
      </c>
      <c r="O1309" s="157">
        <v>44175.755555555559</v>
      </c>
      <c r="Q1309" s="239">
        <f t="shared" ref="Q1309:Q1314" si="216">N1309 - M1309</f>
        <v>7.2916666664241347E-2</v>
      </c>
      <c r="R1309" s="239">
        <f t="shared" ref="R1309:R1314" si="217">O1309 - L1309</f>
        <v>0.11319444444961846</v>
      </c>
      <c r="U1309" s="289">
        <v>462</v>
      </c>
      <c r="V1309" s="155" t="s">
        <v>7373</v>
      </c>
    </row>
    <row r="1310" spans="1:22">
      <c r="A1310" s="288" t="s">
        <v>7363</v>
      </c>
      <c r="B1310" s="259" t="s">
        <v>7414</v>
      </c>
      <c r="C1310" s="259" t="s">
        <v>7364</v>
      </c>
      <c r="D1310" s="259" t="s">
        <v>7365</v>
      </c>
      <c r="E1310" s="157" t="s">
        <v>284</v>
      </c>
      <c r="F1310" s="38" t="s">
        <v>7372</v>
      </c>
      <c r="G1310" s="285">
        <v>30.4856257</v>
      </c>
      <c r="H1310" s="285">
        <v>-80.005514149999996</v>
      </c>
      <c r="I1310" s="38">
        <v>17</v>
      </c>
      <c r="J1310" s="38">
        <v>2020</v>
      </c>
      <c r="K1310" s="38" t="s">
        <v>7367</v>
      </c>
      <c r="L1310" s="157">
        <v>44178.625</v>
      </c>
      <c r="M1310" s="157">
        <v>44178.642361111109</v>
      </c>
      <c r="N1310" s="157">
        <v>44178.6875</v>
      </c>
      <c r="O1310" s="157">
        <v>44178.70208333333</v>
      </c>
      <c r="Q1310" s="239">
        <f t="shared" si="216"/>
        <v>4.5138888890505768E-2</v>
      </c>
      <c r="R1310" s="239">
        <f t="shared" si="217"/>
        <v>7.7083333329937886E-2</v>
      </c>
      <c r="U1310" s="289">
        <v>300</v>
      </c>
      <c r="V1310" s="155" t="s">
        <v>7374</v>
      </c>
    </row>
    <row r="1311" spans="1:22">
      <c r="A1311" s="288" t="s">
        <v>7363</v>
      </c>
      <c r="B1311" s="259" t="s">
        <v>7414</v>
      </c>
      <c r="C1311" s="259" t="s">
        <v>7364</v>
      </c>
      <c r="D1311" s="259" t="s">
        <v>7365</v>
      </c>
      <c r="E1311" s="157" t="s">
        <v>284</v>
      </c>
      <c r="F1311" s="38" t="s">
        <v>7372</v>
      </c>
      <c r="G1311" s="285">
        <v>29.249629590000001</v>
      </c>
      <c r="H1311" s="285">
        <v>-78.353238439999998</v>
      </c>
      <c r="I1311" s="38">
        <v>17</v>
      </c>
      <c r="J1311" s="38">
        <v>2020</v>
      </c>
      <c r="K1311" s="38" t="s">
        <v>7368</v>
      </c>
      <c r="L1311" s="157">
        <v>44179.660416666666</v>
      </c>
      <c r="M1311" s="157">
        <v>44179.69027777778</v>
      </c>
      <c r="N1311" s="157">
        <v>44179.81527777778</v>
      </c>
      <c r="O1311" s="157">
        <v>44179.842361111114</v>
      </c>
      <c r="Q1311" s="239">
        <f t="shared" si="216"/>
        <v>0.125</v>
      </c>
      <c r="R1311" s="239">
        <f t="shared" si="217"/>
        <v>0.18194444444816327</v>
      </c>
      <c r="U1311" s="289">
        <v>864</v>
      </c>
      <c r="V1311" s="155" t="s">
        <v>7375</v>
      </c>
    </row>
    <row r="1312" spans="1:22">
      <c r="A1312" s="288" t="s">
        <v>7363</v>
      </c>
      <c r="B1312" s="259" t="s">
        <v>7414</v>
      </c>
      <c r="C1312" s="259" t="s">
        <v>7364</v>
      </c>
      <c r="D1312" s="259" t="s">
        <v>7365</v>
      </c>
      <c r="E1312" s="157" t="s">
        <v>284</v>
      </c>
      <c r="F1312" s="38" t="s">
        <v>7372</v>
      </c>
      <c r="G1312" s="237">
        <v>29.24818921</v>
      </c>
      <c r="H1312" s="285">
        <v>-78.353319369999994</v>
      </c>
      <c r="I1312" s="38">
        <v>18</v>
      </c>
      <c r="J1312" s="38">
        <v>2020</v>
      </c>
      <c r="K1312" s="38" t="s">
        <v>7369</v>
      </c>
      <c r="L1312" s="157">
        <v>44180.55972222222</v>
      </c>
      <c r="M1312" s="157">
        <v>44180.590277777781</v>
      </c>
      <c r="N1312" s="157">
        <v>44180.727083333331</v>
      </c>
      <c r="O1312" s="157">
        <v>44180.754166666666</v>
      </c>
      <c r="Q1312" s="239">
        <f t="shared" si="216"/>
        <v>0.13680555555038154</v>
      </c>
      <c r="R1312" s="239">
        <f t="shared" si="217"/>
        <v>0.19444444444525288</v>
      </c>
      <c r="U1312" s="289">
        <v>815</v>
      </c>
      <c r="V1312" s="155" t="s">
        <v>7375</v>
      </c>
    </row>
    <row r="1313" spans="1:22">
      <c r="A1313" s="288" t="s">
        <v>7363</v>
      </c>
      <c r="B1313" s="259" t="s">
        <v>7414</v>
      </c>
      <c r="C1313" s="259" t="s">
        <v>7364</v>
      </c>
      <c r="D1313" s="259" t="s">
        <v>7365</v>
      </c>
      <c r="E1313" s="157" t="s">
        <v>284</v>
      </c>
      <c r="F1313" s="38" t="s">
        <v>7372</v>
      </c>
      <c r="G1313" s="237">
        <v>30.719328099999998</v>
      </c>
      <c r="H1313" s="285">
        <v>-76.893824370000004</v>
      </c>
      <c r="I1313" s="38">
        <v>18</v>
      </c>
      <c r="J1313" s="38">
        <v>2020</v>
      </c>
      <c r="K1313" s="38" t="s">
        <v>7370</v>
      </c>
      <c r="L1313" s="157">
        <v>44181.649305555555</v>
      </c>
      <c r="M1313" s="157">
        <v>44181.724305555559</v>
      </c>
      <c r="N1313" s="157">
        <v>44181.836111111108</v>
      </c>
      <c r="O1313" s="157">
        <v>44181.93472222222</v>
      </c>
      <c r="Q1313" s="239">
        <f t="shared" si="216"/>
        <v>0.11180555554892635</v>
      </c>
      <c r="R1313" s="239">
        <f t="shared" si="217"/>
        <v>0.28541666666569654</v>
      </c>
      <c r="U1313" s="289">
        <v>2787</v>
      </c>
      <c r="V1313" s="155" t="s">
        <v>7375</v>
      </c>
    </row>
    <row r="1314" spans="1:22">
      <c r="A1314" s="288" t="s">
        <v>7363</v>
      </c>
      <c r="B1314" s="259" t="s">
        <v>7414</v>
      </c>
      <c r="C1314" s="259" t="s">
        <v>7364</v>
      </c>
      <c r="D1314" s="259" t="s">
        <v>7365</v>
      </c>
      <c r="E1314" s="157" t="s">
        <v>284</v>
      </c>
      <c r="F1314" s="38" t="s">
        <v>7372</v>
      </c>
      <c r="J1314" s="38">
        <v>2020</v>
      </c>
      <c r="K1314" s="259" t="s">
        <v>7371</v>
      </c>
      <c r="L1314" s="157">
        <v>44182.704861111109</v>
      </c>
      <c r="M1314" s="157">
        <v>44182.727777777778</v>
      </c>
      <c r="N1314" s="157">
        <v>44182.854166666664</v>
      </c>
      <c r="O1314" s="157">
        <v>44182.881944444445</v>
      </c>
      <c r="Q1314" s="239">
        <f t="shared" si="216"/>
        <v>0.12638888888614019</v>
      </c>
      <c r="R1314" s="239">
        <f t="shared" si="217"/>
        <v>0.17708333333575865</v>
      </c>
      <c r="V1314" s="155" t="s">
        <v>7375</v>
      </c>
    </row>
    <row r="1315" spans="1:22">
      <c r="A1315" s="261" t="s">
        <v>7321</v>
      </c>
      <c r="B1315" s="38" t="s">
        <v>1519</v>
      </c>
      <c r="C1315" s="259" t="s">
        <v>7322</v>
      </c>
      <c r="D1315" s="38" t="s">
        <v>7323</v>
      </c>
      <c r="E1315" s="157" t="s">
        <v>206</v>
      </c>
      <c r="F1315" s="38" t="s">
        <v>7326</v>
      </c>
      <c r="G1315" s="285">
        <v>9</v>
      </c>
      <c r="H1315" s="285">
        <v>-104</v>
      </c>
      <c r="I1315" s="38">
        <v>13</v>
      </c>
      <c r="J1315" s="38">
        <v>2021</v>
      </c>
      <c r="K1315" s="38" t="s">
        <v>7327</v>
      </c>
      <c r="L1315" s="157">
        <v>44285.784722222219</v>
      </c>
      <c r="M1315" s="157">
        <v>44285.893055555556</v>
      </c>
      <c r="N1315" s="157">
        <v>44286.527777777781</v>
      </c>
      <c r="O1315" s="157">
        <v>44286.60833333333</v>
      </c>
      <c r="P1315" s="38" t="s">
        <v>7362</v>
      </c>
      <c r="Q1315" s="239">
        <f t="shared" ref="Q1315:Q1333" si="218">N1315 - M1315</f>
        <v>0.63472222222480923</v>
      </c>
      <c r="R1315" s="239">
        <f t="shared" ref="R1315:R1333" si="219">O1315 - L1315</f>
        <v>0.82361111111094942</v>
      </c>
      <c r="S1315" s="21">
        <f t="shared" ref="S1315:S1333" si="220">((VALUE(Q1315)) * 24) * 0.25</f>
        <v>3.8083333333488554</v>
      </c>
      <c r="U1315" s="285">
        <v>2501.5729999999999</v>
      </c>
      <c r="V1315" s="155" t="s">
        <v>7346</v>
      </c>
    </row>
    <row r="1316" spans="1:22">
      <c r="A1316" s="261" t="s">
        <v>7321</v>
      </c>
      <c r="B1316" s="38" t="s">
        <v>1519</v>
      </c>
      <c r="C1316" s="259" t="s">
        <v>7322</v>
      </c>
      <c r="D1316" s="38" t="s">
        <v>7323</v>
      </c>
      <c r="E1316" s="157" t="s">
        <v>206</v>
      </c>
      <c r="F1316" s="38" t="s">
        <v>7326</v>
      </c>
      <c r="G1316" s="285">
        <v>9</v>
      </c>
      <c r="H1316" s="285">
        <v>-104</v>
      </c>
      <c r="I1316" s="38">
        <v>13</v>
      </c>
      <c r="J1316" s="38">
        <v>2021</v>
      </c>
      <c r="K1316" s="38" t="s">
        <v>7328</v>
      </c>
      <c r="L1316" s="157">
        <v>44287.594444444447</v>
      </c>
      <c r="M1316" s="157">
        <v>44287.668749999997</v>
      </c>
      <c r="N1316" s="157">
        <v>44288.20416666667</v>
      </c>
      <c r="O1316" s="157">
        <v>44288.265972222223</v>
      </c>
      <c r="P1316" s="38" t="s">
        <v>7362</v>
      </c>
      <c r="Q1316" s="239">
        <f t="shared" si="218"/>
        <v>0.5354166666729725</v>
      </c>
      <c r="R1316" s="239">
        <f t="shared" si="219"/>
        <v>0.67152777777664596</v>
      </c>
      <c r="S1316" s="21">
        <f t="shared" si="220"/>
        <v>3.212500000037835</v>
      </c>
      <c r="U1316" s="285">
        <v>2510.386</v>
      </c>
      <c r="V1316" s="155" t="s">
        <v>7347</v>
      </c>
    </row>
    <row r="1317" spans="1:22">
      <c r="A1317" s="261" t="s">
        <v>7321</v>
      </c>
      <c r="B1317" s="38" t="s">
        <v>1519</v>
      </c>
      <c r="C1317" s="259" t="s">
        <v>7322</v>
      </c>
      <c r="D1317" s="38" t="s">
        <v>7323</v>
      </c>
      <c r="E1317" s="157" t="s">
        <v>206</v>
      </c>
      <c r="F1317" s="38" t="s">
        <v>7326</v>
      </c>
      <c r="G1317" s="285">
        <v>9</v>
      </c>
      <c r="H1317" s="285">
        <v>-104</v>
      </c>
      <c r="I1317" s="38">
        <v>13</v>
      </c>
      <c r="J1317" s="38">
        <v>2021</v>
      </c>
      <c r="K1317" s="38" t="s">
        <v>7329</v>
      </c>
      <c r="L1317" s="157">
        <v>44289.022916666669</v>
      </c>
      <c r="M1317" s="157">
        <v>44289.092361111114</v>
      </c>
      <c r="N1317" s="157">
        <v>44289.848611111112</v>
      </c>
      <c r="O1317" s="157">
        <v>44289.92291666667</v>
      </c>
      <c r="P1317" s="38" t="s">
        <v>7362</v>
      </c>
      <c r="Q1317" s="239">
        <f t="shared" si="218"/>
        <v>0.75624999999854481</v>
      </c>
      <c r="R1317" s="239">
        <f t="shared" si="219"/>
        <v>0.90000000000145519</v>
      </c>
      <c r="S1317" s="21">
        <f t="shared" si="220"/>
        <v>4.5374999999912689</v>
      </c>
      <c r="U1317" s="285">
        <v>2506.7759999999998</v>
      </c>
      <c r="V1317" s="155" t="s">
        <v>7348</v>
      </c>
    </row>
    <row r="1318" spans="1:22">
      <c r="A1318" s="261" t="s">
        <v>7321</v>
      </c>
      <c r="B1318" s="38" t="s">
        <v>1519</v>
      </c>
      <c r="C1318" s="259" t="s">
        <v>7322</v>
      </c>
      <c r="D1318" s="38" t="s">
        <v>7323</v>
      </c>
      <c r="E1318" s="157" t="s">
        <v>206</v>
      </c>
      <c r="F1318" s="38" t="s">
        <v>7326</v>
      </c>
      <c r="G1318" s="285">
        <v>9</v>
      </c>
      <c r="H1318" s="285">
        <v>-104</v>
      </c>
      <c r="I1318" s="38">
        <v>13</v>
      </c>
      <c r="J1318" s="38">
        <v>2021</v>
      </c>
      <c r="K1318" s="38" t="s">
        <v>7330</v>
      </c>
      <c r="L1318" s="157">
        <v>44290.188888888886</v>
      </c>
      <c r="M1318" s="157">
        <v>44290.26458333333</v>
      </c>
      <c r="N1318" s="157">
        <v>44290.682638888888</v>
      </c>
      <c r="O1318" s="157">
        <v>44290.768055555556</v>
      </c>
      <c r="P1318" s="38" t="s">
        <v>7362</v>
      </c>
      <c r="Q1318" s="239">
        <f t="shared" si="218"/>
        <v>0.4180555555576575</v>
      </c>
      <c r="R1318" s="239">
        <f t="shared" si="219"/>
        <v>0.57916666667006211</v>
      </c>
      <c r="S1318" s="21">
        <f t="shared" si="220"/>
        <v>2.508333333345945</v>
      </c>
      <c r="U1318" s="285">
        <v>2517.201</v>
      </c>
      <c r="V1318" s="155" t="s">
        <v>7349</v>
      </c>
    </row>
    <row r="1319" spans="1:22">
      <c r="A1319" s="261" t="s">
        <v>7321</v>
      </c>
      <c r="B1319" s="38" t="s">
        <v>1519</v>
      </c>
      <c r="C1319" s="259" t="s">
        <v>7322</v>
      </c>
      <c r="D1319" s="38" t="s">
        <v>7323</v>
      </c>
      <c r="E1319" s="157" t="s">
        <v>206</v>
      </c>
      <c r="F1319" s="38" t="s">
        <v>7326</v>
      </c>
      <c r="G1319" s="285">
        <v>9</v>
      </c>
      <c r="H1319" s="285">
        <v>-104</v>
      </c>
      <c r="I1319" s="38">
        <v>13</v>
      </c>
      <c r="J1319" s="38">
        <v>2021</v>
      </c>
      <c r="K1319" s="38" t="s">
        <v>7331</v>
      </c>
      <c r="L1319" s="157">
        <v>44291.426388888889</v>
      </c>
      <c r="M1319" s="157">
        <v>44291.512499999997</v>
      </c>
      <c r="N1319" s="157">
        <v>44292.177777777775</v>
      </c>
      <c r="O1319" s="157">
        <v>44292.249305555553</v>
      </c>
      <c r="P1319" s="38" t="s">
        <v>7362</v>
      </c>
      <c r="Q1319" s="239">
        <f t="shared" si="218"/>
        <v>0.66527777777810115</v>
      </c>
      <c r="R1319" s="239">
        <f t="shared" si="219"/>
        <v>0.82291666666424135</v>
      </c>
      <c r="S1319" s="21">
        <f t="shared" si="220"/>
        <v>3.9916666666686069</v>
      </c>
      <c r="U1319" s="285">
        <v>2501.6999999999998</v>
      </c>
      <c r="V1319" s="155" t="s">
        <v>7350</v>
      </c>
    </row>
    <row r="1320" spans="1:22">
      <c r="A1320" s="261" t="s">
        <v>7321</v>
      </c>
      <c r="B1320" s="38" t="s">
        <v>1519</v>
      </c>
      <c r="C1320" s="259" t="s">
        <v>7322</v>
      </c>
      <c r="D1320" s="38" t="s">
        <v>7323</v>
      </c>
      <c r="E1320" s="157" t="s">
        <v>206</v>
      </c>
      <c r="F1320" s="38" t="s">
        <v>7326</v>
      </c>
      <c r="G1320" s="285">
        <v>9</v>
      </c>
      <c r="H1320" s="285">
        <v>-104</v>
      </c>
      <c r="I1320" s="38">
        <v>13</v>
      </c>
      <c r="J1320" s="38">
        <v>2021</v>
      </c>
      <c r="K1320" s="38" t="s">
        <v>7332</v>
      </c>
      <c r="L1320" s="157">
        <v>44292.603472222225</v>
      </c>
      <c r="M1320" s="157">
        <v>44292.665972222225</v>
      </c>
      <c r="N1320" s="157">
        <v>44293.521527777775</v>
      </c>
      <c r="O1320" s="157">
        <v>44293.597222222219</v>
      </c>
      <c r="P1320" s="38" t="s">
        <v>7362</v>
      </c>
      <c r="Q1320" s="239">
        <f t="shared" si="218"/>
        <v>0.85555555555038154</v>
      </c>
      <c r="R1320" s="239">
        <f t="shared" si="219"/>
        <v>0.99374999999417923</v>
      </c>
      <c r="S1320" s="21">
        <f t="shared" si="220"/>
        <v>5.1333333333022892</v>
      </c>
      <c r="U1320" s="285">
        <v>2518.404</v>
      </c>
      <c r="V1320" s="155" t="s">
        <v>7351</v>
      </c>
    </row>
    <row r="1321" spans="1:22">
      <c r="A1321" s="261" t="s">
        <v>7321</v>
      </c>
      <c r="B1321" s="38" t="s">
        <v>1519</v>
      </c>
      <c r="C1321" s="259" t="s">
        <v>7322</v>
      </c>
      <c r="D1321" s="38" t="s">
        <v>7323</v>
      </c>
      <c r="E1321" s="157" t="s">
        <v>206</v>
      </c>
      <c r="F1321" s="38" t="s">
        <v>7326</v>
      </c>
      <c r="G1321" s="285">
        <v>9</v>
      </c>
      <c r="H1321" s="285">
        <v>-104</v>
      </c>
      <c r="I1321" s="38">
        <v>13</v>
      </c>
      <c r="J1321" s="38">
        <v>2021</v>
      </c>
      <c r="K1321" s="38" t="s">
        <v>7333</v>
      </c>
      <c r="L1321" s="157">
        <v>44293.758333333331</v>
      </c>
      <c r="M1321" s="157">
        <v>44293.843055555553</v>
      </c>
      <c r="N1321" s="157">
        <v>44294.525694444441</v>
      </c>
      <c r="O1321" s="157">
        <v>44294.597222222219</v>
      </c>
      <c r="P1321" s="38" t="s">
        <v>7362</v>
      </c>
      <c r="Q1321" s="239">
        <f t="shared" si="218"/>
        <v>0.68263888888759539</v>
      </c>
      <c r="R1321" s="239">
        <f t="shared" si="219"/>
        <v>0.83888888888759539</v>
      </c>
      <c r="S1321" s="21">
        <f t="shared" si="220"/>
        <v>4.0958333333255723</v>
      </c>
      <c r="U1321" s="285">
        <v>2503.5</v>
      </c>
      <c r="V1321" s="155" t="s">
        <v>7352</v>
      </c>
    </row>
    <row r="1322" spans="1:22">
      <c r="A1322" s="261" t="s">
        <v>7321</v>
      </c>
      <c r="B1322" s="38" t="s">
        <v>1519</v>
      </c>
      <c r="C1322" s="259" t="s">
        <v>7322</v>
      </c>
      <c r="D1322" s="38" t="s">
        <v>7323</v>
      </c>
      <c r="E1322" s="157" t="s">
        <v>206</v>
      </c>
      <c r="F1322" s="38" t="s">
        <v>7326</v>
      </c>
      <c r="G1322" s="285">
        <v>9</v>
      </c>
      <c r="H1322" s="285">
        <v>-104</v>
      </c>
      <c r="I1322" s="38">
        <v>13</v>
      </c>
      <c r="J1322" s="38">
        <v>2021</v>
      </c>
      <c r="K1322" s="38" t="s">
        <v>7334</v>
      </c>
      <c r="L1322" s="157">
        <v>44294.936805555553</v>
      </c>
      <c r="M1322" s="157">
        <v>44295.036805555559</v>
      </c>
      <c r="N1322" s="157">
        <v>44295.690972222219</v>
      </c>
      <c r="O1322" s="157">
        <v>44295.760416666664</v>
      </c>
      <c r="P1322" s="38" t="s">
        <v>7362</v>
      </c>
      <c r="Q1322" s="239">
        <f t="shared" si="218"/>
        <v>0.65416666665987577</v>
      </c>
      <c r="R1322" s="239">
        <f t="shared" si="219"/>
        <v>0.82361111111094942</v>
      </c>
      <c r="S1322" s="21">
        <f t="shared" si="220"/>
        <v>3.9249999999592546</v>
      </c>
      <c r="U1322" s="285">
        <v>2529.6680000000001</v>
      </c>
      <c r="V1322" s="155" t="s">
        <v>7353</v>
      </c>
    </row>
    <row r="1323" spans="1:22">
      <c r="A1323" s="261" t="s">
        <v>7321</v>
      </c>
      <c r="B1323" s="38" t="s">
        <v>1519</v>
      </c>
      <c r="C1323" s="259" t="s">
        <v>7322</v>
      </c>
      <c r="D1323" s="38" t="s">
        <v>7323</v>
      </c>
      <c r="E1323" s="157" t="s">
        <v>206</v>
      </c>
      <c r="F1323" s="38" t="s">
        <v>7326</v>
      </c>
      <c r="G1323" s="285">
        <v>9</v>
      </c>
      <c r="H1323" s="285">
        <v>-104</v>
      </c>
      <c r="I1323" s="38">
        <v>13</v>
      </c>
      <c r="J1323" s="38">
        <v>2021</v>
      </c>
      <c r="K1323" s="38" t="s">
        <v>7335</v>
      </c>
      <c r="L1323" s="157">
        <v>44296.24722222222</v>
      </c>
      <c r="M1323" s="157">
        <v>44296.324305555558</v>
      </c>
      <c r="N1323" s="157">
        <v>44296.941666666666</v>
      </c>
      <c r="O1323" s="157">
        <v>44297.008333333331</v>
      </c>
      <c r="P1323" s="38" t="s">
        <v>7362</v>
      </c>
      <c r="Q1323" s="239">
        <f t="shared" si="218"/>
        <v>0.61736111110803904</v>
      </c>
      <c r="R1323" s="239">
        <f t="shared" si="219"/>
        <v>0.76111111111094942</v>
      </c>
      <c r="S1323" s="21">
        <f t="shared" si="220"/>
        <v>3.7041666666482342</v>
      </c>
      <c r="U1323" s="285">
        <v>2527.9349999999999</v>
      </c>
      <c r="V1323" s="155" t="s">
        <v>7354</v>
      </c>
    </row>
    <row r="1324" spans="1:22">
      <c r="A1324" s="261" t="s">
        <v>7321</v>
      </c>
      <c r="B1324" s="38" t="s">
        <v>1519</v>
      </c>
      <c r="C1324" s="259" t="s">
        <v>7322</v>
      </c>
      <c r="D1324" s="38" t="s">
        <v>7323</v>
      </c>
      <c r="E1324" s="157" t="s">
        <v>206</v>
      </c>
      <c r="F1324" s="38" t="s">
        <v>7326</v>
      </c>
      <c r="G1324" s="285">
        <v>9</v>
      </c>
      <c r="H1324" s="285">
        <v>-104</v>
      </c>
      <c r="I1324" s="38">
        <v>13</v>
      </c>
      <c r="J1324" s="38">
        <v>2021</v>
      </c>
      <c r="K1324" s="38" t="s">
        <v>7336</v>
      </c>
      <c r="L1324" s="157">
        <v>44297.243750000001</v>
      </c>
      <c r="M1324" s="157">
        <v>44297.320138888892</v>
      </c>
      <c r="N1324" s="157">
        <v>44297.700694444444</v>
      </c>
      <c r="O1324" s="157">
        <v>44297.770138888889</v>
      </c>
      <c r="P1324" s="38" t="s">
        <v>7362</v>
      </c>
      <c r="Q1324" s="239">
        <f t="shared" si="218"/>
        <v>0.38055555555183673</v>
      </c>
      <c r="R1324" s="239">
        <f t="shared" si="219"/>
        <v>0.52638888888759539</v>
      </c>
      <c r="S1324" s="21">
        <f t="shared" si="220"/>
        <v>2.2833333333110204</v>
      </c>
      <c r="U1324" s="285">
        <v>2492.2559999999999</v>
      </c>
      <c r="V1324" s="155" t="s">
        <v>7355</v>
      </c>
    </row>
    <row r="1325" spans="1:22">
      <c r="A1325" s="261" t="s">
        <v>7321</v>
      </c>
      <c r="B1325" s="38" t="s">
        <v>1519</v>
      </c>
      <c r="C1325" s="259" t="s">
        <v>7322</v>
      </c>
      <c r="D1325" s="38" t="s">
        <v>7323</v>
      </c>
      <c r="E1325" s="157" t="s">
        <v>206</v>
      </c>
      <c r="F1325" s="38" t="s">
        <v>7326</v>
      </c>
      <c r="G1325" s="285">
        <v>9</v>
      </c>
      <c r="H1325" s="285">
        <v>-104</v>
      </c>
      <c r="I1325" s="38">
        <v>13</v>
      </c>
      <c r="J1325" s="38">
        <v>2021</v>
      </c>
      <c r="K1325" s="38" t="s">
        <v>7337</v>
      </c>
      <c r="L1325" s="157">
        <v>44297.883333333331</v>
      </c>
      <c r="M1325" s="157">
        <v>44297.957638888889</v>
      </c>
      <c r="N1325" s="157">
        <v>44298.02847222222</v>
      </c>
      <c r="O1325" s="157">
        <v>44298.095833333333</v>
      </c>
      <c r="P1325" s="38" t="s">
        <v>7362</v>
      </c>
      <c r="Q1325" s="239">
        <f t="shared" si="218"/>
        <v>7.0833333331393078E-2</v>
      </c>
      <c r="R1325" s="239">
        <f t="shared" si="219"/>
        <v>0.21250000000145519</v>
      </c>
      <c r="S1325" s="21">
        <f t="shared" si="220"/>
        <v>0.42499999998835847</v>
      </c>
      <c r="U1325" s="285">
        <v>2559.5520000000001</v>
      </c>
      <c r="V1325" s="155" t="s">
        <v>7347</v>
      </c>
    </row>
    <row r="1326" spans="1:22">
      <c r="A1326" s="261" t="s">
        <v>7321</v>
      </c>
      <c r="B1326" s="38" t="s">
        <v>1519</v>
      </c>
      <c r="C1326" s="259" t="s">
        <v>7322</v>
      </c>
      <c r="D1326" s="38" t="s">
        <v>7323</v>
      </c>
      <c r="E1326" s="157" t="s">
        <v>206</v>
      </c>
      <c r="F1326" s="38" t="s">
        <v>7326</v>
      </c>
      <c r="G1326" s="285">
        <v>9</v>
      </c>
      <c r="H1326" s="285">
        <v>-104</v>
      </c>
      <c r="I1326" s="38">
        <v>13</v>
      </c>
      <c r="J1326" s="38">
        <v>2021</v>
      </c>
      <c r="K1326" s="38" t="s">
        <v>7338</v>
      </c>
      <c r="L1326" s="157">
        <v>44298.245138888888</v>
      </c>
      <c r="M1326" s="157">
        <v>44298.318055555559</v>
      </c>
      <c r="N1326" s="157">
        <v>44298.354166666664</v>
      </c>
      <c r="O1326" s="157">
        <v>44298.421527777777</v>
      </c>
      <c r="P1326" s="38" t="s">
        <v>7362</v>
      </c>
      <c r="Q1326" s="239">
        <f t="shared" si="218"/>
        <v>3.6111111105128657E-2</v>
      </c>
      <c r="R1326" s="239">
        <f t="shared" si="219"/>
        <v>0.17638888888905058</v>
      </c>
      <c r="S1326" s="21">
        <f t="shared" si="220"/>
        <v>0.21666666663077194</v>
      </c>
      <c r="U1326" s="285">
        <v>2570.5619999999999</v>
      </c>
      <c r="V1326" s="155" t="s">
        <v>7356</v>
      </c>
    </row>
    <row r="1327" spans="1:22">
      <c r="A1327" s="261" t="s">
        <v>7321</v>
      </c>
      <c r="B1327" s="38" t="s">
        <v>1519</v>
      </c>
      <c r="C1327" s="259" t="s">
        <v>7322</v>
      </c>
      <c r="D1327" s="38" t="s">
        <v>7323</v>
      </c>
      <c r="E1327" s="157" t="s">
        <v>206</v>
      </c>
      <c r="F1327" s="38" t="s">
        <v>7326</v>
      </c>
      <c r="G1327" s="285">
        <v>9</v>
      </c>
      <c r="H1327" s="285">
        <v>-104</v>
      </c>
      <c r="I1327" s="38">
        <v>13</v>
      </c>
      <c r="J1327" s="38">
        <v>2021</v>
      </c>
      <c r="K1327" s="38" t="s">
        <v>7339</v>
      </c>
      <c r="L1327" s="157">
        <v>44298.77847222222</v>
      </c>
      <c r="M1327" s="157">
        <v>44298.850694444445</v>
      </c>
      <c r="N1327" s="157">
        <v>44299.523611111108</v>
      </c>
      <c r="O1327" s="157">
        <v>44299.595833333333</v>
      </c>
      <c r="P1327" s="38" t="s">
        <v>7362</v>
      </c>
      <c r="Q1327" s="239">
        <f t="shared" si="218"/>
        <v>0.67291666666278616</v>
      </c>
      <c r="R1327" s="239">
        <f t="shared" si="219"/>
        <v>0.81736111111240461</v>
      </c>
      <c r="S1327" s="21">
        <f t="shared" si="220"/>
        <v>4.0374999999767169</v>
      </c>
      <c r="U1327" s="285">
        <v>2478.3519999999999</v>
      </c>
      <c r="V1327" s="155" t="s">
        <v>7357</v>
      </c>
    </row>
    <row r="1328" spans="1:22">
      <c r="A1328" s="261" t="s">
        <v>7321</v>
      </c>
      <c r="B1328" s="38" t="s">
        <v>1519</v>
      </c>
      <c r="C1328" s="259" t="s">
        <v>7322</v>
      </c>
      <c r="D1328" s="38" t="s">
        <v>7323</v>
      </c>
      <c r="E1328" s="157" t="s">
        <v>206</v>
      </c>
      <c r="F1328" s="38" t="s">
        <v>7326</v>
      </c>
      <c r="G1328" s="285">
        <v>9</v>
      </c>
      <c r="H1328" s="285">
        <v>-104</v>
      </c>
      <c r="I1328" s="38">
        <v>13</v>
      </c>
      <c r="J1328" s="38">
        <v>2021</v>
      </c>
      <c r="K1328" s="38" t="s">
        <v>7340</v>
      </c>
      <c r="L1328" s="157">
        <v>44299.765277777777</v>
      </c>
      <c r="M1328" s="157">
        <v>44299.838194444441</v>
      </c>
      <c r="N1328" s="157">
        <v>44300.202777777777</v>
      </c>
      <c r="O1328" s="157">
        <v>44300.265972222223</v>
      </c>
      <c r="P1328" s="38" t="s">
        <v>7362</v>
      </c>
      <c r="Q1328" s="239">
        <f t="shared" si="218"/>
        <v>0.36458333333575865</v>
      </c>
      <c r="R1328" s="239">
        <f t="shared" si="219"/>
        <v>0.50069444444670808</v>
      </c>
      <c r="S1328" s="21">
        <f t="shared" si="220"/>
        <v>2.1875000000145519</v>
      </c>
      <c r="U1328" s="285">
        <v>2512.0770000000002</v>
      </c>
      <c r="V1328" s="155" t="s">
        <v>7358</v>
      </c>
    </row>
    <row r="1329" spans="1:22">
      <c r="A1329" s="261" t="s">
        <v>7321</v>
      </c>
      <c r="B1329" s="38" t="s">
        <v>1519</v>
      </c>
      <c r="C1329" s="259" t="s">
        <v>7322</v>
      </c>
      <c r="D1329" s="38" t="s">
        <v>7323</v>
      </c>
      <c r="E1329" s="157" t="s">
        <v>206</v>
      </c>
      <c r="F1329" s="38" t="s">
        <v>7326</v>
      </c>
      <c r="G1329" s="285">
        <v>9</v>
      </c>
      <c r="H1329" s="285">
        <v>-104</v>
      </c>
      <c r="I1329" s="38">
        <v>13</v>
      </c>
      <c r="J1329" s="38">
        <v>2021</v>
      </c>
      <c r="K1329" s="38" t="s">
        <v>7341</v>
      </c>
      <c r="L1329" s="157">
        <v>44300.603472222225</v>
      </c>
      <c r="M1329" s="157">
        <v>44300.675000000003</v>
      </c>
      <c r="N1329" s="157">
        <v>44301.19027777778</v>
      </c>
      <c r="O1329" s="157">
        <v>44301.254166666666</v>
      </c>
      <c r="P1329" s="38" t="s">
        <v>7362</v>
      </c>
      <c r="Q1329" s="239">
        <f t="shared" si="218"/>
        <v>0.51527777777664596</v>
      </c>
      <c r="R1329" s="239">
        <f t="shared" si="219"/>
        <v>0.65069444444088731</v>
      </c>
      <c r="S1329" s="21">
        <f t="shared" si="220"/>
        <v>3.0916666666598758</v>
      </c>
      <c r="U1329" s="285">
        <v>2418.8159999999998</v>
      </c>
      <c r="V1329" s="155" t="s">
        <v>7355</v>
      </c>
    </row>
    <row r="1330" spans="1:22">
      <c r="A1330" s="261" t="s">
        <v>7321</v>
      </c>
      <c r="B1330" s="38" t="s">
        <v>1519</v>
      </c>
      <c r="C1330" s="259" t="s">
        <v>7322</v>
      </c>
      <c r="D1330" s="38" t="s">
        <v>7323</v>
      </c>
      <c r="E1330" s="157" t="s">
        <v>206</v>
      </c>
      <c r="F1330" s="38" t="s">
        <v>7326</v>
      </c>
      <c r="G1330" s="285">
        <v>9</v>
      </c>
      <c r="H1330" s="285">
        <v>-104</v>
      </c>
      <c r="I1330" s="38">
        <v>13</v>
      </c>
      <c r="J1330" s="38">
        <v>2021</v>
      </c>
      <c r="K1330" s="38" t="s">
        <v>7342</v>
      </c>
      <c r="L1330" s="157">
        <v>44301.588888888888</v>
      </c>
      <c r="M1330" s="157">
        <v>44301.663194444445</v>
      </c>
      <c r="N1330" s="157">
        <v>44302.179166666669</v>
      </c>
      <c r="O1330" s="157">
        <v>44302.248611111114</v>
      </c>
      <c r="P1330" s="38" t="s">
        <v>7362</v>
      </c>
      <c r="Q1330" s="239">
        <f t="shared" si="218"/>
        <v>0.51597222222335404</v>
      </c>
      <c r="R1330" s="239">
        <f t="shared" si="219"/>
        <v>0.65972222222626442</v>
      </c>
      <c r="S1330" s="21">
        <f t="shared" si="220"/>
        <v>3.0958333333401242</v>
      </c>
      <c r="U1330" s="285">
        <v>2504.5729999999999</v>
      </c>
      <c r="V1330" s="155" t="s">
        <v>7359</v>
      </c>
    </row>
    <row r="1331" spans="1:22">
      <c r="A1331" s="261" t="s">
        <v>7321</v>
      </c>
      <c r="B1331" s="38" t="s">
        <v>1519</v>
      </c>
      <c r="C1331" s="259" t="s">
        <v>7322</v>
      </c>
      <c r="D1331" s="38" t="s">
        <v>7323</v>
      </c>
      <c r="E1331" s="157" t="s">
        <v>206</v>
      </c>
      <c r="F1331" s="38" t="s">
        <v>7326</v>
      </c>
      <c r="G1331" s="285">
        <v>9</v>
      </c>
      <c r="H1331" s="285">
        <v>-104</v>
      </c>
      <c r="I1331" s="38">
        <v>13</v>
      </c>
      <c r="J1331" s="38">
        <v>2021</v>
      </c>
      <c r="K1331" s="38" t="s">
        <v>7343</v>
      </c>
      <c r="L1331" s="157">
        <v>44302.433333333334</v>
      </c>
      <c r="M1331" s="157">
        <v>44302.511805555558</v>
      </c>
      <c r="N1331" s="157">
        <v>44303.008333333331</v>
      </c>
      <c r="O1331" s="157">
        <v>44303.076388888891</v>
      </c>
      <c r="P1331" s="38" t="s">
        <v>7362</v>
      </c>
      <c r="Q1331" s="239">
        <f t="shared" si="218"/>
        <v>0.49652777777373558</v>
      </c>
      <c r="R1331" s="239">
        <f t="shared" si="219"/>
        <v>0.64305555555620231</v>
      </c>
      <c r="S1331" s="21">
        <f t="shared" si="220"/>
        <v>2.9791666666424135</v>
      </c>
      <c r="U1331" s="285">
        <v>2505.875</v>
      </c>
      <c r="V1331" s="155" t="s">
        <v>7360</v>
      </c>
    </row>
    <row r="1332" spans="1:22">
      <c r="A1332" s="261" t="s">
        <v>7321</v>
      </c>
      <c r="B1332" s="38" t="s">
        <v>1519</v>
      </c>
      <c r="C1332" s="259" t="s">
        <v>7322</v>
      </c>
      <c r="D1332" s="38" t="s">
        <v>7323</v>
      </c>
      <c r="E1332" s="157" t="s">
        <v>206</v>
      </c>
      <c r="F1332" s="38" t="s">
        <v>7326</v>
      </c>
      <c r="G1332" s="285">
        <v>9</v>
      </c>
      <c r="H1332" s="285">
        <v>-104</v>
      </c>
      <c r="I1332" s="38">
        <v>13</v>
      </c>
      <c r="J1332" s="38">
        <v>2021</v>
      </c>
      <c r="K1332" s="38" t="s">
        <v>7344</v>
      </c>
      <c r="L1332" s="157">
        <v>44303.244444444441</v>
      </c>
      <c r="M1332" s="157">
        <v>44303.318749999999</v>
      </c>
      <c r="N1332" s="157">
        <v>44304.01458333333</v>
      </c>
      <c r="O1332" s="157">
        <v>44304.081250000003</v>
      </c>
      <c r="P1332" s="38" t="s">
        <v>7362</v>
      </c>
      <c r="Q1332" s="239">
        <f t="shared" si="218"/>
        <v>0.69583333333139308</v>
      </c>
      <c r="R1332" s="239">
        <f t="shared" si="219"/>
        <v>0.83680555556202307</v>
      </c>
      <c r="S1332" s="21">
        <f t="shared" si="220"/>
        <v>4.1749999999883585</v>
      </c>
      <c r="U1332" s="285">
        <v>2440.587</v>
      </c>
      <c r="V1332" s="155" t="s">
        <v>7355</v>
      </c>
    </row>
    <row r="1333" spans="1:22">
      <c r="A1333" s="261" t="s">
        <v>7321</v>
      </c>
      <c r="B1333" s="38" t="s">
        <v>1519</v>
      </c>
      <c r="C1333" s="259" t="s">
        <v>7322</v>
      </c>
      <c r="D1333" s="38" t="s">
        <v>7323</v>
      </c>
      <c r="E1333" s="157" t="s">
        <v>206</v>
      </c>
      <c r="F1333" s="38" t="s">
        <v>7326</v>
      </c>
      <c r="G1333" s="285">
        <v>9</v>
      </c>
      <c r="H1333" s="285">
        <v>-104</v>
      </c>
      <c r="I1333" s="38">
        <v>13</v>
      </c>
      <c r="J1333" s="38">
        <v>2021</v>
      </c>
      <c r="K1333" s="38" t="s">
        <v>7345</v>
      </c>
      <c r="L1333" s="157">
        <v>44304.70416666667</v>
      </c>
      <c r="M1333" s="157">
        <v>44304.779861111114</v>
      </c>
      <c r="N1333" s="157">
        <v>44305.522222222222</v>
      </c>
      <c r="O1333" s="157">
        <v>44305.597916666666</v>
      </c>
      <c r="P1333" s="38" t="s">
        <v>7362</v>
      </c>
      <c r="Q1333" s="239">
        <f t="shared" si="218"/>
        <v>0.74236111110803904</v>
      </c>
      <c r="R1333" s="239">
        <f t="shared" si="219"/>
        <v>0.89374999999563443</v>
      </c>
      <c r="S1333" s="21">
        <f t="shared" si="220"/>
        <v>4.4541666666482342</v>
      </c>
      <c r="U1333" s="285">
        <v>2516.8629999999998</v>
      </c>
      <c r="V1333" s="155" t="s">
        <v>7361</v>
      </c>
    </row>
    <row r="1334" spans="1:22">
      <c r="A1334" s="261" t="s">
        <v>7391</v>
      </c>
      <c r="B1334" s="2" t="s">
        <v>466</v>
      </c>
      <c r="C1334" s="259" t="s">
        <v>7392</v>
      </c>
      <c r="D1334" s="259" t="s">
        <v>7393</v>
      </c>
      <c r="E1334" s="157" t="s">
        <v>284</v>
      </c>
      <c r="F1334" s="259" t="s">
        <v>7402</v>
      </c>
      <c r="G1334" s="38">
        <v>18</v>
      </c>
      <c r="H1334" s="285">
        <v>38</v>
      </c>
      <c r="I1334" s="285">
        <v>-73.849999999999994</v>
      </c>
      <c r="J1334" s="38">
        <v>2021</v>
      </c>
      <c r="K1334" s="38" t="s">
        <v>7376</v>
      </c>
      <c r="L1334" s="157">
        <v>44344.321527777778</v>
      </c>
      <c r="M1334" s="157">
        <v>44344.343055555553</v>
      </c>
      <c r="N1334" s="157">
        <v>44344.668055555558</v>
      </c>
      <c r="O1334" s="157">
        <v>44344.698611111111</v>
      </c>
      <c r="P1334" s="38" t="s">
        <v>2434</v>
      </c>
      <c r="Q1334" s="239">
        <f t="shared" ref="Q1334:Q1347" si="221">N1334 - M1334</f>
        <v>0.32500000000436557</v>
      </c>
      <c r="R1334" s="239">
        <f t="shared" ref="R1334:R1347" si="222">O1334 - L1334</f>
        <v>0.37708333333284827</v>
      </c>
      <c r="S1334" s="21">
        <f t="shared" ref="S1334:S1347" si="223">((VALUE(Q1334)) * 24) * 0.25</f>
        <v>1.9500000000261934</v>
      </c>
      <c r="U1334" s="38">
        <v>412</v>
      </c>
      <c r="V1334" s="155" t="s">
        <v>7403</v>
      </c>
    </row>
    <row r="1335" spans="1:22">
      <c r="A1335" s="261" t="s">
        <v>7391</v>
      </c>
      <c r="B1335" s="2" t="s">
        <v>466</v>
      </c>
      <c r="C1335" s="259" t="s">
        <v>7392</v>
      </c>
      <c r="D1335" s="259" t="s">
        <v>7393</v>
      </c>
      <c r="E1335" s="157" t="s">
        <v>284</v>
      </c>
      <c r="F1335" s="259" t="s">
        <v>7402</v>
      </c>
      <c r="G1335" s="38">
        <v>18</v>
      </c>
      <c r="H1335" s="285">
        <v>38</v>
      </c>
      <c r="I1335" s="285">
        <v>-73.849999999999994</v>
      </c>
      <c r="J1335" s="38">
        <v>2021</v>
      </c>
      <c r="K1335" s="38" t="s">
        <v>7377</v>
      </c>
      <c r="L1335" s="157">
        <v>44344.956944444442</v>
      </c>
      <c r="M1335" s="157">
        <v>44344.975694444445</v>
      </c>
      <c r="N1335" s="157">
        <v>44344.995833333334</v>
      </c>
      <c r="O1335" s="157">
        <v>44345.012499999997</v>
      </c>
      <c r="P1335" s="38" t="s">
        <v>2434</v>
      </c>
      <c r="Q1335" s="239">
        <f t="shared" si="221"/>
        <v>2.0138888889050577E-2</v>
      </c>
      <c r="R1335" s="239">
        <f t="shared" si="222"/>
        <v>5.5555555554747116E-2</v>
      </c>
      <c r="S1335" s="21">
        <f t="shared" si="223"/>
        <v>0.12083333333430346</v>
      </c>
      <c r="U1335" s="38">
        <v>388</v>
      </c>
      <c r="V1335" s="155" t="s">
        <v>7404</v>
      </c>
    </row>
    <row r="1336" spans="1:22">
      <c r="A1336" s="261" t="s">
        <v>7391</v>
      </c>
      <c r="B1336" s="2" t="s">
        <v>466</v>
      </c>
      <c r="C1336" s="259" t="s">
        <v>7392</v>
      </c>
      <c r="D1336" s="259" t="s">
        <v>7393</v>
      </c>
      <c r="E1336" s="157" t="s">
        <v>284</v>
      </c>
      <c r="F1336" s="259" t="s">
        <v>7402</v>
      </c>
      <c r="G1336" s="38">
        <v>18</v>
      </c>
      <c r="H1336" s="285">
        <v>37.520000000000003</v>
      </c>
      <c r="I1336" s="285">
        <v>-74.14</v>
      </c>
      <c r="J1336" s="38">
        <v>2021</v>
      </c>
      <c r="K1336" s="38" t="s">
        <v>7378</v>
      </c>
      <c r="L1336" s="157">
        <v>44345.518055555556</v>
      </c>
      <c r="M1336" s="157">
        <v>44345.559027777781</v>
      </c>
      <c r="N1336" s="157">
        <v>44345.813194444447</v>
      </c>
      <c r="O1336" s="157">
        <v>44345.85</v>
      </c>
      <c r="P1336" s="38" t="s">
        <v>7394</v>
      </c>
      <c r="Q1336" s="239">
        <f t="shared" si="221"/>
        <v>0.25416666666569654</v>
      </c>
      <c r="R1336" s="239">
        <f t="shared" si="222"/>
        <v>0.3319444444423425</v>
      </c>
      <c r="S1336" s="21">
        <f t="shared" si="223"/>
        <v>1.5249999999941792</v>
      </c>
      <c r="U1336" s="38">
        <v>1046</v>
      </c>
      <c r="V1336" s="155" t="s">
        <v>7403</v>
      </c>
    </row>
    <row r="1337" spans="1:22">
      <c r="A1337" s="261" t="s">
        <v>7391</v>
      </c>
      <c r="B1337" s="2" t="s">
        <v>466</v>
      </c>
      <c r="C1337" s="259" t="s">
        <v>7392</v>
      </c>
      <c r="D1337" s="259" t="s">
        <v>7393</v>
      </c>
      <c r="E1337" s="157" t="s">
        <v>284</v>
      </c>
      <c r="F1337" s="259" t="s">
        <v>7402</v>
      </c>
      <c r="G1337" s="38">
        <v>18</v>
      </c>
      <c r="H1337" s="285">
        <v>34.94</v>
      </c>
      <c r="I1337" s="285">
        <v>-75.31</v>
      </c>
      <c r="J1337" s="38">
        <v>2021</v>
      </c>
      <c r="K1337" s="38" t="s">
        <v>7379</v>
      </c>
      <c r="L1337" s="157">
        <v>44348.265972222223</v>
      </c>
      <c r="M1337" s="157">
        <v>44348.282638888886</v>
      </c>
      <c r="N1337" s="157">
        <v>44348.446527777778</v>
      </c>
      <c r="O1337" s="157">
        <v>44348.459027777775</v>
      </c>
      <c r="P1337" s="38" t="s">
        <v>7395</v>
      </c>
      <c r="Q1337" s="239">
        <f t="shared" si="221"/>
        <v>0.16388888889196096</v>
      </c>
      <c r="R1337" s="239">
        <f t="shared" si="222"/>
        <v>0.19305555555183673</v>
      </c>
      <c r="S1337" s="21">
        <f t="shared" si="223"/>
        <v>0.98333333335176576</v>
      </c>
      <c r="U1337" s="38">
        <v>241</v>
      </c>
      <c r="V1337" s="155" t="s">
        <v>7405</v>
      </c>
    </row>
    <row r="1338" spans="1:22">
      <c r="A1338" s="261" t="s">
        <v>7391</v>
      </c>
      <c r="B1338" s="2" t="s">
        <v>466</v>
      </c>
      <c r="C1338" s="259" t="s">
        <v>7392</v>
      </c>
      <c r="D1338" s="259" t="s">
        <v>7393</v>
      </c>
      <c r="E1338" s="157" t="s">
        <v>284</v>
      </c>
      <c r="F1338" s="259" t="s">
        <v>7402</v>
      </c>
      <c r="G1338" s="38">
        <v>18</v>
      </c>
      <c r="H1338" s="285">
        <v>34.94</v>
      </c>
      <c r="I1338" s="285">
        <v>-75.31</v>
      </c>
      <c r="J1338" s="38">
        <v>2021</v>
      </c>
      <c r="K1338" s="38" t="s">
        <v>7380</v>
      </c>
      <c r="L1338" s="157">
        <v>44348.81527777778</v>
      </c>
      <c r="M1338" s="157">
        <v>44348.915972222225</v>
      </c>
      <c r="N1338" s="157">
        <v>44349.625694444447</v>
      </c>
      <c r="O1338" s="157">
        <v>44349.707638888889</v>
      </c>
      <c r="P1338" s="38" t="s">
        <v>7396</v>
      </c>
      <c r="Q1338" s="239">
        <f t="shared" si="221"/>
        <v>0.70972222222189885</v>
      </c>
      <c r="R1338" s="239">
        <f t="shared" si="222"/>
        <v>0.89236111110949423</v>
      </c>
      <c r="S1338" s="21">
        <f t="shared" si="223"/>
        <v>4.2583333333313931</v>
      </c>
      <c r="U1338" s="38">
        <v>2794</v>
      </c>
      <c r="V1338" s="155" t="s">
        <v>7406</v>
      </c>
    </row>
    <row r="1339" spans="1:22">
      <c r="A1339" s="261" t="s">
        <v>7391</v>
      </c>
      <c r="B1339" s="2" t="s">
        <v>466</v>
      </c>
      <c r="C1339" s="259" t="s">
        <v>7392</v>
      </c>
      <c r="D1339" s="259" t="s">
        <v>7393</v>
      </c>
      <c r="E1339" s="157" t="s">
        <v>284</v>
      </c>
      <c r="F1339" s="259" t="s">
        <v>7402</v>
      </c>
      <c r="G1339" s="38">
        <v>18</v>
      </c>
      <c r="H1339" s="285">
        <v>32.5</v>
      </c>
      <c r="I1339" s="285">
        <v>-76</v>
      </c>
      <c r="J1339" s="38">
        <v>2021</v>
      </c>
      <c r="K1339" s="38" t="s">
        <v>7381</v>
      </c>
      <c r="L1339" s="157">
        <v>44351.159722222219</v>
      </c>
      <c r="M1339" s="157">
        <v>44351.227083333331</v>
      </c>
      <c r="N1339" s="157">
        <v>44351.479861111111</v>
      </c>
      <c r="O1339" s="157">
        <v>44351.548611111109</v>
      </c>
      <c r="P1339" s="38" t="s">
        <v>1494</v>
      </c>
      <c r="Q1339" s="239">
        <f t="shared" si="221"/>
        <v>0.25277777777955635</v>
      </c>
      <c r="R1339" s="239">
        <f t="shared" si="222"/>
        <v>0.38888888889050577</v>
      </c>
      <c r="S1339" s="21">
        <f t="shared" si="223"/>
        <v>1.5166666666773381</v>
      </c>
      <c r="U1339" s="38">
        <v>2170</v>
      </c>
      <c r="V1339" s="155" t="s">
        <v>7403</v>
      </c>
    </row>
    <row r="1340" spans="1:22">
      <c r="A1340" s="261" t="s">
        <v>7391</v>
      </c>
      <c r="B1340" s="2" t="s">
        <v>466</v>
      </c>
      <c r="C1340" s="259" t="s">
        <v>7392</v>
      </c>
      <c r="D1340" s="259" t="s">
        <v>7393</v>
      </c>
      <c r="E1340" s="157" t="s">
        <v>284</v>
      </c>
      <c r="F1340" s="259" t="s">
        <v>7402</v>
      </c>
      <c r="G1340" s="38"/>
      <c r="H1340" s="253"/>
      <c r="I1340" s="253"/>
      <c r="J1340" s="38">
        <v>2021</v>
      </c>
      <c r="K1340" s="38" t="s">
        <v>7382</v>
      </c>
      <c r="L1340" s="157">
        <v>44351.811805555553</v>
      </c>
      <c r="M1340" s="157"/>
      <c r="N1340" s="157"/>
      <c r="O1340" s="157">
        <v>44351.852777777778</v>
      </c>
      <c r="P1340" s="38" t="s">
        <v>893</v>
      </c>
      <c r="Q1340" s="239">
        <f t="shared" si="221"/>
        <v>0</v>
      </c>
      <c r="R1340" s="239">
        <f t="shared" si="222"/>
        <v>4.0972222224809229E-2</v>
      </c>
      <c r="S1340" s="21">
        <f t="shared" si="223"/>
        <v>0</v>
      </c>
      <c r="U1340" s="38">
        <v>412</v>
      </c>
      <c r="V1340" s="155" t="s">
        <v>7407</v>
      </c>
    </row>
    <row r="1341" spans="1:22">
      <c r="A1341" s="261" t="s">
        <v>7391</v>
      </c>
      <c r="B1341" s="2" t="s">
        <v>466</v>
      </c>
      <c r="C1341" s="259" t="s">
        <v>7392</v>
      </c>
      <c r="D1341" s="259" t="s">
        <v>7393</v>
      </c>
      <c r="E1341" s="157" t="s">
        <v>284</v>
      </c>
      <c r="F1341" s="259" t="s">
        <v>7402</v>
      </c>
      <c r="G1341" s="38"/>
      <c r="H1341" s="253"/>
      <c r="I1341" s="253"/>
      <c r="J1341" s="38">
        <v>2021</v>
      </c>
      <c r="K1341" s="38" t="s">
        <v>7383</v>
      </c>
      <c r="L1341" s="157">
        <v>44352.992361111108</v>
      </c>
      <c r="M1341" s="157">
        <v>44353.052777777775</v>
      </c>
      <c r="N1341" s="157">
        <v>44353.072916666664</v>
      </c>
      <c r="O1341" s="157">
        <v>44353.102083333331</v>
      </c>
      <c r="P1341" s="38" t="s">
        <v>893</v>
      </c>
      <c r="Q1341" s="239">
        <f t="shared" si="221"/>
        <v>2.0138888889050577E-2</v>
      </c>
      <c r="R1341" s="239">
        <f t="shared" si="222"/>
        <v>0.10972222222335404</v>
      </c>
      <c r="S1341" s="21">
        <f t="shared" si="223"/>
        <v>0.12083333333430346</v>
      </c>
      <c r="U1341" s="38">
        <v>984</v>
      </c>
      <c r="V1341" s="155" t="s">
        <v>7407</v>
      </c>
    </row>
    <row r="1342" spans="1:22">
      <c r="A1342" s="261" t="s">
        <v>7391</v>
      </c>
      <c r="B1342" s="2" t="s">
        <v>466</v>
      </c>
      <c r="C1342" s="259" t="s">
        <v>7392</v>
      </c>
      <c r="D1342" s="259" t="s">
        <v>7393</v>
      </c>
      <c r="E1342" s="259" t="s">
        <v>196</v>
      </c>
      <c r="F1342" s="259" t="s">
        <v>787</v>
      </c>
      <c r="G1342" s="38">
        <v>16</v>
      </c>
      <c r="H1342" s="285">
        <v>25.95</v>
      </c>
      <c r="I1342" s="285">
        <v>-84.95</v>
      </c>
      <c r="J1342" s="38">
        <v>2021</v>
      </c>
      <c r="K1342" s="38" t="s">
        <v>7384</v>
      </c>
      <c r="L1342" s="157">
        <v>44357.113888888889</v>
      </c>
      <c r="M1342" s="157">
        <v>44357.209027777775</v>
      </c>
      <c r="N1342" s="157">
        <v>44357.695833333331</v>
      </c>
      <c r="O1342" s="157">
        <v>44357.781944444447</v>
      </c>
      <c r="P1342" s="38" t="s">
        <v>7397</v>
      </c>
      <c r="Q1342" s="239">
        <f t="shared" si="221"/>
        <v>0.48680555555620231</v>
      </c>
      <c r="R1342" s="239">
        <f t="shared" si="222"/>
        <v>0.6680555555576575</v>
      </c>
      <c r="S1342" s="21">
        <f t="shared" si="223"/>
        <v>2.9208333333372138</v>
      </c>
      <c r="U1342" s="38">
        <v>3303</v>
      </c>
      <c r="V1342" s="155" t="s">
        <v>7408</v>
      </c>
    </row>
    <row r="1343" spans="1:22">
      <c r="A1343" s="261" t="s">
        <v>7391</v>
      </c>
      <c r="B1343" s="2" t="s">
        <v>466</v>
      </c>
      <c r="C1343" s="259" t="s">
        <v>7392</v>
      </c>
      <c r="D1343" s="259" t="s">
        <v>7393</v>
      </c>
      <c r="E1343" s="259" t="s">
        <v>196</v>
      </c>
      <c r="F1343" s="259" t="s">
        <v>787</v>
      </c>
      <c r="G1343" s="290">
        <v>15</v>
      </c>
      <c r="H1343" s="291">
        <v>27.74</v>
      </c>
      <c r="I1343" s="291">
        <v>-91.23</v>
      </c>
      <c r="J1343" s="38">
        <v>2021</v>
      </c>
      <c r="K1343" s="290" t="s">
        <v>7385</v>
      </c>
      <c r="L1343" s="292">
        <v>44359.609722222223</v>
      </c>
      <c r="M1343" s="292">
        <v>44359.634722222225</v>
      </c>
      <c r="N1343" s="292">
        <v>44359.989583333336</v>
      </c>
      <c r="O1343" s="292">
        <v>44360.011111111111</v>
      </c>
      <c r="P1343" s="290" t="s">
        <v>7398</v>
      </c>
      <c r="Q1343" s="239">
        <f t="shared" si="221"/>
        <v>0.35486111111094942</v>
      </c>
      <c r="R1343" s="239">
        <f t="shared" si="222"/>
        <v>0.40138888888759539</v>
      </c>
      <c r="S1343" s="21">
        <f t="shared" si="223"/>
        <v>2.1291666666656965</v>
      </c>
      <c r="U1343" s="290">
        <v>561</v>
      </c>
      <c r="V1343" s="155" t="s">
        <v>7408</v>
      </c>
    </row>
    <row r="1344" spans="1:22">
      <c r="A1344" s="261" t="s">
        <v>7391</v>
      </c>
      <c r="B1344" s="2" t="s">
        <v>466</v>
      </c>
      <c r="C1344" s="259" t="s">
        <v>7392</v>
      </c>
      <c r="D1344" s="259" t="s">
        <v>7393</v>
      </c>
      <c r="E1344" s="259" t="s">
        <v>196</v>
      </c>
      <c r="F1344" s="259" t="s">
        <v>787</v>
      </c>
      <c r="G1344" s="290">
        <v>15</v>
      </c>
      <c r="H1344" s="291">
        <v>27.74</v>
      </c>
      <c r="I1344" s="291">
        <v>-91.23</v>
      </c>
      <c r="J1344" s="38">
        <v>2021</v>
      </c>
      <c r="K1344" s="38" t="s">
        <v>7386</v>
      </c>
      <c r="L1344" s="157">
        <v>44360.597222222219</v>
      </c>
      <c r="M1344" s="157">
        <v>44360.620833333334</v>
      </c>
      <c r="N1344" s="157">
        <v>44360.693749999999</v>
      </c>
      <c r="O1344" s="157">
        <v>44360.720138888886</v>
      </c>
      <c r="P1344" s="290" t="s">
        <v>7398</v>
      </c>
      <c r="Q1344" s="239">
        <f t="shared" si="221"/>
        <v>7.2916666664241347E-2</v>
      </c>
      <c r="R1344" s="239">
        <f t="shared" si="222"/>
        <v>0.12291666666715173</v>
      </c>
      <c r="S1344" s="21">
        <f t="shared" si="223"/>
        <v>0.43749999998544808</v>
      </c>
      <c r="U1344" s="38">
        <v>550</v>
      </c>
      <c r="V1344" s="155" t="s">
        <v>7409</v>
      </c>
    </row>
    <row r="1345" spans="1:22">
      <c r="A1345" s="261" t="s">
        <v>7391</v>
      </c>
      <c r="B1345" s="2" t="s">
        <v>466</v>
      </c>
      <c r="C1345" s="259" t="s">
        <v>7392</v>
      </c>
      <c r="D1345" s="259" t="s">
        <v>7393</v>
      </c>
      <c r="E1345" s="259" t="s">
        <v>196</v>
      </c>
      <c r="F1345" s="259" t="s">
        <v>787</v>
      </c>
      <c r="G1345" s="290">
        <v>15</v>
      </c>
      <c r="H1345" s="237">
        <v>27.720800000000001</v>
      </c>
      <c r="I1345" s="237">
        <v>-91.28</v>
      </c>
      <c r="J1345" s="38">
        <v>2021</v>
      </c>
      <c r="K1345" s="38" t="s">
        <v>7387</v>
      </c>
      <c r="L1345" s="157">
        <v>44360.76458333333</v>
      </c>
      <c r="M1345" s="157">
        <v>44360.792361111111</v>
      </c>
      <c r="N1345" s="157">
        <v>44361.068749999999</v>
      </c>
      <c r="O1345" s="157">
        <v>44361.092361111114</v>
      </c>
      <c r="P1345" s="38" t="s">
        <v>7399</v>
      </c>
      <c r="Q1345" s="239">
        <f t="shared" si="221"/>
        <v>0.27638888888759539</v>
      </c>
      <c r="R1345" s="239">
        <f t="shared" si="222"/>
        <v>0.32777777778392192</v>
      </c>
      <c r="S1345" s="21">
        <f t="shared" si="223"/>
        <v>1.6583333333255723</v>
      </c>
      <c r="U1345" s="38">
        <v>660</v>
      </c>
      <c r="V1345" s="155" t="s">
        <v>7408</v>
      </c>
    </row>
    <row r="1346" spans="1:22">
      <c r="A1346" s="261" t="s">
        <v>7391</v>
      </c>
      <c r="B1346" s="2" t="s">
        <v>466</v>
      </c>
      <c r="C1346" s="259" t="s">
        <v>7392</v>
      </c>
      <c r="D1346" s="259" t="s">
        <v>7393</v>
      </c>
      <c r="E1346" s="259" t="s">
        <v>196</v>
      </c>
      <c r="F1346" s="259" t="s">
        <v>787</v>
      </c>
      <c r="G1346" s="290">
        <v>15</v>
      </c>
      <c r="H1346" s="237">
        <v>27.720800000000001</v>
      </c>
      <c r="I1346" s="237">
        <v>-91.28</v>
      </c>
      <c r="J1346" s="38">
        <v>2021</v>
      </c>
      <c r="K1346" s="38" t="s">
        <v>7388</v>
      </c>
      <c r="L1346" s="157">
        <v>44361.586805555555</v>
      </c>
      <c r="M1346" s="157">
        <v>44361.613888888889</v>
      </c>
      <c r="N1346" s="157">
        <v>44361.686805555553</v>
      </c>
      <c r="O1346" s="157">
        <v>44361.714583333334</v>
      </c>
      <c r="P1346" s="38" t="s">
        <v>7399</v>
      </c>
      <c r="Q1346" s="239">
        <f t="shared" si="221"/>
        <v>7.2916666664241347E-2</v>
      </c>
      <c r="R1346" s="239">
        <f t="shared" si="222"/>
        <v>0.12777777777955635</v>
      </c>
      <c r="S1346" s="21">
        <f t="shared" si="223"/>
        <v>0.43749999998544808</v>
      </c>
      <c r="U1346" s="38">
        <v>657</v>
      </c>
      <c r="V1346" s="155" t="s">
        <v>7409</v>
      </c>
    </row>
    <row r="1347" spans="1:22">
      <c r="A1347" s="261" t="s">
        <v>7391</v>
      </c>
      <c r="B1347" s="2" t="s">
        <v>466</v>
      </c>
      <c r="C1347" s="259" t="s">
        <v>7392</v>
      </c>
      <c r="D1347" s="259" t="s">
        <v>7393</v>
      </c>
      <c r="E1347" s="259" t="s">
        <v>196</v>
      </c>
      <c r="F1347" s="259" t="s">
        <v>787</v>
      </c>
      <c r="G1347" s="38">
        <v>15</v>
      </c>
      <c r="H1347" s="237">
        <v>27.77</v>
      </c>
      <c r="I1347" s="237">
        <v>-91.51</v>
      </c>
      <c r="J1347" s="38">
        <v>2021</v>
      </c>
      <c r="K1347" s="38" t="s">
        <v>7389</v>
      </c>
      <c r="L1347" s="157">
        <v>44362.234027777777</v>
      </c>
      <c r="M1347" s="157">
        <v>44362.256944444445</v>
      </c>
      <c r="N1347" s="157">
        <v>44362.525000000001</v>
      </c>
      <c r="O1347" s="157">
        <v>44362.55</v>
      </c>
      <c r="P1347" s="38" t="s">
        <v>7400</v>
      </c>
      <c r="Q1347" s="239">
        <f t="shared" si="221"/>
        <v>0.26805555555620231</v>
      </c>
      <c r="R1347" s="239">
        <f t="shared" si="222"/>
        <v>0.31597222222626442</v>
      </c>
      <c r="S1347" s="21">
        <f t="shared" si="223"/>
        <v>1.6083333333372138</v>
      </c>
      <c r="U1347" s="38">
        <v>564</v>
      </c>
      <c r="V1347" s="155" t="s">
        <v>7408</v>
      </c>
    </row>
    <row r="1348" spans="1:22">
      <c r="A1348" s="261" t="s">
        <v>7391</v>
      </c>
      <c r="B1348" s="2" t="s">
        <v>466</v>
      </c>
      <c r="C1348" s="259" t="s">
        <v>7392</v>
      </c>
      <c r="D1348" s="259" t="s">
        <v>7393</v>
      </c>
      <c r="E1348" s="259" t="s">
        <v>196</v>
      </c>
      <c r="F1348" s="259" t="s">
        <v>787</v>
      </c>
      <c r="G1348" s="38">
        <v>16</v>
      </c>
      <c r="H1348" s="237">
        <v>28.12</v>
      </c>
      <c r="I1348" s="237">
        <v>-89.144999999999996</v>
      </c>
      <c r="J1348" s="38">
        <v>2021</v>
      </c>
      <c r="K1348" s="38" t="s">
        <v>7390</v>
      </c>
      <c r="L1348" s="157">
        <v>44363.547222222223</v>
      </c>
      <c r="M1348" s="157">
        <v>44363.598611111112</v>
      </c>
      <c r="N1348" s="157">
        <v>44363.874305555553</v>
      </c>
      <c r="O1348" s="157">
        <v>44363.913888888892</v>
      </c>
      <c r="P1348" s="38" t="s">
        <v>7401</v>
      </c>
      <c r="Q1348" s="239">
        <f t="shared" ref="Q1348" si="224">N1348 - M1348</f>
        <v>0.27569444444088731</v>
      </c>
      <c r="R1348" s="239">
        <f t="shared" ref="R1348" si="225">O1348 - L1348</f>
        <v>0.36666666666860692</v>
      </c>
      <c r="S1348" s="21">
        <f t="shared" ref="S1348" si="226">((VALUE(Q1348)) * 24) * 0.25</f>
        <v>1.6541666666453239</v>
      </c>
      <c r="U1348" s="38">
        <v>1077</v>
      </c>
      <c r="V1348" s="155" t="s">
        <v>7410</v>
      </c>
    </row>
    <row r="1349" spans="1:22">
      <c r="A1349" s="261" t="s">
        <v>7415</v>
      </c>
      <c r="B1349" s="2" t="s">
        <v>466</v>
      </c>
      <c r="C1349" s="259" t="s">
        <v>7416</v>
      </c>
      <c r="D1349" s="38" t="s">
        <v>7417</v>
      </c>
      <c r="E1349" s="157" t="s">
        <v>273</v>
      </c>
      <c r="F1349" s="38" t="s">
        <v>7203</v>
      </c>
      <c r="G1349" s="2">
        <v>46</v>
      </c>
      <c r="H1349" s="2">
        <v>-130</v>
      </c>
      <c r="J1349" s="38">
        <v>2021</v>
      </c>
      <c r="K1349" s="38" t="s">
        <v>7423</v>
      </c>
      <c r="L1349" s="157">
        <v>44411.149305555555</v>
      </c>
      <c r="M1349" s="157">
        <v>44411.180555555555</v>
      </c>
      <c r="N1349" s="157">
        <v>44411.243750000001</v>
      </c>
      <c r="O1349" s="157">
        <v>44411.273611111108</v>
      </c>
      <c r="P1349" s="38" t="s">
        <v>1364</v>
      </c>
      <c r="Q1349" s="239">
        <f t="shared" ref="Q1349:Q1396" si="227">N1349 - M1349</f>
        <v>6.3194444446708076E-2</v>
      </c>
      <c r="R1349" s="239">
        <f t="shared" ref="R1349:R1396" si="228">O1349 - L1349</f>
        <v>0.12430555555329192</v>
      </c>
      <c r="S1349" s="21">
        <f t="shared" ref="S1349:S1398" si="229">((VALUE(Q1349)) * 24) * 0.25</f>
        <v>0.37916666668024845</v>
      </c>
      <c r="U1349" s="38">
        <v>202</v>
      </c>
      <c r="V1349" s="155" t="s">
        <v>7472</v>
      </c>
    </row>
    <row r="1350" spans="1:22">
      <c r="A1350" s="261" t="s">
        <v>7415</v>
      </c>
      <c r="B1350" s="2" t="s">
        <v>466</v>
      </c>
      <c r="C1350" s="259" t="s">
        <v>7416</v>
      </c>
      <c r="D1350" s="38" t="s">
        <v>7417</v>
      </c>
      <c r="E1350" s="157" t="s">
        <v>273</v>
      </c>
      <c r="F1350" s="38" t="s">
        <v>7203</v>
      </c>
      <c r="G1350" s="2">
        <v>46</v>
      </c>
      <c r="H1350" s="2">
        <v>-130</v>
      </c>
      <c r="J1350" s="38">
        <v>2021</v>
      </c>
      <c r="K1350" s="38" t="s">
        <v>7424</v>
      </c>
      <c r="L1350" s="157">
        <v>44411.580555555556</v>
      </c>
      <c r="M1350" s="157">
        <v>44411.611805555556</v>
      </c>
      <c r="N1350" s="157">
        <v>44411.65347222222</v>
      </c>
      <c r="O1350" s="157">
        <v>44411.681250000001</v>
      </c>
      <c r="P1350" s="38" t="s">
        <v>1364</v>
      </c>
      <c r="Q1350" s="239">
        <f t="shared" si="227"/>
        <v>4.1666666664241347E-2</v>
      </c>
      <c r="R1350" s="239">
        <f t="shared" si="228"/>
        <v>0.10069444444525288</v>
      </c>
      <c r="S1350" s="21">
        <f t="shared" si="229"/>
        <v>0.24999999998544808</v>
      </c>
      <c r="U1350" s="38">
        <v>193</v>
      </c>
      <c r="V1350" s="155" t="s">
        <v>7473</v>
      </c>
    </row>
    <row r="1351" spans="1:22">
      <c r="A1351" s="261" t="s">
        <v>7415</v>
      </c>
      <c r="B1351" s="2" t="s">
        <v>466</v>
      </c>
      <c r="C1351" s="259" t="s">
        <v>7416</v>
      </c>
      <c r="D1351" s="38" t="s">
        <v>7417</v>
      </c>
      <c r="E1351" s="157" t="s">
        <v>273</v>
      </c>
      <c r="F1351" s="38" t="s">
        <v>7203</v>
      </c>
      <c r="G1351" s="2">
        <v>46</v>
      </c>
      <c r="H1351" s="2">
        <v>-130</v>
      </c>
      <c r="J1351" s="38">
        <v>2021</v>
      </c>
      <c r="K1351" s="38" t="s">
        <v>7425</v>
      </c>
      <c r="L1351" s="157">
        <v>44411.70208333333</v>
      </c>
      <c r="M1351" s="157">
        <v>44411.717361111114</v>
      </c>
      <c r="N1351" s="157">
        <v>44411.811805555553</v>
      </c>
      <c r="O1351" s="157">
        <v>44411.82916666667</v>
      </c>
      <c r="P1351" s="38" t="s">
        <v>1364</v>
      </c>
      <c r="Q1351" s="239">
        <f t="shared" si="227"/>
        <v>9.4444444439432118E-2</v>
      </c>
      <c r="R1351" s="239">
        <f t="shared" si="228"/>
        <v>0.12708333334012423</v>
      </c>
      <c r="S1351" s="21">
        <f t="shared" si="229"/>
        <v>0.56666666663659271</v>
      </c>
      <c r="U1351" s="38">
        <v>200</v>
      </c>
      <c r="V1351" s="155" t="s">
        <v>7474</v>
      </c>
    </row>
    <row r="1352" spans="1:22">
      <c r="A1352" s="261" t="s">
        <v>7415</v>
      </c>
      <c r="B1352" s="2" t="s">
        <v>466</v>
      </c>
      <c r="C1352" s="259" t="s">
        <v>7416</v>
      </c>
      <c r="D1352" s="38" t="s">
        <v>7417</v>
      </c>
      <c r="E1352" s="157" t="s">
        <v>273</v>
      </c>
      <c r="F1352" s="38" t="s">
        <v>7203</v>
      </c>
      <c r="G1352" s="2">
        <v>46</v>
      </c>
      <c r="H1352" s="2">
        <v>-130</v>
      </c>
      <c r="J1352" s="38">
        <v>2021</v>
      </c>
      <c r="K1352" s="38" t="s">
        <v>7426</v>
      </c>
      <c r="L1352" s="157">
        <v>44411.895138888889</v>
      </c>
      <c r="M1352" s="157">
        <v>44411.980555555558</v>
      </c>
      <c r="N1352" s="157">
        <v>44412.380555555559</v>
      </c>
      <c r="O1352" s="157">
        <v>44412.463194444441</v>
      </c>
      <c r="P1352" s="38" t="s">
        <v>1364</v>
      </c>
      <c r="Q1352" s="239">
        <f t="shared" si="227"/>
        <v>0.40000000000145519</v>
      </c>
      <c r="R1352" s="239">
        <f t="shared" si="228"/>
        <v>0.56805555555183673</v>
      </c>
      <c r="S1352" s="21">
        <f t="shared" si="229"/>
        <v>2.4000000000087311</v>
      </c>
      <c r="U1352" s="38">
        <v>2608</v>
      </c>
      <c r="V1352" s="155" t="s">
        <v>7475</v>
      </c>
    </row>
    <row r="1353" spans="1:22">
      <c r="A1353" s="261" t="s">
        <v>7415</v>
      </c>
      <c r="B1353" s="2" t="s">
        <v>466</v>
      </c>
      <c r="C1353" s="259" t="s">
        <v>7416</v>
      </c>
      <c r="D1353" s="38" t="s">
        <v>7417</v>
      </c>
      <c r="E1353" s="157" t="s">
        <v>273</v>
      </c>
      <c r="F1353" s="38" t="s">
        <v>7203</v>
      </c>
      <c r="G1353" s="2">
        <v>44</v>
      </c>
      <c r="H1353" s="2">
        <v>-125</v>
      </c>
      <c r="J1353" s="38">
        <v>2021</v>
      </c>
      <c r="K1353" s="38" t="s">
        <v>7427</v>
      </c>
      <c r="L1353" s="157">
        <v>44413.32708333333</v>
      </c>
      <c r="M1353" s="157">
        <v>44413.402777777781</v>
      </c>
      <c r="N1353" s="157">
        <v>44413.573611111111</v>
      </c>
      <c r="O1353" s="157">
        <v>44413.615972222222</v>
      </c>
      <c r="P1353" s="38" t="s">
        <v>7267</v>
      </c>
      <c r="Q1353" s="239">
        <f t="shared" si="227"/>
        <v>0.17083333332993789</v>
      </c>
      <c r="R1353" s="239">
        <f t="shared" si="228"/>
        <v>0.28888888889196096</v>
      </c>
      <c r="S1353" s="21">
        <f t="shared" si="229"/>
        <v>1.0249999999796273</v>
      </c>
      <c r="U1353" s="38">
        <v>1246</v>
      </c>
      <c r="V1353" s="155" t="s">
        <v>7476</v>
      </c>
    </row>
    <row r="1354" spans="1:22">
      <c r="A1354" s="261" t="s">
        <v>7415</v>
      </c>
      <c r="B1354" s="2" t="s">
        <v>466</v>
      </c>
      <c r="C1354" s="259" t="s">
        <v>7416</v>
      </c>
      <c r="D1354" s="38" t="s">
        <v>7417</v>
      </c>
      <c r="E1354" s="157" t="s">
        <v>273</v>
      </c>
      <c r="F1354" s="38" t="s">
        <v>7203</v>
      </c>
      <c r="G1354" s="2">
        <v>44</v>
      </c>
      <c r="H1354" s="2">
        <v>-125</v>
      </c>
      <c r="J1354" s="38">
        <v>2021</v>
      </c>
      <c r="K1354" s="38" t="s">
        <v>7560</v>
      </c>
      <c r="L1354" s="157">
        <v>44413.681944444441</v>
      </c>
      <c r="M1354" s="157">
        <v>44413.72152777778</v>
      </c>
      <c r="N1354" s="157">
        <v>44413.84652777778</v>
      </c>
      <c r="O1354" s="157">
        <v>44413.895138888889</v>
      </c>
      <c r="P1354" s="38" t="s">
        <v>7267</v>
      </c>
      <c r="Q1354" s="239">
        <f t="shared" si="227"/>
        <v>0.125</v>
      </c>
      <c r="R1354" s="239">
        <f t="shared" si="228"/>
        <v>0.21319444444816327</v>
      </c>
      <c r="S1354" s="21">
        <f t="shared" si="229"/>
        <v>0.75</v>
      </c>
      <c r="U1354" s="38">
        <v>1246</v>
      </c>
      <c r="V1354" s="155" t="s">
        <v>7477</v>
      </c>
    </row>
    <row r="1355" spans="1:22">
      <c r="A1355" s="261" t="s">
        <v>7415</v>
      </c>
      <c r="B1355" s="2" t="s">
        <v>466</v>
      </c>
      <c r="C1355" s="259" t="s">
        <v>7416</v>
      </c>
      <c r="D1355" s="38" t="s">
        <v>7417</v>
      </c>
      <c r="E1355" s="157" t="s">
        <v>273</v>
      </c>
      <c r="F1355" s="38" t="s">
        <v>7203</v>
      </c>
      <c r="G1355" s="2">
        <v>45</v>
      </c>
      <c r="H1355" s="2">
        <v>-125</v>
      </c>
      <c r="J1355" s="38">
        <v>2021</v>
      </c>
      <c r="K1355" s="38" t="s">
        <v>7428</v>
      </c>
      <c r="L1355" s="157">
        <v>44414.118055555555</v>
      </c>
      <c r="M1355" s="157">
        <v>44414.151388888888</v>
      </c>
      <c r="N1355" s="157">
        <v>44414.211805555555</v>
      </c>
      <c r="O1355" s="157">
        <v>44414.263194444444</v>
      </c>
      <c r="P1355" s="38" t="s">
        <v>1622</v>
      </c>
      <c r="Q1355" s="239">
        <f t="shared" si="227"/>
        <v>6.0416666667151731E-2</v>
      </c>
      <c r="R1355" s="239">
        <f t="shared" si="228"/>
        <v>0.14513888888905058</v>
      </c>
      <c r="S1355" s="21">
        <f t="shared" si="229"/>
        <v>0.36250000000291038</v>
      </c>
      <c r="U1355" s="38">
        <v>204</v>
      </c>
      <c r="V1355" s="155" t="s">
        <v>7472</v>
      </c>
    </row>
    <row r="1356" spans="1:22">
      <c r="A1356" s="261" t="s">
        <v>7415</v>
      </c>
      <c r="B1356" s="2" t="s">
        <v>466</v>
      </c>
      <c r="C1356" s="259" t="s">
        <v>7416</v>
      </c>
      <c r="D1356" s="38" t="s">
        <v>7417</v>
      </c>
      <c r="E1356" s="157" t="s">
        <v>273</v>
      </c>
      <c r="F1356" s="38" t="s">
        <v>7203</v>
      </c>
      <c r="G1356" s="2">
        <v>45</v>
      </c>
      <c r="H1356" s="2">
        <v>-125</v>
      </c>
      <c r="J1356" s="38">
        <v>2021</v>
      </c>
      <c r="K1356" s="38" t="s">
        <v>7429</v>
      </c>
      <c r="L1356" s="157">
        <v>44414.26458333333</v>
      </c>
      <c r="M1356" s="157">
        <v>44414.299305555556</v>
      </c>
      <c r="N1356" s="157">
        <v>44414.330555555556</v>
      </c>
      <c r="O1356" s="157">
        <v>44414.357638888891</v>
      </c>
      <c r="P1356" s="38" t="s">
        <v>1622</v>
      </c>
      <c r="Q1356" s="239">
        <f t="shared" si="227"/>
        <v>3.125E-2</v>
      </c>
      <c r="R1356" s="239">
        <f t="shared" si="228"/>
        <v>9.3055555560567882E-2</v>
      </c>
      <c r="S1356" s="21">
        <f t="shared" si="229"/>
        <v>0.1875</v>
      </c>
      <c r="U1356" s="38">
        <v>197</v>
      </c>
      <c r="V1356" s="155" t="s">
        <v>7478</v>
      </c>
    </row>
    <row r="1357" spans="1:22">
      <c r="A1357" s="261" t="s">
        <v>7415</v>
      </c>
      <c r="B1357" s="2" t="s">
        <v>466</v>
      </c>
      <c r="C1357" s="259" t="s">
        <v>7416</v>
      </c>
      <c r="D1357" s="38" t="s">
        <v>7417</v>
      </c>
      <c r="E1357" s="157" t="s">
        <v>273</v>
      </c>
      <c r="F1357" s="38" t="s">
        <v>7203</v>
      </c>
      <c r="G1357" s="2">
        <v>45</v>
      </c>
      <c r="H1357" s="2">
        <v>-125</v>
      </c>
      <c r="J1357" s="38">
        <v>2021</v>
      </c>
      <c r="K1357" s="38" t="s">
        <v>7430</v>
      </c>
      <c r="L1357" s="157">
        <v>44414.382638888892</v>
      </c>
      <c r="M1357" s="157">
        <v>44414.397916666669</v>
      </c>
      <c r="N1357" s="157">
        <v>44414.480555555558</v>
      </c>
      <c r="O1357" s="157">
        <v>44414.499305555553</v>
      </c>
      <c r="P1357" s="38" t="s">
        <v>1622</v>
      </c>
      <c r="Q1357" s="239">
        <f t="shared" si="227"/>
        <v>8.2638888889050577E-2</v>
      </c>
      <c r="R1357" s="239">
        <f t="shared" si="228"/>
        <v>0.11666666666133096</v>
      </c>
      <c r="S1357" s="21">
        <f t="shared" si="229"/>
        <v>0.49583333333430346</v>
      </c>
      <c r="U1357" s="38">
        <v>207</v>
      </c>
      <c r="V1357" s="155" t="s">
        <v>7479</v>
      </c>
    </row>
    <row r="1358" spans="1:22">
      <c r="A1358" s="261" t="s">
        <v>7415</v>
      </c>
      <c r="B1358" s="2" t="s">
        <v>466</v>
      </c>
      <c r="C1358" s="259" t="s">
        <v>7416</v>
      </c>
      <c r="D1358" s="38" t="s">
        <v>7417</v>
      </c>
      <c r="E1358" s="157" t="s">
        <v>273</v>
      </c>
      <c r="F1358" s="38" t="s">
        <v>7203</v>
      </c>
      <c r="G1358" s="2">
        <v>45</v>
      </c>
      <c r="H1358" s="2">
        <v>-125</v>
      </c>
      <c r="J1358" s="38">
        <v>2021</v>
      </c>
      <c r="K1358" s="38" t="s">
        <v>7431</v>
      </c>
      <c r="L1358" s="157">
        <v>44414.532638888886</v>
      </c>
      <c r="M1358" s="157">
        <v>44414.620833333334</v>
      </c>
      <c r="N1358" s="157">
        <v>44414.793749999997</v>
      </c>
      <c r="O1358" s="157">
        <v>44414.886805555558</v>
      </c>
      <c r="P1358" s="38" t="s">
        <v>1622</v>
      </c>
      <c r="Q1358" s="239">
        <f t="shared" si="227"/>
        <v>0.17291666666278616</v>
      </c>
      <c r="R1358" s="239">
        <f t="shared" si="228"/>
        <v>0.35416666667151731</v>
      </c>
      <c r="S1358" s="21">
        <f t="shared" si="229"/>
        <v>1.0374999999767169</v>
      </c>
      <c r="U1358" s="38">
        <v>2903</v>
      </c>
      <c r="V1358" s="155" t="s">
        <v>7480</v>
      </c>
    </row>
    <row r="1359" spans="1:22">
      <c r="A1359" s="261" t="s">
        <v>7415</v>
      </c>
      <c r="B1359" s="2" t="s">
        <v>466</v>
      </c>
      <c r="C1359" s="259" t="s">
        <v>7416</v>
      </c>
      <c r="D1359" s="38" t="s">
        <v>7417</v>
      </c>
      <c r="E1359" s="157" t="s">
        <v>273</v>
      </c>
      <c r="F1359" s="38" t="s">
        <v>7203</v>
      </c>
      <c r="G1359" s="2">
        <v>45</v>
      </c>
      <c r="H1359" s="2">
        <v>-125</v>
      </c>
      <c r="J1359" s="38">
        <v>2021</v>
      </c>
      <c r="K1359" s="38" t="s">
        <v>7432</v>
      </c>
      <c r="L1359" s="157">
        <v>44414.945833333331</v>
      </c>
      <c r="M1359" s="157">
        <v>44415.03125</v>
      </c>
      <c r="N1359" s="157">
        <v>44415.193749999999</v>
      </c>
      <c r="O1359" s="157">
        <v>44415.271527777775</v>
      </c>
      <c r="P1359" s="38" t="s">
        <v>7513</v>
      </c>
      <c r="Q1359" s="239">
        <f t="shared" si="227"/>
        <v>0.16249999999854481</v>
      </c>
      <c r="R1359" s="239">
        <f t="shared" si="228"/>
        <v>0.32569444444379769</v>
      </c>
      <c r="S1359" s="21">
        <f t="shared" si="229"/>
        <v>0.97499999999126885</v>
      </c>
      <c r="U1359" s="38">
        <v>2906</v>
      </c>
      <c r="V1359" s="155" t="s">
        <v>7481</v>
      </c>
    </row>
    <row r="1360" spans="1:22">
      <c r="A1360" s="261" t="s">
        <v>7415</v>
      </c>
      <c r="B1360" s="2" t="s">
        <v>466</v>
      </c>
      <c r="C1360" s="259" t="s">
        <v>7416</v>
      </c>
      <c r="D1360" s="38" t="s">
        <v>7417</v>
      </c>
      <c r="E1360" s="157" t="s">
        <v>273</v>
      </c>
      <c r="F1360" s="38" t="s">
        <v>7203</v>
      </c>
      <c r="G1360" s="2">
        <v>45</v>
      </c>
      <c r="H1360" s="2">
        <v>-125</v>
      </c>
      <c r="J1360" s="38">
        <v>2021</v>
      </c>
      <c r="K1360" s="38" t="s">
        <v>7433</v>
      </c>
      <c r="L1360" s="157">
        <v>44415.331250000003</v>
      </c>
      <c r="M1360" s="157">
        <v>44415.413888888892</v>
      </c>
      <c r="N1360" s="157">
        <v>44415.568055555559</v>
      </c>
      <c r="O1360" s="157">
        <v>44415.672222222223</v>
      </c>
      <c r="P1360" s="38" t="s">
        <v>1622</v>
      </c>
      <c r="Q1360" s="239">
        <f t="shared" si="227"/>
        <v>0.15416666666715173</v>
      </c>
      <c r="R1360" s="239">
        <f t="shared" si="228"/>
        <v>0.34097222222044365</v>
      </c>
      <c r="S1360" s="21">
        <f t="shared" si="229"/>
        <v>0.92500000000291038</v>
      </c>
      <c r="U1360" s="38">
        <v>2899</v>
      </c>
      <c r="V1360" s="155" t="s">
        <v>1889</v>
      </c>
    </row>
    <row r="1361" spans="1:22">
      <c r="A1361" s="261" t="s">
        <v>7415</v>
      </c>
      <c r="B1361" s="2" t="s">
        <v>466</v>
      </c>
      <c r="C1361" s="259" t="s">
        <v>7416</v>
      </c>
      <c r="D1361" s="38" t="s">
        <v>7417</v>
      </c>
      <c r="E1361" s="157" t="s">
        <v>273</v>
      </c>
      <c r="F1361" s="38" t="s">
        <v>7203</v>
      </c>
      <c r="G1361" s="2">
        <v>44</v>
      </c>
      <c r="H1361" s="2">
        <v>-125</v>
      </c>
      <c r="J1361" s="38">
        <v>2021</v>
      </c>
      <c r="K1361" s="38" t="s">
        <v>7434</v>
      </c>
      <c r="L1361" s="157">
        <v>44415.822916666664</v>
      </c>
      <c r="M1361" s="157">
        <v>44415.844444444447</v>
      </c>
      <c r="N1361" s="157">
        <v>44415.914583333331</v>
      </c>
      <c r="O1361" s="157">
        <v>44415.938888888886</v>
      </c>
      <c r="P1361" s="38" t="s">
        <v>1356</v>
      </c>
      <c r="Q1361" s="239">
        <f t="shared" si="227"/>
        <v>7.0138888884685002E-2</v>
      </c>
      <c r="R1361" s="239">
        <f t="shared" si="228"/>
        <v>0.11597222222189885</v>
      </c>
      <c r="S1361" s="21">
        <f t="shared" si="229"/>
        <v>0.42083333330811001</v>
      </c>
      <c r="U1361" s="38">
        <v>208</v>
      </c>
      <c r="V1361" s="155" t="s">
        <v>7472</v>
      </c>
    </row>
    <row r="1362" spans="1:22">
      <c r="A1362" s="261" t="s">
        <v>7415</v>
      </c>
      <c r="B1362" s="2" t="s">
        <v>466</v>
      </c>
      <c r="C1362" s="259" t="s">
        <v>7416</v>
      </c>
      <c r="D1362" s="38" t="s">
        <v>7417</v>
      </c>
      <c r="E1362" s="157" t="s">
        <v>273</v>
      </c>
      <c r="F1362" s="38" t="s">
        <v>7203</v>
      </c>
      <c r="G1362" s="2">
        <v>44</v>
      </c>
      <c r="H1362" s="2">
        <v>-125</v>
      </c>
      <c r="J1362" s="38">
        <v>2021</v>
      </c>
      <c r="K1362" s="38" t="s">
        <v>7435</v>
      </c>
      <c r="L1362" s="157">
        <v>44416.044444444444</v>
      </c>
      <c r="M1362" s="157">
        <v>44416.068055555559</v>
      </c>
      <c r="N1362" s="157">
        <v>44416.167361111111</v>
      </c>
      <c r="O1362" s="157">
        <v>44416.195833333331</v>
      </c>
      <c r="P1362" s="38" t="s">
        <v>1356</v>
      </c>
      <c r="Q1362" s="239">
        <f t="shared" si="227"/>
        <v>9.9305555551836733E-2</v>
      </c>
      <c r="R1362" s="239">
        <f t="shared" si="228"/>
        <v>0.15138888888759539</v>
      </c>
      <c r="S1362" s="21">
        <f t="shared" si="229"/>
        <v>0.5958333333110204</v>
      </c>
      <c r="U1362" s="38">
        <v>204</v>
      </c>
      <c r="V1362" s="155" t="s">
        <v>7478</v>
      </c>
    </row>
    <row r="1363" spans="1:22">
      <c r="A1363" s="261" t="s">
        <v>7415</v>
      </c>
      <c r="B1363" s="2" t="s">
        <v>466</v>
      </c>
      <c r="C1363" s="259" t="s">
        <v>7416</v>
      </c>
      <c r="D1363" s="38" t="s">
        <v>7417</v>
      </c>
      <c r="E1363" s="157" t="s">
        <v>273</v>
      </c>
      <c r="F1363" s="38" t="s">
        <v>7203</v>
      </c>
      <c r="G1363" s="2">
        <v>44</v>
      </c>
      <c r="H1363" s="2">
        <v>-125</v>
      </c>
      <c r="J1363" s="38">
        <v>2021</v>
      </c>
      <c r="K1363" s="38" t="s">
        <v>7436</v>
      </c>
      <c r="L1363" s="157">
        <v>44416.212500000001</v>
      </c>
      <c r="M1363" s="157">
        <v>44416.234722222223</v>
      </c>
      <c r="N1363" s="157">
        <v>44416.455555555556</v>
      </c>
      <c r="O1363" s="157">
        <v>44416.477083333331</v>
      </c>
      <c r="P1363" s="38" t="s">
        <v>1356</v>
      </c>
      <c r="Q1363" s="239">
        <f t="shared" si="227"/>
        <v>0.22083333333284827</v>
      </c>
      <c r="R1363" s="239">
        <f t="shared" si="228"/>
        <v>0.26458333332993789</v>
      </c>
      <c r="S1363" s="21">
        <f t="shared" si="229"/>
        <v>1.3249999999970896</v>
      </c>
      <c r="U1363" s="38">
        <v>581</v>
      </c>
      <c r="V1363" s="155" t="s">
        <v>7479</v>
      </c>
    </row>
    <row r="1364" spans="1:22">
      <c r="A1364" s="261" t="s">
        <v>7415</v>
      </c>
      <c r="B1364" s="2" t="s">
        <v>466</v>
      </c>
      <c r="C1364" s="259" t="s">
        <v>7416</v>
      </c>
      <c r="D1364" s="38" t="s">
        <v>7417</v>
      </c>
      <c r="E1364" s="157" t="s">
        <v>273</v>
      </c>
      <c r="F1364" s="38" t="s">
        <v>7203</v>
      </c>
      <c r="G1364" s="2">
        <v>45</v>
      </c>
      <c r="H1364" s="2">
        <v>-124</v>
      </c>
      <c r="J1364" s="38">
        <v>2021</v>
      </c>
      <c r="K1364" s="38" t="s">
        <v>7469</v>
      </c>
      <c r="L1364" s="157">
        <v>44416.642361111109</v>
      </c>
      <c r="M1364" s="157">
        <v>44416.654861111114</v>
      </c>
      <c r="N1364" s="157">
        <v>44416.70208333333</v>
      </c>
      <c r="O1364" s="157">
        <v>44416.709722222222</v>
      </c>
      <c r="P1364" s="38" t="s">
        <v>7514</v>
      </c>
      <c r="Q1364" s="239">
        <f t="shared" si="227"/>
        <v>4.722222221607808E-2</v>
      </c>
      <c r="R1364" s="239">
        <f t="shared" si="228"/>
        <v>6.7361111112404615E-2</v>
      </c>
      <c r="S1364" s="21">
        <f t="shared" si="229"/>
        <v>0.28333333329646848</v>
      </c>
      <c r="U1364" s="38">
        <v>80</v>
      </c>
      <c r="V1364" s="155" t="s">
        <v>1443</v>
      </c>
    </row>
    <row r="1365" spans="1:22">
      <c r="A1365" s="261" t="s">
        <v>7415</v>
      </c>
      <c r="B1365" s="2" t="s">
        <v>466</v>
      </c>
      <c r="C1365" s="259" t="s">
        <v>7416</v>
      </c>
      <c r="D1365" s="38" t="s">
        <v>7417</v>
      </c>
      <c r="E1365" s="157" t="s">
        <v>273</v>
      </c>
      <c r="F1365" s="38" t="s">
        <v>7203</v>
      </c>
      <c r="G1365" s="2">
        <v>44</v>
      </c>
      <c r="H1365" s="2">
        <v>-125</v>
      </c>
      <c r="J1365" s="38">
        <v>2021</v>
      </c>
      <c r="K1365" s="38" t="s">
        <v>7438</v>
      </c>
      <c r="L1365" s="157">
        <v>44419.222222222219</v>
      </c>
      <c r="M1365" s="157">
        <v>44419.265277777777</v>
      </c>
      <c r="N1365" s="157">
        <v>44419.777777777781</v>
      </c>
      <c r="O1365" s="157">
        <v>44419.816666666666</v>
      </c>
      <c r="P1365" s="38" t="s">
        <v>7267</v>
      </c>
      <c r="Q1365" s="239">
        <f t="shared" si="227"/>
        <v>0.51250000000436557</v>
      </c>
      <c r="R1365" s="239">
        <f t="shared" si="228"/>
        <v>0.59444444444670808</v>
      </c>
      <c r="S1365" s="21">
        <f t="shared" si="229"/>
        <v>3.0750000000261934</v>
      </c>
      <c r="U1365" s="38">
        <v>1301.8900000000001</v>
      </c>
      <c r="V1365" s="155" t="s">
        <v>7482</v>
      </c>
    </row>
    <row r="1366" spans="1:22">
      <c r="A1366" s="261" t="s">
        <v>7415</v>
      </c>
      <c r="B1366" s="2" t="s">
        <v>466</v>
      </c>
      <c r="C1366" s="259" t="s">
        <v>7416</v>
      </c>
      <c r="D1366" s="38" t="s">
        <v>7417</v>
      </c>
      <c r="E1366" s="157" t="s">
        <v>273</v>
      </c>
      <c r="F1366" s="38" t="s">
        <v>7203</v>
      </c>
      <c r="G1366" s="2">
        <v>45</v>
      </c>
      <c r="H1366" s="2">
        <v>-125</v>
      </c>
      <c r="J1366" s="38">
        <v>2021</v>
      </c>
      <c r="K1366" s="38" t="s">
        <v>7439</v>
      </c>
      <c r="L1366" s="157">
        <v>44419.895138888889</v>
      </c>
      <c r="M1366" s="157">
        <v>44419.982638888891</v>
      </c>
      <c r="N1366" s="157">
        <v>44420.175000000003</v>
      </c>
      <c r="O1366" s="157">
        <v>44420.254861111112</v>
      </c>
      <c r="P1366" s="38" t="s">
        <v>1622</v>
      </c>
      <c r="Q1366" s="239">
        <f t="shared" si="227"/>
        <v>0.19236111111240461</v>
      </c>
      <c r="R1366" s="239">
        <f t="shared" si="228"/>
        <v>0.35972222222335404</v>
      </c>
      <c r="S1366" s="21">
        <f t="shared" si="229"/>
        <v>1.1541666666744277</v>
      </c>
      <c r="U1366" s="38">
        <v>2903</v>
      </c>
      <c r="V1366" s="155" t="s">
        <v>7483</v>
      </c>
    </row>
    <row r="1367" spans="1:22">
      <c r="A1367" s="261" t="s">
        <v>7415</v>
      </c>
      <c r="B1367" s="2" t="s">
        <v>466</v>
      </c>
      <c r="C1367" s="259" t="s">
        <v>7416</v>
      </c>
      <c r="D1367" s="38" t="s">
        <v>7417</v>
      </c>
      <c r="E1367" s="157" t="s">
        <v>273</v>
      </c>
      <c r="F1367" s="38" t="s">
        <v>7203</v>
      </c>
      <c r="G1367" s="2">
        <v>45</v>
      </c>
      <c r="H1367" s="2">
        <v>-125</v>
      </c>
      <c r="J1367" s="38">
        <v>2021</v>
      </c>
      <c r="K1367" s="38" t="s">
        <v>7440</v>
      </c>
      <c r="L1367" s="157">
        <v>44420.850694444445</v>
      </c>
      <c r="M1367" s="157">
        <v>44420.884027777778</v>
      </c>
      <c r="N1367" s="157">
        <v>44420.94027777778</v>
      </c>
      <c r="O1367" s="157">
        <v>44420.968055555553</v>
      </c>
      <c r="P1367" s="38" t="s">
        <v>7515</v>
      </c>
      <c r="Q1367" s="239">
        <f t="shared" si="227"/>
        <v>5.6250000001455192E-2</v>
      </c>
      <c r="R1367" s="239">
        <f t="shared" si="228"/>
        <v>0.11736111110803904</v>
      </c>
      <c r="S1367" s="21">
        <f t="shared" si="229"/>
        <v>0.33750000000873115</v>
      </c>
      <c r="U1367" s="38">
        <v>778.97</v>
      </c>
      <c r="V1367" s="155" t="s">
        <v>7484</v>
      </c>
    </row>
    <row r="1368" spans="1:22">
      <c r="A1368" s="261" t="s">
        <v>7415</v>
      </c>
      <c r="B1368" s="2" t="s">
        <v>466</v>
      </c>
      <c r="C1368" s="259" t="s">
        <v>7416</v>
      </c>
      <c r="D1368" s="38" t="s">
        <v>7417</v>
      </c>
      <c r="E1368" s="157" t="s">
        <v>273</v>
      </c>
      <c r="F1368" s="38" t="s">
        <v>7203</v>
      </c>
      <c r="G1368" s="2">
        <v>44</v>
      </c>
      <c r="H1368" s="2">
        <v>-125</v>
      </c>
      <c r="J1368" s="38">
        <v>2021</v>
      </c>
      <c r="K1368" s="38" t="s">
        <v>7441</v>
      </c>
      <c r="L1368" s="157">
        <v>44421.095138888886</v>
      </c>
      <c r="M1368" s="157">
        <v>44421.128472222219</v>
      </c>
      <c r="N1368" s="157">
        <v>44421.179861111108</v>
      </c>
      <c r="O1368" s="157">
        <v>44421.211111111108</v>
      </c>
      <c r="P1368" s="38" t="s">
        <v>7516</v>
      </c>
      <c r="Q1368" s="239">
        <f t="shared" si="227"/>
        <v>5.1388888889050577E-2</v>
      </c>
      <c r="R1368" s="239">
        <f t="shared" si="228"/>
        <v>0.11597222222189885</v>
      </c>
      <c r="S1368" s="21">
        <f t="shared" si="229"/>
        <v>0.30833333333430346</v>
      </c>
      <c r="U1368" s="38">
        <v>580</v>
      </c>
      <c r="V1368" s="155" t="s">
        <v>7485</v>
      </c>
    </row>
    <row r="1369" spans="1:22">
      <c r="A1369" s="261" t="s">
        <v>7415</v>
      </c>
      <c r="B1369" s="2" t="s">
        <v>466</v>
      </c>
      <c r="C1369" s="259" t="s">
        <v>7416</v>
      </c>
      <c r="D1369" s="38" t="s">
        <v>7417</v>
      </c>
      <c r="E1369" s="157" t="s">
        <v>273</v>
      </c>
      <c r="F1369" s="38" t="s">
        <v>7203</v>
      </c>
      <c r="G1369" s="2">
        <v>44</v>
      </c>
      <c r="H1369" s="2">
        <v>-125</v>
      </c>
      <c r="J1369" s="38">
        <v>2021</v>
      </c>
      <c r="K1369" s="38" t="s">
        <v>7442</v>
      </c>
      <c r="L1369" s="157">
        <v>44421.212500000001</v>
      </c>
      <c r="M1369" s="157">
        <v>44421.245833333334</v>
      </c>
      <c r="N1369" s="157">
        <v>44421.350694444445</v>
      </c>
      <c r="O1369" s="157">
        <v>44421.397916666669</v>
      </c>
      <c r="P1369" s="38" t="s">
        <v>7516</v>
      </c>
      <c r="Q1369" s="239">
        <f t="shared" si="227"/>
        <v>0.10486111111094942</v>
      </c>
      <c r="R1369" s="239">
        <f t="shared" si="228"/>
        <v>0.18541666666715173</v>
      </c>
      <c r="S1369" s="21">
        <f t="shared" si="229"/>
        <v>0.62916666666569654</v>
      </c>
      <c r="U1369" s="38">
        <v>581</v>
      </c>
      <c r="V1369" s="155" t="s">
        <v>7486</v>
      </c>
    </row>
    <row r="1370" spans="1:22">
      <c r="A1370" s="261" t="s">
        <v>7415</v>
      </c>
      <c r="B1370" s="2" t="s">
        <v>466</v>
      </c>
      <c r="C1370" s="259" t="s">
        <v>7416</v>
      </c>
      <c r="D1370" s="38" t="s">
        <v>7417</v>
      </c>
      <c r="E1370" s="157" t="s">
        <v>273</v>
      </c>
      <c r="F1370" s="38" t="s">
        <v>7203</v>
      </c>
      <c r="G1370" s="2">
        <v>45</v>
      </c>
      <c r="H1370" s="2">
        <v>-124</v>
      </c>
      <c r="J1370" s="38">
        <v>2021</v>
      </c>
      <c r="K1370" s="38" t="s">
        <v>7443</v>
      </c>
      <c r="L1370" s="157">
        <v>44421.577777777777</v>
      </c>
      <c r="M1370" s="157">
        <v>44421.589583333334</v>
      </c>
      <c r="N1370" s="157">
        <v>44421.694444444445</v>
      </c>
      <c r="O1370" s="157">
        <v>44421.701388888891</v>
      </c>
      <c r="P1370" s="38" t="s">
        <v>7514</v>
      </c>
      <c r="Q1370" s="239">
        <f t="shared" si="227"/>
        <v>0.10486111111094942</v>
      </c>
      <c r="R1370" s="239">
        <f t="shared" si="228"/>
        <v>0.12361111111385981</v>
      </c>
      <c r="S1370" s="21">
        <f t="shared" si="229"/>
        <v>0.62916666666569654</v>
      </c>
      <c r="U1370" s="38">
        <v>80.930000000000007</v>
      </c>
      <c r="V1370" s="155" t="s">
        <v>1426</v>
      </c>
    </row>
    <row r="1371" spans="1:22">
      <c r="A1371" s="261" t="s">
        <v>7415</v>
      </c>
      <c r="B1371" s="2" t="s">
        <v>466</v>
      </c>
      <c r="C1371" s="259" t="s">
        <v>7416</v>
      </c>
      <c r="D1371" s="38" t="s">
        <v>7417</v>
      </c>
      <c r="E1371" s="157" t="s">
        <v>273</v>
      </c>
      <c r="F1371" s="38" t="s">
        <v>7203</v>
      </c>
      <c r="G1371" s="2">
        <v>45</v>
      </c>
      <c r="H1371" s="2">
        <v>-124</v>
      </c>
      <c r="J1371" s="38">
        <v>2021</v>
      </c>
      <c r="K1371" s="38" t="s">
        <v>7444</v>
      </c>
      <c r="L1371" s="157">
        <v>44421.740972222222</v>
      </c>
      <c r="M1371" s="157">
        <v>44421.756944444445</v>
      </c>
      <c r="N1371" s="157">
        <v>44422.039583333331</v>
      </c>
      <c r="O1371" s="157">
        <v>44422.047222222223</v>
      </c>
      <c r="P1371" s="38" t="s">
        <v>7514</v>
      </c>
      <c r="Q1371" s="239">
        <f t="shared" si="227"/>
        <v>0.28263888888614019</v>
      </c>
      <c r="R1371" s="239">
        <f t="shared" si="228"/>
        <v>0.30625000000145519</v>
      </c>
      <c r="S1371" s="21">
        <f t="shared" si="229"/>
        <v>1.6958333333168412</v>
      </c>
      <c r="U1371" s="38">
        <v>82</v>
      </c>
      <c r="V1371" s="155" t="s">
        <v>7487</v>
      </c>
    </row>
    <row r="1372" spans="1:22">
      <c r="A1372" s="261" t="s">
        <v>7415</v>
      </c>
      <c r="B1372" s="2" t="s">
        <v>466</v>
      </c>
      <c r="C1372" s="259" t="s">
        <v>7416</v>
      </c>
      <c r="D1372" s="38" t="s">
        <v>7417</v>
      </c>
      <c r="E1372" s="157" t="s">
        <v>273</v>
      </c>
      <c r="F1372" s="38" t="s">
        <v>7203</v>
      </c>
      <c r="G1372" s="2">
        <v>45</v>
      </c>
      <c r="H1372" s="2">
        <v>-124</v>
      </c>
      <c r="J1372" s="38">
        <v>2021</v>
      </c>
      <c r="K1372" s="38" t="s">
        <v>7445</v>
      </c>
      <c r="L1372" s="157">
        <v>44422.106944444444</v>
      </c>
      <c r="M1372" s="157">
        <v>44422.118750000001</v>
      </c>
      <c r="N1372" s="157">
        <v>44422.227777777778</v>
      </c>
      <c r="O1372" s="157">
        <v>44422.236111111109</v>
      </c>
      <c r="P1372" s="38" t="s">
        <v>7514</v>
      </c>
      <c r="Q1372" s="239">
        <f t="shared" si="227"/>
        <v>0.10902777777664596</v>
      </c>
      <c r="R1372" s="239">
        <f t="shared" si="228"/>
        <v>0.12916666666569654</v>
      </c>
      <c r="S1372" s="21">
        <f t="shared" si="229"/>
        <v>0.65416666665987577</v>
      </c>
      <c r="U1372" s="38">
        <v>81</v>
      </c>
      <c r="V1372" s="155" t="s">
        <v>7286</v>
      </c>
    </row>
    <row r="1373" spans="1:22">
      <c r="A1373" s="261" t="s">
        <v>7415</v>
      </c>
      <c r="B1373" s="2" t="s">
        <v>466</v>
      </c>
      <c r="C1373" s="259" t="s">
        <v>7416</v>
      </c>
      <c r="D1373" s="38" t="s">
        <v>7417</v>
      </c>
      <c r="E1373" s="157" t="s">
        <v>273</v>
      </c>
      <c r="F1373" s="38" t="s">
        <v>7203</v>
      </c>
      <c r="G1373" s="2">
        <v>45</v>
      </c>
      <c r="H1373" s="2">
        <v>-124</v>
      </c>
      <c r="J1373" s="38">
        <v>2021</v>
      </c>
      <c r="K1373" s="38" t="s">
        <v>7446</v>
      </c>
      <c r="L1373" s="157">
        <v>44422.249305555553</v>
      </c>
      <c r="M1373" s="157">
        <v>44422.268750000003</v>
      </c>
      <c r="N1373" s="157">
        <v>44422.365277777775</v>
      </c>
      <c r="O1373" s="157">
        <v>44422.376388888886</v>
      </c>
      <c r="P1373" s="38" t="s">
        <v>7514</v>
      </c>
      <c r="Q1373" s="239">
        <f t="shared" si="227"/>
        <v>9.6527777772280388E-2</v>
      </c>
      <c r="R1373" s="239">
        <f t="shared" si="228"/>
        <v>0.12708333333284827</v>
      </c>
      <c r="S1373" s="21">
        <f t="shared" si="229"/>
        <v>0.57916666663368233</v>
      </c>
      <c r="U1373" s="38">
        <v>81.34</v>
      </c>
      <c r="V1373" s="155" t="s">
        <v>7488</v>
      </c>
    </row>
    <row r="1374" spans="1:22">
      <c r="A1374" s="261" t="s">
        <v>7415</v>
      </c>
      <c r="B1374" s="2" t="s">
        <v>466</v>
      </c>
      <c r="C1374" s="259" t="s">
        <v>7416</v>
      </c>
      <c r="D1374" s="38" t="s">
        <v>7417</v>
      </c>
      <c r="E1374" s="157" t="s">
        <v>273</v>
      </c>
      <c r="F1374" s="38" t="s">
        <v>7203</v>
      </c>
      <c r="G1374" s="2">
        <v>45</v>
      </c>
      <c r="H1374" s="2">
        <v>-125</v>
      </c>
      <c r="J1374" s="38">
        <v>2021</v>
      </c>
      <c r="K1374" s="38" t="s">
        <v>7447</v>
      </c>
      <c r="L1374" s="157">
        <v>44422.558333333334</v>
      </c>
      <c r="M1374" s="157">
        <v>44422.605555555558</v>
      </c>
      <c r="N1374" s="157">
        <v>44422.927083333336</v>
      </c>
      <c r="O1374" s="157">
        <v>44422.955555555556</v>
      </c>
      <c r="P1374" s="38" t="s">
        <v>7515</v>
      </c>
      <c r="Q1374" s="239">
        <f t="shared" si="227"/>
        <v>0.32152777777810115</v>
      </c>
      <c r="R1374" s="239">
        <f t="shared" si="228"/>
        <v>0.39722222222189885</v>
      </c>
      <c r="S1374" s="21">
        <f t="shared" si="229"/>
        <v>1.9291666666686069</v>
      </c>
      <c r="U1374" s="38">
        <v>775.78</v>
      </c>
      <c r="V1374" s="155" t="s">
        <v>7489</v>
      </c>
    </row>
    <row r="1375" spans="1:22">
      <c r="A1375" s="261" t="s">
        <v>7415</v>
      </c>
      <c r="B1375" s="2" t="s">
        <v>466</v>
      </c>
      <c r="C1375" s="259" t="s">
        <v>7416</v>
      </c>
      <c r="D1375" s="38" t="s">
        <v>7417</v>
      </c>
      <c r="E1375" s="157" t="s">
        <v>273</v>
      </c>
      <c r="F1375" s="38" t="s">
        <v>7203</v>
      </c>
      <c r="G1375" s="2">
        <v>45</v>
      </c>
      <c r="H1375" s="2">
        <v>-125</v>
      </c>
      <c r="J1375" s="38">
        <v>2021</v>
      </c>
      <c r="K1375" s="38" t="s">
        <v>7448</v>
      </c>
      <c r="L1375" s="157">
        <v>44423.025000000001</v>
      </c>
      <c r="M1375" s="157">
        <v>44423.065972222219</v>
      </c>
      <c r="N1375" s="157">
        <v>44423.275694444441</v>
      </c>
      <c r="O1375" s="157">
        <v>44423.306944444441</v>
      </c>
      <c r="P1375" s="38" t="s">
        <v>7515</v>
      </c>
      <c r="Q1375" s="239">
        <f t="shared" si="227"/>
        <v>0.20972222222189885</v>
      </c>
      <c r="R1375" s="239">
        <f t="shared" si="228"/>
        <v>0.28194444443943212</v>
      </c>
      <c r="S1375" s="21">
        <f t="shared" si="229"/>
        <v>1.2583333333313931</v>
      </c>
      <c r="U1375" s="38">
        <v>775</v>
      </c>
      <c r="V1375" s="155" t="s">
        <v>7490</v>
      </c>
    </row>
    <row r="1376" spans="1:22">
      <c r="A1376" s="261" t="s">
        <v>7415</v>
      </c>
      <c r="B1376" s="2" t="s">
        <v>466</v>
      </c>
      <c r="C1376" s="259" t="s">
        <v>7416</v>
      </c>
      <c r="D1376" s="38" t="s">
        <v>7417</v>
      </c>
      <c r="E1376" s="157" t="s">
        <v>273</v>
      </c>
      <c r="F1376" s="38" t="s">
        <v>7203</v>
      </c>
      <c r="G1376" s="2">
        <v>45</v>
      </c>
      <c r="H1376" s="2">
        <v>-125</v>
      </c>
      <c r="J1376" s="38">
        <v>2021</v>
      </c>
      <c r="K1376" s="38" t="s">
        <v>7449</v>
      </c>
      <c r="L1376" s="157">
        <v>44423.35</v>
      </c>
      <c r="M1376" s="157">
        <v>44423.382638888892</v>
      </c>
      <c r="N1376" s="157">
        <v>44423.563888888886</v>
      </c>
      <c r="O1376" s="157">
        <v>44423.594444444447</v>
      </c>
      <c r="P1376" s="38" t="s">
        <v>7515</v>
      </c>
      <c r="Q1376" s="239">
        <f t="shared" si="227"/>
        <v>0.18124999999417923</v>
      </c>
      <c r="R1376" s="239">
        <f t="shared" si="228"/>
        <v>0.24444444444816327</v>
      </c>
      <c r="S1376" s="21">
        <f t="shared" si="229"/>
        <v>1.0874999999650754</v>
      </c>
      <c r="U1376" s="38">
        <v>774.51</v>
      </c>
      <c r="V1376" s="155" t="s">
        <v>7491</v>
      </c>
    </row>
    <row r="1377" spans="1:22">
      <c r="A1377" s="261" t="s">
        <v>7415</v>
      </c>
      <c r="B1377" s="2" t="s">
        <v>466</v>
      </c>
      <c r="C1377" s="259" t="s">
        <v>7416</v>
      </c>
      <c r="D1377" s="38" t="s">
        <v>7417</v>
      </c>
      <c r="E1377" s="157" t="s">
        <v>273</v>
      </c>
      <c r="F1377" s="38" t="s">
        <v>7203</v>
      </c>
      <c r="G1377" s="2">
        <v>45</v>
      </c>
      <c r="H1377" s="2">
        <v>-125</v>
      </c>
      <c r="J1377" s="38">
        <v>2021</v>
      </c>
      <c r="K1377" s="38" t="s">
        <v>7470</v>
      </c>
      <c r="L1377" s="157">
        <v>44423.665972222225</v>
      </c>
      <c r="M1377" s="157">
        <v>44423.745833333334</v>
      </c>
      <c r="N1377" s="157">
        <v>44423.749305555553</v>
      </c>
      <c r="O1377" s="157">
        <v>44423.82708333333</v>
      </c>
      <c r="P1377" s="38" t="s">
        <v>1622</v>
      </c>
      <c r="Q1377" s="239">
        <f t="shared" si="227"/>
        <v>3.4722222189884633E-3</v>
      </c>
      <c r="R1377" s="239">
        <f t="shared" si="228"/>
        <v>0.16111111110512866</v>
      </c>
      <c r="S1377" s="21">
        <f t="shared" si="229"/>
        <v>2.083333331393078E-2</v>
      </c>
      <c r="U1377" s="38">
        <v>2902.01</v>
      </c>
      <c r="V1377" s="155" t="s">
        <v>7492</v>
      </c>
    </row>
    <row r="1378" spans="1:22">
      <c r="A1378" s="261" t="s">
        <v>7415</v>
      </c>
      <c r="B1378" s="2" t="s">
        <v>466</v>
      </c>
      <c r="C1378" s="259" t="s">
        <v>7416</v>
      </c>
      <c r="D1378" s="38" t="s">
        <v>7417</v>
      </c>
      <c r="E1378" s="157" t="s">
        <v>273</v>
      </c>
      <c r="F1378" s="38" t="s">
        <v>7203</v>
      </c>
      <c r="G1378" s="2">
        <v>45</v>
      </c>
      <c r="H1378" s="2">
        <v>-125</v>
      </c>
      <c r="J1378" s="38">
        <v>2021</v>
      </c>
      <c r="K1378" s="259" t="s">
        <v>7451</v>
      </c>
      <c r="L1378" s="157">
        <v>44428.205555555556</v>
      </c>
      <c r="M1378" s="157">
        <v>44428.27847222222</v>
      </c>
      <c r="N1378" s="157">
        <v>44428.572222222225</v>
      </c>
      <c r="O1378" s="157">
        <v>44428.584027777775</v>
      </c>
      <c r="P1378" s="38" t="s">
        <v>1622</v>
      </c>
      <c r="Q1378" s="239">
        <f t="shared" si="227"/>
        <v>0.29375000000436557</v>
      </c>
      <c r="R1378" s="239">
        <f t="shared" si="228"/>
        <v>0.37847222221898846</v>
      </c>
      <c r="S1378" s="21">
        <f t="shared" si="229"/>
        <v>1.7625000000261934</v>
      </c>
      <c r="U1378" s="38">
        <v>2899.67</v>
      </c>
      <c r="V1378" s="155" t="s">
        <v>7493</v>
      </c>
    </row>
    <row r="1379" spans="1:22">
      <c r="A1379" s="261" t="s">
        <v>7415</v>
      </c>
      <c r="B1379" s="2" t="s">
        <v>466</v>
      </c>
      <c r="C1379" s="259" t="s">
        <v>7416</v>
      </c>
      <c r="D1379" s="38" t="s">
        <v>7417</v>
      </c>
      <c r="E1379" s="157" t="s">
        <v>273</v>
      </c>
      <c r="F1379" s="38" t="s">
        <v>7203</v>
      </c>
      <c r="G1379" s="2">
        <v>45</v>
      </c>
      <c r="H1379" s="2">
        <v>-125</v>
      </c>
      <c r="J1379" s="38">
        <v>2021</v>
      </c>
      <c r="K1379" s="259" t="s">
        <v>7452</v>
      </c>
      <c r="L1379" s="157">
        <v>44429.581944444442</v>
      </c>
      <c r="M1379" s="157">
        <v>44429.595833333333</v>
      </c>
      <c r="N1379" s="157">
        <v>44429.611805555556</v>
      </c>
      <c r="O1379" s="157">
        <v>44429.619444444441</v>
      </c>
      <c r="P1379" s="38" t="s">
        <v>1622</v>
      </c>
      <c r="Q1379" s="239">
        <f t="shared" si="227"/>
        <v>1.5972222223354038E-2</v>
      </c>
      <c r="R1379" s="239">
        <f t="shared" si="228"/>
        <v>3.7499999998544808E-2</v>
      </c>
      <c r="S1379" s="21">
        <f t="shared" si="229"/>
        <v>9.5833333340124227E-2</v>
      </c>
      <c r="U1379" s="38">
        <v>92.21</v>
      </c>
      <c r="V1379" s="155" t="s">
        <v>7494</v>
      </c>
    </row>
    <row r="1380" spans="1:22">
      <c r="A1380" s="261" t="s">
        <v>7415</v>
      </c>
      <c r="B1380" s="2" t="s">
        <v>466</v>
      </c>
      <c r="C1380" s="259" t="s">
        <v>7416</v>
      </c>
      <c r="D1380" s="38" t="s">
        <v>7417</v>
      </c>
      <c r="E1380" s="157" t="s">
        <v>273</v>
      </c>
      <c r="F1380" s="38" t="s">
        <v>7203</v>
      </c>
      <c r="G1380" s="2">
        <v>45</v>
      </c>
      <c r="H1380" s="2">
        <v>-125</v>
      </c>
      <c r="J1380" s="38">
        <v>2021</v>
      </c>
      <c r="K1380" s="259" t="s">
        <v>7453</v>
      </c>
      <c r="L1380" s="157">
        <v>44431.053472222222</v>
      </c>
      <c r="M1380" s="157">
        <v>44431.136805555558</v>
      </c>
      <c r="N1380" s="157">
        <v>44431.298611111109</v>
      </c>
      <c r="O1380" s="157">
        <v>44431.305555555555</v>
      </c>
      <c r="P1380" s="38" t="s">
        <v>1622</v>
      </c>
      <c r="Q1380" s="239">
        <f t="shared" si="227"/>
        <v>0.16180555555183673</v>
      </c>
      <c r="R1380" s="239">
        <f t="shared" si="228"/>
        <v>0.25208333333284827</v>
      </c>
      <c r="S1380" s="21">
        <f t="shared" si="229"/>
        <v>0.9708333333110204</v>
      </c>
      <c r="U1380" s="38">
        <v>2900.13</v>
      </c>
      <c r="V1380" s="155" t="s">
        <v>7495</v>
      </c>
    </row>
    <row r="1381" spans="1:22">
      <c r="A1381" s="261" t="s">
        <v>7415</v>
      </c>
      <c r="B1381" s="2" t="s">
        <v>466</v>
      </c>
      <c r="C1381" s="259" t="s">
        <v>7416</v>
      </c>
      <c r="D1381" s="38" t="s">
        <v>7417</v>
      </c>
      <c r="E1381" s="157" t="s">
        <v>273</v>
      </c>
      <c r="F1381" s="38" t="s">
        <v>7203</v>
      </c>
      <c r="G1381" s="2">
        <v>44</v>
      </c>
      <c r="H1381" s="2">
        <v>-125</v>
      </c>
      <c r="J1381" s="38">
        <v>2021</v>
      </c>
      <c r="K1381" s="259" t="s">
        <v>7471</v>
      </c>
      <c r="L1381" s="157">
        <v>44431.386805555558</v>
      </c>
      <c r="M1381" s="157">
        <v>44431.422222222223</v>
      </c>
      <c r="N1381" s="157">
        <v>44431.614583333336</v>
      </c>
      <c r="O1381" s="157">
        <v>44431.647916666669</v>
      </c>
      <c r="P1381" s="38" t="s">
        <v>1799</v>
      </c>
      <c r="Q1381" s="239">
        <f t="shared" si="227"/>
        <v>0.19236111111240461</v>
      </c>
      <c r="R1381" s="239">
        <f t="shared" si="228"/>
        <v>0.26111111111094942</v>
      </c>
      <c r="S1381" s="21">
        <f t="shared" si="229"/>
        <v>1.1541666666744277</v>
      </c>
      <c r="U1381" s="38">
        <v>1059.3499999999999</v>
      </c>
      <c r="V1381" s="155" t="s">
        <v>7496</v>
      </c>
    </row>
    <row r="1382" spans="1:22">
      <c r="A1382" s="261" t="s">
        <v>7415</v>
      </c>
      <c r="B1382" s="2" t="s">
        <v>466</v>
      </c>
      <c r="C1382" s="259" t="s">
        <v>7416</v>
      </c>
      <c r="D1382" s="38" t="s">
        <v>7417</v>
      </c>
      <c r="E1382" s="157" t="s">
        <v>273</v>
      </c>
      <c r="F1382" s="38" t="s">
        <v>7203</v>
      </c>
      <c r="G1382" s="2">
        <v>44</v>
      </c>
      <c r="H1382" s="2">
        <v>-125</v>
      </c>
      <c r="J1382" s="38">
        <v>2021</v>
      </c>
      <c r="K1382" s="259" t="s">
        <v>7455</v>
      </c>
      <c r="L1382" s="157">
        <v>44434.120138888888</v>
      </c>
      <c r="M1382" s="157">
        <v>44434.13958333333</v>
      </c>
      <c r="N1382" s="157">
        <v>44434.327037037037</v>
      </c>
      <c r="O1382" s="157">
        <v>44434.341666666667</v>
      </c>
      <c r="P1382" s="38" t="s">
        <v>7516</v>
      </c>
      <c r="Q1382" s="239">
        <f t="shared" si="227"/>
        <v>0.18745370370743331</v>
      </c>
      <c r="R1382" s="239">
        <f t="shared" si="228"/>
        <v>0.22152777777955635</v>
      </c>
      <c r="S1382" s="21">
        <f t="shared" si="229"/>
        <v>1.1247222222445998</v>
      </c>
      <c r="U1382" s="38">
        <v>573.97</v>
      </c>
      <c r="V1382" s="177" t="s">
        <v>7497</v>
      </c>
    </row>
    <row r="1383" spans="1:22">
      <c r="A1383" s="261" t="s">
        <v>7415</v>
      </c>
      <c r="B1383" s="2" t="s">
        <v>466</v>
      </c>
      <c r="C1383" s="259" t="s">
        <v>7416</v>
      </c>
      <c r="D1383" s="38" t="s">
        <v>7417</v>
      </c>
      <c r="E1383" s="157" t="s">
        <v>273</v>
      </c>
      <c r="F1383" s="38" t="s">
        <v>7203</v>
      </c>
      <c r="G1383" s="2">
        <v>46</v>
      </c>
      <c r="H1383" s="2">
        <v>-130</v>
      </c>
      <c r="J1383" s="38">
        <v>2021</v>
      </c>
      <c r="K1383" s="259" t="s">
        <v>7456</v>
      </c>
      <c r="L1383" s="157">
        <v>44435.20416666667</v>
      </c>
      <c r="M1383" s="157">
        <v>44435.231249999997</v>
      </c>
      <c r="N1383" s="157">
        <v>44435.556250000001</v>
      </c>
      <c r="O1383" s="157">
        <v>44435.566666666666</v>
      </c>
      <c r="P1383" s="38" t="s">
        <v>1364</v>
      </c>
      <c r="Q1383" s="239">
        <f t="shared" si="227"/>
        <v>0.32500000000436557</v>
      </c>
      <c r="R1383" s="239">
        <f t="shared" si="228"/>
        <v>0.36249999999563443</v>
      </c>
      <c r="S1383" s="21">
        <f t="shared" si="229"/>
        <v>1.9500000000261934</v>
      </c>
      <c r="U1383" s="38">
        <v>2604.85</v>
      </c>
      <c r="V1383" s="177" t="s">
        <v>7497</v>
      </c>
    </row>
    <row r="1384" spans="1:22">
      <c r="A1384" s="261" t="s">
        <v>7415</v>
      </c>
      <c r="B1384" s="2" t="s">
        <v>466</v>
      </c>
      <c r="C1384" s="259" t="s">
        <v>7416</v>
      </c>
      <c r="D1384" s="38" t="s">
        <v>7417</v>
      </c>
      <c r="E1384" s="157" t="s">
        <v>273</v>
      </c>
      <c r="F1384" s="38" t="s">
        <v>7203</v>
      </c>
      <c r="G1384" s="2">
        <v>46</v>
      </c>
      <c r="H1384" s="2">
        <v>-130</v>
      </c>
      <c r="J1384" s="38">
        <v>2021</v>
      </c>
      <c r="K1384" s="259" t="s">
        <v>7457</v>
      </c>
      <c r="L1384" s="157">
        <v>44435.668055555558</v>
      </c>
      <c r="M1384" s="157">
        <v>44435.717361111114</v>
      </c>
      <c r="N1384" s="157">
        <v>44435.890277777777</v>
      </c>
      <c r="O1384" s="157">
        <v>44435.936805555553</v>
      </c>
      <c r="P1384" s="38" t="s">
        <v>7517</v>
      </c>
      <c r="Q1384" s="239">
        <f t="shared" si="227"/>
        <v>0.17291666666278616</v>
      </c>
      <c r="R1384" s="239">
        <f t="shared" si="228"/>
        <v>0.26874999999563443</v>
      </c>
      <c r="S1384" s="21">
        <f t="shared" si="229"/>
        <v>1.0374999999767169</v>
      </c>
      <c r="U1384" s="38">
        <v>1519.77</v>
      </c>
      <c r="V1384" s="177" t="s">
        <v>7498</v>
      </c>
    </row>
    <row r="1385" spans="1:22">
      <c r="A1385" s="261" t="s">
        <v>7415</v>
      </c>
      <c r="B1385" s="2" t="s">
        <v>466</v>
      </c>
      <c r="C1385" s="259" t="s">
        <v>7416</v>
      </c>
      <c r="D1385" s="38" t="s">
        <v>7417</v>
      </c>
      <c r="E1385" s="157" t="s">
        <v>273</v>
      </c>
      <c r="F1385" s="38" t="s">
        <v>7203</v>
      </c>
      <c r="G1385" s="2">
        <v>46</v>
      </c>
      <c r="H1385" s="2">
        <v>-130</v>
      </c>
      <c r="J1385" s="38">
        <v>2021</v>
      </c>
      <c r="K1385" s="259" t="s">
        <v>7458</v>
      </c>
      <c r="L1385" s="157">
        <v>44436.086805555555</v>
      </c>
      <c r="M1385" s="157">
        <v>44436.135416666664</v>
      </c>
      <c r="N1385" s="157">
        <v>44436.163888888892</v>
      </c>
      <c r="O1385" s="157">
        <v>44436.211805555555</v>
      </c>
      <c r="P1385" s="38" t="s">
        <v>7517</v>
      </c>
      <c r="Q1385" s="239">
        <f t="shared" si="227"/>
        <v>2.8472222227719612E-2</v>
      </c>
      <c r="R1385" s="239">
        <f t="shared" si="228"/>
        <v>0.125</v>
      </c>
      <c r="S1385" s="21">
        <f t="shared" si="229"/>
        <v>0.17083333336631767</v>
      </c>
      <c r="U1385" s="38">
        <v>1526.93</v>
      </c>
      <c r="V1385" s="177" t="s">
        <v>7499</v>
      </c>
    </row>
    <row r="1386" spans="1:22">
      <c r="A1386" s="261" t="s">
        <v>7415</v>
      </c>
      <c r="B1386" s="2" t="s">
        <v>466</v>
      </c>
      <c r="C1386" s="259" t="s">
        <v>7416</v>
      </c>
      <c r="D1386" s="38" t="s">
        <v>7417</v>
      </c>
      <c r="E1386" s="157" t="s">
        <v>273</v>
      </c>
      <c r="F1386" s="38" t="s">
        <v>7203</v>
      </c>
      <c r="G1386" s="2">
        <v>46</v>
      </c>
      <c r="H1386" s="2">
        <v>-130</v>
      </c>
      <c r="J1386" s="38">
        <v>2021</v>
      </c>
      <c r="K1386" s="259" t="s">
        <v>7459</v>
      </c>
      <c r="L1386" s="157">
        <v>44436.259027777778</v>
      </c>
      <c r="M1386" s="157">
        <v>44436.305555555555</v>
      </c>
      <c r="N1386" s="157">
        <v>44436.431250000001</v>
      </c>
      <c r="O1386" s="157">
        <v>44436.481249999997</v>
      </c>
      <c r="P1386" s="38" t="s">
        <v>7517</v>
      </c>
      <c r="Q1386" s="239">
        <f t="shared" si="227"/>
        <v>0.12569444444670808</v>
      </c>
      <c r="R1386" s="239">
        <f t="shared" si="228"/>
        <v>0.22222222221898846</v>
      </c>
      <c r="S1386" s="21">
        <f t="shared" si="229"/>
        <v>0.75416666668024845</v>
      </c>
      <c r="U1386" s="38">
        <v>1526.87</v>
      </c>
      <c r="V1386" s="177" t="s">
        <v>7500</v>
      </c>
    </row>
    <row r="1387" spans="1:22">
      <c r="A1387" s="261" t="s">
        <v>7415</v>
      </c>
      <c r="B1387" s="2" t="s">
        <v>466</v>
      </c>
      <c r="C1387" s="259" t="s">
        <v>7416</v>
      </c>
      <c r="D1387" s="38" t="s">
        <v>7417</v>
      </c>
      <c r="E1387" s="157" t="s">
        <v>273</v>
      </c>
      <c r="F1387" s="38" t="s">
        <v>7203</v>
      </c>
      <c r="G1387" s="2">
        <v>46</v>
      </c>
      <c r="H1387" s="2">
        <v>-130</v>
      </c>
      <c r="J1387" s="38">
        <v>2021</v>
      </c>
      <c r="K1387" s="259" t="s">
        <v>7460</v>
      </c>
      <c r="L1387" s="157">
        <v>44436.498611111114</v>
      </c>
      <c r="M1387" s="157">
        <v>44436.549305555556</v>
      </c>
      <c r="N1387" s="157">
        <v>44436.661805555559</v>
      </c>
      <c r="O1387" s="157">
        <v>44436.706250000003</v>
      </c>
      <c r="P1387" s="38" t="s">
        <v>7518</v>
      </c>
      <c r="Q1387" s="239">
        <f t="shared" si="227"/>
        <v>0.11250000000291038</v>
      </c>
      <c r="R1387" s="239">
        <f t="shared" si="228"/>
        <v>0.20763888888905058</v>
      </c>
      <c r="S1387" s="21">
        <f t="shared" si="229"/>
        <v>0.6750000000174623</v>
      </c>
      <c r="U1387" s="38">
        <v>1526.93</v>
      </c>
      <c r="V1387" s="177" t="s">
        <v>7501</v>
      </c>
    </row>
    <row r="1388" spans="1:22">
      <c r="A1388" s="261" t="s">
        <v>7415</v>
      </c>
      <c r="B1388" s="2" t="s">
        <v>466</v>
      </c>
      <c r="C1388" s="259" t="s">
        <v>7416</v>
      </c>
      <c r="D1388" s="38" t="s">
        <v>7417</v>
      </c>
      <c r="E1388" s="157" t="s">
        <v>273</v>
      </c>
      <c r="F1388" s="38" t="s">
        <v>7203</v>
      </c>
      <c r="G1388" s="2">
        <v>46</v>
      </c>
      <c r="H1388" s="2">
        <v>-130</v>
      </c>
      <c r="J1388" s="38">
        <v>2021</v>
      </c>
      <c r="K1388" s="259" t="s">
        <v>7461</v>
      </c>
      <c r="L1388" s="157">
        <v>44436.799305555556</v>
      </c>
      <c r="M1388" s="157">
        <v>44436.847222222219</v>
      </c>
      <c r="N1388" s="157">
        <v>44437.071527777778</v>
      </c>
      <c r="O1388" s="157">
        <v>44437.115972222222</v>
      </c>
      <c r="P1388" s="38" t="s">
        <v>7263</v>
      </c>
      <c r="Q1388" s="239">
        <f t="shared" si="227"/>
        <v>0.22430555555911269</v>
      </c>
      <c r="R1388" s="239">
        <f t="shared" si="228"/>
        <v>0.31666666666569654</v>
      </c>
      <c r="S1388" s="21">
        <f t="shared" si="229"/>
        <v>1.3458333333546761</v>
      </c>
      <c r="U1388" s="38">
        <v>1542.03</v>
      </c>
      <c r="V1388" s="177" t="s">
        <v>7276</v>
      </c>
    </row>
    <row r="1389" spans="1:22">
      <c r="A1389" s="261" t="s">
        <v>7415</v>
      </c>
      <c r="B1389" s="2" t="s">
        <v>466</v>
      </c>
      <c r="C1389" s="259" t="s">
        <v>7416</v>
      </c>
      <c r="D1389" s="38" t="s">
        <v>7417</v>
      </c>
      <c r="E1389" s="157" t="s">
        <v>273</v>
      </c>
      <c r="F1389" s="38" t="s">
        <v>7203</v>
      </c>
      <c r="G1389" s="2">
        <v>46</v>
      </c>
      <c r="H1389" s="2">
        <v>-130</v>
      </c>
      <c r="J1389" s="38">
        <v>2021</v>
      </c>
      <c r="K1389" s="259" t="s">
        <v>7462</v>
      </c>
      <c r="L1389" s="157">
        <v>44437.169444444444</v>
      </c>
      <c r="M1389" s="157">
        <v>44437.216666666667</v>
      </c>
      <c r="N1389" s="157">
        <v>44437.324999999997</v>
      </c>
      <c r="O1389" s="157">
        <v>44437.37222222222</v>
      </c>
      <c r="P1389" s="38" t="s">
        <v>1837</v>
      </c>
      <c r="Q1389" s="239">
        <f t="shared" si="227"/>
        <v>0.10833333332993789</v>
      </c>
      <c r="R1389" s="239">
        <f t="shared" si="228"/>
        <v>0.20277777777664596</v>
      </c>
      <c r="S1389" s="21">
        <f t="shared" si="229"/>
        <v>0.64999999997962732</v>
      </c>
      <c r="U1389" s="38">
        <v>1520.55</v>
      </c>
      <c r="V1389" s="177" t="s">
        <v>7502</v>
      </c>
    </row>
    <row r="1390" spans="1:22">
      <c r="A1390" s="261" t="s">
        <v>7415</v>
      </c>
      <c r="B1390" s="2" t="s">
        <v>466</v>
      </c>
      <c r="C1390" s="259" t="s">
        <v>7416</v>
      </c>
      <c r="D1390" s="38" t="s">
        <v>7417</v>
      </c>
      <c r="E1390" s="157" t="s">
        <v>273</v>
      </c>
      <c r="F1390" s="38" t="s">
        <v>7203</v>
      </c>
      <c r="G1390" s="2">
        <v>46</v>
      </c>
      <c r="H1390" s="2">
        <v>-130</v>
      </c>
      <c r="J1390" s="38">
        <v>2021</v>
      </c>
      <c r="K1390" s="259" t="s">
        <v>7463</v>
      </c>
      <c r="L1390" s="157">
        <v>44437.47215277778</v>
      </c>
      <c r="M1390" s="157">
        <v>44437.52847222222</v>
      </c>
      <c r="N1390" s="157">
        <v>44437.624305555553</v>
      </c>
      <c r="O1390" s="157">
        <v>44437.669444444444</v>
      </c>
      <c r="P1390" s="38" t="s">
        <v>1837</v>
      </c>
      <c r="Q1390" s="239">
        <f t="shared" si="227"/>
        <v>9.5833333332848269E-2</v>
      </c>
      <c r="R1390" s="239">
        <f t="shared" si="228"/>
        <v>0.19729166666365927</v>
      </c>
      <c r="S1390" s="21">
        <f t="shared" si="229"/>
        <v>0.57499999999708962</v>
      </c>
      <c r="U1390" s="38">
        <v>1521.41</v>
      </c>
      <c r="V1390" s="177" t="s">
        <v>7503</v>
      </c>
    </row>
    <row r="1391" spans="1:22">
      <c r="A1391" s="261" t="s">
        <v>7415</v>
      </c>
      <c r="B1391" s="2" t="s">
        <v>466</v>
      </c>
      <c r="C1391" s="259" t="s">
        <v>7416</v>
      </c>
      <c r="D1391" s="38" t="s">
        <v>7417</v>
      </c>
      <c r="E1391" s="157" t="s">
        <v>273</v>
      </c>
      <c r="F1391" s="38" t="s">
        <v>7203</v>
      </c>
      <c r="G1391" s="2">
        <v>46</v>
      </c>
      <c r="H1391" s="2">
        <v>-130</v>
      </c>
      <c r="J1391" s="38">
        <v>2021</v>
      </c>
      <c r="K1391" s="259" t="s">
        <v>7464</v>
      </c>
      <c r="L1391" s="157">
        <v>44437.716666666667</v>
      </c>
      <c r="M1391" s="157">
        <v>44437.765972222223</v>
      </c>
      <c r="N1391" s="157">
        <v>44438.005555555559</v>
      </c>
      <c r="O1391" s="157">
        <v>44438.055555555555</v>
      </c>
      <c r="P1391" s="38" t="s">
        <v>1837</v>
      </c>
      <c r="Q1391" s="239">
        <f t="shared" si="227"/>
        <v>0.23958333333575865</v>
      </c>
      <c r="R1391" s="239">
        <f t="shared" si="228"/>
        <v>0.33888888888759539</v>
      </c>
      <c r="S1391" s="21">
        <f t="shared" si="229"/>
        <v>1.4375000000145519</v>
      </c>
      <c r="U1391" s="38">
        <v>1521.37</v>
      </c>
      <c r="V1391" s="177" t="s">
        <v>7504</v>
      </c>
    </row>
    <row r="1392" spans="1:22">
      <c r="A1392" s="261" t="s">
        <v>7415</v>
      </c>
      <c r="B1392" s="2" t="s">
        <v>466</v>
      </c>
      <c r="C1392" s="259" t="s">
        <v>7416</v>
      </c>
      <c r="D1392" s="38" t="s">
        <v>7417</v>
      </c>
      <c r="E1392" s="157" t="s">
        <v>273</v>
      </c>
      <c r="F1392" s="38" t="s">
        <v>7203</v>
      </c>
      <c r="G1392" s="2">
        <v>46</v>
      </c>
      <c r="H1392" s="2">
        <v>-130</v>
      </c>
      <c r="J1392" s="38">
        <v>2021</v>
      </c>
      <c r="K1392" s="259" t="s">
        <v>7465</v>
      </c>
      <c r="L1392" s="157">
        <v>44438.117361111108</v>
      </c>
      <c r="M1392" s="157">
        <v>44438.164583333331</v>
      </c>
      <c r="N1392" s="157">
        <v>44438.384027777778</v>
      </c>
      <c r="O1392" s="157">
        <v>44438.429166666669</v>
      </c>
      <c r="P1392" s="38" t="s">
        <v>1837</v>
      </c>
      <c r="Q1392" s="239">
        <f t="shared" si="227"/>
        <v>0.21944444444670808</v>
      </c>
      <c r="R1392" s="239">
        <f t="shared" si="228"/>
        <v>0.31180555556056788</v>
      </c>
      <c r="S1392" s="21">
        <f t="shared" si="229"/>
        <v>1.3166666666802485</v>
      </c>
      <c r="U1392" s="38">
        <v>1520.72</v>
      </c>
      <c r="V1392" s="177" t="s">
        <v>7505</v>
      </c>
    </row>
    <row r="1393" spans="1:22">
      <c r="A1393" s="261" t="s">
        <v>7415</v>
      </c>
      <c r="B1393" s="2" t="s">
        <v>466</v>
      </c>
      <c r="C1393" s="259" t="s">
        <v>7416</v>
      </c>
      <c r="D1393" s="38" t="s">
        <v>7417</v>
      </c>
      <c r="E1393" s="157" t="s">
        <v>273</v>
      </c>
      <c r="F1393" s="38" t="s">
        <v>7203</v>
      </c>
      <c r="G1393" s="2">
        <v>46</v>
      </c>
      <c r="H1393" s="2">
        <v>-130</v>
      </c>
      <c r="J1393" s="38">
        <v>2021</v>
      </c>
      <c r="K1393" s="259" t="s">
        <v>7466</v>
      </c>
      <c r="L1393" s="157">
        <v>44438.504861111112</v>
      </c>
      <c r="M1393" s="157">
        <v>44438.564583333333</v>
      </c>
      <c r="N1393" s="157">
        <v>44438.813888888886</v>
      </c>
      <c r="O1393" s="157">
        <v>44438.863194444442</v>
      </c>
      <c r="P1393" s="38" t="s">
        <v>1837</v>
      </c>
      <c r="Q1393" s="239">
        <f t="shared" si="227"/>
        <v>0.24930555555329192</v>
      </c>
      <c r="R1393" s="239">
        <f t="shared" si="228"/>
        <v>0.35833333332993789</v>
      </c>
      <c r="S1393" s="21">
        <f t="shared" si="229"/>
        <v>1.4958333333197515</v>
      </c>
      <c r="U1393" s="38">
        <v>1541.48</v>
      </c>
      <c r="V1393" s="177" t="s">
        <v>7506</v>
      </c>
    </row>
    <row r="1394" spans="1:22">
      <c r="A1394" s="261" t="s">
        <v>7415</v>
      </c>
      <c r="B1394" s="2" t="s">
        <v>466</v>
      </c>
      <c r="C1394" s="259" t="s">
        <v>7416</v>
      </c>
      <c r="D1394" s="38" t="s">
        <v>7417</v>
      </c>
      <c r="E1394" s="157" t="s">
        <v>273</v>
      </c>
      <c r="F1394" s="38" t="s">
        <v>7203</v>
      </c>
      <c r="G1394" s="2">
        <v>46</v>
      </c>
      <c r="H1394" s="2">
        <v>-130</v>
      </c>
      <c r="J1394" s="38">
        <v>2021</v>
      </c>
      <c r="K1394" s="259" t="s">
        <v>7467</v>
      </c>
      <c r="L1394" s="157">
        <v>44438.942361111112</v>
      </c>
      <c r="M1394" s="157">
        <v>44438.996527777781</v>
      </c>
      <c r="N1394" s="157">
        <v>44439.36041666667</v>
      </c>
      <c r="O1394" s="157">
        <v>44439.406944444447</v>
      </c>
      <c r="P1394" s="38" t="s">
        <v>7263</v>
      </c>
      <c r="Q1394" s="239">
        <f t="shared" si="227"/>
        <v>0.36388888888905058</v>
      </c>
      <c r="R1394" s="239">
        <f t="shared" si="228"/>
        <v>0.46458333333430346</v>
      </c>
      <c r="S1394" s="21">
        <f t="shared" si="229"/>
        <v>2.1833333333343035</v>
      </c>
      <c r="U1394" s="38">
        <v>1541.79</v>
      </c>
      <c r="V1394" s="177" t="s">
        <v>7507</v>
      </c>
    </row>
    <row r="1395" spans="1:22">
      <c r="A1395" s="261" t="s">
        <v>7415</v>
      </c>
      <c r="B1395" s="2" t="s">
        <v>466</v>
      </c>
      <c r="C1395" s="259" t="s">
        <v>7416</v>
      </c>
      <c r="D1395" s="38" t="s">
        <v>7417</v>
      </c>
      <c r="E1395" s="157" t="s">
        <v>273</v>
      </c>
      <c r="F1395" s="38" t="s">
        <v>7203</v>
      </c>
      <c r="G1395" s="2">
        <v>46</v>
      </c>
      <c r="H1395" s="2">
        <v>-130</v>
      </c>
      <c r="J1395" s="38">
        <v>2021</v>
      </c>
      <c r="K1395" s="259" t="s">
        <v>7559</v>
      </c>
      <c r="L1395" s="157">
        <v>44439.517361111109</v>
      </c>
      <c r="M1395" s="157">
        <v>44439.566666666666</v>
      </c>
      <c r="N1395" s="157">
        <v>44439.824999999997</v>
      </c>
      <c r="O1395" s="157">
        <v>44439.870138888888</v>
      </c>
      <c r="P1395" s="38" t="s">
        <v>7263</v>
      </c>
      <c r="Q1395" s="239">
        <f t="shared" si="227"/>
        <v>0.25833333333139308</v>
      </c>
      <c r="R1395" s="239">
        <f t="shared" si="228"/>
        <v>0.35277777777810115</v>
      </c>
      <c r="S1395" s="21">
        <f t="shared" si="229"/>
        <v>1.5499999999883585</v>
      </c>
      <c r="U1395" s="38">
        <v>1541.45</v>
      </c>
      <c r="V1395" s="177" t="s">
        <v>7508</v>
      </c>
    </row>
    <row r="1396" spans="1:22">
      <c r="A1396" s="261" t="s">
        <v>7415</v>
      </c>
      <c r="B1396" s="2" t="s">
        <v>466</v>
      </c>
      <c r="C1396" s="259" t="s">
        <v>7416</v>
      </c>
      <c r="D1396" s="38" t="s">
        <v>7417</v>
      </c>
      <c r="E1396" s="157" t="s">
        <v>273</v>
      </c>
      <c r="F1396" s="38" t="s">
        <v>7203</v>
      </c>
      <c r="G1396" s="2">
        <v>46</v>
      </c>
      <c r="H1396" s="2">
        <v>-130</v>
      </c>
      <c r="J1396" s="38">
        <v>2021</v>
      </c>
      <c r="K1396" s="259" t="s">
        <v>7468</v>
      </c>
      <c r="L1396" s="157">
        <v>44439.949305555558</v>
      </c>
      <c r="M1396" s="157">
        <v>44439.996527777781</v>
      </c>
      <c r="N1396" s="157">
        <v>44440.074999999997</v>
      </c>
      <c r="O1396" s="157">
        <v>44440.122916666667</v>
      </c>
      <c r="P1396" s="38" t="s">
        <v>7263</v>
      </c>
      <c r="Q1396" s="239">
        <f t="shared" si="227"/>
        <v>7.847222221607808E-2</v>
      </c>
      <c r="R1396" s="239">
        <f t="shared" si="228"/>
        <v>0.17361111110949423</v>
      </c>
      <c r="S1396" s="21">
        <f t="shared" si="229"/>
        <v>0.47083333329646848</v>
      </c>
      <c r="U1396" s="38">
        <v>1542</v>
      </c>
      <c r="V1396" s="177" t="s">
        <v>7508</v>
      </c>
    </row>
    <row r="1397" spans="1:22">
      <c r="A1397" t="s">
        <v>7529</v>
      </c>
      <c r="B1397" s="2" t="s">
        <v>466</v>
      </c>
      <c r="C1397" s="259" t="s">
        <v>7523</v>
      </c>
      <c r="D1397" s="38" t="s">
        <v>7524</v>
      </c>
      <c r="E1397" s="157" t="s">
        <v>273</v>
      </c>
      <c r="F1397" s="38" t="s">
        <v>1046</v>
      </c>
      <c r="G1397" s="38">
        <v>47</v>
      </c>
      <c r="H1397" s="38">
        <v>-129</v>
      </c>
      <c r="J1397" s="38">
        <v>2021</v>
      </c>
      <c r="K1397" s="38" t="s">
        <v>7525</v>
      </c>
      <c r="L1397" s="157">
        <v>44440.811805555553</v>
      </c>
      <c r="M1397" s="157">
        <v>44440.902777777781</v>
      </c>
      <c r="N1397" s="157">
        <v>44441.102777777778</v>
      </c>
      <c r="O1397" s="157">
        <v>44441.159722222219</v>
      </c>
      <c r="P1397" s="38" t="s">
        <v>1563</v>
      </c>
      <c r="Q1397" s="239">
        <f t="shared" ref="Q1397" si="230">N1397 - M1397</f>
        <v>0.19999999999708962</v>
      </c>
      <c r="R1397" s="239">
        <f t="shared" ref="R1397" si="231">O1397 - L1397</f>
        <v>0.34791666666569654</v>
      </c>
      <c r="S1397" s="21">
        <f t="shared" si="229"/>
        <v>1.1999999999825377</v>
      </c>
      <c r="U1397" s="38">
        <v>2218</v>
      </c>
      <c r="V1397" s="155" t="s">
        <v>7527</v>
      </c>
    </row>
    <row r="1398" spans="1:22">
      <c r="A1398" t="s">
        <v>7529</v>
      </c>
      <c r="B1398" s="2" t="s">
        <v>466</v>
      </c>
      <c r="C1398" s="259" t="s">
        <v>7523</v>
      </c>
      <c r="D1398" s="38" t="s">
        <v>7524</v>
      </c>
      <c r="E1398" s="157" t="s">
        <v>273</v>
      </c>
      <c r="F1398" s="38" t="s">
        <v>1046</v>
      </c>
      <c r="G1398" s="38">
        <v>47</v>
      </c>
      <c r="H1398" s="38">
        <v>-129</v>
      </c>
      <c r="J1398" s="38">
        <v>2021</v>
      </c>
      <c r="K1398" s="38" t="s">
        <v>7526</v>
      </c>
      <c r="L1398" s="157">
        <v>44441.422222222223</v>
      </c>
      <c r="M1398" s="157">
        <v>44441.486111111109</v>
      </c>
      <c r="N1398" s="157">
        <v>44441.756944444445</v>
      </c>
      <c r="O1398" s="157">
        <v>44441.81527777778</v>
      </c>
      <c r="P1398" s="38" t="s">
        <v>1563</v>
      </c>
      <c r="Q1398" s="239">
        <f t="shared" ref="Q1398" si="232">N1398 - M1398</f>
        <v>0.27083333333575865</v>
      </c>
      <c r="R1398" s="239">
        <f t="shared" ref="R1398" si="233">O1398 - L1398</f>
        <v>0.39305555555620231</v>
      </c>
      <c r="S1398" s="21">
        <f t="shared" si="229"/>
        <v>1.6250000000145519</v>
      </c>
      <c r="U1398" s="38">
        <v>2218</v>
      </c>
      <c r="V1398" s="155" t="s">
        <v>7528</v>
      </c>
    </row>
    <row r="1399" spans="1:22">
      <c r="A1399" s="177" t="s">
        <v>7420</v>
      </c>
      <c r="B1399" s="38" t="s">
        <v>1519</v>
      </c>
      <c r="C1399" s="259" t="s">
        <v>7421</v>
      </c>
      <c r="D1399" s="266" t="s">
        <v>7545</v>
      </c>
      <c r="E1399" s="157" t="s">
        <v>206</v>
      </c>
      <c r="F1399" s="157" t="s">
        <v>7546</v>
      </c>
      <c r="G1399" s="38">
        <v>27.5</v>
      </c>
      <c r="H1399" s="38">
        <v>-111</v>
      </c>
      <c r="J1399" s="38">
        <v>2021</v>
      </c>
      <c r="K1399" s="259" t="s">
        <v>7544</v>
      </c>
      <c r="L1399" s="157">
        <v>44517.801388888889</v>
      </c>
      <c r="M1399" s="157"/>
      <c r="N1399" s="157"/>
      <c r="O1399" s="157">
        <v>44517.945138888892</v>
      </c>
      <c r="P1399" s="38" t="s">
        <v>7549</v>
      </c>
      <c r="Q1399" s="239">
        <f t="shared" ref="Q1399:Q1411" si="234">N1399 - M1399</f>
        <v>0</v>
      </c>
      <c r="R1399" s="239">
        <f t="shared" ref="R1399:R1411" si="235">O1399 - L1399</f>
        <v>0.14375000000291038</v>
      </c>
      <c r="S1399" s="21">
        <f t="shared" ref="S1399:S1411" si="236">((VALUE(Q1399)) * 24) * 0.25</f>
        <v>0</v>
      </c>
      <c r="U1399" s="38">
        <v>186.75</v>
      </c>
      <c r="V1399" s="155" t="s">
        <v>7558</v>
      </c>
    </row>
    <row r="1400" spans="1:22">
      <c r="A1400" s="177" t="s">
        <v>7420</v>
      </c>
      <c r="B1400" s="38" t="s">
        <v>1519</v>
      </c>
      <c r="C1400" s="259" t="s">
        <v>7421</v>
      </c>
      <c r="D1400" s="266" t="s">
        <v>7545</v>
      </c>
      <c r="E1400" s="157" t="s">
        <v>206</v>
      </c>
      <c r="F1400" s="157" t="s">
        <v>7546</v>
      </c>
      <c r="G1400" s="38">
        <v>27.5</v>
      </c>
      <c r="H1400" s="38">
        <v>-111</v>
      </c>
      <c r="J1400" s="38">
        <v>2021</v>
      </c>
      <c r="K1400" s="259" t="s">
        <v>7543</v>
      </c>
      <c r="L1400" s="157">
        <v>44518.881249999999</v>
      </c>
      <c r="M1400" s="157">
        <v>44519.001388888886</v>
      </c>
      <c r="N1400" s="157">
        <v>44519.009722222225</v>
      </c>
      <c r="O1400" s="157">
        <v>44519.082638888889</v>
      </c>
      <c r="P1400" s="38" t="s">
        <v>7549</v>
      </c>
      <c r="Q1400" s="239">
        <f t="shared" si="234"/>
        <v>8.3333333386690356E-3</v>
      </c>
      <c r="R1400" s="239">
        <f t="shared" si="235"/>
        <v>0.20138888889050577</v>
      </c>
      <c r="S1400" s="21">
        <f t="shared" si="236"/>
        <v>5.0000000032014214E-2</v>
      </c>
      <c r="U1400" s="38">
        <v>1832.36</v>
      </c>
      <c r="V1400" s="155" t="s">
        <v>7557</v>
      </c>
    </row>
    <row r="1401" spans="1:22">
      <c r="A1401" s="177" t="s">
        <v>7420</v>
      </c>
      <c r="B1401" s="38" t="s">
        <v>1519</v>
      </c>
      <c r="C1401" s="259" t="s">
        <v>7421</v>
      </c>
      <c r="D1401" s="266" t="s">
        <v>7545</v>
      </c>
      <c r="E1401" s="157" t="s">
        <v>206</v>
      </c>
      <c r="F1401" s="157" t="s">
        <v>7546</v>
      </c>
      <c r="G1401" s="38">
        <v>27.5</v>
      </c>
      <c r="H1401" s="38">
        <v>-111</v>
      </c>
      <c r="J1401" s="38">
        <v>2021</v>
      </c>
      <c r="K1401" s="259" t="s">
        <v>7542</v>
      </c>
      <c r="L1401" s="157">
        <v>44519.345833333333</v>
      </c>
      <c r="M1401" s="157">
        <v>44519.446527777778</v>
      </c>
      <c r="N1401" s="157">
        <v>44520.166666666664</v>
      </c>
      <c r="O1401" s="157">
        <v>44520.220138888886</v>
      </c>
      <c r="P1401" s="38" t="s">
        <v>7549</v>
      </c>
      <c r="Q1401" s="239">
        <f t="shared" si="234"/>
        <v>0.72013888888614019</v>
      </c>
      <c r="R1401" s="239">
        <f t="shared" si="235"/>
        <v>0.87430555555329192</v>
      </c>
      <c r="S1401" s="21">
        <f t="shared" si="236"/>
        <v>4.3208333333168412</v>
      </c>
      <c r="U1401" s="38">
        <v>1854.78</v>
      </c>
      <c r="V1401" s="155" t="s">
        <v>7556</v>
      </c>
    </row>
    <row r="1402" spans="1:22">
      <c r="A1402" s="177" t="s">
        <v>7420</v>
      </c>
      <c r="B1402" s="38" t="s">
        <v>1519</v>
      </c>
      <c r="C1402" s="259" t="s">
        <v>7421</v>
      </c>
      <c r="D1402" s="266" t="s">
        <v>7545</v>
      </c>
      <c r="E1402" s="157" t="s">
        <v>206</v>
      </c>
      <c r="F1402" s="157" t="s">
        <v>7546</v>
      </c>
      <c r="G1402" s="38">
        <v>27.5</v>
      </c>
      <c r="H1402" s="38">
        <v>-111</v>
      </c>
      <c r="J1402" s="38">
        <v>2021</v>
      </c>
      <c r="K1402" s="259" t="s">
        <v>7541</v>
      </c>
      <c r="L1402" s="157">
        <v>44520.688888888886</v>
      </c>
      <c r="M1402" s="157"/>
      <c r="N1402" s="157"/>
      <c r="O1402" s="157">
        <v>44520.729861111111</v>
      </c>
      <c r="P1402" s="38" t="s">
        <v>7549</v>
      </c>
      <c r="Q1402" s="239">
        <f t="shared" si="234"/>
        <v>0</v>
      </c>
      <c r="R1402" s="239">
        <f t="shared" si="235"/>
        <v>4.0972222224809229E-2</v>
      </c>
      <c r="S1402" s="21">
        <f t="shared" si="236"/>
        <v>0</v>
      </c>
      <c r="U1402" s="38">
        <v>344.5</v>
      </c>
      <c r="V1402" s="155" t="s">
        <v>7555</v>
      </c>
    </row>
    <row r="1403" spans="1:22">
      <c r="A1403" s="177" t="s">
        <v>7420</v>
      </c>
      <c r="B1403" s="38" t="s">
        <v>1519</v>
      </c>
      <c r="C1403" s="259" t="s">
        <v>7421</v>
      </c>
      <c r="D1403" s="266" t="s">
        <v>7545</v>
      </c>
      <c r="E1403" s="157" t="s">
        <v>206</v>
      </c>
      <c r="F1403" s="157" t="s">
        <v>7546</v>
      </c>
      <c r="G1403" s="38">
        <v>27.5</v>
      </c>
      <c r="H1403" s="38">
        <v>-111</v>
      </c>
      <c r="J1403" s="38">
        <v>2021</v>
      </c>
      <c r="K1403" s="259" t="s">
        <v>7540</v>
      </c>
      <c r="L1403" s="157">
        <v>44521.047222222223</v>
      </c>
      <c r="M1403" s="157">
        <v>44521.186111111114</v>
      </c>
      <c r="N1403" s="157">
        <v>44521.60833333333</v>
      </c>
      <c r="O1403" s="157">
        <v>44521.680555555555</v>
      </c>
      <c r="P1403" s="38" t="s">
        <v>7549</v>
      </c>
      <c r="Q1403" s="239">
        <f t="shared" si="234"/>
        <v>0.42222222221607808</v>
      </c>
      <c r="R1403" s="239">
        <f t="shared" si="235"/>
        <v>0.63333333333139308</v>
      </c>
      <c r="S1403" s="21">
        <f t="shared" si="236"/>
        <v>2.5333333332964685</v>
      </c>
      <c r="U1403" s="38">
        <v>1844.03</v>
      </c>
      <c r="V1403" s="155" t="s">
        <v>7554</v>
      </c>
    </row>
    <row r="1404" spans="1:22">
      <c r="A1404" s="177" t="s">
        <v>7420</v>
      </c>
      <c r="B1404" s="38" t="s">
        <v>1519</v>
      </c>
      <c r="C1404" s="259" t="s">
        <v>7421</v>
      </c>
      <c r="D1404" s="266" t="s">
        <v>7545</v>
      </c>
      <c r="E1404" s="157" t="s">
        <v>206</v>
      </c>
      <c r="F1404" s="157" t="s">
        <v>7546</v>
      </c>
      <c r="G1404" s="38">
        <v>27.5</v>
      </c>
      <c r="H1404" s="38">
        <v>-111</v>
      </c>
      <c r="J1404" s="38">
        <v>2021</v>
      </c>
      <c r="K1404" s="259" t="s">
        <v>7539</v>
      </c>
      <c r="L1404" s="157">
        <v>44521.856944444444</v>
      </c>
      <c r="M1404" s="157">
        <v>44521.913194444445</v>
      </c>
      <c r="N1404" s="157">
        <v>44522.849305555559</v>
      </c>
      <c r="O1404" s="157">
        <v>44522.895138888889</v>
      </c>
      <c r="P1404" s="38" t="s">
        <v>7550</v>
      </c>
      <c r="Q1404" s="239">
        <f t="shared" si="234"/>
        <v>0.93611111111385981</v>
      </c>
      <c r="R1404" s="239">
        <f t="shared" si="235"/>
        <v>1.0381944444452529</v>
      </c>
      <c r="S1404" s="21">
        <f t="shared" si="236"/>
        <v>5.6166666666831588</v>
      </c>
      <c r="U1404" s="38">
        <v>1759.73</v>
      </c>
      <c r="V1404" s="155" t="s">
        <v>7553</v>
      </c>
    </row>
    <row r="1405" spans="1:22">
      <c r="A1405" s="177" t="s">
        <v>7420</v>
      </c>
      <c r="B1405" s="38" t="s">
        <v>1519</v>
      </c>
      <c r="C1405" s="259" t="s">
        <v>7421</v>
      </c>
      <c r="D1405" s="266" t="s">
        <v>7545</v>
      </c>
      <c r="E1405" s="157" t="s">
        <v>206</v>
      </c>
      <c r="F1405" s="157" t="s">
        <v>7546</v>
      </c>
      <c r="G1405" s="38">
        <v>27.5</v>
      </c>
      <c r="H1405" s="38">
        <v>-111</v>
      </c>
      <c r="J1405" s="38">
        <v>2021</v>
      </c>
      <c r="K1405" s="259" t="s">
        <v>7538</v>
      </c>
      <c r="L1405" s="157">
        <v>44523.695138888892</v>
      </c>
      <c r="M1405" s="157">
        <v>44523.743750000001</v>
      </c>
      <c r="N1405" s="157">
        <v>44524.292361111111</v>
      </c>
      <c r="O1405" s="157">
        <v>44524.338194444441</v>
      </c>
      <c r="P1405" s="38" t="s">
        <v>7550</v>
      </c>
      <c r="Q1405" s="239">
        <f t="shared" si="234"/>
        <v>0.54861111110949423</v>
      </c>
      <c r="R1405" s="239">
        <f t="shared" si="235"/>
        <v>0.64305555554892635</v>
      </c>
      <c r="S1405" s="21">
        <f t="shared" si="236"/>
        <v>3.2916666666569654</v>
      </c>
      <c r="U1405" s="38">
        <v>1747.6</v>
      </c>
      <c r="V1405" s="155" t="s">
        <v>7552</v>
      </c>
    </row>
    <row r="1406" spans="1:22">
      <c r="A1406" s="177" t="s">
        <v>7420</v>
      </c>
      <c r="B1406" s="38" t="s">
        <v>1519</v>
      </c>
      <c r="C1406" s="259" t="s">
        <v>7421</v>
      </c>
      <c r="D1406" s="266" t="s">
        <v>7545</v>
      </c>
      <c r="E1406" s="157" t="s">
        <v>206</v>
      </c>
      <c r="F1406" s="157" t="s">
        <v>7546</v>
      </c>
      <c r="G1406" s="38">
        <v>27.5</v>
      </c>
      <c r="H1406" s="38">
        <v>-111</v>
      </c>
      <c r="J1406" s="38">
        <v>2021</v>
      </c>
      <c r="K1406" s="259" t="s">
        <v>7537</v>
      </c>
      <c r="L1406" s="157">
        <v>44524.683333333334</v>
      </c>
      <c r="M1406" s="157">
        <v>44524.743055555555</v>
      </c>
      <c r="N1406" s="157">
        <v>44525.088888888888</v>
      </c>
      <c r="O1406" s="157">
        <v>44525.137499999997</v>
      </c>
      <c r="P1406" s="38" t="s">
        <v>7549</v>
      </c>
      <c r="Q1406" s="239">
        <f t="shared" si="234"/>
        <v>0.34583333333284827</v>
      </c>
      <c r="R1406" s="239">
        <f t="shared" si="235"/>
        <v>0.45416666666278616</v>
      </c>
      <c r="S1406" s="21">
        <f t="shared" si="236"/>
        <v>2.0749999999970896</v>
      </c>
      <c r="U1406" s="38">
        <v>1835.8</v>
      </c>
      <c r="V1406" s="155" t="s">
        <v>7551</v>
      </c>
    </row>
    <row r="1407" spans="1:22">
      <c r="A1407" s="177" t="s">
        <v>7420</v>
      </c>
      <c r="B1407" s="38" t="s">
        <v>1519</v>
      </c>
      <c r="C1407" s="259" t="s">
        <v>7421</v>
      </c>
      <c r="D1407" s="266" t="s">
        <v>7545</v>
      </c>
      <c r="E1407" s="157" t="s">
        <v>206</v>
      </c>
      <c r="F1407" s="157" t="s">
        <v>7546</v>
      </c>
      <c r="G1407" s="38">
        <v>27.5</v>
      </c>
      <c r="H1407" s="38">
        <v>-111</v>
      </c>
      <c r="J1407" s="38">
        <v>2021</v>
      </c>
      <c r="K1407" s="259" t="s">
        <v>7536</v>
      </c>
      <c r="L1407" s="157">
        <v>44525.194444444445</v>
      </c>
      <c r="M1407" s="157">
        <v>44525.394444444442</v>
      </c>
      <c r="N1407" s="157">
        <v>44525.722916666666</v>
      </c>
      <c r="O1407" s="157">
        <v>44525.897916666669</v>
      </c>
      <c r="P1407" s="38" t="s">
        <v>7549</v>
      </c>
      <c r="Q1407" s="239">
        <f t="shared" si="234"/>
        <v>0.32847222222335404</v>
      </c>
      <c r="R1407" s="239">
        <f t="shared" si="235"/>
        <v>0.70347222222335404</v>
      </c>
      <c r="S1407" s="21">
        <f t="shared" si="236"/>
        <v>1.9708333333401242</v>
      </c>
      <c r="U1407" s="38">
        <v>1835.8</v>
      </c>
      <c r="V1407" s="155" t="s">
        <v>7551</v>
      </c>
    </row>
    <row r="1408" spans="1:22">
      <c r="A1408" s="177" t="s">
        <v>7420</v>
      </c>
      <c r="B1408" s="38" t="s">
        <v>1519</v>
      </c>
      <c r="C1408" s="259" t="s">
        <v>7421</v>
      </c>
      <c r="D1408" s="266" t="s">
        <v>7545</v>
      </c>
      <c r="E1408" s="157" t="s">
        <v>206</v>
      </c>
      <c r="F1408" s="157" t="s">
        <v>7546</v>
      </c>
      <c r="G1408" s="38">
        <v>27.5</v>
      </c>
      <c r="H1408" s="38">
        <v>-111</v>
      </c>
      <c r="J1408" s="38">
        <v>2021</v>
      </c>
      <c r="K1408" s="259" t="s">
        <v>7535</v>
      </c>
      <c r="L1408" s="157">
        <v>44526.179166666669</v>
      </c>
      <c r="M1408" s="157">
        <v>44526.238194444442</v>
      </c>
      <c r="N1408" s="157">
        <v>44526.60833333333</v>
      </c>
      <c r="O1408" s="157">
        <v>44526.675000000003</v>
      </c>
      <c r="P1408" s="38" t="s">
        <v>7548</v>
      </c>
      <c r="Q1408" s="239">
        <f t="shared" si="234"/>
        <v>0.37013888888759539</v>
      </c>
      <c r="R1408" s="239">
        <f t="shared" si="235"/>
        <v>0.49583333333430346</v>
      </c>
      <c r="S1408" s="21">
        <f t="shared" si="236"/>
        <v>2.2208333333255723</v>
      </c>
      <c r="U1408" s="38">
        <v>1813.14</v>
      </c>
      <c r="V1408" s="155" t="s">
        <v>7551</v>
      </c>
    </row>
    <row r="1409" spans="1:22">
      <c r="A1409" s="177" t="s">
        <v>7420</v>
      </c>
      <c r="B1409" s="38" t="s">
        <v>1519</v>
      </c>
      <c r="C1409" s="259" t="s">
        <v>7421</v>
      </c>
      <c r="D1409" s="266" t="s">
        <v>7545</v>
      </c>
      <c r="E1409" s="157" t="s">
        <v>206</v>
      </c>
      <c r="F1409" s="157" t="s">
        <v>7546</v>
      </c>
      <c r="G1409" s="38">
        <v>27.5</v>
      </c>
      <c r="H1409" s="38">
        <v>-111</v>
      </c>
      <c r="J1409" s="38">
        <v>2021</v>
      </c>
      <c r="K1409" s="259" t="s">
        <v>7534</v>
      </c>
      <c r="L1409" s="157">
        <v>44527.718055555553</v>
      </c>
      <c r="M1409" s="157">
        <v>44527.772222222222</v>
      </c>
      <c r="N1409" s="157">
        <v>44528.253472222219</v>
      </c>
      <c r="O1409" s="157">
        <v>44528.336111111108</v>
      </c>
      <c r="P1409" s="38" t="s">
        <v>7547</v>
      </c>
      <c r="Q1409" s="239">
        <f t="shared" si="234"/>
        <v>0.48124999999708962</v>
      </c>
      <c r="R1409" s="239">
        <f t="shared" si="235"/>
        <v>0.61805555555474712</v>
      </c>
      <c r="S1409" s="21">
        <f t="shared" si="236"/>
        <v>2.8874999999825377</v>
      </c>
      <c r="U1409" s="38">
        <v>2016.91</v>
      </c>
      <c r="V1409" s="155" t="s">
        <v>7551</v>
      </c>
    </row>
    <row r="1410" spans="1:22">
      <c r="A1410" s="177" t="s">
        <v>7420</v>
      </c>
      <c r="B1410" s="38" t="s">
        <v>1519</v>
      </c>
      <c r="C1410" s="259" t="s">
        <v>7421</v>
      </c>
      <c r="D1410" s="266" t="s">
        <v>7545</v>
      </c>
      <c r="E1410" s="157" t="s">
        <v>206</v>
      </c>
      <c r="F1410" s="157" t="s">
        <v>7546</v>
      </c>
      <c r="G1410" s="38">
        <v>27.5</v>
      </c>
      <c r="H1410" s="38">
        <v>-111</v>
      </c>
      <c r="J1410" s="38">
        <v>2021</v>
      </c>
      <c r="K1410" s="259" t="s">
        <v>7533</v>
      </c>
      <c r="L1410" s="157">
        <v>44528.681944444441</v>
      </c>
      <c r="M1410" s="157">
        <v>44528.736111111109</v>
      </c>
      <c r="N1410" s="157">
        <v>44528.805555555555</v>
      </c>
      <c r="O1410" s="157">
        <v>44528.859027777777</v>
      </c>
      <c r="P1410" s="38" t="s">
        <v>7547</v>
      </c>
      <c r="Q1410" s="239">
        <f t="shared" si="234"/>
        <v>6.9444444445252884E-2</v>
      </c>
      <c r="R1410" s="239">
        <f t="shared" si="235"/>
        <v>0.17708333333575865</v>
      </c>
      <c r="S1410" s="21">
        <f t="shared" si="236"/>
        <v>0.41666666667151731</v>
      </c>
      <c r="U1410" s="38">
        <v>2013.93</v>
      </c>
      <c r="V1410" s="155" t="s">
        <v>7551</v>
      </c>
    </row>
    <row r="1411" spans="1:22">
      <c r="A1411" s="177" t="s">
        <v>7420</v>
      </c>
      <c r="B1411" s="38" t="s">
        <v>1519</v>
      </c>
      <c r="C1411" s="259" t="s">
        <v>7421</v>
      </c>
      <c r="D1411" s="266" t="s">
        <v>7545</v>
      </c>
      <c r="E1411" s="157" t="s">
        <v>206</v>
      </c>
      <c r="F1411" s="157" t="s">
        <v>7546</v>
      </c>
      <c r="G1411" s="38">
        <v>27.5</v>
      </c>
      <c r="H1411" s="38">
        <v>-111</v>
      </c>
      <c r="J1411" s="38">
        <v>2021</v>
      </c>
      <c r="K1411" s="259" t="s">
        <v>7532</v>
      </c>
      <c r="L1411" s="157">
        <v>44529.092361111114</v>
      </c>
      <c r="M1411" s="157">
        <v>44529.167361111111</v>
      </c>
      <c r="N1411" s="157">
        <v>44529.652083333334</v>
      </c>
      <c r="O1411" s="157">
        <v>44529.724305555559</v>
      </c>
      <c r="P1411" s="38" t="s">
        <v>7547</v>
      </c>
      <c r="Q1411" s="239">
        <f t="shared" si="234"/>
        <v>0.48472222222335404</v>
      </c>
      <c r="R1411" s="239">
        <f t="shared" si="235"/>
        <v>0.63194444444525288</v>
      </c>
      <c r="S1411" s="21">
        <f t="shared" si="236"/>
        <v>2.9083333333401242</v>
      </c>
      <c r="U1411" s="38">
        <v>2016.64</v>
      </c>
      <c r="V1411" s="155" t="s">
        <v>7551</v>
      </c>
    </row>
    <row r="1412" spans="1:22">
      <c r="A1412" s="177" t="s">
        <v>7561</v>
      </c>
      <c r="B1412" s="99" t="s">
        <v>466</v>
      </c>
      <c r="C1412" s="259" t="s">
        <v>7566</v>
      </c>
      <c r="D1412" s="266" t="s">
        <v>7571</v>
      </c>
      <c r="E1412" s="157" t="s">
        <v>675</v>
      </c>
      <c r="F1412" s="157" t="s">
        <v>7574</v>
      </c>
      <c r="G1412" s="38">
        <v>-20</v>
      </c>
      <c r="H1412" s="38">
        <v>-178</v>
      </c>
      <c r="I1412" s="2">
        <v>1</v>
      </c>
      <c r="J1412" s="38">
        <v>2022</v>
      </c>
      <c r="K1412" s="38" t="s">
        <v>7591</v>
      </c>
      <c r="L1412" s="157">
        <v>44653.404861111114</v>
      </c>
      <c r="M1412" s="157" t="s">
        <v>893</v>
      </c>
      <c r="N1412" s="157" t="s">
        <v>893</v>
      </c>
      <c r="O1412" s="157">
        <v>44653.431944444441</v>
      </c>
      <c r="P1412" s="38" t="s">
        <v>2150</v>
      </c>
      <c r="Q1412" s="239">
        <v>0</v>
      </c>
      <c r="R1412" s="239">
        <f t="shared" ref="R1412:R1428" si="237">O1412 - L1412</f>
        <v>2.7083333327027503E-2</v>
      </c>
      <c r="S1412" s="21">
        <f t="shared" ref="S1412:S1428" si="238">((VALUE(Q1412)) * 24) * 0.25</f>
        <v>0</v>
      </c>
      <c r="U1412" s="38">
        <v>130</v>
      </c>
      <c r="V1412" s="155" t="s">
        <v>7601</v>
      </c>
    </row>
    <row r="1413" spans="1:22">
      <c r="A1413" s="177" t="s">
        <v>7561</v>
      </c>
      <c r="B1413" s="81" t="s">
        <v>466</v>
      </c>
      <c r="C1413" s="259" t="s">
        <v>7566</v>
      </c>
      <c r="D1413" s="266" t="s">
        <v>7571</v>
      </c>
      <c r="E1413" s="157" t="s">
        <v>675</v>
      </c>
      <c r="F1413" s="157" t="s">
        <v>7574</v>
      </c>
      <c r="G1413" s="38">
        <v>-20</v>
      </c>
      <c r="H1413" s="38">
        <v>-178</v>
      </c>
      <c r="I1413" s="2">
        <v>1</v>
      </c>
      <c r="J1413" s="38">
        <v>2022</v>
      </c>
      <c r="K1413" s="38" t="s">
        <v>7590</v>
      </c>
      <c r="L1413" s="157">
        <v>44655.003472222219</v>
      </c>
      <c r="M1413" s="157">
        <v>44655.080555555556</v>
      </c>
      <c r="N1413" s="295">
        <v>44655.552777777775</v>
      </c>
      <c r="O1413" s="157">
        <v>44655.625694444447</v>
      </c>
      <c r="P1413" s="38" t="s">
        <v>2150</v>
      </c>
      <c r="Q1413" s="239">
        <f t="shared" ref="Q1413:Q1428" si="239">N1413 - M1413</f>
        <v>0.47222222221898846</v>
      </c>
      <c r="R1413" s="239">
        <f t="shared" si="237"/>
        <v>0.62222222222771961</v>
      </c>
      <c r="S1413" s="21">
        <f t="shared" si="238"/>
        <v>2.8333333333139308</v>
      </c>
      <c r="U1413" s="38">
        <v>2652</v>
      </c>
      <c r="V1413" t="s">
        <v>7600</v>
      </c>
    </row>
    <row r="1414" spans="1:22">
      <c r="A1414" s="177" t="s">
        <v>7561</v>
      </c>
      <c r="B1414" s="81" t="s">
        <v>466</v>
      </c>
      <c r="C1414" s="259" t="s">
        <v>7566</v>
      </c>
      <c r="D1414" s="266" t="s">
        <v>7571</v>
      </c>
      <c r="E1414" s="157" t="s">
        <v>675</v>
      </c>
      <c r="F1414" s="157" t="s">
        <v>7574</v>
      </c>
      <c r="G1414" s="38">
        <v>-20</v>
      </c>
      <c r="H1414" s="38">
        <v>-178</v>
      </c>
      <c r="I1414" s="2">
        <v>1</v>
      </c>
      <c r="J1414" s="38">
        <v>2022</v>
      </c>
      <c r="K1414" s="38" t="s">
        <v>7589</v>
      </c>
      <c r="L1414" s="157">
        <v>44656.386111111111</v>
      </c>
      <c r="M1414" s="157">
        <v>44656.467361111114</v>
      </c>
      <c r="N1414" s="157">
        <v>44657.154861111114</v>
      </c>
      <c r="O1414" s="157">
        <v>44657.224305555559</v>
      </c>
      <c r="P1414" s="38" t="s">
        <v>4261</v>
      </c>
      <c r="Q1414" s="239">
        <f t="shared" si="239"/>
        <v>0.6875</v>
      </c>
      <c r="R1414" s="239">
        <f t="shared" si="237"/>
        <v>0.83819444444816327</v>
      </c>
      <c r="S1414" s="21">
        <f t="shared" si="238"/>
        <v>4.125</v>
      </c>
      <c r="U1414" s="38">
        <v>2727</v>
      </c>
      <c r="V1414"/>
    </row>
    <row r="1415" spans="1:22">
      <c r="A1415" s="177" t="s">
        <v>7561</v>
      </c>
      <c r="B1415" s="81" t="s">
        <v>466</v>
      </c>
      <c r="C1415" s="259" t="s">
        <v>7566</v>
      </c>
      <c r="D1415" s="266" t="s">
        <v>7571</v>
      </c>
      <c r="E1415" s="157" t="s">
        <v>675</v>
      </c>
      <c r="F1415" s="157" t="s">
        <v>7574</v>
      </c>
      <c r="G1415" s="38">
        <v>-20</v>
      </c>
      <c r="H1415" s="38">
        <v>-178</v>
      </c>
      <c r="I1415" s="2">
        <v>1</v>
      </c>
      <c r="J1415" s="38">
        <v>2022</v>
      </c>
      <c r="K1415" s="38" t="s">
        <v>7588</v>
      </c>
      <c r="L1415" s="157">
        <v>44658.479166666664</v>
      </c>
      <c r="M1415" s="157">
        <v>44658.546527777777</v>
      </c>
      <c r="N1415" s="157">
        <v>44659.196527777778</v>
      </c>
      <c r="O1415" s="157">
        <v>44659.259722222225</v>
      </c>
      <c r="P1415" s="38" t="s">
        <v>3123</v>
      </c>
      <c r="Q1415" s="239">
        <f t="shared" si="239"/>
        <v>0.65000000000145519</v>
      </c>
      <c r="R1415" s="239">
        <f t="shared" si="237"/>
        <v>0.78055555556056788</v>
      </c>
      <c r="S1415" s="21">
        <f t="shared" si="238"/>
        <v>3.9000000000087311</v>
      </c>
      <c r="U1415" s="38">
        <v>2238</v>
      </c>
      <c r="V1415"/>
    </row>
    <row r="1416" spans="1:22">
      <c r="A1416" s="177" t="s">
        <v>7561</v>
      </c>
      <c r="B1416" s="81" t="s">
        <v>466</v>
      </c>
      <c r="C1416" s="259" t="s">
        <v>7566</v>
      </c>
      <c r="D1416" s="266" t="s">
        <v>7571</v>
      </c>
      <c r="E1416" s="157" t="s">
        <v>675</v>
      </c>
      <c r="F1416" s="157" t="s">
        <v>7574</v>
      </c>
      <c r="G1416" s="38">
        <v>-20</v>
      </c>
      <c r="H1416" s="38">
        <v>-178</v>
      </c>
      <c r="I1416" s="2">
        <v>1</v>
      </c>
      <c r="J1416" s="38">
        <v>2022</v>
      </c>
      <c r="K1416" s="38" t="s">
        <v>7587</v>
      </c>
      <c r="L1416" s="157">
        <v>44660.862500000003</v>
      </c>
      <c r="M1416" s="157">
        <v>44660.923611111109</v>
      </c>
      <c r="N1416" s="157">
        <v>44661.749305555553</v>
      </c>
      <c r="O1416" s="157">
        <v>44661.8125</v>
      </c>
      <c r="P1416" s="38" t="s">
        <v>528</v>
      </c>
      <c r="Q1416" s="239">
        <f t="shared" si="239"/>
        <v>0.82569444444379769</v>
      </c>
      <c r="R1416" s="239">
        <f t="shared" si="237"/>
        <v>0.94999999999708962</v>
      </c>
      <c r="S1416" s="21">
        <f t="shared" si="238"/>
        <v>4.9541666666627862</v>
      </c>
      <c r="U1416" s="38">
        <v>2157</v>
      </c>
      <c r="V1416"/>
    </row>
    <row r="1417" spans="1:22">
      <c r="A1417" s="177" t="s">
        <v>7561</v>
      </c>
      <c r="B1417" s="81" t="s">
        <v>466</v>
      </c>
      <c r="C1417" s="259" t="s">
        <v>7566</v>
      </c>
      <c r="D1417" s="266" t="s">
        <v>7571</v>
      </c>
      <c r="E1417" s="157" t="s">
        <v>675</v>
      </c>
      <c r="F1417" s="157" t="s">
        <v>7574</v>
      </c>
      <c r="G1417" s="38">
        <v>-20</v>
      </c>
      <c r="H1417" s="38">
        <v>-178</v>
      </c>
      <c r="I1417" s="2">
        <v>1</v>
      </c>
      <c r="J1417" s="38">
        <v>2022</v>
      </c>
      <c r="K1417" s="38" t="s">
        <v>7586</v>
      </c>
      <c r="L1417" s="157">
        <v>44663.038888888892</v>
      </c>
      <c r="M1417" s="157">
        <v>44663.100694444445</v>
      </c>
      <c r="N1417" s="157">
        <v>44663.253472222219</v>
      </c>
      <c r="O1417" s="157">
        <v>44663.313888888886</v>
      </c>
      <c r="P1417" s="290" t="s">
        <v>7594</v>
      </c>
      <c r="Q1417" s="239">
        <f t="shared" si="239"/>
        <v>0.15277777777373558</v>
      </c>
      <c r="R1417" s="239">
        <f t="shared" si="237"/>
        <v>0.27499999999417923</v>
      </c>
      <c r="S1417" s="21">
        <f t="shared" si="238"/>
        <v>0.91666666664241347</v>
      </c>
      <c r="U1417" s="38">
        <v>2151</v>
      </c>
      <c r="V1417" t="s">
        <v>7599</v>
      </c>
    </row>
    <row r="1418" spans="1:22">
      <c r="A1418" s="177" t="s">
        <v>7561</v>
      </c>
      <c r="B1418" s="81" t="s">
        <v>466</v>
      </c>
      <c r="C1418" s="259" t="s">
        <v>7566</v>
      </c>
      <c r="D1418" s="266" t="s">
        <v>7571</v>
      </c>
      <c r="E1418" s="157" t="s">
        <v>675</v>
      </c>
      <c r="F1418" s="157" t="s">
        <v>7574</v>
      </c>
      <c r="G1418" s="38">
        <v>-20</v>
      </c>
      <c r="H1418" s="38">
        <v>-178</v>
      </c>
      <c r="I1418" s="2">
        <v>1</v>
      </c>
      <c r="J1418" s="38">
        <v>2022</v>
      </c>
      <c r="K1418" s="38" t="s">
        <v>7585</v>
      </c>
      <c r="L1418" s="157">
        <v>44663.808333333334</v>
      </c>
      <c r="M1418" s="157">
        <v>44663.861111111109</v>
      </c>
      <c r="N1418" s="157">
        <v>44664.771527777775</v>
      </c>
      <c r="O1418" s="157">
        <v>44664.84375</v>
      </c>
      <c r="P1418" s="38" t="s">
        <v>7593</v>
      </c>
      <c r="Q1418" s="239">
        <f t="shared" si="239"/>
        <v>0.91041666666569654</v>
      </c>
      <c r="R1418" s="239">
        <f t="shared" si="237"/>
        <v>1.0354166666656965</v>
      </c>
      <c r="S1418" s="21">
        <f t="shared" si="238"/>
        <v>5.4624999999941792</v>
      </c>
      <c r="U1418" s="38">
        <v>1904</v>
      </c>
      <c r="V1418" t="s">
        <v>7599</v>
      </c>
    </row>
    <row r="1419" spans="1:22">
      <c r="A1419" s="177" t="s">
        <v>7561</v>
      </c>
      <c r="B1419" s="81" t="s">
        <v>466</v>
      </c>
      <c r="C1419" s="259" t="s">
        <v>7566</v>
      </c>
      <c r="D1419" s="266" t="s">
        <v>7571</v>
      </c>
      <c r="E1419" s="157" t="s">
        <v>675</v>
      </c>
      <c r="F1419" s="157" t="s">
        <v>7574</v>
      </c>
      <c r="G1419" s="38">
        <v>-20</v>
      </c>
      <c r="H1419" s="38">
        <v>-178</v>
      </c>
      <c r="I1419" s="2">
        <v>1</v>
      </c>
      <c r="J1419" s="38">
        <v>2022</v>
      </c>
      <c r="K1419" s="38" t="s">
        <v>7584</v>
      </c>
      <c r="L1419" s="157">
        <v>44666.019444444442</v>
      </c>
      <c r="M1419" s="157">
        <v>44666.086805555555</v>
      </c>
      <c r="N1419" s="157">
        <v>44666.55972222222</v>
      </c>
      <c r="O1419" s="157">
        <v>44666.618055555555</v>
      </c>
      <c r="P1419" s="38" t="s">
        <v>2142</v>
      </c>
      <c r="Q1419" s="239">
        <f t="shared" si="239"/>
        <v>0.47291666666569654</v>
      </c>
      <c r="R1419" s="239">
        <f t="shared" si="237"/>
        <v>0.59861111111240461</v>
      </c>
      <c r="S1419" s="21">
        <f t="shared" si="238"/>
        <v>2.8374999999941792</v>
      </c>
      <c r="U1419" s="38">
        <v>1928</v>
      </c>
      <c r="V1419" t="s">
        <v>7599</v>
      </c>
    </row>
    <row r="1420" spans="1:22">
      <c r="A1420" s="177" t="s">
        <v>7561</v>
      </c>
      <c r="B1420" s="81" t="s">
        <v>466</v>
      </c>
      <c r="C1420" s="259" t="s">
        <v>7566</v>
      </c>
      <c r="D1420" s="266" t="s">
        <v>7571</v>
      </c>
      <c r="E1420" s="157" t="s">
        <v>675</v>
      </c>
      <c r="F1420" s="157" t="s">
        <v>7574</v>
      </c>
      <c r="G1420" s="38">
        <v>-20</v>
      </c>
      <c r="H1420" s="38">
        <v>-178</v>
      </c>
      <c r="I1420" s="2">
        <v>1</v>
      </c>
      <c r="J1420" s="38">
        <v>2022</v>
      </c>
      <c r="K1420" s="38" t="s">
        <v>7583</v>
      </c>
      <c r="L1420" s="157">
        <v>44668.134722222225</v>
      </c>
      <c r="M1420" s="157">
        <v>44668.210416666669</v>
      </c>
      <c r="N1420" s="157">
        <v>44668.302083333336</v>
      </c>
      <c r="O1420" s="157">
        <v>44668.459027777775</v>
      </c>
      <c r="P1420" s="38" t="s">
        <v>2150</v>
      </c>
      <c r="Q1420" s="239">
        <f t="shared" si="239"/>
        <v>9.1666666667151731E-2</v>
      </c>
      <c r="R1420" s="239">
        <f t="shared" si="237"/>
        <v>0.32430555555038154</v>
      </c>
      <c r="S1420" s="21">
        <f t="shared" si="238"/>
        <v>0.55000000000291038</v>
      </c>
      <c r="U1420" s="289">
        <v>2624</v>
      </c>
      <c r="V1420" t="s">
        <v>7598</v>
      </c>
    </row>
    <row r="1421" spans="1:22">
      <c r="A1421" s="177" t="s">
        <v>7561</v>
      </c>
      <c r="B1421" s="81" t="s">
        <v>466</v>
      </c>
      <c r="C1421" s="259" t="s">
        <v>7566</v>
      </c>
      <c r="D1421" s="266" t="s">
        <v>7571</v>
      </c>
      <c r="E1421" s="157" t="s">
        <v>675</v>
      </c>
      <c r="F1421" s="157" t="s">
        <v>7574</v>
      </c>
      <c r="G1421" s="38">
        <v>-20</v>
      </c>
      <c r="H1421" s="38">
        <v>-178</v>
      </c>
      <c r="I1421" s="2">
        <v>1</v>
      </c>
      <c r="J1421" s="38">
        <v>2022</v>
      </c>
      <c r="K1421" s="38" t="s">
        <v>7582</v>
      </c>
      <c r="L1421" s="157">
        <v>44669.890277777777</v>
      </c>
      <c r="M1421" s="157">
        <v>44669.961805555555</v>
      </c>
      <c r="N1421" s="157">
        <v>44670.111111111109</v>
      </c>
      <c r="O1421" s="157">
        <v>44670.205555555556</v>
      </c>
      <c r="P1421" s="38" t="s">
        <v>2150</v>
      </c>
      <c r="Q1421" s="239">
        <f t="shared" si="239"/>
        <v>0.14930555555474712</v>
      </c>
      <c r="R1421" s="239">
        <f t="shared" si="237"/>
        <v>0.31527777777955635</v>
      </c>
      <c r="S1421" s="21">
        <f t="shared" si="238"/>
        <v>0.89583333332848269</v>
      </c>
      <c r="U1421" s="38">
        <v>2629</v>
      </c>
      <c r="V1421" t="s">
        <v>7597</v>
      </c>
    </row>
    <row r="1422" spans="1:22">
      <c r="A1422" s="177" t="s">
        <v>7561</v>
      </c>
      <c r="B1422" s="81" t="s">
        <v>466</v>
      </c>
      <c r="C1422" s="259" t="s">
        <v>7566</v>
      </c>
      <c r="D1422" s="266" t="s">
        <v>7571</v>
      </c>
      <c r="E1422" s="157" t="s">
        <v>675</v>
      </c>
      <c r="F1422" s="157" t="s">
        <v>7574</v>
      </c>
      <c r="G1422" s="38">
        <v>-20</v>
      </c>
      <c r="H1422" s="38">
        <v>-178</v>
      </c>
      <c r="I1422" s="2">
        <v>1</v>
      </c>
      <c r="J1422" s="38">
        <v>2022</v>
      </c>
      <c r="K1422" s="38" t="s">
        <v>7581</v>
      </c>
      <c r="L1422" s="157">
        <v>44671.157638888886</v>
      </c>
      <c r="M1422" s="157" t="s">
        <v>893</v>
      </c>
      <c r="N1422" s="157" t="s">
        <v>893</v>
      </c>
      <c r="O1422" s="157">
        <v>44671.205555555556</v>
      </c>
      <c r="P1422" s="38" t="s">
        <v>4261</v>
      </c>
      <c r="Q1422" s="239">
        <v>0</v>
      </c>
      <c r="R1422" s="239">
        <f t="shared" si="237"/>
        <v>4.7916666670062114E-2</v>
      </c>
      <c r="S1422" s="21">
        <f t="shared" si="238"/>
        <v>0</v>
      </c>
      <c r="U1422" s="38"/>
      <c r="V1422" t="s">
        <v>7596</v>
      </c>
    </row>
    <row r="1423" spans="1:22">
      <c r="A1423" s="177" t="s">
        <v>7561</v>
      </c>
      <c r="B1423" s="81" t="s">
        <v>466</v>
      </c>
      <c r="C1423" s="259" t="s">
        <v>7566</v>
      </c>
      <c r="D1423" s="266" t="s">
        <v>7571</v>
      </c>
      <c r="E1423" s="157" t="s">
        <v>675</v>
      </c>
      <c r="F1423" s="157" t="s">
        <v>7574</v>
      </c>
      <c r="G1423" s="38">
        <v>-20</v>
      </c>
      <c r="H1423" s="38">
        <v>-178</v>
      </c>
      <c r="I1423" s="2">
        <v>1</v>
      </c>
      <c r="J1423" s="38">
        <v>2022</v>
      </c>
      <c r="K1423" s="38" t="s">
        <v>7580</v>
      </c>
      <c r="L1423" s="157">
        <v>44671.442361111112</v>
      </c>
      <c r="M1423" s="157">
        <v>44671.515972222223</v>
      </c>
      <c r="N1423" s="157">
        <v>44671.980555555558</v>
      </c>
      <c r="O1423" s="157">
        <v>44672.054166666669</v>
      </c>
      <c r="P1423" s="38" t="s">
        <v>4261</v>
      </c>
      <c r="Q1423" s="239">
        <f t="shared" si="239"/>
        <v>0.46458333333430346</v>
      </c>
      <c r="R1423" s="239">
        <f t="shared" si="237"/>
        <v>0.61180555555620231</v>
      </c>
      <c r="S1423" s="21">
        <f t="shared" si="238"/>
        <v>2.7875000000058208</v>
      </c>
      <c r="U1423" s="38">
        <v>2724</v>
      </c>
      <c r="V1423"/>
    </row>
    <row r="1424" spans="1:22">
      <c r="A1424" s="177" t="s">
        <v>7561</v>
      </c>
      <c r="B1424" s="81" t="s">
        <v>466</v>
      </c>
      <c r="C1424" s="259" t="s">
        <v>7566</v>
      </c>
      <c r="D1424" s="266" t="s">
        <v>7571</v>
      </c>
      <c r="E1424" s="157" t="s">
        <v>675</v>
      </c>
      <c r="F1424" s="157" t="s">
        <v>7574</v>
      </c>
      <c r="G1424" s="38">
        <v>-20</v>
      </c>
      <c r="H1424" s="38">
        <v>-178</v>
      </c>
      <c r="I1424" s="2">
        <v>1</v>
      </c>
      <c r="J1424" s="38">
        <v>2022</v>
      </c>
      <c r="K1424" s="38" t="s">
        <v>7579</v>
      </c>
      <c r="L1424" s="157">
        <v>44672.40902777778</v>
      </c>
      <c r="M1424" s="157">
        <v>44672.474305555559</v>
      </c>
      <c r="N1424" s="157">
        <v>44673.319444444445</v>
      </c>
      <c r="O1424" s="157">
        <v>44673.384722222225</v>
      </c>
      <c r="P1424" s="38" t="s">
        <v>3123</v>
      </c>
      <c r="Q1424" s="239">
        <f t="shared" si="239"/>
        <v>0.84513888888614019</v>
      </c>
      <c r="R1424" s="239">
        <f t="shared" si="237"/>
        <v>0.97569444444525288</v>
      </c>
      <c r="S1424" s="21">
        <f t="shared" si="238"/>
        <v>5.0708333333168412</v>
      </c>
      <c r="U1424" s="38">
        <v>2241</v>
      </c>
      <c r="V1424" t="s">
        <v>7595</v>
      </c>
    </row>
    <row r="1425" spans="1:22">
      <c r="A1425" s="177" t="s">
        <v>7561</v>
      </c>
      <c r="B1425" s="81" t="s">
        <v>466</v>
      </c>
      <c r="C1425" s="259" t="s">
        <v>7566</v>
      </c>
      <c r="D1425" s="266" t="s">
        <v>7571</v>
      </c>
      <c r="E1425" s="157" t="s">
        <v>675</v>
      </c>
      <c r="F1425" s="157" t="s">
        <v>7574</v>
      </c>
      <c r="G1425" s="38">
        <v>-20</v>
      </c>
      <c r="H1425" s="38">
        <v>-178</v>
      </c>
      <c r="I1425" s="2">
        <v>1</v>
      </c>
      <c r="J1425" s="38">
        <v>2022</v>
      </c>
      <c r="K1425" s="38" t="s">
        <v>7578</v>
      </c>
      <c r="L1425" s="157">
        <v>44674.343055555553</v>
      </c>
      <c r="M1425" s="157">
        <v>44674.40625</v>
      </c>
      <c r="N1425" s="157">
        <v>44675.226388888892</v>
      </c>
      <c r="O1425" s="157">
        <v>44675.293749999997</v>
      </c>
      <c r="P1425" s="38" t="s">
        <v>528</v>
      </c>
      <c r="Q1425" s="239">
        <f t="shared" si="239"/>
        <v>0.82013888889196096</v>
      </c>
      <c r="R1425" s="239">
        <f t="shared" si="237"/>
        <v>0.95069444444379769</v>
      </c>
      <c r="S1425" s="21">
        <f t="shared" si="238"/>
        <v>4.9208333333517658</v>
      </c>
      <c r="U1425" s="38">
        <v>2158</v>
      </c>
      <c r="V1425"/>
    </row>
    <row r="1426" spans="1:22">
      <c r="A1426" s="177" t="s">
        <v>7561</v>
      </c>
      <c r="B1426" s="81" t="s">
        <v>466</v>
      </c>
      <c r="C1426" s="259" t="s">
        <v>7566</v>
      </c>
      <c r="D1426" s="266" t="s">
        <v>7571</v>
      </c>
      <c r="E1426" s="157" t="s">
        <v>675</v>
      </c>
      <c r="F1426" s="157" t="s">
        <v>7574</v>
      </c>
      <c r="G1426" s="38">
        <v>-20</v>
      </c>
      <c r="H1426" s="38">
        <v>-178</v>
      </c>
      <c r="I1426" s="2">
        <v>1</v>
      </c>
      <c r="J1426" s="38">
        <v>2022</v>
      </c>
      <c r="K1426" s="38" t="s">
        <v>7577</v>
      </c>
      <c r="L1426" s="157">
        <v>44677.85</v>
      </c>
      <c r="M1426" s="157">
        <v>44677.905555555553</v>
      </c>
      <c r="N1426" s="157">
        <v>44678.168055555558</v>
      </c>
      <c r="O1426" s="157">
        <v>44678.22152777778</v>
      </c>
      <c r="P1426" s="38" t="s">
        <v>7593</v>
      </c>
      <c r="Q1426" s="239">
        <f t="shared" si="239"/>
        <v>0.26250000000436557</v>
      </c>
      <c r="R1426" s="239">
        <f t="shared" si="237"/>
        <v>0.37152777778101154</v>
      </c>
      <c r="S1426" s="21">
        <f t="shared" si="238"/>
        <v>1.5750000000261934</v>
      </c>
      <c r="U1426" s="38">
        <v>1903</v>
      </c>
      <c r="V1426"/>
    </row>
    <row r="1427" spans="1:22">
      <c r="A1427" s="177" t="s">
        <v>7561</v>
      </c>
      <c r="B1427" s="81" t="s">
        <v>466</v>
      </c>
      <c r="C1427" s="259" t="s">
        <v>7566</v>
      </c>
      <c r="D1427" s="266" t="s">
        <v>7571</v>
      </c>
      <c r="E1427" s="157" t="s">
        <v>675</v>
      </c>
      <c r="F1427" s="157" t="s">
        <v>7574</v>
      </c>
      <c r="G1427" s="38">
        <v>-20</v>
      </c>
      <c r="H1427" s="38">
        <v>-178</v>
      </c>
      <c r="I1427" s="2">
        <v>1</v>
      </c>
      <c r="J1427" s="38">
        <v>2022</v>
      </c>
      <c r="K1427" s="38" t="s">
        <v>7576</v>
      </c>
      <c r="L1427" s="157">
        <v>44681.081250000003</v>
      </c>
      <c r="M1427" s="157">
        <v>44681.135416666664</v>
      </c>
      <c r="N1427" s="157">
        <v>44681.856249999997</v>
      </c>
      <c r="O1427" s="157">
        <v>44681.910416666666</v>
      </c>
      <c r="P1427" s="38" t="s">
        <v>7592</v>
      </c>
      <c r="Q1427" s="239">
        <f t="shared" si="239"/>
        <v>0.72083333333284827</v>
      </c>
      <c r="R1427" s="239">
        <f t="shared" si="237"/>
        <v>0.82916666666278616</v>
      </c>
      <c r="S1427" s="21">
        <f t="shared" si="238"/>
        <v>4.3249999999970896</v>
      </c>
      <c r="U1427" s="38">
        <v>1895</v>
      </c>
      <c r="V1427"/>
    </row>
    <row r="1428" spans="1:22">
      <c r="A1428" s="177" t="s">
        <v>7562</v>
      </c>
      <c r="B1428" s="81" t="s">
        <v>466</v>
      </c>
      <c r="C1428" s="259" t="s">
        <v>7567</v>
      </c>
      <c r="D1428" s="296" t="s">
        <v>7572</v>
      </c>
      <c r="E1428" s="296" t="s">
        <v>273</v>
      </c>
      <c r="F1428" s="296" t="s">
        <v>7613</v>
      </c>
      <c r="G1428" s="38">
        <v>40</v>
      </c>
      <c r="H1428" s="38">
        <v>-127</v>
      </c>
      <c r="I1428" s="38">
        <v>9</v>
      </c>
      <c r="J1428" s="38">
        <v>2022</v>
      </c>
      <c r="K1428" s="296" t="s">
        <v>7602</v>
      </c>
      <c r="L1428" s="297">
        <v>44710.772222222222</v>
      </c>
      <c r="M1428" s="297">
        <v>44710.870833333334</v>
      </c>
      <c r="N1428" s="297">
        <v>44711.077777777777</v>
      </c>
      <c r="O1428" s="297">
        <v>44711.17291666667</v>
      </c>
      <c r="P1428" s="296" t="s">
        <v>7614</v>
      </c>
      <c r="Q1428" s="239">
        <f t="shared" si="239"/>
        <v>0.2069444444423425</v>
      </c>
      <c r="R1428" s="239">
        <f t="shared" si="237"/>
        <v>0.40069444444816327</v>
      </c>
      <c r="S1428" s="21">
        <f t="shared" si="238"/>
        <v>1.241666666654055</v>
      </c>
      <c r="U1428" s="299">
        <v>3312</v>
      </c>
      <c r="V1428" s="300" t="s">
        <v>7623</v>
      </c>
    </row>
    <row r="1429" spans="1:22">
      <c r="A1429" s="177" t="s">
        <v>7562</v>
      </c>
      <c r="B1429" s="81" t="s">
        <v>466</v>
      </c>
      <c r="C1429" s="259" t="s">
        <v>7567</v>
      </c>
      <c r="D1429" s="296" t="s">
        <v>7572</v>
      </c>
      <c r="E1429" s="296" t="s">
        <v>273</v>
      </c>
      <c r="F1429" s="296" t="s">
        <v>7613</v>
      </c>
      <c r="G1429" s="38">
        <v>40</v>
      </c>
      <c r="H1429" s="38">
        <v>-127</v>
      </c>
      <c r="I1429" s="38">
        <v>9</v>
      </c>
      <c r="J1429" s="38">
        <v>2022</v>
      </c>
      <c r="K1429" s="296" t="s">
        <v>7603</v>
      </c>
      <c r="L1429" s="297">
        <v>44712.301388888889</v>
      </c>
      <c r="M1429" s="297">
        <v>44712.397222222222</v>
      </c>
      <c r="N1429" s="297">
        <v>44713.045138888891</v>
      </c>
      <c r="O1429" s="297">
        <v>44713.149305555555</v>
      </c>
      <c r="P1429" s="296" t="s">
        <v>7615</v>
      </c>
      <c r="Q1429" s="239">
        <f t="shared" ref="Q1429:Q1438" si="240">N1429 - M1429</f>
        <v>0.64791666666860692</v>
      </c>
      <c r="R1429" s="239">
        <f t="shared" ref="R1429:R1438" si="241">O1429 - L1429</f>
        <v>0.84791666666569654</v>
      </c>
      <c r="S1429" s="21">
        <f t="shared" ref="S1429:S1438" si="242">((VALUE(Q1429)) * 24) * 0.25</f>
        <v>3.8875000000116415</v>
      </c>
      <c r="U1429" s="299">
        <v>3292</v>
      </c>
      <c r="V1429" s="301"/>
    </row>
    <row r="1430" spans="1:22">
      <c r="A1430" s="177" t="s">
        <v>7562</v>
      </c>
      <c r="B1430" s="81" t="s">
        <v>466</v>
      </c>
      <c r="C1430" s="259" t="s">
        <v>7567</v>
      </c>
      <c r="D1430" s="296" t="s">
        <v>7572</v>
      </c>
      <c r="E1430" s="296" t="s">
        <v>273</v>
      </c>
      <c r="F1430" s="296" t="s">
        <v>7613</v>
      </c>
      <c r="G1430" s="38">
        <v>40</v>
      </c>
      <c r="H1430" s="38">
        <v>-127</v>
      </c>
      <c r="I1430" s="38">
        <v>9</v>
      </c>
      <c r="J1430" s="38">
        <v>2022</v>
      </c>
      <c r="K1430" s="296" t="s">
        <v>7604</v>
      </c>
      <c r="L1430" s="297">
        <v>44713.881944444445</v>
      </c>
      <c r="M1430" s="297">
        <v>44713.978472222225</v>
      </c>
      <c r="N1430" s="297">
        <v>44714.666666666664</v>
      </c>
      <c r="O1430" s="297">
        <v>44714.757638888892</v>
      </c>
      <c r="P1430" s="296" t="s">
        <v>7616</v>
      </c>
      <c r="Q1430" s="239">
        <f t="shared" si="240"/>
        <v>0.68819444443943212</v>
      </c>
      <c r="R1430" s="239">
        <f t="shared" si="241"/>
        <v>0.87569444444670808</v>
      </c>
      <c r="S1430" s="21">
        <f t="shared" si="242"/>
        <v>4.1291666666365927</v>
      </c>
      <c r="U1430" s="299">
        <v>3319</v>
      </c>
      <c r="V1430" s="301"/>
    </row>
    <row r="1431" spans="1:22">
      <c r="A1431" s="177" t="s">
        <v>7562</v>
      </c>
      <c r="B1431" s="81" t="s">
        <v>466</v>
      </c>
      <c r="C1431" s="259" t="s">
        <v>7567</v>
      </c>
      <c r="D1431" s="296" t="s">
        <v>7572</v>
      </c>
      <c r="E1431" s="296" t="s">
        <v>273</v>
      </c>
      <c r="F1431" s="296" t="s">
        <v>7613</v>
      </c>
      <c r="G1431" s="38">
        <v>40</v>
      </c>
      <c r="H1431" s="38">
        <v>-127</v>
      </c>
      <c r="I1431" s="38">
        <v>9</v>
      </c>
      <c r="J1431" s="38">
        <v>2022</v>
      </c>
      <c r="K1431" s="296" t="s">
        <v>7605</v>
      </c>
      <c r="L1431" s="297">
        <v>44715.340277777781</v>
      </c>
      <c r="M1431" s="297">
        <v>44715.44027777778</v>
      </c>
      <c r="N1431" s="297">
        <v>44715.977777777778</v>
      </c>
      <c r="O1431" s="297">
        <v>44716.069444444445</v>
      </c>
      <c r="P1431" s="296" t="s">
        <v>7616</v>
      </c>
      <c r="Q1431" s="239">
        <f t="shared" si="240"/>
        <v>0.53749999999854481</v>
      </c>
      <c r="R1431" s="239">
        <f t="shared" si="241"/>
        <v>0.72916666666424135</v>
      </c>
      <c r="S1431" s="21">
        <f t="shared" si="242"/>
        <v>3.2249999999912689</v>
      </c>
      <c r="U1431" s="299">
        <v>3232</v>
      </c>
      <c r="V1431" s="301"/>
    </row>
    <row r="1432" spans="1:22">
      <c r="A1432" s="177" t="s">
        <v>7562</v>
      </c>
      <c r="B1432" s="81" t="s">
        <v>466</v>
      </c>
      <c r="C1432" s="259" t="s">
        <v>7567</v>
      </c>
      <c r="D1432" s="296" t="s">
        <v>7572</v>
      </c>
      <c r="E1432" s="296" t="s">
        <v>273</v>
      </c>
      <c r="F1432" s="296" t="s">
        <v>7613</v>
      </c>
      <c r="G1432" s="38">
        <v>40</v>
      </c>
      <c r="H1432" s="38">
        <v>-127</v>
      </c>
      <c r="I1432" s="38">
        <v>9</v>
      </c>
      <c r="J1432" s="38">
        <v>2022</v>
      </c>
      <c r="K1432" s="296" t="s">
        <v>7606</v>
      </c>
      <c r="L1432" s="298">
        <v>44717.5</v>
      </c>
      <c r="M1432" s="298">
        <v>44717.599305555559</v>
      </c>
      <c r="N1432" s="298">
        <v>44718.145833333336</v>
      </c>
      <c r="O1432" s="298">
        <v>44718.24722222222</v>
      </c>
      <c r="P1432" s="296" t="s">
        <v>7617</v>
      </c>
      <c r="Q1432" s="239">
        <f t="shared" si="240"/>
        <v>0.54652777777664596</v>
      </c>
      <c r="R1432" s="239">
        <f t="shared" si="241"/>
        <v>0.74722222222044365</v>
      </c>
      <c r="S1432" s="21">
        <f t="shared" si="242"/>
        <v>3.2791666666598758</v>
      </c>
      <c r="U1432" s="299">
        <v>3237</v>
      </c>
      <c r="V1432" s="301"/>
    </row>
    <row r="1433" spans="1:22">
      <c r="A1433" s="177" t="s">
        <v>7562</v>
      </c>
      <c r="B1433" s="81" t="s">
        <v>466</v>
      </c>
      <c r="C1433" s="259" t="s">
        <v>7567</v>
      </c>
      <c r="D1433" s="296" t="s">
        <v>7572</v>
      </c>
      <c r="E1433" s="296" t="s">
        <v>273</v>
      </c>
      <c r="F1433" s="296" t="s">
        <v>7613</v>
      </c>
      <c r="G1433" s="38">
        <v>40</v>
      </c>
      <c r="H1433" s="38">
        <v>-127</v>
      </c>
      <c r="I1433" s="38">
        <v>9</v>
      </c>
      <c r="J1433" s="38">
        <v>2022</v>
      </c>
      <c r="K1433" s="296" t="s">
        <v>7607</v>
      </c>
      <c r="L1433" s="298">
        <v>44719.052083333336</v>
      </c>
      <c r="M1433" s="298">
        <v>44719.143750000003</v>
      </c>
      <c r="N1433" s="298">
        <v>44719.728472222225</v>
      </c>
      <c r="O1433" s="298">
        <v>44719.818749999999</v>
      </c>
      <c r="P1433" s="296" t="s">
        <v>7618</v>
      </c>
      <c r="Q1433" s="239">
        <f t="shared" si="240"/>
        <v>0.58472222222189885</v>
      </c>
      <c r="R1433" s="239">
        <f t="shared" si="241"/>
        <v>0.76666666666278616</v>
      </c>
      <c r="S1433" s="21">
        <f t="shared" si="242"/>
        <v>3.5083333333313931</v>
      </c>
      <c r="U1433" s="299">
        <v>3250</v>
      </c>
      <c r="V1433" s="301"/>
    </row>
    <row r="1434" spans="1:22">
      <c r="A1434" s="177" t="s">
        <v>7562</v>
      </c>
      <c r="B1434" s="81" t="s">
        <v>466</v>
      </c>
      <c r="C1434" s="259" t="s">
        <v>7567</v>
      </c>
      <c r="D1434" s="296" t="s">
        <v>7572</v>
      </c>
      <c r="E1434" s="296" t="s">
        <v>273</v>
      </c>
      <c r="F1434" s="296" t="s">
        <v>7613</v>
      </c>
      <c r="G1434" s="38">
        <v>40</v>
      </c>
      <c r="H1434" s="38">
        <v>-127</v>
      </c>
      <c r="I1434" s="38">
        <v>9</v>
      </c>
      <c r="J1434" s="38">
        <v>2022</v>
      </c>
      <c r="K1434" s="296" t="s">
        <v>7608</v>
      </c>
      <c r="L1434" s="298">
        <v>44720.032638888886</v>
      </c>
      <c r="M1434" s="298">
        <v>44720.130555555559</v>
      </c>
      <c r="N1434" s="298">
        <v>44720.484722222223</v>
      </c>
      <c r="O1434" s="298">
        <v>44720.574305555558</v>
      </c>
      <c r="P1434" s="296" t="s">
        <v>7619</v>
      </c>
      <c r="Q1434" s="239">
        <f t="shared" si="240"/>
        <v>0.35416666666424135</v>
      </c>
      <c r="R1434" s="239">
        <f t="shared" si="241"/>
        <v>0.54166666667151731</v>
      </c>
      <c r="S1434" s="21">
        <f t="shared" si="242"/>
        <v>2.1249999999854481</v>
      </c>
      <c r="U1434" s="299">
        <v>3239</v>
      </c>
      <c r="V1434"/>
    </row>
    <row r="1435" spans="1:22">
      <c r="A1435" s="177" t="s">
        <v>7562</v>
      </c>
      <c r="B1435" s="81" t="s">
        <v>466</v>
      </c>
      <c r="C1435" s="259" t="s">
        <v>7567</v>
      </c>
      <c r="D1435" s="296" t="s">
        <v>7572</v>
      </c>
      <c r="E1435" s="296" t="s">
        <v>273</v>
      </c>
      <c r="F1435" s="296" t="s">
        <v>7613</v>
      </c>
      <c r="G1435" s="38">
        <v>40</v>
      </c>
      <c r="H1435" s="38">
        <v>-127</v>
      </c>
      <c r="I1435" s="38">
        <v>9</v>
      </c>
      <c r="J1435" s="38">
        <v>2022</v>
      </c>
      <c r="K1435" s="296" t="s">
        <v>7609</v>
      </c>
      <c r="L1435" s="298">
        <v>44720.856249999997</v>
      </c>
      <c r="M1435" s="298">
        <v>44720.945138888892</v>
      </c>
      <c r="N1435" s="298">
        <v>44721.583333333336</v>
      </c>
      <c r="O1435" s="298">
        <v>44721.676388888889</v>
      </c>
      <c r="P1435" s="296" t="s">
        <v>7620</v>
      </c>
      <c r="Q1435" s="239">
        <f t="shared" si="240"/>
        <v>0.63819444444379769</v>
      </c>
      <c r="R1435" s="239">
        <f t="shared" si="241"/>
        <v>0.82013888889196096</v>
      </c>
      <c r="S1435" s="21">
        <f t="shared" si="242"/>
        <v>3.8291666666627862</v>
      </c>
      <c r="U1435" s="299">
        <v>3253</v>
      </c>
      <c r="V1435"/>
    </row>
    <row r="1436" spans="1:22">
      <c r="A1436" s="177" t="s">
        <v>7562</v>
      </c>
      <c r="B1436" s="81" t="s">
        <v>466</v>
      </c>
      <c r="C1436" s="259" t="s">
        <v>7567</v>
      </c>
      <c r="D1436" s="296" t="s">
        <v>7572</v>
      </c>
      <c r="E1436" s="296" t="s">
        <v>273</v>
      </c>
      <c r="F1436" s="296" t="s">
        <v>7613</v>
      </c>
      <c r="G1436" s="38">
        <v>40</v>
      </c>
      <c r="H1436" s="38">
        <v>-127</v>
      </c>
      <c r="I1436" s="38">
        <v>9</v>
      </c>
      <c r="J1436" s="38">
        <v>2022</v>
      </c>
      <c r="K1436" s="296" t="s">
        <v>7610</v>
      </c>
      <c r="L1436" s="298">
        <v>44722.8125</v>
      </c>
      <c r="M1436" s="298">
        <v>44722.902083333334</v>
      </c>
      <c r="N1436" s="298">
        <v>44723.242361111108</v>
      </c>
      <c r="O1436" s="298">
        <v>44723.331944444442</v>
      </c>
      <c r="P1436" s="296" t="s">
        <v>7615</v>
      </c>
      <c r="Q1436" s="239">
        <f t="shared" si="240"/>
        <v>0.34027777777373558</v>
      </c>
      <c r="R1436" s="239">
        <f t="shared" si="241"/>
        <v>0.5194444444423425</v>
      </c>
      <c r="S1436" s="21">
        <f t="shared" si="242"/>
        <v>2.0416666666424135</v>
      </c>
      <c r="U1436" s="299">
        <v>3252</v>
      </c>
      <c r="V1436"/>
    </row>
    <row r="1437" spans="1:22">
      <c r="A1437" s="177" t="s">
        <v>7562</v>
      </c>
      <c r="B1437" s="81" t="s">
        <v>466</v>
      </c>
      <c r="C1437" s="259" t="s">
        <v>7567</v>
      </c>
      <c r="D1437" s="296" t="s">
        <v>7572</v>
      </c>
      <c r="E1437" s="296" t="s">
        <v>273</v>
      </c>
      <c r="F1437" s="296" t="s">
        <v>7613</v>
      </c>
      <c r="G1437" s="38">
        <v>40</v>
      </c>
      <c r="H1437" s="38">
        <v>-127</v>
      </c>
      <c r="I1437" s="38">
        <v>9</v>
      </c>
      <c r="J1437" s="38">
        <v>2022</v>
      </c>
      <c r="K1437" s="296" t="s">
        <v>7611</v>
      </c>
      <c r="L1437" s="298">
        <v>44723.643750000003</v>
      </c>
      <c r="M1437" s="298">
        <v>44723.809027777781</v>
      </c>
      <c r="N1437" s="298">
        <v>44724.07708333333</v>
      </c>
      <c r="O1437" s="298">
        <v>44724.163194444445</v>
      </c>
      <c r="P1437" s="296" t="s">
        <v>7621</v>
      </c>
      <c r="Q1437" s="239">
        <f t="shared" si="240"/>
        <v>0.26805555554892635</v>
      </c>
      <c r="R1437" s="239">
        <f t="shared" si="241"/>
        <v>0.5194444444423425</v>
      </c>
      <c r="S1437" s="21">
        <f t="shared" si="242"/>
        <v>1.6083333332935581</v>
      </c>
      <c r="U1437" s="299">
        <v>3337</v>
      </c>
      <c r="V1437"/>
    </row>
    <row r="1438" spans="1:22">
      <c r="A1438" s="177" t="s">
        <v>7562</v>
      </c>
      <c r="B1438" s="81" t="s">
        <v>466</v>
      </c>
      <c r="C1438" s="259" t="s">
        <v>7567</v>
      </c>
      <c r="D1438" s="296" t="s">
        <v>7572</v>
      </c>
      <c r="E1438" s="296" t="s">
        <v>273</v>
      </c>
      <c r="F1438" s="296" t="s">
        <v>7613</v>
      </c>
      <c r="G1438" s="38">
        <v>40</v>
      </c>
      <c r="H1438" s="38">
        <v>-127</v>
      </c>
      <c r="I1438" s="38">
        <v>9</v>
      </c>
      <c r="J1438" s="38">
        <v>2022</v>
      </c>
      <c r="K1438" s="296" t="s">
        <v>7612</v>
      </c>
      <c r="L1438" s="298">
        <v>44725.154861111114</v>
      </c>
      <c r="M1438" s="298">
        <v>44725.243055555555</v>
      </c>
      <c r="N1438" s="298">
        <v>44725.576388888891</v>
      </c>
      <c r="O1438" s="298">
        <v>44725.672222222223</v>
      </c>
      <c r="P1438" s="296" t="s">
        <v>7622</v>
      </c>
      <c r="Q1438" s="239">
        <f t="shared" si="240"/>
        <v>0.33333333333575865</v>
      </c>
      <c r="R1438" s="239">
        <f t="shared" si="241"/>
        <v>0.51736111110949423</v>
      </c>
      <c r="S1438" s="21">
        <f t="shared" si="242"/>
        <v>2.0000000000145519</v>
      </c>
      <c r="U1438" s="299">
        <v>3285</v>
      </c>
      <c r="V1438"/>
    </row>
    <row r="1439" spans="1:22">
      <c r="A1439" s="177" t="s">
        <v>7645</v>
      </c>
      <c r="B1439" s="81" t="s">
        <v>466</v>
      </c>
      <c r="C1439" s="259" t="s">
        <v>7568</v>
      </c>
      <c r="D1439" s="38" t="s">
        <v>1017</v>
      </c>
      <c r="E1439" s="296" t="s">
        <v>273</v>
      </c>
      <c r="F1439" s="38" t="s">
        <v>1558</v>
      </c>
      <c r="G1439" s="38">
        <v>46</v>
      </c>
      <c r="H1439" s="38">
        <v>-130</v>
      </c>
      <c r="I1439" s="38">
        <v>9</v>
      </c>
      <c r="J1439" s="38">
        <v>2022</v>
      </c>
      <c r="K1439" s="126" t="s">
        <v>7624</v>
      </c>
      <c r="L1439" s="157">
        <v>44733.29791666667</v>
      </c>
      <c r="M1439" s="157">
        <v>44733.35</v>
      </c>
      <c r="N1439" s="157">
        <v>44733.686805555553</v>
      </c>
      <c r="O1439" s="157">
        <v>44733.731249999997</v>
      </c>
      <c r="P1439" s="126" t="s">
        <v>1558</v>
      </c>
      <c r="Q1439" s="239">
        <f t="shared" ref="Q1439:Q1445" si="243">N1439 - M1439</f>
        <v>0.33680555555474712</v>
      </c>
      <c r="R1439" s="239">
        <f t="shared" ref="R1439:R1445" si="244">O1439 - L1439</f>
        <v>0.4333333333270275</v>
      </c>
      <c r="S1439" s="21">
        <f t="shared" ref="S1439:S1445" si="245">((VALUE(Q1439)) * 24) * 0.25</f>
        <v>2.0208333333284827</v>
      </c>
      <c r="U1439" s="38">
        <v>1546.0329999999999</v>
      </c>
      <c r="V1439" s="309" t="s">
        <v>7631</v>
      </c>
    </row>
    <row r="1440" spans="1:22">
      <c r="A1440" s="177" t="s">
        <v>7645</v>
      </c>
      <c r="B1440" s="81" t="s">
        <v>466</v>
      </c>
      <c r="C1440" s="259" t="s">
        <v>7568</v>
      </c>
      <c r="D1440" s="38" t="s">
        <v>1017</v>
      </c>
      <c r="E1440" s="296" t="s">
        <v>273</v>
      </c>
      <c r="F1440" s="38" t="s">
        <v>1558</v>
      </c>
      <c r="G1440" s="38">
        <v>46</v>
      </c>
      <c r="H1440" s="38">
        <v>-130</v>
      </c>
      <c r="I1440" s="38">
        <v>9</v>
      </c>
      <c r="J1440" s="38">
        <v>2022</v>
      </c>
      <c r="K1440" s="38" t="s">
        <v>7625</v>
      </c>
      <c r="L1440" s="157">
        <v>44733.86041666667</v>
      </c>
      <c r="M1440" s="157">
        <v>44733.90347222222</v>
      </c>
      <c r="N1440" s="157">
        <v>44735.034722222219</v>
      </c>
      <c r="O1440" s="157">
        <v>44735.077777777777</v>
      </c>
      <c r="P1440" s="126" t="s">
        <v>1558</v>
      </c>
      <c r="Q1440" s="239">
        <f t="shared" si="243"/>
        <v>1.1312499999985448</v>
      </c>
      <c r="R1440" s="239">
        <f t="shared" si="244"/>
        <v>1.2173611111065838</v>
      </c>
      <c r="S1440" s="21">
        <f t="shared" si="245"/>
        <v>6.7874999999912689</v>
      </c>
      <c r="U1440" s="38">
        <v>1550.35</v>
      </c>
      <c r="V1440" s="310" t="s">
        <v>7630</v>
      </c>
    </row>
    <row r="1441" spans="1:22">
      <c r="A1441" s="177" t="s">
        <v>7645</v>
      </c>
      <c r="B1441" s="81" t="s">
        <v>466</v>
      </c>
      <c r="C1441" s="259" t="s">
        <v>7568</v>
      </c>
      <c r="D1441" s="38" t="s">
        <v>1017</v>
      </c>
      <c r="E1441" s="296" t="s">
        <v>273</v>
      </c>
      <c r="F1441" s="38" t="s">
        <v>1558</v>
      </c>
      <c r="G1441" s="38">
        <v>46</v>
      </c>
      <c r="H1441" s="38">
        <v>-130</v>
      </c>
      <c r="I1441" s="38">
        <v>9</v>
      </c>
      <c r="J1441" s="38">
        <v>2022</v>
      </c>
      <c r="K1441" s="303" t="s">
        <v>7626</v>
      </c>
      <c r="L1441" s="305">
        <v>44735.470833333333</v>
      </c>
      <c r="M1441" s="306">
        <v>44735.521527777775</v>
      </c>
      <c r="N1441" s="306">
        <v>44737.694444444445</v>
      </c>
      <c r="O1441" s="306">
        <v>44737.746527777781</v>
      </c>
      <c r="P1441" s="303" t="s">
        <v>1558</v>
      </c>
      <c r="Q1441" s="239">
        <f t="shared" si="243"/>
        <v>2.1729166666700621</v>
      </c>
      <c r="R1441" s="239">
        <f t="shared" si="244"/>
        <v>2.2756944444481633</v>
      </c>
      <c r="S1441" s="21">
        <f t="shared" si="245"/>
        <v>13.037500000020373</v>
      </c>
      <c r="U1441" s="38">
        <v>1716.577</v>
      </c>
      <c r="V1441" s="310" t="s">
        <v>7630</v>
      </c>
    </row>
    <row r="1442" spans="1:22">
      <c r="A1442" s="177" t="s">
        <v>7645</v>
      </c>
      <c r="B1442" s="81" t="s">
        <v>466</v>
      </c>
      <c r="C1442" s="259" t="s">
        <v>7568</v>
      </c>
      <c r="D1442" s="38" t="s">
        <v>1017</v>
      </c>
      <c r="E1442" s="296" t="s">
        <v>273</v>
      </c>
      <c r="F1442" s="38" t="s">
        <v>1558</v>
      </c>
      <c r="G1442" s="38">
        <v>46</v>
      </c>
      <c r="H1442" s="38">
        <v>-130</v>
      </c>
      <c r="I1442" s="38">
        <v>9</v>
      </c>
      <c r="J1442" s="38">
        <v>2022</v>
      </c>
      <c r="K1442" s="303" t="s">
        <v>7627</v>
      </c>
      <c r="L1442" s="306">
        <v>44737.884722222225</v>
      </c>
      <c r="M1442" s="306">
        <v>44737.931944444441</v>
      </c>
      <c r="N1442" s="306">
        <v>44740.409722222219</v>
      </c>
      <c r="O1442" s="306">
        <v>44740.456250000003</v>
      </c>
      <c r="P1442" s="126" t="s">
        <v>1558</v>
      </c>
      <c r="Q1442" s="239">
        <f t="shared" si="243"/>
        <v>2.4777777777781012</v>
      </c>
      <c r="R1442" s="239">
        <f t="shared" si="244"/>
        <v>2.5715277777781012</v>
      </c>
      <c r="S1442" s="21">
        <f t="shared" si="245"/>
        <v>14.866666666668607</v>
      </c>
      <c r="U1442" s="38">
        <v>1542.93</v>
      </c>
      <c r="V1442" s="311" t="s">
        <v>7630</v>
      </c>
    </row>
    <row r="1443" spans="1:22">
      <c r="A1443" s="177" t="s">
        <v>7645</v>
      </c>
      <c r="B1443" s="81" t="s">
        <v>466</v>
      </c>
      <c r="C1443" s="259" t="s">
        <v>7568</v>
      </c>
      <c r="D1443" s="38" t="s">
        <v>1017</v>
      </c>
      <c r="E1443" s="296" t="s">
        <v>273</v>
      </c>
      <c r="F1443" s="38" t="s">
        <v>1558</v>
      </c>
      <c r="G1443" s="38">
        <v>46</v>
      </c>
      <c r="H1443" s="38">
        <v>-130</v>
      </c>
      <c r="I1443" s="38">
        <v>9</v>
      </c>
      <c r="J1443" s="38">
        <v>2022</v>
      </c>
      <c r="K1443" s="303" t="s">
        <v>7628</v>
      </c>
      <c r="L1443" s="306">
        <v>44741.629861111112</v>
      </c>
      <c r="M1443" s="306">
        <v>44741.677777777775</v>
      </c>
      <c r="N1443" s="306">
        <v>44743.061111111114</v>
      </c>
      <c r="O1443" s="306">
        <v>44743.106249999997</v>
      </c>
      <c r="P1443" s="126" t="s">
        <v>1558</v>
      </c>
      <c r="Q1443" s="239">
        <f t="shared" si="243"/>
        <v>1.383333333338669</v>
      </c>
      <c r="R1443" s="239">
        <f t="shared" si="244"/>
        <v>1.476388888884685</v>
      </c>
      <c r="S1443" s="21">
        <f t="shared" si="245"/>
        <v>8.3000000000320142</v>
      </c>
      <c r="U1443" s="38">
        <v>1551.4570000000001</v>
      </c>
      <c r="V1443" s="311" t="s">
        <v>7630</v>
      </c>
    </row>
    <row r="1444" spans="1:22">
      <c r="A1444" s="177" t="s">
        <v>7645</v>
      </c>
      <c r="B1444" s="81" t="s">
        <v>466</v>
      </c>
      <c r="C1444" s="259" t="s">
        <v>7568</v>
      </c>
      <c r="D1444" s="38" t="s">
        <v>1017</v>
      </c>
      <c r="E1444" s="296" t="s">
        <v>273</v>
      </c>
      <c r="F1444" s="38" t="s">
        <v>1558</v>
      </c>
      <c r="G1444" s="38">
        <v>46</v>
      </c>
      <c r="H1444" s="38">
        <v>-130</v>
      </c>
      <c r="I1444" s="38">
        <v>9</v>
      </c>
      <c r="J1444" s="38">
        <v>2022</v>
      </c>
      <c r="K1444" s="303" t="s">
        <v>7629</v>
      </c>
      <c r="L1444" s="305">
        <v>44743.46597222222</v>
      </c>
      <c r="M1444" s="306">
        <v>44743.518055555556</v>
      </c>
      <c r="N1444" s="306">
        <v>44743.779861111114</v>
      </c>
      <c r="O1444" s="306">
        <v>44743.84652777778</v>
      </c>
      <c r="P1444" s="126" t="s">
        <v>1558</v>
      </c>
      <c r="Q1444" s="239">
        <f t="shared" si="243"/>
        <v>0.2618055555576575</v>
      </c>
      <c r="R1444" s="239">
        <f t="shared" si="244"/>
        <v>0.38055555555911269</v>
      </c>
      <c r="S1444" s="21">
        <f t="shared" si="245"/>
        <v>1.570833333345945</v>
      </c>
      <c r="U1444" s="38">
        <v>1538.5</v>
      </c>
      <c r="V1444" s="311" t="s">
        <v>7630</v>
      </c>
    </row>
    <row r="1445" spans="1:22">
      <c r="A1445" s="177" t="s">
        <v>7564</v>
      </c>
      <c r="B1445" s="81" t="s">
        <v>466</v>
      </c>
      <c r="C1445" s="259" t="s">
        <v>7569</v>
      </c>
      <c r="D1445" s="38" t="s">
        <v>7573</v>
      </c>
      <c r="E1445" s="296" t="s">
        <v>273</v>
      </c>
      <c r="F1445" s="38" t="s">
        <v>1558</v>
      </c>
      <c r="G1445" s="38">
        <v>46</v>
      </c>
      <c r="H1445" s="38">
        <v>-130</v>
      </c>
      <c r="I1445" s="38">
        <v>9</v>
      </c>
      <c r="J1445" s="38">
        <v>2022</v>
      </c>
      <c r="K1445" s="303" t="s">
        <v>7633</v>
      </c>
      <c r="L1445" s="157">
        <v>44751.647222222222</v>
      </c>
      <c r="M1445" s="157">
        <v>44751.698611111111</v>
      </c>
      <c r="N1445" s="157">
        <v>44752.258333333331</v>
      </c>
      <c r="O1445" s="157">
        <v>44752.317361111112</v>
      </c>
      <c r="P1445" s="126" t="s">
        <v>1558</v>
      </c>
      <c r="Q1445" s="239">
        <f t="shared" si="243"/>
        <v>0.55972222222044365</v>
      </c>
      <c r="R1445" s="239">
        <f t="shared" si="244"/>
        <v>0.67013888889050577</v>
      </c>
      <c r="S1445" s="21">
        <f t="shared" si="245"/>
        <v>3.3583333333226619</v>
      </c>
      <c r="U1445" s="38">
        <v>1533</v>
      </c>
      <c r="V1445" s="151" t="s">
        <v>7649</v>
      </c>
    </row>
    <row r="1446" spans="1:22">
      <c r="A1446" s="177" t="s">
        <v>7565</v>
      </c>
      <c r="B1446" s="81" t="s">
        <v>466</v>
      </c>
      <c r="C1446" s="159" t="s">
        <v>7570</v>
      </c>
      <c r="D1446" s="38" t="s">
        <v>1086</v>
      </c>
      <c r="E1446" s="296" t="s">
        <v>273</v>
      </c>
      <c r="F1446" s="38" t="s">
        <v>1983</v>
      </c>
      <c r="G1446" s="38">
        <v>45</v>
      </c>
      <c r="H1446" s="38">
        <v>-125</v>
      </c>
      <c r="I1446" s="38">
        <v>9</v>
      </c>
      <c r="J1446" s="38">
        <v>2022</v>
      </c>
      <c r="K1446" s="38" t="s">
        <v>7636</v>
      </c>
      <c r="L1446" s="157">
        <v>44768.056944444441</v>
      </c>
      <c r="M1446" s="157">
        <v>44768.100694444445</v>
      </c>
      <c r="N1446" s="157">
        <v>44768.57708333333</v>
      </c>
      <c r="O1446" s="157">
        <v>44768.620138888888</v>
      </c>
      <c r="P1446" s="38" t="s">
        <v>7641</v>
      </c>
      <c r="Q1446" s="239">
        <f t="shared" ref="Q1446:Q1450" si="246">N1446 - M1446</f>
        <v>0.476388888884685</v>
      </c>
      <c r="R1446" s="239">
        <f t="shared" ref="R1446:R1450" si="247">O1446 - L1446</f>
        <v>0.56319444444670808</v>
      </c>
      <c r="S1446" s="21">
        <f t="shared" ref="S1446:S1452" si="248">((VALUE(Q1446)) * 24) * 0.25</f>
        <v>2.85833333330811</v>
      </c>
      <c r="U1446" s="38">
        <v>1376</v>
      </c>
      <c r="V1446" s="155" t="s">
        <v>7647</v>
      </c>
    </row>
    <row r="1447" spans="1:22">
      <c r="A1447" s="177" t="s">
        <v>7565</v>
      </c>
      <c r="B1447" s="81" t="s">
        <v>466</v>
      </c>
      <c r="C1447" s="159" t="s">
        <v>7570</v>
      </c>
      <c r="D1447" s="38" t="s">
        <v>1086</v>
      </c>
      <c r="E1447" s="296" t="s">
        <v>273</v>
      </c>
      <c r="F1447" s="38" t="s">
        <v>1983</v>
      </c>
      <c r="G1447" s="38">
        <v>45</v>
      </c>
      <c r="H1447" s="38">
        <v>-125</v>
      </c>
      <c r="I1447" s="38">
        <v>9</v>
      </c>
      <c r="J1447" s="38">
        <v>2022</v>
      </c>
      <c r="K1447" s="38" t="s">
        <v>7637</v>
      </c>
      <c r="L1447" s="157">
        <v>44769.1</v>
      </c>
      <c r="M1447" s="157">
        <v>44769.126388888886</v>
      </c>
      <c r="N1447" s="308">
        <v>44769.513888888891</v>
      </c>
      <c r="O1447" s="157">
        <v>44769.59652777778</v>
      </c>
      <c r="P1447" s="38" t="s">
        <v>7642</v>
      </c>
      <c r="Q1447" s="239">
        <f t="shared" si="246"/>
        <v>0.38750000000436557</v>
      </c>
      <c r="R1447" s="239">
        <f t="shared" si="247"/>
        <v>0.49652777778101154</v>
      </c>
      <c r="S1447" s="21">
        <f t="shared" si="248"/>
        <v>2.3250000000261934</v>
      </c>
      <c r="U1447" s="38">
        <v>774</v>
      </c>
      <c r="V1447" s="155" t="s">
        <v>7648</v>
      </c>
    </row>
    <row r="1448" spans="1:22">
      <c r="A1448" s="177" t="s">
        <v>7565</v>
      </c>
      <c r="B1448" s="81" t="s">
        <v>466</v>
      </c>
      <c r="C1448" s="159" t="s">
        <v>7570</v>
      </c>
      <c r="D1448" s="38" t="s">
        <v>1086</v>
      </c>
      <c r="E1448" s="296" t="s">
        <v>273</v>
      </c>
      <c r="F1448" s="38" t="s">
        <v>1983</v>
      </c>
      <c r="G1448" s="38">
        <v>45</v>
      </c>
      <c r="H1448" s="38">
        <v>-125</v>
      </c>
      <c r="I1448" s="38">
        <v>9</v>
      </c>
      <c r="J1448" s="38">
        <v>2022</v>
      </c>
      <c r="K1448" s="38" t="s">
        <v>7638</v>
      </c>
      <c r="L1448" s="157">
        <v>44769.80972222222</v>
      </c>
      <c r="M1448" s="157">
        <v>44769.856944444444</v>
      </c>
      <c r="N1448" s="157">
        <v>44769.897916666669</v>
      </c>
      <c r="O1448" s="157">
        <v>44769.95416666667</v>
      </c>
      <c r="P1448" s="38"/>
      <c r="Q1448" s="239">
        <f t="shared" si="246"/>
        <v>4.0972222224809229E-2</v>
      </c>
      <c r="R1448" s="239">
        <f t="shared" si="247"/>
        <v>0.14444444444961846</v>
      </c>
      <c r="S1448" s="21">
        <f t="shared" si="248"/>
        <v>0.24583333334885538</v>
      </c>
      <c r="U1448" s="38">
        <v>1535</v>
      </c>
      <c r="V1448" s="155"/>
    </row>
    <row r="1449" spans="1:22">
      <c r="A1449" s="177" t="s">
        <v>7565</v>
      </c>
      <c r="B1449" s="81" t="s">
        <v>466</v>
      </c>
      <c r="C1449" s="159" t="s">
        <v>7570</v>
      </c>
      <c r="D1449" s="38" t="s">
        <v>1086</v>
      </c>
      <c r="E1449" s="296" t="s">
        <v>273</v>
      </c>
      <c r="F1449" s="38" t="s">
        <v>1983</v>
      </c>
      <c r="G1449" s="38">
        <v>45</v>
      </c>
      <c r="H1449" s="38">
        <v>-125</v>
      </c>
      <c r="I1449" s="38">
        <v>9</v>
      </c>
      <c r="J1449" s="38">
        <v>2022</v>
      </c>
      <c r="K1449" s="38" t="s">
        <v>7639</v>
      </c>
      <c r="L1449" s="157">
        <v>44770.636805555558</v>
      </c>
      <c r="M1449" s="157">
        <v>44770.663888888892</v>
      </c>
      <c r="N1449" s="157">
        <v>44770.927777777775</v>
      </c>
      <c r="O1449" s="157">
        <v>44770.961805555555</v>
      </c>
      <c r="P1449" s="38" t="s">
        <v>7642</v>
      </c>
      <c r="Q1449" s="239">
        <f t="shared" si="246"/>
        <v>0.26388888888322981</v>
      </c>
      <c r="R1449" s="239">
        <f t="shared" si="247"/>
        <v>0.32499999999708962</v>
      </c>
      <c r="S1449" s="21">
        <f t="shared" si="248"/>
        <v>1.5833333332993789</v>
      </c>
      <c r="U1449" s="38">
        <v>772</v>
      </c>
      <c r="V1449" s="155" t="s">
        <v>7646</v>
      </c>
    </row>
    <row r="1450" spans="1:22">
      <c r="A1450" s="177" t="s">
        <v>7565</v>
      </c>
      <c r="B1450" s="81" t="s">
        <v>466</v>
      </c>
      <c r="C1450" s="159" t="s">
        <v>7570</v>
      </c>
      <c r="D1450" s="38" t="s">
        <v>1086</v>
      </c>
      <c r="E1450" s="296" t="s">
        <v>273</v>
      </c>
      <c r="F1450" s="38" t="s">
        <v>1983</v>
      </c>
      <c r="G1450" s="38">
        <v>45</v>
      </c>
      <c r="H1450" s="38">
        <v>-125</v>
      </c>
      <c r="I1450" s="38">
        <v>9</v>
      </c>
      <c r="J1450" s="38">
        <v>2022</v>
      </c>
      <c r="K1450" s="38" t="s">
        <v>7640</v>
      </c>
      <c r="L1450" s="157">
        <v>44772.460416666669</v>
      </c>
      <c r="M1450" s="157">
        <v>44772.490277777775</v>
      </c>
      <c r="N1450" s="157">
        <v>44773.05972222222</v>
      </c>
      <c r="O1450" s="157">
        <v>44773.091666666667</v>
      </c>
      <c r="P1450" s="38" t="s">
        <v>7642</v>
      </c>
      <c r="Q1450" s="239">
        <f t="shared" si="246"/>
        <v>0.56944444444525288</v>
      </c>
      <c r="R1450" s="239">
        <f t="shared" si="247"/>
        <v>0.63124999999854481</v>
      </c>
      <c r="S1450" s="21">
        <f t="shared" si="248"/>
        <v>3.4166666666715173</v>
      </c>
      <c r="U1450" s="38">
        <v>772</v>
      </c>
      <c r="V1450" s="155" t="s">
        <v>7646</v>
      </c>
    </row>
    <row r="1451" spans="1:22">
      <c r="A1451" s="28" t="s">
        <v>7651</v>
      </c>
      <c r="B1451" s="38" t="s">
        <v>883</v>
      </c>
      <c r="C1451" s="159" t="s">
        <v>7652</v>
      </c>
      <c r="D1451" s="38" t="s">
        <v>1682</v>
      </c>
      <c r="E1451" s="157" t="s">
        <v>249</v>
      </c>
      <c r="F1451" s="38" t="s">
        <v>7653</v>
      </c>
      <c r="G1451" s="38">
        <v>21</v>
      </c>
      <c r="H1451" s="38">
        <v>-158</v>
      </c>
      <c r="I1451" s="38">
        <v>4</v>
      </c>
      <c r="J1451" s="38">
        <v>2022</v>
      </c>
      <c r="K1451" s="38" t="s">
        <v>7654</v>
      </c>
      <c r="L1451" s="157">
        <v>44818.06527777778</v>
      </c>
      <c r="M1451" s="157">
        <v>44818.091446759259</v>
      </c>
      <c r="N1451" s="157">
        <v>44818.152777777781</v>
      </c>
      <c r="O1451" s="157">
        <v>44818.177777777775</v>
      </c>
      <c r="Q1451" s="239">
        <f t="shared" ref="Q1451:Q1452" si="249">N1451 - M1451</f>
        <v>6.1331018521741498E-2</v>
      </c>
      <c r="R1451" s="239">
        <f t="shared" ref="R1451:R1452" si="250">O1451 - L1451</f>
        <v>0.11249999999563443</v>
      </c>
      <c r="S1451" s="21">
        <f t="shared" si="248"/>
        <v>0.36798611113044899</v>
      </c>
      <c r="U1451" s="38">
        <v>424</v>
      </c>
      <c r="V1451" s="155" t="s">
        <v>7656</v>
      </c>
    </row>
    <row r="1452" spans="1:22">
      <c r="A1452" s="28" t="s">
        <v>7651</v>
      </c>
      <c r="B1452" s="38" t="s">
        <v>883</v>
      </c>
      <c r="C1452" s="159" t="s">
        <v>7652</v>
      </c>
      <c r="D1452" s="38" t="s">
        <v>1682</v>
      </c>
      <c r="E1452" s="157" t="s">
        <v>249</v>
      </c>
      <c r="F1452" s="38" t="s">
        <v>7653</v>
      </c>
      <c r="G1452" s="38">
        <v>21</v>
      </c>
      <c r="H1452" s="38">
        <v>-158</v>
      </c>
      <c r="I1452" s="38">
        <v>4</v>
      </c>
      <c r="J1452" s="38">
        <v>2022</v>
      </c>
      <c r="K1452" s="38" t="s">
        <v>7655</v>
      </c>
      <c r="L1452" s="157">
        <v>44818.231249999997</v>
      </c>
      <c r="M1452" s="157">
        <v>44818.256249999999</v>
      </c>
      <c r="N1452" s="157">
        <v>44818.387499999997</v>
      </c>
      <c r="O1452" s="157">
        <v>44818.417361111111</v>
      </c>
      <c r="Q1452" s="239">
        <f t="shared" si="249"/>
        <v>0.13124999999854481</v>
      </c>
      <c r="R1452" s="239">
        <f t="shared" si="250"/>
        <v>0.18611111111385981</v>
      </c>
      <c r="S1452" s="21">
        <f t="shared" si="248"/>
        <v>0.78749999999126885</v>
      </c>
      <c r="U1452" s="38">
        <v>424</v>
      </c>
      <c r="V1452" s="155" t="s">
        <v>7657</v>
      </c>
    </row>
    <row r="1453" spans="1:22">
      <c r="A1453" s="177" t="s">
        <v>7660</v>
      </c>
      <c r="B1453" s="38" t="s">
        <v>883</v>
      </c>
      <c r="C1453" s="157" t="s">
        <v>7661</v>
      </c>
      <c r="D1453" s="173" t="s">
        <v>7662</v>
      </c>
      <c r="E1453" s="2"/>
      <c r="F1453" s="177" t="s">
        <v>7664</v>
      </c>
      <c r="G1453" s="38">
        <f>ROUND(G1420,0)</f>
        <v>-20</v>
      </c>
      <c r="H1453" s="38">
        <f t="shared" ref="H1453:H1478" si="251">ROUND(H1420,0)</f>
        <v>-178</v>
      </c>
      <c r="I1453" s="38" t="s">
        <v>7695</v>
      </c>
      <c r="J1453" s="38">
        <v>2022</v>
      </c>
      <c r="K1453" s="159" t="s">
        <v>7693</v>
      </c>
      <c r="L1453" s="157">
        <v>44824.88958333333</v>
      </c>
      <c r="M1453" s="157">
        <v>44824.921527777777</v>
      </c>
      <c r="N1453" s="157">
        <v>44825.976388888892</v>
      </c>
      <c r="O1453" s="157">
        <v>44826.01458333333</v>
      </c>
      <c r="P1453" s="38" t="s">
        <v>7702</v>
      </c>
      <c r="Q1453" s="239">
        <f t="shared" ref="Q1453:Q1478" si="252">N1453 - M1453</f>
        <v>1.054861111115315</v>
      </c>
      <c r="R1453" s="239">
        <f t="shared" ref="R1453:R1478" si="253">O1453 - L1453</f>
        <v>1.125</v>
      </c>
      <c r="S1453" s="21">
        <f t="shared" ref="S1453:S1478" si="254">((VALUE(Q1453)) * 24) * 0.25</f>
        <v>6.32916666669189</v>
      </c>
      <c r="U1453" s="38">
        <v>833.03</v>
      </c>
      <c r="V1453" s="155" t="s">
        <v>7721</v>
      </c>
    </row>
    <row r="1454" spans="1:22">
      <c r="A1454" s="177" t="s">
        <v>7660</v>
      </c>
      <c r="B1454" s="38" t="s">
        <v>883</v>
      </c>
      <c r="C1454" s="157" t="s">
        <v>7661</v>
      </c>
      <c r="D1454" s="173" t="s">
        <v>7662</v>
      </c>
      <c r="E1454" s="2"/>
      <c r="F1454" s="177" t="s">
        <v>7664</v>
      </c>
      <c r="G1454" s="38">
        <f t="shared" ref="G1454:G1469" si="255">ROUND(G1421,0)</f>
        <v>-20</v>
      </c>
      <c r="H1454" s="38">
        <f t="shared" si="251"/>
        <v>-178</v>
      </c>
      <c r="I1454" s="38" t="s">
        <v>7695</v>
      </c>
      <c r="J1454" s="38">
        <v>2022</v>
      </c>
      <c r="K1454" s="159" t="s">
        <v>7692</v>
      </c>
      <c r="L1454" s="157">
        <v>44826.341666666667</v>
      </c>
      <c r="M1454" s="157">
        <v>44826.364583333336</v>
      </c>
      <c r="N1454" s="157">
        <v>44826.873611111114</v>
      </c>
      <c r="O1454" s="157">
        <v>44826.912499999999</v>
      </c>
      <c r="P1454" s="38" t="s">
        <v>7702</v>
      </c>
      <c r="Q1454" s="239">
        <f t="shared" si="252"/>
        <v>0.50902777777810115</v>
      </c>
      <c r="R1454" s="239">
        <f t="shared" si="253"/>
        <v>0.57083333333139308</v>
      </c>
      <c r="S1454" s="21">
        <f t="shared" si="254"/>
        <v>3.0541666666686069</v>
      </c>
      <c r="U1454" s="38">
        <v>725.19</v>
      </c>
      <c r="V1454" s="155" t="s">
        <v>7720</v>
      </c>
    </row>
    <row r="1455" spans="1:22">
      <c r="A1455" s="177" t="s">
        <v>7660</v>
      </c>
      <c r="B1455" s="38" t="s">
        <v>883</v>
      </c>
      <c r="C1455" s="157" t="s">
        <v>7661</v>
      </c>
      <c r="D1455" s="173" t="s">
        <v>7662</v>
      </c>
      <c r="E1455" s="2"/>
      <c r="F1455" s="177" t="s">
        <v>7664</v>
      </c>
      <c r="G1455" s="38">
        <f t="shared" si="255"/>
        <v>-20</v>
      </c>
      <c r="H1455" s="38">
        <f t="shared" si="251"/>
        <v>-178</v>
      </c>
      <c r="I1455" s="38" t="s">
        <v>7696</v>
      </c>
      <c r="J1455" s="38">
        <v>2022</v>
      </c>
      <c r="K1455" s="159" t="s">
        <v>7691</v>
      </c>
      <c r="L1455" s="157">
        <v>44831.243750000001</v>
      </c>
      <c r="M1455" s="157">
        <v>44831.282638888886</v>
      </c>
      <c r="N1455" s="157">
        <v>44832.731249999997</v>
      </c>
      <c r="O1455" s="157">
        <v>44832.775694444441</v>
      </c>
      <c r="P1455" s="38" t="s">
        <v>7708</v>
      </c>
      <c r="Q1455" s="239">
        <f t="shared" si="252"/>
        <v>1.4486111111109494</v>
      </c>
      <c r="R1455" s="239">
        <f t="shared" si="253"/>
        <v>1.5319444444394321</v>
      </c>
      <c r="S1455" s="21">
        <f t="shared" si="254"/>
        <v>8.6916666666656965</v>
      </c>
      <c r="U1455" s="38">
        <v>864.71</v>
      </c>
      <c r="V1455" s="155" t="s">
        <v>7721</v>
      </c>
    </row>
    <row r="1456" spans="1:22">
      <c r="A1456" s="177" t="s">
        <v>7660</v>
      </c>
      <c r="B1456" s="38" t="s">
        <v>883</v>
      </c>
      <c r="C1456" s="157" t="s">
        <v>7661</v>
      </c>
      <c r="D1456" s="173" t="s">
        <v>7662</v>
      </c>
      <c r="E1456" s="2"/>
      <c r="F1456" s="177" t="s">
        <v>7664</v>
      </c>
      <c r="G1456" s="38">
        <f t="shared" si="255"/>
        <v>-20</v>
      </c>
      <c r="H1456" s="38">
        <f t="shared" si="251"/>
        <v>-178</v>
      </c>
      <c r="I1456" s="38" t="s">
        <v>7696</v>
      </c>
      <c r="J1456" s="38">
        <v>2022</v>
      </c>
      <c r="K1456" s="159" t="s">
        <v>7690</v>
      </c>
      <c r="L1456" s="157">
        <v>44833.814583333333</v>
      </c>
      <c r="M1456" s="157">
        <v>44833.852083333331</v>
      </c>
      <c r="N1456" s="157">
        <v>44833.88958333333</v>
      </c>
      <c r="O1456" s="157">
        <v>44833.941666666666</v>
      </c>
      <c r="P1456" s="38" t="s">
        <v>7708</v>
      </c>
      <c r="Q1456" s="239">
        <f t="shared" si="252"/>
        <v>3.7499999998544808E-2</v>
      </c>
      <c r="R1456" s="239">
        <f t="shared" si="253"/>
        <v>0.12708333333284827</v>
      </c>
      <c r="S1456" s="21">
        <f t="shared" si="254"/>
        <v>0.22499999999126885</v>
      </c>
      <c r="U1456" s="38">
        <v>734.01</v>
      </c>
      <c r="V1456" s="155" t="s">
        <v>7723</v>
      </c>
    </row>
    <row r="1457" spans="1:22">
      <c r="A1457" s="177" t="s">
        <v>7660</v>
      </c>
      <c r="B1457" s="38" t="s">
        <v>883</v>
      </c>
      <c r="C1457" s="157" t="s">
        <v>7661</v>
      </c>
      <c r="D1457" s="173" t="s">
        <v>7662</v>
      </c>
      <c r="E1457" s="2"/>
      <c r="F1457" s="177" t="s">
        <v>7664</v>
      </c>
      <c r="G1457" s="38">
        <f t="shared" si="255"/>
        <v>-20</v>
      </c>
      <c r="H1457" s="38">
        <f t="shared" si="251"/>
        <v>-178</v>
      </c>
      <c r="I1457" s="38" t="s">
        <v>7696</v>
      </c>
      <c r="J1457" s="38">
        <v>2022</v>
      </c>
      <c r="K1457" s="159" t="s">
        <v>7689</v>
      </c>
      <c r="L1457" s="157">
        <v>44834.001388888886</v>
      </c>
      <c r="M1457" s="157">
        <v>44834.02847222222</v>
      </c>
      <c r="N1457" s="157">
        <v>44834.036805555559</v>
      </c>
      <c r="O1457" s="157">
        <v>44834.068749999999</v>
      </c>
      <c r="P1457" s="38" t="s">
        <v>7708</v>
      </c>
      <c r="Q1457" s="239">
        <f t="shared" si="252"/>
        <v>8.3333333386690356E-3</v>
      </c>
      <c r="R1457" s="239">
        <f t="shared" si="253"/>
        <v>6.7361111112404615E-2</v>
      </c>
      <c r="S1457" s="21">
        <f t="shared" si="254"/>
        <v>5.0000000032014214E-2</v>
      </c>
      <c r="U1457" s="38">
        <v>557.44000000000005</v>
      </c>
      <c r="V1457" s="155" t="s">
        <v>7724</v>
      </c>
    </row>
    <row r="1458" spans="1:22">
      <c r="A1458" s="177" t="s">
        <v>7660</v>
      </c>
      <c r="B1458" s="38" t="s">
        <v>883</v>
      </c>
      <c r="C1458" s="157" t="s">
        <v>7661</v>
      </c>
      <c r="D1458" s="173" t="s">
        <v>7662</v>
      </c>
      <c r="E1458" s="2"/>
      <c r="F1458" s="177" t="s">
        <v>7664</v>
      </c>
      <c r="G1458" s="38">
        <f t="shared" si="255"/>
        <v>-20</v>
      </c>
      <c r="H1458" s="38">
        <f t="shared" si="251"/>
        <v>-178</v>
      </c>
      <c r="I1458" s="38" t="s">
        <v>7696</v>
      </c>
      <c r="J1458" s="38">
        <v>2022</v>
      </c>
      <c r="K1458" s="159" t="s">
        <v>7688</v>
      </c>
      <c r="L1458" s="157">
        <v>44834.828472222223</v>
      </c>
      <c r="M1458" s="157">
        <v>44834.861805555556</v>
      </c>
      <c r="N1458" s="157">
        <v>44834.89166666667</v>
      </c>
      <c r="O1458" s="157">
        <v>44834.931250000001</v>
      </c>
      <c r="P1458" s="38" t="s">
        <v>7704</v>
      </c>
      <c r="Q1458" s="239">
        <f t="shared" si="252"/>
        <v>2.9861111113859806E-2</v>
      </c>
      <c r="R1458" s="239">
        <f t="shared" si="253"/>
        <v>0.10277777777810115</v>
      </c>
      <c r="S1458" s="21">
        <f t="shared" si="254"/>
        <v>0.17916666668315884</v>
      </c>
      <c r="U1458" s="38">
        <v>661.59</v>
      </c>
      <c r="V1458" s="155" t="s">
        <v>7723</v>
      </c>
    </row>
    <row r="1459" spans="1:22">
      <c r="A1459" s="177" t="s">
        <v>7660</v>
      </c>
      <c r="B1459" s="38" t="s">
        <v>883</v>
      </c>
      <c r="C1459" s="157" t="s">
        <v>7661</v>
      </c>
      <c r="D1459" s="173" t="s">
        <v>7662</v>
      </c>
      <c r="E1459" s="2"/>
      <c r="F1459" s="177" t="s">
        <v>7664</v>
      </c>
      <c r="G1459" s="38">
        <f t="shared" si="255"/>
        <v>-20</v>
      </c>
      <c r="H1459" s="38">
        <f t="shared" si="251"/>
        <v>-178</v>
      </c>
      <c r="I1459" s="38" t="s">
        <v>7696</v>
      </c>
      <c r="J1459" s="38">
        <v>2022</v>
      </c>
      <c r="K1459" s="159" t="s">
        <v>7687</v>
      </c>
      <c r="L1459" s="157">
        <v>44835.06527777778</v>
      </c>
      <c r="M1459" s="157">
        <v>44835.098611111112</v>
      </c>
      <c r="N1459" s="157">
        <v>44835.413194444445</v>
      </c>
      <c r="O1459" s="157">
        <v>44835.447222222225</v>
      </c>
      <c r="P1459" s="38" t="s">
        <v>7704</v>
      </c>
      <c r="Q1459" s="239">
        <f t="shared" si="252"/>
        <v>0.31458333333284827</v>
      </c>
      <c r="R1459" s="239">
        <f t="shared" si="253"/>
        <v>0.38194444444525288</v>
      </c>
      <c r="S1459" s="21">
        <f t="shared" si="254"/>
        <v>1.8874999999970896</v>
      </c>
      <c r="U1459" s="38">
        <v>931.84</v>
      </c>
      <c r="V1459" s="155" t="s">
        <v>7722</v>
      </c>
    </row>
    <row r="1460" spans="1:22">
      <c r="A1460" s="177" t="s">
        <v>7660</v>
      </c>
      <c r="B1460" s="38" t="s">
        <v>883</v>
      </c>
      <c r="C1460" s="157" t="s">
        <v>7661</v>
      </c>
      <c r="D1460" s="173" t="s">
        <v>7662</v>
      </c>
      <c r="E1460" s="2"/>
      <c r="F1460" s="177" t="s">
        <v>7664</v>
      </c>
      <c r="G1460" s="38">
        <f t="shared" si="255"/>
        <v>-20</v>
      </c>
      <c r="H1460" s="38">
        <f t="shared" si="251"/>
        <v>-178</v>
      </c>
      <c r="I1460" s="38" t="s">
        <v>7697</v>
      </c>
      <c r="J1460" s="38">
        <v>2022</v>
      </c>
      <c r="K1460" s="159" t="s">
        <v>7686</v>
      </c>
      <c r="L1460" s="157">
        <v>44836.708333333336</v>
      </c>
      <c r="M1460" s="157">
        <v>44836.868750000001</v>
      </c>
      <c r="N1460" s="157">
        <v>44837.134027777778</v>
      </c>
      <c r="O1460" s="157">
        <v>44837.198611111111</v>
      </c>
      <c r="P1460" s="38" t="s">
        <v>7706</v>
      </c>
      <c r="Q1460" s="239">
        <f t="shared" si="252"/>
        <v>0.26527777777664596</v>
      </c>
      <c r="R1460" s="239">
        <f t="shared" si="253"/>
        <v>0.49027777777519077</v>
      </c>
      <c r="S1460" s="21">
        <f t="shared" si="254"/>
        <v>1.5916666666598758</v>
      </c>
      <c r="U1460" s="38">
        <v>655.59</v>
      </c>
      <c r="V1460" s="155" t="s">
        <v>7721</v>
      </c>
    </row>
    <row r="1461" spans="1:22">
      <c r="A1461" s="177" t="s">
        <v>7660</v>
      </c>
      <c r="B1461" s="38" t="s">
        <v>883</v>
      </c>
      <c r="C1461" s="157" t="s">
        <v>7661</v>
      </c>
      <c r="D1461" s="173" t="s">
        <v>7662</v>
      </c>
      <c r="E1461" s="2"/>
      <c r="F1461" s="177" t="s">
        <v>7664</v>
      </c>
      <c r="G1461" s="38">
        <f t="shared" si="255"/>
        <v>40</v>
      </c>
      <c r="H1461" s="38">
        <f t="shared" si="251"/>
        <v>-127</v>
      </c>
      <c r="I1461" s="38" t="s">
        <v>7697</v>
      </c>
      <c r="J1461" s="38">
        <v>2022</v>
      </c>
      <c r="K1461" s="159" t="s">
        <v>7685</v>
      </c>
      <c r="L1461" s="157">
        <v>44837.419444444444</v>
      </c>
      <c r="M1461" s="157">
        <v>44837.445833333331</v>
      </c>
      <c r="N1461" s="157">
        <v>44838.167361111111</v>
      </c>
      <c r="O1461" s="157">
        <v>44838.206250000003</v>
      </c>
      <c r="P1461" s="38" t="s">
        <v>7706</v>
      </c>
      <c r="Q1461" s="239">
        <f t="shared" si="252"/>
        <v>0.72152777777955635</v>
      </c>
      <c r="R1461" s="239">
        <f t="shared" si="253"/>
        <v>0.78680555555911269</v>
      </c>
      <c r="S1461" s="21">
        <f t="shared" si="254"/>
        <v>4.3291666666773381</v>
      </c>
      <c r="U1461" s="38">
        <v>686.52</v>
      </c>
      <c r="V1461" s="155" t="s">
        <v>7721</v>
      </c>
    </row>
    <row r="1462" spans="1:22">
      <c r="A1462" s="177" t="s">
        <v>7660</v>
      </c>
      <c r="B1462" s="38" t="s">
        <v>883</v>
      </c>
      <c r="C1462" s="157" t="s">
        <v>7661</v>
      </c>
      <c r="D1462" s="173" t="s">
        <v>7662</v>
      </c>
      <c r="E1462" s="2"/>
      <c r="F1462" s="177" t="s">
        <v>7664</v>
      </c>
      <c r="G1462" s="38">
        <f t="shared" si="255"/>
        <v>40</v>
      </c>
      <c r="H1462" s="38">
        <f t="shared" si="251"/>
        <v>-127</v>
      </c>
      <c r="I1462" s="38" t="s">
        <v>7697</v>
      </c>
      <c r="J1462" s="38">
        <v>2022</v>
      </c>
      <c r="K1462" s="159" t="s">
        <v>7684</v>
      </c>
      <c r="L1462" s="157">
        <v>44838.690972222219</v>
      </c>
      <c r="M1462" s="157">
        <v>44838.716666666667</v>
      </c>
      <c r="N1462" s="157">
        <v>44838.939583333333</v>
      </c>
      <c r="O1462" s="157">
        <v>44838.970138888886</v>
      </c>
      <c r="P1462" s="38" t="s">
        <v>7706</v>
      </c>
      <c r="Q1462" s="239">
        <f t="shared" si="252"/>
        <v>0.22291666666569654</v>
      </c>
      <c r="R1462" s="239">
        <f t="shared" si="253"/>
        <v>0.27916666666715173</v>
      </c>
      <c r="S1462" s="21">
        <f t="shared" si="254"/>
        <v>1.3374999999941792</v>
      </c>
      <c r="U1462" s="38">
        <v>686.52</v>
      </c>
      <c r="V1462" s="155" t="s">
        <v>7720</v>
      </c>
    </row>
    <row r="1463" spans="1:22">
      <c r="A1463" s="177" t="s">
        <v>7660</v>
      </c>
      <c r="B1463" s="38" t="s">
        <v>883</v>
      </c>
      <c r="C1463" s="157" t="s">
        <v>7661</v>
      </c>
      <c r="D1463" s="173" t="s">
        <v>7662</v>
      </c>
      <c r="E1463" s="2"/>
      <c r="F1463" s="177" t="s">
        <v>7664</v>
      </c>
      <c r="G1463" s="38">
        <f t="shared" si="255"/>
        <v>40</v>
      </c>
      <c r="H1463" s="38">
        <f t="shared" si="251"/>
        <v>-127</v>
      </c>
      <c r="I1463" s="38" t="s">
        <v>7697</v>
      </c>
      <c r="J1463" s="38">
        <v>2022</v>
      </c>
      <c r="K1463" s="159" t="s">
        <v>7683</v>
      </c>
      <c r="L1463" s="157">
        <v>44839.763194444444</v>
      </c>
      <c r="M1463" s="157">
        <v>44839.813888888886</v>
      </c>
      <c r="N1463" s="157">
        <v>44839.833333333336</v>
      </c>
      <c r="O1463" s="157">
        <v>44839.866666666669</v>
      </c>
      <c r="P1463" s="38" t="s">
        <v>7707</v>
      </c>
      <c r="Q1463" s="239">
        <f t="shared" si="252"/>
        <v>1.9444444449618459E-2</v>
      </c>
      <c r="R1463" s="239">
        <f t="shared" si="253"/>
        <v>0.10347222222480923</v>
      </c>
      <c r="S1463" s="21">
        <f t="shared" si="254"/>
        <v>0.11666666669771075</v>
      </c>
      <c r="U1463" s="38">
        <v>726.35</v>
      </c>
      <c r="V1463" s="155" t="s">
        <v>7719</v>
      </c>
    </row>
    <row r="1464" spans="1:22">
      <c r="A1464" s="177" t="s">
        <v>7660</v>
      </c>
      <c r="B1464" s="38" t="s">
        <v>883</v>
      </c>
      <c r="C1464" s="157" t="s">
        <v>7661</v>
      </c>
      <c r="D1464" s="173" t="s">
        <v>7662</v>
      </c>
      <c r="E1464" s="2"/>
      <c r="F1464" s="177" t="s">
        <v>7664</v>
      </c>
      <c r="G1464" s="38">
        <f t="shared" si="255"/>
        <v>40</v>
      </c>
      <c r="H1464" s="38">
        <f t="shared" si="251"/>
        <v>-127</v>
      </c>
      <c r="I1464" s="38" t="s">
        <v>7697</v>
      </c>
      <c r="J1464" s="38">
        <v>2022</v>
      </c>
      <c r="K1464" s="159" t="s">
        <v>7682</v>
      </c>
      <c r="L1464" s="157">
        <v>44840.006249999999</v>
      </c>
      <c r="M1464" s="157">
        <v>44840.036111111112</v>
      </c>
      <c r="N1464" s="157">
        <v>44840.837500000001</v>
      </c>
      <c r="O1464" s="157">
        <v>44840.926388888889</v>
      </c>
      <c r="P1464" s="38" t="s">
        <v>7707</v>
      </c>
      <c r="Q1464" s="239">
        <f t="shared" si="252"/>
        <v>0.80138888888905058</v>
      </c>
      <c r="R1464" s="239">
        <f t="shared" si="253"/>
        <v>0.92013888889050577</v>
      </c>
      <c r="S1464" s="21">
        <f t="shared" si="254"/>
        <v>4.8083333333343035</v>
      </c>
      <c r="U1464" s="38">
        <v>754.49</v>
      </c>
      <c r="V1464" s="155" t="s">
        <v>7718</v>
      </c>
    </row>
    <row r="1465" spans="1:22">
      <c r="A1465" s="177" t="s">
        <v>7660</v>
      </c>
      <c r="B1465" s="38" t="s">
        <v>883</v>
      </c>
      <c r="C1465" s="157" t="s">
        <v>7661</v>
      </c>
      <c r="D1465" s="173" t="s">
        <v>7662</v>
      </c>
      <c r="E1465" s="2"/>
      <c r="F1465" s="177" t="s">
        <v>7664</v>
      </c>
      <c r="G1465" s="38">
        <f t="shared" si="255"/>
        <v>40</v>
      </c>
      <c r="H1465" s="38">
        <f t="shared" si="251"/>
        <v>-127</v>
      </c>
      <c r="I1465" s="38" t="s">
        <v>7697</v>
      </c>
      <c r="J1465" s="38">
        <v>2022</v>
      </c>
      <c r="K1465" s="159" t="s">
        <v>7681</v>
      </c>
      <c r="L1465" s="157">
        <v>44842.095138888886</v>
      </c>
      <c r="M1465" s="157">
        <v>44842.2</v>
      </c>
      <c r="N1465" s="157">
        <v>44843.058333333334</v>
      </c>
      <c r="O1465" s="157">
        <v>44843.095138888886</v>
      </c>
      <c r="P1465" s="38" t="s">
        <v>7707</v>
      </c>
      <c r="Q1465" s="239">
        <f t="shared" si="252"/>
        <v>0.85833333333721384</v>
      </c>
      <c r="R1465" s="239">
        <f t="shared" si="253"/>
        <v>1</v>
      </c>
      <c r="S1465" s="21">
        <f t="shared" si="254"/>
        <v>5.1500000000232831</v>
      </c>
      <c r="U1465" s="38">
        <v>689.79</v>
      </c>
      <c r="V1465" s="155" t="s">
        <v>7717</v>
      </c>
    </row>
    <row r="1466" spans="1:22">
      <c r="A1466" s="177" t="s">
        <v>7660</v>
      </c>
      <c r="B1466" s="38" t="s">
        <v>883</v>
      </c>
      <c r="C1466" s="157" t="s">
        <v>7661</v>
      </c>
      <c r="D1466" s="173" t="s">
        <v>7662</v>
      </c>
      <c r="F1466" s="177" t="s">
        <v>7664</v>
      </c>
      <c r="G1466" s="38">
        <f t="shared" si="255"/>
        <v>40</v>
      </c>
      <c r="H1466" s="38">
        <f t="shared" si="251"/>
        <v>-127</v>
      </c>
      <c r="I1466" s="38" t="s">
        <v>7697</v>
      </c>
      <c r="J1466" s="38">
        <v>2022</v>
      </c>
      <c r="K1466" s="159" t="s">
        <v>7680</v>
      </c>
      <c r="L1466" s="157">
        <v>44843.878472222219</v>
      </c>
      <c r="M1466" s="157">
        <v>44843.95208333333</v>
      </c>
      <c r="N1466" s="157">
        <v>44844.400694444441</v>
      </c>
      <c r="O1466" s="157">
        <v>44844.431250000001</v>
      </c>
      <c r="P1466" s="38" t="s">
        <v>7706</v>
      </c>
      <c r="Q1466" s="239">
        <f t="shared" si="252"/>
        <v>0.44861111111094942</v>
      </c>
      <c r="R1466" s="239">
        <f t="shared" si="253"/>
        <v>0.55277777778246673</v>
      </c>
      <c r="S1466" s="21">
        <f t="shared" si="254"/>
        <v>2.6916666666656965</v>
      </c>
      <c r="U1466" s="38">
        <v>758.63</v>
      </c>
      <c r="V1466" s="155" t="s">
        <v>7717</v>
      </c>
    </row>
    <row r="1467" spans="1:22">
      <c r="A1467" s="177" t="s">
        <v>7660</v>
      </c>
      <c r="B1467" s="38" t="s">
        <v>883</v>
      </c>
      <c r="C1467" s="157" t="s">
        <v>7661</v>
      </c>
      <c r="D1467" s="173" t="s">
        <v>7662</v>
      </c>
      <c r="F1467" s="177" t="s">
        <v>7664</v>
      </c>
      <c r="G1467" s="38">
        <f t="shared" si="255"/>
        <v>40</v>
      </c>
      <c r="H1467" s="38">
        <f t="shared" si="251"/>
        <v>-127</v>
      </c>
      <c r="I1467" s="38" t="s">
        <v>7697</v>
      </c>
      <c r="J1467" s="38">
        <v>2022</v>
      </c>
      <c r="K1467" s="159" t="s">
        <v>7679</v>
      </c>
      <c r="L1467" s="157">
        <v>44844.792361111111</v>
      </c>
      <c r="M1467" s="157">
        <v>44844.86041666667</v>
      </c>
      <c r="N1467" s="157">
        <v>44844.917361111111</v>
      </c>
      <c r="O1467" s="157">
        <v>44844.95</v>
      </c>
      <c r="P1467" s="38" t="s">
        <v>7705</v>
      </c>
      <c r="Q1467" s="239">
        <f t="shared" si="252"/>
        <v>5.694444444088731E-2</v>
      </c>
      <c r="R1467" s="239">
        <f t="shared" si="253"/>
        <v>0.15763888888614019</v>
      </c>
      <c r="S1467" s="21">
        <f t="shared" si="254"/>
        <v>0.34166666664532386</v>
      </c>
      <c r="U1467" s="38">
        <v>751.4</v>
      </c>
      <c r="V1467" s="155" t="s">
        <v>7716</v>
      </c>
    </row>
    <row r="1468" spans="1:22">
      <c r="A1468" s="177" t="s">
        <v>7660</v>
      </c>
      <c r="B1468" s="38" t="s">
        <v>883</v>
      </c>
      <c r="C1468" s="157" t="s">
        <v>7661</v>
      </c>
      <c r="D1468" s="173" t="s">
        <v>7662</v>
      </c>
      <c r="F1468" s="177" t="s">
        <v>7664</v>
      </c>
      <c r="G1468" s="38">
        <f t="shared" si="255"/>
        <v>40</v>
      </c>
      <c r="H1468" s="38">
        <f t="shared" si="251"/>
        <v>-127</v>
      </c>
      <c r="I1468" s="38" t="s">
        <v>7697</v>
      </c>
      <c r="J1468" s="38">
        <v>2022</v>
      </c>
      <c r="K1468" s="159" t="s">
        <v>7678</v>
      </c>
      <c r="L1468" s="157">
        <v>44846.754861111112</v>
      </c>
      <c r="M1468" s="157">
        <v>44846.78402777778</v>
      </c>
      <c r="N1468" s="157">
        <v>44847.395833333336</v>
      </c>
      <c r="O1468" s="157">
        <v>44847.422222222223</v>
      </c>
      <c r="P1468" s="38" t="s">
        <v>7705</v>
      </c>
      <c r="Q1468" s="239">
        <f t="shared" si="252"/>
        <v>0.61180555555620231</v>
      </c>
      <c r="R1468" s="239">
        <f t="shared" si="253"/>
        <v>0.66736111111094942</v>
      </c>
      <c r="S1468" s="21">
        <f t="shared" si="254"/>
        <v>3.6708333333372138</v>
      </c>
      <c r="U1468" s="38">
        <v>754.56</v>
      </c>
      <c r="V1468" s="155" t="s">
        <v>7712</v>
      </c>
    </row>
    <row r="1469" spans="1:22">
      <c r="A1469" s="177" t="s">
        <v>7660</v>
      </c>
      <c r="B1469" s="38" t="s">
        <v>883</v>
      </c>
      <c r="C1469" s="157" t="s">
        <v>7661</v>
      </c>
      <c r="D1469" s="173" t="s">
        <v>7662</v>
      </c>
      <c r="F1469" s="177" t="s">
        <v>7664</v>
      </c>
      <c r="G1469" s="38">
        <f t="shared" si="255"/>
        <v>40</v>
      </c>
      <c r="H1469" s="38">
        <f t="shared" si="251"/>
        <v>-127</v>
      </c>
      <c r="I1469" s="38" t="s">
        <v>7696</v>
      </c>
      <c r="J1469" s="38">
        <v>2022</v>
      </c>
      <c r="K1469" s="159" t="s">
        <v>7677</v>
      </c>
      <c r="L1469" s="157">
        <v>44848.171527777777</v>
      </c>
      <c r="M1469" s="157">
        <v>44848.195833333331</v>
      </c>
      <c r="N1469" s="157">
        <v>44848.225694444445</v>
      </c>
      <c r="O1469" s="157">
        <v>44848.260416666664</v>
      </c>
      <c r="P1469" s="38" t="s">
        <v>7704</v>
      </c>
      <c r="Q1469" s="239">
        <f t="shared" si="252"/>
        <v>2.9861111113859806E-2</v>
      </c>
      <c r="R1469" s="239">
        <f t="shared" si="253"/>
        <v>8.8888888887595385E-2</v>
      </c>
      <c r="S1469" s="21">
        <f t="shared" si="254"/>
        <v>0.17916666668315884</v>
      </c>
      <c r="U1469" s="38">
        <v>645.44000000000005</v>
      </c>
      <c r="V1469" s="155" t="s">
        <v>7715</v>
      </c>
    </row>
    <row r="1470" spans="1:22">
      <c r="A1470" s="177" t="s">
        <v>7660</v>
      </c>
      <c r="B1470" s="38" t="s">
        <v>883</v>
      </c>
      <c r="C1470" s="157" t="s">
        <v>7661</v>
      </c>
      <c r="D1470" s="173" t="s">
        <v>7662</v>
      </c>
      <c r="F1470" s="177" t="s">
        <v>7664</v>
      </c>
      <c r="G1470" s="38">
        <f t="shared" ref="G1470:G1478" si="256">ROUND(G1437,0)</f>
        <v>40</v>
      </c>
      <c r="H1470" s="38">
        <f t="shared" si="251"/>
        <v>-127</v>
      </c>
      <c r="I1470" s="38" t="s">
        <v>7696</v>
      </c>
      <c r="J1470" s="38">
        <v>2022</v>
      </c>
      <c r="K1470" s="159" t="s">
        <v>7676</v>
      </c>
      <c r="L1470" s="157">
        <v>44848.460416666669</v>
      </c>
      <c r="M1470" s="157">
        <v>44848.495138888888</v>
      </c>
      <c r="N1470" s="157">
        <v>44849.276388888888</v>
      </c>
      <c r="O1470" s="157">
        <v>44849.303472222222</v>
      </c>
      <c r="P1470" s="38" t="s">
        <v>7704</v>
      </c>
      <c r="Q1470" s="239">
        <f t="shared" si="252"/>
        <v>0.78125</v>
      </c>
      <c r="R1470" s="239">
        <f t="shared" si="253"/>
        <v>0.84305555555329192</v>
      </c>
      <c r="S1470" s="21">
        <f t="shared" si="254"/>
        <v>4.6875</v>
      </c>
      <c r="U1470" s="38">
        <v>853.07</v>
      </c>
      <c r="V1470" s="155" t="s">
        <v>7714</v>
      </c>
    </row>
    <row r="1471" spans="1:22">
      <c r="A1471" s="177" t="s">
        <v>7660</v>
      </c>
      <c r="B1471" s="38" t="s">
        <v>883</v>
      </c>
      <c r="C1471" s="157" t="s">
        <v>7661</v>
      </c>
      <c r="D1471" s="173" t="s">
        <v>7662</v>
      </c>
      <c r="F1471" s="177" t="s">
        <v>7664</v>
      </c>
      <c r="G1471" s="38">
        <f t="shared" si="256"/>
        <v>40</v>
      </c>
      <c r="H1471" s="38">
        <f t="shared" si="251"/>
        <v>-127</v>
      </c>
      <c r="I1471" s="38" t="s">
        <v>7696</v>
      </c>
      <c r="J1471" s="38">
        <v>2022</v>
      </c>
      <c r="K1471" s="159" t="s">
        <v>7675</v>
      </c>
      <c r="L1471" s="157">
        <v>44850.026388888888</v>
      </c>
      <c r="M1471" s="157">
        <v>44850.103472222225</v>
      </c>
      <c r="N1471" s="157">
        <v>44850.383333333331</v>
      </c>
      <c r="O1471" s="157">
        <v>44850.447222222225</v>
      </c>
      <c r="P1471" s="38" t="s">
        <v>7703</v>
      </c>
      <c r="Q1471" s="239">
        <f t="shared" si="252"/>
        <v>0.27986111110658385</v>
      </c>
      <c r="R1471" s="239">
        <f t="shared" si="253"/>
        <v>0.42083333333721384</v>
      </c>
      <c r="S1471" s="21">
        <f t="shared" si="254"/>
        <v>1.6791666666395031</v>
      </c>
      <c r="U1471" s="38">
        <v>2426.21</v>
      </c>
      <c r="V1471" s="155" t="s">
        <v>7713</v>
      </c>
    </row>
    <row r="1472" spans="1:22">
      <c r="A1472" s="177" t="s">
        <v>7660</v>
      </c>
      <c r="B1472" s="38" t="s">
        <v>883</v>
      </c>
      <c r="C1472" s="157" t="s">
        <v>7661</v>
      </c>
      <c r="D1472" s="173" t="s">
        <v>7662</v>
      </c>
      <c r="F1472" s="177" t="s">
        <v>7664</v>
      </c>
      <c r="G1472" s="38">
        <f t="shared" si="256"/>
        <v>46</v>
      </c>
      <c r="H1472" s="38">
        <f t="shared" si="251"/>
        <v>-130</v>
      </c>
      <c r="I1472" s="38" t="s">
        <v>7696</v>
      </c>
      <c r="J1472" s="38">
        <v>2022</v>
      </c>
      <c r="K1472" s="159" t="s">
        <v>7674</v>
      </c>
      <c r="L1472" s="157">
        <v>44850.791666666664</v>
      </c>
      <c r="M1472" s="157">
        <v>44850.839583333334</v>
      </c>
      <c r="N1472" s="157">
        <v>44851.895138888889</v>
      </c>
      <c r="O1472" s="157">
        <v>44851.947916666664</v>
      </c>
      <c r="P1472" s="38" t="s">
        <v>7703</v>
      </c>
      <c r="Q1472" s="239">
        <f t="shared" si="252"/>
        <v>1.0555555555547471</v>
      </c>
      <c r="R1472" s="239">
        <f t="shared" si="253"/>
        <v>1.15625</v>
      </c>
      <c r="S1472" s="21">
        <f t="shared" si="254"/>
        <v>6.3333333333284827</v>
      </c>
      <c r="U1472" s="38">
        <v>1994.88</v>
      </c>
      <c r="V1472" s="155" t="s">
        <v>7713</v>
      </c>
    </row>
    <row r="1473" spans="1:22">
      <c r="A1473" s="177" t="s">
        <v>7660</v>
      </c>
      <c r="B1473" s="38" t="s">
        <v>883</v>
      </c>
      <c r="C1473" s="157" t="s">
        <v>7661</v>
      </c>
      <c r="D1473" s="173" t="s">
        <v>7662</v>
      </c>
      <c r="F1473" s="177" t="s">
        <v>7664</v>
      </c>
      <c r="G1473" s="38">
        <f t="shared" si="256"/>
        <v>46</v>
      </c>
      <c r="H1473" s="38">
        <f t="shared" si="251"/>
        <v>-130</v>
      </c>
      <c r="I1473" s="38" t="s">
        <v>7695</v>
      </c>
      <c r="J1473" s="38">
        <v>2022</v>
      </c>
      <c r="K1473" s="159" t="s">
        <v>7673</v>
      </c>
      <c r="L1473" s="157">
        <v>44854.044444444444</v>
      </c>
      <c r="M1473" s="157">
        <v>44854.074999999997</v>
      </c>
      <c r="N1473" s="157">
        <v>44854.763888888891</v>
      </c>
      <c r="O1473" s="157">
        <v>44854.793749999997</v>
      </c>
      <c r="P1473" s="38" t="s">
        <v>7702</v>
      </c>
      <c r="Q1473" s="239">
        <f t="shared" si="252"/>
        <v>0.68888888889341615</v>
      </c>
      <c r="R1473" s="239">
        <f t="shared" si="253"/>
        <v>0.74930555555329192</v>
      </c>
      <c r="S1473" s="21">
        <f t="shared" si="254"/>
        <v>4.1333333333604969</v>
      </c>
      <c r="U1473" s="38">
        <v>700.02</v>
      </c>
      <c r="V1473" s="177" t="s">
        <v>7712</v>
      </c>
    </row>
    <row r="1474" spans="1:22">
      <c r="A1474" s="177" t="s">
        <v>7660</v>
      </c>
      <c r="B1474" s="38" t="s">
        <v>883</v>
      </c>
      <c r="C1474" s="157" t="s">
        <v>7661</v>
      </c>
      <c r="D1474" s="173" t="s">
        <v>7662</v>
      </c>
      <c r="F1474" s="177" t="s">
        <v>7664</v>
      </c>
      <c r="G1474" s="38">
        <f t="shared" si="256"/>
        <v>46</v>
      </c>
      <c r="H1474" s="38">
        <f t="shared" si="251"/>
        <v>-130</v>
      </c>
      <c r="I1474" s="38" t="s">
        <v>7695</v>
      </c>
      <c r="J1474" s="38">
        <v>2022</v>
      </c>
      <c r="K1474" s="159" t="s">
        <v>7672</v>
      </c>
      <c r="L1474" s="157">
        <v>44855.267361111109</v>
      </c>
      <c r="M1474" s="157">
        <v>44855.295138888891</v>
      </c>
      <c r="N1474" s="157">
        <v>44855.888194444444</v>
      </c>
      <c r="O1474" s="157">
        <v>44855.926388888889</v>
      </c>
      <c r="P1474" s="38" t="s">
        <v>7701</v>
      </c>
      <c r="Q1474" s="239">
        <f t="shared" si="252"/>
        <v>0.59305555555329192</v>
      </c>
      <c r="R1474" s="239">
        <f t="shared" si="253"/>
        <v>0.65902777777955635</v>
      </c>
      <c r="S1474" s="21">
        <f t="shared" si="254"/>
        <v>3.5583333333197515</v>
      </c>
      <c r="U1474" s="38">
        <v>861.01</v>
      </c>
      <c r="V1474" s="177" t="s">
        <v>7712</v>
      </c>
    </row>
    <row r="1475" spans="1:22">
      <c r="A1475" s="177" t="s">
        <v>7660</v>
      </c>
      <c r="B1475" s="38" t="s">
        <v>883</v>
      </c>
      <c r="C1475" s="157" t="s">
        <v>7661</v>
      </c>
      <c r="D1475" s="173" t="s">
        <v>7662</v>
      </c>
      <c r="F1475" s="177" t="s">
        <v>7664</v>
      </c>
      <c r="G1475" s="38">
        <f t="shared" si="256"/>
        <v>46</v>
      </c>
      <c r="H1475" s="38">
        <f t="shared" si="251"/>
        <v>-130</v>
      </c>
      <c r="I1475" s="38" t="s">
        <v>7695</v>
      </c>
      <c r="J1475" s="38">
        <v>2022</v>
      </c>
      <c r="K1475" s="159" t="s">
        <v>7671</v>
      </c>
      <c r="L1475" s="157">
        <v>44856.427777777775</v>
      </c>
      <c r="M1475" s="157">
        <v>44856.454861111109</v>
      </c>
      <c r="N1475" s="157">
        <v>44857.025694444441</v>
      </c>
      <c r="O1475" s="157">
        <v>44857.063194444447</v>
      </c>
      <c r="P1475" s="38" t="s">
        <v>7700</v>
      </c>
      <c r="Q1475" s="239">
        <f t="shared" si="252"/>
        <v>0.57083333333139308</v>
      </c>
      <c r="R1475" s="239">
        <f t="shared" si="253"/>
        <v>0.63541666667151731</v>
      </c>
      <c r="S1475" s="21">
        <f t="shared" si="254"/>
        <v>3.4249999999883585</v>
      </c>
      <c r="U1475" s="38">
        <v>764.19</v>
      </c>
      <c r="V1475" s="155" t="s">
        <v>7711</v>
      </c>
    </row>
    <row r="1476" spans="1:22">
      <c r="A1476" s="177" t="s">
        <v>7660</v>
      </c>
      <c r="B1476" s="38" t="s">
        <v>883</v>
      </c>
      <c r="C1476" s="157" t="s">
        <v>7661</v>
      </c>
      <c r="D1476" s="173" t="s">
        <v>7662</v>
      </c>
      <c r="F1476" s="177" t="s">
        <v>7664</v>
      </c>
      <c r="G1476" s="38">
        <f t="shared" si="256"/>
        <v>46</v>
      </c>
      <c r="H1476" s="38">
        <f t="shared" si="251"/>
        <v>-130</v>
      </c>
      <c r="I1476" s="38" t="s">
        <v>7695</v>
      </c>
      <c r="J1476" s="38">
        <v>2022</v>
      </c>
      <c r="K1476" s="159" t="s">
        <v>7670</v>
      </c>
      <c r="L1476" s="157">
        <v>44857.25277777778</v>
      </c>
      <c r="M1476" s="157">
        <v>44857.28402777778</v>
      </c>
      <c r="N1476" s="157">
        <v>44857.727777777778</v>
      </c>
      <c r="O1476" s="157">
        <v>44857.768055555556</v>
      </c>
      <c r="P1476" s="38" t="s">
        <v>7700</v>
      </c>
      <c r="Q1476" s="239">
        <f t="shared" si="252"/>
        <v>0.44374999999854481</v>
      </c>
      <c r="R1476" s="239">
        <f t="shared" si="253"/>
        <v>0.51527777777664596</v>
      </c>
      <c r="S1476" s="21">
        <f t="shared" si="254"/>
        <v>2.6624999999912689</v>
      </c>
      <c r="U1476" s="38">
        <v>744.78</v>
      </c>
      <c r="V1476" s="155" t="s">
        <v>7711</v>
      </c>
    </row>
    <row r="1477" spans="1:22">
      <c r="A1477" s="177" t="s">
        <v>7660</v>
      </c>
      <c r="B1477" s="38" t="s">
        <v>883</v>
      </c>
      <c r="C1477" s="157" t="s">
        <v>7661</v>
      </c>
      <c r="D1477" s="173" t="s">
        <v>7662</v>
      </c>
      <c r="F1477" s="177" t="s">
        <v>7664</v>
      </c>
      <c r="G1477" s="38">
        <f t="shared" si="256"/>
        <v>46</v>
      </c>
      <c r="H1477" s="38">
        <f t="shared" si="251"/>
        <v>-130</v>
      </c>
      <c r="I1477" s="38" t="s">
        <v>7694</v>
      </c>
      <c r="J1477" s="38">
        <v>2022</v>
      </c>
      <c r="K1477" s="159" t="s">
        <v>7669</v>
      </c>
      <c r="L1477" s="157">
        <v>44858.254861111112</v>
      </c>
      <c r="M1477" s="157">
        <v>44858.3</v>
      </c>
      <c r="N1477" s="157">
        <v>44858.306250000001</v>
      </c>
      <c r="O1477" s="157">
        <v>44858.336805555555</v>
      </c>
      <c r="P1477" s="38" t="s">
        <v>7699</v>
      </c>
      <c r="Q1477" s="239">
        <f t="shared" si="252"/>
        <v>6.2499999985448085E-3</v>
      </c>
      <c r="R1477" s="239">
        <f t="shared" si="253"/>
        <v>8.1944444442342501E-2</v>
      </c>
      <c r="S1477" s="21">
        <f t="shared" si="254"/>
        <v>3.7499999991268851E-2</v>
      </c>
      <c r="U1477">
        <v>653.34</v>
      </c>
      <c r="V1477" s="155" t="s">
        <v>7710</v>
      </c>
    </row>
    <row r="1478" spans="1:22">
      <c r="A1478" s="177" t="s">
        <v>7660</v>
      </c>
      <c r="B1478" s="38" t="s">
        <v>883</v>
      </c>
      <c r="C1478" s="157" t="s">
        <v>7661</v>
      </c>
      <c r="D1478" s="173" t="s">
        <v>7662</v>
      </c>
      <c r="F1478" s="177" t="s">
        <v>7664</v>
      </c>
      <c r="G1478" s="38">
        <f t="shared" si="256"/>
        <v>46</v>
      </c>
      <c r="H1478" s="38">
        <f t="shared" si="251"/>
        <v>-130</v>
      </c>
      <c r="I1478" s="38" t="s">
        <v>7694</v>
      </c>
      <c r="J1478" s="38">
        <v>2022</v>
      </c>
      <c r="K1478" s="159" t="s">
        <v>7668</v>
      </c>
      <c r="L1478" s="157">
        <v>44858.688194444447</v>
      </c>
      <c r="M1478" s="157">
        <v>44858.715277777781</v>
      </c>
      <c r="N1478" s="157">
        <v>44859.521527777775</v>
      </c>
      <c r="O1478" s="157">
        <v>44859.564583333333</v>
      </c>
      <c r="P1478" s="38" t="s">
        <v>7698</v>
      </c>
      <c r="Q1478" s="239">
        <f t="shared" si="252"/>
        <v>0.80624999999417923</v>
      </c>
      <c r="R1478" s="239">
        <f t="shared" si="253"/>
        <v>0.87638888888614019</v>
      </c>
      <c r="S1478" s="21">
        <f t="shared" si="254"/>
        <v>4.8374999999650754</v>
      </c>
      <c r="U1478" s="38">
        <v>811.32</v>
      </c>
      <c r="V1478" s="155" t="s">
        <v>7709</v>
      </c>
    </row>
    <row r="1479" spans="1:22">
      <c r="A1479" s="177" t="s">
        <v>7725</v>
      </c>
      <c r="B1479" s="38" t="s">
        <v>883</v>
      </c>
      <c r="C1479" s="157" t="s">
        <v>7742</v>
      </c>
      <c r="D1479" s="157" t="s">
        <v>1701</v>
      </c>
      <c r="E1479" s="157" t="s">
        <v>7743</v>
      </c>
      <c r="F1479" s="157" t="s">
        <v>7738</v>
      </c>
      <c r="G1479" s="237">
        <v>18</v>
      </c>
      <c r="H1479" s="237">
        <v>147</v>
      </c>
      <c r="I1479" s="2">
        <v>55</v>
      </c>
      <c r="J1479" s="38">
        <v>2022</v>
      </c>
      <c r="K1479" s="38" t="s">
        <v>7727</v>
      </c>
      <c r="L1479" s="157">
        <v>44886.508333333331</v>
      </c>
      <c r="M1479" s="157">
        <v>44886.545138888891</v>
      </c>
      <c r="N1479" s="157">
        <v>44887.884027777778</v>
      </c>
      <c r="O1479" s="157">
        <v>44887.946527777778</v>
      </c>
      <c r="P1479" s="38" t="s">
        <v>4497</v>
      </c>
      <c r="Q1479" s="239">
        <f t="shared" ref="Q1479:Q1489" si="257">N1479 - M1479</f>
        <v>1.3388888888875954</v>
      </c>
      <c r="R1479" s="239">
        <f t="shared" ref="R1479:R1489" si="258">O1479 - L1479</f>
        <v>1.4381944444467081</v>
      </c>
      <c r="S1479" s="21">
        <f t="shared" ref="S1479:S1489" si="259">((VALUE(Q1479)) * 24) * 0.25</f>
        <v>8.0333333333255723</v>
      </c>
      <c r="U1479" s="38">
        <v>1271</v>
      </c>
      <c r="V1479" s="155" t="s">
        <v>7739</v>
      </c>
    </row>
    <row r="1480" spans="1:22">
      <c r="A1480" s="177" t="s">
        <v>7725</v>
      </c>
      <c r="B1480" s="38" t="s">
        <v>883</v>
      </c>
      <c r="C1480" s="157" t="s">
        <v>7742</v>
      </c>
      <c r="D1480" s="157" t="s">
        <v>1701</v>
      </c>
      <c r="E1480" s="157" t="s">
        <v>7743</v>
      </c>
      <c r="F1480" s="157" t="s">
        <v>7738</v>
      </c>
      <c r="G1480" s="237">
        <v>16</v>
      </c>
      <c r="H1480" s="237">
        <v>147</v>
      </c>
      <c r="I1480" s="2">
        <v>55</v>
      </c>
      <c r="J1480" s="38">
        <v>2022</v>
      </c>
      <c r="K1480" s="38" t="s">
        <v>7728</v>
      </c>
      <c r="L1480" s="157">
        <v>44889.196527777778</v>
      </c>
      <c r="M1480" s="157">
        <v>44889.299305555556</v>
      </c>
      <c r="N1480" s="157">
        <v>44890.006249999999</v>
      </c>
      <c r="O1480" s="157">
        <v>44890.102777777778</v>
      </c>
      <c r="P1480" s="38" t="s">
        <v>4488</v>
      </c>
      <c r="Q1480" s="239">
        <f t="shared" si="257"/>
        <v>0.7069444444423425</v>
      </c>
      <c r="R1480" s="239">
        <f t="shared" si="258"/>
        <v>0.90625</v>
      </c>
      <c r="S1480" s="21">
        <f t="shared" si="259"/>
        <v>4.241666666654055</v>
      </c>
      <c r="U1480" s="38">
        <v>3670</v>
      </c>
      <c r="V1480" s="155" t="s">
        <v>7740</v>
      </c>
    </row>
    <row r="1481" spans="1:22">
      <c r="A1481" s="177" t="s">
        <v>7725</v>
      </c>
      <c r="B1481" s="38" t="s">
        <v>883</v>
      </c>
      <c r="C1481" s="157" t="s">
        <v>7742</v>
      </c>
      <c r="D1481" s="157" t="s">
        <v>1701</v>
      </c>
      <c r="E1481" s="157" t="s">
        <v>7743</v>
      </c>
      <c r="F1481" s="157" t="s">
        <v>7738</v>
      </c>
      <c r="G1481" s="237">
        <v>17</v>
      </c>
      <c r="H1481" s="237">
        <v>147</v>
      </c>
      <c r="I1481" s="2">
        <v>55</v>
      </c>
      <c r="J1481" s="38">
        <v>2022</v>
      </c>
      <c r="K1481" s="38" t="s">
        <v>7729</v>
      </c>
      <c r="L1481" s="157">
        <v>44891.285416666666</v>
      </c>
      <c r="M1481" s="157">
        <v>44891.343055555553</v>
      </c>
      <c r="N1481" s="157">
        <v>44892.031944444447</v>
      </c>
      <c r="O1481" s="157">
        <v>44892.111111111109</v>
      </c>
      <c r="P1481" s="38" t="s">
        <v>4493</v>
      </c>
      <c r="Q1481" s="239">
        <f t="shared" si="257"/>
        <v>0.68888888889341615</v>
      </c>
      <c r="R1481" s="239">
        <f t="shared" si="258"/>
        <v>0.82569444444379769</v>
      </c>
      <c r="S1481" s="21">
        <f t="shared" si="259"/>
        <v>4.1333333333604969</v>
      </c>
      <c r="U1481" s="38">
        <v>2027</v>
      </c>
      <c r="V1481" s="155" t="s">
        <v>7740</v>
      </c>
    </row>
    <row r="1482" spans="1:22">
      <c r="A1482" s="177" t="s">
        <v>7725</v>
      </c>
      <c r="B1482" s="38" t="s">
        <v>883</v>
      </c>
      <c r="C1482" s="157" t="s">
        <v>7742</v>
      </c>
      <c r="D1482" s="157" t="s">
        <v>1701</v>
      </c>
      <c r="E1482" s="157" t="s">
        <v>7743</v>
      </c>
      <c r="F1482" s="157" t="s">
        <v>7738</v>
      </c>
      <c r="G1482" s="237">
        <v>14</v>
      </c>
      <c r="H1482" s="237">
        <v>146</v>
      </c>
      <c r="I1482" s="2">
        <v>55</v>
      </c>
      <c r="J1482" s="38">
        <v>2022</v>
      </c>
      <c r="K1482" s="38" t="s">
        <v>7730</v>
      </c>
      <c r="L1482" s="157">
        <v>44893.109722222223</v>
      </c>
      <c r="M1482" s="157">
        <v>44893.186111111114</v>
      </c>
      <c r="N1482" s="157">
        <v>44893.682638888888</v>
      </c>
      <c r="O1482" s="157">
        <v>44893.768750000003</v>
      </c>
      <c r="P1482" s="38" t="s">
        <v>7741</v>
      </c>
      <c r="Q1482" s="239">
        <f t="shared" si="257"/>
        <v>0.49652777777373558</v>
      </c>
      <c r="R1482" s="239">
        <f t="shared" si="258"/>
        <v>0.65902777777955635</v>
      </c>
      <c r="S1482" s="21">
        <f t="shared" si="259"/>
        <v>2.9791666666424135</v>
      </c>
      <c r="U1482" s="38">
        <v>2936</v>
      </c>
      <c r="V1482" s="155" t="s">
        <v>1903</v>
      </c>
    </row>
    <row r="1483" spans="1:22">
      <c r="A1483" s="177" t="s">
        <v>7725</v>
      </c>
      <c r="B1483" s="38" t="s">
        <v>883</v>
      </c>
      <c r="C1483" s="157" t="s">
        <v>7742</v>
      </c>
      <c r="D1483" s="157" t="s">
        <v>1701</v>
      </c>
      <c r="E1483" s="157" t="s">
        <v>7743</v>
      </c>
      <c r="F1483" s="157" t="s">
        <v>7738</v>
      </c>
      <c r="G1483" s="237">
        <v>14</v>
      </c>
      <c r="H1483" s="237">
        <v>146</v>
      </c>
      <c r="I1483" s="2">
        <v>55</v>
      </c>
      <c r="J1483" s="38">
        <v>2022</v>
      </c>
      <c r="K1483" s="38" t="s">
        <v>7731</v>
      </c>
      <c r="L1483" s="157">
        <v>44894.257638888892</v>
      </c>
      <c r="M1483" s="157">
        <v>44894.336805555555</v>
      </c>
      <c r="N1483" s="157">
        <v>44895.173611111109</v>
      </c>
      <c r="O1483" s="157">
        <v>44895.259027777778</v>
      </c>
      <c r="P1483" s="38" t="s">
        <v>7741</v>
      </c>
      <c r="Q1483" s="239">
        <f t="shared" si="257"/>
        <v>0.83680555555474712</v>
      </c>
      <c r="R1483" s="239">
        <f t="shared" si="258"/>
        <v>1.0013888888861402</v>
      </c>
      <c r="S1483" s="21">
        <f t="shared" si="259"/>
        <v>5.0208333333284827</v>
      </c>
      <c r="U1483" s="38">
        <v>2927</v>
      </c>
      <c r="V1483" s="155" t="s">
        <v>1903</v>
      </c>
    </row>
    <row r="1484" spans="1:22">
      <c r="A1484" s="177" t="s">
        <v>7725</v>
      </c>
      <c r="B1484" s="38" t="s">
        <v>883</v>
      </c>
      <c r="C1484" s="157" t="s">
        <v>7742</v>
      </c>
      <c r="D1484" s="157" t="s">
        <v>1701</v>
      </c>
      <c r="E1484" s="157" t="s">
        <v>7743</v>
      </c>
      <c r="F1484" s="157" t="s">
        <v>7738</v>
      </c>
      <c r="G1484" s="237">
        <v>16</v>
      </c>
      <c r="H1484" s="237">
        <v>147</v>
      </c>
      <c r="I1484" s="2">
        <v>55</v>
      </c>
      <c r="J1484" s="38">
        <v>2022</v>
      </c>
      <c r="K1484" s="38" t="s">
        <v>7732</v>
      </c>
      <c r="L1484" s="157">
        <v>44900.877083333333</v>
      </c>
      <c r="M1484" s="157">
        <v>44900.976388888892</v>
      </c>
      <c r="N1484" s="157">
        <v>44901.32708333333</v>
      </c>
      <c r="O1484" s="157">
        <v>44901.429861111108</v>
      </c>
      <c r="P1484" s="38" t="s">
        <v>4488</v>
      </c>
      <c r="Q1484" s="239">
        <f t="shared" si="257"/>
        <v>0.35069444443797693</v>
      </c>
      <c r="R1484" s="239">
        <f t="shared" si="258"/>
        <v>0.55277777777519077</v>
      </c>
      <c r="S1484" s="21">
        <f t="shared" si="259"/>
        <v>2.1041666666278616</v>
      </c>
      <c r="U1484" s="38">
        <v>3667</v>
      </c>
      <c r="V1484" s="155" t="s">
        <v>1903</v>
      </c>
    </row>
    <row r="1485" spans="1:22">
      <c r="A1485" s="177" t="s">
        <v>7725</v>
      </c>
      <c r="B1485" s="38" t="s">
        <v>883</v>
      </c>
      <c r="C1485" s="157" t="s">
        <v>7742</v>
      </c>
      <c r="D1485" s="157" t="s">
        <v>1701</v>
      </c>
      <c r="E1485" s="157" t="s">
        <v>7743</v>
      </c>
      <c r="F1485" s="157" t="s">
        <v>7738</v>
      </c>
      <c r="G1485" s="237">
        <v>18</v>
      </c>
      <c r="H1485" s="237">
        <v>147</v>
      </c>
      <c r="I1485" s="2">
        <v>55</v>
      </c>
      <c r="J1485" s="38">
        <v>2022</v>
      </c>
      <c r="K1485" s="38" t="s">
        <v>7733</v>
      </c>
      <c r="L1485" s="157">
        <v>44902.112500000003</v>
      </c>
      <c r="M1485" s="157">
        <v>44902.15</v>
      </c>
      <c r="N1485" s="157">
        <v>44902.851388888892</v>
      </c>
      <c r="O1485" s="157">
        <v>44902.901388888888</v>
      </c>
      <c r="P1485" s="38" t="s">
        <v>4497</v>
      </c>
      <c r="Q1485" s="239">
        <f t="shared" si="257"/>
        <v>0.70138888889050577</v>
      </c>
      <c r="R1485" s="239">
        <f t="shared" si="258"/>
        <v>0.788888888884685</v>
      </c>
      <c r="S1485" s="21">
        <f t="shared" si="259"/>
        <v>4.2083333333430346</v>
      </c>
      <c r="U1485" s="289">
        <v>1244</v>
      </c>
      <c r="V1485" s="155" t="s">
        <v>1903</v>
      </c>
    </row>
    <row r="1486" spans="1:22">
      <c r="A1486" s="177" t="s">
        <v>7725</v>
      </c>
      <c r="B1486" s="38" t="s">
        <v>883</v>
      </c>
      <c r="C1486" s="157" t="s">
        <v>7742</v>
      </c>
      <c r="D1486" s="157" t="s">
        <v>1701</v>
      </c>
      <c r="E1486" s="157" t="s">
        <v>7743</v>
      </c>
      <c r="F1486" s="157" t="s">
        <v>7738</v>
      </c>
      <c r="G1486" s="237">
        <v>18</v>
      </c>
      <c r="H1486" s="237">
        <v>147</v>
      </c>
      <c r="I1486" s="2">
        <v>55</v>
      </c>
      <c r="J1486" s="38">
        <v>2022</v>
      </c>
      <c r="K1486" s="38" t="s">
        <v>7734</v>
      </c>
      <c r="L1486" s="157">
        <v>44903.435416666667</v>
      </c>
      <c r="M1486" s="157">
        <v>44903.476388888892</v>
      </c>
      <c r="N1486" s="157">
        <v>44904.884027777778</v>
      </c>
      <c r="O1486" s="157">
        <v>44904.931250000001</v>
      </c>
      <c r="P1486" s="38" t="s">
        <v>4497</v>
      </c>
      <c r="Q1486" s="239">
        <f t="shared" si="257"/>
        <v>1.4076388888861402</v>
      </c>
      <c r="R1486" s="239">
        <f t="shared" si="258"/>
        <v>1.4958333333343035</v>
      </c>
      <c r="S1486" s="21">
        <f t="shared" si="259"/>
        <v>8.4458333333168412</v>
      </c>
      <c r="U1486" s="38">
        <v>1240</v>
      </c>
      <c r="V1486" s="155" t="s">
        <v>1903</v>
      </c>
    </row>
    <row r="1487" spans="1:22">
      <c r="A1487" s="177" t="s">
        <v>7725</v>
      </c>
      <c r="B1487" s="38" t="s">
        <v>883</v>
      </c>
      <c r="C1487" s="157" t="s">
        <v>7742</v>
      </c>
      <c r="D1487" s="157" t="s">
        <v>1701</v>
      </c>
      <c r="E1487" s="157" t="s">
        <v>7743</v>
      </c>
      <c r="F1487" s="157" t="s">
        <v>7738</v>
      </c>
      <c r="G1487" s="237">
        <v>17</v>
      </c>
      <c r="H1487" s="237">
        <v>147</v>
      </c>
      <c r="I1487" s="2">
        <v>55</v>
      </c>
      <c r="J1487" s="38">
        <v>2022</v>
      </c>
      <c r="K1487" s="38" t="s">
        <v>7735</v>
      </c>
      <c r="L1487" s="157">
        <v>44905.461805555555</v>
      </c>
      <c r="M1487" s="157">
        <v>44905.512499999997</v>
      </c>
      <c r="N1487" s="157">
        <v>44906.875694444447</v>
      </c>
      <c r="O1487" s="157">
        <v>44906.934027777781</v>
      </c>
      <c r="P1487" s="38" t="s">
        <v>4493</v>
      </c>
      <c r="Q1487" s="239">
        <f t="shared" si="257"/>
        <v>1.3631944444496185</v>
      </c>
      <c r="R1487" s="239">
        <f t="shared" si="258"/>
        <v>1.4722222222262644</v>
      </c>
      <c r="S1487" s="21">
        <f t="shared" si="259"/>
        <v>8.1791666666977108</v>
      </c>
      <c r="U1487" s="38">
        <v>2031</v>
      </c>
      <c r="V1487" s="155" t="s">
        <v>1903</v>
      </c>
    </row>
    <row r="1488" spans="1:22">
      <c r="A1488" s="177" t="s">
        <v>7725</v>
      </c>
      <c r="B1488" s="38" t="s">
        <v>883</v>
      </c>
      <c r="C1488" s="157" t="s">
        <v>7742</v>
      </c>
      <c r="D1488" s="157" t="s">
        <v>1701</v>
      </c>
      <c r="E1488" s="157" t="s">
        <v>7743</v>
      </c>
      <c r="F1488" s="157" t="s">
        <v>7738</v>
      </c>
      <c r="G1488" s="237">
        <v>18</v>
      </c>
      <c r="H1488" s="237">
        <v>147</v>
      </c>
      <c r="I1488" s="2">
        <v>55</v>
      </c>
      <c r="J1488" s="38">
        <v>2022</v>
      </c>
      <c r="K1488" s="38" t="s">
        <v>7736</v>
      </c>
      <c r="L1488" s="157">
        <v>44907.59097222222</v>
      </c>
      <c r="M1488" s="157">
        <v>44907.625</v>
      </c>
      <c r="N1488" s="157">
        <v>44908.879166666666</v>
      </c>
      <c r="O1488" s="157">
        <v>44908.925000000003</v>
      </c>
      <c r="P1488" s="38" t="s">
        <v>4497</v>
      </c>
      <c r="Q1488" s="239">
        <f t="shared" si="257"/>
        <v>1.2541666666656965</v>
      </c>
      <c r="R1488" s="239">
        <f t="shared" si="258"/>
        <v>1.3340277777824667</v>
      </c>
      <c r="S1488" s="21">
        <f t="shared" si="259"/>
        <v>7.5249999999941792</v>
      </c>
      <c r="U1488" s="38">
        <v>1242</v>
      </c>
      <c r="V1488" s="155" t="s">
        <v>1903</v>
      </c>
    </row>
    <row r="1489" spans="1:22">
      <c r="A1489" s="177" t="s">
        <v>7725</v>
      </c>
      <c r="B1489" s="38" t="s">
        <v>883</v>
      </c>
      <c r="C1489" s="157" t="s">
        <v>7742</v>
      </c>
      <c r="D1489" s="157" t="s">
        <v>1701</v>
      </c>
      <c r="E1489" s="157" t="s">
        <v>7743</v>
      </c>
      <c r="F1489" s="157" t="s">
        <v>7738</v>
      </c>
      <c r="G1489" s="237">
        <v>16</v>
      </c>
      <c r="H1489" s="237">
        <v>147</v>
      </c>
      <c r="I1489" s="2">
        <v>55</v>
      </c>
      <c r="J1489" s="38">
        <v>2022</v>
      </c>
      <c r="K1489" s="38" t="s">
        <v>7737</v>
      </c>
      <c r="L1489" s="157">
        <v>44909.759027777778</v>
      </c>
      <c r="M1489" s="157">
        <v>44909.865972222222</v>
      </c>
      <c r="N1489" s="157">
        <v>44910.51666666667</v>
      </c>
      <c r="O1489" s="157">
        <v>44910.614583333336</v>
      </c>
      <c r="P1489" s="38" t="s">
        <v>4488</v>
      </c>
      <c r="Q1489" s="239">
        <f t="shared" si="257"/>
        <v>0.65069444444816327</v>
      </c>
      <c r="R1489" s="239">
        <f t="shared" si="258"/>
        <v>0.8555555555576575</v>
      </c>
      <c r="S1489" s="21">
        <f t="shared" si="259"/>
        <v>3.9041666666889796</v>
      </c>
      <c r="U1489" s="38">
        <v>3666</v>
      </c>
      <c r="V1489" s="155" t="s">
        <v>1903</v>
      </c>
    </row>
    <row r="1490" spans="1:22">
      <c r="A1490" s="177" t="s">
        <v>7750</v>
      </c>
      <c r="B1490" s="38" t="s">
        <v>883</v>
      </c>
      <c r="C1490" s="157" t="s">
        <v>7749</v>
      </c>
      <c r="D1490" s="157" t="s">
        <v>7748</v>
      </c>
      <c r="E1490" s="157" t="s">
        <v>249</v>
      </c>
      <c r="F1490" s="157" t="s">
        <v>7747</v>
      </c>
      <c r="G1490" s="237">
        <v>19</v>
      </c>
      <c r="H1490" s="237">
        <v>155</v>
      </c>
      <c r="I1490" s="159">
        <v>5</v>
      </c>
      <c r="J1490" s="38">
        <v>2023</v>
      </c>
      <c r="K1490" s="38" t="s">
        <v>7744</v>
      </c>
      <c r="L1490" s="157">
        <v>44933.693055555559</v>
      </c>
      <c r="M1490" s="157">
        <v>44933.73333333333</v>
      </c>
      <c r="N1490" s="157">
        <v>44934.142361111109</v>
      </c>
      <c r="O1490" s="157">
        <v>44934.1875</v>
      </c>
      <c r="P1490" s="38" t="s">
        <v>7751</v>
      </c>
      <c r="Q1490" s="239">
        <f t="shared" ref="Q1490:Q1492" si="260">N1490 - M1490</f>
        <v>0.40902777777955635</v>
      </c>
      <c r="R1490" s="239">
        <f t="shared" ref="R1490:R1492" si="261">O1490 - L1490</f>
        <v>0.49444444444088731</v>
      </c>
      <c r="S1490" s="21">
        <f t="shared" ref="S1490:S1509" si="262">((VALUE(Q1490)) * 24) * 0.25</f>
        <v>2.4541666666773381</v>
      </c>
      <c r="U1490" s="38">
        <v>1297</v>
      </c>
      <c r="V1490" s="155" t="s">
        <v>7754</v>
      </c>
    </row>
    <row r="1491" spans="1:22">
      <c r="A1491" s="177" t="s">
        <v>7750</v>
      </c>
      <c r="B1491" s="38" t="s">
        <v>883</v>
      </c>
      <c r="C1491" s="157" t="s">
        <v>7749</v>
      </c>
      <c r="D1491" s="157" t="s">
        <v>7748</v>
      </c>
      <c r="E1491" s="157" t="s">
        <v>249</v>
      </c>
      <c r="F1491" s="157" t="s">
        <v>7747</v>
      </c>
      <c r="G1491" s="237">
        <v>19</v>
      </c>
      <c r="H1491" s="237">
        <v>155</v>
      </c>
      <c r="I1491" s="159">
        <v>5</v>
      </c>
      <c r="J1491" s="38">
        <v>2023</v>
      </c>
      <c r="K1491" s="38" t="s">
        <v>7745</v>
      </c>
      <c r="L1491" s="157">
        <v>44934.680555555555</v>
      </c>
      <c r="M1491" s="157">
        <v>44934.719444444447</v>
      </c>
      <c r="N1491" s="157">
        <v>44935.146527777775</v>
      </c>
      <c r="O1491" s="157">
        <v>44935.192361111112</v>
      </c>
      <c r="P1491" s="38" t="s">
        <v>7752</v>
      </c>
      <c r="Q1491" s="239">
        <f t="shared" si="260"/>
        <v>0.42708333332848269</v>
      </c>
      <c r="R1491" s="239">
        <f t="shared" si="261"/>
        <v>0.5118055555576575</v>
      </c>
      <c r="S1491" s="21">
        <f t="shared" si="262"/>
        <v>2.5624999999708962</v>
      </c>
      <c r="U1491" s="38">
        <v>1301</v>
      </c>
      <c r="V1491" s="155" t="s">
        <v>2312</v>
      </c>
    </row>
    <row r="1492" spans="1:22">
      <c r="A1492" s="177" t="s">
        <v>7750</v>
      </c>
      <c r="B1492" s="38" t="s">
        <v>883</v>
      </c>
      <c r="C1492" s="157" t="s">
        <v>7749</v>
      </c>
      <c r="D1492" s="157" t="s">
        <v>7748</v>
      </c>
      <c r="E1492" s="157" t="s">
        <v>249</v>
      </c>
      <c r="F1492" s="157" t="s">
        <v>7747</v>
      </c>
      <c r="G1492" s="237">
        <v>19</v>
      </c>
      <c r="H1492" s="237">
        <v>155</v>
      </c>
      <c r="I1492" s="159">
        <v>5</v>
      </c>
      <c r="J1492" s="38">
        <v>2023</v>
      </c>
      <c r="K1492" s="38" t="s">
        <v>7746</v>
      </c>
      <c r="L1492" s="157">
        <v>44935.683333333334</v>
      </c>
      <c r="M1492" s="157">
        <v>44935.720138888886</v>
      </c>
      <c r="N1492" s="157">
        <v>44935.790277777778</v>
      </c>
      <c r="O1492" s="157">
        <v>44935.861111111109</v>
      </c>
      <c r="P1492" s="38" t="s">
        <v>7753</v>
      </c>
      <c r="Q1492" s="239">
        <f t="shared" si="260"/>
        <v>7.013888889196096E-2</v>
      </c>
      <c r="R1492" s="239">
        <f t="shared" si="261"/>
        <v>0.17777777777519077</v>
      </c>
      <c r="S1492" s="21">
        <f t="shared" si="262"/>
        <v>0.42083333335176576</v>
      </c>
      <c r="U1492" s="38">
        <v>1300</v>
      </c>
      <c r="V1492" s="162" t="s">
        <v>7757</v>
      </c>
    </row>
    <row r="1493" spans="1:22">
      <c r="A1493" s="162" t="s">
        <v>7759</v>
      </c>
      <c r="B1493" s="179" t="s">
        <v>1038</v>
      </c>
      <c r="C1493" s="157" t="s">
        <v>7760</v>
      </c>
      <c r="D1493" s="173" t="s">
        <v>1189</v>
      </c>
      <c r="E1493" s="157" t="s">
        <v>1065</v>
      </c>
      <c r="F1493" s="157" t="s">
        <v>1190</v>
      </c>
      <c r="G1493" s="237">
        <v>-38</v>
      </c>
      <c r="H1493" s="237">
        <v>178</v>
      </c>
      <c r="I1493" s="159">
        <v>60</v>
      </c>
      <c r="J1493" s="38">
        <v>2023</v>
      </c>
      <c r="K1493" s="38" t="s">
        <v>7762</v>
      </c>
      <c r="L1493" s="157">
        <v>45009.12777777778</v>
      </c>
      <c r="M1493" s="157">
        <v>45009.239583333336</v>
      </c>
      <c r="N1493" s="157">
        <v>45009.379861111112</v>
      </c>
      <c r="O1493" s="157">
        <v>45009.455555555556</v>
      </c>
      <c r="P1493" s="38" t="s">
        <v>7763</v>
      </c>
      <c r="Q1493" s="239">
        <f t="shared" ref="Q1493:Q1509" si="263">N1493 - M1493</f>
        <v>0.14027777777664596</v>
      </c>
      <c r="R1493" s="239">
        <f t="shared" ref="R1493:R1509" si="264">O1493 - L1493</f>
        <v>0.32777777777664596</v>
      </c>
      <c r="S1493" s="21">
        <f t="shared" si="262"/>
        <v>0.84166666665987577</v>
      </c>
      <c r="U1493" s="38">
        <v>2629</v>
      </c>
      <c r="V1493"/>
    </row>
    <row r="1494" spans="1:22">
      <c r="A1494" s="162" t="s">
        <v>7759</v>
      </c>
      <c r="B1494" s="179" t="s">
        <v>1038</v>
      </c>
      <c r="C1494" s="157" t="s">
        <v>7760</v>
      </c>
      <c r="D1494" s="173" t="s">
        <v>1189</v>
      </c>
      <c r="E1494" s="157" t="s">
        <v>1065</v>
      </c>
      <c r="F1494" s="157" t="s">
        <v>1190</v>
      </c>
      <c r="G1494" s="237">
        <v>-38</v>
      </c>
      <c r="H1494" s="237">
        <v>178</v>
      </c>
      <c r="I1494" s="159">
        <v>60</v>
      </c>
      <c r="J1494" s="38">
        <v>2023</v>
      </c>
      <c r="K1494" s="38" t="s">
        <v>7764</v>
      </c>
      <c r="L1494" s="157">
        <v>45009.629861111112</v>
      </c>
      <c r="M1494" s="157">
        <v>45009.72152777778</v>
      </c>
      <c r="N1494" s="157">
        <v>45009.828472222223</v>
      </c>
      <c r="O1494" s="157">
        <v>45009.926388888889</v>
      </c>
      <c r="P1494" s="38" t="s">
        <v>7763</v>
      </c>
      <c r="Q1494" s="239">
        <f t="shared" si="263"/>
        <v>0.10694444444379769</v>
      </c>
      <c r="R1494" s="239">
        <f t="shared" si="264"/>
        <v>0.29652777777664596</v>
      </c>
      <c r="S1494" s="21">
        <f t="shared" si="262"/>
        <v>0.64166666666278616</v>
      </c>
      <c r="U1494" s="38">
        <v>2624</v>
      </c>
      <c r="V1494"/>
    </row>
    <row r="1495" spans="1:22">
      <c r="A1495" s="162" t="s">
        <v>7759</v>
      </c>
      <c r="B1495" s="179" t="s">
        <v>1038</v>
      </c>
      <c r="C1495" s="157" t="s">
        <v>7760</v>
      </c>
      <c r="D1495" s="173" t="s">
        <v>1189</v>
      </c>
      <c r="E1495" s="157" t="s">
        <v>1065</v>
      </c>
      <c r="F1495" s="157" t="s">
        <v>1190</v>
      </c>
      <c r="G1495" s="237">
        <v>-38</v>
      </c>
      <c r="H1495" s="237">
        <v>178</v>
      </c>
      <c r="I1495" s="159">
        <v>60</v>
      </c>
      <c r="J1495" s="38">
        <v>2023</v>
      </c>
      <c r="K1495" s="38" t="s">
        <v>7765</v>
      </c>
      <c r="L1495" s="157">
        <v>45010.317361111112</v>
      </c>
      <c r="M1495" s="157">
        <v>45010.352777777778</v>
      </c>
      <c r="N1495" s="157">
        <v>45010.414583333331</v>
      </c>
      <c r="O1495" s="157">
        <v>45010.449305555558</v>
      </c>
      <c r="P1495" s="38" t="s">
        <v>7766</v>
      </c>
      <c r="Q1495" s="239">
        <f t="shared" si="263"/>
        <v>6.1805555553291924E-2</v>
      </c>
      <c r="R1495" s="239">
        <f t="shared" si="264"/>
        <v>0.13194444444525288</v>
      </c>
      <c r="S1495" s="21">
        <f t="shared" si="262"/>
        <v>0.37083333331975155</v>
      </c>
      <c r="U1495" s="38">
        <v>1013</v>
      </c>
      <c r="V1495"/>
    </row>
    <row r="1496" spans="1:22">
      <c r="A1496" s="162" t="s">
        <v>7759</v>
      </c>
      <c r="B1496" s="179" t="s">
        <v>1038</v>
      </c>
      <c r="C1496" s="157" t="s">
        <v>7760</v>
      </c>
      <c r="D1496" s="173" t="s">
        <v>1189</v>
      </c>
      <c r="E1496" s="157" t="s">
        <v>1065</v>
      </c>
      <c r="F1496" s="157" t="s">
        <v>1190</v>
      </c>
      <c r="G1496" s="237">
        <v>-38</v>
      </c>
      <c r="H1496" s="237">
        <v>178</v>
      </c>
      <c r="I1496" s="159">
        <v>60</v>
      </c>
      <c r="J1496" s="38">
        <v>2023</v>
      </c>
      <c r="K1496" s="38" t="s">
        <v>7767</v>
      </c>
      <c r="L1496" s="157">
        <v>45010.633333333331</v>
      </c>
      <c r="M1496" s="157">
        <v>45010.669444444444</v>
      </c>
      <c r="N1496" s="157">
        <v>45010.817361111112</v>
      </c>
      <c r="O1496" s="157">
        <v>45010.870833333334</v>
      </c>
      <c r="P1496" s="38" t="s">
        <v>7768</v>
      </c>
      <c r="Q1496" s="239">
        <f t="shared" si="263"/>
        <v>0.14791666666860692</v>
      </c>
      <c r="R1496" s="239">
        <f t="shared" si="264"/>
        <v>0.23750000000291038</v>
      </c>
      <c r="S1496" s="21">
        <f t="shared" si="262"/>
        <v>0.88750000001164153</v>
      </c>
      <c r="U1496" s="38">
        <v>999</v>
      </c>
      <c r="V1496"/>
    </row>
    <row r="1497" spans="1:22">
      <c r="A1497" s="162" t="s">
        <v>7759</v>
      </c>
      <c r="B1497" s="179" t="s">
        <v>1038</v>
      </c>
      <c r="C1497" s="157" t="s">
        <v>7760</v>
      </c>
      <c r="D1497" s="173" t="s">
        <v>1189</v>
      </c>
      <c r="E1497" s="157" t="s">
        <v>1065</v>
      </c>
      <c r="F1497" s="157" t="s">
        <v>1190</v>
      </c>
      <c r="G1497" s="237">
        <v>-38</v>
      </c>
      <c r="H1497" s="237">
        <v>178</v>
      </c>
      <c r="I1497" s="159">
        <v>60</v>
      </c>
      <c r="J1497" s="38">
        <v>2023</v>
      </c>
      <c r="K1497" s="38" t="s">
        <v>7769</v>
      </c>
      <c r="L1497" s="157">
        <v>45011.220833333333</v>
      </c>
      <c r="M1497" s="157">
        <v>45011.322916666664</v>
      </c>
      <c r="N1497" s="157">
        <v>45011.379861111112</v>
      </c>
      <c r="O1497" s="157">
        <v>45011.475694444445</v>
      </c>
      <c r="P1497" s="38" t="s">
        <v>7770</v>
      </c>
      <c r="Q1497" s="239">
        <f t="shared" si="263"/>
        <v>5.6944444448163267E-2</v>
      </c>
      <c r="R1497" s="239">
        <f t="shared" si="264"/>
        <v>0.25486111111240461</v>
      </c>
      <c r="S1497" s="21">
        <f t="shared" si="262"/>
        <v>0.3416666666889796</v>
      </c>
      <c r="U1497" s="38">
        <v>3493</v>
      </c>
      <c r="V1497"/>
    </row>
    <row r="1498" spans="1:22">
      <c r="A1498" s="162" t="s">
        <v>7759</v>
      </c>
      <c r="B1498" s="179" t="s">
        <v>1038</v>
      </c>
      <c r="C1498" s="157" t="s">
        <v>7760</v>
      </c>
      <c r="D1498" s="173" t="s">
        <v>1189</v>
      </c>
      <c r="E1498" s="157" t="s">
        <v>1065</v>
      </c>
      <c r="F1498" s="157" t="s">
        <v>1190</v>
      </c>
      <c r="G1498" s="237">
        <v>-38</v>
      </c>
      <c r="H1498" s="237">
        <v>178</v>
      </c>
      <c r="I1498" s="159">
        <v>60</v>
      </c>
      <c r="J1498" s="38">
        <v>2023</v>
      </c>
      <c r="K1498" s="38" t="s">
        <v>7771</v>
      </c>
      <c r="L1498" s="157">
        <v>45012.220138888886</v>
      </c>
      <c r="M1498" s="157">
        <v>45012.302083333336</v>
      </c>
      <c r="N1498" s="157">
        <v>45012.797222222223</v>
      </c>
      <c r="O1498" s="157">
        <v>45012.862500000003</v>
      </c>
      <c r="P1498" s="38" t="s">
        <v>7763</v>
      </c>
      <c r="Q1498" s="239">
        <f t="shared" si="263"/>
        <v>0.49513888888759539</v>
      </c>
      <c r="R1498" s="239">
        <f t="shared" si="264"/>
        <v>0.64236111111677019</v>
      </c>
      <c r="S1498" s="21">
        <f t="shared" si="262"/>
        <v>2.9708333333255723</v>
      </c>
      <c r="U1498" s="289">
        <v>2659</v>
      </c>
      <c r="V1498"/>
    </row>
    <row r="1499" spans="1:22">
      <c r="A1499" s="162" t="s">
        <v>7759</v>
      </c>
      <c r="B1499" s="179" t="s">
        <v>1038</v>
      </c>
      <c r="C1499" s="157" t="s">
        <v>7760</v>
      </c>
      <c r="D1499" s="173" t="s">
        <v>1189</v>
      </c>
      <c r="E1499" s="157" t="s">
        <v>1065</v>
      </c>
      <c r="F1499" s="157" t="s">
        <v>1190</v>
      </c>
      <c r="G1499" s="237">
        <v>-38</v>
      </c>
      <c r="H1499" s="237">
        <v>178</v>
      </c>
      <c r="I1499" s="159">
        <v>60</v>
      </c>
      <c r="J1499" s="38">
        <v>2023</v>
      </c>
      <c r="K1499" s="38" t="s">
        <v>7772</v>
      </c>
      <c r="L1499" s="157">
        <v>45016.118055555555</v>
      </c>
      <c r="M1499" s="157">
        <v>45016.152083333334</v>
      </c>
      <c r="N1499" s="157">
        <v>45016.370833333334</v>
      </c>
      <c r="O1499" s="157">
        <v>45016.395833333336</v>
      </c>
      <c r="P1499" s="38" t="s">
        <v>7768</v>
      </c>
      <c r="Q1499" s="239">
        <f t="shared" si="263"/>
        <v>0.21875</v>
      </c>
      <c r="R1499" s="239">
        <f t="shared" si="264"/>
        <v>0.27777777778101154</v>
      </c>
      <c r="S1499" s="21">
        <f t="shared" si="262"/>
        <v>1.3125</v>
      </c>
      <c r="U1499" s="38">
        <v>999</v>
      </c>
      <c r="V1499"/>
    </row>
    <row r="1500" spans="1:22">
      <c r="A1500" s="162" t="s">
        <v>7759</v>
      </c>
      <c r="B1500" s="179" t="s">
        <v>1038</v>
      </c>
      <c r="C1500" s="157" t="s">
        <v>7760</v>
      </c>
      <c r="D1500" s="173" t="s">
        <v>1189</v>
      </c>
      <c r="E1500" s="157" t="s">
        <v>1065</v>
      </c>
      <c r="F1500" s="157" t="s">
        <v>1190</v>
      </c>
      <c r="G1500" s="237">
        <v>-38</v>
      </c>
      <c r="H1500" s="237">
        <v>178</v>
      </c>
      <c r="I1500" s="159">
        <v>60</v>
      </c>
      <c r="J1500" s="38">
        <v>2023</v>
      </c>
      <c r="K1500" s="38" t="s">
        <v>7773</v>
      </c>
      <c r="L1500" s="157">
        <v>45016.960416666669</v>
      </c>
      <c r="M1500" s="157">
        <v>45017.043749999997</v>
      </c>
      <c r="N1500" s="157">
        <v>45017.251388888886</v>
      </c>
      <c r="O1500" s="157">
        <v>45017.322222222225</v>
      </c>
      <c r="P1500" s="38" t="s">
        <v>7763</v>
      </c>
      <c r="Q1500" s="239">
        <f t="shared" si="263"/>
        <v>0.20763888888905058</v>
      </c>
      <c r="R1500" s="239">
        <f t="shared" si="264"/>
        <v>0.36180555555620231</v>
      </c>
      <c r="S1500" s="21">
        <f t="shared" si="262"/>
        <v>1.2458333333343035</v>
      </c>
      <c r="U1500" s="38">
        <v>2627</v>
      </c>
      <c r="V1500"/>
    </row>
    <row r="1501" spans="1:22">
      <c r="A1501" s="162" t="s">
        <v>7759</v>
      </c>
      <c r="B1501" s="179" t="s">
        <v>1038</v>
      </c>
      <c r="C1501" s="157" t="s">
        <v>7760</v>
      </c>
      <c r="D1501" s="173" t="s">
        <v>1189</v>
      </c>
      <c r="E1501" s="157" t="s">
        <v>1065</v>
      </c>
      <c r="F1501" s="157" t="s">
        <v>1190</v>
      </c>
      <c r="G1501" s="237">
        <v>-38</v>
      </c>
      <c r="H1501" s="237">
        <v>178</v>
      </c>
      <c r="I1501" s="159">
        <v>60</v>
      </c>
      <c r="J1501" s="38">
        <v>2023</v>
      </c>
      <c r="K1501" s="38" t="s">
        <v>7774</v>
      </c>
      <c r="L1501" s="157">
        <v>45018.03402777778</v>
      </c>
      <c r="M1501" s="157" t="s">
        <v>893</v>
      </c>
      <c r="N1501" s="157" t="s">
        <v>893</v>
      </c>
      <c r="O1501" s="157">
        <v>45018.057638888888</v>
      </c>
      <c r="P1501" s="38" t="s">
        <v>7763</v>
      </c>
      <c r="Q1501" s="239">
        <v>0</v>
      </c>
      <c r="R1501" s="239">
        <f t="shared" si="264"/>
        <v>2.361111110803904E-2</v>
      </c>
      <c r="S1501" s="21">
        <f t="shared" si="262"/>
        <v>0</v>
      </c>
      <c r="U1501" s="38">
        <v>172</v>
      </c>
      <c r="V1501" t="s">
        <v>7781</v>
      </c>
    </row>
    <row r="1502" spans="1:22">
      <c r="A1502" s="162" t="s">
        <v>7759</v>
      </c>
      <c r="B1502" s="179" t="s">
        <v>1038</v>
      </c>
      <c r="C1502" s="157" t="s">
        <v>7760</v>
      </c>
      <c r="D1502" s="173" t="s">
        <v>1189</v>
      </c>
      <c r="E1502" s="157" t="s">
        <v>1065</v>
      </c>
      <c r="F1502" s="157" t="s">
        <v>1190</v>
      </c>
      <c r="G1502" s="237">
        <v>-38</v>
      </c>
      <c r="H1502" s="237">
        <v>178</v>
      </c>
      <c r="I1502" s="159">
        <v>60</v>
      </c>
      <c r="J1502" s="38">
        <v>2023</v>
      </c>
      <c r="K1502" s="38" t="s">
        <v>7775</v>
      </c>
      <c r="L1502" s="157">
        <v>45018.099305555559</v>
      </c>
      <c r="M1502" s="157">
        <v>45018.171527777777</v>
      </c>
      <c r="N1502" s="157">
        <v>45018.319444444445</v>
      </c>
      <c r="O1502" s="157">
        <v>45018.40902777778</v>
      </c>
      <c r="P1502" s="38" t="s">
        <v>7763</v>
      </c>
      <c r="Q1502" s="239">
        <f t="shared" si="263"/>
        <v>0.14791666666860692</v>
      </c>
      <c r="R1502" s="239">
        <f t="shared" si="264"/>
        <v>0.30972222222044365</v>
      </c>
      <c r="S1502" s="21">
        <f t="shared" si="262"/>
        <v>0.88750000001164153</v>
      </c>
      <c r="U1502" s="38">
        <v>2636</v>
      </c>
      <c r="V1502"/>
    </row>
    <row r="1503" spans="1:22">
      <c r="A1503" s="162" t="s">
        <v>7759</v>
      </c>
      <c r="B1503" s="179" t="s">
        <v>1038</v>
      </c>
      <c r="C1503" s="157" t="s">
        <v>7760</v>
      </c>
      <c r="D1503" s="173" t="s">
        <v>1189</v>
      </c>
      <c r="E1503" s="157" t="s">
        <v>1065</v>
      </c>
      <c r="F1503" s="157" t="s">
        <v>1190</v>
      </c>
      <c r="G1503" s="237">
        <v>-38</v>
      </c>
      <c r="H1503" s="237">
        <v>178</v>
      </c>
      <c r="I1503" s="159">
        <v>60</v>
      </c>
      <c r="J1503" s="38">
        <v>2023</v>
      </c>
      <c r="K1503" s="38" t="s">
        <v>7776</v>
      </c>
      <c r="L1503" s="157">
        <v>45018.675000000003</v>
      </c>
      <c r="M1503" s="157">
        <v>45018.762499999997</v>
      </c>
      <c r="N1503" s="157">
        <v>45018.863194444442</v>
      </c>
      <c r="O1503" s="157">
        <v>45018.96875</v>
      </c>
      <c r="P1503" s="38" t="s">
        <v>7763</v>
      </c>
      <c r="Q1503" s="239">
        <f t="shared" si="263"/>
        <v>0.10069444444525288</v>
      </c>
      <c r="R1503" s="239">
        <f t="shared" si="264"/>
        <v>0.29374999999708962</v>
      </c>
      <c r="S1503" s="21">
        <f t="shared" si="262"/>
        <v>0.60416666667151731</v>
      </c>
      <c r="U1503" s="38">
        <v>2636</v>
      </c>
      <c r="V1503" s="315" t="s">
        <v>7782</v>
      </c>
    </row>
    <row r="1504" spans="1:22">
      <c r="A1504" s="162" t="s">
        <v>7759</v>
      </c>
      <c r="B1504" s="179" t="s">
        <v>1038</v>
      </c>
      <c r="C1504" s="157" t="s">
        <v>7760</v>
      </c>
      <c r="D1504" s="173" t="s">
        <v>1189</v>
      </c>
      <c r="E1504" s="157" t="s">
        <v>1065</v>
      </c>
      <c r="F1504" s="157" t="s">
        <v>1190</v>
      </c>
      <c r="G1504" s="237">
        <v>-38</v>
      </c>
      <c r="H1504" s="237">
        <v>178</v>
      </c>
      <c r="I1504" s="159">
        <v>60</v>
      </c>
      <c r="J1504" s="38">
        <v>2023</v>
      </c>
      <c r="K1504" s="38" t="s">
        <v>7777</v>
      </c>
      <c r="L1504" s="157">
        <v>45020.019444444442</v>
      </c>
      <c r="M1504" s="157">
        <v>45020.076388888891</v>
      </c>
      <c r="N1504" s="157">
        <v>45020.163194444445</v>
      </c>
      <c r="O1504" s="157">
        <v>45020.224999999999</v>
      </c>
      <c r="P1504" s="38" t="s">
        <v>7778</v>
      </c>
      <c r="Q1504" s="239">
        <f t="shared" si="263"/>
        <v>8.6805555554747116E-2</v>
      </c>
      <c r="R1504" s="239">
        <f t="shared" si="264"/>
        <v>0.20555555555620231</v>
      </c>
      <c r="S1504" s="21">
        <f t="shared" si="262"/>
        <v>0.52083333332848269</v>
      </c>
      <c r="U1504" s="38">
        <v>1868</v>
      </c>
      <c r="V1504"/>
    </row>
    <row r="1505" spans="1:22">
      <c r="A1505" s="162" t="s">
        <v>7759</v>
      </c>
      <c r="B1505" s="179" t="s">
        <v>1038</v>
      </c>
      <c r="C1505" s="157" t="s">
        <v>7760</v>
      </c>
      <c r="D1505" s="173" t="s">
        <v>1189</v>
      </c>
      <c r="E1505" s="157" t="s">
        <v>1065</v>
      </c>
      <c r="F1505" s="157" t="s">
        <v>1190</v>
      </c>
      <c r="G1505" s="237">
        <v>-38</v>
      </c>
      <c r="H1505" s="237">
        <v>178</v>
      </c>
      <c r="I1505" s="159">
        <v>60</v>
      </c>
      <c r="J1505" s="38">
        <v>2023</v>
      </c>
      <c r="K1505" s="38" t="s">
        <v>7779</v>
      </c>
      <c r="L1505" s="157">
        <v>45020.379166666666</v>
      </c>
      <c r="M1505" s="157">
        <v>45020.431944444441</v>
      </c>
      <c r="N1505" s="157">
        <v>45020.448611111111</v>
      </c>
      <c r="O1505" s="157">
        <v>45020.509027777778</v>
      </c>
      <c r="P1505" s="38" t="s">
        <v>7780</v>
      </c>
      <c r="Q1505" s="239">
        <f t="shared" si="263"/>
        <v>1.6666666670062114E-2</v>
      </c>
      <c r="R1505" s="239">
        <f t="shared" si="264"/>
        <v>0.12986111111240461</v>
      </c>
      <c r="S1505" s="21">
        <f t="shared" si="262"/>
        <v>0.10000000002037268</v>
      </c>
      <c r="U1505" s="38">
        <v>1470</v>
      </c>
      <c r="V1505"/>
    </row>
    <row r="1506" spans="1:22">
      <c r="A1506" s="162" t="s">
        <v>7783</v>
      </c>
      <c r="B1506" s="179" t="s">
        <v>1038</v>
      </c>
      <c r="C1506" s="157" t="s">
        <v>7786</v>
      </c>
      <c r="D1506" s="173" t="s">
        <v>1086</v>
      </c>
      <c r="E1506" s="157" t="s">
        <v>273</v>
      </c>
      <c r="F1506" s="173" t="s">
        <v>1983</v>
      </c>
      <c r="G1506" s="38">
        <v>45</v>
      </c>
      <c r="H1506" s="38">
        <v>-125</v>
      </c>
      <c r="I1506" s="159" t="s">
        <v>7305</v>
      </c>
      <c r="J1506" s="38">
        <v>2023</v>
      </c>
      <c r="K1506" s="159" t="s">
        <v>7791</v>
      </c>
      <c r="L1506" s="180">
        <v>45115.974305555559</v>
      </c>
      <c r="M1506" s="157">
        <v>45116.006944444445</v>
      </c>
      <c r="N1506" s="157">
        <v>45116.218055555553</v>
      </c>
      <c r="O1506" s="157">
        <v>45116.245833333334</v>
      </c>
      <c r="P1506" s="38" t="s">
        <v>7795</v>
      </c>
      <c r="Q1506" s="239">
        <f t="shared" si="263"/>
        <v>0.21111111110803904</v>
      </c>
      <c r="R1506" s="239">
        <f t="shared" si="264"/>
        <v>0.27152777777519077</v>
      </c>
      <c r="S1506" s="21">
        <f t="shared" si="262"/>
        <v>1.2666666666482342</v>
      </c>
      <c r="U1506" s="38">
        <v>773.15</v>
      </c>
    </row>
    <row r="1507" spans="1:22">
      <c r="A1507" s="162" t="s">
        <v>7783</v>
      </c>
      <c r="B1507" s="179" t="s">
        <v>1038</v>
      </c>
      <c r="C1507" s="157" t="s">
        <v>7786</v>
      </c>
      <c r="D1507" s="173" t="s">
        <v>1086</v>
      </c>
      <c r="E1507" s="157" t="s">
        <v>273</v>
      </c>
      <c r="F1507" s="173" t="s">
        <v>1983</v>
      </c>
      <c r="G1507" s="38">
        <v>45</v>
      </c>
      <c r="H1507" s="38">
        <v>-125</v>
      </c>
      <c r="I1507" s="159" t="s">
        <v>7305</v>
      </c>
      <c r="J1507" s="38">
        <v>2023</v>
      </c>
      <c r="K1507" s="159" t="s">
        <v>7792</v>
      </c>
      <c r="L1507" s="157">
        <v>45118.29583333333</v>
      </c>
      <c r="M1507" s="157">
        <v>45118.32916666667</v>
      </c>
      <c r="N1507" s="157">
        <v>45118.375</v>
      </c>
      <c r="O1507" s="157">
        <v>45118.408333333333</v>
      </c>
      <c r="P1507" s="38" t="s">
        <v>7795</v>
      </c>
      <c r="Q1507" s="239">
        <f t="shared" si="263"/>
        <v>4.5833333329937886E-2</v>
      </c>
      <c r="R1507" s="239">
        <f t="shared" si="264"/>
        <v>0.11250000000291038</v>
      </c>
      <c r="S1507" s="21">
        <f t="shared" si="262"/>
        <v>0.27499999997962732</v>
      </c>
      <c r="U1507" s="38">
        <v>768.38</v>
      </c>
    </row>
    <row r="1508" spans="1:22">
      <c r="A1508" s="162" t="s">
        <v>7783</v>
      </c>
      <c r="B1508" s="179" t="s">
        <v>1038</v>
      </c>
      <c r="C1508" s="157" t="s">
        <v>7786</v>
      </c>
      <c r="D1508" s="173" t="s">
        <v>1086</v>
      </c>
      <c r="E1508" s="157" t="s">
        <v>273</v>
      </c>
      <c r="F1508" s="173" t="s">
        <v>1983</v>
      </c>
      <c r="G1508" s="38">
        <v>45</v>
      </c>
      <c r="H1508" s="38">
        <v>-125</v>
      </c>
      <c r="I1508" s="159" t="s">
        <v>7305</v>
      </c>
      <c r="J1508" s="38">
        <v>2023</v>
      </c>
      <c r="K1508" s="159" t="s">
        <v>7793</v>
      </c>
      <c r="L1508" s="157">
        <v>45118.842361111114</v>
      </c>
      <c r="M1508" s="157">
        <v>45118.869444444441</v>
      </c>
      <c r="N1508" s="157">
        <v>45118.886805555558</v>
      </c>
      <c r="O1508" s="157">
        <v>45118.911805555559</v>
      </c>
      <c r="P1508" s="38" t="s">
        <v>7795</v>
      </c>
      <c r="Q1508" s="239">
        <f t="shared" si="263"/>
        <v>1.7361111116770189E-2</v>
      </c>
      <c r="R1508" s="239">
        <f t="shared" si="264"/>
        <v>6.9444444445252884E-2</v>
      </c>
      <c r="S1508" s="21">
        <f t="shared" si="262"/>
        <v>0.10416666670062114</v>
      </c>
      <c r="U1508" s="38">
        <v>768.96</v>
      </c>
    </row>
    <row r="1509" spans="1:22">
      <c r="A1509" s="162" t="s">
        <v>7783</v>
      </c>
      <c r="B1509" s="179" t="s">
        <v>1038</v>
      </c>
      <c r="C1509" s="157" t="s">
        <v>7786</v>
      </c>
      <c r="D1509" s="173" t="s">
        <v>1086</v>
      </c>
      <c r="E1509" s="157" t="s">
        <v>273</v>
      </c>
      <c r="F1509" s="173" t="s">
        <v>1983</v>
      </c>
      <c r="G1509" s="38">
        <v>45</v>
      </c>
      <c r="H1509" s="38">
        <v>-125</v>
      </c>
      <c r="I1509" s="159" t="s">
        <v>7305</v>
      </c>
      <c r="J1509" s="38">
        <v>2023</v>
      </c>
      <c r="K1509" s="159" t="s">
        <v>7794</v>
      </c>
      <c r="L1509" s="157">
        <v>45119.881944444445</v>
      </c>
      <c r="M1509" s="157">
        <v>45119.90625</v>
      </c>
      <c r="N1509" s="157">
        <v>45120.031944444447</v>
      </c>
      <c r="O1509" s="157">
        <v>45120.056944444441</v>
      </c>
      <c r="P1509" s="38" t="s">
        <v>7796</v>
      </c>
      <c r="Q1509" s="239">
        <f t="shared" si="263"/>
        <v>0.12569444444670808</v>
      </c>
      <c r="R1509" s="239">
        <f t="shared" si="264"/>
        <v>0.17499999999563443</v>
      </c>
      <c r="S1509" s="21">
        <f t="shared" si="262"/>
        <v>0.75416666668024845</v>
      </c>
      <c r="U1509" s="38">
        <v>625</v>
      </c>
    </row>
    <row r="1510" spans="1:22">
      <c r="A1510" s="162" t="s">
        <v>7784</v>
      </c>
      <c r="B1510" s="179" t="s">
        <v>1038</v>
      </c>
      <c r="C1510" s="157" t="s">
        <v>7788</v>
      </c>
      <c r="D1510" s="173" t="s">
        <v>7573</v>
      </c>
      <c r="E1510" s="157" t="s">
        <v>273</v>
      </c>
      <c r="F1510" s="38" t="s">
        <v>1830</v>
      </c>
      <c r="G1510" s="38">
        <v>46</v>
      </c>
      <c r="H1510" s="38">
        <v>-130</v>
      </c>
      <c r="I1510" s="2">
        <v>9</v>
      </c>
      <c r="J1510" s="38">
        <v>2023</v>
      </c>
      <c r="K1510" s="38" t="s">
        <v>7797</v>
      </c>
      <c r="L1510" s="157">
        <v>45125.819444444445</v>
      </c>
      <c r="M1510" s="157">
        <v>45125.870138888888</v>
      </c>
      <c r="N1510" s="157">
        <v>45126.120833333334</v>
      </c>
      <c r="O1510" s="157">
        <v>45126.170138888891</v>
      </c>
      <c r="P1510" s="38" t="s">
        <v>7805</v>
      </c>
      <c r="Q1510" s="239">
        <f t="shared" ref="Q1510:Q1517" si="265">N1510 - M1510</f>
        <v>0.25069444444670808</v>
      </c>
      <c r="R1510" s="239">
        <f t="shared" ref="R1510:R1517" si="266">O1510 - L1510</f>
        <v>0.35069444444525288</v>
      </c>
      <c r="S1510" s="21">
        <f t="shared" ref="S1510:S1517" si="267">((VALUE(Q1510)) * 24) * 0.25</f>
        <v>1.5041666666802485</v>
      </c>
      <c r="U1510" s="38">
        <v>1540</v>
      </c>
      <c r="V1510"/>
    </row>
    <row r="1511" spans="1:22">
      <c r="A1511" s="162" t="s">
        <v>7784</v>
      </c>
      <c r="B1511" s="179" t="s">
        <v>1038</v>
      </c>
      <c r="C1511" s="157" t="s">
        <v>7788</v>
      </c>
      <c r="D1511" s="173" t="s">
        <v>7573</v>
      </c>
      <c r="E1511" s="157" t="s">
        <v>273</v>
      </c>
      <c r="F1511" s="38" t="s">
        <v>1830</v>
      </c>
      <c r="G1511" s="38">
        <v>46</v>
      </c>
      <c r="H1511" s="38">
        <v>-130</v>
      </c>
      <c r="I1511" s="2">
        <v>9</v>
      </c>
      <c r="J1511" s="38">
        <v>2023</v>
      </c>
      <c r="K1511" s="38" t="s">
        <v>7798</v>
      </c>
      <c r="L1511" s="157">
        <v>45126.88958333333</v>
      </c>
      <c r="M1511" s="157">
        <v>45126.935416666667</v>
      </c>
      <c r="N1511" s="157">
        <v>45127.05972222222</v>
      </c>
      <c r="O1511" s="157">
        <v>45127.104861111111</v>
      </c>
      <c r="P1511" s="38" t="s">
        <v>7806</v>
      </c>
      <c r="Q1511" s="239">
        <f t="shared" si="265"/>
        <v>0.12430555555329192</v>
      </c>
      <c r="R1511" s="239">
        <f t="shared" si="266"/>
        <v>0.21527777778101154</v>
      </c>
      <c r="S1511" s="21">
        <f t="shared" si="267"/>
        <v>0.74583333331975155</v>
      </c>
      <c r="U1511" s="38">
        <v>1539</v>
      </c>
      <c r="V1511"/>
    </row>
    <row r="1512" spans="1:22">
      <c r="A1512" s="162" t="s">
        <v>7784</v>
      </c>
      <c r="B1512" s="179" t="s">
        <v>1038</v>
      </c>
      <c r="C1512" s="157" t="s">
        <v>7788</v>
      </c>
      <c r="D1512" s="173" t="s">
        <v>7573</v>
      </c>
      <c r="E1512" s="157" t="s">
        <v>273</v>
      </c>
      <c r="F1512" s="38" t="s">
        <v>1830</v>
      </c>
      <c r="G1512" s="38">
        <v>46</v>
      </c>
      <c r="H1512" s="38">
        <v>-130</v>
      </c>
      <c r="I1512" s="2">
        <v>9</v>
      </c>
      <c r="J1512" s="38">
        <v>2023</v>
      </c>
      <c r="K1512" s="38" t="s">
        <v>7799</v>
      </c>
      <c r="L1512" s="157">
        <v>45127.48333333333</v>
      </c>
      <c r="M1512" s="157">
        <v>45127.534722222219</v>
      </c>
      <c r="N1512" s="157">
        <v>45127.990972222222</v>
      </c>
      <c r="O1512" s="157">
        <v>45128.026388888888</v>
      </c>
      <c r="P1512" s="38" t="s">
        <v>7807</v>
      </c>
      <c r="Q1512" s="239">
        <f t="shared" si="265"/>
        <v>0.45625000000291038</v>
      </c>
      <c r="R1512" s="239">
        <f t="shared" si="266"/>
        <v>0.5430555555576575</v>
      </c>
      <c r="S1512" s="21">
        <f t="shared" si="267"/>
        <v>2.7375000000174623</v>
      </c>
      <c r="U1512" s="38">
        <v>1519</v>
      </c>
      <c r="V1512"/>
    </row>
    <row r="1513" spans="1:22">
      <c r="A1513" s="162" t="s">
        <v>7784</v>
      </c>
      <c r="B1513" s="179" t="s">
        <v>1038</v>
      </c>
      <c r="C1513" s="157" t="s">
        <v>7788</v>
      </c>
      <c r="D1513" s="173" t="s">
        <v>7573</v>
      </c>
      <c r="E1513" s="157" t="s">
        <v>273</v>
      </c>
      <c r="F1513" s="38" t="s">
        <v>1830</v>
      </c>
      <c r="G1513" s="38">
        <v>46</v>
      </c>
      <c r="H1513" s="38">
        <v>-130</v>
      </c>
      <c r="I1513" s="2">
        <v>9</v>
      </c>
      <c r="J1513" s="38">
        <v>2023</v>
      </c>
      <c r="K1513" s="38" t="s">
        <v>7800</v>
      </c>
      <c r="L1513" s="157">
        <v>45128.394444444442</v>
      </c>
      <c r="M1513" s="157">
        <v>45128.439583333333</v>
      </c>
      <c r="N1513" s="157">
        <v>45128.904166666667</v>
      </c>
      <c r="O1513" s="157">
        <v>45128.95</v>
      </c>
      <c r="P1513" s="38" t="s">
        <v>7808</v>
      </c>
      <c r="Q1513" s="239">
        <f t="shared" si="265"/>
        <v>0.46458333333430346</v>
      </c>
      <c r="R1513" s="239">
        <f t="shared" si="266"/>
        <v>0.55555555555474712</v>
      </c>
      <c r="S1513" s="21">
        <f t="shared" si="267"/>
        <v>2.7875000000058208</v>
      </c>
      <c r="U1513" s="38">
        <v>1519</v>
      </c>
      <c r="V1513" t="s">
        <v>7812</v>
      </c>
    </row>
    <row r="1514" spans="1:22">
      <c r="A1514" s="162" t="s">
        <v>7784</v>
      </c>
      <c r="B1514" s="179" t="s">
        <v>1038</v>
      </c>
      <c r="C1514" s="157" t="s">
        <v>7788</v>
      </c>
      <c r="D1514" s="173" t="s">
        <v>7573</v>
      </c>
      <c r="E1514" s="157" t="s">
        <v>273</v>
      </c>
      <c r="F1514" s="38" t="s">
        <v>1830</v>
      </c>
      <c r="G1514" s="38">
        <v>46</v>
      </c>
      <c r="H1514" s="38">
        <v>-130</v>
      </c>
      <c r="I1514" s="2">
        <v>9</v>
      </c>
      <c r="J1514" s="38">
        <v>2023</v>
      </c>
      <c r="K1514" s="38" t="s">
        <v>7801</v>
      </c>
      <c r="L1514" s="157">
        <v>45129.294444444444</v>
      </c>
      <c r="M1514" s="157">
        <v>45129.34375</v>
      </c>
      <c r="N1514" s="157">
        <v>45129.883333333331</v>
      </c>
      <c r="O1514" s="157">
        <v>45129.926388888889</v>
      </c>
      <c r="P1514" s="38" t="s">
        <v>7809</v>
      </c>
      <c r="Q1514" s="239">
        <f t="shared" si="265"/>
        <v>0.53958333333139308</v>
      </c>
      <c r="R1514" s="239">
        <f t="shared" si="266"/>
        <v>0.63194444444525288</v>
      </c>
      <c r="S1514" s="21">
        <f t="shared" si="267"/>
        <v>3.2374999999883585</v>
      </c>
      <c r="U1514" s="38">
        <v>1520</v>
      </c>
      <c r="V1514" t="s">
        <v>7813</v>
      </c>
    </row>
    <row r="1515" spans="1:22">
      <c r="A1515" s="162" t="s">
        <v>7784</v>
      </c>
      <c r="B1515" s="179" t="s">
        <v>1038</v>
      </c>
      <c r="C1515" s="157" t="s">
        <v>7788</v>
      </c>
      <c r="D1515" s="173" t="s">
        <v>7573</v>
      </c>
      <c r="E1515" s="157" t="s">
        <v>273</v>
      </c>
      <c r="F1515" s="38" t="s">
        <v>1830</v>
      </c>
      <c r="G1515" s="38">
        <v>46</v>
      </c>
      <c r="H1515" s="38">
        <v>-130</v>
      </c>
      <c r="I1515" s="2">
        <v>9</v>
      </c>
      <c r="J1515" s="38">
        <v>2023</v>
      </c>
      <c r="K1515" s="38" t="s">
        <v>7802</v>
      </c>
      <c r="L1515" s="157">
        <v>45130.299305555556</v>
      </c>
      <c r="M1515" s="157">
        <v>45130.34375</v>
      </c>
      <c r="N1515" s="157">
        <v>45130.918749999997</v>
      </c>
      <c r="O1515" s="157">
        <v>45130.962500000001</v>
      </c>
      <c r="P1515" s="38" t="s">
        <v>2792</v>
      </c>
      <c r="Q1515" s="239">
        <f t="shared" si="265"/>
        <v>0.57499999999708962</v>
      </c>
      <c r="R1515" s="239">
        <f t="shared" si="266"/>
        <v>0.66319444444525288</v>
      </c>
      <c r="S1515" s="21">
        <f t="shared" si="267"/>
        <v>3.4499999999825377</v>
      </c>
      <c r="U1515" s="38">
        <v>1521</v>
      </c>
      <c r="V1515"/>
    </row>
    <row r="1516" spans="1:22">
      <c r="A1516" s="162" t="s">
        <v>7784</v>
      </c>
      <c r="B1516" s="179" t="s">
        <v>1038</v>
      </c>
      <c r="C1516" s="157" t="s">
        <v>7788</v>
      </c>
      <c r="D1516" s="173" t="s">
        <v>7573</v>
      </c>
      <c r="E1516" s="157" t="s">
        <v>273</v>
      </c>
      <c r="F1516" s="38" t="s">
        <v>1830</v>
      </c>
      <c r="G1516" s="38">
        <v>46</v>
      </c>
      <c r="H1516" s="38">
        <v>-130</v>
      </c>
      <c r="I1516" s="2">
        <v>9</v>
      </c>
      <c r="J1516" s="38">
        <v>2023</v>
      </c>
      <c r="K1516" s="38" t="s">
        <v>7803</v>
      </c>
      <c r="L1516" s="157">
        <v>45131.152083333334</v>
      </c>
      <c r="M1516" s="157">
        <v>45131.20416666667</v>
      </c>
      <c r="N1516" s="157">
        <v>45131.95208333333</v>
      </c>
      <c r="O1516" s="157">
        <v>45131.998611111114</v>
      </c>
      <c r="P1516" s="38" t="s">
        <v>7810</v>
      </c>
      <c r="Q1516" s="239">
        <f t="shared" si="265"/>
        <v>0.74791666665987577</v>
      </c>
      <c r="R1516" s="239">
        <f t="shared" si="266"/>
        <v>0.84652777777955635</v>
      </c>
      <c r="S1516" s="21">
        <f t="shared" si="267"/>
        <v>4.4874999999592546</v>
      </c>
      <c r="U1516" s="38">
        <v>1531</v>
      </c>
      <c r="V1516"/>
    </row>
    <row r="1517" spans="1:22">
      <c r="A1517" s="162" t="s">
        <v>7784</v>
      </c>
      <c r="B1517" s="179" t="s">
        <v>1038</v>
      </c>
      <c r="C1517" s="157" t="s">
        <v>7788</v>
      </c>
      <c r="D1517" s="173" t="s">
        <v>7573</v>
      </c>
      <c r="E1517" s="157" t="s">
        <v>273</v>
      </c>
      <c r="F1517" s="38" t="s">
        <v>1830</v>
      </c>
      <c r="G1517" s="38">
        <v>46</v>
      </c>
      <c r="H1517" s="38">
        <v>-130</v>
      </c>
      <c r="I1517" s="2">
        <v>9</v>
      </c>
      <c r="J1517" s="38">
        <v>2023</v>
      </c>
      <c r="K1517" s="38" t="s">
        <v>7804</v>
      </c>
      <c r="L1517" s="157">
        <v>45132.298611111109</v>
      </c>
      <c r="M1517" s="157">
        <v>45132.344444444447</v>
      </c>
      <c r="N1517" s="157">
        <v>45133.004861111112</v>
      </c>
      <c r="O1517" s="157">
        <v>45133.050694444442</v>
      </c>
      <c r="P1517" s="38" t="s">
        <v>7811</v>
      </c>
      <c r="Q1517" s="239">
        <f t="shared" si="265"/>
        <v>0.66041666666569654</v>
      </c>
      <c r="R1517" s="239">
        <f t="shared" si="266"/>
        <v>0.75208333333284827</v>
      </c>
      <c r="S1517" s="21">
        <f t="shared" si="267"/>
        <v>3.9624999999941792</v>
      </c>
      <c r="U1517" s="38">
        <v>1540</v>
      </c>
      <c r="V1517"/>
    </row>
    <row r="1518" spans="1:22">
      <c r="A1518" s="162" t="s">
        <v>7785</v>
      </c>
      <c r="B1518" s="179" t="s">
        <v>1038</v>
      </c>
      <c r="C1518" s="157" t="s">
        <v>7787</v>
      </c>
      <c r="D1518" s="173" t="s">
        <v>1198</v>
      </c>
      <c r="E1518" s="157" t="s">
        <v>273</v>
      </c>
      <c r="F1518" s="38" t="s">
        <v>1830</v>
      </c>
      <c r="G1518" s="38">
        <v>47</v>
      </c>
      <c r="H1518" s="38">
        <v>-127</v>
      </c>
      <c r="I1518" s="2">
        <v>9</v>
      </c>
      <c r="J1518" s="38">
        <v>2023</v>
      </c>
      <c r="K1518" s="38" t="s">
        <v>7814</v>
      </c>
      <c r="L1518" s="157">
        <v>45140.256944444445</v>
      </c>
      <c r="M1518" s="157">
        <v>45140.339583333334</v>
      </c>
      <c r="N1518" s="157">
        <v>45140.427083333336</v>
      </c>
      <c r="O1518" s="157">
        <v>45140.488194444442</v>
      </c>
      <c r="P1518" s="38" t="s">
        <v>7819</v>
      </c>
      <c r="Q1518" s="239">
        <f t="shared" ref="Q1518:Q1522" si="268">N1518 - M1518</f>
        <v>8.7500000001455192E-2</v>
      </c>
      <c r="R1518" s="239">
        <f t="shared" ref="R1518:R1522" si="269">O1518 - L1518</f>
        <v>0.23124999999708962</v>
      </c>
      <c r="S1518" s="21">
        <f t="shared" ref="S1518:S1522" si="270">((VALUE(Q1518)) * 24) * 0.25</f>
        <v>0.52500000000873115</v>
      </c>
      <c r="U1518" s="38">
        <v>2656</v>
      </c>
      <c r="V1518" t="s">
        <v>7821</v>
      </c>
    </row>
    <row r="1519" spans="1:22">
      <c r="A1519" s="162" t="s">
        <v>7785</v>
      </c>
      <c r="B1519" s="179" t="s">
        <v>1038</v>
      </c>
      <c r="C1519" s="157" t="s">
        <v>7787</v>
      </c>
      <c r="D1519" s="173" t="s">
        <v>1198</v>
      </c>
      <c r="E1519" s="157" t="s">
        <v>273</v>
      </c>
      <c r="F1519" s="38" t="s">
        <v>1830</v>
      </c>
      <c r="G1519" s="38">
        <v>47</v>
      </c>
      <c r="H1519" s="38">
        <v>-127</v>
      </c>
      <c r="I1519" s="2">
        <v>9</v>
      </c>
      <c r="J1519" s="38">
        <v>2023</v>
      </c>
      <c r="K1519" s="38" t="s">
        <v>7815</v>
      </c>
      <c r="L1519" s="157">
        <v>45140.636805555558</v>
      </c>
      <c r="M1519" s="157">
        <v>45140.711805555555</v>
      </c>
      <c r="N1519" s="157">
        <v>45141.033333333333</v>
      </c>
      <c r="O1519" s="157">
        <v>45141.11041666667</v>
      </c>
      <c r="P1519" s="38" t="s">
        <v>7819</v>
      </c>
      <c r="Q1519" s="239">
        <f t="shared" si="268"/>
        <v>0.32152777777810115</v>
      </c>
      <c r="R1519" s="239">
        <f t="shared" si="269"/>
        <v>0.47361111111240461</v>
      </c>
      <c r="S1519" s="21">
        <f t="shared" si="270"/>
        <v>1.9291666666686069</v>
      </c>
      <c r="U1519" s="38">
        <v>2654</v>
      </c>
      <c r="V1519"/>
    </row>
    <row r="1520" spans="1:22">
      <c r="A1520" s="162" t="s">
        <v>7785</v>
      </c>
      <c r="B1520" s="179" t="s">
        <v>1038</v>
      </c>
      <c r="C1520" s="157" t="s">
        <v>7787</v>
      </c>
      <c r="D1520" s="173" t="s">
        <v>1198</v>
      </c>
      <c r="E1520" s="157" t="s">
        <v>273</v>
      </c>
      <c r="F1520" s="38" t="s">
        <v>1830</v>
      </c>
      <c r="G1520" s="38">
        <v>47</v>
      </c>
      <c r="H1520" s="38">
        <v>-127</v>
      </c>
      <c r="I1520" s="2">
        <v>9</v>
      </c>
      <c r="J1520" s="38">
        <v>2023</v>
      </c>
      <c r="K1520" s="38" t="s">
        <v>7816</v>
      </c>
      <c r="L1520" s="157">
        <v>45141.649305555555</v>
      </c>
      <c r="M1520" s="157">
        <v>45141.722916666666</v>
      </c>
      <c r="N1520" s="157">
        <v>45142.85</v>
      </c>
      <c r="O1520" s="157">
        <v>45142.934027777781</v>
      </c>
      <c r="P1520" s="38" t="s">
        <v>7820</v>
      </c>
      <c r="Q1520" s="239">
        <f t="shared" si="268"/>
        <v>1.1270833333328483</v>
      </c>
      <c r="R1520" s="239">
        <f t="shared" si="269"/>
        <v>1.2847222222262644</v>
      </c>
      <c r="S1520" s="21">
        <f t="shared" si="270"/>
        <v>6.7624999999970896</v>
      </c>
      <c r="U1520" s="38">
        <v>2656</v>
      </c>
      <c r="V1520"/>
    </row>
    <row r="1521" spans="1:22">
      <c r="A1521" s="162" t="s">
        <v>7785</v>
      </c>
      <c r="B1521" s="179" t="s">
        <v>1038</v>
      </c>
      <c r="C1521" s="157" t="s">
        <v>7787</v>
      </c>
      <c r="D1521" s="173" t="s">
        <v>1198</v>
      </c>
      <c r="E1521" s="157" t="s">
        <v>273</v>
      </c>
      <c r="F1521" s="38" t="s">
        <v>1830</v>
      </c>
      <c r="G1521" s="38">
        <v>47</v>
      </c>
      <c r="H1521" s="38">
        <v>-127</v>
      </c>
      <c r="I1521" s="2">
        <v>9</v>
      </c>
      <c r="J1521" s="38">
        <v>2023</v>
      </c>
      <c r="K1521" s="38" t="s">
        <v>7817</v>
      </c>
      <c r="L1521" s="157">
        <v>45143.474999999999</v>
      </c>
      <c r="M1521" s="157">
        <v>45143.550694444442</v>
      </c>
      <c r="N1521" s="157">
        <v>45144.21875</v>
      </c>
      <c r="O1521" s="157">
        <v>45144.304166666669</v>
      </c>
      <c r="P1521" s="38" t="s">
        <v>7820</v>
      </c>
      <c r="Q1521" s="239">
        <f t="shared" si="268"/>
        <v>0.6680555555576575</v>
      </c>
      <c r="R1521" s="239">
        <f t="shared" si="269"/>
        <v>0.82916666667006211</v>
      </c>
      <c r="S1521" s="21">
        <f t="shared" si="270"/>
        <v>4.008333333345945</v>
      </c>
      <c r="U1521" s="38">
        <v>2655</v>
      </c>
      <c r="V1521" t="s">
        <v>7822</v>
      </c>
    </row>
    <row r="1522" spans="1:22">
      <c r="A1522" s="162" t="s">
        <v>7785</v>
      </c>
      <c r="B1522" s="179" t="s">
        <v>1038</v>
      </c>
      <c r="C1522" s="157" t="s">
        <v>7787</v>
      </c>
      <c r="D1522" s="173" t="s">
        <v>1198</v>
      </c>
      <c r="E1522" s="157" t="s">
        <v>273</v>
      </c>
      <c r="F1522" s="38" t="s">
        <v>1830</v>
      </c>
      <c r="G1522" s="38">
        <v>47</v>
      </c>
      <c r="H1522" s="38">
        <v>-127</v>
      </c>
      <c r="I1522" s="2">
        <v>9</v>
      </c>
      <c r="J1522" s="38">
        <v>2023</v>
      </c>
      <c r="K1522" s="38" t="s">
        <v>7818</v>
      </c>
      <c r="L1522" s="157">
        <v>45144.801388888889</v>
      </c>
      <c r="M1522" s="157">
        <v>45144.941666666666</v>
      </c>
      <c r="N1522" s="157">
        <v>45145.049305555556</v>
      </c>
      <c r="O1522" s="157">
        <v>45145.125</v>
      </c>
      <c r="P1522" s="38" t="s">
        <v>7820</v>
      </c>
      <c r="Q1522" s="239">
        <f t="shared" si="268"/>
        <v>0.10763888889050577</v>
      </c>
      <c r="R1522" s="239">
        <f t="shared" si="269"/>
        <v>0.32361111111094942</v>
      </c>
      <c r="S1522" s="21">
        <f t="shared" si="270"/>
        <v>0.64583333334303461</v>
      </c>
      <c r="U1522" s="38">
        <v>2656</v>
      </c>
      <c r="V1522" t="s">
        <v>7823</v>
      </c>
    </row>
    <row r="1523" spans="1:22">
      <c r="A1523" s="162" t="s">
        <v>7825</v>
      </c>
      <c r="B1523" s="179" t="s">
        <v>1038</v>
      </c>
      <c r="C1523" s="157" t="s">
        <v>7826</v>
      </c>
      <c r="D1523" s="38" t="s">
        <v>1107</v>
      </c>
      <c r="E1523" s="157" t="s">
        <v>273</v>
      </c>
      <c r="F1523" s="259" t="s">
        <v>1202</v>
      </c>
      <c r="G1523" s="38">
        <v>44.6</v>
      </c>
      <c r="H1523" s="38">
        <v>-124.3</v>
      </c>
      <c r="I1523" s="38" t="s">
        <v>7305</v>
      </c>
      <c r="J1523" s="38">
        <v>2023</v>
      </c>
      <c r="K1523" s="38" t="s">
        <v>7827</v>
      </c>
      <c r="L1523" s="173">
        <v>45152.978472222225</v>
      </c>
      <c r="M1523" s="173">
        <v>45152.988194444442</v>
      </c>
      <c r="N1523" s="173">
        <v>45153.059027777781</v>
      </c>
      <c r="O1523" s="173">
        <v>45153.093055555553</v>
      </c>
      <c r="P1523" s="38" t="s">
        <v>7878</v>
      </c>
      <c r="Q1523" s="239">
        <f t="shared" ref="Q1523:Q1573" si="271">N1523 - M1523</f>
        <v>7.0833333338669036E-2</v>
      </c>
      <c r="R1523" s="239">
        <f t="shared" ref="R1523:R1573" si="272">O1523 - L1523</f>
        <v>0.11458333332848269</v>
      </c>
      <c r="S1523" s="21">
        <f t="shared" ref="S1523:S1573" si="273">((VALUE(Q1523)) * 24) * 0.25</f>
        <v>0.42500000003201421</v>
      </c>
      <c r="U1523" s="38">
        <v>81</v>
      </c>
      <c r="V1523"/>
    </row>
    <row r="1524" spans="1:22">
      <c r="A1524" s="162" t="s">
        <v>7825</v>
      </c>
      <c r="B1524" s="179" t="s">
        <v>1038</v>
      </c>
      <c r="C1524" s="157" t="s">
        <v>7826</v>
      </c>
      <c r="D1524" s="38" t="s">
        <v>1107</v>
      </c>
      <c r="E1524" s="157" t="s">
        <v>273</v>
      </c>
      <c r="F1524" s="259" t="s">
        <v>1202</v>
      </c>
      <c r="G1524" s="38">
        <v>44.4</v>
      </c>
      <c r="H1524" s="38">
        <v>-125</v>
      </c>
      <c r="I1524" s="38" t="s">
        <v>7305</v>
      </c>
      <c r="J1524" s="38">
        <v>2023</v>
      </c>
      <c r="K1524" s="38" t="s">
        <v>7828</v>
      </c>
      <c r="L1524" s="173">
        <v>45153.482638888891</v>
      </c>
      <c r="M1524" s="173">
        <v>45153.507638888892</v>
      </c>
      <c r="N1524" s="173">
        <v>45153.513194444444</v>
      </c>
      <c r="O1524" s="173">
        <v>45153.552083333336</v>
      </c>
      <c r="P1524" s="38" t="s">
        <v>1660</v>
      </c>
      <c r="Q1524" s="239">
        <f t="shared" si="271"/>
        <v>5.5555555518367328E-3</v>
      </c>
      <c r="R1524" s="239">
        <f t="shared" si="272"/>
        <v>6.9444444445252884E-2</v>
      </c>
      <c r="S1524" s="21">
        <f t="shared" si="273"/>
        <v>3.3333333311020397E-2</v>
      </c>
      <c r="U1524" s="38">
        <v>583.16999999999996</v>
      </c>
      <c r="V1524"/>
    </row>
    <row r="1525" spans="1:22">
      <c r="A1525" s="162" t="s">
        <v>7825</v>
      </c>
      <c r="B1525" s="179" t="s">
        <v>1038</v>
      </c>
      <c r="C1525" s="157" t="s">
        <v>7826</v>
      </c>
      <c r="D1525" s="38" t="s">
        <v>1107</v>
      </c>
      <c r="E1525" s="157" t="s">
        <v>273</v>
      </c>
      <c r="F1525" s="259" t="s">
        <v>1202</v>
      </c>
      <c r="G1525" s="38">
        <v>44.4</v>
      </c>
      <c r="H1525" s="38">
        <v>-125</v>
      </c>
      <c r="I1525" s="38" t="s">
        <v>7305</v>
      </c>
      <c r="J1525" s="38">
        <v>2023</v>
      </c>
      <c r="K1525" s="38" t="s">
        <v>7829</v>
      </c>
      <c r="L1525" s="173">
        <v>45153.65902777778</v>
      </c>
      <c r="M1525" s="173">
        <v>45153.679166666669</v>
      </c>
      <c r="N1525" s="173">
        <v>45153.832638888889</v>
      </c>
      <c r="O1525" s="173">
        <v>45153.857638888891</v>
      </c>
      <c r="P1525" s="38" t="s">
        <v>1660</v>
      </c>
      <c r="Q1525" s="239">
        <f t="shared" si="271"/>
        <v>0.15347222222044365</v>
      </c>
      <c r="R1525" s="239">
        <f t="shared" si="272"/>
        <v>0.19861111111094942</v>
      </c>
      <c r="S1525" s="21">
        <f t="shared" si="273"/>
        <v>0.92083333332266193</v>
      </c>
      <c r="U1525" s="38">
        <v>206.4</v>
      </c>
      <c r="V1525" t="s">
        <v>7889</v>
      </c>
    </row>
    <row r="1526" spans="1:22">
      <c r="A1526" s="162" t="s">
        <v>7825</v>
      </c>
      <c r="B1526" s="179" t="s">
        <v>1038</v>
      </c>
      <c r="C1526" s="157" t="s">
        <v>7826</v>
      </c>
      <c r="D1526" s="38" t="s">
        <v>1107</v>
      </c>
      <c r="E1526" s="157" t="s">
        <v>273</v>
      </c>
      <c r="F1526" s="259" t="s">
        <v>1202</v>
      </c>
      <c r="G1526" s="38">
        <v>44.4</v>
      </c>
      <c r="H1526" s="38">
        <v>-125</v>
      </c>
      <c r="I1526" s="38" t="s">
        <v>7305</v>
      </c>
      <c r="J1526" s="38">
        <v>2023</v>
      </c>
      <c r="K1526" s="38" t="s">
        <v>7830</v>
      </c>
      <c r="L1526" s="173">
        <v>45154.196527777778</v>
      </c>
      <c r="M1526" s="173">
        <v>45154.215277777781</v>
      </c>
      <c r="N1526" s="173">
        <v>45154.228472222225</v>
      </c>
      <c r="O1526" s="173">
        <v>45154.25277777778</v>
      </c>
      <c r="P1526" s="38" t="s">
        <v>1660</v>
      </c>
      <c r="Q1526" s="239">
        <f t="shared" si="271"/>
        <v>1.3194444443797693E-2</v>
      </c>
      <c r="R1526" s="239">
        <f t="shared" si="272"/>
        <v>5.6250000001455192E-2</v>
      </c>
      <c r="S1526" s="21">
        <f t="shared" si="273"/>
        <v>7.9166666662786156E-2</v>
      </c>
      <c r="U1526" s="38">
        <v>204.09</v>
      </c>
      <c r="V1526"/>
    </row>
    <row r="1527" spans="1:22">
      <c r="A1527" s="162" t="s">
        <v>7825</v>
      </c>
      <c r="B1527" s="179" t="s">
        <v>1038</v>
      </c>
      <c r="C1527" s="157" t="s">
        <v>7826</v>
      </c>
      <c r="D1527" s="38" t="s">
        <v>1107</v>
      </c>
      <c r="E1527" s="157" t="s">
        <v>273</v>
      </c>
      <c r="F1527" s="259" t="s">
        <v>1202</v>
      </c>
      <c r="G1527" s="38">
        <v>44.4</v>
      </c>
      <c r="H1527" s="38">
        <v>-125</v>
      </c>
      <c r="I1527" s="38" t="s">
        <v>7305</v>
      </c>
      <c r="J1527" s="38">
        <v>2023</v>
      </c>
      <c r="K1527" s="38" t="s">
        <v>7831</v>
      </c>
      <c r="L1527" s="173">
        <v>45154.280555555553</v>
      </c>
      <c r="M1527" s="173">
        <v>45154.304166666669</v>
      </c>
      <c r="N1527" s="173">
        <v>45154.331944444442</v>
      </c>
      <c r="O1527" s="173">
        <v>45154.361805555556</v>
      </c>
      <c r="P1527" s="38" t="s">
        <v>1660</v>
      </c>
      <c r="Q1527" s="239">
        <f t="shared" si="271"/>
        <v>2.7777777773735579E-2</v>
      </c>
      <c r="R1527" s="239">
        <f t="shared" si="272"/>
        <v>8.1250000002910383E-2</v>
      </c>
      <c r="S1527" s="21">
        <f t="shared" si="273"/>
        <v>0.16666666664241347</v>
      </c>
      <c r="U1527" s="38">
        <v>204.09</v>
      </c>
      <c r="V1527"/>
    </row>
    <row r="1528" spans="1:22">
      <c r="A1528" s="162" t="s">
        <v>7825</v>
      </c>
      <c r="B1528" s="179" t="s">
        <v>1038</v>
      </c>
      <c r="C1528" s="157" t="s">
        <v>7826</v>
      </c>
      <c r="D1528" s="38" t="s">
        <v>1107</v>
      </c>
      <c r="E1528" s="157" t="s">
        <v>273</v>
      </c>
      <c r="F1528" s="259" t="s">
        <v>1202</v>
      </c>
      <c r="G1528" s="38">
        <v>44.4</v>
      </c>
      <c r="H1528" s="38">
        <v>-125</v>
      </c>
      <c r="I1528" s="38" t="s">
        <v>7305</v>
      </c>
      <c r="J1528" s="38">
        <v>2023</v>
      </c>
      <c r="K1528" s="38" t="s">
        <v>7832</v>
      </c>
      <c r="L1528" s="173">
        <v>45154.402083333334</v>
      </c>
      <c r="M1528" s="173">
        <v>45154.415277777778</v>
      </c>
      <c r="N1528" s="173">
        <v>45154.489583333336</v>
      </c>
      <c r="O1528" s="173">
        <v>45154.511805555558</v>
      </c>
      <c r="P1528" s="38" t="s">
        <v>1660</v>
      </c>
      <c r="Q1528" s="239">
        <f t="shared" si="271"/>
        <v>7.4305555557657499E-2</v>
      </c>
      <c r="R1528" s="239">
        <f t="shared" si="272"/>
        <v>0.10972222222335404</v>
      </c>
      <c r="S1528" s="21">
        <f t="shared" si="273"/>
        <v>0.44583333334594499</v>
      </c>
      <c r="U1528" s="38">
        <v>204.09700000000001</v>
      </c>
      <c r="V1528"/>
    </row>
    <row r="1529" spans="1:22">
      <c r="A1529" s="162" t="s">
        <v>7825</v>
      </c>
      <c r="B1529" s="179" t="s">
        <v>1038</v>
      </c>
      <c r="C1529" s="157" t="s">
        <v>7826</v>
      </c>
      <c r="D1529" s="38" t="s">
        <v>1107</v>
      </c>
      <c r="E1529" s="157" t="s">
        <v>273</v>
      </c>
      <c r="F1529" s="259" t="s">
        <v>1202</v>
      </c>
      <c r="G1529" s="38">
        <v>44.4</v>
      </c>
      <c r="H1529" s="38">
        <v>-125</v>
      </c>
      <c r="I1529" s="38" t="s">
        <v>7305</v>
      </c>
      <c r="J1529" s="38">
        <v>2023</v>
      </c>
      <c r="K1529" s="38" t="s">
        <v>7833</v>
      </c>
      <c r="L1529" s="173">
        <v>45154.554166666669</v>
      </c>
      <c r="M1529" s="173">
        <v>45154.62777777778</v>
      </c>
      <c r="N1529" s="173">
        <v>45154.775000000001</v>
      </c>
      <c r="O1529" s="173">
        <v>45154.803472222222</v>
      </c>
      <c r="P1529" s="38" t="s">
        <v>1660</v>
      </c>
      <c r="Q1529" s="239">
        <f t="shared" si="271"/>
        <v>0.14722222222189885</v>
      </c>
      <c r="R1529" s="239">
        <f t="shared" si="272"/>
        <v>0.24930555555329192</v>
      </c>
      <c r="S1529" s="21">
        <f t="shared" si="273"/>
        <v>0.88333333333139308</v>
      </c>
      <c r="U1529" s="38">
        <v>580.88400000000001</v>
      </c>
      <c r="V1529"/>
    </row>
    <row r="1530" spans="1:22">
      <c r="A1530" s="162" t="s">
        <v>7825</v>
      </c>
      <c r="B1530" s="179" t="s">
        <v>1038</v>
      </c>
      <c r="C1530" s="157" t="s">
        <v>7826</v>
      </c>
      <c r="D1530" s="38" t="s">
        <v>1107</v>
      </c>
      <c r="E1530" s="157" t="s">
        <v>273</v>
      </c>
      <c r="F1530" s="259" t="s">
        <v>1202</v>
      </c>
      <c r="G1530" s="38">
        <v>44.5</v>
      </c>
      <c r="H1530" s="38">
        <v>-125.4</v>
      </c>
      <c r="I1530" s="38" t="s">
        <v>7305</v>
      </c>
      <c r="J1530" s="38">
        <v>2023</v>
      </c>
      <c r="K1530" s="38" t="s">
        <v>7834</v>
      </c>
      <c r="L1530" s="173">
        <v>45155.115972222222</v>
      </c>
      <c r="M1530" s="173">
        <v>45155.137499999997</v>
      </c>
      <c r="N1530" s="173">
        <v>45155.192361111112</v>
      </c>
      <c r="O1530" s="173">
        <v>45155.219444444447</v>
      </c>
      <c r="P1530" s="38" t="s">
        <v>1622</v>
      </c>
      <c r="Q1530" s="239">
        <f t="shared" si="271"/>
        <v>5.4861111115314998E-2</v>
      </c>
      <c r="R1530" s="239">
        <f t="shared" si="272"/>
        <v>0.10347222222480923</v>
      </c>
      <c r="S1530" s="21">
        <f t="shared" si="273"/>
        <v>0.32916666669188999</v>
      </c>
      <c r="U1530" s="38">
        <v>201.857</v>
      </c>
      <c r="V1530"/>
    </row>
    <row r="1531" spans="1:22">
      <c r="A1531" s="162" t="s">
        <v>7825</v>
      </c>
      <c r="B1531" s="179" t="s">
        <v>1038</v>
      </c>
      <c r="C1531" s="157" t="s">
        <v>7826</v>
      </c>
      <c r="D1531" s="38" t="s">
        <v>1107</v>
      </c>
      <c r="E1531" s="157" t="s">
        <v>273</v>
      </c>
      <c r="F1531" s="259" t="s">
        <v>1202</v>
      </c>
      <c r="G1531" s="38">
        <v>44.5</v>
      </c>
      <c r="H1531" s="38">
        <v>-125.4</v>
      </c>
      <c r="I1531" s="38" t="s">
        <v>7305</v>
      </c>
      <c r="J1531" s="38">
        <v>2023</v>
      </c>
      <c r="K1531" s="38" t="s">
        <v>7835</v>
      </c>
      <c r="L1531" s="173">
        <v>45155.272916666669</v>
      </c>
      <c r="M1531" s="173">
        <v>45155.298611111109</v>
      </c>
      <c r="N1531" s="173">
        <v>45155.36041666667</v>
      </c>
      <c r="O1531" s="173">
        <v>45155.388888888891</v>
      </c>
      <c r="P1531" s="38" t="s">
        <v>1622</v>
      </c>
      <c r="Q1531" s="239">
        <f t="shared" si="271"/>
        <v>6.1805555560567882E-2</v>
      </c>
      <c r="R1531" s="239">
        <f t="shared" si="272"/>
        <v>0.11597222222189885</v>
      </c>
      <c r="S1531" s="21">
        <f t="shared" si="273"/>
        <v>0.37083333336340729</v>
      </c>
      <c r="U1531" s="38">
        <v>194.63800000000001</v>
      </c>
      <c r="V1531"/>
    </row>
    <row r="1532" spans="1:22">
      <c r="A1532" s="162" t="s">
        <v>7825</v>
      </c>
      <c r="B1532" s="179" t="s">
        <v>1038</v>
      </c>
      <c r="C1532" s="157" t="s">
        <v>7826</v>
      </c>
      <c r="D1532" s="38" t="s">
        <v>1107</v>
      </c>
      <c r="E1532" s="157" t="s">
        <v>273</v>
      </c>
      <c r="F1532" s="259" t="s">
        <v>1202</v>
      </c>
      <c r="G1532" s="38">
        <v>44.5</v>
      </c>
      <c r="H1532" s="38">
        <v>-125.4</v>
      </c>
      <c r="I1532" s="38" t="s">
        <v>7305</v>
      </c>
      <c r="J1532" s="38">
        <v>2023</v>
      </c>
      <c r="K1532" s="316" t="s">
        <v>7836</v>
      </c>
      <c r="L1532" s="308">
        <v>45155.587500000001</v>
      </c>
      <c r="M1532" s="308">
        <v>45155.615277777775</v>
      </c>
      <c r="N1532" s="308">
        <v>45155.650694444441</v>
      </c>
      <c r="O1532" s="308">
        <v>45155.677777777775</v>
      </c>
      <c r="P1532" s="316" t="s">
        <v>1622</v>
      </c>
      <c r="Q1532" s="239">
        <f t="shared" si="271"/>
        <v>3.5416666665696539E-2</v>
      </c>
      <c r="R1532" s="239">
        <f t="shared" si="272"/>
        <v>9.0277777773735579E-2</v>
      </c>
      <c r="S1532" s="21">
        <f t="shared" si="273"/>
        <v>0.21249999999417923</v>
      </c>
      <c r="U1532" s="316">
        <v>193.22399999999999</v>
      </c>
      <c r="V1532" s="317" t="s">
        <v>7890</v>
      </c>
    </row>
    <row r="1533" spans="1:22">
      <c r="A1533" s="162" t="s">
        <v>7825</v>
      </c>
      <c r="B1533" s="179" t="s">
        <v>1038</v>
      </c>
      <c r="C1533" s="157" t="s">
        <v>7826</v>
      </c>
      <c r="D1533" s="38" t="s">
        <v>1107</v>
      </c>
      <c r="E1533" s="157" t="s">
        <v>273</v>
      </c>
      <c r="F1533" s="259" t="s">
        <v>1202</v>
      </c>
      <c r="G1533" s="38">
        <v>44.5</v>
      </c>
      <c r="H1533" s="38">
        <v>-125.4</v>
      </c>
      <c r="I1533" s="38" t="s">
        <v>7305</v>
      </c>
      <c r="J1533" s="38">
        <v>2023</v>
      </c>
      <c r="K1533" s="316" t="s">
        <v>7837</v>
      </c>
      <c r="L1533" s="308">
        <v>45155.727083333331</v>
      </c>
      <c r="M1533" s="308">
        <v>45155.761805555558</v>
      </c>
      <c r="N1533" s="308">
        <v>45155.853472222225</v>
      </c>
      <c r="O1533" s="308">
        <v>45155.873611111114</v>
      </c>
      <c r="P1533" s="316" t="s">
        <v>1622</v>
      </c>
      <c r="Q1533" s="239">
        <f t="shared" si="271"/>
        <v>9.1666666667151731E-2</v>
      </c>
      <c r="R1533" s="239">
        <f t="shared" si="272"/>
        <v>0.14652777778246673</v>
      </c>
      <c r="S1533" s="21">
        <f t="shared" si="273"/>
        <v>0.55000000000291038</v>
      </c>
      <c r="U1533" s="316">
        <v>203.13399999999999</v>
      </c>
      <c r="V1533" s="317"/>
    </row>
    <row r="1534" spans="1:22">
      <c r="A1534" s="162" t="s">
        <v>7825</v>
      </c>
      <c r="B1534" s="179" t="s">
        <v>1038</v>
      </c>
      <c r="C1534" s="157" t="s">
        <v>7826</v>
      </c>
      <c r="D1534" s="38" t="s">
        <v>1107</v>
      </c>
      <c r="E1534" s="157" t="s">
        <v>273</v>
      </c>
      <c r="F1534" s="259" t="s">
        <v>1202</v>
      </c>
      <c r="G1534" s="38">
        <v>44.5</v>
      </c>
      <c r="H1534" s="38">
        <v>-125.4</v>
      </c>
      <c r="I1534" s="38" t="s">
        <v>7305</v>
      </c>
      <c r="J1534" s="38">
        <v>2023</v>
      </c>
      <c r="K1534" s="316" t="s">
        <v>7838</v>
      </c>
      <c r="L1534" s="308">
        <v>45155.96597222222</v>
      </c>
      <c r="M1534" s="308">
        <v>45156.0625</v>
      </c>
      <c r="N1534" s="308">
        <v>45156.238194444442</v>
      </c>
      <c r="O1534" s="308">
        <v>45156.319444444445</v>
      </c>
      <c r="P1534" s="316" t="s">
        <v>1622</v>
      </c>
      <c r="Q1534" s="239">
        <f t="shared" si="271"/>
        <v>0.1756944444423425</v>
      </c>
      <c r="R1534" s="239">
        <f t="shared" si="272"/>
        <v>0.35347222222480923</v>
      </c>
      <c r="S1534" s="21">
        <f t="shared" si="273"/>
        <v>1.054166666654055</v>
      </c>
      <c r="U1534" s="316">
        <v>2902.1990000000001</v>
      </c>
      <c r="V1534" s="317"/>
    </row>
    <row r="1535" spans="1:22">
      <c r="A1535" s="162" t="s">
        <v>7825</v>
      </c>
      <c r="B1535" s="179" t="s">
        <v>1038</v>
      </c>
      <c r="C1535" s="157" t="s">
        <v>7826</v>
      </c>
      <c r="D1535" s="38" t="s">
        <v>1107</v>
      </c>
      <c r="E1535" s="157" t="s">
        <v>273</v>
      </c>
      <c r="F1535" s="259" t="s">
        <v>1202</v>
      </c>
      <c r="G1535" s="38">
        <v>44.6</v>
      </c>
      <c r="H1535" s="38">
        <v>-124.3</v>
      </c>
      <c r="I1535" s="38" t="s">
        <v>7305</v>
      </c>
      <c r="J1535" s="38">
        <v>2023</v>
      </c>
      <c r="K1535" s="38" t="s">
        <v>7839</v>
      </c>
      <c r="L1535" s="173">
        <v>45156.691666666666</v>
      </c>
      <c r="M1535" s="173">
        <v>45156.701388888891</v>
      </c>
      <c r="N1535" s="173">
        <v>45156.706944444442</v>
      </c>
      <c r="O1535" s="173">
        <v>45156.727777777778</v>
      </c>
      <c r="P1535" s="316" t="s">
        <v>7878</v>
      </c>
      <c r="Q1535" s="239">
        <f t="shared" si="271"/>
        <v>5.5555555518367328E-3</v>
      </c>
      <c r="R1535" s="239">
        <f t="shared" si="272"/>
        <v>3.6111111112404615E-2</v>
      </c>
      <c r="S1535" s="21">
        <f t="shared" si="273"/>
        <v>3.3333333311020397E-2</v>
      </c>
      <c r="U1535" s="38">
        <v>79.08</v>
      </c>
      <c r="V1535"/>
    </row>
    <row r="1536" spans="1:22">
      <c r="A1536" s="162" t="s">
        <v>7825</v>
      </c>
      <c r="B1536" s="179" t="s">
        <v>1038</v>
      </c>
      <c r="C1536" s="157" t="s">
        <v>7826</v>
      </c>
      <c r="D1536" s="38" t="s">
        <v>1107</v>
      </c>
      <c r="E1536" s="157" t="s">
        <v>273</v>
      </c>
      <c r="F1536" s="259" t="s">
        <v>1202</v>
      </c>
      <c r="G1536" s="38">
        <v>45</v>
      </c>
      <c r="H1536" s="38">
        <v>-124.6</v>
      </c>
      <c r="I1536" s="38" t="s">
        <v>7305</v>
      </c>
      <c r="J1536" s="38">
        <v>2023</v>
      </c>
      <c r="K1536" s="38" t="s">
        <v>7840</v>
      </c>
      <c r="L1536" s="173">
        <v>45159.67083333333</v>
      </c>
      <c r="M1536" s="173">
        <v>45159.690972222219</v>
      </c>
      <c r="N1536" s="173">
        <v>45159.73333333333</v>
      </c>
      <c r="O1536" s="173">
        <v>45159.75277777778</v>
      </c>
      <c r="P1536" s="316" t="s">
        <v>7879</v>
      </c>
      <c r="Q1536" s="239">
        <f t="shared" si="271"/>
        <v>4.2361111110949423E-2</v>
      </c>
      <c r="R1536" s="239">
        <f t="shared" si="272"/>
        <v>8.1944444449618459E-2</v>
      </c>
      <c r="S1536" s="21">
        <f t="shared" si="273"/>
        <v>0.25416666666569654</v>
      </c>
      <c r="U1536" s="38">
        <v>443.577</v>
      </c>
      <c r="V1536"/>
    </row>
    <row r="1537" spans="1:22">
      <c r="A1537" s="162" t="s">
        <v>7825</v>
      </c>
      <c r="B1537" s="179" t="s">
        <v>1038</v>
      </c>
      <c r="C1537" s="157" t="s">
        <v>7826</v>
      </c>
      <c r="D1537" s="38" t="s">
        <v>1107</v>
      </c>
      <c r="E1537" s="157" t="s">
        <v>273</v>
      </c>
      <c r="F1537" s="259" t="s">
        <v>1202</v>
      </c>
      <c r="G1537" s="38">
        <v>0</v>
      </c>
      <c r="H1537" s="38">
        <v>0</v>
      </c>
      <c r="I1537" s="38" t="s">
        <v>7305</v>
      </c>
      <c r="J1537" s="38">
        <v>2023</v>
      </c>
      <c r="K1537" s="38" t="s">
        <v>7841</v>
      </c>
      <c r="L1537" s="173">
        <v>45159.894444444442</v>
      </c>
      <c r="M1537" s="173" t="s">
        <v>1280</v>
      </c>
      <c r="N1537" s="173" t="s">
        <v>1280</v>
      </c>
      <c r="O1537" s="173">
        <v>45159.925000000003</v>
      </c>
      <c r="P1537" s="316" t="s">
        <v>7878</v>
      </c>
      <c r="Q1537" s="239">
        <v>0</v>
      </c>
      <c r="R1537" s="239">
        <f t="shared" si="272"/>
        <v>3.0555555560567882E-2</v>
      </c>
      <c r="S1537" s="21">
        <f t="shared" si="273"/>
        <v>0</v>
      </c>
      <c r="U1537" s="38"/>
      <c r="V1537"/>
    </row>
    <row r="1538" spans="1:22">
      <c r="A1538" s="162" t="s">
        <v>7825</v>
      </c>
      <c r="B1538" s="179" t="s">
        <v>1038</v>
      </c>
      <c r="C1538" s="157" t="s">
        <v>7826</v>
      </c>
      <c r="D1538" s="38" t="s">
        <v>1107</v>
      </c>
      <c r="E1538" s="157" t="s">
        <v>273</v>
      </c>
      <c r="F1538" s="259" t="s">
        <v>1202</v>
      </c>
      <c r="G1538" s="38">
        <v>44.6</v>
      </c>
      <c r="H1538" s="38">
        <v>-124.3</v>
      </c>
      <c r="I1538" s="38" t="s">
        <v>7305</v>
      </c>
      <c r="J1538" s="38">
        <v>2023</v>
      </c>
      <c r="K1538" s="38" t="s">
        <v>7842</v>
      </c>
      <c r="L1538" s="173">
        <v>45160.352083333331</v>
      </c>
      <c r="M1538" s="173">
        <v>45160.378472222219</v>
      </c>
      <c r="N1538" s="173">
        <v>45160.435416666667</v>
      </c>
      <c r="O1538" s="173">
        <v>45160.45416666667</v>
      </c>
      <c r="P1538" s="316" t="s">
        <v>7878</v>
      </c>
      <c r="Q1538" s="239">
        <f t="shared" si="271"/>
        <v>5.6944444448163267E-2</v>
      </c>
      <c r="R1538" s="239">
        <f t="shared" si="272"/>
        <v>0.10208333333866904</v>
      </c>
      <c r="S1538" s="21">
        <f t="shared" si="273"/>
        <v>0.3416666666889796</v>
      </c>
      <c r="U1538" s="38">
        <v>80.941000000000003</v>
      </c>
      <c r="V1538"/>
    </row>
    <row r="1539" spans="1:22">
      <c r="A1539" s="162" t="s">
        <v>7825</v>
      </c>
      <c r="B1539" s="179" t="s">
        <v>1038</v>
      </c>
      <c r="C1539" s="157" t="s">
        <v>7826</v>
      </c>
      <c r="D1539" s="38" t="s">
        <v>1107</v>
      </c>
      <c r="E1539" s="157" t="s">
        <v>273</v>
      </c>
      <c r="F1539" s="259" t="s">
        <v>1202</v>
      </c>
      <c r="G1539" s="38">
        <v>44.6</v>
      </c>
      <c r="H1539" s="38">
        <v>-124.3</v>
      </c>
      <c r="I1539" s="38" t="s">
        <v>7305</v>
      </c>
      <c r="J1539" s="38">
        <v>2023</v>
      </c>
      <c r="K1539" s="38" t="s">
        <v>7843</v>
      </c>
      <c r="L1539" s="173">
        <v>45160.489583333336</v>
      </c>
      <c r="M1539" s="173">
        <v>45160.519444444442</v>
      </c>
      <c r="N1539" s="173">
        <v>45160.614583333336</v>
      </c>
      <c r="O1539" s="173">
        <v>45160.629861111112</v>
      </c>
      <c r="P1539" s="316" t="s">
        <v>7878</v>
      </c>
      <c r="Q1539" s="239">
        <f t="shared" si="271"/>
        <v>9.5138888893416151E-2</v>
      </c>
      <c r="R1539" s="239">
        <f t="shared" si="272"/>
        <v>0.14027777777664596</v>
      </c>
      <c r="S1539" s="21">
        <f t="shared" si="273"/>
        <v>0.57083333336049691</v>
      </c>
      <c r="U1539" s="38">
        <v>80.966999999999999</v>
      </c>
      <c r="V1539"/>
    </row>
    <row r="1540" spans="1:22">
      <c r="A1540" s="162" t="s">
        <v>7825</v>
      </c>
      <c r="B1540" s="179" t="s">
        <v>1038</v>
      </c>
      <c r="C1540" s="157" t="s">
        <v>7826</v>
      </c>
      <c r="D1540" s="38" t="s">
        <v>1107</v>
      </c>
      <c r="E1540" s="157" t="s">
        <v>273</v>
      </c>
      <c r="F1540" s="259" t="s">
        <v>1202</v>
      </c>
      <c r="G1540" s="38">
        <v>44.7</v>
      </c>
      <c r="H1540" s="38">
        <v>-124.5</v>
      </c>
      <c r="I1540" s="38" t="s">
        <v>7305</v>
      </c>
      <c r="J1540" s="38">
        <v>2023</v>
      </c>
      <c r="K1540" s="38" t="s">
        <v>7844</v>
      </c>
      <c r="L1540" s="173">
        <v>45160.756944444445</v>
      </c>
      <c r="M1540" s="173">
        <v>45160.768750000003</v>
      </c>
      <c r="N1540" s="173">
        <v>45160.861111111109</v>
      </c>
      <c r="O1540" s="173">
        <v>45160.865972222222</v>
      </c>
      <c r="P1540" s="38" t="s">
        <v>7880</v>
      </c>
      <c r="Q1540" s="239">
        <f t="shared" si="271"/>
        <v>9.2361111106583849E-2</v>
      </c>
      <c r="R1540" s="239">
        <f t="shared" si="272"/>
        <v>0.10902777777664596</v>
      </c>
      <c r="S1540" s="21">
        <f t="shared" si="273"/>
        <v>0.55416666663950309</v>
      </c>
      <c r="U1540" s="38">
        <v>113.485</v>
      </c>
      <c r="V1540"/>
    </row>
    <row r="1541" spans="1:22">
      <c r="A1541" s="162" t="s">
        <v>7825</v>
      </c>
      <c r="B1541" s="179" t="s">
        <v>1038</v>
      </c>
      <c r="C1541" s="157" t="s">
        <v>7826</v>
      </c>
      <c r="D1541" s="38" t="s">
        <v>1107</v>
      </c>
      <c r="E1541" s="157" t="s">
        <v>273</v>
      </c>
      <c r="F1541" s="259" t="s">
        <v>1202</v>
      </c>
      <c r="G1541" s="38">
        <v>45.8</v>
      </c>
      <c r="H1541" s="38">
        <v>-129.80000000000001</v>
      </c>
      <c r="I1541" s="38" t="s">
        <v>7306</v>
      </c>
      <c r="J1541" s="38">
        <v>2023</v>
      </c>
      <c r="K1541" s="38" t="s">
        <v>7845</v>
      </c>
      <c r="L1541" s="173">
        <v>45163.578472222223</v>
      </c>
      <c r="M1541" s="173">
        <v>45163.604166666664</v>
      </c>
      <c r="N1541" s="173">
        <v>45163.626388888886</v>
      </c>
      <c r="O1541" s="173">
        <v>45163.633333333331</v>
      </c>
      <c r="P1541" s="316" t="s">
        <v>7881</v>
      </c>
      <c r="Q1541" s="239">
        <f t="shared" si="271"/>
        <v>2.2222222221898846E-2</v>
      </c>
      <c r="R1541" s="239">
        <f t="shared" si="272"/>
        <v>5.486111110803904E-2</v>
      </c>
      <c r="S1541" s="21">
        <f t="shared" si="273"/>
        <v>0.13333333333139308</v>
      </c>
      <c r="U1541" s="38">
        <v>190.19900000000001</v>
      </c>
      <c r="V1541"/>
    </row>
    <row r="1542" spans="1:22">
      <c r="A1542" s="162" t="s">
        <v>7825</v>
      </c>
      <c r="B1542" s="179" t="s">
        <v>1038</v>
      </c>
      <c r="C1542" s="157" t="s">
        <v>7826</v>
      </c>
      <c r="D1542" s="38" t="s">
        <v>1107</v>
      </c>
      <c r="E1542" s="157" t="s">
        <v>273</v>
      </c>
      <c r="F1542" s="259" t="s">
        <v>1202</v>
      </c>
      <c r="G1542" s="38">
        <v>45.8</v>
      </c>
      <c r="H1542" s="38">
        <v>-129.80000000000001</v>
      </c>
      <c r="I1542" s="38" t="s">
        <v>7306</v>
      </c>
      <c r="J1542" s="38">
        <v>2023</v>
      </c>
      <c r="K1542" s="38" t="s">
        <v>7846</v>
      </c>
      <c r="L1542" s="173">
        <v>45163.695138888892</v>
      </c>
      <c r="M1542" s="173">
        <v>45163.706944444442</v>
      </c>
      <c r="N1542" s="173">
        <v>45163.745138888888</v>
      </c>
      <c r="O1542" s="173">
        <v>45163.767361111109</v>
      </c>
      <c r="P1542" s="38" t="s">
        <v>7881</v>
      </c>
      <c r="Q1542" s="239">
        <f t="shared" si="271"/>
        <v>3.8194444445252884E-2</v>
      </c>
      <c r="R1542" s="239">
        <f t="shared" si="272"/>
        <v>7.2222222217533272E-2</v>
      </c>
      <c r="S1542" s="21">
        <f t="shared" si="273"/>
        <v>0.22916666667151731</v>
      </c>
      <c r="U1542" s="38">
        <v>200.666</v>
      </c>
      <c r="V1542"/>
    </row>
    <row r="1543" spans="1:22">
      <c r="A1543" s="162" t="s">
        <v>7825</v>
      </c>
      <c r="B1543" s="179" t="s">
        <v>1038</v>
      </c>
      <c r="C1543" s="157" t="s">
        <v>7826</v>
      </c>
      <c r="D1543" s="38" t="s">
        <v>1107</v>
      </c>
      <c r="E1543" s="157" t="s">
        <v>273</v>
      </c>
      <c r="F1543" s="259" t="s">
        <v>1202</v>
      </c>
      <c r="G1543" s="38">
        <v>45.8</v>
      </c>
      <c r="H1543" s="38">
        <v>-129.80000000000001</v>
      </c>
      <c r="I1543" s="38" t="s">
        <v>7306</v>
      </c>
      <c r="J1543" s="38">
        <v>2023</v>
      </c>
      <c r="K1543" s="38" t="s">
        <v>7847</v>
      </c>
      <c r="L1543" s="173">
        <v>45163.840277777781</v>
      </c>
      <c r="M1543" s="173">
        <v>45163.856249999997</v>
      </c>
      <c r="N1543" s="173">
        <v>45163.893750000003</v>
      </c>
      <c r="O1543" s="173">
        <v>45163.913194444445</v>
      </c>
      <c r="P1543" s="38" t="s">
        <v>7881</v>
      </c>
      <c r="Q1543" s="239">
        <f t="shared" si="271"/>
        <v>3.7500000005820766E-2</v>
      </c>
      <c r="R1543" s="239">
        <f t="shared" si="272"/>
        <v>7.2916666664241347E-2</v>
      </c>
      <c r="S1543" s="21">
        <f t="shared" si="273"/>
        <v>0.2250000000349246</v>
      </c>
      <c r="U1543" s="38">
        <v>193.90799999999999</v>
      </c>
      <c r="V1543"/>
    </row>
    <row r="1544" spans="1:22">
      <c r="A1544" s="162" t="s">
        <v>7825</v>
      </c>
      <c r="B1544" s="179" t="s">
        <v>1038</v>
      </c>
      <c r="C1544" s="157" t="s">
        <v>7826</v>
      </c>
      <c r="D1544" s="38" t="s">
        <v>1107</v>
      </c>
      <c r="E1544" s="157" t="s">
        <v>273</v>
      </c>
      <c r="F1544" s="259" t="s">
        <v>1202</v>
      </c>
      <c r="G1544" s="38">
        <v>45.8</v>
      </c>
      <c r="H1544" s="38">
        <v>-129.80000000000001</v>
      </c>
      <c r="I1544" s="38" t="s">
        <v>7306</v>
      </c>
      <c r="J1544" s="38">
        <v>2023</v>
      </c>
      <c r="K1544" s="38" t="s">
        <v>7848</v>
      </c>
      <c r="L1544" s="173">
        <v>45163.939583333333</v>
      </c>
      <c r="M1544" s="173">
        <v>45163.95416666667</v>
      </c>
      <c r="N1544" s="173">
        <v>45164.024305555555</v>
      </c>
      <c r="O1544" s="173">
        <v>45164.060416666667</v>
      </c>
      <c r="P1544" s="38" t="s">
        <v>7881</v>
      </c>
      <c r="Q1544" s="239">
        <f t="shared" si="271"/>
        <v>7.0138888884685002E-2</v>
      </c>
      <c r="R1544" s="239">
        <f t="shared" si="272"/>
        <v>0.12083333333430346</v>
      </c>
      <c r="S1544" s="21">
        <f t="shared" si="273"/>
        <v>0.42083333330811001</v>
      </c>
      <c r="U1544" s="38">
        <v>201.255</v>
      </c>
      <c r="V1544"/>
    </row>
    <row r="1545" spans="1:22">
      <c r="A1545" s="162" t="s">
        <v>7825</v>
      </c>
      <c r="B1545" s="179" t="s">
        <v>1038</v>
      </c>
      <c r="C1545" s="157" t="s">
        <v>7826</v>
      </c>
      <c r="D1545" s="38" t="s">
        <v>1107</v>
      </c>
      <c r="E1545" s="157" t="s">
        <v>273</v>
      </c>
      <c r="F1545" s="259" t="s">
        <v>1202</v>
      </c>
      <c r="G1545" s="38">
        <v>45.9</v>
      </c>
      <c r="H1545" s="38">
        <v>-130</v>
      </c>
      <c r="I1545" s="38" t="s">
        <v>7306</v>
      </c>
      <c r="J1545" s="38">
        <v>2023</v>
      </c>
      <c r="K1545" s="38" t="s">
        <v>7849</v>
      </c>
      <c r="L1545" s="173">
        <v>45164.211111111108</v>
      </c>
      <c r="M1545" s="173">
        <v>45164.26666666667</v>
      </c>
      <c r="N1545" s="173">
        <v>45164.549305555556</v>
      </c>
      <c r="O1545" s="173">
        <v>45164.63958333333</v>
      </c>
      <c r="P1545" s="38" t="s">
        <v>7882</v>
      </c>
      <c r="Q1545" s="239">
        <f t="shared" si="271"/>
        <v>0.28263888888614019</v>
      </c>
      <c r="R1545" s="239">
        <f t="shared" si="272"/>
        <v>0.42847222222189885</v>
      </c>
      <c r="S1545" s="21">
        <f t="shared" si="273"/>
        <v>1.6958333333168412</v>
      </c>
      <c r="U1545" s="38">
        <v>1539.3889999999999</v>
      </c>
      <c r="V1545"/>
    </row>
    <row r="1546" spans="1:22">
      <c r="A1546" s="162" t="s">
        <v>7825</v>
      </c>
      <c r="B1546" s="179" t="s">
        <v>1038</v>
      </c>
      <c r="C1546" s="157" t="s">
        <v>7826</v>
      </c>
      <c r="D1546" s="38" t="s">
        <v>1107</v>
      </c>
      <c r="E1546" s="157" t="s">
        <v>273</v>
      </c>
      <c r="F1546" s="259" t="s">
        <v>1202</v>
      </c>
      <c r="G1546" s="38">
        <v>46</v>
      </c>
      <c r="H1546" s="38">
        <v>-130</v>
      </c>
      <c r="I1546" s="38" t="s">
        <v>7306</v>
      </c>
      <c r="J1546" s="38">
        <v>2023</v>
      </c>
      <c r="K1546" s="38" t="s">
        <v>7850</v>
      </c>
      <c r="L1546" s="173">
        <v>45164.765972222223</v>
      </c>
      <c r="M1546" s="173">
        <v>45164.770833333336</v>
      </c>
      <c r="N1546" s="173">
        <v>45164.779861111114</v>
      </c>
      <c r="O1546" s="173">
        <v>45164.78402777778</v>
      </c>
      <c r="P1546" s="38" t="s">
        <v>7883</v>
      </c>
      <c r="Q1546" s="239">
        <f t="shared" si="271"/>
        <v>9.0277777781011537E-3</v>
      </c>
      <c r="R1546" s="239">
        <f t="shared" si="272"/>
        <v>1.8055555556202307E-2</v>
      </c>
      <c r="S1546" s="21">
        <f t="shared" si="273"/>
        <v>5.4166666668606922E-2</v>
      </c>
      <c r="U1546" s="38">
        <v>45.298999999999999</v>
      </c>
      <c r="V1546"/>
    </row>
    <row r="1547" spans="1:22">
      <c r="A1547" s="162" t="s">
        <v>7825</v>
      </c>
      <c r="B1547" s="179" t="s">
        <v>1038</v>
      </c>
      <c r="C1547" s="157" t="s">
        <v>7826</v>
      </c>
      <c r="D1547" s="38" t="s">
        <v>1107</v>
      </c>
      <c r="E1547" s="157" t="s">
        <v>273</v>
      </c>
      <c r="F1547" s="259" t="s">
        <v>1202</v>
      </c>
      <c r="G1547" s="38">
        <v>44.6</v>
      </c>
      <c r="H1547" s="38">
        <v>-125.1</v>
      </c>
      <c r="I1547" s="38" t="s">
        <v>7305</v>
      </c>
      <c r="J1547" s="38">
        <v>2023</v>
      </c>
      <c r="K1547" s="38" t="s">
        <v>7851</v>
      </c>
      <c r="L1547" s="173">
        <v>45165.59652777778</v>
      </c>
      <c r="M1547" s="173">
        <v>45165.631249999999</v>
      </c>
      <c r="N1547" s="173">
        <v>45165.784722222219</v>
      </c>
      <c r="O1547" s="173">
        <v>45165.811111111114</v>
      </c>
      <c r="P1547" s="38" t="s">
        <v>1400</v>
      </c>
      <c r="Q1547" s="239">
        <f t="shared" si="271"/>
        <v>0.15347222222044365</v>
      </c>
      <c r="R1547" s="239">
        <f t="shared" si="272"/>
        <v>0.21458333333430346</v>
      </c>
      <c r="S1547" s="21">
        <f t="shared" si="273"/>
        <v>0.92083333332266193</v>
      </c>
      <c r="U1547" s="38">
        <v>773.755</v>
      </c>
      <c r="V1547"/>
    </row>
    <row r="1548" spans="1:22">
      <c r="A1548" s="162" t="s">
        <v>7825</v>
      </c>
      <c r="B1548" s="179" t="s">
        <v>1038</v>
      </c>
      <c r="C1548" s="157" t="s">
        <v>7826</v>
      </c>
      <c r="D1548" s="38" t="s">
        <v>1107</v>
      </c>
      <c r="E1548" s="157" t="s">
        <v>273</v>
      </c>
      <c r="F1548" s="259" t="s">
        <v>1202</v>
      </c>
      <c r="G1548" s="38">
        <v>44.6</v>
      </c>
      <c r="H1548" s="38">
        <v>-125.1</v>
      </c>
      <c r="I1548" s="38" t="s">
        <v>7305</v>
      </c>
      <c r="J1548" s="38">
        <v>2023</v>
      </c>
      <c r="K1548" s="38" t="s">
        <v>7852</v>
      </c>
      <c r="L1548" s="173">
        <v>45165.829861111109</v>
      </c>
      <c r="M1548" s="173">
        <v>45165.863194444442</v>
      </c>
      <c r="N1548" s="173">
        <v>45165.986111111109</v>
      </c>
      <c r="O1548" s="173">
        <v>45166.008333333331</v>
      </c>
      <c r="P1548" s="38" t="s">
        <v>1400</v>
      </c>
      <c r="Q1548" s="239">
        <f t="shared" si="271"/>
        <v>0.12291666666715173</v>
      </c>
      <c r="R1548" s="239">
        <f t="shared" si="272"/>
        <v>0.17847222222189885</v>
      </c>
      <c r="S1548" s="21">
        <f t="shared" si="273"/>
        <v>0.73750000000291038</v>
      </c>
      <c r="U1548" s="38">
        <v>773.55600000000004</v>
      </c>
      <c r="V1548"/>
    </row>
    <row r="1549" spans="1:22">
      <c r="A1549" s="162" t="s">
        <v>7825</v>
      </c>
      <c r="B1549" s="179" t="s">
        <v>1038</v>
      </c>
      <c r="C1549" s="157" t="s">
        <v>7826</v>
      </c>
      <c r="D1549" s="38" t="s">
        <v>1107</v>
      </c>
      <c r="E1549" s="157" t="s">
        <v>273</v>
      </c>
      <c r="F1549" s="259" t="s">
        <v>1202</v>
      </c>
      <c r="G1549" s="38">
        <v>44.6</v>
      </c>
      <c r="H1549" s="38">
        <v>-125.1</v>
      </c>
      <c r="I1549" s="38" t="s">
        <v>7305</v>
      </c>
      <c r="J1549" s="38">
        <v>2023</v>
      </c>
      <c r="K1549" s="38" t="s">
        <v>7853</v>
      </c>
      <c r="L1549" s="173">
        <v>45166.074305555558</v>
      </c>
      <c r="M1549" s="173">
        <v>45166.102083333331</v>
      </c>
      <c r="N1549" s="173">
        <v>45166.271527777775</v>
      </c>
      <c r="O1549" s="173">
        <v>45166.296527777777</v>
      </c>
      <c r="P1549" s="38" t="s">
        <v>1400</v>
      </c>
      <c r="Q1549" s="239">
        <f t="shared" si="271"/>
        <v>0.16944444444379769</v>
      </c>
      <c r="R1549" s="239">
        <f t="shared" si="272"/>
        <v>0.22222222221898846</v>
      </c>
      <c r="S1549" s="21">
        <f t="shared" si="273"/>
        <v>1.0166666666627862</v>
      </c>
      <c r="U1549" s="38">
        <v>775.00800000000004</v>
      </c>
      <c r="V1549"/>
    </row>
    <row r="1550" spans="1:22">
      <c r="A1550" s="162" t="s">
        <v>7825</v>
      </c>
      <c r="B1550" s="179" t="s">
        <v>1038</v>
      </c>
      <c r="C1550" s="157" t="s">
        <v>7826</v>
      </c>
      <c r="D1550" s="38" t="s">
        <v>1107</v>
      </c>
      <c r="E1550" s="157" t="s">
        <v>273</v>
      </c>
      <c r="F1550" s="259" t="s">
        <v>1202</v>
      </c>
      <c r="G1550" s="38">
        <v>44.6</v>
      </c>
      <c r="H1550" s="38">
        <v>-125.1</v>
      </c>
      <c r="I1550" s="38" t="s">
        <v>7305</v>
      </c>
      <c r="J1550" s="38">
        <v>2023</v>
      </c>
      <c r="K1550" s="38" t="s">
        <v>7854</v>
      </c>
      <c r="L1550" s="173">
        <v>45166.325694444444</v>
      </c>
      <c r="M1550" s="173">
        <v>45166.351388888892</v>
      </c>
      <c r="N1550" s="173">
        <v>45166.356944444444</v>
      </c>
      <c r="O1550" s="173">
        <v>45166.382638888892</v>
      </c>
      <c r="P1550" s="38" t="s">
        <v>1400</v>
      </c>
      <c r="Q1550" s="239">
        <f t="shared" si="271"/>
        <v>5.5555555518367328E-3</v>
      </c>
      <c r="R1550" s="239">
        <f t="shared" si="272"/>
        <v>5.6944444448163267E-2</v>
      </c>
      <c r="S1550" s="21">
        <f t="shared" si="273"/>
        <v>3.3333333311020397E-2</v>
      </c>
      <c r="U1550" s="38">
        <v>771.08799999999997</v>
      </c>
      <c r="V1550"/>
    </row>
    <row r="1551" spans="1:22">
      <c r="A1551" s="162" t="s">
        <v>7825</v>
      </c>
      <c r="B1551" s="179" t="s">
        <v>1038</v>
      </c>
      <c r="C1551" s="157" t="s">
        <v>7826</v>
      </c>
      <c r="D1551" s="38" t="s">
        <v>1107</v>
      </c>
      <c r="E1551" s="157" t="s">
        <v>273</v>
      </c>
      <c r="F1551" s="259" t="s">
        <v>1202</v>
      </c>
      <c r="G1551" s="38">
        <v>44.6</v>
      </c>
      <c r="H1551" s="38">
        <v>-125.1</v>
      </c>
      <c r="I1551" s="38" t="s">
        <v>7305</v>
      </c>
      <c r="J1551" s="38">
        <v>2023</v>
      </c>
      <c r="K1551" s="38" t="s">
        <v>7855</v>
      </c>
      <c r="L1551" s="173">
        <v>45166.392361111109</v>
      </c>
      <c r="M1551" s="173">
        <v>45166.420138888891</v>
      </c>
      <c r="N1551" s="173">
        <v>45166.584722222222</v>
      </c>
      <c r="O1551" s="173">
        <v>45166.623611111114</v>
      </c>
      <c r="P1551" s="38" t="s">
        <v>1400</v>
      </c>
      <c r="Q1551" s="239">
        <f t="shared" si="271"/>
        <v>0.16458333333139308</v>
      </c>
      <c r="R1551" s="239">
        <f t="shared" si="272"/>
        <v>0.23125000000436557</v>
      </c>
      <c r="S1551" s="21">
        <f t="shared" si="273"/>
        <v>0.98749999998835847</v>
      </c>
      <c r="U1551" s="38">
        <v>771.7</v>
      </c>
      <c r="V1551"/>
    </row>
    <row r="1552" spans="1:22">
      <c r="A1552" s="162" t="s">
        <v>7825</v>
      </c>
      <c r="B1552" s="179" t="s">
        <v>1038</v>
      </c>
      <c r="C1552" s="157" t="s">
        <v>7826</v>
      </c>
      <c r="D1552" s="38" t="s">
        <v>1107</v>
      </c>
      <c r="E1552" s="157" t="s">
        <v>273</v>
      </c>
      <c r="F1552" s="259" t="s">
        <v>1202</v>
      </c>
      <c r="G1552" s="38">
        <v>44.4</v>
      </c>
      <c r="H1552" s="38">
        <v>-125.1</v>
      </c>
      <c r="I1552" s="38" t="s">
        <v>7305</v>
      </c>
      <c r="J1552" s="38">
        <v>2023</v>
      </c>
      <c r="K1552" s="38" t="s">
        <v>7856</v>
      </c>
      <c r="L1552" s="173">
        <v>45166.811111111114</v>
      </c>
      <c r="M1552" s="173">
        <v>45166.847916666666</v>
      </c>
      <c r="N1552" s="173">
        <v>45166.961805555555</v>
      </c>
      <c r="O1552" s="173">
        <v>45166.982638888891</v>
      </c>
      <c r="P1552" s="38" t="s">
        <v>1660</v>
      </c>
      <c r="Q1552" s="239">
        <f t="shared" si="271"/>
        <v>0.11388888888905058</v>
      </c>
      <c r="R1552" s="239">
        <f t="shared" si="272"/>
        <v>0.17152777777664596</v>
      </c>
      <c r="S1552" s="21">
        <f t="shared" si="273"/>
        <v>0.68333333333430346</v>
      </c>
      <c r="U1552" s="38">
        <v>580.75800000000004</v>
      </c>
      <c r="V1552"/>
    </row>
    <row r="1553" spans="1:22">
      <c r="A1553" s="162" t="s">
        <v>7825</v>
      </c>
      <c r="B1553" s="179" t="s">
        <v>1038</v>
      </c>
      <c r="C1553" s="157" t="s">
        <v>7826</v>
      </c>
      <c r="D1553" s="38" t="s">
        <v>1107</v>
      </c>
      <c r="E1553" s="157" t="s">
        <v>273</v>
      </c>
      <c r="F1553" s="259" t="s">
        <v>1202</v>
      </c>
      <c r="G1553" s="38">
        <v>44.6</v>
      </c>
      <c r="H1553" s="38">
        <v>-125.1</v>
      </c>
      <c r="I1553" s="38" t="s">
        <v>7305</v>
      </c>
      <c r="J1553" s="38">
        <v>2023</v>
      </c>
      <c r="K1553" s="38" t="s">
        <v>7857</v>
      </c>
      <c r="L1553" s="173">
        <v>45167.097916666666</v>
      </c>
      <c r="M1553" s="173">
        <v>45167.127083333333</v>
      </c>
      <c r="N1553" s="173">
        <v>45167.541666666664</v>
      </c>
      <c r="O1553" s="173">
        <v>45167.579861111109</v>
      </c>
      <c r="P1553" s="38" t="s">
        <v>1400</v>
      </c>
      <c r="Q1553" s="239">
        <f t="shared" si="271"/>
        <v>0.41458333333139308</v>
      </c>
      <c r="R1553" s="239">
        <f t="shared" si="272"/>
        <v>0.48194444444379769</v>
      </c>
      <c r="S1553" s="21">
        <f t="shared" si="273"/>
        <v>2.4874999999883585</v>
      </c>
      <c r="U1553" s="38">
        <v>797.10299999999995</v>
      </c>
      <c r="V1553"/>
    </row>
    <row r="1554" spans="1:22">
      <c r="A1554" s="162" t="s">
        <v>7825</v>
      </c>
      <c r="B1554" s="179" t="s">
        <v>1038</v>
      </c>
      <c r="C1554" s="157" t="s">
        <v>7826</v>
      </c>
      <c r="D1554" s="38" t="s">
        <v>1107</v>
      </c>
      <c r="E1554" s="157" t="s">
        <v>273</v>
      </c>
      <c r="F1554" s="259" t="s">
        <v>1202</v>
      </c>
      <c r="G1554" s="38">
        <v>45.8</v>
      </c>
      <c r="H1554" s="38">
        <v>-129.80000000000001</v>
      </c>
      <c r="I1554" s="38" t="s">
        <v>7306</v>
      </c>
      <c r="J1554" s="38">
        <v>2023</v>
      </c>
      <c r="K1554" s="38" t="s">
        <v>7858</v>
      </c>
      <c r="L1554" s="173">
        <v>45172.906944444447</v>
      </c>
      <c r="M1554" s="173">
        <v>45172.980555555558</v>
      </c>
      <c r="N1554" s="173">
        <v>45173.1</v>
      </c>
      <c r="O1554" s="173">
        <v>45173.180555555555</v>
      </c>
      <c r="P1554" s="38" t="s">
        <v>1364</v>
      </c>
      <c r="Q1554" s="239">
        <f t="shared" si="271"/>
        <v>0.11944444444088731</v>
      </c>
      <c r="R1554" s="239">
        <f t="shared" si="272"/>
        <v>0.27361111110803904</v>
      </c>
      <c r="S1554" s="21">
        <f t="shared" si="273"/>
        <v>0.71666666664532386</v>
      </c>
      <c r="U1554" s="38">
        <v>2610.9110000000001</v>
      </c>
      <c r="V1554" t="s">
        <v>7891</v>
      </c>
    </row>
    <row r="1555" spans="1:22">
      <c r="A1555" s="162" t="s">
        <v>7825</v>
      </c>
      <c r="B1555" s="179" t="s">
        <v>1038</v>
      </c>
      <c r="C1555" s="157" t="s">
        <v>7826</v>
      </c>
      <c r="D1555" s="38" t="s">
        <v>1107</v>
      </c>
      <c r="E1555" s="157" t="s">
        <v>273</v>
      </c>
      <c r="F1555" s="259" t="s">
        <v>1202</v>
      </c>
      <c r="G1555" s="38">
        <v>45.9</v>
      </c>
      <c r="H1555" s="38">
        <v>-130</v>
      </c>
      <c r="I1555" s="38" t="s">
        <v>7306</v>
      </c>
      <c r="J1555" s="38">
        <v>2023</v>
      </c>
      <c r="K1555" s="38" t="s">
        <v>7859</v>
      </c>
      <c r="L1555" s="173">
        <v>45173.537499999999</v>
      </c>
      <c r="M1555" s="173">
        <v>45173.590277777781</v>
      </c>
      <c r="N1555" s="173">
        <v>45173.737500000003</v>
      </c>
      <c r="O1555" s="173">
        <v>45173.790277777778</v>
      </c>
      <c r="P1555" s="38" t="s">
        <v>1949</v>
      </c>
      <c r="Q1555" s="239">
        <f t="shared" si="271"/>
        <v>0.14722222222189885</v>
      </c>
      <c r="R1555" s="239">
        <f t="shared" si="272"/>
        <v>0.25277777777955635</v>
      </c>
      <c r="S1555" s="21">
        <f t="shared" si="273"/>
        <v>0.88333333333139308</v>
      </c>
      <c r="U1555" s="38">
        <v>1528.4280000000001</v>
      </c>
      <c r="V1555"/>
    </row>
    <row r="1556" spans="1:22">
      <c r="A1556" s="162" t="s">
        <v>7825</v>
      </c>
      <c r="B1556" s="179" t="s">
        <v>1038</v>
      </c>
      <c r="C1556" s="157" t="s">
        <v>7826</v>
      </c>
      <c r="D1556" s="38" t="s">
        <v>1107</v>
      </c>
      <c r="E1556" s="157" t="s">
        <v>273</v>
      </c>
      <c r="F1556" s="259" t="s">
        <v>1202</v>
      </c>
      <c r="G1556" s="38">
        <v>45.9</v>
      </c>
      <c r="H1556" s="38">
        <v>-130</v>
      </c>
      <c r="I1556" s="38" t="s">
        <v>7306</v>
      </c>
      <c r="J1556" s="38">
        <v>2023</v>
      </c>
      <c r="K1556" s="38" t="s">
        <v>7860</v>
      </c>
      <c r="L1556" s="173">
        <v>45173.932638888888</v>
      </c>
      <c r="M1556" s="173">
        <v>45173.986805555556</v>
      </c>
      <c r="N1556" s="173">
        <v>45174.222916666666</v>
      </c>
      <c r="O1556" s="173">
        <v>45174.26666666667</v>
      </c>
      <c r="P1556" s="38" t="s">
        <v>7884</v>
      </c>
      <c r="Q1556" s="239">
        <f t="shared" si="271"/>
        <v>0.23611111110949423</v>
      </c>
      <c r="R1556" s="239">
        <f t="shared" si="272"/>
        <v>0.33402777778246673</v>
      </c>
      <c r="S1556" s="21">
        <f t="shared" si="273"/>
        <v>1.4166666666569654</v>
      </c>
      <c r="U1556" s="38">
        <v>1521.26</v>
      </c>
      <c r="V1556"/>
    </row>
    <row r="1557" spans="1:22">
      <c r="A1557" s="162" t="s">
        <v>7825</v>
      </c>
      <c r="B1557" s="179" t="s">
        <v>1038</v>
      </c>
      <c r="C1557" s="157" t="s">
        <v>7826</v>
      </c>
      <c r="D1557" s="38" t="s">
        <v>1107</v>
      </c>
      <c r="E1557" s="157" t="s">
        <v>273</v>
      </c>
      <c r="F1557" s="259" t="s">
        <v>1202</v>
      </c>
      <c r="G1557" s="38">
        <v>45.9</v>
      </c>
      <c r="H1557" s="38">
        <v>-130</v>
      </c>
      <c r="I1557" s="38" t="s">
        <v>7306</v>
      </c>
      <c r="J1557" s="38">
        <v>2023</v>
      </c>
      <c r="K1557" s="38" t="s">
        <v>7861</v>
      </c>
      <c r="L1557" s="173">
        <v>45174.370138888888</v>
      </c>
      <c r="M1557" s="173">
        <v>45174.425000000003</v>
      </c>
      <c r="N1557" s="173">
        <v>45174.792361111111</v>
      </c>
      <c r="O1557" s="173">
        <v>45174.836111111108</v>
      </c>
      <c r="P1557" s="38" t="s">
        <v>7884</v>
      </c>
      <c r="Q1557" s="239">
        <f t="shared" si="271"/>
        <v>0.36736111110803904</v>
      </c>
      <c r="R1557" s="239">
        <f t="shared" si="272"/>
        <v>0.46597222222044365</v>
      </c>
      <c r="S1557" s="21">
        <f t="shared" si="273"/>
        <v>2.2041666666482342</v>
      </c>
      <c r="U1557" s="38">
        <v>1522.1790000000001</v>
      </c>
      <c r="V1557"/>
    </row>
    <row r="1558" spans="1:22">
      <c r="A1558" s="162" t="s">
        <v>7825</v>
      </c>
      <c r="B1558" s="179" t="s">
        <v>1038</v>
      </c>
      <c r="C1558" s="157" t="s">
        <v>7826</v>
      </c>
      <c r="D1558" s="38" t="s">
        <v>1107</v>
      </c>
      <c r="E1558" s="157" t="s">
        <v>273</v>
      </c>
      <c r="F1558" s="259" t="s">
        <v>1202</v>
      </c>
      <c r="G1558" s="38">
        <v>45.9</v>
      </c>
      <c r="H1558" s="38">
        <v>-130</v>
      </c>
      <c r="I1558" s="38" t="s">
        <v>7306</v>
      </c>
      <c r="J1558" s="38">
        <v>2023</v>
      </c>
      <c r="K1558" s="38" t="s">
        <v>7862</v>
      </c>
      <c r="L1558" s="173">
        <v>45174.884027777778</v>
      </c>
      <c r="M1558" s="173">
        <v>45174.931250000001</v>
      </c>
      <c r="N1558" s="173">
        <v>45174.995833333334</v>
      </c>
      <c r="O1558" s="173">
        <v>45175.042361111111</v>
      </c>
      <c r="P1558" s="38" t="s">
        <v>7882</v>
      </c>
      <c r="Q1558" s="239">
        <f t="shared" si="271"/>
        <v>6.4583333332848269E-2</v>
      </c>
      <c r="R1558" s="239">
        <f t="shared" si="272"/>
        <v>0.15833333333284827</v>
      </c>
      <c r="S1558" s="21">
        <f t="shared" si="273"/>
        <v>0.38749999999708962</v>
      </c>
      <c r="U1558" s="38">
        <v>1541.193</v>
      </c>
      <c r="V1558"/>
    </row>
    <row r="1559" spans="1:22">
      <c r="A1559" s="162" t="s">
        <v>7825</v>
      </c>
      <c r="B1559" s="179" t="s">
        <v>1038</v>
      </c>
      <c r="C1559" s="157" t="s">
        <v>7826</v>
      </c>
      <c r="D1559" s="38" t="s">
        <v>1107</v>
      </c>
      <c r="E1559" s="157" t="s">
        <v>273</v>
      </c>
      <c r="F1559" s="259" t="s">
        <v>1202</v>
      </c>
      <c r="G1559" s="38">
        <v>44.4</v>
      </c>
      <c r="H1559" s="38">
        <v>-125</v>
      </c>
      <c r="I1559" s="38" t="s">
        <v>7305</v>
      </c>
      <c r="J1559" s="38">
        <v>2023</v>
      </c>
      <c r="K1559" s="38" t="s">
        <v>7863</v>
      </c>
      <c r="L1559" s="173">
        <v>45178.330555555556</v>
      </c>
      <c r="M1559" s="173">
        <v>45178.350694444445</v>
      </c>
      <c r="N1559" s="173">
        <v>45178.42083333333</v>
      </c>
      <c r="O1559" s="173">
        <v>45178.447222222225</v>
      </c>
      <c r="P1559" s="38" t="s">
        <v>1660</v>
      </c>
      <c r="Q1559" s="239">
        <f t="shared" si="271"/>
        <v>7.0138888884685002E-2</v>
      </c>
      <c r="R1559" s="239">
        <f t="shared" si="272"/>
        <v>0.11666666666860692</v>
      </c>
      <c r="S1559" s="21">
        <f t="shared" si="273"/>
        <v>0.42083333330811001</v>
      </c>
      <c r="U1559" s="38">
        <v>581.31600000000003</v>
      </c>
      <c r="V1559"/>
    </row>
    <row r="1560" spans="1:22">
      <c r="A1560" s="162" t="s">
        <v>7825</v>
      </c>
      <c r="B1560" s="179" t="s">
        <v>1038</v>
      </c>
      <c r="C1560" s="157" t="s">
        <v>7826</v>
      </c>
      <c r="D1560" s="38" t="s">
        <v>1107</v>
      </c>
      <c r="E1560" s="157" t="s">
        <v>273</v>
      </c>
      <c r="F1560" s="259" t="s">
        <v>1202</v>
      </c>
      <c r="G1560" s="38">
        <v>44.4</v>
      </c>
      <c r="H1560" s="38">
        <v>-125</v>
      </c>
      <c r="I1560" s="38" t="s">
        <v>7305</v>
      </c>
      <c r="J1560" s="38">
        <v>2023</v>
      </c>
      <c r="K1560" s="38" t="s">
        <v>7864</v>
      </c>
      <c r="L1560" s="173">
        <v>45178.565972222219</v>
      </c>
      <c r="M1560" s="173">
        <v>45178.578472222223</v>
      </c>
      <c r="N1560" s="173">
        <v>45178.585416666669</v>
      </c>
      <c r="O1560" s="173">
        <v>45178.59375</v>
      </c>
      <c r="P1560" s="38" t="s">
        <v>1660</v>
      </c>
      <c r="Q1560" s="239">
        <f t="shared" si="271"/>
        <v>6.9444444452528842E-3</v>
      </c>
      <c r="R1560" s="239">
        <f t="shared" si="272"/>
        <v>2.7777777781011537E-2</v>
      </c>
      <c r="S1560" s="21">
        <f t="shared" si="273"/>
        <v>4.1666666671517305E-2</v>
      </c>
      <c r="U1560" s="38">
        <v>86.564999999999998</v>
      </c>
      <c r="V1560" t="s">
        <v>7892</v>
      </c>
    </row>
    <row r="1561" spans="1:22">
      <c r="A1561" s="162" t="s">
        <v>7825</v>
      </c>
      <c r="B1561" s="179" t="s">
        <v>1038</v>
      </c>
      <c r="C1561" s="157" t="s">
        <v>7826</v>
      </c>
      <c r="D1561" s="38" t="s">
        <v>1107</v>
      </c>
      <c r="E1561" s="157" t="s">
        <v>273</v>
      </c>
      <c r="F1561" s="259" t="s">
        <v>1202</v>
      </c>
      <c r="G1561" s="38">
        <v>44.4</v>
      </c>
      <c r="H1561" s="38">
        <v>-125</v>
      </c>
      <c r="I1561" s="38" t="s">
        <v>7305</v>
      </c>
      <c r="J1561" s="38">
        <v>2023</v>
      </c>
      <c r="K1561" s="38" t="s">
        <v>7865</v>
      </c>
      <c r="L1561" s="173">
        <v>45179.209027777775</v>
      </c>
      <c r="M1561" s="173">
        <v>45179.231944444444</v>
      </c>
      <c r="N1561" s="173">
        <v>45179.3125</v>
      </c>
      <c r="O1561" s="173">
        <v>45179.336805555555</v>
      </c>
      <c r="P1561" s="38" t="s">
        <v>1660</v>
      </c>
      <c r="Q1561" s="239">
        <f t="shared" si="271"/>
        <v>8.0555555556202307E-2</v>
      </c>
      <c r="R1561" s="239">
        <f t="shared" si="272"/>
        <v>0.12777777777955635</v>
      </c>
      <c r="S1561" s="21">
        <f t="shared" si="273"/>
        <v>0.48333333333721384</v>
      </c>
      <c r="U1561" s="38">
        <v>581.54499999999996</v>
      </c>
      <c r="V1561"/>
    </row>
    <row r="1562" spans="1:22">
      <c r="A1562" s="162" t="s">
        <v>7825</v>
      </c>
      <c r="B1562" s="179" t="s">
        <v>1038</v>
      </c>
      <c r="C1562" s="157" t="s">
        <v>7826</v>
      </c>
      <c r="D1562" s="38" t="s">
        <v>1107</v>
      </c>
      <c r="E1562" s="157" t="s">
        <v>273</v>
      </c>
      <c r="F1562" s="259" t="s">
        <v>1202</v>
      </c>
      <c r="G1562" s="38">
        <v>44.4</v>
      </c>
      <c r="H1562" s="38">
        <v>-125</v>
      </c>
      <c r="I1562" s="38" t="s">
        <v>7305</v>
      </c>
      <c r="J1562" s="38">
        <v>2023</v>
      </c>
      <c r="K1562" s="38" t="s">
        <v>7866</v>
      </c>
      <c r="L1562" s="173">
        <v>45180.074305555558</v>
      </c>
      <c r="M1562" s="173">
        <v>45180.097222222219</v>
      </c>
      <c r="N1562" s="173">
        <v>45180.229861111111</v>
      </c>
      <c r="O1562" s="173">
        <v>45180.241666666669</v>
      </c>
      <c r="P1562" s="38" t="s">
        <v>1660</v>
      </c>
      <c r="Q1562" s="239">
        <f t="shared" si="271"/>
        <v>0.13263888889196096</v>
      </c>
      <c r="R1562" s="239">
        <f t="shared" si="272"/>
        <v>0.16736111111094942</v>
      </c>
      <c r="S1562" s="21">
        <f t="shared" si="273"/>
        <v>0.79583333335176576</v>
      </c>
      <c r="U1562" s="38">
        <v>583.11</v>
      </c>
      <c r="V1562"/>
    </row>
    <row r="1563" spans="1:22">
      <c r="A1563" s="162" t="s">
        <v>7825</v>
      </c>
      <c r="B1563" s="179" t="s">
        <v>1038</v>
      </c>
      <c r="C1563" s="157" t="s">
        <v>7826</v>
      </c>
      <c r="D1563" s="38" t="s">
        <v>1107</v>
      </c>
      <c r="E1563" s="157" t="s">
        <v>273</v>
      </c>
      <c r="F1563" s="259" t="s">
        <v>1202</v>
      </c>
      <c r="G1563" s="38">
        <v>44.5</v>
      </c>
      <c r="H1563" s="38">
        <v>-125.4</v>
      </c>
      <c r="I1563" s="38" t="s">
        <v>7305</v>
      </c>
      <c r="J1563" s="38">
        <v>2023</v>
      </c>
      <c r="K1563" s="38" t="s">
        <v>7867</v>
      </c>
      <c r="L1563" s="173">
        <v>45180.640972222223</v>
      </c>
      <c r="M1563" s="173">
        <v>45180.674305555556</v>
      </c>
      <c r="N1563" s="173">
        <v>45180.767361111109</v>
      </c>
      <c r="O1563" s="173">
        <v>45180.777083333334</v>
      </c>
      <c r="P1563" s="38" t="s">
        <v>1622</v>
      </c>
      <c r="Q1563" s="239">
        <f t="shared" si="271"/>
        <v>9.3055555553291924E-2</v>
      </c>
      <c r="R1563" s="239">
        <f t="shared" si="272"/>
        <v>0.13611111111094942</v>
      </c>
      <c r="S1563" s="21">
        <f t="shared" si="273"/>
        <v>0.55833333331975155</v>
      </c>
      <c r="U1563" s="38">
        <v>164</v>
      </c>
      <c r="V1563"/>
    </row>
    <row r="1564" spans="1:22">
      <c r="A1564" s="162" t="s">
        <v>7825</v>
      </c>
      <c r="B1564" s="179" t="s">
        <v>1038</v>
      </c>
      <c r="C1564" s="157" t="s">
        <v>7826</v>
      </c>
      <c r="D1564" s="38" t="s">
        <v>1107</v>
      </c>
      <c r="E1564" s="157" t="s">
        <v>273</v>
      </c>
      <c r="F1564" s="259" t="s">
        <v>1202</v>
      </c>
      <c r="G1564" s="38">
        <v>45.8</v>
      </c>
      <c r="H1564" s="38">
        <v>-129.80000000000001</v>
      </c>
      <c r="I1564" s="38" t="s">
        <v>7306</v>
      </c>
      <c r="J1564" s="38">
        <v>2023</v>
      </c>
      <c r="K1564" s="38" t="s">
        <v>7868</v>
      </c>
      <c r="L1564" s="173">
        <v>45181.704861111109</v>
      </c>
      <c r="M1564" s="173">
        <v>45181.720138888886</v>
      </c>
      <c r="N1564" s="173">
        <v>45181.92083333333</v>
      </c>
      <c r="O1564" s="173">
        <v>45181.93472222222</v>
      </c>
      <c r="P1564" s="38" t="s">
        <v>1364</v>
      </c>
      <c r="Q1564" s="239">
        <f t="shared" si="271"/>
        <v>0.20069444444379769</v>
      </c>
      <c r="R1564" s="239">
        <f t="shared" si="272"/>
        <v>0.22986111111094942</v>
      </c>
      <c r="S1564" s="21">
        <f t="shared" si="273"/>
        <v>1.2041666666627862</v>
      </c>
      <c r="U1564" s="38">
        <v>2607</v>
      </c>
      <c r="V1564"/>
    </row>
    <row r="1565" spans="1:22">
      <c r="A1565" s="162" t="s">
        <v>7825</v>
      </c>
      <c r="B1565" s="179" t="s">
        <v>1038</v>
      </c>
      <c r="C1565" s="157" t="s">
        <v>7826</v>
      </c>
      <c r="D1565" s="38" t="s">
        <v>1107</v>
      </c>
      <c r="E1565" s="157" t="s">
        <v>273</v>
      </c>
      <c r="F1565" s="259" t="s">
        <v>1202</v>
      </c>
      <c r="G1565" s="38">
        <v>45.8</v>
      </c>
      <c r="H1565" s="38">
        <v>-129.80000000000001</v>
      </c>
      <c r="I1565" s="38" t="s">
        <v>7306</v>
      </c>
      <c r="J1565" s="38">
        <v>2023</v>
      </c>
      <c r="K1565" s="38" t="s">
        <v>7869</v>
      </c>
      <c r="L1565" s="173">
        <v>45182.095833333333</v>
      </c>
      <c r="M1565" s="173">
        <v>45182.169444444444</v>
      </c>
      <c r="N1565" s="173">
        <v>45182.222916666666</v>
      </c>
      <c r="O1565" s="173">
        <v>45182.297222222223</v>
      </c>
      <c r="P1565" s="38" t="s">
        <v>1364</v>
      </c>
      <c r="Q1565" s="239">
        <f t="shared" si="271"/>
        <v>5.3472222221898846E-2</v>
      </c>
      <c r="R1565" s="239">
        <f t="shared" si="272"/>
        <v>0.20138888889050577</v>
      </c>
      <c r="S1565" s="21">
        <f t="shared" si="273"/>
        <v>0.32083333333139308</v>
      </c>
      <c r="U1565" s="38">
        <v>2607.2170000000001</v>
      </c>
      <c r="V1565"/>
    </row>
    <row r="1566" spans="1:22">
      <c r="A1566" s="162" t="s">
        <v>7825</v>
      </c>
      <c r="B1566" s="179" t="s">
        <v>1038</v>
      </c>
      <c r="C1566" s="157" t="s">
        <v>7826</v>
      </c>
      <c r="D1566" s="38" t="s">
        <v>1107</v>
      </c>
      <c r="E1566" s="157" t="s">
        <v>273</v>
      </c>
      <c r="F1566" s="259" t="s">
        <v>1202</v>
      </c>
      <c r="G1566" s="38">
        <v>46</v>
      </c>
      <c r="H1566" s="38">
        <v>-130</v>
      </c>
      <c r="I1566" s="38" t="s">
        <v>7306</v>
      </c>
      <c r="J1566" s="38">
        <v>2023</v>
      </c>
      <c r="K1566" s="38" t="s">
        <v>7870</v>
      </c>
      <c r="L1566" s="173">
        <v>45182.48541666667</v>
      </c>
      <c r="M1566" s="173">
        <v>45182.538194444445</v>
      </c>
      <c r="N1566" s="173">
        <v>45182.595833333333</v>
      </c>
      <c r="O1566" s="173">
        <v>45182.642361111109</v>
      </c>
      <c r="P1566" s="38" t="s">
        <v>1949</v>
      </c>
      <c r="Q1566" s="239">
        <f t="shared" si="271"/>
        <v>5.7638888887595385E-2</v>
      </c>
      <c r="R1566" s="239">
        <f t="shared" si="272"/>
        <v>0.15694444443943212</v>
      </c>
      <c r="S1566" s="21">
        <f t="shared" si="273"/>
        <v>0.34583333332557231</v>
      </c>
      <c r="U1566" s="38">
        <v>1524</v>
      </c>
      <c r="V1566"/>
    </row>
    <row r="1567" spans="1:22">
      <c r="A1567" s="162" t="s">
        <v>7825</v>
      </c>
      <c r="B1567" s="179" t="s">
        <v>1038</v>
      </c>
      <c r="C1567" s="157" t="s">
        <v>7826</v>
      </c>
      <c r="D1567" s="38" t="s">
        <v>1107</v>
      </c>
      <c r="E1567" s="157" t="s">
        <v>273</v>
      </c>
      <c r="F1567" s="259" t="s">
        <v>1202</v>
      </c>
      <c r="G1567" s="38">
        <v>45.9</v>
      </c>
      <c r="H1567" s="38">
        <v>-130</v>
      </c>
      <c r="I1567" s="38" t="s">
        <v>7306</v>
      </c>
      <c r="J1567" s="38">
        <v>2023</v>
      </c>
      <c r="K1567" s="38" t="s">
        <v>7871</v>
      </c>
      <c r="L1567" s="173">
        <v>45182.884722222225</v>
      </c>
      <c r="M1567" s="173">
        <v>45182.930555555555</v>
      </c>
      <c r="N1567" s="173">
        <v>45182.979166666664</v>
      </c>
      <c r="O1567" s="173">
        <v>45183.03125</v>
      </c>
      <c r="P1567" s="38" t="s">
        <v>7885</v>
      </c>
      <c r="Q1567" s="239">
        <f t="shared" si="271"/>
        <v>4.8611111109494232E-2</v>
      </c>
      <c r="R1567" s="239">
        <f t="shared" si="272"/>
        <v>0.14652777777519077</v>
      </c>
      <c r="S1567" s="21">
        <f t="shared" si="273"/>
        <v>0.29166666665696539</v>
      </c>
      <c r="U1567" s="38">
        <v>1519</v>
      </c>
      <c r="V1567"/>
    </row>
    <row r="1568" spans="1:22">
      <c r="A1568" s="162" t="s">
        <v>7825</v>
      </c>
      <c r="B1568" s="179" t="s">
        <v>1038</v>
      </c>
      <c r="C1568" s="157" t="s">
        <v>7826</v>
      </c>
      <c r="D1568" s="38" t="s">
        <v>1107</v>
      </c>
      <c r="E1568" s="157" t="s">
        <v>273</v>
      </c>
      <c r="F1568" s="259" t="s">
        <v>1202</v>
      </c>
      <c r="G1568" s="38">
        <v>44.4</v>
      </c>
      <c r="H1568" s="38">
        <v>-125</v>
      </c>
      <c r="I1568" s="38" t="s">
        <v>7305</v>
      </c>
      <c r="J1568" s="38">
        <v>2023</v>
      </c>
      <c r="K1568" s="38" t="s">
        <v>7872</v>
      </c>
      <c r="L1568" s="173">
        <v>45184.384027777778</v>
      </c>
      <c r="M1568" s="173">
        <v>45184.397916666669</v>
      </c>
      <c r="N1568" s="173">
        <v>45184.513194444444</v>
      </c>
      <c r="O1568" s="173">
        <v>45184.519444444442</v>
      </c>
      <c r="P1568" s="38" t="s">
        <v>1660</v>
      </c>
      <c r="Q1568" s="239">
        <f t="shared" si="271"/>
        <v>0.11527777777519077</v>
      </c>
      <c r="R1568" s="239">
        <f t="shared" si="272"/>
        <v>0.13541666666424135</v>
      </c>
      <c r="S1568" s="21">
        <f t="shared" si="273"/>
        <v>0.69166666665114462</v>
      </c>
      <c r="U1568" s="38">
        <v>81.123000000000005</v>
      </c>
      <c r="V1568"/>
    </row>
    <row r="1569" spans="1:22">
      <c r="A1569" s="162" t="s">
        <v>7825</v>
      </c>
      <c r="B1569" s="179" t="s">
        <v>1038</v>
      </c>
      <c r="C1569" s="157" t="s">
        <v>7826</v>
      </c>
      <c r="D1569" s="38" t="s">
        <v>1107</v>
      </c>
      <c r="E1569" s="157" t="s">
        <v>273</v>
      </c>
      <c r="F1569" s="259" t="s">
        <v>1202</v>
      </c>
      <c r="G1569" s="38">
        <v>45.9</v>
      </c>
      <c r="H1569" s="38">
        <v>-130</v>
      </c>
      <c r="I1569" s="38" t="s">
        <v>7306</v>
      </c>
      <c r="J1569" s="38">
        <v>2023</v>
      </c>
      <c r="K1569" s="38" t="s">
        <v>7873</v>
      </c>
      <c r="L1569" s="173">
        <v>45185.540277777778</v>
      </c>
      <c r="M1569" s="173">
        <v>45185.590277777781</v>
      </c>
      <c r="N1569" s="173">
        <v>45185.691666666666</v>
      </c>
      <c r="O1569" s="173">
        <v>45185.738194444442</v>
      </c>
      <c r="P1569" s="38" t="s">
        <v>7886</v>
      </c>
      <c r="Q1569" s="239">
        <f t="shared" si="271"/>
        <v>0.101388888884685</v>
      </c>
      <c r="R1569" s="239">
        <f t="shared" si="272"/>
        <v>0.19791666666424135</v>
      </c>
      <c r="S1569" s="21">
        <f t="shared" si="273"/>
        <v>0.60833333330811001</v>
      </c>
      <c r="U1569" s="38">
        <v>1518</v>
      </c>
      <c r="V1569"/>
    </row>
    <row r="1570" spans="1:22">
      <c r="A1570" s="162" t="s">
        <v>7825</v>
      </c>
      <c r="B1570" s="179" t="s">
        <v>1038</v>
      </c>
      <c r="C1570" s="157" t="s">
        <v>7826</v>
      </c>
      <c r="D1570" s="38" t="s">
        <v>1107</v>
      </c>
      <c r="E1570" s="157" t="s">
        <v>273</v>
      </c>
      <c r="F1570" s="259" t="s">
        <v>1202</v>
      </c>
      <c r="G1570" s="38">
        <v>45.9</v>
      </c>
      <c r="H1570" s="38">
        <v>-130</v>
      </c>
      <c r="I1570" s="38" t="s">
        <v>7306</v>
      </c>
      <c r="J1570" s="38">
        <v>2023</v>
      </c>
      <c r="K1570" s="38" t="s">
        <v>7874</v>
      </c>
      <c r="L1570" s="173">
        <v>45185.814583333333</v>
      </c>
      <c r="M1570" s="173">
        <v>45185.859027777777</v>
      </c>
      <c r="N1570" s="173">
        <v>45185.921527777777</v>
      </c>
      <c r="O1570" s="173">
        <v>45185.966666666667</v>
      </c>
      <c r="P1570" s="38" t="s">
        <v>7887</v>
      </c>
      <c r="Q1570" s="239">
        <f t="shared" si="271"/>
        <v>6.25E-2</v>
      </c>
      <c r="R1570" s="239">
        <f t="shared" si="272"/>
        <v>0.15208333333430346</v>
      </c>
      <c r="S1570" s="21">
        <f t="shared" si="273"/>
        <v>0.375</v>
      </c>
      <c r="U1570" s="38">
        <v>1519</v>
      </c>
      <c r="V1570"/>
    </row>
    <row r="1571" spans="1:22">
      <c r="A1571" s="162" t="s">
        <v>7825</v>
      </c>
      <c r="B1571" s="179" t="s">
        <v>1038</v>
      </c>
      <c r="C1571" s="157" t="s">
        <v>7826</v>
      </c>
      <c r="D1571" s="38" t="s">
        <v>1107</v>
      </c>
      <c r="E1571" s="157" t="s">
        <v>273</v>
      </c>
      <c r="F1571" s="259" t="s">
        <v>1202</v>
      </c>
      <c r="G1571" s="38">
        <v>45.9</v>
      </c>
      <c r="H1571" s="38">
        <v>-130</v>
      </c>
      <c r="I1571" s="38" t="s">
        <v>7306</v>
      </c>
      <c r="J1571" s="38">
        <v>2023</v>
      </c>
      <c r="K1571" s="38" t="s">
        <v>7875</v>
      </c>
      <c r="L1571" s="173">
        <v>45186.067361111112</v>
      </c>
      <c r="M1571" s="173">
        <v>45186.112500000003</v>
      </c>
      <c r="N1571" s="173">
        <v>45186.152777777781</v>
      </c>
      <c r="O1571" s="173">
        <v>45186.2</v>
      </c>
      <c r="P1571" s="38" t="s">
        <v>7888</v>
      </c>
      <c r="Q1571" s="239">
        <f t="shared" si="271"/>
        <v>4.0277777778101154E-2</v>
      </c>
      <c r="R1571" s="239">
        <f t="shared" si="272"/>
        <v>0.132638888884685</v>
      </c>
      <c r="S1571" s="21">
        <f t="shared" si="273"/>
        <v>0.24166666666860692</v>
      </c>
      <c r="U1571" s="38">
        <v>1516</v>
      </c>
      <c r="V1571"/>
    </row>
    <row r="1572" spans="1:22">
      <c r="A1572" s="162" t="s">
        <v>7825</v>
      </c>
      <c r="B1572" s="179" t="s">
        <v>1038</v>
      </c>
      <c r="C1572" s="157" t="s">
        <v>7826</v>
      </c>
      <c r="D1572" s="38" t="s">
        <v>1107</v>
      </c>
      <c r="E1572" s="157" t="s">
        <v>273</v>
      </c>
      <c r="F1572" s="259" t="s">
        <v>1202</v>
      </c>
      <c r="G1572" s="38">
        <v>45.9</v>
      </c>
      <c r="H1572" s="38">
        <v>-130</v>
      </c>
      <c r="I1572" s="38" t="s">
        <v>7306</v>
      </c>
      <c r="J1572" s="38">
        <v>2023</v>
      </c>
      <c r="K1572" s="38" t="s">
        <v>7876</v>
      </c>
      <c r="L1572" s="173">
        <v>45186.299305555556</v>
      </c>
      <c r="M1572" s="173">
        <v>45186.349305555559</v>
      </c>
      <c r="N1572" s="173">
        <v>45186.37222222222</v>
      </c>
      <c r="O1572" s="173">
        <v>45186.415277777778</v>
      </c>
      <c r="P1572" s="38" t="s">
        <v>1558</v>
      </c>
      <c r="Q1572" s="239">
        <f t="shared" si="271"/>
        <v>2.2916666661330964E-2</v>
      </c>
      <c r="R1572" s="239">
        <f t="shared" si="272"/>
        <v>0.11597222222189885</v>
      </c>
      <c r="S1572" s="21">
        <f t="shared" si="273"/>
        <v>0.13749999996798579</v>
      </c>
      <c r="U1572" s="38">
        <v>1539.876</v>
      </c>
      <c r="V1572"/>
    </row>
    <row r="1573" spans="1:22">
      <c r="A1573" s="162" t="s">
        <v>7825</v>
      </c>
      <c r="B1573" s="179" t="s">
        <v>1038</v>
      </c>
      <c r="C1573" s="157" t="s">
        <v>7826</v>
      </c>
      <c r="D1573" s="38" t="s">
        <v>1107</v>
      </c>
      <c r="E1573" s="157" t="s">
        <v>273</v>
      </c>
      <c r="F1573" s="259" t="s">
        <v>1202</v>
      </c>
      <c r="G1573" s="38">
        <v>44.5</v>
      </c>
      <c r="H1573" s="38">
        <v>-125.4</v>
      </c>
      <c r="I1573" s="38" t="s">
        <v>7305</v>
      </c>
      <c r="J1573" s="38">
        <v>2023</v>
      </c>
      <c r="K1573" s="38" t="s">
        <v>7877</v>
      </c>
      <c r="L1573" s="173">
        <v>45187.189583333333</v>
      </c>
      <c r="M1573" s="173">
        <v>45187.274305555555</v>
      </c>
      <c r="N1573" s="173">
        <v>45187.511805555558</v>
      </c>
      <c r="O1573" s="173">
        <v>45187.59652777778</v>
      </c>
      <c r="P1573" s="38" t="s">
        <v>1622</v>
      </c>
      <c r="Q1573" s="239">
        <f t="shared" si="271"/>
        <v>0.23750000000291038</v>
      </c>
      <c r="R1573" s="239">
        <f t="shared" si="272"/>
        <v>0.40694444444670808</v>
      </c>
      <c r="S1573" s="21">
        <f t="shared" si="273"/>
        <v>1.4250000000174623</v>
      </c>
      <c r="U1573" s="38">
        <v>2906.1210000000001</v>
      </c>
      <c r="V1573"/>
    </row>
    <row r="1574" spans="1:22">
      <c r="A1574" s="162" t="s">
        <v>7893</v>
      </c>
      <c r="B1574" s="38" t="s">
        <v>1519</v>
      </c>
      <c r="C1574" s="157" t="s">
        <v>7912</v>
      </c>
      <c r="D1574" s="159" t="s">
        <v>7894</v>
      </c>
      <c r="E1574" s="157" t="s">
        <v>206</v>
      </c>
      <c r="F1574" s="159" t="s">
        <v>7895</v>
      </c>
      <c r="G1574" s="2">
        <v>18.3</v>
      </c>
      <c r="H1574" s="2">
        <v>-114.6</v>
      </c>
      <c r="I1574" s="2">
        <v>11</v>
      </c>
      <c r="J1574" s="38">
        <v>2024</v>
      </c>
      <c r="K1574" s="38" t="s">
        <v>7897</v>
      </c>
      <c r="L1574" s="157">
        <v>45385.817361111112</v>
      </c>
      <c r="M1574" s="157">
        <v>45385.884027777778</v>
      </c>
      <c r="N1574" s="157">
        <v>45386.757638888892</v>
      </c>
      <c r="O1574" s="157">
        <v>45386.805555555555</v>
      </c>
      <c r="P1574" s="38" t="s">
        <v>7913</v>
      </c>
      <c r="Q1574" s="239">
        <f t="shared" ref="Q1574:Q1587" si="274">N1574 - M1574</f>
        <v>0.87361111111385981</v>
      </c>
      <c r="R1574" s="239">
        <f t="shared" ref="R1574:R1587" si="275">O1574 - L1574</f>
        <v>0.9881944444423425</v>
      </c>
      <c r="S1574" s="21">
        <f t="shared" ref="S1574:S1587" si="276">((VALUE(Q1574)) * 24) * 0.25</f>
        <v>5.2416666666831588</v>
      </c>
      <c r="U1574" s="38">
        <v>2073</v>
      </c>
      <c r="V1574" t="s">
        <v>7925</v>
      </c>
    </row>
    <row r="1575" spans="1:22">
      <c r="A1575" s="162" t="s">
        <v>7893</v>
      </c>
      <c r="B1575" s="38" t="s">
        <v>1519</v>
      </c>
      <c r="C1575" s="157" t="s">
        <v>7912</v>
      </c>
      <c r="D1575" s="159" t="s">
        <v>7894</v>
      </c>
      <c r="E1575" s="157" t="s">
        <v>206</v>
      </c>
      <c r="F1575" s="159" t="s">
        <v>7895</v>
      </c>
      <c r="G1575" s="2">
        <v>18.2</v>
      </c>
      <c r="H1575" s="2">
        <v>-113.9</v>
      </c>
      <c r="I1575" s="2">
        <v>12</v>
      </c>
      <c r="J1575" s="38">
        <v>2024</v>
      </c>
      <c r="K1575" s="38" t="s">
        <v>7898</v>
      </c>
      <c r="L1575" s="157">
        <v>45387.763194444444</v>
      </c>
      <c r="M1575" s="157">
        <v>45387.829861111109</v>
      </c>
      <c r="N1575" s="157">
        <v>45388.714583333334</v>
      </c>
      <c r="O1575" s="157">
        <v>45388.756249999999</v>
      </c>
      <c r="P1575" s="38" t="s">
        <v>7914</v>
      </c>
      <c r="Q1575" s="239">
        <f t="shared" si="274"/>
        <v>0.88472222222480923</v>
      </c>
      <c r="R1575" s="239">
        <f t="shared" si="275"/>
        <v>0.99305555555474712</v>
      </c>
      <c r="S1575" s="21">
        <f t="shared" si="276"/>
        <v>5.3083333333488554</v>
      </c>
      <c r="U1575" s="38">
        <v>2252</v>
      </c>
      <c r="V1575" t="s">
        <v>7926</v>
      </c>
    </row>
    <row r="1576" spans="1:22">
      <c r="A1576" s="162" t="s">
        <v>7893</v>
      </c>
      <c r="B1576" s="38" t="s">
        <v>1519</v>
      </c>
      <c r="C1576" s="157" t="s">
        <v>7912</v>
      </c>
      <c r="D1576" s="159" t="s">
        <v>7894</v>
      </c>
      <c r="E1576" s="157" t="s">
        <v>206</v>
      </c>
      <c r="F1576" s="159" t="s">
        <v>7895</v>
      </c>
      <c r="G1576" s="2">
        <v>18</v>
      </c>
      <c r="H1576" s="2">
        <v>-113.5</v>
      </c>
      <c r="I1576" s="2">
        <v>12</v>
      </c>
      <c r="J1576" s="38">
        <v>2024</v>
      </c>
      <c r="K1576" s="38" t="s">
        <v>7899</v>
      </c>
      <c r="L1576" s="157">
        <v>45388.966666666667</v>
      </c>
      <c r="M1576" s="157">
        <v>45389.054861111108</v>
      </c>
      <c r="N1576" s="157">
        <v>45389.890277777777</v>
      </c>
      <c r="O1576" s="157">
        <v>45389.973611111112</v>
      </c>
      <c r="P1576" s="38" t="s">
        <v>7915</v>
      </c>
      <c r="Q1576" s="239">
        <f t="shared" si="274"/>
        <v>0.83541666666860692</v>
      </c>
      <c r="R1576" s="239">
        <f t="shared" si="275"/>
        <v>1.0069444444452529</v>
      </c>
      <c r="S1576" s="21">
        <f t="shared" si="276"/>
        <v>5.0125000000116415</v>
      </c>
      <c r="U1576" s="38">
        <v>3341</v>
      </c>
      <c r="V1576" t="s">
        <v>7926</v>
      </c>
    </row>
    <row r="1577" spans="1:22">
      <c r="A1577" s="162" t="s">
        <v>7893</v>
      </c>
      <c r="B1577" s="38" t="s">
        <v>1519</v>
      </c>
      <c r="C1577" s="157" t="s">
        <v>7912</v>
      </c>
      <c r="D1577" s="159" t="s">
        <v>7894</v>
      </c>
      <c r="E1577" s="157" t="s">
        <v>206</v>
      </c>
      <c r="F1577" s="159" t="s">
        <v>7895</v>
      </c>
      <c r="G1577" s="2">
        <v>18.2</v>
      </c>
      <c r="H1577" s="2">
        <v>-112</v>
      </c>
      <c r="I1577" s="2">
        <v>12</v>
      </c>
      <c r="J1577" s="38">
        <v>2024</v>
      </c>
      <c r="K1577" s="38" t="s">
        <v>7900</v>
      </c>
      <c r="L1577" s="157">
        <v>45391.049305555556</v>
      </c>
      <c r="M1577" s="157">
        <v>45391.129861111112</v>
      </c>
      <c r="N1577" s="157">
        <v>45392.003472222219</v>
      </c>
      <c r="O1577" s="157">
        <v>45392.060416666667</v>
      </c>
      <c r="P1577" s="38" t="s">
        <v>7916</v>
      </c>
      <c r="Q1577" s="239">
        <f t="shared" si="274"/>
        <v>0.87361111110658385</v>
      </c>
      <c r="R1577" s="239">
        <f t="shared" si="275"/>
        <v>1.0111111111109494</v>
      </c>
      <c r="S1577" s="21">
        <f t="shared" si="276"/>
        <v>5.2416666666395031</v>
      </c>
      <c r="U1577" s="38">
        <v>2870</v>
      </c>
      <c r="V1577" t="s">
        <v>7926</v>
      </c>
    </row>
    <row r="1578" spans="1:22">
      <c r="A1578" s="162" t="s">
        <v>7893</v>
      </c>
      <c r="B1578" s="38" t="s">
        <v>1519</v>
      </c>
      <c r="C1578" s="157" t="s">
        <v>7912</v>
      </c>
      <c r="D1578" s="159" t="s">
        <v>7894</v>
      </c>
      <c r="E1578" s="157" t="s">
        <v>206</v>
      </c>
      <c r="F1578" s="159" t="s">
        <v>7895</v>
      </c>
      <c r="G1578" s="2">
        <v>17.600000000000001</v>
      </c>
      <c r="H1578" s="2">
        <v>-111</v>
      </c>
      <c r="I1578" s="2">
        <v>12</v>
      </c>
      <c r="J1578" s="38">
        <v>2024</v>
      </c>
      <c r="K1578" s="38" t="s">
        <v>7901</v>
      </c>
      <c r="L1578" s="157">
        <v>45393.773611111108</v>
      </c>
      <c r="M1578" s="157">
        <v>45393.870833333334</v>
      </c>
      <c r="N1578" s="157">
        <v>45394.686111111114</v>
      </c>
      <c r="O1578" s="157">
        <v>45394.767361111109</v>
      </c>
      <c r="P1578" s="38" t="s">
        <v>7917</v>
      </c>
      <c r="Q1578" s="239">
        <f t="shared" si="274"/>
        <v>0.81527777777955635</v>
      </c>
      <c r="R1578" s="239">
        <f t="shared" si="275"/>
        <v>0.99375000000145519</v>
      </c>
      <c r="S1578" s="21">
        <f t="shared" si="276"/>
        <v>4.8916666666773381</v>
      </c>
      <c r="U1578" s="38">
        <v>3764</v>
      </c>
      <c r="V1578" t="s">
        <v>7926</v>
      </c>
    </row>
    <row r="1579" spans="1:22">
      <c r="A1579" s="162" t="s">
        <v>7893</v>
      </c>
      <c r="B1579" s="38" t="s">
        <v>1519</v>
      </c>
      <c r="C1579" s="157" t="s">
        <v>7912</v>
      </c>
      <c r="D1579" s="159" t="s">
        <v>7894</v>
      </c>
      <c r="E1579" s="157" t="s">
        <v>206</v>
      </c>
      <c r="F1579" s="159" t="s">
        <v>7895</v>
      </c>
      <c r="G1579" s="2">
        <v>17.7</v>
      </c>
      <c r="H1579" s="2">
        <v>-111</v>
      </c>
      <c r="I1579" s="2">
        <v>12</v>
      </c>
      <c r="J1579" s="38">
        <v>2024</v>
      </c>
      <c r="K1579" s="38" t="s">
        <v>7902</v>
      </c>
      <c r="L1579" s="157">
        <v>45394.968055555553</v>
      </c>
      <c r="M1579" s="157">
        <v>45395.043749999997</v>
      </c>
      <c r="N1579" s="157">
        <v>45395.991666666669</v>
      </c>
      <c r="O1579" s="157">
        <v>45396.057638888888</v>
      </c>
      <c r="P1579" s="38" t="s">
        <v>7917</v>
      </c>
      <c r="Q1579" s="239">
        <f t="shared" si="274"/>
        <v>0.94791666667151731</v>
      </c>
      <c r="R1579" s="239">
        <f t="shared" si="275"/>
        <v>1.0895833333343035</v>
      </c>
      <c r="S1579" s="21">
        <f t="shared" si="276"/>
        <v>5.6875000000291038</v>
      </c>
      <c r="U1579" s="38">
        <v>2766</v>
      </c>
      <c r="V1579" t="s">
        <v>7926</v>
      </c>
    </row>
    <row r="1580" spans="1:22">
      <c r="A1580" s="162" t="s">
        <v>7893</v>
      </c>
      <c r="B1580" s="38" t="s">
        <v>1519</v>
      </c>
      <c r="C1580" s="157" t="s">
        <v>7912</v>
      </c>
      <c r="D1580" s="159" t="s">
        <v>7894</v>
      </c>
      <c r="E1580" s="157" t="s">
        <v>206</v>
      </c>
      <c r="F1580" s="159" t="s">
        <v>7895</v>
      </c>
      <c r="G1580" s="2">
        <v>18.899999999999999</v>
      </c>
      <c r="H1580" s="2">
        <v>-111.8</v>
      </c>
      <c r="I1580" s="2">
        <v>12</v>
      </c>
      <c r="J1580" s="38">
        <v>2024</v>
      </c>
      <c r="K1580" s="38" t="s">
        <v>7903</v>
      </c>
      <c r="L1580" s="157">
        <v>45397.050694444442</v>
      </c>
      <c r="M1580" s="157">
        <v>45397.115972222222</v>
      </c>
      <c r="N1580" s="157">
        <v>45398</v>
      </c>
      <c r="O1580" s="157">
        <v>45398.056944444441</v>
      </c>
      <c r="P1580" s="38" t="s">
        <v>7918</v>
      </c>
      <c r="Q1580" s="239">
        <f t="shared" si="274"/>
        <v>0.88402777777810115</v>
      </c>
      <c r="R1580" s="239">
        <f t="shared" si="275"/>
        <v>1.0062499999985448</v>
      </c>
      <c r="S1580" s="21">
        <f t="shared" si="276"/>
        <v>5.3041666666686069</v>
      </c>
      <c r="U1580" s="38">
        <v>2142</v>
      </c>
      <c r="V1580" t="s">
        <v>7927</v>
      </c>
    </row>
    <row r="1581" spans="1:22">
      <c r="A1581" s="162" t="s">
        <v>7893</v>
      </c>
      <c r="B1581" s="38" t="s">
        <v>1519</v>
      </c>
      <c r="C1581" s="157" t="s">
        <v>7912</v>
      </c>
      <c r="D1581" s="159" t="s">
        <v>7894</v>
      </c>
      <c r="E1581" s="157" t="s">
        <v>206</v>
      </c>
      <c r="F1581" s="159" t="s">
        <v>7895</v>
      </c>
      <c r="G1581" s="2">
        <v>18.899999999999999</v>
      </c>
      <c r="H1581" s="2">
        <v>-112.2</v>
      </c>
      <c r="I1581" s="2">
        <v>12</v>
      </c>
      <c r="J1581" s="38">
        <v>2024</v>
      </c>
      <c r="K1581" s="316" t="s">
        <v>7904</v>
      </c>
      <c r="L1581" s="323">
        <v>45398.760416666664</v>
      </c>
      <c r="M1581" s="323">
        <v>45398.820833333331</v>
      </c>
      <c r="N1581" s="323">
        <v>45399.71875</v>
      </c>
      <c r="O1581" s="323">
        <v>45399.768055555556</v>
      </c>
      <c r="P1581" s="316" t="s">
        <v>7919</v>
      </c>
      <c r="Q1581" s="239">
        <f t="shared" si="274"/>
        <v>0.89791666666860692</v>
      </c>
      <c r="R1581" s="239">
        <f t="shared" si="275"/>
        <v>1.007638888891961</v>
      </c>
      <c r="S1581" s="21">
        <f t="shared" si="276"/>
        <v>5.3875000000116415</v>
      </c>
      <c r="U1581" s="316">
        <v>2193</v>
      </c>
      <c r="V1581" s="317" t="s">
        <v>7928</v>
      </c>
    </row>
    <row r="1582" spans="1:22">
      <c r="A1582" s="162" t="s">
        <v>7893</v>
      </c>
      <c r="B1582" s="38" t="s">
        <v>1519</v>
      </c>
      <c r="C1582" s="157" t="s">
        <v>7912</v>
      </c>
      <c r="D1582" s="159" t="s">
        <v>7894</v>
      </c>
      <c r="E1582" s="157" t="s">
        <v>206</v>
      </c>
      <c r="F1582" s="159" t="s">
        <v>7895</v>
      </c>
      <c r="G1582" s="2">
        <v>19</v>
      </c>
      <c r="H1582" s="2">
        <v>-111.4</v>
      </c>
      <c r="I1582" s="2">
        <v>12</v>
      </c>
      <c r="J1582" s="38">
        <v>2024</v>
      </c>
      <c r="K1582" s="316" t="s">
        <v>7905</v>
      </c>
      <c r="L1582" s="323">
        <v>45400.063888888886</v>
      </c>
      <c r="M1582" s="323">
        <v>45400.147916666669</v>
      </c>
      <c r="N1582" s="323">
        <v>45401.023611111108</v>
      </c>
      <c r="O1582" s="323">
        <v>45401.056250000001</v>
      </c>
      <c r="P1582" s="316" t="s">
        <v>7920</v>
      </c>
      <c r="Q1582" s="239">
        <f t="shared" si="274"/>
        <v>0.87569444443943212</v>
      </c>
      <c r="R1582" s="239">
        <f t="shared" si="275"/>
        <v>0.992361111115315</v>
      </c>
      <c r="S1582" s="21">
        <f t="shared" si="276"/>
        <v>5.2541666666365927</v>
      </c>
      <c r="U1582" s="316">
        <v>2909</v>
      </c>
      <c r="V1582" s="317" t="s">
        <v>7929</v>
      </c>
    </row>
    <row r="1583" spans="1:22">
      <c r="A1583" s="162" t="s">
        <v>7893</v>
      </c>
      <c r="B1583" s="38" t="s">
        <v>1519</v>
      </c>
      <c r="C1583" s="157" t="s">
        <v>7912</v>
      </c>
      <c r="D1583" s="159" t="s">
        <v>7894</v>
      </c>
      <c r="E1583" s="157" t="s">
        <v>206</v>
      </c>
      <c r="F1583" s="159" t="s">
        <v>7895</v>
      </c>
      <c r="G1583" s="2">
        <v>19.100000000000001</v>
      </c>
      <c r="H1583" s="2">
        <v>-110.8</v>
      </c>
      <c r="I1583" s="2">
        <v>12</v>
      </c>
      <c r="J1583" s="38">
        <v>2024</v>
      </c>
      <c r="K1583" s="316" t="s">
        <v>7906</v>
      </c>
      <c r="L1583" s="323">
        <v>45401.804861111108</v>
      </c>
      <c r="M1583" s="323">
        <v>45401.875</v>
      </c>
      <c r="N1583" s="323">
        <v>45402.797222222223</v>
      </c>
      <c r="O1583" s="323">
        <v>45402.844444444447</v>
      </c>
      <c r="P1583" s="316" t="s">
        <v>7921</v>
      </c>
      <c r="Q1583" s="239">
        <f t="shared" si="274"/>
        <v>0.92222222222335404</v>
      </c>
      <c r="R1583" s="239">
        <f t="shared" si="275"/>
        <v>1.039583333338669</v>
      </c>
      <c r="S1583" s="21">
        <f t="shared" si="276"/>
        <v>5.5333333333401242</v>
      </c>
      <c r="U1583" s="316">
        <v>2607</v>
      </c>
      <c r="V1583" s="317"/>
    </row>
    <row r="1584" spans="1:22">
      <c r="A1584" s="162" t="s">
        <v>7893</v>
      </c>
      <c r="B1584" s="38" t="s">
        <v>1519</v>
      </c>
      <c r="C1584" s="157" t="s">
        <v>7912</v>
      </c>
      <c r="D1584" s="159" t="s">
        <v>7894</v>
      </c>
      <c r="E1584" s="157" t="s">
        <v>206</v>
      </c>
      <c r="F1584" s="159" t="s">
        <v>7895</v>
      </c>
      <c r="G1584" s="2">
        <v>18.899999999999999</v>
      </c>
      <c r="H1584" s="2">
        <v>-111</v>
      </c>
      <c r="I1584" s="2">
        <v>12</v>
      </c>
      <c r="J1584" s="38">
        <v>2024</v>
      </c>
      <c r="K1584" s="38" t="s">
        <v>7907</v>
      </c>
      <c r="L1584" s="157">
        <v>45403.04583333333</v>
      </c>
      <c r="M1584" s="157">
        <v>45403.118055555555</v>
      </c>
      <c r="N1584" s="157">
        <v>45404.00277777778</v>
      </c>
      <c r="O1584" s="157">
        <v>45404.059027777781</v>
      </c>
      <c r="P1584" s="316" t="s">
        <v>7922</v>
      </c>
      <c r="Q1584" s="239">
        <f t="shared" si="274"/>
        <v>0.88472222222480923</v>
      </c>
      <c r="R1584" s="239">
        <f t="shared" si="275"/>
        <v>1.0131944444510737</v>
      </c>
      <c r="S1584" s="21">
        <f t="shared" si="276"/>
        <v>5.3083333333488554</v>
      </c>
      <c r="U1584" s="38">
        <v>2552</v>
      </c>
      <c r="V1584" s="317" t="s">
        <v>7930</v>
      </c>
    </row>
    <row r="1585" spans="1:22">
      <c r="A1585" s="162" t="s">
        <v>7893</v>
      </c>
      <c r="B1585" s="38" t="s">
        <v>1519</v>
      </c>
      <c r="C1585" s="157" t="s">
        <v>7912</v>
      </c>
      <c r="D1585" s="159" t="s">
        <v>7894</v>
      </c>
      <c r="E1585" s="157" t="s">
        <v>206</v>
      </c>
      <c r="F1585" s="159" t="s">
        <v>7895</v>
      </c>
      <c r="G1585" s="2">
        <v>18</v>
      </c>
      <c r="H1585" s="2">
        <v>-110.7</v>
      </c>
      <c r="I1585" s="2">
        <v>12</v>
      </c>
      <c r="J1585" s="38">
        <v>2024</v>
      </c>
      <c r="K1585" s="38" t="s">
        <v>7908</v>
      </c>
      <c r="L1585" s="157">
        <v>45404.925000000003</v>
      </c>
      <c r="M1585" s="157">
        <v>45404.990972222222</v>
      </c>
      <c r="N1585" s="157">
        <v>45405.783333333333</v>
      </c>
      <c r="O1585" s="157">
        <v>45405.840277777781</v>
      </c>
      <c r="P1585" s="316" t="s">
        <v>7923</v>
      </c>
      <c r="Q1585" s="239">
        <f t="shared" si="274"/>
        <v>0.79236111111094942</v>
      </c>
      <c r="R1585" s="239">
        <f t="shared" si="275"/>
        <v>0.91527777777810115</v>
      </c>
      <c r="S1585" s="21">
        <f t="shared" si="276"/>
        <v>4.7541666666656965</v>
      </c>
      <c r="U1585" s="38">
        <v>2374</v>
      </c>
      <c r="V1585"/>
    </row>
    <row r="1586" spans="1:22">
      <c r="A1586" s="162" t="s">
        <v>7893</v>
      </c>
      <c r="B1586" s="38" t="s">
        <v>1519</v>
      </c>
      <c r="C1586" s="157" t="s">
        <v>7912</v>
      </c>
      <c r="D1586" s="159" t="s">
        <v>7894</v>
      </c>
      <c r="E1586" s="157" t="s">
        <v>206</v>
      </c>
      <c r="F1586" s="159" t="s">
        <v>7895</v>
      </c>
      <c r="G1586" s="2">
        <v>18.2</v>
      </c>
      <c r="H1586" s="2">
        <v>-111.1</v>
      </c>
      <c r="I1586" s="2">
        <v>12</v>
      </c>
      <c r="J1586" s="38">
        <v>2024</v>
      </c>
      <c r="K1586" s="38" t="s">
        <v>7909</v>
      </c>
      <c r="L1586" s="157">
        <v>45406.044444444444</v>
      </c>
      <c r="M1586" s="157">
        <v>45406.133333333331</v>
      </c>
      <c r="N1586" s="157">
        <v>45406.175694444442</v>
      </c>
      <c r="O1586" s="157">
        <v>45406.265277777777</v>
      </c>
      <c r="P1586" s="38" t="s">
        <v>7924</v>
      </c>
      <c r="Q1586" s="239">
        <f t="shared" si="274"/>
        <v>4.2361111110949423E-2</v>
      </c>
      <c r="R1586" s="239">
        <f t="shared" si="275"/>
        <v>0.22083333333284827</v>
      </c>
      <c r="S1586" s="21">
        <f t="shared" si="276"/>
        <v>0.25416666666569654</v>
      </c>
      <c r="U1586" s="38">
        <v>3463</v>
      </c>
      <c r="V1586" s="317" t="s">
        <v>7932</v>
      </c>
    </row>
    <row r="1587" spans="1:22">
      <c r="A1587" s="162" t="s">
        <v>7893</v>
      </c>
      <c r="B1587" s="38" t="s">
        <v>1519</v>
      </c>
      <c r="C1587" s="157" t="s">
        <v>7912</v>
      </c>
      <c r="D1587" s="159" t="s">
        <v>7894</v>
      </c>
      <c r="E1587" s="157" t="s">
        <v>206</v>
      </c>
      <c r="F1587" s="159" t="s">
        <v>7895</v>
      </c>
      <c r="G1587" s="2">
        <v>18.2</v>
      </c>
      <c r="H1587" s="2">
        <v>-111.1</v>
      </c>
      <c r="I1587" s="2">
        <v>12</v>
      </c>
      <c r="J1587" s="38">
        <v>2024</v>
      </c>
      <c r="K1587" s="38" t="s">
        <v>7910</v>
      </c>
      <c r="L1587" s="157">
        <v>45406.638888888891</v>
      </c>
      <c r="M1587" s="157">
        <v>45406.7</v>
      </c>
      <c r="N1587" s="157">
        <v>45406.999305555553</v>
      </c>
      <c r="O1587" s="157">
        <v>45407.05972222222</v>
      </c>
      <c r="P1587" s="38" t="s">
        <v>7924</v>
      </c>
      <c r="Q1587" s="239">
        <f t="shared" si="274"/>
        <v>0.29930555555620231</v>
      </c>
      <c r="R1587" s="239">
        <f t="shared" si="275"/>
        <v>0.42083333332993789</v>
      </c>
      <c r="S1587" s="21">
        <f t="shared" si="276"/>
        <v>1.7958333333372138</v>
      </c>
      <c r="U1587" s="38">
        <v>2217</v>
      </c>
      <c r="V1587"/>
    </row>
    <row r="1588" spans="1:22">
      <c r="A1588" s="162" t="s">
        <v>7934</v>
      </c>
      <c r="B1588" s="38" t="s">
        <v>1519</v>
      </c>
      <c r="C1588" s="173" t="s">
        <v>7936</v>
      </c>
      <c r="D1588" s="159" t="s">
        <v>7938</v>
      </c>
      <c r="E1588" s="157" t="s">
        <v>196</v>
      </c>
      <c r="F1588" s="159" t="s">
        <v>787</v>
      </c>
      <c r="G1588" s="2">
        <v>28</v>
      </c>
      <c r="H1588" s="2">
        <v>-91</v>
      </c>
      <c r="I1588" s="159">
        <v>15</v>
      </c>
      <c r="J1588" s="38">
        <v>2024</v>
      </c>
      <c r="K1588" s="38" t="s">
        <v>7939</v>
      </c>
      <c r="L1588" s="157">
        <v>45435.980555555558</v>
      </c>
      <c r="M1588" s="157">
        <v>45436.00277777778</v>
      </c>
      <c r="N1588" s="157">
        <v>45436.482638888891</v>
      </c>
      <c r="O1588" s="157">
        <v>45436.540972222225</v>
      </c>
      <c r="P1588" s="38" t="s">
        <v>7941</v>
      </c>
      <c r="Q1588" s="239">
        <f t="shared" ref="Q1588:Q1590" si="277">N1588 - M1588</f>
        <v>0.47986111111094942</v>
      </c>
      <c r="R1588" s="239">
        <f t="shared" ref="R1588:R1590" si="278">O1588 - L1588</f>
        <v>0.56041666666715173</v>
      </c>
      <c r="S1588" s="21">
        <f t="shared" ref="S1588:S1596" si="279">((VALUE(Q1588)) * 24) * 0.25</f>
        <v>2.8791666666656965</v>
      </c>
      <c r="U1588" s="289">
        <v>557</v>
      </c>
      <c r="V1588" s="155" t="s">
        <v>7942</v>
      </c>
    </row>
    <row r="1589" spans="1:22">
      <c r="A1589" s="162" t="s">
        <v>7934</v>
      </c>
      <c r="B1589" s="38" t="s">
        <v>1519</v>
      </c>
      <c r="C1589" s="173" t="s">
        <v>7936</v>
      </c>
      <c r="D1589" s="159" t="s">
        <v>7938</v>
      </c>
      <c r="E1589" s="157" t="s">
        <v>196</v>
      </c>
      <c r="F1589" s="159" t="s">
        <v>787</v>
      </c>
      <c r="G1589" s="2">
        <v>28</v>
      </c>
      <c r="H1589" s="2">
        <v>-91</v>
      </c>
      <c r="I1589" s="159">
        <v>15</v>
      </c>
      <c r="J1589" s="38">
        <v>2024</v>
      </c>
      <c r="K1589" s="38" t="s">
        <v>7940</v>
      </c>
      <c r="L1589" s="157">
        <v>45437.574305555558</v>
      </c>
      <c r="M1589" s="157">
        <v>45437.602083333331</v>
      </c>
      <c r="N1589" s="157">
        <v>45438.326388888891</v>
      </c>
      <c r="O1589" s="157">
        <v>45438.368750000001</v>
      </c>
      <c r="P1589" s="38" t="s">
        <v>7941</v>
      </c>
      <c r="Q1589" s="239">
        <f t="shared" si="277"/>
        <v>0.72430555555911269</v>
      </c>
      <c r="R1589" s="239">
        <f t="shared" si="278"/>
        <v>0.79444444444379769</v>
      </c>
      <c r="S1589" s="21">
        <f t="shared" si="279"/>
        <v>4.3458333333546761</v>
      </c>
      <c r="U1589" s="289">
        <v>577</v>
      </c>
      <c r="V1589" s="155" t="s">
        <v>7943</v>
      </c>
    </row>
    <row r="1590" spans="1:22">
      <c r="A1590" s="162" t="s">
        <v>7944</v>
      </c>
      <c r="B1590" s="38" t="s">
        <v>922</v>
      </c>
      <c r="C1590" s="173" t="s">
        <v>7945</v>
      </c>
      <c r="D1590" s="159" t="s">
        <v>1017</v>
      </c>
      <c r="E1590" s="157" t="s">
        <v>273</v>
      </c>
      <c r="F1590" s="159" t="s">
        <v>1830</v>
      </c>
      <c r="G1590" s="2">
        <v>46</v>
      </c>
      <c r="H1590" s="2">
        <v>-130</v>
      </c>
      <c r="I1590" s="159">
        <v>9</v>
      </c>
      <c r="J1590" s="38">
        <v>2024</v>
      </c>
      <c r="K1590" s="38" t="s">
        <v>7946</v>
      </c>
      <c r="L1590" s="157">
        <v>45469.386111111111</v>
      </c>
      <c r="M1590" s="157">
        <v>45469.4375</v>
      </c>
      <c r="N1590" s="157">
        <v>45474.760416666664</v>
      </c>
      <c r="O1590" s="157">
        <v>45474.825694444444</v>
      </c>
      <c r="P1590" s="38" t="s">
        <v>1558</v>
      </c>
      <c r="Q1590" s="239">
        <f t="shared" si="277"/>
        <v>5.3229166666642413</v>
      </c>
      <c r="R1590" s="239">
        <f t="shared" si="278"/>
        <v>5.4395833333328483</v>
      </c>
      <c r="S1590" s="21">
        <f t="shared" si="279"/>
        <v>31.937499999985448</v>
      </c>
      <c r="U1590" s="38">
        <v>1578</v>
      </c>
      <c r="V1590" s="155" t="s">
        <v>7947</v>
      </c>
    </row>
    <row r="1591" spans="1:22">
      <c r="A1591" s="151" t="s">
        <v>7950</v>
      </c>
      <c r="B1591" s="38" t="s">
        <v>922</v>
      </c>
      <c r="C1591" s="173" t="s">
        <v>7953</v>
      </c>
      <c r="D1591" s="38" t="s">
        <v>6859</v>
      </c>
      <c r="E1591" s="157" t="s">
        <v>273</v>
      </c>
      <c r="F1591" s="38" t="s">
        <v>1983</v>
      </c>
      <c r="G1591" s="327">
        <v>43.571926130000001</v>
      </c>
      <c r="H1591" s="327">
        <v>-125.10317834999999</v>
      </c>
      <c r="I1591" s="38" t="s">
        <v>7305</v>
      </c>
      <c r="J1591" s="38">
        <v>2024</v>
      </c>
      <c r="K1591" s="38" t="s">
        <v>7957</v>
      </c>
      <c r="L1591" s="157">
        <v>45479.635416666664</v>
      </c>
      <c r="M1591" s="157">
        <v>45479.669444444444</v>
      </c>
      <c r="N1591" s="157">
        <v>45480.074999999997</v>
      </c>
      <c r="O1591" s="157">
        <v>45480.106249999997</v>
      </c>
      <c r="P1591" s="38" t="s">
        <v>7965</v>
      </c>
      <c r="Q1591" s="239">
        <f t="shared" ref="Q1591:Q1596" si="280">N1591 - M1591</f>
        <v>0.40555555555329192</v>
      </c>
      <c r="R1591" s="239">
        <f t="shared" ref="R1591:R1596" si="281">O1591 - L1591</f>
        <v>0.47083333333284827</v>
      </c>
      <c r="S1591" s="21">
        <f t="shared" si="279"/>
        <v>2.4333333333197515</v>
      </c>
      <c r="U1591" s="38">
        <v>1140.1600000000001</v>
      </c>
      <c r="V1591" s="155" t="s">
        <v>7214</v>
      </c>
    </row>
    <row r="1592" spans="1:22">
      <c r="A1592" s="151" t="s">
        <v>7950</v>
      </c>
      <c r="B1592" s="38" t="s">
        <v>922</v>
      </c>
      <c r="C1592" s="173" t="s">
        <v>7953</v>
      </c>
      <c r="D1592" s="38" t="s">
        <v>6859</v>
      </c>
      <c r="E1592" s="157" t="s">
        <v>273</v>
      </c>
      <c r="F1592" s="38" t="s">
        <v>1983</v>
      </c>
      <c r="G1592" s="327">
        <v>45.285904619999997</v>
      </c>
      <c r="H1592" s="327">
        <v>-124.84801739</v>
      </c>
      <c r="I1592" s="38" t="s">
        <v>7305</v>
      </c>
      <c r="J1592" s="38">
        <v>2024</v>
      </c>
      <c r="K1592" s="38" t="s">
        <v>7958</v>
      </c>
      <c r="L1592" s="157">
        <v>45480.628472222219</v>
      </c>
      <c r="M1592" s="157">
        <v>45480.660416666666</v>
      </c>
      <c r="N1592" s="157">
        <v>45480.915972222225</v>
      </c>
      <c r="O1592" s="157">
        <v>45480.940972222219</v>
      </c>
      <c r="P1592" s="38" t="s">
        <v>7963</v>
      </c>
      <c r="Q1592" s="239">
        <f t="shared" si="280"/>
        <v>0.25555555555911269</v>
      </c>
      <c r="R1592" s="239">
        <f t="shared" si="281"/>
        <v>0.3125</v>
      </c>
      <c r="S1592" s="21">
        <f t="shared" si="279"/>
        <v>1.5333333333546761</v>
      </c>
      <c r="U1592" s="38">
        <v>771.29</v>
      </c>
      <c r="V1592" s="155" t="s">
        <v>7966</v>
      </c>
    </row>
    <row r="1593" spans="1:22">
      <c r="A1593" s="151" t="s">
        <v>7950</v>
      </c>
      <c r="B1593" s="38" t="s">
        <v>922</v>
      </c>
      <c r="C1593" s="173" t="s">
        <v>7953</v>
      </c>
      <c r="D1593" s="38" t="s">
        <v>6859</v>
      </c>
      <c r="E1593" s="157" t="s">
        <v>273</v>
      </c>
      <c r="F1593" s="38" t="s">
        <v>1983</v>
      </c>
      <c r="G1593" s="327">
        <v>45.283602909999999</v>
      </c>
      <c r="H1593" s="327">
        <v>-124.84781182</v>
      </c>
      <c r="I1593" s="38" t="s">
        <v>7305</v>
      </c>
      <c r="J1593" s="38">
        <v>2024</v>
      </c>
      <c r="K1593" s="38" t="s">
        <v>7959</v>
      </c>
      <c r="L1593" s="157">
        <v>45480.947222222225</v>
      </c>
      <c r="M1593" s="157">
        <v>45480.977777777778</v>
      </c>
      <c r="N1593" s="157">
        <v>45481.007638888892</v>
      </c>
      <c r="O1593" s="157">
        <v>45481.040972222225</v>
      </c>
      <c r="P1593" s="38" t="s">
        <v>7963</v>
      </c>
      <c r="Q1593" s="239">
        <f t="shared" si="280"/>
        <v>2.9861111113859806E-2</v>
      </c>
      <c r="R1593" s="239">
        <f t="shared" si="281"/>
        <v>9.375E-2</v>
      </c>
      <c r="S1593" s="21">
        <f t="shared" si="279"/>
        <v>0.17916666668315884</v>
      </c>
      <c r="U1593" s="38">
        <v>770.3</v>
      </c>
      <c r="V1593" s="155" t="s">
        <v>7966</v>
      </c>
    </row>
    <row r="1594" spans="1:22">
      <c r="A1594" s="151" t="s">
        <v>7950</v>
      </c>
      <c r="B1594" s="38" t="s">
        <v>922</v>
      </c>
      <c r="C1594" s="173" t="s">
        <v>7953</v>
      </c>
      <c r="D1594" s="38" t="s">
        <v>6859</v>
      </c>
      <c r="E1594" s="157" t="s">
        <v>273</v>
      </c>
      <c r="F1594" s="38" t="s">
        <v>1983</v>
      </c>
      <c r="G1594" s="50">
        <v>45.283429550000001</v>
      </c>
      <c r="H1594" s="50">
        <v>-124.84859225</v>
      </c>
      <c r="I1594" s="38" t="s">
        <v>7305</v>
      </c>
      <c r="J1594" s="38">
        <v>2024</v>
      </c>
      <c r="K1594" s="38" t="s">
        <v>7960</v>
      </c>
      <c r="L1594" s="157">
        <v>45481.070138888892</v>
      </c>
      <c r="M1594" s="157">
        <v>45481.086111111108</v>
      </c>
      <c r="N1594" s="157">
        <v>45481.10833333333</v>
      </c>
      <c r="O1594" s="157">
        <v>45481.117361111108</v>
      </c>
      <c r="P1594" s="38" t="s">
        <v>7963</v>
      </c>
      <c r="Q1594" s="239">
        <f t="shared" si="280"/>
        <v>2.2222222221898846E-2</v>
      </c>
      <c r="R1594" s="239">
        <f t="shared" si="281"/>
        <v>4.722222221607808E-2</v>
      </c>
      <c r="S1594" s="21">
        <f t="shared" si="279"/>
        <v>0.13333333333139308</v>
      </c>
      <c r="U1594" s="38">
        <v>150.38999999999999</v>
      </c>
      <c r="V1594" s="155" t="s">
        <v>7966</v>
      </c>
    </row>
    <row r="1595" spans="1:22" ht="14">
      <c r="A1595" s="151" t="s">
        <v>7950</v>
      </c>
      <c r="B1595" s="38" t="s">
        <v>922</v>
      </c>
      <c r="C1595" s="173" t="s">
        <v>7953</v>
      </c>
      <c r="D1595" s="38" t="s">
        <v>6859</v>
      </c>
      <c r="E1595" s="157" t="s">
        <v>273</v>
      </c>
      <c r="F1595" s="38" t="s">
        <v>1983</v>
      </c>
      <c r="G1595" s="328">
        <v>46.699716840000001</v>
      </c>
      <c r="H1595" s="328">
        <v>-125.40029629999999</v>
      </c>
      <c r="I1595" s="38" t="s">
        <v>7305</v>
      </c>
      <c r="J1595" s="38">
        <v>2024</v>
      </c>
      <c r="K1595" s="38" t="s">
        <v>7961</v>
      </c>
      <c r="L1595" s="157">
        <v>45481.629861111112</v>
      </c>
      <c r="M1595" s="157">
        <v>45481.686805555553</v>
      </c>
      <c r="N1595" s="157">
        <v>45482.237500000003</v>
      </c>
      <c r="O1595" s="157">
        <v>45482.291666666664</v>
      </c>
      <c r="P1595" s="38" t="s">
        <v>7964</v>
      </c>
      <c r="Q1595" s="239">
        <f t="shared" si="280"/>
        <v>0.55069444444961846</v>
      </c>
      <c r="R1595" s="239">
        <f t="shared" si="281"/>
        <v>0.66180555555183673</v>
      </c>
      <c r="S1595" s="21">
        <f t="shared" si="279"/>
        <v>3.3041666666977108</v>
      </c>
      <c r="U1595" s="38">
        <v>1945.89</v>
      </c>
      <c r="V1595" s="155" t="s">
        <v>7214</v>
      </c>
    </row>
    <row r="1596" spans="1:22">
      <c r="A1596" s="151" t="s">
        <v>7950</v>
      </c>
      <c r="B1596" s="38" t="s">
        <v>922</v>
      </c>
      <c r="C1596" s="173" t="s">
        <v>7953</v>
      </c>
      <c r="D1596" s="38" t="s">
        <v>6859</v>
      </c>
      <c r="E1596" s="173" t="s">
        <v>273</v>
      </c>
      <c r="F1596" s="38" t="s">
        <v>1983</v>
      </c>
      <c r="G1596" s="327">
        <v>45.282580350000003</v>
      </c>
      <c r="H1596" s="327">
        <v>-124.84936462</v>
      </c>
      <c r="I1596" s="38" t="s">
        <v>7305</v>
      </c>
      <c r="J1596" s="38">
        <v>2024</v>
      </c>
      <c r="K1596" s="38" t="s">
        <v>7962</v>
      </c>
      <c r="L1596" s="157">
        <v>45482.79791666667</v>
      </c>
      <c r="M1596" s="157">
        <v>45482.823611111111</v>
      </c>
      <c r="N1596" s="157">
        <v>45482.9375</v>
      </c>
      <c r="O1596" s="157">
        <v>45482.963194444441</v>
      </c>
      <c r="P1596" s="38" t="s">
        <v>7963</v>
      </c>
      <c r="Q1596" s="239">
        <f t="shared" si="280"/>
        <v>0.11388888888905058</v>
      </c>
      <c r="R1596" s="239">
        <f t="shared" si="281"/>
        <v>0.1652777777708252</v>
      </c>
      <c r="S1596" s="21">
        <f t="shared" si="279"/>
        <v>0.68333333333430346</v>
      </c>
      <c r="U1596" s="38">
        <v>771.64</v>
      </c>
      <c r="V1596" s="155" t="s">
        <v>7967</v>
      </c>
    </row>
    <row r="1597" spans="1:22">
      <c r="A1597" s="151" t="s">
        <v>7951</v>
      </c>
      <c r="B1597" s="38" t="s">
        <v>922</v>
      </c>
      <c r="C1597" s="173" t="s">
        <v>7954</v>
      </c>
      <c r="D1597" s="38" t="s">
        <v>1701</v>
      </c>
      <c r="E1597" s="173" t="s">
        <v>273</v>
      </c>
      <c r="F1597" s="126" t="s">
        <v>7956</v>
      </c>
      <c r="G1597" s="38">
        <v>46.2</v>
      </c>
      <c r="H1597" s="38">
        <v>-124.6</v>
      </c>
      <c r="I1597" s="38" t="s">
        <v>7305</v>
      </c>
      <c r="J1597" s="38">
        <v>2024</v>
      </c>
      <c r="K1597" s="38" t="s">
        <v>7968</v>
      </c>
      <c r="L1597" s="157">
        <v>45488.86041666667</v>
      </c>
      <c r="M1597" s="157">
        <v>45488.887499999997</v>
      </c>
      <c r="N1597" s="157">
        <v>45489.306250000001</v>
      </c>
      <c r="O1597" s="157">
        <v>45482.963194444441</v>
      </c>
      <c r="P1597" s="329" t="s">
        <v>7984</v>
      </c>
      <c r="Q1597" s="239">
        <f t="shared" ref="Q1597:Q1612" si="282">N1597 - M1597</f>
        <v>0.41875000000436557</v>
      </c>
      <c r="R1597" s="239">
        <f t="shared" ref="R1597:R1612" si="283">O1597 - L1597</f>
        <v>-5.8972222222291748</v>
      </c>
      <c r="S1597" s="21">
        <f t="shared" ref="S1597:S1612" si="284">((VALUE(Q1597)) * 24) * 0.25</f>
        <v>2.5125000000261934</v>
      </c>
      <c r="U1597" s="38">
        <v>850.47</v>
      </c>
      <c r="V1597" s="155" t="s">
        <v>7998</v>
      </c>
    </row>
    <row r="1598" spans="1:22">
      <c r="A1598" s="151" t="s">
        <v>7951</v>
      </c>
      <c r="B1598" s="38" t="s">
        <v>922</v>
      </c>
      <c r="C1598" s="173" t="s">
        <v>7954</v>
      </c>
      <c r="D1598" s="38" t="s">
        <v>1701</v>
      </c>
      <c r="E1598" s="173" t="s">
        <v>273</v>
      </c>
      <c r="F1598" s="126" t="s">
        <v>7956</v>
      </c>
      <c r="G1598" s="38">
        <v>44.6</v>
      </c>
      <c r="H1598" s="38">
        <v>-130.30000000000001</v>
      </c>
      <c r="I1598" s="38" t="s">
        <v>7305</v>
      </c>
      <c r="J1598" s="38">
        <v>2024</v>
      </c>
      <c r="K1598" s="38" t="s">
        <v>7969</v>
      </c>
      <c r="L1598" s="157">
        <v>45490.638194444444</v>
      </c>
      <c r="M1598" s="157">
        <v>45490.697916666664</v>
      </c>
      <c r="N1598" s="157">
        <v>45491.229166666664</v>
      </c>
      <c r="O1598" s="157">
        <v>45491.287499999999</v>
      </c>
      <c r="P1598" s="329" t="s">
        <v>7985</v>
      </c>
      <c r="Q1598" s="239">
        <f t="shared" si="282"/>
        <v>0.53125</v>
      </c>
      <c r="R1598" s="239">
        <f t="shared" si="283"/>
        <v>0.64930555555474712</v>
      </c>
      <c r="S1598" s="21">
        <f t="shared" si="284"/>
        <v>3.1875</v>
      </c>
      <c r="U1598" s="38">
        <v>2227.1799999999998</v>
      </c>
      <c r="V1598" s="155" t="s">
        <v>7999</v>
      </c>
    </row>
    <row r="1599" spans="1:22">
      <c r="A1599" s="151" t="s">
        <v>7951</v>
      </c>
      <c r="B1599" s="38" t="s">
        <v>922</v>
      </c>
      <c r="C1599" s="173" t="s">
        <v>7954</v>
      </c>
      <c r="D1599" s="38" t="s">
        <v>1701</v>
      </c>
      <c r="E1599" s="173" t="s">
        <v>273</v>
      </c>
      <c r="F1599" s="126" t="s">
        <v>7956</v>
      </c>
      <c r="G1599" s="38">
        <v>44.9</v>
      </c>
      <c r="H1599" s="38">
        <v>-130.19999999999999</v>
      </c>
      <c r="I1599" s="38" t="s">
        <v>7305</v>
      </c>
      <c r="J1599" s="38">
        <v>2024</v>
      </c>
      <c r="K1599" s="38" t="s">
        <v>7970</v>
      </c>
      <c r="L1599" s="157">
        <v>45491.637499999997</v>
      </c>
      <c r="M1599" s="157">
        <v>45491.699305555558</v>
      </c>
      <c r="N1599" s="157">
        <v>45492.231249999997</v>
      </c>
      <c r="O1599" s="157">
        <v>45492.293749999997</v>
      </c>
      <c r="P1599" s="329" t="s">
        <v>7986</v>
      </c>
      <c r="Q1599" s="239">
        <f t="shared" si="282"/>
        <v>0.53194444443943212</v>
      </c>
      <c r="R1599" s="239">
        <f t="shared" si="283"/>
        <v>0.65625</v>
      </c>
      <c r="S1599" s="21">
        <f t="shared" si="284"/>
        <v>3.1916666666365927</v>
      </c>
      <c r="U1599" s="38">
        <v>2268.46</v>
      </c>
      <c r="V1599" s="155" t="s">
        <v>8000</v>
      </c>
    </row>
    <row r="1600" spans="1:22">
      <c r="A1600" s="151" t="s">
        <v>7951</v>
      </c>
      <c r="B1600" s="38" t="s">
        <v>922</v>
      </c>
      <c r="C1600" s="173" t="s">
        <v>7954</v>
      </c>
      <c r="D1600" s="38" t="s">
        <v>1701</v>
      </c>
      <c r="E1600" s="173" t="s">
        <v>273</v>
      </c>
      <c r="F1600" s="126" t="s">
        <v>7956</v>
      </c>
      <c r="G1600" s="38">
        <v>44.5</v>
      </c>
      <c r="H1600" s="38">
        <v>-130.30000000000001</v>
      </c>
      <c r="I1600" s="38" t="s">
        <v>7305</v>
      </c>
      <c r="J1600" s="38">
        <v>2024</v>
      </c>
      <c r="K1600" s="38" t="s">
        <v>7971</v>
      </c>
      <c r="L1600" s="157">
        <v>45492.633333333331</v>
      </c>
      <c r="M1600" s="157">
        <v>45492.697222222225</v>
      </c>
      <c r="N1600" s="157">
        <v>45493.229166666664</v>
      </c>
      <c r="O1600" s="157">
        <v>45493.294444444444</v>
      </c>
      <c r="P1600" s="329" t="s">
        <v>7987</v>
      </c>
      <c r="Q1600" s="239">
        <f t="shared" si="282"/>
        <v>0.53194444443943212</v>
      </c>
      <c r="R1600" s="239">
        <f t="shared" si="283"/>
        <v>0.66111111111240461</v>
      </c>
      <c r="S1600" s="21">
        <f t="shared" si="284"/>
        <v>3.1916666666365927</v>
      </c>
      <c r="U1600" s="38">
        <v>2266.0300000000002</v>
      </c>
      <c r="V1600" s="155" t="s">
        <v>8001</v>
      </c>
    </row>
    <row r="1601" spans="1:22">
      <c r="A1601" s="151" t="s">
        <v>7951</v>
      </c>
      <c r="B1601" s="38" t="s">
        <v>922</v>
      </c>
      <c r="C1601" s="173" t="s">
        <v>7954</v>
      </c>
      <c r="D1601" s="38" t="s">
        <v>1701</v>
      </c>
      <c r="E1601" s="173" t="s">
        <v>273</v>
      </c>
      <c r="F1601" s="126" t="s">
        <v>7956</v>
      </c>
      <c r="G1601" s="38">
        <v>44.6</v>
      </c>
      <c r="H1601" s="38">
        <v>-130.30000000000001</v>
      </c>
      <c r="I1601" s="38" t="s">
        <v>7305</v>
      </c>
      <c r="J1601" s="38">
        <v>2024</v>
      </c>
      <c r="K1601" s="38" t="s">
        <v>7972</v>
      </c>
      <c r="L1601" s="157">
        <v>45493.638194444444</v>
      </c>
      <c r="M1601" s="157">
        <v>45493.70416666667</v>
      </c>
      <c r="N1601" s="157">
        <v>45494.229861111111</v>
      </c>
      <c r="O1601" s="157">
        <v>45494.304166666669</v>
      </c>
      <c r="P1601" s="329" t="s">
        <v>7988</v>
      </c>
      <c r="Q1601" s="239">
        <f t="shared" si="282"/>
        <v>0.52569444444088731</v>
      </c>
      <c r="R1601" s="239">
        <f t="shared" si="283"/>
        <v>0.66597222222480923</v>
      </c>
      <c r="S1601" s="21">
        <f t="shared" si="284"/>
        <v>3.1541666666453239</v>
      </c>
      <c r="U1601" s="38">
        <v>2236.9899999999998</v>
      </c>
      <c r="V1601" s="155" t="s">
        <v>8002</v>
      </c>
    </row>
    <row r="1602" spans="1:22">
      <c r="A1602" s="151" t="s">
        <v>7951</v>
      </c>
      <c r="B1602" s="38" t="s">
        <v>922</v>
      </c>
      <c r="C1602" s="173" t="s">
        <v>7954</v>
      </c>
      <c r="D1602" s="38" t="s">
        <v>1701</v>
      </c>
      <c r="E1602" s="173" t="s">
        <v>273</v>
      </c>
      <c r="F1602" s="126" t="s">
        <v>7956</v>
      </c>
      <c r="G1602" s="38">
        <v>44.6</v>
      </c>
      <c r="H1602" s="38">
        <v>-130.30000000000001</v>
      </c>
      <c r="I1602" s="38" t="s">
        <v>7305</v>
      </c>
      <c r="J1602" s="38">
        <v>2024</v>
      </c>
      <c r="K1602" s="38" t="s">
        <v>7973</v>
      </c>
      <c r="L1602" s="157">
        <v>45494.640277777777</v>
      </c>
      <c r="M1602" s="157">
        <v>45494.704861111109</v>
      </c>
      <c r="N1602" s="157">
        <v>45495.23333333333</v>
      </c>
      <c r="O1602" s="157">
        <v>45495.290972222225</v>
      </c>
      <c r="P1602" s="329" t="s">
        <v>7989</v>
      </c>
      <c r="Q1602" s="239">
        <f t="shared" si="282"/>
        <v>0.52847222222044365</v>
      </c>
      <c r="R1602" s="239">
        <f t="shared" si="283"/>
        <v>0.65069444444816327</v>
      </c>
      <c r="S1602" s="21">
        <f t="shared" si="284"/>
        <v>3.1708333333226619</v>
      </c>
      <c r="U1602" s="38">
        <v>2214.9</v>
      </c>
      <c r="V1602" s="155" t="s">
        <v>8003</v>
      </c>
    </row>
    <row r="1603" spans="1:22">
      <c r="A1603" s="151" t="s">
        <v>7951</v>
      </c>
      <c r="B1603" s="38" t="s">
        <v>922</v>
      </c>
      <c r="C1603" s="173" t="s">
        <v>7954</v>
      </c>
      <c r="D1603" s="38" t="s">
        <v>1701</v>
      </c>
      <c r="E1603" s="173" t="s">
        <v>273</v>
      </c>
      <c r="F1603" s="126" t="s">
        <v>7956</v>
      </c>
      <c r="G1603" s="38">
        <v>44.6</v>
      </c>
      <c r="H1603" s="38">
        <v>-130.30000000000001</v>
      </c>
      <c r="I1603" s="38" t="s">
        <v>7305</v>
      </c>
      <c r="J1603" s="38">
        <v>2024</v>
      </c>
      <c r="K1603" s="38" t="s">
        <v>7974</v>
      </c>
      <c r="L1603" s="157">
        <v>45495.638888888891</v>
      </c>
      <c r="M1603" s="157">
        <v>45495.710416666669</v>
      </c>
      <c r="N1603" s="157">
        <v>45496.229861111111</v>
      </c>
      <c r="O1603" s="157">
        <v>45496.293055555558</v>
      </c>
      <c r="P1603" s="329" t="s">
        <v>7990</v>
      </c>
      <c r="Q1603" s="239">
        <f t="shared" si="282"/>
        <v>0.5194444444423425</v>
      </c>
      <c r="R1603" s="239">
        <f t="shared" si="283"/>
        <v>0.65416666666715173</v>
      </c>
      <c r="S1603" s="21">
        <f t="shared" si="284"/>
        <v>3.116666666654055</v>
      </c>
      <c r="U1603" s="38" t="s">
        <v>8014</v>
      </c>
      <c r="V1603" s="155" t="s">
        <v>8004</v>
      </c>
    </row>
    <row r="1604" spans="1:22">
      <c r="A1604" s="151" t="s">
        <v>7951</v>
      </c>
      <c r="B1604" s="38" t="s">
        <v>922</v>
      </c>
      <c r="C1604" s="173" t="s">
        <v>7954</v>
      </c>
      <c r="D1604" s="38" t="s">
        <v>1701</v>
      </c>
      <c r="E1604" s="173" t="s">
        <v>273</v>
      </c>
      <c r="F1604" s="126" t="s">
        <v>7956</v>
      </c>
      <c r="G1604" s="38">
        <v>44.9</v>
      </c>
      <c r="H1604" s="38">
        <v>-130.19999999999999</v>
      </c>
      <c r="I1604" s="38" t="s">
        <v>7305</v>
      </c>
      <c r="J1604" s="38">
        <v>2024</v>
      </c>
      <c r="K1604" s="38" t="s">
        <v>7975</v>
      </c>
      <c r="L1604" s="157">
        <v>45496.640972222223</v>
      </c>
      <c r="M1604" s="157">
        <v>45496.701388888891</v>
      </c>
      <c r="N1604" s="157">
        <v>45497.236111111109</v>
      </c>
      <c r="O1604" s="157">
        <v>45497.293055555558</v>
      </c>
      <c r="P1604" s="38" t="s">
        <v>7991</v>
      </c>
      <c r="Q1604" s="239">
        <f t="shared" si="282"/>
        <v>0.53472222221898846</v>
      </c>
      <c r="R1604" s="239">
        <f t="shared" si="283"/>
        <v>0.65208333333430346</v>
      </c>
      <c r="S1604" s="21">
        <f t="shared" si="284"/>
        <v>3.2083333333139308</v>
      </c>
      <c r="U1604" s="38">
        <v>2267.6799999999998</v>
      </c>
      <c r="V1604" s="155" t="s">
        <v>8005</v>
      </c>
    </row>
    <row r="1605" spans="1:22">
      <c r="A1605" s="151" t="s">
        <v>7951</v>
      </c>
      <c r="B1605" s="38" t="s">
        <v>922</v>
      </c>
      <c r="C1605" s="173" t="s">
        <v>7954</v>
      </c>
      <c r="D1605" s="38" t="s">
        <v>1701</v>
      </c>
      <c r="E1605" s="173" t="s">
        <v>273</v>
      </c>
      <c r="F1605" s="126" t="s">
        <v>7956</v>
      </c>
      <c r="G1605" s="38">
        <v>44.9</v>
      </c>
      <c r="H1605" s="38">
        <v>-130.19999999999999</v>
      </c>
      <c r="I1605" s="38" t="s">
        <v>7305</v>
      </c>
      <c r="J1605" s="38">
        <v>2024</v>
      </c>
      <c r="K1605" s="38" t="s">
        <v>7976</v>
      </c>
      <c r="L1605" s="157">
        <v>45497.635416666664</v>
      </c>
      <c r="M1605" s="157">
        <v>45497.7</v>
      </c>
      <c r="N1605" s="157">
        <v>45498.23333333333</v>
      </c>
      <c r="O1605" s="157">
        <v>45498.291666666664</v>
      </c>
      <c r="P1605" s="38" t="s">
        <v>7992</v>
      </c>
      <c r="Q1605" s="239">
        <f t="shared" si="282"/>
        <v>0.53333333333284827</v>
      </c>
      <c r="R1605" s="239">
        <f t="shared" si="283"/>
        <v>0.65625</v>
      </c>
      <c r="S1605" s="21">
        <f t="shared" si="284"/>
        <v>3.1999999999970896</v>
      </c>
      <c r="U1605" s="38">
        <v>2250.56</v>
      </c>
      <c r="V1605" s="155" t="s">
        <v>8006</v>
      </c>
    </row>
    <row r="1606" spans="1:22">
      <c r="A1606" s="151" t="s">
        <v>7951</v>
      </c>
      <c r="B1606" s="38" t="s">
        <v>922</v>
      </c>
      <c r="C1606" s="173" t="s">
        <v>7954</v>
      </c>
      <c r="D1606" s="38" t="s">
        <v>1701</v>
      </c>
      <c r="E1606" s="173" t="s">
        <v>273</v>
      </c>
      <c r="F1606" s="126" t="s">
        <v>7956</v>
      </c>
      <c r="G1606" s="38">
        <v>44.6</v>
      </c>
      <c r="H1606" s="38">
        <v>-130.30000000000001</v>
      </c>
      <c r="I1606" s="38" t="s">
        <v>7305</v>
      </c>
      <c r="J1606" s="38">
        <v>2024</v>
      </c>
      <c r="K1606" s="38" t="s">
        <v>7977</v>
      </c>
      <c r="L1606" s="157">
        <v>45498.645138888889</v>
      </c>
      <c r="M1606" s="157">
        <v>45498.703472222223</v>
      </c>
      <c r="N1606" s="157">
        <v>45499.231249999997</v>
      </c>
      <c r="O1606" s="157">
        <v>45499.290277777778</v>
      </c>
      <c r="P1606" s="38" t="s">
        <v>7993</v>
      </c>
      <c r="Q1606" s="239">
        <f t="shared" si="282"/>
        <v>0.52777777777373558</v>
      </c>
      <c r="R1606" s="239">
        <f t="shared" si="283"/>
        <v>0.64513888888905058</v>
      </c>
      <c r="S1606" s="21">
        <f t="shared" si="284"/>
        <v>3.1666666666424135</v>
      </c>
      <c r="U1606" s="38">
        <v>2236.61</v>
      </c>
      <c r="V1606" s="155" t="s">
        <v>8007</v>
      </c>
    </row>
    <row r="1607" spans="1:22">
      <c r="A1607" s="151" t="s">
        <v>7951</v>
      </c>
      <c r="B1607" s="38" t="s">
        <v>922</v>
      </c>
      <c r="C1607" s="173" t="s">
        <v>7954</v>
      </c>
      <c r="D1607" s="38" t="s">
        <v>1701</v>
      </c>
      <c r="E1607" s="173" t="s">
        <v>273</v>
      </c>
      <c r="F1607" s="126" t="s">
        <v>7956</v>
      </c>
      <c r="G1607" s="38">
        <v>44.9</v>
      </c>
      <c r="H1607" s="38">
        <v>-130.19999999999999</v>
      </c>
      <c r="I1607" s="38" t="s">
        <v>7305</v>
      </c>
      <c r="J1607" s="38">
        <v>2024</v>
      </c>
      <c r="K1607" s="38" t="s">
        <v>7978</v>
      </c>
      <c r="L1607" s="157">
        <v>45499.654166666667</v>
      </c>
      <c r="M1607" s="157">
        <v>45499.71597222222</v>
      </c>
      <c r="N1607" s="157">
        <v>45500.231944444444</v>
      </c>
      <c r="O1607" s="157">
        <v>45500.292361111111</v>
      </c>
      <c r="P1607" s="38" t="s">
        <v>7994</v>
      </c>
      <c r="Q1607" s="239">
        <f t="shared" si="282"/>
        <v>0.51597222222335404</v>
      </c>
      <c r="R1607" s="239">
        <f t="shared" si="283"/>
        <v>0.63819444444379769</v>
      </c>
      <c r="S1607" s="21">
        <f t="shared" si="284"/>
        <v>3.0958333333401242</v>
      </c>
      <c r="U1607" s="38">
        <v>2268.21</v>
      </c>
      <c r="V1607" s="155" t="s">
        <v>8008</v>
      </c>
    </row>
    <row r="1608" spans="1:22">
      <c r="A1608" s="151" t="s">
        <v>7951</v>
      </c>
      <c r="B1608" s="38" t="s">
        <v>922</v>
      </c>
      <c r="C1608" s="173" t="s">
        <v>7954</v>
      </c>
      <c r="D1608" s="38" t="s">
        <v>1701</v>
      </c>
      <c r="E1608" s="173" t="s">
        <v>273</v>
      </c>
      <c r="F1608" s="126" t="s">
        <v>7956</v>
      </c>
      <c r="G1608" s="38">
        <v>44.5</v>
      </c>
      <c r="H1608" s="38">
        <v>-130.4</v>
      </c>
      <c r="I1608" s="38" t="s">
        <v>7305</v>
      </c>
      <c r="J1608" s="38">
        <v>2024</v>
      </c>
      <c r="K1608" s="38" t="s">
        <v>7979</v>
      </c>
      <c r="L1608" s="157">
        <v>45500.636805555558</v>
      </c>
      <c r="M1608" s="157">
        <v>45500.696527777778</v>
      </c>
      <c r="N1608" s="157">
        <v>45501.240277777775</v>
      </c>
      <c r="O1608" s="157">
        <v>45501.290277777778</v>
      </c>
      <c r="P1608" s="38" t="s">
        <v>7994</v>
      </c>
      <c r="Q1608" s="239">
        <f t="shared" si="282"/>
        <v>0.54374999999708962</v>
      </c>
      <c r="R1608" s="239">
        <f t="shared" si="283"/>
        <v>0.65347222222044365</v>
      </c>
      <c r="S1608" s="21">
        <f t="shared" si="284"/>
        <v>3.2624999999825377</v>
      </c>
      <c r="U1608" s="38">
        <v>2233.9499999999998</v>
      </c>
      <c r="V1608" s="155" t="s">
        <v>8009</v>
      </c>
    </row>
    <row r="1609" spans="1:22">
      <c r="A1609" s="151" t="s">
        <v>7951</v>
      </c>
      <c r="B1609" s="38" t="s">
        <v>922</v>
      </c>
      <c r="C1609" s="173" t="s">
        <v>7954</v>
      </c>
      <c r="D1609" s="38" t="s">
        <v>1701</v>
      </c>
      <c r="E1609" s="173" t="s">
        <v>273</v>
      </c>
      <c r="F1609" s="126" t="s">
        <v>7956</v>
      </c>
      <c r="G1609" s="38">
        <v>44.6</v>
      </c>
      <c r="H1609" s="38">
        <v>-130.30000000000001</v>
      </c>
      <c r="I1609" s="38" t="s">
        <v>7305</v>
      </c>
      <c r="J1609" s="38">
        <v>2024</v>
      </c>
      <c r="K1609" s="38" t="s">
        <v>7980</v>
      </c>
      <c r="L1609" s="157">
        <v>45501.632638888892</v>
      </c>
      <c r="M1609" s="157">
        <v>45501.691666666666</v>
      </c>
      <c r="N1609" s="157">
        <v>45502.229166666664</v>
      </c>
      <c r="O1609" s="157">
        <v>45502.288888888892</v>
      </c>
      <c r="P1609" s="38" t="s">
        <v>7994</v>
      </c>
      <c r="Q1609" s="239">
        <f t="shared" si="282"/>
        <v>0.53749999999854481</v>
      </c>
      <c r="R1609" s="239">
        <f t="shared" si="283"/>
        <v>0.65625</v>
      </c>
      <c r="S1609" s="21">
        <f t="shared" si="284"/>
        <v>3.2249999999912689</v>
      </c>
      <c r="U1609" s="38">
        <v>2221.81</v>
      </c>
      <c r="V1609" s="155" t="s">
        <v>8010</v>
      </c>
    </row>
    <row r="1610" spans="1:22">
      <c r="A1610" s="151" t="s">
        <v>7951</v>
      </c>
      <c r="B1610" s="38" t="s">
        <v>922</v>
      </c>
      <c r="C1610" s="173" t="s">
        <v>7954</v>
      </c>
      <c r="D1610" s="38" t="s">
        <v>1701</v>
      </c>
      <c r="E1610" s="173" t="s">
        <v>273</v>
      </c>
      <c r="F1610" s="126" t="s">
        <v>7956</v>
      </c>
      <c r="G1610" s="38">
        <v>44.6</v>
      </c>
      <c r="H1610" s="38">
        <v>-130.30000000000001</v>
      </c>
      <c r="I1610" s="38" t="s">
        <v>7305</v>
      </c>
      <c r="J1610" s="38">
        <v>2024</v>
      </c>
      <c r="K1610" s="38" t="s">
        <v>7981</v>
      </c>
      <c r="L1610" s="157">
        <v>45502.629861111112</v>
      </c>
      <c r="M1610" s="157">
        <v>45502.69027777778</v>
      </c>
      <c r="N1610" s="157">
        <v>45503.230555555558</v>
      </c>
      <c r="O1610" s="157">
        <v>45503.29583333333</v>
      </c>
      <c r="P1610" s="38" t="s">
        <v>7995</v>
      </c>
      <c r="Q1610" s="239">
        <f t="shared" si="282"/>
        <v>0.54027777777810115</v>
      </c>
      <c r="R1610" s="239">
        <f t="shared" si="283"/>
        <v>0.66597222221753327</v>
      </c>
      <c r="S1610" s="21">
        <f t="shared" si="284"/>
        <v>3.2416666666686069</v>
      </c>
      <c r="U1610" s="38">
        <v>2235.64</v>
      </c>
      <c r="V1610" s="155" t="s">
        <v>8011</v>
      </c>
    </row>
    <row r="1611" spans="1:22">
      <c r="A1611" s="151" t="s">
        <v>7951</v>
      </c>
      <c r="B1611" s="38" t="s">
        <v>922</v>
      </c>
      <c r="C1611" s="173" t="s">
        <v>7954</v>
      </c>
      <c r="D1611" s="38" t="s">
        <v>1701</v>
      </c>
      <c r="E1611" s="173" t="s">
        <v>273</v>
      </c>
      <c r="F1611" s="126" t="s">
        <v>7956</v>
      </c>
      <c r="G1611" s="38">
        <v>44.9</v>
      </c>
      <c r="H1611" s="38">
        <v>-130.19999999999999</v>
      </c>
      <c r="I1611" s="38" t="s">
        <v>7305</v>
      </c>
      <c r="J1611" s="38">
        <v>2024</v>
      </c>
      <c r="K1611" s="38" t="s">
        <v>7982</v>
      </c>
      <c r="L1611" s="157">
        <v>45503.647916666669</v>
      </c>
      <c r="M1611" s="157">
        <v>45503.707638888889</v>
      </c>
      <c r="N1611" s="157">
        <v>45504.232638888891</v>
      </c>
      <c r="O1611" s="157">
        <v>45504.288888888892</v>
      </c>
      <c r="P1611" s="38" t="s">
        <v>7996</v>
      </c>
      <c r="Q1611" s="239">
        <f t="shared" si="282"/>
        <v>0.52500000000145519</v>
      </c>
      <c r="R1611" s="239">
        <f t="shared" si="283"/>
        <v>0.64097222222335404</v>
      </c>
      <c r="S1611" s="21">
        <f t="shared" si="284"/>
        <v>3.1500000000087311</v>
      </c>
      <c r="U1611" s="38">
        <v>2253.56</v>
      </c>
      <c r="V1611" s="155" t="s">
        <v>8012</v>
      </c>
    </row>
    <row r="1612" spans="1:22">
      <c r="A1612" s="151" t="s">
        <v>7951</v>
      </c>
      <c r="B1612" s="38" t="s">
        <v>922</v>
      </c>
      <c r="C1612" s="173" t="s">
        <v>7954</v>
      </c>
      <c r="D1612" s="38" t="s">
        <v>1701</v>
      </c>
      <c r="E1612" s="173" t="s">
        <v>273</v>
      </c>
      <c r="F1612" s="126" t="s">
        <v>7956</v>
      </c>
      <c r="G1612" s="38">
        <v>44.6</v>
      </c>
      <c r="H1612" s="38">
        <v>-130.30000000000001</v>
      </c>
      <c r="I1612" s="38" t="s">
        <v>7305</v>
      </c>
      <c r="J1612" s="38">
        <v>2024</v>
      </c>
      <c r="K1612" s="38" t="s">
        <v>7983</v>
      </c>
      <c r="L1612" s="157">
        <v>45504.634722222225</v>
      </c>
      <c r="M1612" s="157">
        <v>45504.701388888891</v>
      </c>
      <c r="N1612" s="157">
        <v>45505.563888888886</v>
      </c>
      <c r="O1612" s="157">
        <v>45505.622916666667</v>
      </c>
      <c r="P1612" s="38" t="s">
        <v>7997</v>
      </c>
      <c r="Q1612" s="239">
        <f t="shared" si="282"/>
        <v>0.86249999999563443</v>
      </c>
      <c r="R1612" s="239">
        <f t="shared" si="283"/>
        <v>0.9881944444423425</v>
      </c>
      <c r="S1612" s="21">
        <f t="shared" si="284"/>
        <v>5.1749999999738066</v>
      </c>
      <c r="U1612" s="38">
        <v>2213.7600000000002</v>
      </c>
      <c r="V1612" s="155" t="s">
        <v>8013</v>
      </c>
    </row>
    <row r="1613" spans="1:22" ht="14">
      <c r="A1613" s="151" t="s">
        <v>7952</v>
      </c>
      <c r="B1613" s="38" t="s">
        <v>922</v>
      </c>
      <c r="C1613" s="173" t="s">
        <v>7955</v>
      </c>
      <c r="D1613" s="38" t="s">
        <v>1107</v>
      </c>
      <c r="E1613" s="173" t="s">
        <v>273</v>
      </c>
      <c r="F1613" s="259" t="s">
        <v>1202</v>
      </c>
      <c r="G1613" s="328">
        <v>44.3</v>
      </c>
      <c r="H1613" s="328">
        <v>-124.9</v>
      </c>
      <c r="I1613" s="38" t="s">
        <v>7305</v>
      </c>
      <c r="J1613" s="38">
        <v>2024</v>
      </c>
      <c r="K1613" s="38" t="s">
        <v>8015</v>
      </c>
      <c r="L1613" s="157">
        <v>45512.870833333334</v>
      </c>
      <c r="M1613" s="157">
        <v>45512.888888888891</v>
      </c>
      <c r="N1613" s="157">
        <v>45512.943749999999</v>
      </c>
      <c r="O1613" s="157">
        <v>45512.960416666669</v>
      </c>
      <c r="P1613" s="329" t="s">
        <v>8083</v>
      </c>
      <c r="Q1613" s="239">
        <f t="shared" ref="Q1613:Q1676" si="285">N1613 - M1613</f>
        <v>5.486111110803904E-2</v>
      </c>
      <c r="R1613" s="239">
        <f t="shared" ref="R1613:R1676" si="286">O1613 - L1613</f>
        <v>8.9583333334303461E-2</v>
      </c>
      <c r="S1613" s="21">
        <f t="shared" ref="S1613:S1676" si="287">((VALUE(Q1613)) * 24) * 0.25</f>
        <v>0.32916666664823424</v>
      </c>
      <c r="U1613" s="38">
        <v>205.85</v>
      </c>
      <c r="V1613" s="155" t="s">
        <v>8149</v>
      </c>
    </row>
    <row r="1614" spans="1:22">
      <c r="A1614" s="151" t="s">
        <v>7952</v>
      </c>
      <c r="B1614" s="38" t="s">
        <v>922</v>
      </c>
      <c r="C1614" s="173" t="s">
        <v>7955</v>
      </c>
      <c r="D1614" s="38" t="s">
        <v>1107</v>
      </c>
      <c r="E1614" s="173" t="s">
        <v>273</v>
      </c>
      <c r="F1614" s="259" t="s">
        <v>1202</v>
      </c>
      <c r="G1614" s="327">
        <v>44.3</v>
      </c>
      <c r="H1614" s="327">
        <v>-124.9</v>
      </c>
      <c r="I1614" s="38" t="s">
        <v>7305</v>
      </c>
      <c r="J1614" s="38">
        <v>2024</v>
      </c>
      <c r="K1614" s="38" t="s">
        <v>8016</v>
      </c>
      <c r="L1614" s="157">
        <v>45512.981944444444</v>
      </c>
      <c r="M1614" s="157">
        <v>45512.997916666667</v>
      </c>
      <c r="N1614" s="157">
        <v>45513.120833333334</v>
      </c>
      <c r="O1614" s="157">
        <v>45513.133333333331</v>
      </c>
      <c r="P1614" s="329" t="s">
        <v>8083</v>
      </c>
      <c r="Q1614" s="239">
        <f t="shared" si="285"/>
        <v>0.12291666666715173</v>
      </c>
      <c r="R1614" s="239">
        <f t="shared" si="286"/>
        <v>0.15138888888759539</v>
      </c>
      <c r="S1614" s="21">
        <f t="shared" si="287"/>
        <v>0.73750000000291038</v>
      </c>
      <c r="U1614" s="38">
        <v>199.93</v>
      </c>
      <c r="V1614" s="155" t="s">
        <v>8150</v>
      </c>
    </row>
    <row r="1615" spans="1:22">
      <c r="A1615" s="151" t="s">
        <v>7952</v>
      </c>
      <c r="B1615" s="38" t="s">
        <v>922</v>
      </c>
      <c r="C1615" s="173" t="s">
        <v>7955</v>
      </c>
      <c r="D1615" s="38" t="s">
        <v>1107</v>
      </c>
      <c r="E1615" s="173" t="s">
        <v>273</v>
      </c>
      <c r="F1615" s="259" t="s">
        <v>1202</v>
      </c>
      <c r="G1615" s="289">
        <v>44.3</v>
      </c>
      <c r="H1615" s="289">
        <v>-124.9</v>
      </c>
      <c r="I1615" s="38" t="s">
        <v>7305</v>
      </c>
      <c r="J1615" s="38">
        <v>2024</v>
      </c>
      <c r="K1615" s="38" t="s">
        <v>8017</v>
      </c>
      <c r="L1615" s="157">
        <v>45513.155289351853</v>
      </c>
      <c r="M1615" s="157">
        <v>45513.16673611111</v>
      </c>
      <c r="N1615" s="157">
        <v>45513.231319444443</v>
      </c>
      <c r="O1615" s="157">
        <v>45513.248611111114</v>
      </c>
      <c r="P1615" s="329" t="s">
        <v>8083</v>
      </c>
      <c r="Q1615" s="239">
        <f t="shared" si="285"/>
        <v>6.4583333332848269E-2</v>
      </c>
      <c r="R1615" s="239">
        <f t="shared" si="286"/>
        <v>9.3321759261016268E-2</v>
      </c>
      <c r="S1615" s="21">
        <f t="shared" si="287"/>
        <v>0.38749999999708962</v>
      </c>
      <c r="U1615" s="38">
        <v>205.24</v>
      </c>
      <c r="V1615" s="155" t="s">
        <v>8151</v>
      </c>
    </row>
    <row r="1616" spans="1:22">
      <c r="A1616" s="151" t="s">
        <v>7952</v>
      </c>
      <c r="B1616" s="38" t="s">
        <v>922</v>
      </c>
      <c r="C1616" s="173" t="s">
        <v>7955</v>
      </c>
      <c r="D1616" s="38" t="s">
        <v>1107</v>
      </c>
      <c r="E1616" s="173" t="s">
        <v>273</v>
      </c>
      <c r="F1616" s="259" t="s">
        <v>1202</v>
      </c>
      <c r="G1616" s="289">
        <v>44.5</v>
      </c>
      <c r="H1616" s="289">
        <v>-125.3</v>
      </c>
      <c r="I1616" s="38" t="s">
        <v>7305</v>
      </c>
      <c r="J1616" s="38">
        <v>2024</v>
      </c>
      <c r="K1616" s="38" t="s">
        <v>8018</v>
      </c>
      <c r="L1616" s="157">
        <v>45513.444282407407</v>
      </c>
      <c r="M1616" s="157">
        <v>45513.468460648146</v>
      </c>
      <c r="N1616" s="157">
        <v>45513.520127314812</v>
      </c>
      <c r="O1616" s="157">
        <v>45513.545138888891</v>
      </c>
      <c r="P1616" s="329" t="s">
        <v>8084</v>
      </c>
      <c r="Q1616" s="239">
        <f t="shared" si="285"/>
        <v>5.1666666666278616E-2</v>
      </c>
      <c r="R1616" s="239">
        <f t="shared" si="286"/>
        <v>0.10085648148378823</v>
      </c>
      <c r="S1616" s="21">
        <f t="shared" si="287"/>
        <v>0.30999999999767169</v>
      </c>
      <c r="U1616" s="38">
        <v>202.66</v>
      </c>
      <c r="V1616" s="155" t="s">
        <v>8152</v>
      </c>
    </row>
    <row r="1617" spans="1:22">
      <c r="A1617" s="151" t="s">
        <v>7952</v>
      </c>
      <c r="B1617" s="38" t="s">
        <v>922</v>
      </c>
      <c r="C1617" s="173" t="s">
        <v>7955</v>
      </c>
      <c r="D1617" s="38" t="s">
        <v>1107</v>
      </c>
      <c r="E1617" s="173" t="s">
        <v>273</v>
      </c>
      <c r="F1617" s="259" t="s">
        <v>1202</v>
      </c>
      <c r="G1617" s="289">
        <v>44.5</v>
      </c>
      <c r="H1617" s="289">
        <v>-125.3</v>
      </c>
      <c r="I1617" s="38" t="s">
        <v>7305</v>
      </c>
      <c r="J1617" s="38">
        <v>2024</v>
      </c>
      <c r="K1617" s="38" t="s">
        <v>8019</v>
      </c>
      <c r="L1617" s="157">
        <v>45513.574305555558</v>
      </c>
      <c r="M1617" s="157">
        <v>45513.588888888888</v>
      </c>
      <c r="N1617" s="157">
        <v>45513.640972222223</v>
      </c>
      <c r="O1617" s="157">
        <v>45513.65625</v>
      </c>
      <c r="P1617" s="329" t="s">
        <v>8084</v>
      </c>
      <c r="Q1617" s="239">
        <f t="shared" si="285"/>
        <v>5.2083333335758653E-2</v>
      </c>
      <c r="R1617" s="239">
        <f t="shared" si="286"/>
        <v>8.1944444442342501E-2</v>
      </c>
      <c r="S1617" s="21">
        <f t="shared" si="287"/>
        <v>0.31250000001455192</v>
      </c>
      <c r="U1617" s="38">
        <v>193.13</v>
      </c>
      <c r="V1617" s="155" t="s">
        <v>8153</v>
      </c>
    </row>
    <row r="1618" spans="1:22">
      <c r="A1618" s="151" t="s">
        <v>7952</v>
      </c>
      <c r="B1618" s="38" t="s">
        <v>922</v>
      </c>
      <c r="C1618" s="173" t="s">
        <v>7955</v>
      </c>
      <c r="D1618" s="38" t="s">
        <v>1107</v>
      </c>
      <c r="E1618" s="173" t="s">
        <v>273</v>
      </c>
      <c r="F1618" s="259" t="s">
        <v>1202</v>
      </c>
      <c r="G1618" s="38">
        <v>44.5</v>
      </c>
      <c r="H1618" s="38">
        <v>-125.3</v>
      </c>
      <c r="I1618" s="38" t="s">
        <v>7305</v>
      </c>
      <c r="J1618" s="38">
        <v>2024</v>
      </c>
      <c r="K1618" s="38" t="s">
        <v>8020</v>
      </c>
      <c r="L1618" s="157">
        <v>45513.676388888889</v>
      </c>
      <c r="M1618" s="157">
        <v>45513.693749999999</v>
      </c>
      <c r="N1618" s="157">
        <v>45513.747916666667</v>
      </c>
      <c r="O1618" s="157">
        <v>45513.76666666667</v>
      </c>
      <c r="P1618" s="329" t="s">
        <v>8084</v>
      </c>
      <c r="Q1618" s="239">
        <f t="shared" si="285"/>
        <v>5.4166666668606922E-2</v>
      </c>
      <c r="R1618" s="239">
        <f t="shared" si="286"/>
        <v>9.0277777781011537E-2</v>
      </c>
      <c r="S1618" s="21">
        <f t="shared" si="287"/>
        <v>0.32500000001164153</v>
      </c>
      <c r="U1618" s="38">
        <v>200.09</v>
      </c>
      <c r="V1618" s="155" t="s">
        <v>8154</v>
      </c>
    </row>
    <row r="1619" spans="1:22" ht="14">
      <c r="A1619" s="151" t="s">
        <v>7952</v>
      </c>
      <c r="B1619" s="38" t="s">
        <v>922</v>
      </c>
      <c r="C1619" s="173" t="s">
        <v>7955</v>
      </c>
      <c r="D1619" s="38" t="s">
        <v>1107</v>
      </c>
      <c r="E1619" s="173" t="s">
        <v>273</v>
      </c>
      <c r="F1619" s="259" t="s">
        <v>1202</v>
      </c>
      <c r="G1619" s="324">
        <v>44.5</v>
      </c>
      <c r="H1619" s="324">
        <v>-125.4</v>
      </c>
      <c r="I1619" s="38" t="s">
        <v>7305</v>
      </c>
      <c r="J1619" s="38">
        <v>2024</v>
      </c>
      <c r="K1619" s="38" t="s">
        <v>8021</v>
      </c>
      <c r="L1619" s="157">
        <v>45513.911111111112</v>
      </c>
      <c r="M1619" s="157">
        <v>45513.990277777775</v>
      </c>
      <c r="N1619" s="157">
        <v>45514.220138888886</v>
      </c>
      <c r="O1619" s="157">
        <v>45514.300694444442</v>
      </c>
      <c r="P1619" s="329" t="s">
        <v>8085</v>
      </c>
      <c r="Q1619" s="239">
        <f t="shared" si="285"/>
        <v>0.22986111111094942</v>
      </c>
      <c r="R1619" s="239">
        <f t="shared" si="286"/>
        <v>0.38958333332993789</v>
      </c>
      <c r="S1619" s="21">
        <f t="shared" si="287"/>
        <v>1.3791666666656965</v>
      </c>
      <c r="U1619" s="38">
        <v>2905.93</v>
      </c>
      <c r="V1619" s="155" t="s">
        <v>8155</v>
      </c>
    </row>
    <row r="1620" spans="1:22">
      <c r="A1620" s="151" t="s">
        <v>7952</v>
      </c>
      <c r="B1620" s="38" t="s">
        <v>922</v>
      </c>
      <c r="C1620" s="173" t="s">
        <v>7955</v>
      </c>
      <c r="D1620" s="38" t="s">
        <v>1107</v>
      </c>
      <c r="E1620" s="173" t="s">
        <v>273</v>
      </c>
      <c r="F1620" s="259" t="s">
        <v>1202</v>
      </c>
      <c r="G1620" s="289">
        <v>44.5</v>
      </c>
      <c r="H1620" s="289">
        <v>-125.3</v>
      </c>
      <c r="I1620" s="38" t="s">
        <v>7305</v>
      </c>
      <c r="J1620" s="38">
        <v>2024</v>
      </c>
      <c r="K1620" s="38" t="s">
        <v>8022</v>
      </c>
      <c r="L1620" s="157">
        <v>45514.536111111112</v>
      </c>
      <c r="M1620" s="157">
        <v>45514.682638888888</v>
      </c>
      <c r="N1620" s="157">
        <v>45514.927777777775</v>
      </c>
      <c r="O1620" s="157">
        <v>45515</v>
      </c>
      <c r="P1620" s="38" t="s">
        <v>8085</v>
      </c>
      <c r="Q1620" s="239">
        <f t="shared" si="285"/>
        <v>0.24513888888759539</v>
      </c>
      <c r="R1620" s="239">
        <f t="shared" si="286"/>
        <v>0.46388888888759539</v>
      </c>
      <c r="S1620" s="21">
        <f t="shared" si="287"/>
        <v>1.4708333333255723</v>
      </c>
      <c r="U1620" s="38">
        <v>2902.41</v>
      </c>
      <c r="V1620" s="155" t="s">
        <v>7483</v>
      </c>
    </row>
    <row r="1621" spans="1:22">
      <c r="A1621" s="151" t="s">
        <v>7952</v>
      </c>
      <c r="B1621" s="38" t="s">
        <v>922</v>
      </c>
      <c r="C1621" s="173" t="s">
        <v>7955</v>
      </c>
      <c r="D1621" s="38" t="s">
        <v>1107</v>
      </c>
      <c r="E1621" s="173" t="s">
        <v>273</v>
      </c>
      <c r="F1621" s="259" t="s">
        <v>1202</v>
      </c>
      <c r="G1621" s="289">
        <v>45.8</v>
      </c>
      <c r="H1621" s="289">
        <v>-129.69999999999999</v>
      </c>
      <c r="I1621" s="38" t="s">
        <v>7306</v>
      </c>
      <c r="J1621" s="38">
        <v>2024</v>
      </c>
      <c r="K1621" s="38" t="s">
        <v>8023</v>
      </c>
      <c r="L1621" s="157">
        <v>45515.734722222223</v>
      </c>
      <c r="M1621" s="157">
        <v>45515.748611111114</v>
      </c>
      <c r="N1621" s="157">
        <v>45515.818055555559</v>
      </c>
      <c r="O1621" s="157">
        <v>45515.832638888889</v>
      </c>
      <c r="P1621" s="38" t="s">
        <v>8086</v>
      </c>
      <c r="Q1621" s="239">
        <f t="shared" si="285"/>
        <v>6.9444444445252884E-2</v>
      </c>
      <c r="R1621" s="239">
        <f t="shared" si="286"/>
        <v>9.7916666665696539E-2</v>
      </c>
      <c r="S1621" s="21">
        <f t="shared" si="287"/>
        <v>0.41666666667151731</v>
      </c>
      <c r="U1621" s="38">
        <v>199.31</v>
      </c>
      <c r="V1621" s="155" t="s">
        <v>8149</v>
      </c>
    </row>
    <row r="1622" spans="1:22">
      <c r="A1622" s="151" t="s">
        <v>7952</v>
      </c>
      <c r="B1622" s="38" t="s">
        <v>922</v>
      </c>
      <c r="C1622" s="173" t="s">
        <v>7955</v>
      </c>
      <c r="D1622" s="38" t="s">
        <v>1107</v>
      </c>
      <c r="E1622" s="173" t="s">
        <v>273</v>
      </c>
      <c r="F1622" s="259" t="s">
        <v>1202</v>
      </c>
      <c r="G1622" s="289">
        <v>45.8</v>
      </c>
      <c r="H1622" s="289">
        <v>-129.69999999999999</v>
      </c>
      <c r="I1622" s="38" t="s">
        <v>7306</v>
      </c>
      <c r="J1622" s="38">
        <v>2024</v>
      </c>
      <c r="K1622" s="38" t="s">
        <v>8024</v>
      </c>
      <c r="L1622" s="157">
        <v>45515.853472222225</v>
      </c>
      <c r="M1622" s="157">
        <v>45515.868750000001</v>
      </c>
      <c r="N1622" s="157">
        <v>45515.899305555555</v>
      </c>
      <c r="O1622" s="157">
        <v>45515.915277777778</v>
      </c>
      <c r="P1622" s="38" t="s">
        <v>8086</v>
      </c>
      <c r="Q1622" s="239">
        <f t="shared" si="285"/>
        <v>3.0555555553291924E-2</v>
      </c>
      <c r="R1622" s="239">
        <f t="shared" si="286"/>
        <v>6.1805555553291924E-2</v>
      </c>
      <c r="S1622" s="21">
        <f t="shared" si="287"/>
        <v>0.18333333331975155</v>
      </c>
      <c r="U1622" s="38">
        <v>192.34</v>
      </c>
      <c r="V1622" s="155" t="s">
        <v>8156</v>
      </c>
    </row>
    <row r="1623" spans="1:22">
      <c r="A1623" s="151" t="s">
        <v>7952</v>
      </c>
      <c r="B1623" s="38" t="s">
        <v>922</v>
      </c>
      <c r="C1623" s="173" t="s">
        <v>7955</v>
      </c>
      <c r="D1623" s="38" t="s">
        <v>1107</v>
      </c>
      <c r="E1623" s="173" t="s">
        <v>273</v>
      </c>
      <c r="F1623" s="259" t="s">
        <v>1202</v>
      </c>
      <c r="G1623" s="38">
        <v>45.8</v>
      </c>
      <c r="H1623" s="38">
        <v>-129.69999999999999</v>
      </c>
      <c r="I1623" s="38" t="s">
        <v>7306</v>
      </c>
      <c r="J1623" s="38">
        <v>2024</v>
      </c>
      <c r="K1623" s="38" t="s">
        <v>8025</v>
      </c>
      <c r="L1623" s="157">
        <v>45515.94027777778</v>
      </c>
      <c r="M1623" s="157">
        <v>45515.954861111109</v>
      </c>
      <c r="N1623" s="157">
        <v>45516.023611111108</v>
      </c>
      <c r="O1623" s="157">
        <v>45516.03402777778</v>
      </c>
      <c r="P1623" s="38" t="s">
        <v>8086</v>
      </c>
      <c r="Q1623" s="239">
        <f t="shared" si="285"/>
        <v>6.8749999998544808E-2</v>
      </c>
      <c r="R1623" s="239">
        <f t="shared" si="286"/>
        <v>9.375E-2</v>
      </c>
      <c r="S1623" s="21">
        <f t="shared" si="287"/>
        <v>0.41249999999126885</v>
      </c>
      <c r="U1623" s="38">
        <v>200.49</v>
      </c>
      <c r="V1623" s="155" t="s">
        <v>8157</v>
      </c>
    </row>
    <row r="1624" spans="1:22">
      <c r="A1624" s="151" t="s">
        <v>7952</v>
      </c>
      <c r="B1624" s="38" t="s">
        <v>922</v>
      </c>
      <c r="C1624" s="173" t="s">
        <v>7955</v>
      </c>
      <c r="D1624" s="38" t="s">
        <v>1107</v>
      </c>
      <c r="E1624" s="173" t="s">
        <v>273</v>
      </c>
      <c r="F1624" s="259" t="s">
        <v>1202</v>
      </c>
      <c r="G1624" s="38">
        <v>45.9</v>
      </c>
      <c r="H1624" s="38">
        <v>-130</v>
      </c>
      <c r="I1624" s="38" t="s">
        <v>7306</v>
      </c>
      <c r="J1624" s="38">
        <v>2024</v>
      </c>
      <c r="K1624" s="38" t="s">
        <v>8026</v>
      </c>
      <c r="L1624" s="157">
        <v>45516.169444444444</v>
      </c>
      <c r="M1624" s="157">
        <v>45516.220833333333</v>
      </c>
      <c r="N1624" s="157">
        <v>45516.576388888891</v>
      </c>
      <c r="O1624" s="157">
        <v>45516.62222222222</v>
      </c>
      <c r="P1624" s="38" t="s">
        <v>7263</v>
      </c>
      <c r="Q1624" s="239">
        <f t="shared" si="285"/>
        <v>0.3555555555576575</v>
      </c>
      <c r="R1624" s="239">
        <f t="shared" si="286"/>
        <v>0.45277777777664596</v>
      </c>
      <c r="S1624" s="21">
        <f t="shared" si="287"/>
        <v>2.133333333345945</v>
      </c>
      <c r="U1624" s="38">
        <v>1540.67</v>
      </c>
      <c r="V1624" s="155" t="s">
        <v>8158</v>
      </c>
    </row>
    <row r="1625" spans="1:22">
      <c r="A1625" s="151" t="s">
        <v>7952</v>
      </c>
      <c r="B1625" s="38" t="s">
        <v>922</v>
      </c>
      <c r="C1625" s="173" t="s">
        <v>7955</v>
      </c>
      <c r="D1625" s="38" t="s">
        <v>1107</v>
      </c>
      <c r="E1625" s="173" t="s">
        <v>273</v>
      </c>
      <c r="F1625" s="259" t="s">
        <v>1202</v>
      </c>
      <c r="G1625" s="38">
        <v>45.9</v>
      </c>
      <c r="H1625" s="38">
        <v>-130</v>
      </c>
      <c r="I1625" s="38" t="s">
        <v>7306</v>
      </c>
      <c r="J1625" s="38">
        <v>2024</v>
      </c>
      <c r="K1625" s="38" t="s">
        <v>8027</v>
      </c>
      <c r="L1625" s="157">
        <v>45517.113194444442</v>
      </c>
      <c r="M1625" s="157">
        <v>45517.157638888886</v>
      </c>
      <c r="N1625" s="157">
        <v>45517.198611111111</v>
      </c>
      <c r="O1625" s="157">
        <v>45517.253472222219</v>
      </c>
      <c r="P1625" s="38" t="s">
        <v>8087</v>
      </c>
      <c r="Q1625" s="239">
        <f t="shared" si="285"/>
        <v>4.0972222224809229E-2</v>
      </c>
      <c r="R1625" s="239">
        <f t="shared" si="286"/>
        <v>0.14027777777664596</v>
      </c>
      <c r="S1625" s="21">
        <f t="shared" si="287"/>
        <v>0.24583333334885538</v>
      </c>
      <c r="U1625" s="38">
        <v>1526.82</v>
      </c>
      <c r="V1625" s="155" t="s">
        <v>8159</v>
      </c>
    </row>
    <row r="1626" spans="1:22">
      <c r="A1626" s="151" t="s">
        <v>7952</v>
      </c>
      <c r="B1626" s="38" t="s">
        <v>922</v>
      </c>
      <c r="C1626" s="173" t="s">
        <v>7955</v>
      </c>
      <c r="D1626" s="38" t="s">
        <v>1107</v>
      </c>
      <c r="E1626" s="173" t="s">
        <v>273</v>
      </c>
      <c r="F1626" s="259" t="s">
        <v>1202</v>
      </c>
      <c r="G1626" s="38">
        <v>45.9</v>
      </c>
      <c r="H1626" s="38">
        <v>-129.9</v>
      </c>
      <c r="I1626" s="38" t="s">
        <v>7306</v>
      </c>
      <c r="J1626" s="38">
        <v>2024</v>
      </c>
      <c r="K1626" s="38" t="s">
        <v>8028</v>
      </c>
      <c r="L1626" s="157">
        <v>45517.370138888888</v>
      </c>
      <c r="M1626" s="157">
        <v>45517.421527777777</v>
      </c>
      <c r="N1626" s="157">
        <v>45517.664583333331</v>
      </c>
      <c r="O1626" s="157">
        <v>45517.709027777775</v>
      </c>
      <c r="P1626" s="38" t="s">
        <v>8088</v>
      </c>
      <c r="Q1626" s="239">
        <f t="shared" si="285"/>
        <v>0.24305555555474712</v>
      </c>
      <c r="R1626" s="239">
        <f t="shared" si="286"/>
        <v>0.33888888888759539</v>
      </c>
      <c r="S1626" s="21">
        <f t="shared" si="287"/>
        <v>1.4583333333284827</v>
      </c>
      <c r="U1626" s="38">
        <v>1522.8</v>
      </c>
      <c r="V1626" s="155" t="s">
        <v>8160</v>
      </c>
    </row>
    <row r="1627" spans="1:22">
      <c r="A1627" s="151" t="s">
        <v>7952</v>
      </c>
      <c r="B1627" s="38" t="s">
        <v>922</v>
      </c>
      <c r="C1627" s="173" t="s">
        <v>7955</v>
      </c>
      <c r="D1627" s="38" t="s">
        <v>1107</v>
      </c>
      <c r="E1627" s="173" t="s">
        <v>273</v>
      </c>
      <c r="F1627" s="259" t="s">
        <v>1202</v>
      </c>
      <c r="G1627" s="38">
        <v>45.9</v>
      </c>
      <c r="H1627" s="38">
        <v>-130</v>
      </c>
      <c r="I1627" s="38" t="s">
        <v>7306</v>
      </c>
      <c r="J1627" s="38">
        <v>2024</v>
      </c>
      <c r="K1627" s="38" t="s">
        <v>8029</v>
      </c>
      <c r="L1627" s="157">
        <v>45517.754861111112</v>
      </c>
      <c r="M1627" s="157">
        <v>45517.813888888886</v>
      </c>
      <c r="N1627" s="157">
        <v>45517.899305555555</v>
      </c>
      <c r="O1627" s="157">
        <v>45517.940972222219</v>
      </c>
      <c r="P1627" s="38" t="s">
        <v>8087</v>
      </c>
      <c r="Q1627" s="239">
        <f t="shared" si="285"/>
        <v>8.5416666668606922E-2</v>
      </c>
      <c r="R1627" s="239">
        <f t="shared" si="286"/>
        <v>0.18611111110658385</v>
      </c>
      <c r="S1627" s="21">
        <f t="shared" si="287"/>
        <v>0.51250000001164153</v>
      </c>
      <c r="U1627" s="38">
        <v>1526.4</v>
      </c>
      <c r="V1627" s="155" t="s">
        <v>8161</v>
      </c>
    </row>
    <row r="1628" spans="1:22">
      <c r="A1628" s="151" t="s">
        <v>7952</v>
      </c>
      <c r="B1628" s="38" t="s">
        <v>922</v>
      </c>
      <c r="C1628" s="173" t="s">
        <v>7955</v>
      </c>
      <c r="D1628" s="38" t="s">
        <v>1107</v>
      </c>
      <c r="E1628" s="173" t="s">
        <v>273</v>
      </c>
      <c r="F1628" s="259" t="s">
        <v>1202</v>
      </c>
      <c r="G1628" s="38">
        <v>44.5</v>
      </c>
      <c r="H1628" s="38">
        <v>-125.3</v>
      </c>
      <c r="I1628" s="38" t="s">
        <v>7305</v>
      </c>
      <c r="J1628" s="38">
        <v>2024</v>
      </c>
      <c r="K1628" s="38" t="s">
        <v>8030</v>
      </c>
      <c r="L1628" s="157">
        <v>45518.690972222219</v>
      </c>
      <c r="M1628" s="157">
        <v>45518.769444444442</v>
      </c>
      <c r="N1628" s="157">
        <v>45519.165277777778</v>
      </c>
      <c r="O1628" s="157">
        <v>45519.236111111109</v>
      </c>
      <c r="P1628" s="38" t="s">
        <v>8089</v>
      </c>
      <c r="Q1628" s="239">
        <f t="shared" si="285"/>
        <v>0.39583333333575865</v>
      </c>
      <c r="R1628" s="239">
        <f t="shared" si="286"/>
        <v>0.54513888889050577</v>
      </c>
      <c r="S1628" s="21">
        <f t="shared" si="287"/>
        <v>2.3750000000145519</v>
      </c>
      <c r="U1628" s="38">
        <v>2903.94</v>
      </c>
      <c r="V1628" s="155" t="s">
        <v>8162</v>
      </c>
    </row>
    <row r="1629" spans="1:22">
      <c r="A1629" s="151" t="s">
        <v>7952</v>
      </c>
      <c r="B1629" s="38" t="s">
        <v>922</v>
      </c>
      <c r="C1629" s="173" t="s">
        <v>7955</v>
      </c>
      <c r="D1629" s="38" t="s">
        <v>1107</v>
      </c>
      <c r="E1629" s="173" t="s">
        <v>273</v>
      </c>
      <c r="F1629" s="259" t="s">
        <v>1202</v>
      </c>
      <c r="G1629" s="38">
        <v>44.5</v>
      </c>
      <c r="H1629" s="38">
        <v>-125.3</v>
      </c>
      <c r="I1629" s="38" t="s">
        <v>7305</v>
      </c>
      <c r="J1629" s="38">
        <v>2024</v>
      </c>
      <c r="K1629" s="38" t="s">
        <v>8031</v>
      </c>
      <c r="L1629" s="157">
        <v>45519.321527777778</v>
      </c>
      <c r="M1629" s="157">
        <v>45519.4</v>
      </c>
      <c r="N1629" s="157">
        <v>45519.500694444447</v>
      </c>
      <c r="O1629" s="157">
        <v>45519.583055555559</v>
      </c>
      <c r="P1629" s="38" t="s">
        <v>8090</v>
      </c>
      <c r="Q1629" s="239">
        <f t="shared" si="285"/>
        <v>0.10069444444525288</v>
      </c>
      <c r="R1629" s="239">
        <f t="shared" si="286"/>
        <v>0.26152777778042946</v>
      </c>
      <c r="S1629" s="21">
        <f t="shared" si="287"/>
        <v>0.60416666667151731</v>
      </c>
      <c r="U1629" s="38">
        <v>2899.6129999999998</v>
      </c>
      <c r="V1629" s="155" t="s">
        <v>8163</v>
      </c>
    </row>
    <row r="1630" spans="1:22">
      <c r="A1630" s="151" t="s">
        <v>7952</v>
      </c>
      <c r="B1630" s="38" t="s">
        <v>922</v>
      </c>
      <c r="C1630" s="173" t="s">
        <v>7955</v>
      </c>
      <c r="D1630" s="38" t="s">
        <v>1107</v>
      </c>
      <c r="E1630" s="173" t="s">
        <v>273</v>
      </c>
      <c r="F1630" s="259" t="s">
        <v>1202</v>
      </c>
      <c r="G1630" s="38">
        <v>44.3</v>
      </c>
      <c r="H1630" s="38">
        <v>-124.9</v>
      </c>
      <c r="I1630" s="38" t="s">
        <v>7305</v>
      </c>
      <c r="J1630" s="38">
        <v>2024</v>
      </c>
      <c r="K1630" s="38" t="s">
        <v>8032</v>
      </c>
      <c r="L1630" s="157">
        <v>45519.709027777775</v>
      </c>
      <c r="M1630" s="157">
        <v>45519.73333333333</v>
      </c>
      <c r="N1630" s="157">
        <v>45519.823611111111</v>
      </c>
      <c r="O1630" s="157">
        <v>45519.845138888886</v>
      </c>
      <c r="P1630" s="38" t="s">
        <v>8091</v>
      </c>
      <c r="Q1630" s="239">
        <f t="shared" si="285"/>
        <v>9.0277777781011537E-2</v>
      </c>
      <c r="R1630" s="239">
        <f t="shared" si="286"/>
        <v>0.13611111111094942</v>
      </c>
      <c r="S1630" s="21">
        <f t="shared" si="287"/>
        <v>0.54166666668606922</v>
      </c>
      <c r="U1630" s="38">
        <v>581.07000000000005</v>
      </c>
      <c r="V1630" s="155" t="s">
        <v>8164</v>
      </c>
    </row>
    <row r="1631" spans="1:22">
      <c r="A1631" s="151" t="s">
        <v>7952</v>
      </c>
      <c r="B1631" s="38" t="s">
        <v>922</v>
      </c>
      <c r="C1631" s="173" t="s">
        <v>7955</v>
      </c>
      <c r="D1631" s="38" t="s">
        <v>1107</v>
      </c>
      <c r="E1631" s="173" t="s">
        <v>273</v>
      </c>
      <c r="F1631" s="259" t="s">
        <v>1202</v>
      </c>
      <c r="G1631" s="2">
        <v>44.6</v>
      </c>
      <c r="H1631" s="2">
        <v>-124.3</v>
      </c>
      <c r="I1631" s="38" t="s">
        <v>7305</v>
      </c>
      <c r="J1631" s="38">
        <v>2024</v>
      </c>
      <c r="K1631" s="38" t="s">
        <v>8033</v>
      </c>
      <c r="L1631" s="157">
        <v>45520.0625</v>
      </c>
      <c r="M1631" s="157">
        <v>45520.07708333333</v>
      </c>
      <c r="N1631" s="157">
        <v>45520.163888888892</v>
      </c>
      <c r="O1631" s="157">
        <v>45520.170138888891</v>
      </c>
      <c r="P1631" s="38" t="s">
        <v>1730</v>
      </c>
      <c r="Q1631" s="239">
        <f t="shared" si="285"/>
        <v>8.6805555562023073E-2</v>
      </c>
      <c r="R1631" s="239">
        <f t="shared" si="286"/>
        <v>0.10763888889050577</v>
      </c>
      <c r="S1631" s="21">
        <f t="shared" si="287"/>
        <v>0.52083333337213844</v>
      </c>
      <c r="U1631" s="38">
        <v>82.13</v>
      </c>
      <c r="V1631" s="155" t="s">
        <v>8165</v>
      </c>
    </row>
    <row r="1632" spans="1:22">
      <c r="A1632" s="151" t="s">
        <v>7952</v>
      </c>
      <c r="B1632" s="38" t="s">
        <v>922</v>
      </c>
      <c r="C1632" s="173" t="s">
        <v>7955</v>
      </c>
      <c r="D1632" s="38" t="s">
        <v>1107</v>
      </c>
      <c r="E1632" s="173" t="s">
        <v>273</v>
      </c>
      <c r="F1632" s="259" t="s">
        <v>1202</v>
      </c>
      <c r="G1632" s="2">
        <v>44.6</v>
      </c>
      <c r="H1632" s="2">
        <v>-124.3</v>
      </c>
      <c r="I1632" s="38" t="s">
        <v>7305</v>
      </c>
      <c r="J1632" s="38">
        <v>2024</v>
      </c>
      <c r="K1632" s="38" t="s">
        <v>8034</v>
      </c>
      <c r="L1632" s="157">
        <v>45520.4375</v>
      </c>
      <c r="M1632" s="157">
        <v>45520.447916666664</v>
      </c>
      <c r="N1632" s="157">
        <v>45520.626388888886</v>
      </c>
      <c r="O1632" s="157">
        <v>45520.635416666664</v>
      </c>
      <c r="P1632" s="38" t="s">
        <v>1730</v>
      </c>
      <c r="Q1632" s="239">
        <f t="shared" si="285"/>
        <v>0.17847222222189885</v>
      </c>
      <c r="R1632" s="239">
        <f t="shared" si="286"/>
        <v>0.19791666666424135</v>
      </c>
      <c r="S1632" s="21">
        <f t="shared" si="287"/>
        <v>1.0708333333313931</v>
      </c>
      <c r="U1632" s="38">
        <v>80.305000000000007</v>
      </c>
      <c r="V1632" s="155" t="s">
        <v>8166</v>
      </c>
    </row>
    <row r="1633" spans="1:22">
      <c r="A1633" s="151" t="s">
        <v>7952</v>
      </c>
      <c r="B1633" s="38" t="s">
        <v>922</v>
      </c>
      <c r="C1633" s="173" t="s">
        <v>7955</v>
      </c>
      <c r="D1633" s="38" t="s">
        <v>1107</v>
      </c>
      <c r="E1633" s="173" t="s">
        <v>273</v>
      </c>
      <c r="F1633" s="259" t="s">
        <v>1202</v>
      </c>
      <c r="G1633" s="2">
        <v>44.6</v>
      </c>
      <c r="H1633" s="2">
        <v>-124.3</v>
      </c>
      <c r="I1633" s="38" t="s">
        <v>7305</v>
      </c>
      <c r="J1633" s="38">
        <v>2024</v>
      </c>
      <c r="K1633" s="38" t="s">
        <v>8035</v>
      </c>
      <c r="L1633" s="157">
        <v>45522.95</v>
      </c>
      <c r="M1633" s="157">
        <v>45522.962500000001</v>
      </c>
      <c r="N1633" s="157">
        <v>45523.076388888891</v>
      </c>
      <c r="O1633" s="157">
        <v>45523.09375</v>
      </c>
      <c r="P1633" s="38" t="s">
        <v>1730</v>
      </c>
      <c r="Q1633" s="239">
        <f t="shared" si="285"/>
        <v>0.11388888888905058</v>
      </c>
      <c r="R1633" s="239">
        <f t="shared" si="286"/>
        <v>0.14375000000291038</v>
      </c>
      <c r="S1633" s="21">
        <f t="shared" si="287"/>
        <v>0.68333333333430346</v>
      </c>
      <c r="U1633" s="38">
        <v>80.932000000000002</v>
      </c>
      <c r="V1633" s="155" t="s">
        <v>8167</v>
      </c>
    </row>
    <row r="1634" spans="1:22">
      <c r="A1634" s="151" t="s">
        <v>7952</v>
      </c>
      <c r="B1634" s="38" t="s">
        <v>922</v>
      </c>
      <c r="C1634" s="173" t="s">
        <v>7955</v>
      </c>
      <c r="D1634" s="38" t="s">
        <v>1107</v>
      </c>
      <c r="E1634" s="173" t="s">
        <v>273</v>
      </c>
      <c r="F1634" s="259" t="s">
        <v>1202</v>
      </c>
      <c r="G1634" s="2">
        <v>44.6</v>
      </c>
      <c r="H1634" s="2">
        <v>-124.3</v>
      </c>
      <c r="I1634" s="38" t="s">
        <v>7305</v>
      </c>
      <c r="J1634" s="38">
        <v>2024</v>
      </c>
      <c r="K1634" s="38" t="s">
        <v>8036</v>
      </c>
      <c r="L1634" s="157">
        <v>45523.100694444445</v>
      </c>
      <c r="M1634" s="157">
        <v>45523.112500000003</v>
      </c>
      <c r="N1634" s="157">
        <v>45523.168055555558</v>
      </c>
      <c r="O1634" s="157">
        <v>45523.175000000003</v>
      </c>
      <c r="P1634" s="38" t="s">
        <v>1730</v>
      </c>
      <c r="Q1634" s="239">
        <f t="shared" si="285"/>
        <v>5.5555555554747116E-2</v>
      </c>
      <c r="R1634" s="239">
        <f t="shared" si="286"/>
        <v>7.4305555557657499E-2</v>
      </c>
      <c r="S1634" s="21">
        <f t="shared" si="287"/>
        <v>0.33333333332848269</v>
      </c>
      <c r="U1634" s="38">
        <v>81.515000000000001</v>
      </c>
      <c r="V1634" s="155" t="s">
        <v>8168</v>
      </c>
    </row>
    <row r="1635" spans="1:22">
      <c r="A1635" s="151" t="s">
        <v>7952</v>
      </c>
      <c r="B1635" s="38" t="s">
        <v>922</v>
      </c>
      <c r="C1635" s="173" t="s">
        <v>7955</v>
      </c>
      <c r="D1635" s="38" t="s">
        <v>1107</v>
      </c>
      <c r="E1635" s="173" t="s">
        <v>273</v>
      </c>
      <c r="F1635" s="259" t="s">
        <v>1202</v>
      </c>
      <c r="G1635" s="2">
        <v>44.6</v>
      </c>
      <c r="H1635" s="2">
        <v>-124.3</v>
      </c>
      <c r="I1635" s="38" t="s">
        <v>7305</v>
      </c>
      <c r="J1635" s="38">
        <v>2024</v>
      </c>
      <c r="K1635" s="38" t="s">
        <v>8037</v>
      </c>
      <c r="L1635" s="157">
        <v>45523.251388888886</v>
      </c>
      <c r="M1635" s="157">
        <v>45523.265972222223</v>
      </c>
      <c r="N1635" s="157">
        <v>45523.413888888892</v>
      </c>
      <c r="O1635" s="157">
        <v>45523.419444444444</v>
      </c>
      <c r="P1635" s="38" t="s">
        <v>1730</v>
      </c>
      <c r="Q1635" s="239">
        <f t="shared" si="285"/>
        <v>0.14791666666860692</v>
      </c>
      <c r="R1635" s="239">
        <f t="shared" si="286"/>
        <v>0.1680555555576575</v>
      </c>
      <c r="S1635" s="21">
        <f t="shared" si="287"/>
        <v>0.88750000001164153</v>
      </c>
      <c r="U1635" s="38">
        <v>82.78</v>
      </c>
      <c r="V1635" s="155" t="s">
        <v>8169</v>
      </c>
    </row>
    <row r="1636" spans="1:22">
      <c r="A1636" s="151" t="s">
        <v>7952</v>
      </c>
      <c r="B1636" s="38" t="s">
        <v>922</v>
      </c>
      <c r="C1636" s="173" t="s">
        <v>7955</v>
      </c>
      <c r="D1636" s="38" t="s">
        <v>1107</v>
      </c>
      <c r="E1636" s="173" t="s">
        <v>273</v>
      </c>
      <c r="F1636" s="259" t="s">
        <v>1202</v>
      </c>
      <c r="G1636" s="2">
        <v>44.6</v>
      </c>
      <c r="H1636" s="2">
        <v>-124.3</v>
      </c>
      <c r="I1636" s="38" t="s">
        <v>7305</v>
      </c>
      <c r="J1636" s="38">
        <v>2024</v>
      </c>
      <c r="K1636" s="38" t="s">
        <v>8038</v>
      </c>
      <c r="L1636" s="157">
        <v>45523.435416666667</v>
      </c>
      <c r="M1636" s="157">
        <v>45523.455555555556</v>
      </c>
      <c r="N1636" s="157">
        <v>45523.554861111108</v>
      </c>
      <c r="O1636" s="157">
        <v>45523.566666666666</v>
      </c>
      <c r="P1636" s="38" t="s">
        <v>1730</v>
      </c>
      <c r="Q1636" s="239">
        <f t="shared" si="285"/>
        <v>9.9305555551836733E-2</v>
      </c>
      <c r="R1636" s="239">
        <f t="shared" si="286"/>
        <v>0.13124999999854481</v>
      </c>
      <c r="S1636" s="21">
        <f t="shared" si="287"/>
        <v>0.5958333333110204</v>
      </c>
      <c r="U1636" s="38">
        <v>80.239999999999995</v>
      </c>
      <c r="V1636" s="155" t="s">
        <v>8170</v>
      </c>
    </row>
    <row r="1637" spans="1:22">
      <c r="A1637" s="151" t="s">
        <v>7952</v>
      </c>
      <c r="B1637" s="38" t="s">
        <v>922</v>
      </c>
      <c r="C1637" s="173" t="s">
        <v>7955</v>
      </c>
      <c r="D1637" s="38" t="s">
        <v>1107</v>
      </c>
      <c r="E1637" s="173" t="s">
        <v>273</v>
      </c>
      <c r="F1637" s="259" t="s">
        <v>1202</v>
      </c>
      <c r="G1637" s="2">
        <v>44.3</v>
      </c>
      <c r="H1637" s="2">
        <v>-124.9</v>
      </c>
      <c r="I1637" s="38" t="s">
        <v>7305</v>
      </c>
      <c r="J1637" s="38">
        <v>2024</v>
      </c>
      <c r="K1637" s="38" t="s">
        <v>8039</v>
      </c>
      <c r="L1637" s="157">
        <v>45523.736111111109</v>
      </c>
      <c r="M1637" s="157">
        <v>45523.765972222223</v>
      </c>
      <c r="N1637" s="157">
        <v>45523.956250000003</v>
      </c>
      <c r="O1637" s="157">
        <v>45523.974999999999</v>
      </c>
      <c r="P1637" s="38" t="s">
        <v>8091</v>
      </c>
      <c r="Q1637" s="239">
        <f t="shared" si="285"/>
        <v>0.19027777777955635</v>
      </c>
      <c r="R1637" s="239">
        <f t="shared" si="286"/>
        <v>0.23888888888905058</v>
      </c>
      <c r="S1637" s="21">
        <f t="shared" si="287"/>
        <v>1.1416666666773381</v>
      </c>
      <c r="U1637" s="38">
        <v>582.5</v>
      </c>
      <c r="V1637" s="155" t="s">
        <v>8171</v>
      </c>
    </row>
    <row r="1638" spans="1:22">
      <c r="A1638" s="151" t="s">
        <v>7952</v>
      </c>
      <c r="B1638" s="38" t="s">
        <v>922</v>
      </c>
      <c r="C1638" s="173" t="s">
        <v>7955</v>
      </c>
      <c r="D1638" s="38" t="s">
        <v>1107</v>
      </c>
      <c r="E1638" s="173" t="s">
        <v>273</v>
      </c>
      <c r="F1638" s="259" t="s">
        <v>1202</v>
      </c>
      <c r="G1638" s="2">
        <v>44.3</v>
      </c>
      <c r="H1638" s="2">
        <v>-124.9</v>
      </c>
      <c r="I1638" s="38" t="s">
        <v>7305</v>
      </c>
      <c r="J1638" s="38">
        <v>2024</v>
      </c>
      <c r="K1638" s="38" t="s">
        <v>8040</v>
      </c>
      <c r="L1638" s="157">
        <v>45523.988194444442</v>
      </c>
      <c r="M1638" s="157">
        <v>45524.025694444441</v>
      </c>
      <c r="N1638" s="157">
        <v>45524.11041666667</v>
      </c>
      <c r="O1638" s="157">
        <v>45524.128472222219</v>
      </c>
      <c r="P1638" s="38" t="s">
        <v>1356</v>
      </c>
      <c r="Q1638" s="239">
        <f t="shared" si="285"/>
        <v>8.4722222229174804E-2</v>
      </c>
      <c r="R1638" s="239">
        <f t="shared" si="286"/>
        <v>0.14027777777664596</v>
      </c>
      <c r="S1638" s="21">
        <f t="shared" si="287"/>
        <v>0.50833333337504882</v>
      </c>
      <c r="U1638" s="38">
        <v>580.79499999999996</v>
      </c>
      <c r="V1638" s="155" t="s">
        <v>8172</v>
      </c>
    </row>
    <row r="1639" spans="1:22">
      <c r="A1639" s="151" t="s">
        <v>7952</v>
      </c>
      <c r="B1639" s="38" t="s">
        <v>922</v>
      </c>
      <c r="C1639" s="173" t="s">
        <v>7955</v>
      </c>
      <c r="D1639" s="38" t="s">
        <v>1107</v>
      </c>
      <c r="E1639" s="173" t="s">
        <v>273</v>
      </c>
      <c r="F1639" s="259" t="s">
        <v>1202</v>
      </c>
      <c r="G1639" s="2">
        <v>44.3</v>
      </c>
      <c r="H1639" s="2">
        <v>-124.9</v>
      </c>
      <c r="I1639" s="38" t="s">
        <v>7305</v>
      </c>
      <c r="J1639" s="38">
        <v>2024</v>
      </c>
      <c r="K1639" s="38" t="s">
        <v>8041</v>
      </c>
      <c r="L1639" s="157">
        <v>45524.231944444444</v>
      </c>
      <c r="M1639" s="157">
        <v>45524.246527777781</v>
      </c>
      <c r="N1639" s="157">
        <v>45524.263194444444</v>
      </c>
      <c r="O1639" s="157">
        <v>45524.270138888889</v>
      </c>
      <c r="P1639" s="38" t="s">
        <v>8083</v>
      </c>
      <c r="Q1639" s="239">
        <f t="shared" si="285"/>
        <v>1.6666666662786156E-2</v>
      </c>
      <c r="R1639" s="239">
        <f t="shared" si="286"/>
        <v>3.8194444445252884E-2</v>
      </c>
      <c r="S1639" s="21">
        <f t="shared" si="287"/>
        <v>9.9999999976716936E-2</v>
      </c>
      <c r="U1639" s="38">
        <v>203.65</v>
      </c>
      <c r="V1639" s="155" t="s">
        <v>8173</v>
      </c>
    </row>
    <row r="1640" spans="1:22">
      <c r="A1640" s="151" t="s">
        <v>7952</v>
      </c>
      <c r="B1640" s="38" t="s">
        <v>922</v>
      </c>
      <c r="C1640" s="173" t="s">
        <v>7955</v>
      </c>
      <c r="D1640" s="38" t="s">
        <v>1107</v>
      </c>
      <c r="E1640" s="173" t="s">
        <v>273</v>
      </c>
      <c r="F1640" s="259" t="s">
        <v>1202</v>
      </c>
      <c r="G1640" s="2">
        <v>44.3</v>
      </c>
      <c r="H1640" s="2">
        <v>-124.9</v>
      </c>
      <c r="I1640" s="38" t="s">
        <v>7305</v>
      </c>
      <c r="J1640" s="38">
        <v>2024</v>
      </c>
      <c r="K1640" s="38" t="s">
        <v>8042</v>
      </c>
      <c r="L1640" s="157">
        <v>45524.32708333333</v>
      </c>
      <c r="M1640" s="157">
        <v>45524.361805555556</v>
      </c>
      <c r="N1640" s="157">
        <v>45524.422222222223</v>
      </c>
      <c r="O1640" s="157">
        <v>45524.445833333331</v>
      </c>
      <c r="P1640" s="38" t="s">
        <v>1356</v>
      </c>
      <c r="Q1640" s="239">
        <f t="shared" si="285"/>
        <v>6.0416666667151731E-2</v>
      </c>
      <c r="R1640" s="239">
        <f t="shared" si="286"/>
        <v>0.11875000000145519</v>
      </c>
      <c r="S1640" s="21">
        <f t="shared" si="287"/>
        <v>0.36250000000291038</v>
      </c>
      <c r="U1640" s="38">
        <v>582.36</v>
      </c>
      <c r="V1640" s="155" t="s">
        <v>8171</v>
      </c>
    </row>
    <row r="1641" spans="1:22">
      <c r="A1641" s="151" t="s">
        <v>7952</v>
      </c>
      <c r="B1641" s="38" t="s">
        <v>922</v>
      </c>
      <c r="C1641" s="173" t="s">
        <v>7955</v>
      </c>
      <c r="D1641" s="38" t="s">
        <v>1107</v>
      </c>
      <c r="E1641" s="173" t="s">
        <v>273</v>
      </c>
      <c r="F1641" s="259" t="s">
        <v>1202</v>
      </c>
      <c r="G1641" s="2">
        <v>44.3</v>
      </c>
      <c r="H1641" s="2">
        <v>-124.9</v>
      </c>
      <c r="I1641" s="38" t="s">
        <v>7305</v>
      </c>
      <c r="J1641" s="38">
        <v>2024</v>
      </c>
      <c r="K1641" s="38" t="s">
        <v>8043</v>
      </c>
      <c r="L1641" s="157">
        <v>45524.461805555555</v>
      </c>
      <c r="M1641" s="157">
        <v>45524.487500000003</v>
      </c>
      <c r="N1641" s="157">
        <v>45524.554166666669</v>
      </c>
      <c r="O1641" s="157">
        <v>45524.574305555558</v>
      </c>
      <c r="P1641" s="38" t="s">
        <v>1356</v>
      </c>
      <c r="Q1641" s="239">
        <f t="shared" si="285"/>
        <v>6.6666666665696539E-2</v>
      </c>
      <c r="R1641" s="239">
        <f t="shared" si="286"/>
        <v>0.11250000000291038</v>
      </c>
      <c r="S1641" s="21">
        <f t="shared" si="287"/>
        <v>0.39999999999417923</v>
      </c>
      <c r="U1641" s="38">
        <v>580.54100000000005</v>
      </c>
      <c r="V1641" s="155" t="s">
        <v>8174</v>
      </c>
    </row>
    <row r="1642" spans="1:22">
      <c r="A1642" s="151" t="s">
        <v>7952</v>
      </c>
      <c r="B1642" s="38" t="s">
        <v>922</v>
      </c>
      <c r="C1642" s="173" t="s">
        <v>7955</v>
      </c>
      <c r="D1642" s="38" t="s">
        <v>1107</v>
      </c>
      <c r="E1642" s="173" t="s">
        <v>273</v>
      </c>
      <c r="F1642" s="259" t="s">
        <v>1202</v>
      </c>
      <c r="G1642" s="2">
        <v>44.5</v>
      </c>
      <c r="H1642" s="2">
        <v>-125.1</v>
      </c>
      <c r="I1642" s="38" t="s">
        <v>7305</v>
      </c>
      <c r="J1642" s="38">
        <v>2024</v>
      </c>
      <c r="K1642" s="38" t="s">
        <v>8044</v>
      </c>
      <c r="L1642" s="157">
        <v>45524.9375</v>
      </c>
      <c r="M1642" s="157">
        <v>45524.964583333334</v>
      </c>
      <c r="N1642" s="157">
        <v>45525.238888888889</v>
      </c>
      <c r="O1642" s="157">
        <v>45525.262499999997</v>
      </c>
      <c r="P1642" s="38" t="s">
        <v>1400</v>
      </c>
      <c r="Q1642" s="239">
        <f t="shared" si="285"/>
        <v>0.27430555555474712</v>
      </c>
      <c r="R1642" s="239">
        <f t="shared" si="286"/>
        <v>0.32499999999708962</v>
      </c>
      <c r="S1642" s="21">
        <f t="shared" si="287"/>
        <v>1.6458333333284827</v>
      </c>
      <c r="U1642" s="38">
        <v>776.35</v>
      </c>
      <c r="V1642" s="155" t="s">
        <v>8175</v>
      </c>
    </row>
    <row r="1643" spans="1:22">
      <c r="A1643" s="151" t="s">
        <v>7952</v>
      </c>
      <c r="B1643" s="38" t="s">
        <v>922</v>
      </c>
      <c r="C1643" s="173" t="s">
        <v>7955</v>
      </c>
      <c r="D1643" s="38" t="s">
        <v>1107</v>
      </c>
      <c r="E1643" s="173" t="s">
        <v>273</v>
      </c>
      <c r="F1643" s="259" t="s">
        <v>1202</v>
      </c>
      <c r="G1643" s="2">
        <v>44.5</v>
      </c>
      <c r="H1643" s="2">
        <v>-125.1</v>
      </c>
      <c r="I1643" s="38" t="s">
        <v>7305</v>
      </c>
      <c r="J1643" s="38">
        <v>2024</v>
      </c>
      <c r="K1643" s="38" t="s">
        <v>8045</v>
      </c>
      <c r="L1643" s="157">
        <v>45525.306250000001</v>
      </c>
      <c r="M1643" s="157">
        <v>45525.349305555559</v>
      </c>
      <c r="N1643" s="157">
        <v>45525.484027777777</v>
      </c>
      <c r="O1643" s="157">
        <v>45525.509722222225</v>
      </c>
      <c r="P1643" s="38" t="s">
        <v>1400</v>
      </c>
      <c r="Q1643" s="239">
        <f t="shared" si="285"/>
        <v>0.13472222221753327</v>
      </c>
      <c r="R1643" s="239">
        <f t="shared" si="286"/>
        <v>0.20347222222335404</v>
      </c>
      <c r="S1643" s="21">
        <f t="shared" si="287"/>
        <v>0.80833333330519963</v>
      </c>
      <c r="U1643" s="38">
        <v>775.43799999999999</v>
      </c>
      <c r="V1643" s="155" t="s">
        <v>7286</v>
      </c>
    </row>
    <row r="1644" spans="1:22">
      <c r="A1644" s="151" t="s">
        <v>7952</v>
      </c>
      <c r="B1644" s="38" t="s">
        <v>922</v>
      </c>
      <c r="C1644" s="173" t="s">
        <v>7955</v>
      </c>
      <c r="D1644" s="38" t="s">
        <v>1107</v>
      </c>
      <c r="E1644" s="173" t="s">
        <v>273</v>
      </c>
      <c r="F1644" s="259" t="s">
        <v>1202</v>
      </c>
      <c r="G1644" s="2">
        <v>44.5</v>
      </c>
      <c r="H1644" s="2">
        <v>-125.1</v>
      </c>
      <c r="I1644" s="38" t="s">
        <v>7305</v>
      </c>
      <c r="J1644" s="38">
        <v>2024</v>
      </c>
      <c r="K1644" s="38" t="s">
        <v>8046</v>
      </c>
      <c r="L1644" s="157">
        <v>45525.532638888886</v>
      </c>
      <c r="M1644" s="157">
        <v>45525.561805555553</v>
      </c>
      <c r="N1644" s="157">
        <v>45525.813194444447</v>
      </c>
      <c r="O1644" s="157">
        <v>45525.838194444441</v>
      </c>
      <c r="P1644" s="38" t="s">
        <v>1400</v>
      </c>
      <c r="Q1644" s="239">
        <f t="shared" si="285"/>
        <v>0.25138888889341615</v>
      </c>
      <c r="R1644" s="239">
        <f t="shared" si="286"/>
        <v>0.30555555555474712</v>
      </c>
      <c r="S1644" s="21">
        <f t="shared" si="287"/>
        <v>1.5083333333604969</v>
      </c>
      <c r="U1644" s="38">
        <v>777.80399999999997</v>
      </c>
      <c r="V1644" s="155" t="s">
        <v>8176</v>
      </c>
    </row>
    <row r="1645" spans="1:22">
      <c r="A1645" s="151" t="s">
        <v>7952</v>
      </c>
      <c r="B1645" s="38" t="s">
        <v>922</v>
      </c>
      <c r="C1645" s="173" t="s">
        <v>7955</v>
      </c>
      <c r="D1645" s="38" t="s">
        <v>1107</v>
      </c>
      <c r="E1645" s="173" t="s">
        <v>273</v>
      </c>
      <c r="F1645" s="259" t="s">
        <v>1202</v>
      </c>
      <c r="G1645" s="2">
        <v>44.5</v>
      </c>
      <c r="H1645" s="2">
        <v>-125.1</v>
      </c>
      <c r="I1645" s="38" t="s">
        <v>7305</v>
      </c>
      <c r="J1645" s="38">
        <v>2024</v>
      </c>
      <c r="K1645" s="38" t="s">
        <v>8047</v>
      </c>
      <c r="L1645" s="157">
        <v>45525.945833333331</v>
      </c>
      <c r="M1645" s="157">
        <v>45525.974305555559</v>
      </c>
      <c r="N1645" s="157">
        <v>45526.180555555555</v>
      </c>
      <c r="O1645" s="157">
        <v>45526.204861111109</v>
      </c>
      <c r="P1645" s="38" t="s">
        <v>8092</v>
      </c>
      <c r="Q1645" s="239">
        <f t="shared" si="285"/>
        <v>0.20624999999563443</v>
      </c>
      <c r="R1645" s="239">
        <f t="shared" si="286"/>
        <v>0.25902777777810115</v>
      </c>
      <c r="S1645" s="21">
        <f t="shared" si="287"/>
        <v>1.2374999999738066</v>
      </c>
      <c r="U1645" s="38">
        <v>773.39200000000005</v>
      </c>
      <c r="V1645" s="155" t="s">
        <v>8177</v>
      </c>
    </row>
    <row r="1646" spans="1:22">
      <c r="A1646" s="151" t="s">
        <v>7952</v>
      </c>
      <c r="B1646" s="38" t="s">
        <v>922</v>
      </c>
      <c r="C1646" s="173" t="s">
        <v>7955</v>
      </c>
      <c r="D1646" s="38" t="s">
        <v>1107</v>
      </c>
      <c r="E1646" s="173" t="s">
        <v>273</v>
      </c>
      <c r="F1646" s="259" t="s">
        <v>1202</v>
      </c>
      <c r="G1646" s="2">
        <v>44.3</v>
      </c>
      <c r="H1646" s="2">
        <v>-124.9</v>
      </c>
      <c r="I1646" s="38" t="s">
        <v>7305</v>
      </c>
      <c r="J1646" s="38">
        <v>2024</v>
      </c>
      <c r="K1646" s="38" t="s">
        <v>8048</v>
      </c>
      <c r="L1646" s="157">
        <v>45526.303472222222</v>
      </c>
      <c r="M1646" s="157">
        <v>45526.334027777775</v>
      </c>
      <c r="N1646" s="157">
        <v>45526.424305555556</v>
      </c>
      <c r="O1646" s="157">
        <v>45526.443055555559</v>
      </c>
      <c r="P1646" s="38" t="s">
        <v>8091</v>
      </c>
      <c r="Q1646" s="239">
        <f t="shared" si="285"/>
        <v>9.0277777781011537E-2</v>
      </c>
      <c r="R1646" s="239">
        <f t="shared" si="286"/>
        <v>0.13958333333721384</v>
      </c>
      <c r="S1646" s="21">
        <f t="shared" si="287"/>
        <v>0.54166666668606922</v>
      </c>
      <c r="U1646" s="38">
        <v>582.94200000000001</v>
      </c>
      <c r="V1646" s="155" t="s">
        <v>8178</v>
      </c>
    </row>
    <row r="1647" spans="1:22">
      <c r="A1647" s="151" t="s">
        <v>7952</v>
      </c>
      <c r="B1647" s="38" t="s">
        <v>922</v>
      </c>
      <c r="C1647" s="173" t="s">
        <v>7955</v>
      </c>
      <c r="D1647" s="38" t="s">
        <v>1107</v>
      </c>
      <c r="E1647" s="173" t="s">
        <v>273</v>
      </c>
      <c r="F1647" s="259" t="s">
        <v>1202</v>
      </c>
      <c r="G1647" s="2">
        <v>44.3</v>
      </c>
      <c r="H1647" s="2">
        <v>-124.9</v>
      </c>
      <c r="I1647" s="38" t="s">
        <v>7305</v>
      </c>
      <c r="J1647" s="38">
        <v>2024</v>
      </c>
      <c r="K1647" s="38" t="s">
        <v>8049</v>
      </c>
      <c r="L1647" s="157">
        <v>45526.486805555556</v>
      </c>
      <c r="M1647" s="157">
        <v>45526.503472222219</v>
      </c>
      <c r="N1647" s="157">
        <v>45526.534722222219</v>
      </c>
      <c r="O1647" s="157">
        <v>45526.551388888889</v>
      </c>
      <c r="P1647" s="38" t="s">
        <v>8083</v>
      </c>
      <c r="Q1647" s="239">
        <f t="shared" si="285"/>
        <v>3.125E-2</v>
      </c>
      <c r="R1647" s="239">
        <f t="shared" si="286"/>
        <v>6.4583333332848269E-2</v>
      </c>
      <c r="S1647" s="21">
        <f t="shared" si="287"/>
        <v>0.1875</v>
      </c>
      <c r="U1647" s="38">
        <v>199.161</v>
      </c>
      <c r="V1647" s="155" t="s">
        <v>8179</v>
      </c>
    </row>
    <row r="1648" spans="1:22">
      <c r="A1648" s="151" t="s">
        <v>7952</v>
      </c>
      <c r="B1648" s="38" t="s">
        <v>922</v>
      </c>
      <c r="C1648" s="173" t="s">
        <v>7955</v>
      </c>
      <c r="D1648" s="38" t="s">
        <v>1107</v>
      </c>
      <c r="E1648" s="173" t="s">
        <v>273</v>
      </c>
      <c r="F1648" s="259" t="s">
        <v>1202</v>
      </c>
      <c r="G1648" s="2">
        <v>44.3</v>
      </c>
      <c r="H1648" s="2">
        <v>-124.9</v>
      </c>
      <c r="I1648" s="38" t="s">
        <v>7305</v>
      </c>
      <c r="J1648" s="38">
        <v>2024</v>
      </c>
      <c r="K1648" s="38" t="s">
        <v>8050</v>
      </c>
      <c r="L1648" s="157">
        <v>45526.636805555558</v>
      </c>
      <c r="M1648" s="157">
        <v>45526.652083333334</v>
      </c>
      <c r="N1648" s="157">
        <v>45526.67083333333</v>
      </c>
      <c r="O1648" s="157">
        <v>45526.684027777781</v>
      </c>
      <c r="P1648" s="38" t="s">
        <v>8083</v>
      </c>
      <c r="Q1648" s="239">
        <f t="shared" si="285"/>
        <v>1.8749999995634425E-2</v>
      </c>
      <c r="R1648" s="239">
        <f t="shared" si="286"/>
        <v>4.7222222223354038E-2</v>
      </c>
      <c r="S1648" s="21">
        <f t="shared" si="287"/>
        <v>0.11249999997380655</v>
      </c>
      <c r="U1648" s="38">
        <v>198.10599999999999</v>
      </c>
      <c r="V1648" s="155" t="s">
        <v>8180</v>
      </c>
    </row>
    <row r="1649" spans="1:22">
      <c r="A1649" s="151" t="s">
        <v>7952</v>
      </c>
      <c r="B1649" s="38" t="s">
        <v>922</v>
      </c>
      <c r="C1649" s="173" t="s">
        <v>7955</v>
      </c>
      <c r="D1649" s="38" t="s">
        <v>1107</v>
      </c>
      <c r="E1649" s="173" t="s">
        <v>273</v>
      </c>
      <c r="F1649" s="259" t="s">
        <v>1202</v>
      </c>
      <c r="G1649" s="2">
        <v>44.5</v>
      </c>
      <c r="H1649" s="2">
        <v>-125.1</v>
      </c>
      <c r="I1649" s="38" t="s">
        <v>7305</v>
      </c>
      <c r="J1649" s="38">
        <v>2024</v>
      </c>
      <c r="K1649" s="38" t="s">
        <v>8051</v>
      </c>
      <c r="L1649" s="157">
        <v>45526.834027777775</v>
      </c>
      <c r="M1649" s="157">
        <v>45526.868750000001</v>
      </c>
      <c r="N1649" s="157">
        <v>45526.981944444444</v>
      </c>
      <c r="O1649" s="157">
        <v>45527.006249999999</v>
      </c>
      <c r="P1649" s="38" t="s">
        <v>1400</v>
      </c>
      <c r="Q1649" s="239">
        <f t="shared" si="285"/>
        <v>0.1131944444423425</v>
      </c>
      <c r="R1649" s="239">
        <f t="shared" si="286"/>
        <v>0.17222222222335404</v>
      </c>
      <c r="S1649" s="21">
        <f t="shared" si="287"/>
        <v>0.67916666665405501</v>
      </c>
      <c r="U1649" s="38">
        <v>775.75699999999995</v>
      </c>
      <c r="V1649" s="155" t="s">
        <v>8181</v>
      </c>
    </row>
    <row r="1650" spans="1:22">
      <c r="A1650" s="151" t="s">
        <v>7952</v>
      </c>
      <c r="B1650" s="38" t="s">
        <v>922</v>
      </c>
      <c r="C1650" s="173" t="s">
        <v>7955</v>
      </c>
      <c r="D1650" s="38" t="s">
        <v>1107</v>
      </c>
      <c r="E1650" s="173" t="s">
        <v>273</v>
      </c>
      <c r="F1650" s="259" t="s">
        <v>1202</v>
      </c>
      <c r="G1650" s="2">
        <v>44.5</v>
      </c>
      <c r="H1650" s="2">
        <v>-125.3</v>
      </c>
      <c r="I1650" s="330" t="s">
        <v>7305</v>
      </c>
      <c r="J1650" s="38">
        <v>2024</v>
      </c>
      <c r="K1650" s="330" t="s">
        <v>8052</v>
      </c>
      <c r="L1650" s="331">
        <v>45527.113888888889</v>
      </c>
      <c r="M1650" s="331">
        <v>45527.120833333334</v>
      </c>
      <c r="N1650" s="331">
        <v>45527.352083333331</v>
      </c>
      <c r="O1650" s="331">
        <v>45527.362500000003</v>
      </c>
      <c r="P1650" s="330" t="s">
        <v>8093</v>
      </c>
      <c r="Q1650" s="239">
        <f t="shared" si="285"/>
        <v>0.23124999999708962</v>
      </c>
      <c r="R1650" s="239">
        <f t="shared" si="286"/>
        <v>0.24861111111385981</v>
      </c>
      <c r="S1650" s="21">
        <f t="shared" si="287"/>
        <v>1.3874999999825377</v>
      </c>
      <c r="U1650" s="330">
        <v>2897.529</v>
      </c>
      <c r="V1650" s="332" t="s">
        <v>8182</v>
      </c>
    </row>
    <row r="1651" spans="1:22">
      <c r="A1651" s="151" t="s">
        <v>7952</v>
      </c>
      <c r="B1651" s="38" t="s">
        <v>922</v>
      </c>
      <c r="C1651" s="173" t="s">
        <v>7955</v>
      </c>
      <c r="D1651" s="38" t="s">
        <v>1107</v>
      </c>
      <c r="E1651" s="173" t="s">
        <v>273</v>
      </c>
      <c r="F1651" s="259" t="s">
        <v>1202</v>
      </c>
      <c r="G1651" s="2">
        <v>44.5</v>
      </c>
      <c r="H1651" s="2">
        <v>-125.1</v>
      </c>
      <c r="I1651" s="330" t="s">
        <v>7305</v>
      </c>
      <c r="J1651" s="38">
        <v>2024</v>
      </c>
      <c r="K1651" s="330" t="s">
        <v>8053</v>
      </c>
      <c r="L1651" s="331">
        <v>45527.703472222223</v>
      </c>
      <c r="M1651" s="331">
        <v>45527.730555555558</v>
      </c>
      <c r="N1651" s="331">
        <v>45528.244444444441</v>
      </c>
      <c r="O1651" s="331">
        <v>45528.26666666667</v>
      </c>
      <c r="P1651" s="330" t="s">
        <v>1400</v>
      </c>
      <c r="Q1651" s="239">
        <f t="shared" si="285"/>
        <v>0.51388888888322981</v>
      </c>
      <c r="R1651" s="239">
        <f t="shared" si="286"/>
        <v>0.56319444444670808</v>
      </c>
      <c r="S1651" s="21">
        <f t="shared" si="287"/>
        <v>3.0833333332993789</v>
      </c>
      <c r="U1651" s="330">
        <v>778.45899999999995</v>
      </c>
      <c r="V1651" s="332" t="s">
        <v>8183</v>
      </c>
    </row>
    <row r="1652" spans="1:22">
      <c r="A1652" s="151" t="s">
        <v>7952</v>
      </c>
      <c r="B1652" s="38" t="s">
        <v>922</v>
      </c>
      <c r="C1652" s="173" t="s">
        <v>7955</v>
      </c>
      <c r="D1652" s="38" t="s">
        <v>1107</v>
      </c>
      <c r="E1652" s="173" t="s">
        <v>273</v>
      </c>
      <c r="F1652" s="259" t="s">
        <v>1202</v>
      </c>
      <c r="G1652" s="2">
        <v>44.6</v>
      </c>
      <c r="H1652" s="2">
        <v>-125</v>
      </c>
      <c r="I1652" s="38" t="s">
        <v>7305</v>
      </c>
      <c r="J1652" s="38">
        <v>2024</v>
      </c>
      <c r="K1652" s="38" t="s">
        <v>8054</v>
      </c>
      <c r="L1652" s="157">
        <v>45528.331944444442</v>
      </c>
      <c r="M1652" s="157">
        <v>45528.356944444444</v>
      </c>
      <c r="N1652" s="157">
        <v>45528.622916666667</v>
      </c>
      <c r="O1652" s="157">
        <v>45528.644444444442</v>
      </c>
      <c r="P1652" s="38" t="s">
        <v>8094</v>
      </c>
      <c r="Q1652" s="239">
        <f t="shared" si="285"/>
        <v>0.26597222222335404</v>
      </c>
      <c r="R1652" s="239">
        <f t="shared" si="286"/>
        <v>0.3125</v>
      </c>
      <c r="S1652" s="21">
        <f t="shared" si="287"/>
        <v>1.5958333333401242</v>
      </c>
      <c r="U1652" s="38">
        <v>601.98400000000004</v>
      </c>
      <c r="V1652" s="155" t="s">
        <v>8184</v>
      </c>
    </row>
    <row r="1653" spans="1:22">
      <c r="A1653" s="151" t="s">
        <v>7952</v>
      </c>
      <c r="B1653" s="38" t="s">
        <v>922</v>
      </c>
      <c r="C1653" s="173" t="s">
        <v>7955</v>
      </c>
      <c r="D1653" s="38" t="s">
        <v>1107</v>
      </c>
      <c r="E1653" s="173" t="s">
        <v>273</v>
      </c>
      <c r="F1653" s="259" t="s">
        <v>1202</v>
      </c>
      <c r="G1653" s="2">
        <v>44.5</v>
      </c>
      <c r="H1653" s="2">
        <v>-125.1</v>
      </c>
      <c r="I1653" s="38" t="s">
        <v>7305</v>
      </c>
      <c r="J1653" s="38">
        <v>2024</v>
      </c>
      <c r="K1653" s="38" t="s">
        <v>8055</v>
      </c>
      <c r="L1653" s="157">
        <v>45528.702777777777</v>
      </c>
      <c r="M1653" s="157">
        <v>45528.729861111111</v>
      </c>
      <c r="N1653" s="157">
        <v>45529.042002314818</v>
      </c>
      <c r="O1653" s="157">
        <v>45529.064583333333</v>
      </c>
      <c r="P1653" s="38" t="s">
        <v>8095</v>
      </c>
      <c r="Q1653" s="239">
        <f t="shared" si="285"/>
        <v>0.31214120370714227</v>
      </c>
      <c r="R1653" s="239">
        <f t="shared" si="286"/>
        <v>0.36180555555620231</v>
      </c>
      <c r="S1653" s="21">
        <f t="shared" si="287"/>
        <v>1.8728472222428536</v>
      </c>
      <c r="U1653" s="38">
        <v>809</v>
      </c>
      <c r="V1653" s="155" t="s">
        <v>8185</v>
      </c>
    </row>
    <row r="1654" spans="1:22">
      <c r="A1654" s="151" t="s">
        <v>7952</v>
      </c>
      <c r="B1654" s="38" t="s">
        <v>922</v>
      </c>
      <c r="C1654" s="173" t="s">
        <v>7955</v>
      </c>
      <c r="D1654" s="38" t="s">
        <v>1107</v>
      </c>
      <c r="E1654" s="173" t="s">
        <v>273</v>
      </c>
      <c r="F1654" s="259" t="s">
        <v>1202</v>
      </c>
      <c r="G1654" s="2">
        <v>44.5</v>
      </c>
      <c r="H1654" s="2">
        <v>-125.3</v>
      </c>
      <c r="I1654" s="38" t="s">
        <v>7305</v>
      </c>
      <c r="J1654" s="38">
        <v>2024</v>
      </c>
      <c r="K1654" s="38" t="s">
        <v>8056</v>
      </c>
      <c r="L1654" s="157">
        <v>45529.310416666667</v>
      </c>
      <c r="M1654" s="157">
        <v>45529.320833333331</v>
      </c>
      <c r="N1654" s="157">
        <v>45529.420138888891</v>
      </c>
      <c r="O1654" s="157">
        <v>45529.427777777775</v>
      </c>
      <c r="P1654" s="38" t="s">
        <v>8096</v>
      </c>
      <c r="Q1654" s="239">
        <f t="shared" si="285"/>
        <v>9.930555555911269E-2</v>
      </c>
      <c r="R1654" s="239">
        <f t="shared" si="286"/>
        <v>0.11736111110803904</v>
      </c>
      <c r="S1654" s="21">
        <f t="shared" si="287"/>
        <v>0.59583333335467614</v>
      </c>
      <c r="U1654" s="38">
        <v>775</v>
      </c>
      <c r="V1654" s="155" t="s">
        <v>8186</v>
      </c>
    </row>
    <row r="1655" spans="1:22">
      <c r="A1655" s="151" t="s">
        <v>7952</v>
      </c>
      <c r="B1655" s="38" t="s">
        <v>922</v>
      </c>
      <c r="C1655" s="173" t="s">
        <v>7955</v>
      </c>
      <c r="D1655" s="38" t="s">
        <v>1107</v>
      </c>
      <c r="E1655" s="173" t="s">
        <v>273</v>
      </c>
      <c r="F1655" s="259" t="s">
        <v>1202</v>
      </c>
      <c r="G1655" s="2">
        <v>44.3</v>
      </c>
      <c r="H1655" s="2">
        <v>-124.9</v>
      </c>
      <c r="I1655" s="38" t="s">
        <v>7305</v>
      </c>
      <c r="J1655" s="38">
        <v>2024</v>
      </c>
      <c r="K1655" s="38" t="s">
        <v>8057</v>
      </c>
      <c r="L1655" s="157">
        <v>45531.839583333334</v>
      </c>
      <c r="M1655" s="157">
        <v>45531.871527777781</v>
      </c>
      <c r="N1655" s="157">
        <v>45532.056944444441</v>
      </c>
      <c r="O1655" s="157">
        <v>45532.1</v>
      </c>
      <c r="P1655" s="329" t="s">
        <v>8097</v>
      </c>
      <c r="Q1655" s="239">
        <f t="shared" si="285"/>
        <v>0.18541666665987577</v>
      </c>
      <c r="R1655" s="239">
        <f t="shared" si="286"/>
        <v>0.26041666666424135</v>
      </c>
      <c r="S1655" s="21">
        <f t="shared" si="287"/>
        <v>1.1124999999592546</v>
      </c>
      <c r="U1655" s="38">
        <v>583</v>
      </c>
      <c r="V1655" s="155" t="s">
        <v>8186</v>
      </c>
    </row>
    <row r="1656" spans="1:22">
      <c r="A1656" s="151" t="s">
        <v>7952</v>
      </c>
      <c r="B1656" s="38" t="s">
        <v>922</v>
      </c>
      <c r="C1656" s="173" t="s">
        <v>7955</v>
      </c>
      <c r="D1656" s="38" t="s">
        <v>1107</v>
      </c>
      <c r="E1656" s="173" t="s">
        <v>273</v>
      </c>
      <c r="F1656" s="259" t="s">
        <v>1202</v>
      </c>
      <c r="G1656" s="2">
        <v>45.8</v>
      </c>
      <c r="H1656" s="2">
        <v>-129.69999999999999</v>
      </c>
      <c r="I1656" s="38" t="s">
        <v>7306</v>
      </c>
      <c r="J1656" s="38">
        <v>2024</v>
      </c>
      <c r="K1656" s="38" t="s">
        <v>8058</v>
      </c>
      <c r="L1656" s="157">
        <v>45533.626388888886</v>
      </c>
      <c r="M1656" s="157">
        <v>45533.640972222223</v>
      </c>
      <c r="N1656" s="157">
        <v>45533.823611111111</v>
      </c>
      <c r="O1656" s="157">
        <v>45533.898611111108</v>
      </c>
      <c r="P1656" s="38" t="s">
        <v>8098</v>
      </c>
      <c r="Q1656" s="239">
        <f t="shared" si="285"/>
        <v>0.18263888888759539</v>
      </c>
      <c r="R1656" s="239">
        <f t="shared" si="286"/>
        <v>0.27222222222189885</v>
      </c>
      <c r="S1656" s="21">
        <f t="shared" si="287"/>
        <v>1.0958333333255723</v>
      </c>
      <c r="U1656" s="38">
        <v>2609</v>
      </c>
      <c r="V1656" s="155" t="s">
        <v>8187</v>
      </c>
    </row>
    <row r="1657" spans="1:22">
      <c r="A1657" s="151" t="s">
        <v>7952</v>
      </c>
      <c r="B1657" s="38" t="s">
        <v>922</v>
      </c>
      <c r="C1657" s="173" t="s">
        <v>7955</v>
      </c>
      <c r="D1657" s="38" t="s">
        <v>1107</v>
      </c>
      <c r="E1657" s="173" t="s">
        <v>273</v>
      </c>
      <c r="F1657" s="259" t="s">
        <v>1202</v>
      </c>
      <c r="G1657" s="2">
        <v>45.8</v>
      </c>
      <c r="H1657" s="2">
        <v>-129.69999999999999</v>
      </c>
      <c r="I1657" s="38" t="s">
        <v>7306</v>
      </c>
      <c r="J1657" s="38">
        <v>2024</v>
      </c>
      <c r="K1657" s="38" t="s">
        <v>8059</v>
      </c>
      <c r="L1657" s="157">
        <v>45534.112500000003</v>
      </c>
      <c r="M1657" s="157">
        <v>45534.126388888886</v>
      </c>
      <c r="N1657" s="157">
        <v>45534.143750000003</v>
      </c>
      <c r="O1657" s="157">
        <v>45534.158333333333</v>
      </c>
      <c r="P1657" s="38" t="s">
        <v>8099</v>
      </c>
      <c r="Q1657" s="239">
        <f t="shared" si="285"/>
        <v>1.7361111116770189E-2</v>
      </c>
      <c r="R1657" s="239">
        <f t="shared" si="286"/>
        <v>4.5833333329937886E-2</v>
      </c>
      <c r="S1657" s="21">
        <f t="shared" si="287"/>
        <v>0.10416666670062114</v>
      </c>
      <c r="U1657" s="38">
        <v>193</v>
      </c>
      <c r="V1657" s="155" t="s">
        <v>8188</v>
      </c>
    </row>
    <row r="1658" spans="1:22">
      <c r="A1658" s="151" t="s">
        <v>7952</v>
      </c>
      <c r="B1658" s="38" t="s">
        <v>922</v>
      </c>
      <c r="C1658" s="173" t="s">
        <v>7955</v>
      </c>
      <c r="D1658" s="38" t="s">
        <v>1107</v>
      </c>
      <c r="E1658" s="173" t="s">
        <v>273</v>
      </c>
      <c r="F1658" s="259" t="s">
        <v>1202</v>
      </c>
      <c r="G1658" s="2">
        <v>45.8</v>
      </c>
      <c r="H1658" s="2">
        <v>-129.69999999999999</v>
      </c>
      <c r="I1658" s="38" t="s">
        <v>7306</v>
      </c>
      <c r="J1658" s="38">
        <v>2024</v>
      </c>
      <c r="K1658" s="38" t="s">
        <v>8060</v>
      </c>
      <c r="L1658" s="157">
        <v>45534.237500000003</v>
      </c>
      <c r="M1658" s="157">
        <v>45534.306944444441</v>
      </c>
      <c r="N1658" s="157">
        <v>45534.382638888892</v>
      </c>
      <c r="O1658" s="157">
        <v>45534.45416666667</v>
      </c>
      <c r="P1658" s="38" t="s">
        <v>8100</v>
      </c>
      <c r="Q1658" s="239">
        <f t="shared" si="285"/>
        <v>7.569444445107365E-2</v>
      </c>
      <c r="R1658" s="239">
        <f t="shared" si="286"/>
        <v>0.21666666666715173</v>
      </c>
      <c r="S1658" s="21">
        <f t="shared" si="287"/>
        <v>0.4541666667064419</v>
      </c>
      <c r="U1658" s="38">
        <v>2607</v>
      </c>
      <c r="V1658" s="155" t="s">
        <v>8189</v>
      </c>
    </row>
    <row r="1659" spans="1:22">
      <c r="A1659" s="151" t="s">
        <v>7952</v>
      </c>
      <c r="B1659" s="38" t="s">
        <v>922</v>
      </c>
      <c r="C1659" s="173" t="s">
        <v>7955</v>
      </c>
      <c r="D1659" s="38" t="s">
        <v>1107</v>
      </c>
      <c r="E1659" s="173" t="s">
        <v>273</v>
      </c>
      <c r="F1659" s="259" t="s">
        <v>1202</v>
      </c>
      <c r="G1659" s="2">
        <v>45.8</v>
      </c>
      <c r="H1659" s="2">
        <v>-129.69999999999999</v>
      </c>
      <c r="I1659" s="38" t="s">
        <v>7306</v>
      </c>
      <c r="J1659" s="38">
        <v>2024</v>
      </c>
      <c r="K1659" s="38" t="s">
        <v>8061</v>
      </c>
      <c r="L1659" s="157">
        <v>45534.510416666664</v>
      </c>
      <c r="M1659" s="157">
        <v>45534.527083333334</v>
      </c>
      <c r="N1659" s="157">
        <v>45534.557638888888</v>
      </c>
      <c r="O1659" s="157">
        <v>45534.572222222225</v>
      </c>
      <c r="P1659" s="38" t="s">
        <v>8101</v>
      </c>
      <c r="Q1659" s="239">
        <f t="shared" si="285"/>
        <v>3.0555555553291924E-2</v>
      </c>
      <c r="R1659" s="239">
        <f t="shared" si="286"/>
        <v>6.1805555560567882E-2</v>
      </c>
      <c r="S1659" s="21">
        <f t="shared" si="287"/>
        <v>0.18333333331975155</v>
      </c>
      <c r="U1659" s="38">
        <v>195</v>
      </c>
      <c r="V1659" s="155" t="s">
        <v>8190</v>
      </c>
    </row>
    <row r="1660" spans="1:22">
      <c r="A1660" s="151" t="s">
        <v>7952</v>
      </c>
      <c r="B1660" s="38" t="s">
        <v>922</v>
      </c>
      <c r="C1660" s="173" t="s">
        <v>7955</v>
      </c>
      <c r="D1660" s="38" t="s">
        <v>1107</v>
      </c>
      <c r="E1660" s="173" t="s">
        <v>273</v>
      </c>
      <c r="F1660" s="259" t="s">
        <v>1202</v>
      </c>
      <c r="G1660" s="2">
        <v>45.9</v>
      </c>
      <c r="H1660" s="2">
        <v>-130</v>
      </c>
      <c r="I1660" s="38" t="s">
        <v>7306</v>
      </c>
      <c r="J1660" s="38">
        <v>2024</v>
      </c>
      <c r="K1660" s="38" t="s">
        <v>8062</v>
      </c>
      <c r="L1660" s="157">
        <v>45534.675694444442</v>
      </c>
      <c r="M1660" s="157">
        <v>45534.730555555558</v>
      </c>
      <c r="N1660" s="157">
        <v>45534.771527777775</v>
      </c>
      <c r="O1660" s="157">
        <v>45534.815972222219</v>
      </c>
      <c r="P1660" s="38" t="s">
        <v>8102</v>
      </c>
      <c r="Q1660" s="239">
        <f t="shared" si="285"/>
        <v>4.0972222217533272E-2</v>
      </c>
      <c r="R1660" s="239">
        <f t="shared" si="286"/>
        <v>0.14027777777664596</v>
      </c>
      <c r="S1660" s="21">
        <f t="shared" si="287"/>
        <v>0.24583333330519963</v>
      </c>
      <c r="U1660" s="38">
        <v>1541</v>
      </c>
      <c r="V1660" s="155" t="s">
        <v>8191</v>
      </c>
    </row>
    <row r="1661" spans="1:22">
      <c r="A1661" s="151" t="s">
        <v>7952</v>
      </c>
      <c r="B1661" s="38" t="s">
        <v>922</v>
      </c>
      <c r="C1661" s="173" t="s">
        <v>7955</v>
      </c>
      <c r="D1661" s="38" t="s">
        <v>1107</v>
      </c>
      <c r="E1661" s="173" t="s">
        <v>273</v>
      </c>
      <c r="F1661" s="259" t="s">
        <v>1202</v>
      </c>
      <c r="G1661" s="2">
        <v>45.9</v>
      </c>
      <c r="H1661" s="2">
        <v>-130</v>
      </c>
      <c r="I1661" s="38" t="s">
        <v>7306</v>
      </c>
      <c r="J1661" s="38">
        <v>2024</v>
      </c>
      <c r="K1661" s="38" t="s">
        <v>8063</v>
      </c>
      <c r="L1661" s="157">
        <v>45534.897222222222</v>
      </c>
      <c r="M1661" s="157">
        <v>45534.949305555558</v>
      </c>
      <c r="N1661" s="157">
        <v>45535.196527777778</v>
      </c>
      <c r="O1661" s="157">
        <v>45535.238888888889</v>
      </c>
      <c r="P1661" s="38" t="s">
        <v>8102</v>
      </c>
      <c r="Q1661" s="239">
        <f t="shared" si="285"/>
        <v>0.24722222222044365</v>
      </c>
      <c r="R1661" s="239">
        <f t="shared" si="286"/>
        <v>0.34166666666715173</v>
      </c>
      <c r="S1661" s="21">
        <f t="shared" si="287"/>
        <v>1.4833333333226619</v>
      </c>
      <c r="U1661" s="38">
        <v>1541</v>
      </c>
      <c r="V1661" s="155" t="s">
        <v>8192</v>
      </c>
    </row>
    <row r="1662" spans="1:22">
      <c r="A1662" s="151" t="s">
        <v>7952</v>
      </c>
      <c r="B1662" s="38" t="s">
        <v>922</v>
      </c>
      <c r="C1662" s="173" t="s">
        <v>7955</v>
      </c>
      <c r="D1662" s="38" t="s">
        <v>1107</v>
      </c>
      <c r="E1662" s="173" t="s">
        <v>273</v>
      </c>
      <c r="F1662" s="259" t="s">
        <v>1202</v>
      </c>
      <c r="G1662" s="2">
        <v>45.9</v>
      </c>
      <c r="H1662" s="2">
        <v>-129.9</v>
      </c>
      <c r="I1662" s="38" t="s">
        <v>7306</v>
      </c>
      <c r="J1662" s="38">
        <v>2024</v>
      </c>
      <c r="K1662" s="38" t="s">
        <v>8064</v>
      </c>
      <c r="L1662" s="157">
        <v>45535.395138888889</v>
      </c>
      <c r="M1662" s="157">
        <v>45535.447222222225</v>
      </c>
      <c r="N1662" s="157">
        <v>45535.728472222225</v>
      </c>
      <c r="O1662" s="157">
        <v>45535.770138888889</v>
      </c>
      <c r="P1662" s="38" t="s">
        <v>8103</v>
      </c>
      <c r="Q1662" s="239">
        <f t="shared" si="285"/>
        <v>0.28125</v>
      </c>
      <c r="R1662" s="239">
        <f t="shared" si="286"/>
        <v>0.375</v>
      </c>
      <c r="S1662" s="21">
        <f t="shared" si="287"/>
        <v>1.6875</v>
      </c>
      <c r="U1662" s="38">
        <v>1520</v>
      </c>
      <c r="V1662" s="155" t="s">
        <v>8193</v>
      </c>
    </row>
    <row r="1663" spans="1:22">
      <c r="A1663" s="151" t="s">
        <v>7952</v>
      </c>
      <c r="B1663" s="38" t="s">
        <v>922</v>
      </c>
      <c r="C1663" s="173" t="s">
        <v>7955</v>
      </c>
      <c r="D1663" s="38" t="s">
        <v>1107</v>
      </c>
      <c r="E1663" s="173" t="s">
        <v>273</v>
      </c>
      <c r="F1663" s="259" t="s">
        <v>1202</v>
      </c>
      <c r="G1663" s="2">
        <v>45.9</v>
      </c>
      <c r="H1663" s="2">
        <v>-129.9</v>
      </c>
      <c r="I1663" s="38" t="s">
        <v>7306</v>
      </c>
      <c r="J1663" s="38">
        <v>2024</v>
      </c>
      <c r="K1663" s="38" t="s">
        <v>8065</v>
      </c>
      <c r="L1663" s="157">
        <v>45535.998611111114</v>
      </c>
      <c r="M1663" s="157">
        <v>45536.053472222222</v>
      </c>
      <c r="N1663" s="157">
        <v>45536.296527777777</v>
      </c>
      <c r="O1663" s="157">
        <v>45536.339583333334</v>
      </c>
      <c r="P1663" s="38" t="s">
        <v>8103</v>
      </c>
      <c r="Q1663" s="239">
        <f t="shared" si="285"/>
        <v>0.24305555555474712</v>
      </c>
      <c r="R1663" s="239">
        <f t="shared" si="286"/>
        <v>0.34097222222044365</v>
      </c>
      <c r="S1663" s="21">
        <f t="shared" si="287"/>
        <v>1.4583333333284827</v>
      </c>
      <c r="U1663" s="38">
        <v>1528</v>
      </c>
      <c r="V1663" s="155" t="s">
        <v>8194</v>
      </c>
    </row>
    <row r="1664" spans="1:22">
      <c r="A1664" s="151" t="s">
        <v>7952</v>
      </c>
      <c r="B1664" s="38" t="s">
        <v>922</v>
      </c>
      <c r="C1664" s="173" t="s">
        <v>7955</v>
      </c>
      <c r="D1664" s="38" t="s">
        <v>1107</v>
      </c>
      <c r="E1664" s="173" t="s">
        <v>273</v>
      </c>
      <c r="F1664" s="259" t="s">
        <v>1202</v>
      </c>
      <c r="G1664" s="2">
        <v>45.9</v>
      </c>
      <c r="H1664" s="2">
        <v>-130</v>
      </c>
      <c r="I1664" s="38" t="s">
        <v>7306</v>
      </c>
      <c r="J1664" s="38">
        <v>2024</v>
      </c>
      <c r="K1664" s="38" t="s">
        <v>8066</v>
      </c>
      <c r="L1664" s="157">
        <v>45536.450694444444</v>
      </c>
      <c r="M1664" s="157">
        <v>45536.499305555553</v>
      </c>
      <c r="N1664" s="157">
        <v>45536.700694444444</v>
      </c>
      <c r="O1664" s="157">
        <v>45536.744444444441</v>
      </c>
      <c r="P1664" s="38" t="s">
        <v>7517</v>
      </c>
      <c r="Q1664" s="239">
        <f t="shared" si="285"/>
        <v>0.20138888889050577</v>
      </c>
      <c r="R1664" s="239">
        <f t="shared" si="286"/>
        <v>0.29374999999708962</v>
      </c>
      <c r="S1664" s="21">
        <f t="shared" si="287"/>
        <v>1.2083333333430346</v>
      </c>
      <c r="U1664" s="38">
        <v>1526</v>
      </c>
      <c r="V1664" s="155" t="s">
        <v>8195</v>
      </c>
    </row>
    <row r="1665" spans="1:22">
      <c r="A1665" s="151" t="s">
        <v>7952</v>
      </c>
      <c r="B1665" s="38" t="s">
        <v>922</v>
      </c>
      <c r="C1665" s="173" t="s">
        <v>7955</v>
      </c>
      <c r="D1665" s="38" t="s">
        <v>1107</v>
      </c>
      <c r="E1665" s="173" t="s">
        <v>273</v>
      </c>
      <c r="F1665" s="259" t="s">
        <v>1202</v>
      </c>
      <c r="G1665" s="2">
        <v>45.9</v>
      </c>
      <c r="H1665" s="2">
        <v>-129.9</v>
      </c>
      <c r="I1665" s="38" t="s">
        <v>7306</v>
      </c>
      <c r="J1665" s="38">
        <v>2024</v>
      </c>
      <c r="K1665" s="38" t="s">
        <v>8067</v>
      </c>
      <c r="L1665" s="157">
        <v>45536.881249999999</v>
      </c>
      <c r="M1665" s="157">
        <v>45536.928472222222</v>
      </c>
      <c r="N1665" s="157">
        <v>45536.956944444442</v>
      </c>
      <c r="O1665" s="157">
        <v>45537.099305555559</v>
      </c>
      <c r="P1665" s="38" t="s">
        <v>8103</v>
      </c>
      <c r="Q1665" s="239">
        <f t="shared" si="285"/>
        <v>2.8472222220443655E-2</v>
      </c>
      <c r="R1665" s="239">
        <f t="shared" si="286"/>
        <v>0.21805555556056788</v>
      </c>
      <c r="S1665" s="21">
        <f t="shared" si="287"/>
        <v>0.17083333332266193</v>
      </c>
      <c r="U1665" s="38">
        <v>1520</v>
      </c>
      <c r="V1665" s="155" t="s">
        <v>8210</v>
      </c>
    </row>
    <row r="1666" spans="1:22">
      <c r="A1666" s="151" t="s">
        <v>7952</v>
      </c>
      <c r="B1666" s="38" t="s">
        <v>922</v>
      </c>
      <c r="C1666" s="173" t="s">
        <v>7955</v>
      </c>
      <c r="D1666" s="38" t="s">
        <v>1107</v>
      </c>
      <c r="E1666" s="173" t="s">
        <v>273</v>
      </c>
      <c r="F1666" s="259" t="s">
        <v>1202</v>
      </c>
      <c r="G1666" s="2">
        <v>45.9</v>
      </c>
      <c r="H1666" s="2">
        <v>-130</v>
      </c>
      <c r="I1666" s="38" t="s">
        <v>7306</v>
      </c>
      <c r="J1666" s="38">
        <v>2024</v>
      </c>
      <c r="K1666" s="38" t="s">
        <v>8068</v>
      </c>
      <c r="L1666" s="157">
        <v>45537.168055555558</v>
      </c>
      <c r="M1666" s="157">
        <v>45537.213888888888</v>
      </c>
      <c r="N1666" s="157">
        <v>45537.248611111114</v>
      </c>
      <c r="O1666" s="157">
        <v>45537.294444444444</v>
      </c>
      <c r="P1666" s="38" t="s">
        <v>8087</v>
      </c>
      <c r="Q1666" s="239">
        <f t="shared" si="285"/>
        <v>3.4722222226264421E-2</v>
      </c>
      <c r="R1666" s="239">
        <f t="shared" si="286"/>
        <v>0.12638888888614019</v>
      </c>
      <c r="S1666" s="21">
        <f t="shared" si="287"/>
        <v>0.20833333335758653</v>
      </c>
      <c r="U1666" s="38">
        <v>1527</v>
      </c>
      <c r="V1666" s="155" t="s">
        <v>8197</v>
      </c>
    </row>
    <row r="1667" spans="1:22">
      <c r="A1667" s="151" t="s">
        <v>7952</v>
      </c>
      <c r="B1667" s="38" t="s">
        <v>922</v>
      </c>
      <c r="C1667" s="173" t="s">
        <v>7955</v>
      </c>
      <c r="D1667" s="38" t="s">
        <v>1107</v>
      </c>
      <c r="E1667" s="173" t="s">
        <v>273</v>
      </c>
      <c r="F1667" s="259" t="s">
        <v>1202</v>
      </c>
      <c r="G1667" s="2">
        <v>45.9</v>
      </c>
      <c r="H1667" s="2">
        <v>-129.9</v>
      </c>
      <c r="I1667" s="38" t="s">
        <v>7306</v>
      </c>
      <c r="J1667" s="38">
        <v>2024</v>
      </c>
      <c r="K1667" s="38" t="s">
        <v>8069</v>
      </c>
      <c r="L1667" s="157">
        <v>45537.35</v>
      </c>
      <c r="M1667" s="157">
        <v>45537.397916666669</v>
      </c>
      <c r="N1667" s="157">
        <v>45537.431944444441</v>
      </c>
      <c r="O1667" s="157">
        <v>45537.472916666666</v>
      </c>
      <c r="P1667" s="38" t="s">
        <v>7265</v>
      </c>
      <c r="Q1667" s="239">
        <f t="shared" si="285"/>
        <v>3.4027777772280388E-2</v>
      </c>
      <c r="R1667" s="239">
        <f t="shared" si="286"/>
        <v>0.12291666666715173</v>
      </c>
      <c r="S1667" s="21">
        <f t="shared" si="287"/>
        <v>0.20416666663368233</v>
      </c>
      <c r="U1667" s="38">
        <v>1518</v>
      </c>
      <c r="V1667" s="155" t="s">
        <v>8198</v>
      </c>
    </row>
    <row r="1668" spans="1:22">
      <c r="A1668" s="151" t="s">
        <v>7952</v>
      </c>
      <c r="B1668" s="38" t="s">
        <v>922</v>
      </c>
      <c r="C1668" s="173" t="s">
        <v>7955</v>
      </c>
      <c r="D1668" s="38" t="s">
        <v>1107</v>
      </c>
      <c r="E1668" s="173" t="s">
        <v>273</v>
      </c>
      <c r="F1668" s="259" t="s">
        <v>1202</v>
      </c>
      <c r="G1668" s="2">
        <v>45.8</v>
      </c>
      <c r="H1668" s="2">
        <v>-129.69999999999999</v>
      </c>
      <c r="I1668" s="38" t="s">
        <v>7306</v>
      </c>
      <c r="J1668" s="38">
        <v>2024</v>
      </c>
      <c r="K1668" s="38" t="s">
        <v>8070</v>
      </c>
      <c r="L1668" s="157">
        <v>45537.552777777775</v>
      </c>
      <c r="M1668" s="157">
        <v>45537.625</v>
      </c>
      <c r="N1668" s="157">
        <v>45537.642361111109</v>
      </c>
      <c r="O1668" s="157">
        <v>45537.711805555555</v>
      </c>
      <c r="P1668" s="38" t="s">
        <v>8100</v>
      </c>
      <c r="Q1668" s="239">
        <f t="shared" si="285"/>
        <v>1.7361111109494232E-2</v>
      </c>
      <c r="R1668" s="239">
        <f t="shared" si="286"/>
        <v>0.15902777777955635</v>
      </c>
      <c r="S1668" s="21">
        <f t="shared" si="287"/>
        <v>0.10416666665696539</v>
      </c>
      <c r="U1668" s="38">
        <v>2606</v>
      </c>
      <c r="V1668" s="155" t="s">
        <v>8199</v>
      </c>
    </row>
    <row r="1669" spans="1:22">
      <c r="A1669" s="151" t="s">
        <v>7952</v>
      </c>
      <c r="B1669" s="38" t="s">
        <v>922</v>
      </c>
      <c r="C1669" s="173" t="s">
        <v>7955</v>
      </c>
      <c r="D1669" s="38" t="s">
        <v>1107</v>
      </c>
      <c r="E1669" s="173" t="s">
        <v>273</v>
      </c>
      <c r="F1669" s="259" t="s">
        <v>1202</v>
      </c>
      <c r="G1669" s="2">
        <v>45.8</v>
      </c>
      <c r="H1669" s="2">
        <v>-129.69999999999999</v>
      </c>
      <c r="I1669" s="38" t="s">
        <v>7306</v>
      </c>
      <c r="J1669" s="38">
        <v>2024</v>
      </c>
      <c r="K1669" s="38" t="s">
        <v>8071</v>
      </c>
      <c r="L1669" s="157">
        <v>45537.786805555559</v>
      </c>
      <c r="M1669" s="157">
        <v>45537.86041666667</v>
      </c>
      <c r="N1669" s="157">
        <v>45537.9</v>
      </c>
      <c r="O1669" s="157">
        <v>45537.979861111111</v>
      </c>
      <c r="P1669" s="38" t="s">
        <v>8100</v>
      </c>
      <c r="Q1669" s="239">
        <f t="shared" si="285"/>
        <v>3.9583333331393078E-2</v>
      </c>
      <c r="R1669" s="239">
        <f t="shared" si="286"/>
        <v>0.19305555555183673</v>
      </c>
      <c r="S1669" s="21">
        <f t="shared" si="287"/>
        <v>0.23749999998835847</v>
      </c>
      <c r="U1669" s="38">
        <v>2607</v>
      </c>
      <c r="V1669" s="155" t="s">
        <v>8200</v>
      </c>
    </row>
    <row r="1670" spans="1:22">
      <c r="A1670" s="151" t="s">
        <v>7952</v>
      </c>
      <c r="B1670" s="38" t="s">
        <v>922</v>
      </c>
      <c r="C1670" s="173" t="s">
        <v>7955</v>
      </c>
      <c r="D1670" s="38" t="s">
        <v>1107</v>
      </c>
      <c r="E1670" s="173" t="s">
        <v>273</v>
      </c>
      <c r="F1670" s="259" t="s">
        <v>1202</v>
      </c>
      <c r="G1670" s="2">
        <v>45.9</v>
      </c>
      <c r="H1670" s="2">
        <v>-130</v>
      </c>
      <c r="I1670" s="38" t="s">
        <v>7306</v>
      </c>
      <c r="J1670" s="38">
        <v>2024</v>
      </c>
      <c r="K1670" s="38" t="s">
        <v>8072</v>
      </c>
      <c r="L1670" s="157">
        <v>45538.052777777775</v>
      </c>
      <c r="M1670" s="157">
        <v>45538.104166666664</v>
      </c>
      <c r="N1670" s="157">
        <v>45538.236111111109</v>
      </c>
      <c r="O1670" s="157">
        <v>45538.279166666667</v>
      </c>
      <c r="P1670" s="38" t="s">
        <v>8104</v>
      </c>
      <c r="Q1670" s="239">
        <f t="shared" si="285"/>
        <v>0.13194444444525288</v>
      </c>
      <c r="R1670" s="239">
        <f t="shared" si="286"/>
        <v>0.22638888889196096</v>
      </c>
      <c r="S1670" s="21">
        <f t="shared" si="287"/>
        <v>0.79166666667151731</v>
      </c>
      <c r="U1670" s="38">
        <v>1541</v>
      </c>
      <c r="V1670" s="155" t="s">
        <v>8201</v>
      </c>
    </row>
    <row r="1671" spans="1:22">
      <c r="A1671" s="151" t="s">
        <v>7952</v>
      </c>
      <c r="B1671" s="38" t="s">
        <v>922</v>
      </c>
      <c r="C1671" s="173" t="s">
        <v>7955</v>
      </c>
      <c r="D1671" s="38" t="s">
        <v>1107</v>
      </c>
      <c r="E1671" s="173" t="s">
        <v>273</v>
      </c>
      <c r="F1671" s="259" t="s">
        <v>1202</v>
      </c>
      <c r="G1671" s="2">
        <v>45.9</v>
      </c>
      <c r="H1671" s="2">
        <v>-129.9</v>
      </c>
      <c r="I1671" s="38" t="s">
        <v>7306</v>
      </c>
      <c r="J1671" s="38">
        <v>2024</v>
      </c>
      <c r="K1671" s="38" t="s">
        <v>8073</v>
      </c>
      <c r="L1671" s="157">
        <v>45538.438194444447</v>
      </c>
      <c r="M1671" s="157">
        <v>45538.484722222223</v>
      </c>
      <c r="N1671" s="157">
        <v>45538.584722222222</v>
      </c>
      <c r="O1671" s="157">
        <v>45538.640277777777</v>
      </c>
      <c r="P1671" s="38" t="s">
        <v>8103</v>
      </c>
      <c r="Q1671" s="239">
        <f t="shared" si="285"/>
        <v>9.9999999998544808E-2</v>
      </c>
      <c r="R1671" s="239">
        <f t="shared" si="286"/>
        <v>0.20208333332993789</v>
      </c>
      <c r="S1671" s="21">
        <f t="shared" si="287"/>
        <v>0.59999999999126885</v>
      </c>
      <c r="U1671" s="38">
        <v>1521</v>
      </c>
      <c r="V1671" s="155" t="s">
        <v>8202</v>
      </c>
    </row>
    <row r="1672" spans="1:22">
      <c r="A1672" s="151" t="s">
        <v>7952</v>
      </c>
      <c r="B1672" s="38" t="s">
        <v>922</v>
      </c>
      <c r="C1672" s="173" t="s">
        <v>7955</v>
      </c>
      <c r="D1672" s="38" t="s">
        <v>1107</v>
      </c>
      <c r="E1672" s="173" t="s">
        <v>273</v>
      </c>
      <c r="F1672" s="259" t="s">
        <v>1202</v>
      </c>
      <c r="G1672" s="2">
        <v>45.9</v>
      </c>
      <c r="H1672" s="2">
        <v>-129.9</v>
      </c>
      <c r="I1672" s="38" t="s">
        <v>7306</v>
      </c>
      <c r="J1672" s="38">
        <v>2024</v>
      </c>
      <c r="K1672" s="38" t="s">
        <v>8074</v>
      </c>
      <c r="L1672" s="157">
        <v>45538.729861111111</v>
      </c>
      <c r="M1672" s="157">
        <v>45538.777083333334</v>
      </c>
      <c r="N1672" s="157">
        <v>45538.801388888889</v>
      </c>
      <c r="O1672" s="157">
        <v>45538.854166666664</v>
      </c>
      <c r="P1672" s="38" t="s">
        <v>8105</v>
      </c>
      <c r="Q1672" s="239">
        <f t="shared" si="285"/>
        <v>2.4305555554747116E-2</v>
      </c>
      <c r="R1672" s="239">
        <f t="shared" si="286"/>
        <v>0.12430555555329192</v>
      </c>
      <c r="S1672" s="21">
        <f t="shared" si="287"/>
        <v>0.14583333332848269</v>
      </c>
      <c r="U1672" s="38">
        <v>1592</v>
      </c>
      <c r="V1672" s="155" t="s">
        <v>8203</v>
      </c>
    </row>
    <row r="1673" spans="1:22">
      <c r="A1673" s="151" t="s">
        <v>7952</v>
      </c>
      <c r="B1673" s="38" t="s">
        <v>922</v>
      </c>
      <c r="C1673" s="173" t="s">
        <v>7955</v>
      </c>
      <c r="D1673" s="38" t="s">
        <v>1107</v>
      </c>
      <c r="E1673" s="173" t="s">
        <v>273</v>
      </c>
      <c r="F1673" s="259" t="s">
        <v>1202</v>
      </c>
      <c r="G1673" s="2">
        <v>45.9</v>
      </c>
      <c r="H1673" s="2">
        <v>-129.9</v>
      </c>
      <c r="I1673" s="38" t="s">
        <v>7306</v>
      </c>
      <c r="J1673" s="38">
        <v>2024</v>
      </c>
      <c r="K1673" s="38" t="s">
        <v>8075</v>
      </c>
      <c r="L1673" s="157">
        <v>45538.974305555559</v>
      </c>
      <c r="M1673" s="157">
        <v>45539.019444444442</v>
      </c>
      <c r="N1673" s="157">
        <v>45539.186805555553</v>
      </c>
      <c r="O1673" s="157">
        <v>45539.229166666664</v>
      </c>
      <c r="P1673" s="38" t="s">
        <v>8106</v>
      </c>
      <c r="Q1673" s="239">
        <f t="shared" si="285"/>
        <v>0.16736111111094942</v>
      </c>
      <c r="R1673" s="239">
        <f t="shared" si="286"/>
        <v>0.25486111110512866</v>
      </c>
      <c r="S1673" s="21">
        <f t="shared" si="287"/>
        <v>1.0041666666656965</v>
      </c>
      <c r="U1673" s="38">
        <v>1527</v>
      </c>
      <c r="V1673" s="155" t="s">
        <v>8204</v>
      </c>
    </row>
    <row r="1674" spans="1:22">
      <c r="A1674" s="151" t="s">
        <v>7952</v>
      </c>
      <c r="B1674" s="38" t="s">
        <v>922</v>
      </c>
      <c r="C1674" s="173" t="s">
        <v>7955</v>
      </c>
      <c r="D1674" s="38" t="s">
        <v>1107</v>
      </c>
      <c r="E1674" s="173" t="s">
        <v>273</v>
      </c>
      <c r="F1674" s="259" t="s">
        <v>1202</v>
      </c>
      <c r="G1674" s="2">
        <v>45.9</v>
      </c>
      <c r="H1674" s="2">
        <v>-129.9</v>
      </c>
      <c r="I1674" s="38" t="s">
        <v>7306</v>
      </c>
      <c r="J1674" s="38">
        <v>2024</v>
      </c>
      <c r="K1674" s="38" t="s">
        <v>8076</v>
      </c>
      <c r="L1674" s="157">
        <v>45539.307638888888</v>
      </c>
      <c r="M1674" s="157">
        <v>45539.354166666664</v>
      </c>
      <c r="N1674" s="157">
        <v>45539.464583333334</v>
      </c>
      <c r="O1674" s="157">
        <v>45539.509722222225</v>
      </c>
      <c r="P1674" s="38" t="s">
        <v>8106</v>
      </c>
      <c r="Q1674" s="239">
        <f t="shared" si="285"/>
        <v>0.11041666667006211</v>
      </c>
      <c r="R1674" s="239">
        <f t="shared" si="286"/>
        <v>0.20208333333721384</v>
      </c>
      <c r="S1674" s="21">
        <f t="shared" si="287"/>
        <v>0.66250000002037268</v>
      </c>
      <c r="U1674" s="38">
        <v>1524</v>
      </c>
      <c r="V1674" s="155" t="s">
        <v>8205</v>
      </c>
    </row>
    <row r="1675" spans="1:22">
      <c r="A1675" s="151" t="s">
        <v>7952</v>
      </c>
      <c r="B1675" s="38" t="s">
        <v>922</v>
      </c>
      <c r="C1675" s="173" t="s">
        <v>7955</v>
      </c>
      <c r="D1675" s="38" t="s">
        <v>1107</v>
      </c>
      <c r="E1675" s="173" t="s">
        <v>273</v>
      </c>
      <c r="F1675" s="259" t="s">
        <v>1202</v>
      </c>
      <c r="G1675" s="2">
        <v>45.9</v>
      </c>
      <c r="H1675" s="2">
        <v>-129.9</v>
      </c>
      <c r="I1675" s="38" t="s">
        <v>7306</v>
      </c>
      <c r="J1675" s="38">
        <v>2024</v>
      </c>
      <c r="K1675" s="38" t="s">
        <v>8077</v>
      </c>
      <c r="L1675" s="157">
        <v>45539.67083333333</v>
      </c>
      <c r="M1675" s="157">
        <v>45539.714583333334</v>
      </c>
      <c r="N1675" s="157">
        <v>45539.815972222219</v>
      </c>
      <c r="O1675" s="157">
        <v>45539.856249999997</v>
      </c>
      <c r="P1675" s="38" t="s">
        <v>8103</v>
      </c>
      <c r="Q1675" s="239">
        <f t="shared" si="285"/>
        <v>0.101388888884685</v>
      </c>
      <c r="R1675" s="239">
        <f t="shared" si="286"/>
        <v>0.18541666666715173</v>
      </c>
      <c r="S1675" s="21">
        <f t="shared" si="287"/>
        <v>0.60833333330811001</v>
      </c>
      <c r="U1675" s="38">
        <v>1514</v>
      </c>
      <c r="V1675" s="155" t="s">
        <v>8196</v>
      </c>
    </row>
    <row r="1676" spans="1:22">
      <c r="A1676" s="151" t="s">
        <v>7952</v>
      </c>
      <c r="B1676" s="38" t="s">
        <v>922</v>
      </c>
      <c r="C1676" s="173" t="s">
        <v>7955</v>
      </c>
      <c r="D1676" s="38" t="s">
        <v>1107</v>
      </c>
      <c r="E1676" s="173" t="s">
        <v>273</v>
      </c>
      <c r="F1676" s="259" t="s">
        <v>1202</v>
      </c>
      <c r="G1676" s="2">
        <v>45.9</v>
      </c>
      <c r="H1676" s="2">
        <v>-130</v>
      </c>
      <c r="I1676" s="38" t="s">
        <v>7306</v>
      </c>
      <c r="J1676" s="38">
        <v>2024</v>
      </c>
      <c r="K1676" s="38" t="s">
        <v>8078</v>
      </c>
      <c r="L1676" s="157">
        <v>45540.210416666669</v>
      </c>
      <c r="M1676" s="157">
        <v>45540.260416666664</v>
      </c>
      <c r="N1676" s="157">
        <v>45540.363888888889</v>
      </c>
      <c r="O1676" s="157">
        <v>45540.40902777778</v>
      </c>
      <c r="P1676" s="38" t="s">
        <v>8104</v>
      </c>
      <c r="Q1676" s="239">
        <f t="shared" si="285"/>
        <v>0.10347222222480923</v>
      </c>
      <c r="R1676" s="239">
        <f t="shared" si="286"/>
        <v>0.19861111111094942</v>
      </c>
      <c r="S1676" s="21">
        <f t="shared" si="287"/>
        <v>0.62083333334885538</v>
      </c>
      <c r="U1676" s="38">
        <v>1540</v>
      </c>
      <c r="V1676" s="155" t="s">
        <v>8206</v>
      </c>
    </row>
    <row r="1677" spans="1:22">
      <c r="A1677" s="151" t="s">
        <v>7952</v>
      </c>
      <c r="B1677" s="38" t="s">
        <v>922</v>
      </c>
      <c r="C1677" s="173" t="s">
        <v>7955</v>
      </c>
      <c r="D1677" s="38" t="s">
        <v>1107</v>
      </c>
      <c r="E1677" s="173" t="s">
        <v>273</v>
      </c>
      <c r="F1677" s="259" t="s">
        <v>1202</v>
      </c>
      <c r="G1677" s="2">
        <v>45.9</v>
      </c>
      <c r="H1677" s="2">
        <v>-130</v>
      </c>
      <c r="I1677" s="38" t="s">
        <v>7306</v>
      </c>
      <c r="J1677" s="38">
        <v>2024</v>
      </c>
      <c r="K1677" s="38" t="s">
        <v>8079</v>
      </c>
      <c r="L1677" s="157">
        <v>45540.509027777778</v>
      </c>
      <c r="M1677" s="157">
        <v>45540.556250000001</v>
      </c>
      <c r="N1677" s="157">
        <v>45540.707638888889</v>
      </c>
      <c r="O1677" s="157">
        <v>45540.75</v>
      </c>
      <c r="P1677" s="38" t="s">
        <v>8107</v>
      </c>
      <c r="Q1677" s="239">
        <f t="shared" ref="Q1677:Q1680" si="288">N1677 - M1677</f>
        <v>0.15138888888759539</v>
      </c>
      <c r="R1677" s="239">
        <f t="shared" ref="R1677:R1680" si="289">O1677 - L1677</f>
        <v>0.24097222222189885</v>
      </c>
      <c r="S1677" s="21">
        <f t="shared" ref="S1677:S1680" si="290">((VALUE(Q1677)) * 24) * 0.25</f>
        <v>0.90833333332557231</v>
      </c>
      <c r="U1677" s="38">
        <v>1581</v>
      </c>
      <c r="V1677" s="155" t="s">
        <v>8207</v>
      </c>
    </row>
    <row r="1678" spans="1:22">
      <c r="A1678" s="151" t="s">
        <v>7952</v>
      </c>
      <c r="B1678" s="38" t="s">
        <v>922</v>
      </c>
      <c r="C1678" s="173" t="s">
        <v>7955</v>
      </c>
      <c r="D1678" s="38" t="s">
        <v>1107</v>
      </c>
      <c r="E1678" s="173" t="s">
        <v>273</v>
      </c>
      <c r="F1678" s="259" t="s">
        <v>1202</v>
      </c>
      <c r="G1678" s="2">
        <v>45.9</v>
      </c>
      <c r="H1678" s="2">
        <v>-129.9</v>
      </c>
      <c r="I1678" s="38" t="s">
        <v>7306</v>
      </c>
      <c r="J1678" s="38">
        <v>2024</v>
      </c>
      <c r="K1678" s="38" t="s">
        <v>8080</v>
      </c>
      <c r="L1678" s="157">
        <v>45540.856944444444</v>
      </c>
      <c r="M1678" s="157">
        <v>45540.902777777781</v>
      </c>
      <c r="N1678" s="157">
        <v>45540.969444444447</v>
      </c>
      <c r="O1678" s="157">
        <v>45541.011805555558</v>
      </c>
      <c r="P1678" s="38" t="s">
        <v>8108</v>
      </c>
      <c r="Q1678" s="239">
        <f t="shared" si="288"/>
        <v>6.6666666665696539E-2</v>
      </c>
      <c r="R1678" s="239">
        <f t="shared" si="289"/>
        <v>0.15486111111385981</v>
      </c>
      <c r="S1678" s="21">
        <f t="shared" si="290"/>
        <v>0.39999999999417923</v>
      </c>
      <c r="U1678" s="38">
        <v>1532</v>
      </c>
      <c r="V1678" s="155" t="s">
        <v>8211</v>
      </c>
    </row>
    <row r="1679" spans="1:22">
      <c r="A1679" s="151" t="s">
        <v>7952</v>
      </c>
      <c r="B1679" s="38" t="s">
        <v>922</v>
      </c>
      <c r="C1679" s="173" t="s">
        <v>7955</v>
      </c>
      <c r="D1679" s="38" t="s">
        <v>1107</v>
      </c>
      <c r="E1679" s="173" t="s">
        <v>273</v>
      </c>
      <c r="F1679" s="259" t="s">
        <v>1202</v>
      </c>
      <c r="G1679" s="2">
        <v>45.8</v>
      </c>
      <c r="H1679" s="2">
        <v>-129.80000000000001</v>
      </c>
      <c r="I1679" s="38" t="s">
        <v>7306</v>
      </c>
      <c r="J1679" s="38">
        <v>2024</v>
      </c>
      <c r="K1679" s="38" t="s">
        <v>8081</v>
      </c>
      <c r="L1679" s="157">
        <v>45541.111805555556</v>
      </c>
      <c r="M1679" s="157">
        <v>45541.179861111108</v>
      </c>
      <c r="N1679" s="157">
        <v>45541.313194444447</v>
      </c>
      <c r="O1679" s="157">
        <v>45541.365972222222</v>
      </c>
      <c r="P1679" s="38" t="s">
        <v>8109</v>
      </c>
      <c r="Q1679" s="239">
        <f t="shared" si="288"/>
        <v>0.13333333333866904</v>
      </c>
      <c r="R1679" s="239">
        <f t="shared" si="289"/>
        <v>0.25416666666569654</v>
      </c>
      <c r="S1679" s="21">
        <f t="shared" si="290"/>
        <v>0.80000000003201421</v>
      </c>
      <c r="U1679" s="38">
        <v>1925</v>
      </c>
      <c r="V1679" s="155" t="s">
        <v>8209</v>
      </c>
    </row>
    <row r="1680" spans="1:22">
      <c r="A1680" s="151" t="s">
        <v>7952</v>
      </c>
      <c r="B1680" s="38" t="s">
        <v>922</v>
      </c>
      <c r="C1680" s="173" t="s">
        <v>7955</v>
      </c>
      <c r="D1680" s="38" t="s">
        <v>1107</v>
      </c>
      <c r="E1680" s="173" t="s">
        <v>273</v>
      </c>
      <c r="F1680" s="259" t="s">
        <v>1202</v>
      </c>
      <c r="G1680" s="2">
        <v>45.8</v>
      </c>
      <c r="H1680" s="2">
        <v>-129.80000000000001</v>
      </c>
      <c r="I1680" s="38" t="s">
        <v>7306</v>
      </c>
      <c r="J1680" s="38">
        <v>2024</v>
      </c>
      <c r="K1680" s="38" t="s">
        <v>8082</v>
      </c>
      <c r="L1680" s="157">
        <v>45541.655555555553</v>
      </c>
      <c r="M1680" s="157">
        <v>45541.712500000001</v>
      </c>
      <c r="N1680" s="157">
        <v>45541.868750000001</v>
      </c>
      <c r="O1680" s="157">
        <v>45541.92291666667</v>
      </c>
      <c r="P1680" s="38" t="s">
        <v>8109</v>
      </c>
      <c r="Q1680" s="239">
        <f t="shared" si="288"/>
        <v>0.15625</v>
      </c>
      <c r="R1680" s="239">
        <f t="shared" si="289"/>
        <v>0.26736111111677019</v>
      </c>
      <c r="S1680" s="21">
        <f t="shared" si="290"/>
        <v>0.9375</v>
      </c>
      <c r="U1680" s="38">
        <v>1974</v>
      </c>
      <c r="V1680" s="155" t="s">
        <v>8209</v>
      </c>
    </row>
    <row r="1681" spans="1:22">
      <c r="A1681" s="151" t="s">
        <v>8115</v>
      </c>
      <c r="B1681" s="179" t="s">
        <v>1038</v>
      </c>
      <c r="C1681" s="173" t="s">
        <v>8116</v>
      </c>
      <c r="D1681" s="38" t="s">
        <v>8231</v>
      </c>
      <c r="E1681" s="173" t="s">
        <v>340</v>
      </c>
      <c r="F1681" s="159" t="s">
        <v>8118</v>
      </c>
      <c r="G1681" s="2">
        <v>11.6</v>
      </c>
      <c r="H1681" s="2">
        <v>143</v>
      </c>
      <c r="I1681" s="38" t="s">
        <v>8147</v>
      </c>
      <c r="J1681" s="38">
        <v>2024</v>
      </c>
      <c r="K1681" s="38" t="s">
        <v>8127</v>
      </c>
      <c r="L1681" s="157">
        <v>45617.114583333336</v>
      </c>
      <c r="M1681" s="157">
        <v>45617.258333333331</v>
      </c>
      <c r="N1681" s="157">
        <v>45617.479166666664</v>
      </c>
      <c r="O1681" s="157">
        <v>45617.615277777775</v>
      </c>
      <c r="P1681" s="38" t="s">
        <v>8137</v>
      </c>
      <c r="Q1681" s="239">
        <f t="shared" ref="Q1681:Q1690" si="291">N1681 - M1681</f>
        <v>0.22083333333284827</v>
      </c>
      <c r="R1681" s="239">
        <f t="shared" ref="R1681:R1690" si="292">O1681 - L1681</f>
        <v>0.50069444443943212</v>
      </c>
      <c r="S1681" s="21">
        <f t="shared" ref="S1681:S1695" si="293">((VALUE(Q1681)) * 24) * 0.25</f>
        <v>1.3249999999970896</v>
      </c>
      <c r="U1681" s="38">
        <v>5674</v>
      </c>
      <c r="V1681" s="155" t="s">
        <v>8212</v>
      </c>
    </row>
    <row r="1682" spans="1:22">
      <c r="A1682" s="151" t="s">
        <v>8115</v>
      </c>
      <c r="B1682" s="179" t="s">
        <v>1038</v>
      </c>
      <c r="C1682" s="173" t="s">
        <v>8116</v>
      </c>
      <c r="D1682" s="38" t="s">
        <v>8231</v>
      </c>
      <c r="E1682" s="173" t="s">
        <v>340</v>
      </c>
      <c r="F1682" s="159" t="s">
        <v>8118</v>
      </c>
      <c r="G1682" s="2">
        <v>13.2</v>
      </c>
      <c r="H1682" s="2">
        <v>143.9</v>
      </c>
      <c r="I1682" s="38" t="s">
        <v>8147</v>
      </c>
      <c r="J1682" s="38">
        <v>2024</v>
      </c>
      <c r="K1682" s="38" t="s">
        <v>8128</v>
      </c>
      <c r="L1682" s="157">
        <v>45619.548611111109</v>
      </c>
      <c r="M1682" s="157">
        <v>45619.62222222222</v>
      </c>
      <c r="N1682" s="157">
        <v>45620.041666666664</v>
      </c>
      <c r="O1682" s="157">
        <v>45620.111805555556</v>
      </c>
      <c r="P1682" s="38" t="s">
        <v>6772</v>
      </c>
      <c r="Q1682" s="239">
        <f t="shared" si="291"/>
        <v>0.41944444444379769</v>
      </c>
      <c r="R1682" s="239">
        <f t="shared" si="292"/>
        <v>0.56319444444670808</v>
      </c>
      <c r="S1682" s="21">
        <f t="shared" si="293"/>
        <v>2.5166666666627862</v>
      </c>
      <c r="U1682" s="38">
        <v>2892</v>
      </c>
      <c r="V1682" s="155" t="s">
        <v>8213</v>
      </c>
    </row>
    <row r="1683" spans="1:22">
      <c r="A1683" s="151" t="s">
        <v>8115</v>
      </c>
      <c r="B1683" s="179" t="s">
        <v>1038</v>
      </c>
      <c r="C1683" s="173" t="s">
        <v>8116</v>
      </c>
      <c r="D1683" s="38" t="s">
        <v>8231</v>
      </c>
      <c r="E1683" s="173" t="s">
        <v>340</v>
      </c>
      <c r="F1683" s="159" t="s">
        <v>8146</v>
      </c>
      <c r="G1683" s="2">
        <v>13.3</v>
      </c>
      <c r="H1683" s="2">
        <v>144.6</v>
      </c>
      <c r="I1683" s="38" t="s">
        <v>8148</v>
      </c>
      <c r="J1683" s="38">
        <v>2024</v>
      </c>
      <c r="K1683" s="38" t="s">
        <v>8129</v>
      </c>
      <c r="L1683" s="157">
        <v>45621.261111111111</v>
      </c>
      <c r="M1683" s="157">
        <v>45621.286111111112</v>
      </c>
      <c r="N1683" s="157">
        <v>45621.361111111109</v>
      </c>
      <c r="O1683" s="157">
        <v>45621.387499999997</v>
      </c>
      <c r="P1683" s="38" t="s">
        <v>8138</v>
      </c>
      <c r="Q1683" s="239">
        <f t="shared" si="291"/>
        <v>7.4999999997089617E-2</v>
      </c>
      <c r="R1683" s="239">
        <f t="shared" si="292"/>
        <v>0.12638888888614019</v>
      </c>
      <c r="S1683" s="21">
        <f t="shared" si="293"/>
        <v>0.4499999999825377</v>
      </c>
      <c r="U1683" s="38">
        <v>841</v>
      </c>
      <c r="V1683" s="155" t="s">
        <v>8214</v>
      </c>
    </row>
    <row r="1684" spans="1:22">
      <c r="A1684" s="151" t="s">
        <v>8115</v>
      </c>
      <c r="B1684" s="179" t="s">
        <v>1038</v>
      </c>
      <c r="C1684" s="173" t="s">
        <v>8116</v>
      </c>
      <c r="D1684" s="38" t="s">
        <v>8231</v>
      </c>
      <c r="E1684" s="173" t="s">
        <v>340</v>
      </c>
      <c r="F1684" s="159" t="s">
        <v>8146</v>
      </c>
      <c r="G1684" s="2">
        <v>13.2</v>
      </c>
      <c r="H1684" s="2">
        <v>144.6</v>
      </c>
      <c r="I1684" s="38" t="s">
        <v>8148</v>
      </c>
      <c r="J1684" s="38">
        <v>2024</v>
      </c>
      <c r="K1684" s="38" t="s">
        <v>8130</v>
      </c>
      <c r="L1684" s="157">
        <v>45621.94027777778</v>
      </c>
      <c r="M1684" s="157">
        <v>45621.978472222225</v>
      </c>
      <c r="N1684" s="157">
        <v>45622.074305555558</v>
      </c>
      <c r="O1684" s="157">
        <v>45622.112500000003</v>
      </c>
      <c r="P1684" s="38" t="s">
        <v>8139</v>
      </c>
      <c r="Q1684" s="239">
        <f t="shared" si="291"/>
        <v>9.5833333332848269E-2</v>
      </c>
      <c r="R1684" s="239">
        <f t="shared" si="292"/>
        <v>0.17222222222335404</v>
      </c>
      <c r="S1684" s="21">
        <f t="shared" si="293"/>
        <v>0.57499999999708962</v>
      </c>
      <c r="U1684" s="38">
        <v>1043</v>
      </c>
      <c r="V1684" s="155" t="s">
        <v>8214</v>
      </c>
    </row>
    <row r="1685" spans="1:22">
      <c r="A1685" s="151" t="s">
        <v>8115</v>
      </c>
      <c r="B1685" s="179" t="s">
        <v>1038</v>
      </c>
      <c r="C1685" s="173" t="s">
        <v>8116</v>
      </c>
      <c r="D1685" s="38" t="s">
        <v>8231</v>
      </c>
      <c r="E1685" s="173" t="s">
        <v>340</v>
      </c>
      <c r="F1685" s="159" t="s">
        <v>8118</v>
      </c>
      <c r="G1685" s="2">
        <v>10.9</v>
      </c>
      <c r="H1685" s="2">
        <v>140.80000000000001</v>
      </c>
      <c r="I1685" s="38" t="s">
        <v>8147</v>
      </c>
      <c r="J1685" s="38">
        <v>2024</v>
      </c>
      <c r="K1685" s="38" t="s">
        <v>8131</v>
      </c>
      <c r="L1685" s="157">
        <v>45624.923611111109</v>
      </c>
      <c r="M1685" s="157">
        <v>45625.155555555553</v>
      </c>
      <c r="N1685" s="157">
        <v>45625.422222222223</v>
      </c>
      <c r="O1685" s="157">
        <v>45625.575694444444</v>
      </c>
      <c r="P1685" s="38" t="s">
        <v>8140</v>
      </c>
      <c r="Q1685" s="239">
        <f t="shared" si="291"/>
        <v>0.26666666667006211</v>
      </c>
      <c r="R1685" s="239">
        <f t="shared" si="292"/>
        <v>0.65208333333430346</v>
      </c>
      <c r="S1685" s="21">
        <f t="shared" si="293"/>
        <v>1.6000000000203727</v>
      </c>
      <c r="U1685" s="38">
        <v>6500</v>
      </c>
      <c r="V1685" s="155" t="s">
        <v>8215</v>
      </c>
    </row>
    <row r="1686" spans="1:22">
      <c r="A1686" s="151" t="s">
        <v>8115</v>
      </c>
      <c r="B1686" s="179" t="s">
        <v>1038</v>
      </c>
      <c r="C1686" s="173" t="s">
        <v>8116</v>
      </c>
      <c r="D1686" s="38" t="s">
        <v>8231</v>
      </c>
      <c r="E1686" s="173" t="s">
        <v>340</v>
      </c>
      <c r="F1686" s="159" t="s">
        <v>8118</v>
      </c>
      <c r="G1686" s="2">
        <v>11.3</v>
      </c>
      <c r="H1686" s="2">
        <v>141.4</v>
      </c>
      <c r="I1686" s="38" t="s">
        <v>8147</v>
      </c>
      <c r="J1686" s="38">
        <v>2024</v>
      </c>
      <c r="K1686" s="38" t="s">
        <v>8132</v>
      </c>
      <c r="L1686" s="157">
        <v>45625.936805555553</v>
      </c>
      <c r="M1686" s="157">
        <v>45626.089583333334</v>
      </c>
      <c r="N1686" s="157">
        <v>45626.218055555553</v>
      </c>
      <c r="O1686" s="157">
        <v>45626.367361111108</v>
      </c>
      <c r="P1686" s="38" t="s">
        <v>8141</v>
      </c>
      <c r="Q1686" s="239">
        <f t="shared" si="291"/>
        <v>0.12847222221898846</v>
      </c>
      <c r="R1686" s="239">
        <f t="shared" si="292"/>
        <v>0.43055555555474712</v>
      </c>
      <c r="S1686" s="21">
        <f t="shared" si="293"/>
        <v>0.77083333331393078</v>
      </c>
      <c r="U1686" s="38">
        <v>6352</v>
      </c>
      <c r="V1686" s="155" t="s">
        <v>8216</v>
      </c>
    </row>
    <row r="1687" spans="1:22">
      <c r="A1687" s="151" t="s">
        <v>8115</v>
      </c>
      <c r="B1687" s="179" t="s">
        <v>1038</v>
      </c>
      <c r="C1687" s="173" t="s">
        <v>8116</v>
      </c>
      <c r="D1687" s="38" t="s">
        <v>8231</v>
      </c>
      <c r="E1687" s="173" t="s">
        <v>340</v>
      </c>
      <c r="F1687" s="159" t="s">
        <v>8118</v>
      </c>
      <c r="G1687" s="2">
        <v>11.4</v>
      </c>
      <c r="H1687" s="2">
        <v>141.5</v>
      </c>
      <c r="I1687" s="38" t="s">
        <v>8147</v>
      </c>
      <c r="J1687" s="38">
        <v>2024</v>
      </c>
      <c r="K1687" s="38" t="s">
        <v>8133</v>
      </c>
      <c r="L1687" s="157">
        <v>45626.755555555559</v>
      </c>
      <c r="M1687" s="157">
        <v>45626.90347222222</v>
      </c>
      <c r="N1687" s="157">
        <v>45627.247916666667</v>
      </c>
      <c r="O1687" s="157">
        <v>45627.375694444447</v>
      </c>
      <c r="P1687" s="38" t="s">
        <v>8142</v>
      </c>
      <c r="Q1687" s="239">
        <f t="shared" si="291"/>
        <v>0.34444444444670808</v>
      </c>
      <c r="R1687" s="239">
        <f t="shared" si="292"/>
        <v>0.62013888888759539</v>
      </c>
      <c r="S1687" s="21">
        <f t="shared" si="293"/>
        <v>2.0666666666802485</v>
      </c>
      <c r="U1687" s="38">
        <v>6405</v>
      </c>
      <c r="V1687" s="155" t="s">
        <v>8217</v>
      </c>
    </row>
    <row r="1688" spans="1:22">
      <c r="A1688" s="151" t="s">
        <v>8115</v>
      </c>
      <c r="B1688" s="179" t="s">
        <v>1038</v>
      </c>
      <c r="C1688" s="173" t="s">
        <v>8116</v>
      </c>
      <c r="D1688" s="38" t="s">
        <v>8231</v>
      </c>
      <c r="E1688" s="173" t="s">
        <v>340</v>
      </c>
      <c r="F1688" s="159" t="s">
        <v>8118</v>
      </c>
      <c r="G1688" s="2">
        <v>11.7</v>
      </c>
      <c r="H1688" s="2">
        <v>143.30000000000001</v>
      </c>
      <c r="I1688" s="38" t="s">
        <v>8147</v>
      </c>
      <c r="J1688" s="38">
        <v>2024</v>
      </c>
      <c r="K1688" s="38" t="s">
        <v>8134</v>
      </c>
      <c r="L1688" s="157">
        <v>45630.92083333333</v>
      </c>
      <c r="M1688" s="157">
        <v>45631.070833333331</v>
      </c>
      <c r="N1688" s="157">
        <v>45631.265277777777</v>
      </c>
      <c r="O1688" s="157">
        <v>45631.395138888889</v>
      </c>
      <c r="P1688" s="38" t="s">
        <v>8143</v>
      </c>
      <c r="Q1688" s="239">
        <f t="shared" si="291"/>
        <v>0.19444444444525288</v>
      </c>
      <c r="R1688" s="239">
        <f t="shared" si="292"/>
        <v>0.47430555555911269</v>
      </c>
      <c r="S1688" s="21">
        <f t="shared" si="293"/>
        <v>1.1666666666715173</v>
      </c>
      <c r="U1688" s="38">
        <v>5764</v>
      </c>
      <c r="V1688" s="155" t="s">
        <v>8218</v>
      </c>
    </row>
    <row r="1689" spans="1:22">
      <c r="A1689" s="151" t="s">
        <v>8115</v>
      </c>
      <c r="B1689" s="179" t="s">
        <v>1038</v>
      </c>
      <c r="C1689" s="173" t="s">
        <v>8116</v>
      </c>
      <c r="D1689" s="38" t="s">
        <v>8231</v>
      </c>
      <c r="E1689" s="173" t="s">
        <v>340</v>
      </c>
      <c r="F1689" s="159" t="s">
        <v>8118</v>
      </c>
      <c r="G1689" s="2">
        <v>11.6</v>
      </c>
      <c r="H1689" s="2">
        <v>143</v>
      </c>
      <c r="I1689" s="38" t="s">
        <v>8147</v>
      </c>
      <c r="J1689" s="38">
        <v>2024</v>
      </c>
      <c r="K1689" s="38" t="s">
        <v>8135</v>
      </c>
      <c r="L1689" s="157">
        <v>45631.923611111109</v>
      </c>
      <c r="M1689" s="157">
        <v>45632.070833333331</v>
      </c>
      <c r="N1689" s="157">
        <v>45632.420138888891</v>
      </c>
      <c r="O1689" s="157">
        <v>45632.570833333331</v>
      </c>
      <c r="P1689" s="38" t="s">
        <v>8144</v>
      </c>
      <c r="Q1689" s="239">
        <f t="shared" si="291"/>
        <v>0.34930555555911269</v>
      </c>
      <c r="R1689" s="239">
        <f t="shared" si="292"/>
        <v>0.64722222222189885</v>
      </c>
      <c r="S1689" s="21">
        <f t="shared" si="293"/>
        <v>2.0958333333546761</v>
      </c>
      <c r="U1689" s="38">
        <v>5727</v>
      </c>
      <c r="V1689" s="155" t="s">
        <v>8219</v>
      </c>
    </row>
    <row r="1690" spans="1:22">
      <c r="A1690" s="151" t="s">
        <v>8115</v>
      </c>
      <c r="B1690" s="179" t="s">
        <v>1038</v>
      </c>
      <c r="C1690" s="173" t="s">
        <v>8116</v>
      </c>
      <c r="D1690" s="38" t="s">
        <v>8231</v>
      </c>
      <c r="E1690" s="173" t="s">
        <v>340</v>
      </c>
      <c r="F1690" s="159" t="s">
        <v>8118</v>
      </c>
      <c r="G1690" s="2">
        <v>11.9</v>
      </c>
      <c r="H1690" s="2">
        <v>143.30000000000001</v>
      </c>
      <c r="I1690" s="38" t="s">
        <v>8147</v>
      </c>
      <c r="J1690" s="38">
        <v>2024</v>
      </c>
      <c r="K1690" s="38" t="s">
        <v>8136</v>
      </c>
      <c r="L1690" s="157">
        <v>45632.92083333333</v>
      </c>
      <c r="M1690" s="157">
        <v>45633.023611111108</v>
      </c>
      <c r="N1690" s="157">
        <v>45633.215277777781</v>
      </c>
      <c r="O1690" s="157">
        <v>45633.334722222222</v>
      </c>
      <c r="P1690" s="38" t="s">
        <v>8145</v>
      </c>
      <c r="Q1690" s="239">
        <f t="shared" si="291"/>
        <v>0.1916666666729725</v>
      </c>
      <c r="R1690" s="239">
        <f t="shared" si="292"/>
        <v>0.41388888889196096</v>
      </c>
      <c r="S1690" s="21">
        <f t="shared" si="293"/>
        <v>1.150000000037835</v>
      </c>
      <c r="U1690" s="38">
        <v>4087</v>
      </c>
      <c r="V1690" s="155" t="s">
        <v>8216</v>
      </c>
    </row>
    <row r="1691" spans="1:22">
      <c r="A1691" s="151" t="s">
        <v>8122</v>
      </c>
      <c r="B1691" s="179" t="s">
        <v>1038</v>
      </c>
      <c r="C1691" s="173" t="s">
        <v>8125</v>
      </c>
      <c r="D1691" s="177" t="s">
        <v>8230</v>
      </c>
      <c r="E1691" s="173" t="s">
        <v>7743</v>
      </c>
      <c r="F1691" s="126" t="s">
        <v>8229</v>
      </c>
      <c r="G1691" s="2">
        <v>18.100000000000001</v>
      </c>
      <c r="H1691" s="2">
        <v>147.1</v>
      </c>
      <c r="I1691" s="38" t="s">
        <v>8148</v>
      </c>
      <c r="J1691" s="38">
        <v>2024</v>
      </c>
      <c r="K1691" s="38" t="s">
        <v>8224</v>
      </c>
      <c r="L1691" s="157">
        <v>45639.984027777777</v>
      </c>
      <c r="M1691" s="157">
        <v>45640.025000000001</v>
      </c>
      <c r="N1691" s="157">
        <v>45640.11041666667</v>
      </c>
      <c r="O1691" s="157">
        <v>45640.149305555555</v>
      </c>
      <c r="P1691" s="38" t="s">
        <v>4497</v>
      </c>
      <c r="Q1691" s="239">
        <f t="shared" ref="Q1691:Q1695" si="294">N1691 - M1691</f>
        <v>8.5416666668606922E-2</v>
      </c>
      <c r="R1691" s="239">
        <f t="shared" ref="R1691:R1695" si="295">O1691 - L1691</f>
        <v>0.16527777777810115</v>
      </c>
      <c r="S1691" s="21">
        <f t="shared" si="293"/>
        <v>0.51250000001164153</v>
      </c>
      <c r="U1691" s="38">
        <v>1238</v>
      </c>
      <c r="V1691" s="155" t="s">
        <v>8232</v>
      </c>
    </row>
    <row r="1692" spans="1:22">
      <c r="A1692" s="151" t="s">
        <v>8122</v>
      </c>
      <c r="B1692" s="179" t="s">
        <v>1038</v>
      </c>
      <c r="C1692" s="173" t="s">
        <v>8125</v>
      </c>
      <c r="D1692" s="177" t="s">
        <v>8230</v>
      </c>
      <c r="E1692" s="173" t="s">
        <v>7743</v>
      </c>
      <c r="F1692" s="126" t="s">
        <v>8229</v>
      </c>
      <c r="G1692" s="2">
        <v>18.100000000000001</v>
      </c>
      <c r="H1692" s="2">
        <v>147.1</v>
      </c>
      <c r="I1692" s="38" t="s">
        <v>8148</v>
      </c>
      <c r="J1692" s="38">
        <v>2024</v>
      </c>
      <c r="K1692" s="38" t="s">
        <v>8225</v>
      </c>
      <c r="L1692" s="157">
        <v>45640.425694444442</v>
      </c>
      <c r="M1692" s="157">
        <v>45640.464583333334</v>
      </c>
      <c r="N1692" s="157">
        <v>45640.851388888892</v>
      </c>
      <c r="O1692" s="157">
        <v>45640.890277777777</v>
      </c>
      <c r="P1692" s="38" t="s">
        <v>4497</v>
      </c>
      <c r="Q1692" s="239">
        <f t="shared" si="294"/>
        <v>0.3868055555576575</v>
      </c>
      <c r="R1692" s="239">
        <f t="shared" si="295"/>
        <v>0.46458333333430346</v>
      </c>
      <c r="S1692" s="21">
        <f t="shared" si="293"/>
        <v>2.320833333345945</v>
      </c>
      <c r="U1692" s="38">
        <v>1242</v>
      </c>
      <c r="V1692" s="155" t="s">
        <v>8233</v>
      </c>
    </row>
    <row r="1693" spans="1:22">
      <c r="A1693" s="151" t="s">
        <v>8122</v>
      </c>
      <c r="B1693" s="179" t="s">
        <v>1038</v>
      </c>
      <c r="C1693" s="173" t="s">
        <v>8125</v>
      </c>
      <c r="D1693" s="177" t="s">
        <v>8230</v>
      </c>
      <c r="E1693" s="173" t="s">
        <v>7743</v>
      </c>
      <c r="F1693" s="126" t="s">
        <v>8229</v>
      </c>
      <c r="G1693" s="2">
        <v>18.100000000000001</v>
      </c>
      <c r="H1693" s="2">
        <v>147.1</v>
      </c>
      <c r="I1693" s="38" t="s">
        <v>8148</v>
      </c>
      <c r="J1693" s="38">
        <v>2024</v>
      </c>
      <c r="K1693" s="38" t="s">
        <v>8226</v>
      </c>
      <c r="L1693" s="157">
        <v>45641.135416666664</v>
      </c>
      <c r="M1693" s="157">
        <v>45641.184027777781</v>
      </c>
      <c r="N1693" s="157">
        <v>45641.368750000001</v>
      </c>
      <c r="O1693" s="157">
        <v>45641.412499999999</v>
      </c>
      <c r="P1693" s="38" t="s">
        <v>4497</v>
      </c>
      <c r="Q1693" s="239">
        <f t="shared" si="294"/>
        <v>0.18472222222044365</v>
      </c>
      <c r="R1693" s="239">
        <f t="shared" si="295"/>
        <v>0.27708333333430346</v>
      </c>
      <c r="S1693" s="21">
        <f t="shared" si="293"/>
        <v>1.1083333333226619</v>
      </c>
      <c r="U1693" s="38">
        <v>1236</v>
      </c>
      <c r="V1693" s="155" t="s">
        <v>8234</v>
      </c>
    </row>
    <row r="1694" spans="1:22">
      <c r="A1694" s="151" t="s">
        <v>8122</v>
      </c>
      <c r="B1694" s="179" t="s">
        <v>1038</v>
      </c>
      <c r="C1694" s="173" t="s">
        <v>8125</v>
      </c>
      <c r="D1694" s="177" t="s">
        <v>8230</v>
      </c>
      <c r="E1694" s="173" t="s">
        <v>7743</v>
      </c>
      <c r="F1694" s="126" t="s">
        <v>8229</v>
      </c>
      <c r="G1694" s="2">
        <v>13.7</v>
      </c>
      <c r="H1694" s="2">
        <v>146</v>
      </c>
      <c r="I1694" s="38" t="s">
        <v>8148</v>
      </c>
      <c r="J1694" s="38">
        <v>2024</v>
      </c>
      <c r="K1694" s="38" t="s">
        <v>8227</v>
      </c>
      <c r="L1694" s="157">
        <v>45645.881249999999</v>
      </c>
      <c r="M1694" s="157">
        <v>45645.954861111109</v>
      </c>
      <c r="N1694" s="157">
        <v>45646.14166666667</v>
      </c>
      <c r="O1694" s="157">
        <v>45646.21597222222</v>
      </c>
      <c r="P1694" s="38" t="s">
        <v>4486</v>
      </c>
      <c r="Q1694" s="239">
        <f t="shared" si="294"/>
        <v>0.18680555556056788</v>
      </c>
      <c r="R1694" s="239">
        <f t="shared" si="295"/>
        <v>0.33472222222189885</v>
      </c>
      <c r="S1694" s="21">
        <f t="shared" si="293"/>
        <v>1.1208333333634073</v>
      </c>
      <c r="U1694" s="38">
        <v>2932</v>
      </c>
      <c r="V1694" s="155" t="s">
        <v>8235</v>
      </c>
    </row>
    <row r="1695" spans="1:22">
      <c r="A1695" s="151" t="s">
        <v>8122</v>
      </c>
      <c r="B1695" s="179" t="s">
        <v>1038</v>
      </c>
      <c r="C1695" s="173" t="s">
        <v>8125</v>
      </c>
      <c r="D1695" s="177" t="s">
        <v>8230</v>
      </c>
      <c r="E1695" s="173" t="s">
        <v>7743</v>
      </c>
      <c r="F1695" s="126" t="s">
        <v>8229</v>
      </c>
      <c r="G1695" s="2">
        <v>13.7</v>
      </c>
      <c r="H1695" s="2">
        <v>146</v>
      </c>
      <c r="I1695" s="38" t="s">
        <v>8148</v>
      </c>
      <c r="J1695" s="38">
        <v>2024</v>
      </c>
      <c r="K1695" s="38" t="s">
        <v>8228</v>
      </c>
      <c r="L1695" s="157">
        <v>45646.272916666669</v>
      </c>
      <c r="M1695" s="157">
        <v>45646.350694444445</v>
      </c>
      <c r="N1695" s="157">
        <v>45646.522916666669</v>
      </c>
      <c r="O1695" s="157">
        <v>45646.603472222225</v>
      </c>
      <c r="P1695" s="38" t="s">
        <v>4486</v>
      </c>
      <c r="Q1695" s="239">
        <f t="shared" si="294"/>
        <v>0.17222222222335404</v>
      </c>
      <c r="R1695" s="239">
        <f t="shared" si="295"/>
        <v>0.33055555555620231</v>
      </c>
      <c r="S1695" s="21">
        <f t="shared" si="293"/>
        <v>1.0333333333401242</v>
      </c>
      <c r="U1695" s="237">
        <v>2927</v>
      </c>
      <c r="V1695" s="155" t="s">
        <v>8236</v>
      </c>
    </row>
    <row r="1696" spans="1:22">
      <c r="A1696" s="151" t="s">
        <v>8241</v>
      </c>
      <c r="B1696" s="159" t="s">
        <v>8245</v>
      </c>
      <c r="C1696" s="173" t="s">
        <v>8243</v>
      </c>
      <c r="D1696" s="159" t="s">
        <v>8246</v>
      </c>
      <c r="E1696" s="157" t="s">
        <v>166</v>
      </c>
      <c r="F1696" s="159" t="s">
        <v>463</v>
      </c>
      <c r="G1696" s="38">
        <v>37</v>
      </c>
      <c r="H1696" s="38">
        <v>-32</v>
      </c>
      <c r="I1696" s="159" t="s">
        <v>8247</v>
      </c>
      <c r="J1696" s="38">
        <v>2025</v>
      </c>
      <c r="K1696" s="38" t="s">
        <v>8248</v>
      </c>
      <c r="L1696" s="180">
        <v>45794.446527777778</v>
      </c>
      <c r="M1696" s="157">
        <v>45794.506249999999</v>
      </c>
      <c r="N1696" s="157">
        <v>45794.773611111108</v>
      </c>
      <c r="O1696" s="157">
        <v>45794.850694444445</v>
      </c>
      <c r="P1696" s="38" t="s">
        <v>3394</v>
      </c>
      <c r="Q1696" s="239">
        <f t="shared" ref="Q1696:Q1706" si="296">N1696 - M1696</f>
        <v>0.26736111110949423</v>
      </c>
      <c r="R1696" s="239">
        <f t="shared" ref="R1696:R1706" si="297">O1696 - L1696</f>
        <v>0.40416666666715173</v>
      </c>
      <c r="S1696" s="21">
        <f t="shared" ref="S1696:S1706" si="298">((VALUE(Q1696)) * 24) * 0.25</f>
        <v>1.6041666666569654</v>
      </c>
      <c r="U1696" s="38">
        <v>1707</v>
      </c>
      <c r="V1696" s="155" t="s">
        <v>2837</v>
      </c>
    </row>
    <row r="1697" spans="1:22">
      <c r="A1697" s="151" t="s">
        <v>8241</v>
      </c>
      <c r="B1697" s="159" t="s">
        <v>8245</v>
      </c>
      <c r="C1697" s="173" t="s">
        <v>8243</v>
      </c>
      <c r="D1697" s="159" t="s">
        <v>8246</v>
      </c>
      <c r="E1697" s="157" t="s">
        <v>166</v>
      </c>
      <c r="F1697" s="159" t="s">
        <v>463</v>
      </c>
      <c r="G1697" s="38">
        <v>37</v>
      </c>
      <c r="H1697" s="38">
        <v>-32</v>
      </c>
      <c r="I1697" s="159" t="s">
        <v>8247</v>
      </c>
      <c r="J1697" s="38">
        <v>2025</v>
      </c>
      <c r="K1697" s="38" t="s">
        <v>8249</v>
      </c>
      <c r="L1697" s="157">
        <v>45795.435416666667</v>
      </c>
      <c r="M1697" s="157">
        <v>45795.501388888886</v>
      </c>
      <c r="N1697" s="157">
        <v>45795.836111111108</v>
      </c>
      <c r="O1697" s="157">
        <v>45795.895138888889</v>
      </c>
      <c r="P1697" s="38" t="s">
        <v>3394</v>
      </c>
      <c r="Q1697" s="239">
        <f t="shared" si="296"/>
        <v>0.33472222222189885</v>
      </c>
      <c r="R1697" s="239">
        <f t="shared" si="297"/>
        <v>0.45972222222189885</v>
      </c>
      <c r="S1697" s="21">
        <f t="shared" si="298"/>
        <v>2.0083333333313931</v>
      </c>
      <c r="U1697" s="38">
        <v>1692</v>
      </c>
      <c r="V1697" s="155" t="s">
        <v>8266</v>
      </c>
    </row>
    <row r="1698" spans="1:22">
      <c r="A1698" s="151" t="s">
        <v>8241</v>
      </c>
      <c r="B1698" s="159" t="s">
        <v>8245</v>
      </c>
      <c r="C1698" s="173" t="s">
        <v>8243</v>
      </c>
      <c r="D1698" s="159" t="s">
        <v>8246</v>
      </c>
      <c r="E1698" s="157" t="s">
        <v>166</v>
      </c>
      <c r="F1698" s="159" t="s">
        <v>463</v>
      </c>
      <c r="G1698" s="38">
        <v>37</v>
      </c>
      <c r="H1698" s="38">
        <v>-32</v>
      </c>
      <c r="I1698" s="159" t="s">
        <v>8247</v>
      </c>
      <c r="J1698" s="38">
        <v>2025</v>
      </c>
      <c r="K1698" s="38" t="s">
        <v>8250</v>
      </c>
      <c r="L1698" s="157">
        <v>45797.436111111114</v>
      </c>
      <c r="M1698" s="157">
        <v>45797.489583333336</v>
      </c>
      <c r="N1698" s="157">
        <v>45797.724999999999</v>
      </c>
      <c r="O1698" s="157">
        <v>45797.779166666667</v>
      </c>
      <c r="P1698" s="38" t="s">
        <v>8259</v>
      </c>
      <c r="Q1698" s="239">
        <f t="shared" si="296"/>
        <v>0.23541666666278616</v>
      </c>
      <c r="R1698" s="239">
        <f t="shared" si="297"/>
        <v>0.34305555555329192</v>
      </c>
      <c r="S1698" s="21">
        <f t="shared" si="298"/>
        <v>1.4124999999767169</v>
      </c>
      <c r="U1698" s="38">
        <v>1689</v>
      </c>
      <c r="V1698" s="155" t="s">
        <v>8267</v>
      </c>
    </row>
    <row r="1699" spans="1:22">
      <c r="A1699" s="151" t="s">
        <v>8241</v>
      </c>
      <c r="B1699" s="159" t="s">
        <v>8245</v>
      </c>
      <c r="C1699" s="173" t="s">
        <v>8243</v>
      </c>
      <c r="D1699" s="159" t="s">
        <v>8246</v>
      </c>
      <c r="E1699" s="157" t="s">
        <v>166</v>
      </c>
      <c r="F1699" s="159" t="s">
        <v>463</v>
      </c>
      <c r="G1699" s="38">
        <v>37</v>
      </c>
      <c r="H1699" s="38">
        <v>-32</v>
      </c>
      <c r="I1699" s="159" t="s">
        <v>8247</v>
      </c>
      <c r="J1699" s="38">
        <v>2025</v>
      </c>
      <c r="K1699" s="38" t="s">
        <v>8251</v>
      </c>
      <c r="L1699" s="157">
        <v>45798.433333333334</v>
      </c>
      <c r="M1699" s="157">
        <v>45798.484722222223</v>
      </c>
      <c r="N1699" s="157">
        <v>45798.702777777777</v>
      </c>
      <c r="O1699" s="157">
        <v>45798.748611111114</v>
      </c>
      <c r="P1699" s="38" t="s">
        <v>8260</v>
      </c>
      <c r="Q1699" s="239">
        <f t="shared" si="296"/>
        <v>0.21805555555329192</v>
      </c>
      <c r="R1699" s="239">
        <f t="shared" si="297"/>
        <v>0.31527777777955635</v>
      </c>
      <c r="S1699" s="21">
        <f t="shared" si="298"/>
        <v>1.3083333333197515</v>
      </c>
      <c r="U1699" s="38">
        <v>1701</v>
      </c>
      <c r="V1699" s="155" t="s">
        <v>8267</v>
      </c>
    </row>
    <row r="1700" spans="1:22">
      <c r="A1700" s="151" t="s">
        <v>8241</v>
      </c>
      <c r="B1700" s="159" t="s">
        <v>8245</v>
      </c>
      <c r="C1700" s="173" t="s">
        <v>8243</v>
      </c>
      <c r="D1700" s="159" t="s">
        <v>8246</v>
      </c>
      <c r="E1700" s="157" t="s">
        <v>166</v>
      </c>
      <c r="F1700" s="159" t="s">
        <v>463</v>
      </c>
      <c r="G1700" s="38">
        <v>37</v>
      </c>
      <c r="H1700" s="38">
        <v>-32</v>
      </c>
      <c r="I1700" s="159" t="s">
        <v>8247</v>
      </c>
      <c r="J1700" s="38">
        <v>2025</v>
      </c>
      <c r="K1700" s="38" t="s">
        <v>8252</v>
      </c>
      <c r="L1700" s="157">
        <v>45799.429166666669</v>
      </c>
      <c r="M1700" s="157">
        <v>45799.48333333333</v>
      </c>
      <c r="N1700" s="157">
        <v>45799.749305555553</v>
      </c>
      <c r="O1700" s="157">
        <v>45799.805555555555</v>
      </c>
      <c r="P1700" s="38" t="s">
        <v>8261</v>
      </c>
      <c r="Q1700" s="239">
        <f t="shared" si="296"/>
        <v>0.26597222222335404</v>
      </c>
      <c r="R1700" s="239">
        <f t="shared" si="297"/>
        <v>0.37638888888614019</v>
      </c>
      <c r="S1700" s="21">
        <f t="shared" si="298"/>
        <v>1.5958333333401242</v>
      </c>
      <c r="U1700" s="38">
        <v>1648</v>
      </c>
      <c r="V1700" s="155" t="s">
        <v>8268</v>
      </c>
    </row>
    <row r="1701" spans="1:22">
      <c r="A1701" s="151" t="s">
        <v>8241</v>
      </c>
      <c r="B1701" s="159" t="s">
        <v>8245</v>
      </c>
      <c r="C1701" s="173" t="s">
        <v>8243</v>
      </c>
      <c r="D1701" s="159" t="s">
        <v>8246</v>
      </c>
      <c r="E1701" s="157" t="s">
        <v>166</v>
      </c>
      <c r="F1701" s="159" t="s">
        <v>463</v>
      </c>
      <c r="G1701" s="38">
        <v>37</v>
      </c>
      <c r="H1701" s="38">
        <v>-32</v>
      </c>
      <c r="I1701" s="159" t="s">
        <v>8247</v>
      </c>
      <c r="J1701" s="38">
        <v>2025</v>
      </c>
      <c r="K1701" s="38" t="s">
        <v>8253</v>
      </c>
      <c r="L1701" s="157">
        <v>45800.43472222222</v>
      </c>
      <c r="M1701" s="157">
        <v>45800.481249999997</v>
      </c>
      <c r="N1701" s="157">
        <v>45800.762499999997</v>
      </c>
      <c r="O1701" s="157">
        <v>45800.830555555556</v>
      </c>
      <c r="P1701" s="38" t="s">
        <v>3394</v>
      </c>
      <c r="Q1701" s="239">
        <f t="shared" si="296"/>
        <v>0.28125</v>
      </c>
      <c r="R1701" s="239">
        <f t="shared" si="297"/>
        <v>0.39583333333575865</v>
      </c>
      <c r="S1701" s="21">
        <f t="shared" si="298"/>
        <v>1.6875</v>
      </c>
      <c r="U1701" s="38">
        <v>1646</v>
      </c>
      <c r="V1701" s="155" t="s">
        <v>8268</v>
      </c>
    </row>
    <row r="1702" spans="1:22">
      <c r="A1702" s="151" t="s">
        <v>8241</v>
      </c>
      <c r="B1702" s="159" t="s">
        <v>8245</v>
      </c>
      <c r="C1702" s="173" t="s">
        <v>8243</v>
      </c>
      <c r="D1702" s="159" t="s">
        <v>8246</v>
      </c>
      <c r="E1702" s="157" t="s">
        <v>166</v>
      </c>
      <c r="F1702" s="159" t="s">
        <v>463</v>
      </c>
      <c r="G1702" s="38">
        <v>37</v>
      </c>
      <c r="H1702" s="38">
        <v>-32</v>
      </c>
      <c r="I1702" s="159" t="s">
        <v>8247</v>
      </c>
      <c r="J1702" s="38">
        <v>2025</v>
      </c>
      <c r="K1702" s="38" t="s">
        <v>8254</v>
      </c>
      <c r="L1702" s="157">
        <v>45801.430555555555</v>
      </c>
      <c r="M1702" s="157">
        <v>45801.48333333333</v>
      </c>
      <c r="N1702" s="157">
        <v>45801.765277777777</v>
      </c>
      <c r="O1702" s="157">
        <v>45801.795138888891</v>
      </c>
      <c r="P1702" s="38" t="s">
        <v>8262</v>
      </c>
      <c r="Q1702" s="239">
        <f t="shared" si="296"/>
        <v>0.28194444444670808</v>
      </c>
      <c r="R1702" s="239">
        <f t="shared" si="297"/>
        <v>0.36458333333575865</v>
      </c>
      <c r="S1702" s="21">
        <f t="shared" si="298"/>
        <v>1.6916666666802485</v>
      </c>
      <c r="U1702" s="38">
        <v>1694</v>
      </c>
      <c r="V1702" s="155" t="s">
        <v>8269</v>
      </c>
    </row>
    <row r="1703" spans="1:22">
      <c r="A1703" s="151" t="s">
        <v>8241</v>
      </c>
      <c r="B1703" s="159" t="s">
        <v>8245</v>
      </c>
      <c r="C1703" s="173" t="s">
        <v>8243</v>
      </c>
      <c r="D1703" s="159" t="s">
        <v>8246</v>
      </c>
      <c r="E1703" s="157" t="s">
        <v>166</v>
      </c>
      <c r="F1703" s="159" t="s">
        <v>463</v>
      </c>
      <c r="G1703" s="38">
        <v>37</v>
      </c>
      <c r="H1703" s="38">
        <v>-32</v>
      </c>
      <c r="I1703" s="159" t="s">
        <v>8247</v>
      </c>
      <c r="J1703" s="38">
        <v>2025</v>
      </c>
      <c r="K1703" s="38" t="s">
        <v>8255</v>
      </c>
      <c r="L1703" s="157">
        <v>45802.431250000001</v>
      </c>
      <c r="M1703" s="157">
        <v>45802.479166666664</v>
      </c>
      <c r="N1703" s="157">
        <v>45802.743055555555</v>
      </c>
      <c r="O1703" s="157">
        <v>45802.799305555556</v>
      </c>
      <c r="P1703" s="38" t="s">
        <v>3394</v>
      </c>
      <c r="Q1703" s="239">
        <f t="shared" si="296"/>
        <v>0.26388888889050577</v>
      </c>
      <c r="R1703" s="239">
        <f t="shared" si="297"/>
        <v>0.36805555555474712</v>
      </c>
      <c r="S1703" s="21">
        <f t="shared" si="298"/>
        <v>1.5833333333430346</v>
      </c>
      <c r="U1703" s="38">
        <v>1691</v>
      </c>
      <c r="V1703" s="155" t="s">
        <v>8270</v>
      </c>
    </row>
    <row r="1704" spans="1:22">
      <c r="A1704" s="151" t="s">
        <v>8241</v>
      </c>
      <c r="B1704" s="159" t="s">
        <v>8245</v>
      </c>
      <c r="C1704" s="173" t="s">
        <v>8243</v>
      </c>
      <c r="D1704" s="159" t="s">
        <v>8246</v>
      </c>
      <c r="E1704" s="157" t="s">
        <v>166</v>
      </c>
      <c r="F1704" s="159" t="s">
        <v>463</v>
      </c>
      <c r="G1704" s="38">
        <v>37</v>
      </c>
      <c r="H1704" s="38">
        <v>-32</v>
      </c>
      <c r="I1704" s="159" t="s">
        <v>8247</v>
      </c>
      <c r="J1704" s="38">
        <v>2025</v>
      </c>
      <c r="K1704" s="38" t="s">
        <v>8256</v>
      </c>
      <c r="L1704" s="157">
        <v>45803.469444444447</v>
      </c>
      <c r="M1704" s="157">
        <v>45803.525694444441</v>
      </c>
      <c r="N1704" s="157">
        <v>45803.793749999997</v>
      </c>
      <c r="O1704" s="157">
        <v>45803.868750000001</v>
      </c>
      <c r="P1704" s="38" t="s">
        <v>8263</v>
      </c>
      <c r="Q1704" s="239">
        <f t="shared" si="296"/>
        <v>0.26805555555620231</v>
      </c>
      <c r="R1704" s="239">
        <f t="shared" si="297"/>
        <v>0.39930555555474712</v>
      </c>
      <c r="S1704" s="21">
        <f t="shared" si="298"/>
        <v>1.6083333333372138</v>
      </c>
      <c r="U1704" s="38">
        <v>1719</v>
      </c>
      <c r="V1704" s="155" t="s">
        <v>8271</v>
      </c>
    </row>
    <row r="1705" spans="1:22">
      <c r="A1705" s="151" t="s">
        <v>8241</v>
      </c>
      <c r="B1705" s="159" t="s">
        <v>8245</v>
      </c>
      <c r="C1705" s="173" t="s">
        <v>8243</v>
      </c>
      <c r="D1705" s="159" t="s">
        <v>8246</v>
      </c>
      <c r="E1705" s="157" t="s">
        <v>166</v>
      </c>
      <c r="F1705" s="159" t="s">
        <v>463</v>
      </c>
      <c r="G1705" s="38">
        <v>37</v>
      </c>
      <c r="H1705" s="38">
        <v>-32</v>
      </c>
      <c r="I1705" s="159" t="s">
        <v>8247</v>
      </c>
      <c r="J1705" s="38">
        <v>2025</v>
      </c>
      <c r="K1705" s="38" t="s">
        <v>8257</v>
      </c>
      <c r="L1705" s="157">
        <v>45804.430555555555</v>
      </c>
      <c r="M1705" s="157">
        <v>45804.48333333333</v>
      </c>
      <c r="N1705" s="157">
        <v>45804.757638888892</v>
      </c>
      <c r="O1705" s="157">
        <v>45804.836805555555</v>
      </c>
      <c r="P1705" s="38" t="s">
        <v>8264</v>
      </c>
      <c r="Q1705" s="239">
        <f t="shared" si="296"/>
        <v>0.27430555556202307</v>
      </c>
      <c r="R1705" s="239">
        <f t="shared" si="297"/>
        <v>0.40625</v>
      </c>
      <c r="S1705" s="21">
        <f t="shared" si="298"/>
        <v>1.6458333333721384</v>
      </c>
      <c r="U1705" s="38">
        <v>1730</v>
      </c>
      <c r="V1705" s="155" t="s">
        <v>8272</v>
      </c>
    </row>
    <row r="1706" spans="1:22">
      <c r="A1706" s="151" t="s">
        <v>8241</v>
      </c>
      <c r="B1706" s="159" t="s">
        <v>8245</v>
      </c>
      <c r="C1706" s="173" t="s">
        <v>8243</v>
      </c>
      <c r="D1706" s="159" t="s">
        <v>8246</v>
      </c>
      <c r="E1706" s="157" t="s">
        <v>166</v>
      </c>
      <c r="F1706" s="159" t="s">
        <v>463</v>
      </c>
      <c r="G1706" s="38">
        <v>37</v>
      </c>
      <c r="H1706" s="38">
        <v>-32</v>
      </c>
      <c r="I1706" s="159" t="s">
        <v>8247</v>
      </c>
      <c r="J1706" s="38">
        <v>2025</v>
      </c>
      <c r="K1706" s="38" t="s">
        <v>8258</v>
      </c>
      <c r="L1706" s="157">
        <v>45805.433333333334</v>
      </c>
      <c r="M1706" s="157">
        <v>45805.486805555556</v>
      </c>
      <c r="N1706" s="157">
        <v>45805.76666666667</v>
      </c>
      <c r="O1706" s="157">
        <v>45805.832638888889</v>
      </c>
      <c r="P1706" s="38" t="s">
        <v>8265</v>
      </c>
      <c r="Q1706" s="239">
        <f t="shared" si="296"/>
        <v>0.27986111111385981</v>
      </c>
      <c r="R1706" s="239">
        <f t="shared" si="297"/>
        <v>0.39930555555474712</v>
      </c>
      <c r="S1706" s="21">
        <f t="shared" si="298"/>
        <v>1.6791666666831588</v>
      </c>
      <c r="U1706" s="38">
        <v>1689</v>
      </c>
      <c r="V1706" s="155" t="s">
        <v>8273</v>
      </c>
    </row>
    <row r="1707" spans="1:22">
      <c r="A1707" s="151" t="s">
        <v>8275</v>
      </c>
      <c r="B1707" s="38" t="s">
        <v>922</v>
      </c>
      <c r="C1707" s="173" t="s">
        <v>8274</v>
      </c>
      <c r="D1707" s="38" t="s">
        <v>1107</v>
      </c>
      <c r="E1707" s="173" t="s">
        <v>273</v>
      </c>
      <c r="F1707" s="259" t="s">
        <v>1202</v>
      </c>
      <c r="G1707" s="289">
        <v>44.374313030000003</v>
      </c>
      <c r="H1707" s="289">
        <v>-124.95627754</v>
      </c>
      <c r="I1707" s="38">
        <v>10</v>
      </c>
      <c r="J1707" s="38">
        <v>2025</v>
      </c>
      <c r="K1707" s="289" t="s">
        <v>8276</v>
      </c>
      <c r="L1707" s="308">
        <v>45874.075694444444</v>
      </c>
      <c r="M1707" s="308">
        <v>45874.106944444444</v>
      </c>
      <c r="N1707" s="308">
        <v>45874.172222222223</v>
      </c>
      <c r="O1707" s="308">
        <v>45874.200694444444</v>
      </c>
      <c r="P1707" s="289" t="s">
        <v>8326</v>
      </c>
      <c r="Q1707" s="239">
        <f t="shared" ref="Q1707:Q1755" si="299">N1707 - M1707</f>
        <v>6.5277777779556345E-2</v>
      </c>
      <c r="R1707" s="239">
        <f t="shared" ref="R1707:R1755" si="300">O1707 - L1707</f>
        <v>0.125</v>
      </c>
      <c r="S1707" s="21">
        <f t="shared" ref="S1707:S1755" si="301">((VALUE(Q1707)) * 24) * 0.25</f>
        <v>0.39166666667733807</v>
      </c>
      <c r="U1707" s="316">
        <v>205.68</v>
      </c>
      <c r="V1707" s="325" t="s">
        <v>8335</v>
      </c>
    </row>
    <row r="1708" spans="1:22">
      <c r="A1708" s="151" t="s">
        <v>8275</v>
      </c>
      <c r="B1708" s="38" t="s">
        <v>922</v>
      </c>
      <c r="C1708" s="173" t="s">
        <v>8274</v>
      </c>
      <c r="D1708" s="38" t="s">
        <v>1107</v>
      </c>
      <c r="E1708" s="173" t="s">
        <v>273</v>
      </c>
      <c r="F1708" s="259" t="s">
        <v>1202</v>
      </c>
      <c r="G1708" s="289">
        <v>44.374286949999998</v>
      </c>
      <c r="H1708" s="289">
        <v>-124.95651639</v>
      </c>
      <c r="I1708" s="38">
        <v>10</v>
      </c>
      <c r="J1708" s="38">
        <v>2025</v>
      </c>
      <c r="K1708" s="289" t="s">
        <v>8277</v>
      </c>
      <c r="L1708" s="308">
        <v>45874.239583333336</v>
      </c>
      <c r="M1708" s="308">
        <v>45874.254166666666</v>
      </c>
      <c r="N1708" s="308">
        <v>45874.287499999999</v>
      </c>
      <c r="O1708" s="308">
        <v>45874.305555555555</v>
      </c>
      <c r="P1708" s="289" t="s">
        <v>8326</v>
      </c>
      <c r="Q1708" s="239">
        <f t="shared" si="299"/>
        <v>3.3333333332848269E-2</v>
      </c>
      <c r="R1708" s="239">
        <f t="shared" si="300"/>
        <v>6.5972222218988463E-2</v>
      </c>
      <c r="S1708" s="21">
        <f t="shared" si="301"/>
        <v>0.19999999999708962</v>
      </c>
      <c r="U1708" s="316">
        <v>203.79</v>
      </c>
      <c r="V1708" s="325" t="s">
        <v>7271</v>
      </c>
    </row>
    <row r="1709" spans="1:22">
      <c r="A1709" s="151" t="s">
        <v>8275</v>
      </c>
      <c r="B1709" s="38" t="s">
        <v>922</v>
      </c>
      <c r="C1709" s="173" t="s">
        <v>8274</v>
      </c>
      <c r="D1709" s="38" t="s">
        <v>1107</v>
      </c>
      <c r="E1709" s="173" t="s">
        <v>273</v>
      </c>
      <c r="F1709" s="259" t="s">
        <v>1202</v>
      </c>
      <c r="G1709" s="289">
        <v>44.374198309999997</v>
      </c>
      <c r="H1709" s="289">
        <v>-124.95657435</v>
      </c>
      <c r="I1709" s="38">
        <v>10</v>
      </c>
      <c r="J1709" s="38">
        <v>2025</v>
      </c>
      <c r="K1709" s="289" t="s">
        <v>8278</v>
      </c>
      <c r="L1709" s="308">
        <v>45874.339583333334</v>
      </c>
      <c r="M1709" s="308">
        <v>45874.350694444445</v>
      </c>
      <c r="N1709" s="308">
        <v>45874.433333333334</v>
      </c>
      <c r="O1709" s="308">
        <v>45874.446527777778</v>
      </c>
      <c r="P1709" s="289" t="s">
        <v>8326</v>
      </c>
      <c r="Q1709" s="239">
        <f t="shared" si="299"/>
        <v>8.2638888889050577E-2</v>
      </c>
      <c r="R1709" s="239">
        <f t="shared" si="300"/>
        <v>0.10694444444379769</v>
      </c>
      <c r="S1709" s="21">
        <f t="shared" si="301"/>
        <v>0.49583333333430346</v>
      </c>
      <c r="U1709" s="316">
        <v>203.79</v>
      </c>
      <c r="V1709" s="325" t="s">
        <v>8336</v>
      </c>
    </row>
    <row r="1710" spans="1:22">
      <c r="A1710" s="151" t="s">
        <v>8275</v>
      </c>
      <c r="B1710" s="38" t="s">
        <v>922</v>
      </c>
      <c r="C1710" s="173" t="s">
        <v>8274</v>
      </c>
      <c r="D1710" s="38" t="s">
        <v>1107</v>
      </c>
      <c r="E1710" s="173" t="s">
        <v>273</v>
      </c>
      <c r="F1710" s="259" t="s">
        <v>1202</v>
      </c>
      <c r="G1710" s="289">
        <v>44.529002689999999</v>
      </c>
      <c r="H1710" s="289">
        <v>-125.38935264</v>
      </c>
      <c r="I1710" s="38">
        <v>10</v>
      </c>
      <c r="J1710" s="38">
        <v>2025</v>
      </c>
      <c r="K1710" s="289" t="s">
        <v>8279</v>
      </c>
      <c r="L1710" s="308">
        <v>45874.693749999999</v>
      </c>
      <c r="M1710" s="308">
        <v>45874.713888888888</v>
      </c>
      <c r="N1710" s="308">
        <v>45874.784722222219</v>
      </c>
      <c r="O1710" s="308">
        <v>45874.79791666667</v>
      </c>
      <c r="P1710" s="289" t="s">
        <v>1622</v>
      </c>
      <c r="Q1710" s="239">
        <f t="shared" si="299"/>
        <v>7.0833333331393078E-2</v>
      </c>
      <c r="R1710" s="239">
        <f t="shared" si="300"/>
        <v>0.10416666667151731</v>
      </c>
      <c r="S1710" s="21">
        <f t="shared" si="301"/>
        <v>0.42499999998835847</v>
      </c>
      <c r="U1710" s="316">
        <v>200.43</v>
      </c>
      <c r="V1710" s="325" t="s">
        <v>7270</v>
      </c>
    </row>
    <row r="1711" spans="1:22">
      <c r="A1711" s="151" t="s">
        <v>8275</v>
      </c>
      <c r="B1711" s="38" t="s">
        <v>922</v>
      </c>
      <c r="C1711" s="173" t="s">
        <v>8274</v>
      </c>
      <c r="D1711" s="38" t="s">
        <v>1107</v>
      </c>
      <c r="E1711" s="173" t="s">
        <v>273</v>
      </c>
      <c r="F1711" s="259" t="s">
        <v>1202</v>
      </c>
      <c r="G1711" s="289">
        <v>44.529008419999997</v>
      </c>
      <c r="H1711" s="289">
        <v>-125.38892518999999</v>
      </c>
      <c r="I1711" s="38">
        <v>10</v>
      </c>
      <c r="J1711" s="38">
        <v>2025</v>
      </c>
      <c r="K1711" s="289" t="s">
        <v>8280</v>
      </c>
      <c r="L1711" s="308">
        <v>45874.820138888892</v>
      </c>
      <c r="M1711" s="308">
        <v>45874.834027777775</v>
      </c>
      <c r="N1711" s="308">
        <v>45874.86041666667</v>
      </c>
      <c r="O1711" s="308">
        <v>45874.877083333333</v>
      </c>
      <c r="P1711" s="289" t="s">
        <v>1622</v>
      </c>
      <c r="Q1711" s="239">
        <f t="shared" si="299"/>
        <v>2.6388888894871343E-2</v>
      </c>
      <c r="R1711" s="239">
        <f t="shared" si="300"/>
        <v>5.694444444088731E-2</v>
      </c>
      <c r="S1711" s="21">
        <f t="shared" si="301"/>
        <v>0.15833333336922806</v>
      </c>
      <c r="U1711" s="316">
        <v>196.74</v>
      </c>
      <c r="V1711" s="325" t="s">
        <v>7271</v>
      </c>
    </row>
    <row r="1712" spans="1:22">
      <c r="A1712" s="151" t="s">
        <v>8275</v>
      </c>
      <c r="B1712" s="38" t="s">
        <v>922</v>
      </c>
      <c r="C1712" s="173" t="s">
        <v>8274</v>
      </c>
      <c r="D1712" s="38" t="s">
        <v>1107</v>
      </c>
      <c r="E1712" s="173" t="s">
        <v>273</v>
      </c>
      <c r="F1712" s="259" t="s">
        <v>1202</v>
      </c>
      <c r="G1712" s="289">
        <v>44.523187909999997</v>
      </c>
      <c r="H1712" s="289">
        <v>-125.37572104</v>
      </c>
      <c r="I1712" s="38">
        <v>10</v>
      </c>
      <c r="J1712" s="38">
        <v>2025</v>
      </c>
      <c r="K1712" s="289" t="s">
        <v>8281</v>
      </c>
      <c r="L1712" s="308">
        <v>45875.086805555555</v>
      </c>
      <c r="M1712" s="308">
        <v>45875.164583333331</v>
      </c>
      <c r="N1712" s="308">
        <v>45875.272222222222</v>
      </c>
      <c r="O1712" s="308">
        <v>45875.379166666666</v>
      </c>
      <c r="P1712" s="289" t="s">
        <v>1622</v>
      </c>
      <c r="Q1712" s="239">
        <f t="shared" si="299"/>
        <v>0.10763888889050577</v>
      </c>
      <c r="R1712" s="239">
        <f t="shared" si="300"/>
        <v>0.29236111111094942</v>
      </c>
      <c r="S1712" s="21">
        <f t="shared" si="301"/>
        <v>0.64583333334303461</v>
      </c>
      <c r="U1712" s="316">
        <v>2901.46</v>
      </c>
      <c r="V1712" s="325" t="s">
        <v>8337</v>
      </c>
    </row>
    <row r="1713" spans="1:22">
      <c r="A1713" s="151" t="s">
        <v>8275</v>
      </c>
      <c r="B1713" s="38" t="s">
        <v>922</v>
      </c>
      <c r="C1713" s="173" t="s">
        <v>8274</v>
      </c>
      <c r="D1713" s="38" t="s">
        <v>1107</v>
      </c>
      <c r="E1713" s="173" t="s">
        <v>273</v>
      </c>
      <c r="F1713" s="259" t="s">
        <v>1202</v>
      </c>
      <c r="G1713" s="289">
        <v>45.830555109999999</v>
      </c>
      <c r="H1713" s="289">
        <v>-129.75392862000001</v>
      </c>
      <c r="I1713" s="38">
        <v>9</v>
      </c>
      <c r="J1713" s="38">
        <v>2025</v>
      </c>
      <c r="K1713" s="289" t="s">
        <v>8282</v>
      </c>
      <c r="L1713" s="308">
        <v>45876.145833333336</v>
      </c>
      <c r="M1713" s="308">
        <v>45876.166666666664</v>
      </c>
      <c r="N1713" s="308">
        <v>45876.249305555553</v>
      </c>
      <c r="O1713" s="308">
        <v>45876.263194444444</v>
      </c>
      <c r="P1713" s="289" t="s">
        <v>1364</v>
      </c>
      <c r="Q1713" s="239">
        <f t="shared" si="299"/>
        <v>8.2638888889050577E-2</v>
      </c>
      <c r="R1713" s="239">
        <f t="shared" si="300"/>
        <v>0.11736111110803904</v>
      </c>
      <c r="S1713" s="21">
        <f t="shared" si="301"/>
        <v>0.49583333333430346</v>
      </c>
      <c r="U1713" s="316">
        <v>200.49</v>
      </c>
      <c r="V1713" s="325" t="s">
        <v>7270</v>
      </c>
    </row>
    <row r="1714" spans="1:22">
      <c r="A1714" s="151" t="s">
        <v>8275</v>
      </c>
      <c r="B1714" s="38" t="s">
        <v>922</v>
      </c>
      <c r="C1714" s="173" t="s">
        <v>8274</v>
      </c>
      <c r="D1714" s="38" t="s">
        <v>1107</v>
      </c>
      <c r="E1714" s="173" t="s">
        <v>273</v>
      </c>
      <c r="F1714" s="259" t="s">
        <v>1202</v>
      </c>
      <c r="G1714" s="289">
        <v>45.830582870000001</v>
      </c>
      <c r="H1714" s="289">
        <v>-129.75413229</v>
      </c>
      <c r="I1714" s="38">
        <v>9</v>
      </c>
      <c r="J1714" s="38">
        <v>2025</v>
      </c>
      <c r="K1714" s="289" t="s">
        <v>8283</v>
      </c>
      <c r="L1714" s="308">
        <v>45876.291666666664</v>
      </c>
      <c r="M1714" s="308">
        <v>45876.300694444442</v>
      </c>
      <c r="N1714" s="308">
        <v>45876.331250000003</v>
      </c>
      <c r="O1714" s="308">
        <v>45876.363888888889</v>
      </c>
      <c r="P1714" s="289" t="s">
        <v>1364</v>
      </c>
      <c r="Q1714" s="239">
        <f t="shared" si="299"/>
        <v>3.0555555560567882E-2</v>
      </c>
      <c r="R1714" s="239">
        <f t="shared" si="300"/>
        <v>7.2222222224809229E-2</v>
      </c>
      <c r="S1714" s="21">
        <f t="shared" si="301"/>
        <v>0.18333333336340729</v>
      </c>
      <c r="U1714" s="316">
        <v>193.19</v>
      </c>
      <c r="V1714" s="325" t="s">
        <v>7271</v>
      </c>
    </row>
    <row r="1715" spans="1:22">
      <c r="A1715" s="151" t="s">
        <v>8275</v>
      </c>
      <c r="B1715" s="38" t="s">
        <v>922</v>
      </c>
      <c r="C1715" s="173" t="s">
        <v>8274</v>
      </c>
      <c r="D1715" s="38" t="s">
        <v>1107</v>
      </c>
      <c r="E1715" s="173" t="s">
        <v>273</v>
      </c>
      <c r="F1715" s="259" t="s">
        <v>1202</v>
      </c>
      <c r="G1715" s="289">
        <v>45.830441180000001</v>
      </c>
      <c r="H1715" s="289">
        <v>-129.75315487</v>
      </c>
      <c r="I1715" s="38">
        <v>9</v>
      </c>
      <c r="J1715" s="38">
        <v>2025</v>
      </c>
      <c r="K1715" s="289" t="s">
        <v>8284</v>
      </c>
      <c r="L1715" s="308">
        <v>45876.417361111111</v>
      </c>
      <c r="M1715" s="308">
        <v>45876.438888888886</v>
      </c>
      <c r="N1715" s="308">
        <v>45876.519444444442</v>
      </c>
      <c r="O1715" s="308">
        <v>45876.53125</v>
      </c>
      <c r="P1715" s="289" t="s">
        <v>1364</v>
      </c>
      <c r="Q1715" s="239">
        <f t="shared" si="299"/>
        <v>8.0555555556202307E-2</v>
      </c>
      <c r="R1715" s="239">
        <f t="shared" si="300"/>
        <v>0.11388888888905058</v>
      </c>
      <c r="S1715" s="21">
        <f t="shared" si="301"/>
        <v>0.48333333333721384</v>
      </c>
      <c r="U1715" s="316">
        <v>199.18</v>
      </c>
      <c r="V1715" s="325" t="s">
        <v>7272</v>
      </c>
    </row>
    <row r="1716" spans="1:22">
      <c r="A1716" s="151" t="s">
        <v>8275</v>
      </c>
      <c r="B1716" s="38" t="s">
        <v>922</v>
      </c>
      <c r="C1716" s="173" t="s">
        <v>8274</v>
      </c>
      <c r="D1716" s="38" t="s">
        <v>1107</v>
      </c>
      <c r="E1716" s="173" t="s">
        <v>273</v>
      </c>
      <c r="F1716" s="259" t="s">
        <v>1202</v>
      </c>
      <c r="G1716" s="289">
        <v>45.820281360000003</v>
      </c>
      <c r="H1716" s="289">
        <v>-129.73612851999999</v>
      </c>
      <c r="I1716" s="38">
        <v>9</v>
      </c>
      <c r="J1716" s="38">
        <v>2025</v>
      </c>
      <c r="K1716" s="289" t="s">
        <v>8285</v>
      </c>
      <c r="L1716" s="308">
        <v>45876.574999999997</v>
      </c>
      <c r="M1716" s="308">
        <v>45876.650694444441</v>
      </c>
      <c r="N1716" s="308">
        <v>45876.818055555559</v>
      </c>
      <c r="O1716" s="308">
        <v>45876.886805555558</v>
      </c>
      <c r="P1716" s="289" t="s">
        <v>1364</v>
      </c>
      <c r="Q1716" s="239">
        <f t="shared" si="299"/>
        <v>0.16736111111822538</v>
      </c>
      <c r="R1716" s="239">
        <f t="shared" si="300"/>
        <v>0.31180555556056788</v>
      </c>
      <c r="S1716" s="21">
        <f t="shared" si="301"/>
        <v>1.0041666667093523</v>
      </c>
      <c r="U1716" s="316">
        <v>2607.85</v>
      </c>
      <c r="V1716" s="325" t="s">
        <v>8338</v>
      </c>
    </row>
    <row r="1717" spans="1:22">
      <c r="A1717" s="151" t="s">
        <v>8275</v>
      </c>
      <c r="B1717" s="38" t="s">
        <v>922</v>
      </c>
      <c r="C1717" s="173" t="s">
        <v>8274</v>
      </c>
      <c r="D1717" s="38" t="s">
        <v>1107</v>
      </c>
      <c r="E1717" s="173" t="s">
        <v>273</v>
      </c>
      <c r="F1717" s="259" t="s">
        <v>1202</v>
      </c>
      <c r="G1717" s="289">
        <v>45.816529330000002</v>
      </c>
      <c r="H1717" s="289">
        <v>-129.75401058</v>
      </c>
      <c r="I1717" s="38">
        <v>9</v>
      </c>
      <c r="J1717" s="38">
        <v>2025</v>
      </c>
      <c r="K1717" s="289" t="s">
        <v>8286</v>
      </c>
      <c r="L1717" s="308">
        <v>45877.082638888889</v>
      </c>
      <c r="M1717" s="308">
        <v>45877.152777777781</v>
      </c>
      <c r="N1717" s="308">
        <v>45877.279166666667</v>
      </c>
      <c r="O1717" s="308">
        <v>45877.348611111112</v>
      </c>
      <c r="P1717" s="289" t="s">
        <v>1364</v>
      </c>
      <c r="Q1717" s="239">
        <f t="shared" si="299"/>
        <v>0.12638888888614019</v>
      </c>
      <c r="R1717" s="239">
        <f t="shared" si="300"/>
        <v>0.26597222222335404</v>
      </c>
      <c r="S1717" s="21">
        <f t="shared" si="301"/>
        <v>0.75833333331684116</v>
      </c>
      <c r="U1717" s="316">
        <v>2607.3000000000002</v>
      </c>
      <c r="V1717" s="325" t="s">
        <v>8339</v>
      </c>
    </row>
    <row r="1718" spans="1:22">
      <c r="A1718" s="151" t="s">
        <v>8275</v>
      </c>
      <c r="B1718" s="38" t="s">
        <v>922</v>
      </c>
      <c r="C1718" s="173" t="s">
        <v>8274</v>
      </c>
      <c r="D1718" s="38" t="s">
        <v>1107</v>
      </c>
      <c r="E1718" s="173" t="s">
        <v>273</v>
      </c>
      <c r="F1718" s="259" t="s">
        <v>1202</v>
      </c>
      <c r="G1718" s="289">
        <v>45.933747629999999</v>
      </c>
      <c r="H1718" s="289">
        <v>-130.01399764999999</v>
      </c>
      <c r="I1718" s="38">
        <v>9</v>
      </c>
      <c r="J1718" s="38">
        <v>2025</v>
      </c>
      <c r="K1718" s="289" t="s">
        <v>8287</v>
      </c>
      <c r="L1718" s="308">
        <v>45877.555555555555</v>
      </c>
      <c r="M1718" s="308">
        <v>45877.613888888889</v>
      </c>
      <c r="N1718" s="308">
        <v>45878.000694444447</v>
      </c>
      <c r="O1718" s="308">
        <v>45878.04583333333</v>
      </c>
      <c r="P1718" s="289" t="s">
        <v>1367</v>
      </c>
      <c r="Q1718" s="239">
        <f t="shared" si="299"/>
        <v>0.3868055555576575</v>
      </c>
      <c r="R1718" s="239">
        <f t="shared" si="300"/>
        <v>0.49027777777519077</v>
      </c>
      <c r="S1718" s="21">
        <f t="shared" si="301"/>
        <v>2.320833333345945</v>
      </c>
      <c r="U1718" s="316">
        <v>1540.59</v>
      </c>
      <c r="V1718" s="325" t="s">
        <v>8340</v>
      </c>
    </row>
    <row r="1719" spans="1:22">
      <c r="A1719" s="151" t="s">
        <v>8275</v>
      </c>
      <c r="B1719" s="38" t="s">
        <v>922</v>
      </c>
      <c r="C1719" s="173" t="s">
        <v>8274</v>
      </c>
      <c r="D1719" s="38" t="s">
        <v>1107</v>
      </c>
      <c r="E1719" s="173" t="s">
        <v>273</v>
      </c>
      <c r="F1719" s="259" t="s">
        <v>1202</v>
      </c>
      <c r="G1719" s="289">
        <v>45.93355468</v>
      </c>
      <c r="H1719" s="289">
        <v>-130.01343876999999</v>
      </c>
      <c r="I1719" s="38">
        <v>9</v>
      </c>
      <c r="J1719" s="38">
        <v>2025</v>
      </c>
      <c r="K1719" s="289" t="s">
        <v>8288</v>
      </c>
      <c r="L1719" s="308">
        <v>45878.09652777778</v>
      </c>
      <c r="M1719" s="308">
        <v>45878.14166666667</v>
      </c>
      <c r="N1719" s="308">
        <v>45878.1875</v>
      </c>
      <c r="O1719" s="308">
        <v>45878.230555555558</v>
      </c>
      <c r="P1719" s="289" t="s">
        <v>1367</v>
      </c>
      <c r="Q1719" s="239">
        <f t="shared" si="299"/>
        <v>4.5833333329937886E-2</v>
      </c>
      <c r="R1719" s="239">
        <f t="shared" si="300"/>
        <v>0.13402777777810115</v>
      </c>
      <c r="S1719" s="21">
        <f t="shared" si="301"/>
        <v>0.27499999997962732</v>
      </c>
      <c r="U1719" s="316">
        <v>1540.03</v>
      </c>
      <c r="V1719" s="325" t="s">
        <v>8341</v>
      </c>
    </row>
    <row r="1720" spans="1:22">
      <c r="A1720" s="151" t="s">
        <v>8275</v>
      </c>
      <c r="B1720" s="38" t="s">
        <v>922</v>
      </c>
      <c r="C1720" s="173" t="s">
        <v>8274</v>
      </c>
      <c r="D1720" s="38" t="s">
        <v>1107</v>
      </c>
      <c r="E1720" s="173" t="s">
        <v>273</v>
      </c>
      <c r="F1720" s="259" t="s">
        <v>1202</v>
      </c>
      <c r="G1720" s="38">
        <v>45.829717719999998</v>
      </c>
      <c r="H1720" s="38">
        <v>-129.75940904999999</v>
      </c>
      <c r="I1720" s="38">
        <v>9</v>
      </c>
      <c r="J1720" s="38">
        <v>2025</v>
      </c>
      <c r="K1720" s="289" t="s">
        <v>8289</v>
      </c>
      <c r="L1720" s="157">
        <v>45878.925000000003</v>
      </c>
      <c r="M1720" s="157">
        <v>45878.935416666667</v>
      </c>
      <c r="N1720" s="157">
        <v>45879.122916666667</v>
      </c>
      <c r="O1720" s="157">
        <v>45879.130555555559</v>
      </c>
      <c r="P1720" s="38" t="s">
        <v>1364</v>
      </c>
      <c r="Q1720" s="239">
        <f t="shared" si="299"/>
        <v>0.1875</v>
      </c>
      <c r="R1720" s="239">
        <f t="shared" si="300"/>
        <v>0.20555555555620231</v>
      </c>
      <c r="S1720" s="21">
        <f t="shared" si="301"/>
        <v>1.125</v>
      </c>
      <c r="U1720" s="38">
        <v>2610.81</v>
      </c>
      <c r="V1720" s="155" t="s">
        <v>7493</v>
      </c>
    </row>
    <row r="1721" spans="1:22">
      <c r="A1721" s="151" t="s">
        <v>8275</v>
      </c>
      <c r="B1721" s="38" t="s">
        <v>922</v>
      </c>
      <c r="C1721" s="173" t="s">
        <v>8274</v>
      </c>
      <c r="D1721" s="38" t="s">
        <v>1107</v>
      </c>
      <c r="E1721" s="173" t="s">
        <v>273</v>
      </c>
      <c r="F1721" s="259" t="s">
        <v>1202</v>
      </c>
      <c r="G1721" s="38">
        <v>45.829566239999998</v>
      </c>
      <c r="H1721" s="38">
        <v>-129.75917802000001</v>
      </c>
      <c r="I1721" s="38">
        <v>9</v>
      </c>
      <c r="J1721" s="38">
        <v>2025</v>
      </c>
      <c r="K1721" s="289" t="s">
        <v>8290</v>
      </c>
      <c r="L1721" s="157">
        <v>45879.173611111109</v>
      </c>
      <c r="M1721" s="157">
        <v>45879.182638888888</v>
      </c>
      <c r="N1721" s="157">
        <v>45879.207638888889</v>
      </c>
      <c r="O1721" s="157">
        <v>45879.213888888888</v>
      </c>
      <c r="P1721" s="38" t="s">
        <v>1364</v>
      </c>
      <c r="Q1721" s="239">
        <f t="shared" si="299"/>
        <v>2.5000000001455192E-2</v>
      </c>
      <c r="R1721" s="239">
        <f t="shared" si="300"/>
        <v>4.0277777778101154E-2</v>
      </c>
      <c r="S1721" s="21">
        <f t="shared" si="301"/>
        <v>0.15000000000873115</v>
      </c>
      <c r="U1721" s="38">
        <v>109.81</v>
      </c>
      <c r="V1721" s="155" t="s">
        <v>8342</v>
      </c>
    </row>
    <row r="1722" spans="1:22">
      <c r="A1722" s="151" t="s">
        <v>8275</v>
      </c>
      <c r="B1722" s="38" t="s">
        <v>922</v>
      </c>
      <c r="C1722" s="173" t="s">
        <v>8274</v>
      </c>
      <c r="D1722" s="38" t="s">
        <v>1107</v>
      </c>
      <c r="E1722" s="173" t="s">
        <v>273</v>
      </c>
      <c r="F1722" s="259" t="s">
        <v>1202</v>
      </c>
      <c r="G1722" s="38">
        <v>44.527004939999998</v>
      </c>
      <c r="H1722" s="38">
        <v>-125.3802838</v>
      </c>
      <c r="I1722" s="38">
        <v>10</v>
      </c>
      <c r="J1722" s="38">
        <v>2025</v>
      </c>
      <c r="K1722" s="289" t="s">
        <v>8291</v>
      </c>
      <c r="L1722" s="157">
        <v>45880.679861111108</v>
      </c>
      <c r="M1722" s="157">
        <v>45880.699305555558</v>
      </c>
      <c r="N1722" s="157">
        <v>45880.899305555555</v>
      </c>
      <c r="O1722" s="157">
        <v>45880.90902777778</v>
      </c>
      <c r="P1722" s="38" t="s">
        <v>1622</v>
      </c>
      <c r="Q1722" s="239">
        <f t="shared" si="299"/>
        <v>0.19999999999708962</v>
      </c>
      <c r="R1722" s="239">
        <f t="shared" si="300"/>
        <v>0.22916666667151731</v>
      </c>
      <c r="S1722" s="21">
        <f t="shared" si="301"/>
        <v>1.1999999999825377</v>
      </c>
      <c r="U1722" s="38">
        <v>2900.39</v>
      </c>
      <c r="V1722" s="155" t="s">
        <v>7493</v>
      </c>
    </row>
    <row r="1723" spans="1:22">
      <c r="A1723" s="151" t="s">
        <v>8275</v>
      </c>
      <c r="B1723" s="38" t="s">
        <v>922</v>
      </c>
      <c r="C1723" s="173" t="s">
        <v>8274</v>
      </c>
      <c r="D1723" s="38" t="s">
        <v>1107</v>
      </c>
      <c r="E1723" s="173" t="s">
        <v>273</v>
      </c>
      <c r="F1723" s="259" t="s">
        <v>1202</v>
      </c>
      <c r="G1723" s="38">
        <v>44.527265079999999</v>
      </c>
      <c r="H1723" s="38">
        <v>-125.38004460000001</v>
      </c>
      <c r="I1723" s="38">
        <v>10</v>
      </c>
      <c r="J1723" s="38">
        <v>2025</v>
      </c>
      <c r="K1723" s="289" t="s">
        <v>8292</v>
      </c>
      <c r="L1723" s="157">
        <v>45880.949305555558</v>
      </c>
      <c r="M1723" s="157">
        <v>45880.956944444442</v>
      </c>
      <c r="N1723" s="157">
        <v>45880.991666666669</v>
      </c>
      <c r="O1723" s="157">
        <v>45880.997916666667</v>
      </c>
      <c r="P1723" s="38" t="s">
        <v>1622</v>
      </c>
      <c r="Q1723" s="239">
        <f t="shared" si="299"/>
        <v>3.4722222226264421E-2</v>
      </c>
      <c r="R1723" s="239">
        <f t="shared" si="300"/>
        <v>4.8611111109494232E-2</v>
      </c>
      <c r="S1723" s="21">
        <f t="shared" si="301"/>
        <v>0.20833333335758653</v>
      </c>
      <c r="U1723" s="38">
        <v>95.74</v>
      </c>
      <c r="V1723" s="155" t="s">
        <v>8343</v>
      </c>
    </row>
    <row r="1724" spans="1:22">
      <c r="A1724" s="151" t="s">
        <v>8275</v>
      </c>
      <c r="B1724" s="38" t="s">
        <v>922</v>
      </c>
      <c r="C1724" s="173" t="s">
        <v>8274</v>
      </c>
      <c r="D1724" s="38" t="s">
        <v>1107</v>
      </c>
      <c r="E1724" s="173" t="s">
        <v>273</v>
      </c>
      <c r="F1724" s="259" t="s">
        <v>1202</v>
      </c>
      <c r="G1724" s="38">
        <v>44.528922770000001</v>
      </c>
      <c r="H1724" s="38">
        <v>-125.38921310000001</v>
      </c>
      <c r="I1724" s="38">
        <v>10</v>
      </c>
      <c r="J1724" s="38">
        <v>2025</v>
      </c>
      <c r="K1724" s="289" t="s">
        <v>8293</v>
      </c>
      <c r="L1724" s="157">
        <v>45881.089583333334</v>
      </c>
      <c r="M1724" s="157">
        <v>45881.102777777778</v>
      </c>
      <c r="N1724" s="157">
        <v>45881.17083333333</v>
      </c>
      <c r="O1724" s="157">
        <v>45881.181250000001</v>
      </c>
      <c r="P1724" s="38" t="s">
        <v>1622</v>
      </c>
      <c r="Q1724" s="239">
        <f t="shared" si="299"/>
        <v>6.8055555551836733E-2</v>
      </c>
      <c r="R1724" s="239">
        <f t="shared" si="300"/>
        <v>9.1666666667151731E-2</v>
      </c>
      <c r="S1724" s="21">
        <f t="shared" si="301"/>
        <v>0.4083333333110204</v>
      </c>
      <c r="U1724" s="38">
        <v>200.66</v>
      </c>
      <c r="V1724" s="155" t="s">
        <v>8344</v>
      </c>
    </row>
    <row r="1725" spans="1:22">
      <c r="A1725" s="151" t="s">
        <v>8275</v>
      </c>
      <c r="B1725" s="38" t="s">
        <v>922</v>
      </c>
      <c r="C1725" s="173" t="s">
        <v>8274</v>
      </c>
      <c r="D1725" s="38" t="s">
        <v>1107</v>
      </c>
      <c r="E1725" s="173" t="s">
        <v>273</v>
      </c>
      <c r="F1725" s="259" t="s">
        <v>1202</v>
      </c>
      <c r="G1725" s="38">
        <v>44.368292539999999</v>
      </c>
      <c r="H1725" s="38">
        <v>-124.95283456</v>
      </c>
      <c r="I1725" s="38">
        <v>10</v>
      </c>
      <c r="J1725" s="38">
        <v>2025</v>
      </c>
      <c r="K1725" s="289" t="s">
        <v>8294</v>
      </c>
      <c r="L1725" s="157">
        <v>45881.708333333336</v>
      </c>
      <c r="M1725" s="157">
        <v>45881.71875</v>
      </c>
      <c r="N1725" s="157">
        <v>45881.826388888891</v>
      </c>
      <c r="O1725" s="157">
        <v>45881.834027777775</v>
      </c>
      <c r="P1725" s="38" t="s">
        <v>8326</v>
      </c>
      <c r="Q1725" s="239">
        <f t="shared" si="299"/>
        <v>0.10763888889050577</v>
      </c>
      <c r="R1725" s="239">
        <f t="shared" si="300"/>
        <v>0.12569444443943212</v>
      </c>
      <c r="S1725" s="21">
        <f t="shared" si="301"/>
        <v>0.64583333334303461</v>
      </c>
      <c r="U1725" s="38"/>
      <c r="V1725" s="155" t="s">
        <v>7493</v>
      </c>
    </row>
    <row r="1726" spans="1:22">
      <c r="A1726" s="151" t="s">
        <v>8275</v>
      </c>
      <c r="B1726" s="38" t="s">
        <v>922</v>
      </c>
      <c r="C1726" s="173" t="s">
        <v>8274</v>
      </c>
      <c r="D1726" s="38" t="s">
        <v>1107</v>
      </c>
      <c r="E1726" s="173" t="s">
        <v>273</v>
      </c>
      <c r="F1726" s="259" t="s">
        <v>1202</v>
      </c>
      <c r="G1726" s="289">
        <v>44.569824189999999</v>
      </c>
      <c r="H1726" s="38">
        <v>-125.14671018999999</v>
      </c>
      <c r="I1726" s="38">
        <v>10</v>
      </c>
      <c r="J1726" s="38">
        <v>2025</v>
      </c>
      <c r="K1726" s="289" t="s">
        <v>8295</v>
      </c>
      <c r="L1726" s="157">
        <v>45881.939583333333</v>
      </c>
      <c r="M1726" s="157">
        <v>45881.967361111114</v>
      </c>
      <c r="N1726" s="157">
        <v>45882.136805555558</v>
      </c>
      <c r="O1726" s="157">
        <v>45882.162499999999</v>
      </c>
      <c r="P1726" s="38" t="s">
        <v>1400</v>
      </c>
      <c r="Q1726" s="239">
        <f t="shared" si="299"/>
        <v>0.16944444444379769</v>
      </c>
      <c r="R1726" s="239">
        <f t="shared" si="300"/>
        <v>0.22291666666569654</v>
      </c>
      <c r="S1726" s="21">
        <f t="shared" si="301"/>
        <v>1.0166666666627862</v>
      </c>
      <c r="U1726" s="38">
        <v>777.82</v>
      </c>
      <c r="V1726" s="155" t="s">
        <v>8345</v>
      </c>
    </row>
    <row r="1727" spans="1:22">
      <c r="A1727" s="151" t="s">
        <v>8275</v>
      </c>
      <c r="B1727" s="38" t="s">
        <v>922</v>
      </c>
      <c r="C1727" s="173" t="s">
        <v>8274</v>
      </c>
      <c r="D1727" s="38" t="s">
        <v>1107</v>
      </c>
      <c r="E1727" s="173" t="s">
        <v>273</v>
      </c>
      <c r="F1727" s="259" t="s">
        <v>1202</v>
      </c>
      <c r="G1727" s="38">
        <v>44.529060180000002</v>
      </c>
      <c r="H1727" s="38">
        <v>-125.38913002</v>
      </c>
      <c r="I1727" s="38">
        <v>10</v>
      </c>
      <c r="J1727" s="38">
        <v>2025</v>
      </c>
      <c r="K1727" s="38" t="s">
        <v>8296</v>
      </c>
      <c r="L1727" s="157">
        <v>45882.792361111111</v>
      </c>
      <c r="M1727" s="157">
        <v>45882.824999999997</v>
      </c>
      <c r="N1727" s="157">
        <v>45882.837500000001</v>
      </c>
      <c r="O1727" s="157">
        <v>45882.855555555558</v>
      </c>
      <c r="P1727" s="38" t="s">
        <v>1622</v>
      </c>
      <c r="Q1727" s="239">
        <f t="shared" si="299"/>
        <v>1.2500000004365575E-2</v>
      </c>
      <c r="R1727" s="239">
        <f t="shared" si="300"/>
        <v>6.3194444446708076E-2</v>
      </c>
      <c r="S1727" s="21">
        <f t="shared" si="301"/>
        <v>7.5000000026193447E-2</v>
      </c>
      <c r="U1727" s="38">
        <v>190.57</v>
      </c>
      <c r="V1727" s="155" t="s">
        <v>8346</v>
      </c>
    </row>
    <row r="1728" spans="1:22">
      <c r="A1728" s="151" t="s">
        <v>8275</v>
      </c>
      <c r="B1728" s="38" t="s">
        <v>922</v>
      </c>
      <c r="C1728" s="173" t="s">
        <v>8274</v>
      </c>
      <c r="D1728" s="38" t="s">
        <v>1107</v>
      </c>
      <c r="E1728" s="173" t="s">
        <v>273</v>
      </c>
      <c r="F1728" s="259" t="s">
        <v>1202</v>
      </c>
      <c r="G1728" s="38">
        <v>44.52901971</v>
      </c>
      <c r="H1728" s="38">
        <v>-125.38888804</v>
      </c>
      <c r="I1728" s="38">
        <v>10</v>
      </c>
      <c r="J1728" s="38">
        <v>2025</v>
      </c>
      <c r="K1728" s="38" t="s">
        <v>8297</v>
      </c>
      <c r="L1728" s="157">
        <v>45882.900694444441</v>
      </c>
      <c r="M1728" s="157">
        <v>45882.918055555558</v>
      </c>
      <c r="N1728" s="157">
        <v>45882.959027777775</v>
      </c>
      <c r="O1728" s="157">
        <v>45882.97152777778</v>
      </c>
      <c r="P1728" s="38" t="s">
        <v>1622</v>
      </c>
      <c r="Q1728" s="239">
        <f t="shared" si="299"/>
        <v>4.0972222217533272E-2</v>
      </c>
      <c r="R1728" s="239">
        <f t="shared" si="300"/>
        <v>7.0833333338669036E-2</v>
      </c>
      <c r="S1728" s="21">
        <f t="shared" si="301"/>
        <v>0.24583333330519963</v>
      </c>
      <c r="U1728" s="38">
        <v>198.03</v>
      </c>
      <c r="V1728" s="155" t="s">
        <v>8347</v>
      </c>
    </row>
    <row r="1729" spans="1:22">
      <c r="A1729" s="151" t="s">
        <v>8275</v>
      </c>
      <c r="B1729" s="38" t="s">
        <v>922</v>
      </c>
      <c r="C1729" s="173" t="s">
        <v>8274</v>
      </c>
      <c r="D1729" s="38" t="s">
        <v>1107</v>
      </c>
      <c r="E1729" s="173" t="s">
        <v>273</v>
      </c>
      <c r="F1729" s="259" t="s">
        <v>1202</v>
      </c>
      <c r="G1729" s="38"/>
      <c r="H1729" s="38"/>
      <c r="I1729" s="38">
        <v>10</v>
      </c>
      <c r="J1729" s="38">
        <v>2025</v>
      </c>
      <c r="K1729" s="38" t="s">
        <v>8298</v>
      </c>
      <c r="L1729" s="157">
        <v>45883.097222222219</v>
      </c>
      <c r="M1729" s="157"/>
      <c r="N1729" s="157"/>
      <c r="O1729" s="157">
        <v>45883.113194444442</v>
      </c>
      <c r="P1729" s="38" t="s">
        <v>1400</v>
      </c>
      <c r="Q1729" s="239">
        <f t="shared" si="299"/>
        <v>0</v>
      </c>
      <c r="R1729" s="239">
        <f t="shared" si="300"/>
        <v>1.5972222223354038E-2</v>
      </c>
      <c r="S1729" s="21">
        <f t="shared" si="301"/>
        <v>0</v>
      </c>
      <c r="U1729" s="38">
        <v>49.49</v>
      </c>
      <c r="V1729" s="155" t="s">
        <v>7555</v>
      </c>
    </row>
    <row r="1730" spans="1:22">
      <c r="A1730" s="151" t="s">
        <v>8275</v>
      </c>
      <c r="B1730" s="38" t="s">
        <v>922</v>
      </c>
      <c r="C1730" s="173" t="s">
        <v>8274</v>
      </c>
      <c r="D1730" s="38" t="s">
        <v>1107</v>
      </c>
      <c r="E1730" s="173" t="s">
        <v>273</v>
      </c>
      <c r="F1730" s="259" t="s">
        <v>1202</v>
      </c>
      <c r="G1730" s="38">
        <v>44.569840480000003</v>
      </c>
      <c r="H1730" s="38">
        <v>-125.14663145999999</v>
      </c>
      <c r="I1730" s="38">
        <v>10</v>
      </c>
      <c r="J1730" s="38">
        <v>2025</v>
      </c>
      <c r="K1730" s="38" t="s">
        <v>8299</v>
      </c>
      <c r="L1730" s="157">
        <v>45883.435416666667</v>
      </c>
      <c r="M1730" s="157">
        <v>45883.467361111114</v>
      </c>
      <c r="N1730" s="157">
        <v>45883.745833333334</v>
      </c>
      <c r="O1730" s="157">
        <v>45883.770833333336</v>
      </c>
      <c r="P1730" s="38" t="s">
        <v>1400</v>
      </c>
      <c r="Q1730" s="239">
        <f t="shared" si="299"/>
        <v>0.27847222222044365</v>
      </c>
      <c r="R1730" s="239">
        <f t="shared" si="300"/>
        <v>0.33541666666860692</v>
      </c>
      <c r="S1730" s="21">
        <f t="shared" si="301"/>
        <v>1.6708333333226619</v>
      </c>
      <c r="U1730" s="38">
        <v>775</v>
      </c>
      <c r="V1730" s="155" t="s">
        <v>8348</v>
      </c>
    </row>
    <row r="1731" spans="1:22">
      <c r="A1731" s="151" t="s">
        <v>8275</v>
      </c>
      <c r="B1731" s="38" t="s">
        <v>922</v>
      </c>
      <c r="C1731" s="173" t="s">
        <v>8274</v>
      </c>
      <c r="D1731" s="38" t="s">
        <v>1107</v>
      </c>
      <c r="E1731" s="173" t="s">
        <v>273</v>
      </c>
      <c r="F1731" s="259" t="s">
        <v>1202</v>
      </c>
      <c r="G1731" s="38">
        <v>44.529112679999997</v>
      </c>
      <c r="H1731" s="38">
        <v>-125.38926514000001</v>
      </c>
      <c r="I1731" s="38">
        <v>10</v>
      </c>
      <c r="J1731" s="38">
        <v>2025</v>
      </c>
      <c r="K1731" s="38" t="s">
        <v>8300</v>
      </c>
      <c r="L1731" s="157">
        <v>45883.856944444444</v>
      </c>
      <c r="M1731" s="157">
        <v>45883.869444444441</v>
      </c>
      <c r="N1731" s="157">
        <v>45883.904166666667</v>
      </c>
      <c r="O1731" s="157">
        <v>45883.918055555558</v>
      </c>
      <c r="P1731" s="38" t="s">
        <v>1622</v>
      </c>
      <c r="Q1731" s="239">
        <f t="shared" si="299"/>
        <v>3.4722222226264421E-2</v>
      </c>
      <c r="R1731" s="239">
        <f t="shared" si="300"/>
        <v>6.1111111113859806E-2</v>
      </c>
      <c r="S1731" s="21">
        <f t="shared" si="301"/>
        <v>0.20833333335758653</v>
      </c>
      <c r="U1731" s="38">
        <v>193.7</v>
      </c>
      <c r="V1731" s="155" t="s">
        <v>8344</v>
      </c>
    </row>
    <row r="1732" spans="1:22">
      <c r="A1732" s="151" t="s">
        <v>8275</v>
      </c>
      <c r="B1732" s="38" t="s">
        <v>922</v>
      </c>
      <c r="C1732" s="173" t="s">
        <v>8274</v>
      </c>
      <c r="D1732" s="38" t="s">
        <v>1107</v>
      </c>
      <c r="E1732" s="173" t="s">
        <v>273</v>
      </c>
      <c r="F1732" s="259" t="s">
        <v>1202</v>
      </c>
      <c r="G1732" s="289">
        <v>44.368229139999997</v>
      </c>
      <c r="H1732" s="289">
        <v>-124.95298848</v>
      </c>
      <c r="I1732" s="38">
        <v>10</v>
      </c>
      <c r="J1732" s="38">
        <v>2025</v>
      </c>
      <c r="K1732" s="38" t="s">
        <v>8301</v>
      </c>
      <c r="L1732" s="157">
        <v>45884.056250000001</v>
      </c>
      <c r="M1732" s="157">
        <v>45884.064583333333</v>
      </c>
      <c r="N1732" s="157">
        <v>45884.114583333336</v>
      </c>
      <c r="O1732" s="157">
        <v>45884.122916666667</v>
      </c>
      <c r="P1732" s="38" t="s">
        <v>8326</v>
      </c>
      <c r="Q1732" s="239">
        <f t="shared" si="299"/>
        <v>5.0000000002910383E-2</v>
      </c>
      <c r="R1732" s="239">
        <f t="shared" si="300"/>
        <v>6.6666666665696539E-2</v>
      </c>
      <c r="S1732" s="21">
        <f t="shared" si="301"/>
        <v>0.3000000000174623</v>
      </c>
      <c r="U1732" s="38">
        <v>89.2</v>
      </c>
      <c r="V1732" s="155" t="s">
        <v>8349</v>
      </c>
    </row>
    <row r="1733" spans="1:22">
      <c r="A1733" s="151" t="s">
        <v>8275</v>
      </c>
      <c r="B1733" s="38" t="s">
        <v>922</v>
      </c>
      <c r="C1733" s="173" t="s">
        <v>8274</v>
      </c>
      <c r="D1733" s="38" t="s">
        <v>1107</v>
      </c>
      <c r="E1733" s="173" t="s">
        <v>273</v>
      </c>
      <c r="F1733" s="259" t="s">
        <v>1202</v>
      </c>
      <c r="G1733" s="38">
        <v>44.63751911</v>
      </c>
      <c r="H1733" s="38">
        <v>-124.30729122</v>
      </c>
      <c r="I1733" s="38">
        <v>10</v>
      </c>
      <c r="J1733" s="38">
        <v>2025</v>
      </c>
      <c r="K1733" s="38" t="s">
        <v>8302</v>
      </c>
      <c r="L1733" s="157">
        <v>45884.30972222222</v>
      </c>
      <c r="M1733" s="157">
        <v>45884.317361111112</v>
      </c>
      <c r="N1733" s="157">
        <v>45884.390277777777</v>
      </c>
      <c r="O1733" s="157">
        <v>45884.397222222222</v>
      </c>
      <c r="P1733" s="38" t="s">
        <v>1730</v>
      </c>
      <c r="Q1733" s="239">
        <f t="shared" si="299"/>
        <v>7.2916666664241347E-2</v>
      </c>
      <c r="R1733" s="239">
        <f t="shared" si="300"/>
        <v>8.7500000001455192E-2</v>
      </c>
      <c r="S1733" s="21">
        <f t="shared" si="301"/>
        <v>0.43749999998544808</v>
      </c>
      <c r="U1733" s="38">
        <v>80.5</v>
      </c>
      <c r="V1733" s="155" t="s">
        <v>8350</v>
      </c>
    </row>
    <row r="1734" spans="1:22">
      <c r="A1734" s="151" t="s">
        <v>8275</v>
      </c>
      <c r="B1734" s="38" t="s">
        <v>922</v>
      </c>
      <c r="C1734" s="173" t="s">
        <v>8274</v>
      </c>
      <c r="D1734" s="38" t="s">
        <v>1107</v>
      </c>
      <c r="E1734" s="173" t="s">
        <v>273</v>
      </c>
      <c r="F1734" s="259" t="s">
        <v>1202</v>
      </c>
      <c r="G1734" s="38">
        <v>44.637646019999998</v>
      </c>
      <c r="H1734" s="38">
        <v>-124.3061404</v>
      </c>
      <c r="I1734" s="38">
        <v>10</v>
      </c>
      <c r="J1734" s="38">
        <v>2025</v>
      </c>
      <c r="K1734" s="38" t="s">
        <v>8303</v>
      </c>
      <c r="L1734" s="157">
        <v>45884.429166666669</v>
      </c>
      <c r="M1734" s="157">
        <v>45884.438194444447</v>
      </c>
      <c r="N1734" s="157">
        <v>45884.511805555558</v>
      </c>
      <c r="O1734" s="157">
        <v>45884.518750000003</v>
      </c>
      <c r="P1734" s="38" t="s">
        <v>1730</v>
      </c>
      <c r="Q1734" s="239">
        <f t="shared" si="299"/>
        <v>7.3611111110949423E-2</v>
      </c>
      <c r="R1734" s="239">
        <f t="shared" si="300"/>
        <v>8.9583333334303461E-2</v>
      </c>
      <c r="S1734" s="21">
        <f t="shared" si="301"/>
        <v>0.44166666666569654</v>
      </c>
      <c r="U1734" s="38">
        <v>81.400000000000006</v>
      </c>
      <c r="V1734" s="155" t="s">
        <v>8351</v>
      </c>
    </row>
    <row r="1735" spans="1:22">
      <c r="A1735" s="151" t="s">
        <v>8275</v>
      </c>
      <c r="B1735" s="38" t="s">
        <v>922</v>
      </c>
      <c r="C1735" s="173" t="s">
        <v>8274</v>
      </c>
      <c r="D1735" s="38" t="s">
        <v>1107</v>
      </c>
      <c r="E1735" s="173" t="s">
        <v>273</v>
      </c>
      <c r="F1735" s="259" t="s">
        <v>1202</v>
      </c>
      <c r="G1735" s="289">
        <v>45.926344450000002</v>
      </c>
      <c r="H1735" s="289">
        <v>-129.97885973999999</v>
      </c>
      <c r="I1735" s="38">
        <v>9</v>
      </c>
      <c r="J1735" s="38">
        <v>2025</v>
      </c>
      <c r="K1735" s="38" t="s">
        <v>8304</v>
      </c>
      <c r="L1735" s="157">
        <v>45887.761111111111</v>
      </c>
      <c r="M1735" s="157">
        <v>45887.810416666667</v>
      </c>
      <c r="N1735" s="157">
        <v>45888.090277777781</v>
      </c>
      <c r="O1735" s="157">
        <v>45888.136111111111</v>
      </c>
      <c r="P1735" s="38" t="s">
        <v>8327</v>
      </c>
      <c r="Q1735" s="239">
        <f t="shared" si="299"/>
        <v>0.27986111111385981</v>
      </c>
      <c r="R1735" s="239">
        <f t="shared" si="300"/>
        <v>0.375</v>
      </c>
      <c r="S1735" s="21">
        <f t="shared" si="301"/>
        <v>1.6791666666831588</v>
      </c>
      <c r="U1735" s="38">
        <v>1525</v>
      </c>
      <c r="V1735" s="155" t="s">
        <v>8352</v>
      </c>
    </row>
    <row r="1736" spans="1:22">
      <c r="A1736" s="151" t="s">
        <v>8275</v>
      </c>
      <c r="B1736" s="38" t="s">
        <v>922</v>
      </c>
      <c r="C1736" s="173" t="s">
        <v>8274</v>
      </c>
      <c r="D1736" s="38" t="s">
        <v>1107</v>
      </c>
      <c r="E1736" s="173" t="s">
        <v>273</v>
      </c>
      <c r="F1736" s="259" t="s">
        <v>1202</v>
      </c>
      <c r="G1736" s="38">
        <v>45.925848899999998</v>
      </c>
      <c r="H1736" s="289">
        <v>-129.97768318000001</v>
      </c>
      <c r="I1736" s="38">
        <v>9</v>
      </c>
      <c r="J1736" s="38">
        <v>2025</v>
      </c>
      <c r="K1736" s="38" t="s">
        <v>8305</v>
      </c>
      <c r="L1736" s="157">
        <v>45888.185416666667</v>
      </c>
      <c r="M1736" s="157">
        <v>45888.232638888891</v>
      </c>
      <c r="N1736" s="157">
        <v>45888.482638888891</v>
      </c>
      <c r="O1736" s="157">
        <v>45888.525000000001</v>
      </c>
      <c r="P1736" s="38" t="s">
        <v>8327</v>
      </c>
      <c r="Q1736" s="239">
        <f t="shared" si="299"/>
        <v>0.25</v>
      </c>
      <c r="R1736" s="239">
        <f t="shared" si="300"/>
        <v>0.33958333333430346</v>
      </c>
      <c r="S1736" s="21">
        <f t="shared" si="301"/>
        <v>1.5</v>
      </c>
      <c r="U1736" s="38">
        <v>1526</v>
      </c>
      <c r="V1736" s="155" t="s">
        <v>8353</v>
      </c>
    </row>
    <row r="1737" spans="1:22">
      <c r="A1737" s="151" t="s">
        <v>8275</v>
      </c>
      <c r="B1737" s="38" t="s">
        <v>922</v>
      </c>
      <c r="C1737" s="173" t="s">
        <v>8274</v>
      </c>
      <c r="D1737" s="38" t="s">
        <v>1107</v>
      </c>
      <c r="E1737" s="173" t="s">
        <v>273</v>
      </c>
      <c r="F1737" s="259" t="s">
        <v>1202</v>
      </c>
      <c r="G1737" s="289">
        <v>45.926113229999999</v>
      </c>
      <c r="H1737" s="289">
        <v>-129.97882924999999</v>
      </c>
      <c r="I1737" s="38">
        <v>9</v>
      </c>
      <c r="J1737" s="38">
        <v>2025</v>
      </c>
      <c r="K1737" s="38" t="s">
        <v>8306</v>
      </c>
      <c r="L1737" s="157">
        <v>45888.624305555553</v>
      </c>
      <c r="M1737" s="157">
        <v>45888.674305555556</v>
      </c>
      <c r="N1737" s="157">
        <v>45889</v>
      </c>
      <c r="O1737" s="157">
        <v>45889.056250000001</v>
      </c>
      <c r="P1737" s="38" t="s">
        <v>8327</v>
      </c>
      <c r="Q1737" s="239">
        <f t="shared" si="299"/>
        <v>0.32569444444379769</v>
      </c>
      <c r="R1737" s="239">
        <f t="shared" si="300"/>
        <v>0.43194444444816327</v>
      </c>
      <c r="S1737" s="21">
        <f t="shared" si="301"/>
        <v>1.9541666666627862</v>
      </c>
      <c r="U1737" s="38">
        <v>1520</v>
      </c>
      <c r="V1737" s="155" t="s">
        <v>8354</v>
      </c>
    </row>
    <row r="1738" spans="1:22">
      <c r="A1738" s="151" t="s">
        <v>8275</v>
      </c>
      <c r="B1738" s="38" t="s">
        <v>922</v>
      </c>
      <c r="C1738" s="173" t="s">
        <v>8274</v>
      </c>
      <c r="D1738" s="38" t="s">
        <v>1107</v>
      </c>
      <c r="E1738" s="173" t="s">
        <v>273</v>
      </c>
      <c r="F1738" s="259" t="s">
        <v>1202</v>
      </c>
      <c r="G1738">
        <v>45.939852950000002</v>
      </c>
      <c r="H1738">
        <v>-129.97413273999999</v>
      </c>
      <c r="I1738" s="38">
        <v>9</v>
      </c>
      <c r="J1738" s="38">
        <v>2025</v>
      </c>
      <c r="K1738" s="38" t="s">
        <v>8307</v>
      </c>
      <c r="L1738" s="157">
        <v>45889.120833333334</v>
      </c>
      <c r="M1738" s="157">
        <v>45889.170138888891</v>
      </c>
      <c r="N1738" s="157">
        <v>45889.297222222223</v>
      </c>
      <c r="O1738" s="157">
        <v>45889.34097222222</v>
      </c>
      <c r="P1738" s="38" t="s">
        <v>7265</v>
      </c>
      <c r="Q1738" s="239">
        <f t="shared" si="299"/>
        <v>0.12708333333284827</v>
      </c>
      <c r="R1738" s="239">
        <f t="shared" si="300"/>
        <v>0.22013888888614019</v>
      </c>
      <c r="S1738" s="21">
        <f t="shared" si="301"/>
        <v>0.76249999999708962</v>
      </c>
      <c r="U1738" s="38">
        <v>1517</v>
      </c>
      <c r="V1738" s="155" t="s">
        <v>8355</v>
      </c>
    </row>
    <row r="1739" spans="1:22">
      <c r="A1739" s="151" t="s">
        <v>8275</v>
      </c>
      <c r="B1739" s="38" t="s">
        <v>922</v>
      </c>
      <c r="C1739" s="173" t="s">
        <v>8274</v>
      </c>
      <c r="D1739" s="38" t="s">
        <v>1107</v>
      </c>
      <c r="E1739" s="173" t="s">
        <v>273</v>
      </c>
      <c r="F1739" s="259" t="s">
        <v>1202</v>
      </c>
      <c r="G1739">
        <v>45.929576390000001</v>
      </c>
      <c r="H1739">
        <v>-130.01543076999999</v>
      </c>
      <c r="I1739" s="38">
        <v>9</v>
      </c>
      <c r="J1739" s="38">
        <v>2025</v>
      </c>
      <c r="K1739" s="38" t="s">
        <v>8308</v>
      </c>
      <c r="L1739" s="157">
        <v>45889.509722222225</v>
      </c>
      <c r="M1739" s="157">
        <v>45889.563888888886</v>
      </c>
      <c r="N1739" s="157">
        <v>45889.775000000001</v>
      </c>
      <c r="O1739" s="157">
        <v>45889.824305555558</v>
      </c>
      <c r="P1739" s="38" t="s">
        <v>8328</v>
      </c>
      <c r="Q1739" s="239">
        <f t="shared" si="299"/>
        <v>0.211111111115315</v>
      </c>
      <c r="R1739" s="239">
        <f t="shared" si="300"/>
        <v>0.31458333333284827</v>
      </c>
      <c r="S1739" s="21">
        <f t="shared" si="301"/>
        <v>1.26666666669189</v>
      </c>
      <c r="U1739" s="38">
        <v>1540</v>
      </c>
      <c r="V1739" s="155" t="s">
        <v>8356</v>
      </c>
    </row>
    <row r="1740" spans="1:22">
      <c r="A1740" s="151" t="s">
        <v>8275</v>
      </c>
      <c r="B1740" s="38" t="s">
        <v>922</v>
      </c>
      <c r="C1740" s="173" t="s">
        <v>8274</v>
      </c>
      <c r="D1740" s="38" t="s">
        <v>1107</v>
      </c>
      <c r="E1740" s="173" t="s">
        <v>273</v>
      </c>
      <c r="F1740" s="259" t="s">
        <v>1202</v>
      </c>
      <c r="G1740">
        <v>45.934173950000002</v>
      </c>
      <c r="H1740">
        <v>-130.01349082999999</v>
      </c>
      <c r="I1740" s="38">
        <v>9</v>
      </c>
      <c r="J1740" s="38">
        <v>2025</v>
      </c>
      <c r="K1740" s="38" t="s">
        <v>8309</v>
      </c>
      <c r="L1740" s="157">
        <v>45890.164583333331</v>
      </c>
      <c r="M1740" s="157">
        <v>45890.212500000001</v>
      </c>
      <c r="N1740" s="157">
        <v>45890.95208333333</v>
      </c>
      <c r="O1740" s="157">
        <v>45890.997916666667</v>
      </c>
      <c r="P1740" s="38" t="s">
        <v>8329</v>
      </c>
      <c r="Q1740" s="239">
        <f t="shared" si="299"/>
        <v>0.73958333332848269</v>
      </c>
      <c r="R1740" s="239">
        <f t="shared" si="300"/>
        <v>0.83333333333575865</v>
      </c>
      <c r="S1740" s="21">
        <f t="shared" si="301"/>
        <v>4.4374999999708962</v>
      </c>
      <c r="U1740" s="38">
        <v>1540</v>
      </c>
      <c r="V1740" s="155" t="s">
        <v>8357</v>
      </c>
    </row>
    <row r="1741" spans="1:22">
      <c r="A1741" s="151" t="s">
        <v>8275</v>
      </c>
      <c r="B1741" s="38" t="s">
        <v>922</v>
      </c>
      <c r="C1741" s="173" t="s">
        <v>8274</v>
      </c>
      <c r="D1741" s="38" t="s">
        <v>1107</v>
      </c>
      <c r="E1741" s="173" t="s">
        <v>273</v>
      </c>
      <c r="F1741" s="259" t="s">
        <v>1202</v>
      </c>
      <c r="G1741">
        <v>45.98919369</v>
      </c>
      <c r="H1741">
        <v>-130.02719711</v>
      </c>
      <c r="I1741" s="38">
        <v>9</v>
      </c>
      <c r="J1741" s="38">
        <v>2025</v>
      </c>
      <c r="K1741" s="38" t="s">
        <v>8310</v>
      </c>
      <c r="L1741" s="157">
        <v>45891.084722222222</v>
      </c>
      <c r="M1741" s="157">
        <v>45891.135416666664</v>
      </c>
      <c r="N1741" s="157">
        <v>45891.250694444447</v>
      </c>
      <c r="O1741" s="157">
        <v>45891.295138888891</v>
      </c>
      <c r="P1741" s="38" t="s">
        <v>8330</v>
      </c>
      <c r="Q1741" s="239">
        <f t="shared" si="299"/>
        <v>0.11527777778246673</v>
      </c>
      <c r="R1741" s="239">
        <f t="shared" si="300"/>
        <v>0.21041666666860692</v>
      </c>
      <c r="S1741" s="21">
        <f t="shared" si="301"/>
        <v>0.69166666669480037</v>
      </c>
      <c r="U1741" s="38">
        <v>1572</v>
      </c>
      <c r="V1741" s="155" t="s">
        <v>8358</v>
      </c>
    </row>
    <row r="1742" spans="1:22">
      <c r="A1742" s="151" t="s">
        <v>8275</v>
      </c>
      <c r="B1742" s="38" t="s">
        <v>922</v>
      </c>
      <c r="C1742" s="173" t="s">
        <v>8274</v>
      </c>
      <c r="D1742" s="38" t="s">
        <v>1107</v>
      </c>
      <c r="E1742" s="173" t="s">
        <v>273</v>
      </c>
      <c r="F1742" s="259" t="s">
        <v>1202</v>
      </c>
      <c r="G1742">
        <v>45.933387580000002</v>
      </c>
      <c r="H1742">
        <v>-130.01382262999999</v>
      </c>
      <c r="I1742" s="38">
        <v>9</v>
      </c>
      <c r="J1742" s="38">
        <v>2025</v>
      </c>
      <c r="K1742" s="38" t="s">
        <v>8311</v>
      </c>
      <c r="L1742" s="157">
        <v>45891.416666666664</v>
      </c>
      <c r="M1742" s="157">
        <v>45891.467361111114</v>
      </c>
      <c r="N1742" s="157">
        <v>45891.953472222223</v>
      </c>
      <c r="O1742" s="157">
        <v>45891.995833333334</v>
      </c>
      <c r="P1742" s="38" t="s">
        <v>8328</v>
      </c>
      <c r="Q1742" s="239">
        <f t="shared" si="299"/>
        <v>0.48611111110949423</v>
      </c>
      <c r="R1742" s="239">
        <f t="shared" si="300"/>
        <v>0.57916666667006211</v>
      </c>
      <c r="S1742" s="21">
        <f t="shared" si="301"/>
        <v>2.9166666666569654</v>
      </c>
      <c r="U1742" s="38">
        <v>1538</v>
      </c>
      <c r="V1742" s="155" t="s">
        <v>8359</v>
      </c>
    </row>
    <row r="1743" spans="1:22">
      <c r="A1743" s="151" t="s">
        <v>8275</v>
      </c>
      <c r="B1743" s="38" t="s">
        <v>922</v>
      </c>
      <c r="C1743" s="173" t="s">
        <v>8274</v>
      </c>
      <c r="D1743" s="38" t="s">
        <v>1107</v>
      </c>
      <c r="E1743" s="173" t="s">
        <v>273</v>
      </c>
      <c r="F1743" s="259" t="s">
        <v>1202</v>
      </c>
      <c r="G1743" s="289">
        <v>45.933713849999997</v>
      </c>
      <c r="H1743" s="38">
        <v>-130.01349930000001</v>
      </c>
      <c r="I1743" s="38">
        <v>9</v>
      </c>
      <c r="J1743" s="38">
        <v>2025</v>
      </c>
      <c r="K1743" s="38" t="s">
        <v>8312</v>
      </c>
      <c r="L1743" s="157">
        <v>45892.09097222222</v>
      </c>
      <c r="M1743" s="157">
        <v>45892.137499999997</v>
      </c>
      <c r="N1743" s="157">
        <v>45892.3125</v>
      </c>
      <c r="O1743" s="157">
        <v>45892.352083333331</v>
      </c>
      <c r="P1743" s="38" t="s">
        <v>8328</v>
      </c>
      <c r="Q1743" s="239">
        <f t="shared" si="299"/>
        <v>0.17500000000291038</v>
      </c>
      <c r="R1743" s="239">
        <f t="shared" si="300"/>
        <v>0.26111111111094942</v>
      </c>
      <c r="S1743" s="21">
        <f t="shared" si="301"/>
        <v>1.0500000000174623</v>
      </c>
      <c r="U1743" s="38">
        <v>1537</v>
      </c>
      <c r="V1743" s="155" t="s">
        <v>8360</v>
      </c>
    </row>
    <row r="1744" spans="1:22">
      <c r="A1744" s="151" t="s">
        <v>8275</v>
      </c>
      <c r="B1744" s="38" t="s">
        <v>922</v>
      </c>
      <c r="C1744" s="173" t="s">
        <v>8274</v>
      </c>
      <c r="D1744" s="38" t="s">
        <v>1107</v>
      </c>
      <c r="E1744" s="173" t="s">
        <v>273</v>
      </c>
      <c r="F1744" s="259" t="s">
        <v>1202</v>
      </c>
      <c r="G1744" s="289">
        <v>45.933341859999999</v>
      </c>
      <c r="H1744" s="289">
        <v>-130.01319545000001</v>
      </c>
      <c r="I1744" s="38">
        <v>9</v>
      </c>
      <c r="J1744" s="38">
        <v>2025</v>
      </c>
      <c r="K1744" s="38" t="s">
        <v>8313</v>
      </c>
      <c r="L1744" s="157">
        <v>45892.404166666667</v>
      </c>
      <c r="M1744" s="157">
        <v>45892.453472222223</v>
      </c>
      <c r="N1744" s="157">
        <v>45892.547222222223</v>
      </c>
      <c r="O1744" s="157">
        <v>45892.590277777781</v>
      </c>
      <c r="P1744" s="38" t="s">
        <v>1909</v>
      </c>
      <c r="Q1744" s="239">
        <f t="shared" si="299"/>
        <v>9.375E-2</v>
      </c>
      <c r="R1744" s="239">
        <f t="shared" si="300"/>
        <v>0.18611111111385981</v>
      </c>
      <c r="S1744" s="21">
        <f t="shared" si="301"/>
        <v>0.5625</v>
      </c>
      <c r="U1744" s="38">
        <v>1535</v>
      </c>
      <c r="V1744" s="155" t="s">
        <v>8361</v>
      </c>
    </row>
    <row r="1745" spans="1:22">
      <c r="A1745" s="151" t="s">
        <v>8275</v>
      </c>
      <c r="B1745" s="38" t="s">
        <v>922</v>
      </c>
      <c r="C1745" s="173" t="s">
        <v>8274</v>
      </c>
      <c r="D1745" s="38" t="s">
        <v>1107</v>
      </c>
      <c r="E1745" s="173" t="s">
        <v>273</v>
      </c>
      <c r="F1745" s="259" t="s">
        <v>1202</v>
      </c>
      <c r="G1745" s="289">
        <v>45.917058990000001</v>
      </c>
      <c r="H1745" s="289">
        <v>-129.99303739999999</v>
      </c>
      <c r="I1745" s="38">
        <v>9</v>
      </c>
      <c r="J1745" s="38">
        <v>2025</v>
      </c>
      <c r="K1745" s="38" t="s">
        <v>8314</v>
      </c>
      <c r="L1745" s="157">
        <v>45892.633333333331</v>
      </c>
      <c r="M1745" s="157">
        <v>45892.677777777775</v>
      </c>
      <c r="N1745" s="157">
        <v>45892.713888888888</v>
      </c>
      <c r="O1745" s="157">
        <v>45892.755555555559</v>
      </c>
      <c r="P1745" s="38" t="s">
        <v>8331</v>
      </c>
      <c r="Q1745" s="239">
        <f t="shared" si="299"/>
        <v>3.6111111112404615E-2</v>
      </c>
      <c r="R1745" s="239">
        <f t="shared" si="300"/>
        <v>0.12222222222771961</v>
      </c>
      <c r="S1745" s="21">
        <f t="shared" si="301"/>
        <v>0.21666666667442769</v>
      </c>
      <c r="U1745" s="38">
        <v>1526</v>
      </c>
      <c r="V1745" s="155" t="s">
        <v>8360</v>
      </c>
    </row>
    <row r="1746" spans="1:22">
      <c r="A1746" s="151" t="s">
        <v>8275</v>
      </c>
      <c r="B1746" s="38" t="s">
        <v>922</v>
      </c>
      <c r="C1746" s="173" t="s">
        <v>8274</v>
      </c>
      <c r="D1746" s="38" t="s">
        <v>1107</v>
      </c>
      <c r="E1746" s="173" t="s">
        <v>273</v>
      </c>
      <c r="F1746" s="259" t="s">
        <v>1202</v>
      </c>
      <c r="G1746" s="289">
        <v>45.925739470000003</v>
      </c>
      <c r="H1746">
        <v>-129.97759450999999</v>
      </c>
      <c r="I1746" s="38">
        <v>9</v>
      </c>
      <c r="J1746" s="38">
        <v>2025</v>
      </c>
      <c r="K1746" s="38" t="s">
        <v>8315</v>
      </c>
      <c r="L1746" s="157">
        <v>45892.852083333331</v>
      </c>
      <c r="M1746" s="157">
        <v>45892.9</v>
      </c>
      <c r="N1746" s="157">
        <v>45893.05</v>
      </c>
      <c r="O1746" s="157">
        <v>45893.095138888886</v>
      </c>
      <c r="P1746" s="38" t="s">
        <v>8332</v>
      </c>
      <c r="Q1746" s="239">
        <f t="shared" si="299"/>
        <v>0.15000000000145519</v>
      </c>
      <c r="R1746" s="239">
        <f t="shared" si="300"/>
        <v>0.24305555555474712</v>
      </c>
      <c r="S1746" s="21">
        <f t="shared" si="301"/>
        <v>0.90000000000873115</v>
      </c>
      <c r="U1746" s="38">
        <v>1527.94</v>
      </c>
      <c r="V1746" s="155" t="s">
        <v>8362</v>
      </c>
    </row>
    <row r="1747" spans="1:22">
      <c r="A1747" s="151" t="s">
        <v>8275</v>
      </c>
      <c r="B1747" s="38" t="s">
        <v>922</v>
      </c>
      <c r="C1747" s="173" t="s">
        <v>8274</v>
      </c>
      <c r="D1747" s="38" t="s">
        <v>1107</v>
      </c>
      <c r="E1747" s="173" t="s">
        <v>273</v>
      </c>
      <c r="F1747" s="259" t="s">
        <v>1202</v>
      </c>
      <c r="G1747" s="289">
        <v>45.954992740000002</v>
      </c>
      <c r="H1747">
        <v>-130.00882605999999</v>
      </c>
      <c r="I1747" s="38">
        <v>9</v>
      </c>
      <c r="J1747" s="38">
        <v>2025</v>
      </c>
      <c r="K1747" s="38" t="s">
        <v>8316</v>
      </c>
      <c r="L1747" s="157">
        <v>45893.149305555555</v>
      </c>
      <c r="M1747" s="157">
        <v>45893.193055555559</v>
      </c>
      <c r="N1747" s="157">
        <v>45893.219444444447</v>
      </c>
      <c r="O1747" s="157">
        <v>45893.263888888891</v>
      </c>
      <c r="P1747" s="38" t="s">
        <v>7517</v>
      </c>
      <c r="Q1747" s="239">
        <f t="shared" si="299"/>
        <v>2.6388888887595385E-2</v>
      </c>
      <c r="R1747" s="239">
        <f t="shared" si="300"/>
        <v>0.11458333333575865</v>
      </c>
      <c r="S1747" s="21">
        <f t="shared" si="301"/>
        <v>0.15833333332557231</v>
      </c>
      <c r="U1747" s="38">
        <v>1525</v>
      </c>
      <c r="V1747" s="155" t="s">
        <v>8363</v>
      </c>
    </row>
    <row r="1748" spans="1:22">
      <c r="A1748" s="151" t="s">
        <v>8275</v>
      </c>
      <c r="B1748" s="38" t="s">
        <v>922</v>
      </c>
      <c r="C1748" s="173" t="s">
        <v>8274</v>
      </c>
      <c r="D1748" s="38" t="s">
        <v>1107</v>
      </c>
      <c r="E1748" s="173" t="s">
        <v>273</v>
      </c>
      <c r="F1748" s="259" t="s">
        <v>1202</v>
      </c>
      <c r="G1748" s="289">
        <v>45.925836789999998</v>
      </c>
      <c r="H1748">
        <v>-129.97995652</v>
      </c>
      <c r="I1748" s="38">
        <v>9</v>
      </c>
      <c r="J1748" s="38">
        <v>2025</v>
      </c>
      <c r="K1748" s="38" t="s">
        <v>8317</v>
      </c>
      <c r="L1748" s="157">
        <v>45893.624305555553</v>
      </c>
      <c r="M1748" s="157">
        <v>45893.669444444444</v>
      </c>
      <c r="N1748" s="157">
        <v>45893.818749999999</v>
      </c>
      <c r="O1748" s="157">
        <v>45893.862500000003</v>
      </c>
      <c r="P1748" s="38" t="s">
        <v>8333</v>
      </c>
      <c r="Q1748" s="239">
        <f t="shared" si="299"/>
        <v>0.14930555555474712</v>
      </c>
      <c r="R1748" s="239">
        <f t="shared" si="300"/>
        <v>0.23819444444961846</v>
      </c>
      <c r="S1748" s="21">
        <f t="shared" si="301"/>
        <v>0.89583333332848269</v>
      </c>
      <c r="U1748" s="38">
        <v>1523</v>
      </c>
      <c r="V1748" s="155" t="s">
        <v>8364</v>
      </c>
    </row>
    <row r="1749" spans="1:22">
      <c r="A1749" s="151" t="s">
        <v>8275</v>
      </c>
      <c r="B1749" s="38" t="s">
        <v>922</v>
      </c>
      <c r="C1749" s="173" t="s">
        <v>8274</v>
      </c>
      <c r="D1749" s="38" t="s">
        <v>1107</v>
      </c>
      <c r="E1749" s="173" t="s">
        <v>273</v>
      </c>
      <c r="F1749" s="259" t="s">
        <v>1202</v>
      </c>
      <c r="G1749" s="289">
        <v>44.570051470000003</v>
      </c>
      <c r="H1749">
        <v>-125.14704598</v>
      </c>
      <c r="I1749" s="38">
        <v>10</v>
      </c>
      <c r="J1749" s="38">
        <v>2025</v>
      </c>
      <c r="K1749" s="38" t="s">
        <v>8318</v>
      </c>
      <c r="L1749" s="157">
        <v>45894.95416666667</v>
      </c>
      <c r="M1749" s="157">
        <v>45894.980555555558</v>
      </c>
      <c r="N1749" s="157">
        <v>45895.271527777775</v>
      </c>
      <c r="O1749" s="157">
        <v>45895.29583333333</v>
      </c>
      <c r="P1749" s="38" t="s">
        <v>1400</v>
      </c>
      <c r="Q1749" s="239">
        <f t="shared" si="299"/>
        <v>0.29097222221753327</v>
      </c>
      <c r="R1749" s="239">
        <f t="shared" si="300"/>
        <v>0.34166666665987577</v>
      </c>
      <c r="S1749" s="21">
        <f t="shared" si="301"/>
        <v>1.7458333333051996</v>
      </c>
      <c r="U1749" s="38">
        <v>796</v>
      </c>
      <c r="V1749" s="155" t="s">
        <v>8365</v>
      </c>
    </row>
    <row r="1750" spans="1:22">
      <c r="A1750" s="151" t="s">
        <v>8275</v>
      </c>
      <c r="B1750" s="38" t="s">
        <v>922</v>
      </c>
      <c r="C1750" s="173" t="s">
        <v>8274</v>
      </c>
      <c r="D1750" s="38" t="s">
        <v>1107</v>
      </c>
      <c r="E1750" s="173" t="s">
        <v>273</v>
      </c>
      <c r="F1750" s="259" t="s">
        <v>1202</v>
      </c>
      <c r="G1750" s="289">
        <v>44.637357510000001</v>
      </c>
      <c r="H1750">
        <v>-124.30548105</v>
      </c>
      <c r="I1750" s="38">
        <v>10</v>
      </c>
      <c r="J1750" s="38">
        <v>2025</v>
      </c>
      <c r="K1750" s="38" t="s">
        <v>8319</v>
      </c>
      <c r="L1750" s="157">
        <v>45896.657638888886</v>
      </c>
      <c r="M1750" s="157">
        <v>45896.679166666669</v>
      </c>
      <c r="N1750" s="334">
        <v>45896.698611111111</v>
      </c>
      <c r="O1750" s="157">
        <v>45896.702777777777</v>
      </c>
      <c r="P1750" s="38" t="s">
        <v>1730</v>
      </c>
      <c r="Q1750" s="239">
        <f t="shared" si="299"/>
        <v>1.9444444442342501E-2</v>
      </c>
      <c r="R1750" s="239">
        <f t="shared" si="300"/>
        <v>4.5138888890505768E-2</v>
      </c>
      <c r="S1750" s="21">
        <f t="shared" si="301"/>
        <v>0.11666666665405501</v>
      </c>
      <c r="U1750" s="38">
        <v>80</v>
      </c>
      <c r="V1750" s="155" t="s">
        <v>8366</v>
      </c>
    </row>
    <row r="1751" spans="1:22">
      <c r="A1751" s="151" t="s">
        <v>8275</v>
      </c>
      <c r="B1751" s="38" t="s">
        <v>922</v>
      </c>
      <c r="C1751" s="173" t="s">
        <v>8274</v>
      </c>
      <c r="D1751" s="38" t="s">
        <v>1107</v>
      </c>
      <c r="E1751" s="173" t="s">
        <v>273</v>
      </c>
      <c r="F1751" s="259" t="s">
        <v>1202</v>
      </c>
      <c r="G1751" s="289">
        <v>44.369518839999998</v>
      </c>
      <c r="H1751">
        <v>-124.95394856999999</v>
      </c>
      <c r="I1751" s="38">
        <v>10</v>
      </c>
      <c r="J1751" s="38">
        <v>2025</v>
      </c>
      <c r="K1751" s="38" t="s">
        <v>8320</v>
      </c>
      <c r="L1751" s="157">
        <v>45896.89166666667</v>
      </c>
      <c r="M1751" s="157">
        <v>45896.92291666667</v>
      </c>
      <c r="N1751" s="157">
        <v>45897.043055555558</v>
      </c>
      <c r="O1751" s="157">
        <v>45897.0625</v>
      </c>
      <c r="P1751" s="38" t="s">
        <v>1356</v>
      </c>
      <c r="Q1751" s="239">
        <f t="shared" si="299"/>
        <v>0.12013888888759539</v>
      </c>
      <c r="R1751" s="239">
        <f t="shared" si="300"/>
        <v>0.17083333332993789</v>
      </c>
      <c r="S1751" s="21">
        <f t="shared" si="301"/>
        <v>0.72083333332557231</v>
      </c>
      <c r="U1751" s="38">
        <v>582</v>
      </c>
      <c r="V1751" s="155" t="s">
        <v>7286</v>
      </c>
    </row>
    <row r="1752" spans="1:22">
      <c r="A1752" s="151" t="s">
        <v>8275</v>
      </c>
      <c r="B1752" s="38" t="s">
        <v>922</v>
      </c>
      <c r="C1752" s="173" t="s">
        <v>8274</v>
      </c>
      <c r="D1752" s="38" t="s">
        <v>1107</v>
      </c>
      <c r="E1752" s="173" t="s">
        <v>273</v>
      </c>
      <c r="F1752" s="259" t="s">
        <v>1202</v>
      </c>
      <c r="G1752" s="289">
        <v>44.369518839999998</v>
      </c>
      <c r="H1752">
        <v>-124.95394856999999</v>
      </c>
      <c r="I1752" s="38">
        <v>10</v>
      </c>
      <c r="J1752" s="38">
        <v>2025</v>
      </c>
      <c r="K1752" s="38" t="s">
        <v>8321</v>
      </c>
      <c r="L1752" s="157">
        <v>45897.081944444442</v>
      </c>
      <c r="M1752" s="157">
        <v>45897.101388888892</v>
      </c>
      <c r="N1752" s="157">
        <v>45897.173611111109</v>
      </c>
      <c r="O1752" s="157">
        <v>45897.191666666666</v>
      </c>
      <c r="P1752" s="38" t="s">
        <v>1356</v>
      </c>
      <c r="Q1752" s="239">
        <f t="shared" si="299"/>
        <v>7.2222222217533272E-2</v>
      </c>
      <c r="R1752" s="239">
        <f t="shared" si="300"/>
        <v>0.10972222222335404</v>
      </c>
      <c r="S1752" s="21">
        <f t="shared" si="301"/>
        <v>0.43333333330519963</v>
      </c>
      <c r="U1752" s="38">
        <v>580</v>
      </c>
      <c r="V1752" s="155" t="s">
        <v>7293</v>
      </c>
    </row>
    <row r="1753" spans="1:22">
      <c r="A1753" s="151" t="s">
        <v>8275</v>
      </c>
      <c r="B1753" s="38" t="s">
        <v>922</v>
      </c>
      <c r="C1753" s="173" t="s">
        <v>8274</v>
      </c>
      <c r="D1753" s="38" t="s">
        <v>1107</v>
      </c>
      <c r="E1753" s="173" t="s">
        <v>273</v>
      </c>
      <c r="F1753" s="259" t="s">
        <v>1202</v>
      </c>
      <c r="G1753">
        <v>44.637446269999998</v>
      </c>
      <c r="H1753">
        <v>-124.30562528</v>
      </c>
      <c r="I1753" s="38">
        <v>10</v>
      </c>
      <c r="J1753" s="38">
        <v>2025</v>
      </c>
      <c r="K1753" s="38" t="s">
        <v>8322</v>
      </c>
      <c r="L1753" s="157">
        <v>45897.36041666667</v>
      </c>
      <c r="M1753" s="157">
        <v>45897.376388888886</v>
      </c>
      <c r="N1753" s="157">
        <v>45897.470833333333</v>
      </c>
      <c r="O1753" s="157">
        <v>45897.476388888892</v>
      </c>
      <c r="P1753" s="38" t="s">
        <v>1730</v>
      </c>
      <c r="Q1753" s="239">
        <f t="shared" si="299"/>
        <v>9.4444444446708076E-2</v>
      </c>
      <c r="R1753" s="239">
        <f t="shared" si="300"/>
        <v>0.11597222222189885</v>
      </c>
      <c r="S1753" s="21">
        <f t="shared" si="301"/>
        <v>0.56666666668024845</v>
      </c>
      <c r="U1753" s="38">
        <v>81</v>
      </c>
      <c r="V1753" s="155" t="s">
        <v>8367</v>
      </c>
    </row>
    <row r="1754" spans="1:22">
      <c r="A1754" s="151" t="s">
        <v>8275</v>
      </c>
      <c r="B1754" s="38" t="s">
        <v>922</v>
      </c>
      <c r="C1754" s="173" t="s">
        <v>8274</v>
      </c>
      <c r="D1754" s="38" t="s">
        <v>1107</v>
      </c>
      <c r="E1754" s="173" t="s">
        <v>273</v>
      </c>
      <c r="F1754" s="259" t="s">
        <v>1202</v>
      </c>
      <c r="G1754">
        <v>44.637227490000001</v>
      </c>
      <c r="H1754">
        <v>-124.30569208999999</v>
      </c>
      <c r="I1754" s="38">
        <v>10</v>
      </c>
      <c r="J1754" s="38">
        <v>2025</v>
      </c>
      <c r="K1754" s="38" t="s">
        <v>8323</v>
      </c>
      <c r="L1754" s="157">
        <v>45897.554166666669</v>
      </c>
      <c r="M1754" s="157">
        <v>45897.572222222225</v>
      </c>
      <c r="N1754" s="157">
        <v>45897.662499999999</v>
      </c>
      <c r="O1754" s="157">
        <v>45897.669444444444</v>
      </c>
      <c r="P1754" s="38" t="s">
        <v>1730</v>
      </c>
      <c r="Q1754" s="239">
        <f t="shared" si="299"/>
        <v>9.0277777773735579E-2</v>
      </c>
      <c r="R1754" s="239">
        <f t="shared" si="300"/>
        <v>0.11527777777519077</v>
      </c>
      <c r="S1754" s="21">
        <f t="shared" si="301"/>
        <v>0.54166666664241347</v>
      </c>
      <c r="U1754" s="38">
        <v>81</v>
      </c>
      <c r="V1754" s="155" t="s">
        <v>8368</v>
      </c>
    </row>
    <row r="1755" spans="1:22">
      <c r="A1755" s="151" t="s">
        <v>8275</v>
      </c>
      <c r="B1755" s="38" t="s">
        <v>922</v>
      </c>
      <c r="C1755" s="173" t="s">
        <v>8274</v>
      </c>
      <c r="D1755" s="38" t="s">
        <v>1107</v>
      </c>
      <c r="E1755" s="173" t="s">
        <v>273</v>
      </c>
      <c r="F1755" s="259" t="s">
        <v>1202</v>
      </c>
      <c r="G1755">
        <v>44.571139129999999</v>
      </c>
      <c r="H1755">
        <v>-125.14809665</v>
      </c>
      <c r="I1755" s="38">
        <v>10</v>
      </c>
      <c r="J1755" s="38">
        <v>2025</v>
      </c>
      <c r="K1755" s="38" t="s">
        <v>8324</v>
      </c>
      <c r="L1755" s="157">
        <v>45897.847222222219</v>
      </c>
      <c r="M1755" s="157">
        <v>45897.87777777778</v>
      </c>
      <c r="N1755" s="157">
        <v>45898.250694444447</v>
      </c>
      <c r="O1755" s="157">
        <v>45898.276388888888</v>
      </c>
      <c r="P1755" s="38" t="s">
        <v>8334</v>
      </c>
      <c r="Q1755" s="239">
        <f t="shared" si="299"/>
        <v>0.37291666666715173</v>
      </c>
      <c r="R1755" s="239">
        <f t="shared" si="300"/>
        <v>0.42916666666860692</v>
      </c>
      <c r="S1755" s="21">
        <f t="shared" si="301"/>
        <v>2.2375000000029104</v>
      </c>
      <c r="U1755" s="38">
        <v>778</v>
      </c>
      <c r="V1755" s="155" t="s">
        <v>8360</v>
      </c>
    </row>
    <row r="1756" spans="1:22">
      <c r="A1756" s="151" t="s">
        <v>8393</v>
      </c>
      <c r="B1756" s="38" t="s">
        <v>1111</v>
      </c>
      <c r="C1756" s="173" t="s">
        <v>8395</v>
      </c>
      <c r="D1756" s="173" t="s">
        <v>8394</v>
      </c>
      <c r="E1756" s="173" t="s">
        <v>273</v>
      </c>
      <c r="F1756" s="159" t="s">
        <v>491</v>
      </c>
      <c r="G1756" s="289">
        <v>36.100730130000002</v>
      </c>
      <c r="H1756" s="289">
        <v>-122.59806252</v>
      </c>
      <c r="I1756" s="38">
        <v>10</v>
      </c>
      <c r="J1756" s="38">
        <v>2025</v>
      </c>
      <c r="K1756" s="159" t="s">
        <v>8372</v>
      </c>
      <c r="L1756" s="157">
        <v>45952.65</v>
      </c>
      <c r="M1756" s="335">
        <v>45952.74722222222</v>
      </c>
      <c r="N1756" s="157">
        <v>45952.95208333333</v>
      </c>
      <c r="O1756" s="157">
        <v>45953.035416666666</v>
      </c>
      <c r="P1756" s="38" t="s">
        <v>8373</v>
      </c>
      <c r="Q1756" s="239">
        <f t="shared" ref="Q1756:Q1764" si="302">N1756 - M1756</f>
        <v>0.20486111110949423</v>
      </c>
      <c r="R1756" s="239">
        <f t="shared" ref="R1756:R1764" si="303">O1756 - L1756</f>
        <v>0.38541666666424135</v>
      </c>
      <c r="S1756" s="21">
        <f t="shared" ref="S1756:S1764" si="304">((VALUE(Q1756)) * 24) * 0.25</f>
        <v>1.2291666666569654</v>
      </c>
      <c r="U1756" s="38">
        <v>3313</v>
      </c>
      <c r="V1756" s="162" t="s">
        <v>8404</v>
      </c>
    </row>
    <row r="1757" spans="1:22">
      <c r="A1757" s="151" t="s">
        <v>8393</v>
      </c>
      <c r="B1757" s="38" t="s">
        <v>1111</v>
      </c>
      <c r="C1757" s="173" t="s">
        <v>8395</v>
      </c>
      <c r="D1757" s="173" t="s">
        <v>8394</v>
      </c>
      <c r="E1757" s="173" t="s">
        <v>273</v>
      </c>
      <c r="F1757" s="159" t="s">
        <v>491</v>
      </c>
      <c r="G1757" s="289">
        <v>35.447998310000003</v>
      </c>
      <c r="H1757" s="289">
        <v>-121.19803001</v>
      </c>
      <c r="I1757" s="38">
        <v>10</v>
      </c>
      <c r="J1757" s="38">
        <v>2025</v>
      </c>
      <c r="K1757" s="159" t="s">
        <v>8374</v>
      </c>
      <c r="L1757" s="157">
        <v>45953.711805555555</v>
      </c>
      <c r="M1757" s="157">
        <v>45953.729861111111</v>
      </c>
      <c r="N1757" s="157">
        <v>45954.023611111108</v>
      </c>
      <c r="O1757" s="157">
        <v>45954.036111111112</v>
      </c>
      <c r="P1757" s="38" t="s">
        <v>8375</v>
      </c>
      <c r="Q1757" s="239">
        <f t="shared" si="302"/>
        <v>0.29374999999708962</v>
      </c>
      <c r="R1757" s="239">
        <f t="shared" si="303"/>
        <v>0.3243055555576575</v>
      </c>
      <c r="S1757" s="21">
        <f t="shared" si="304"/>
        <v>1.7624999999825377</v>
      </c>
      <c r="U1757" s="38">
        <v>344</v>
      </c>
      <c r="V1757" s="155" t="s">
        <v>8376</v>
      </c>
    </row>
    <row r="1758" spans="1:22">
      <c r="A1758" s="151" t="s">
        <v>8393</v>
      </c>
      <c r="B1758" s="38" t="s">
        <v>1111</v>
      </c>
      <c r="C1758" s="173" t="s">
        <v>8395</v>
      </c>
      <c r="D1758" s="173" t="s">
        <v>8394</v>
      </c>
      <c r="E1758" s="173" t="s">
        <v>273</v>
      </c>
      <c r="F1758" s="159" t="s">
        <v>491</v>
      </c>
      <c r="G1758" s="289">
        <v>35.448296089999999</v>
      </c>
      <c r="H1758" s="289" t="s">
        <v>8379</v>
      </c>
      <c r="I1758" s="38">
        <v>10</v>
      </c>
      <c r="J1758" s="38">
        <v>2025</v>
      </c>
      <c r="K1758" s="159" t="s">
        <v>8377</v>
      </c>
      <c r="L1758" s="157">
        <v>45954.477777777778</v>
      </c>
      <c r="M1758" s="157">
        <v>45954.493750000001</v>
      </c>
      <c r="N1758" s="157">
        <v>45954.637499999997</v>
      </c>
      <c r="O1758" s="157">
        <v>45954.65625</v>
      </c>
      <c r="P1758" s="38" t="s">
        <v>8375</v>
      </c>
      <c r="Q1758" s="239">
        <f t="shared" si="302"/>
        <v>0.14374999999563443</v>
      </c>
      <c r="R1758" s="239">
        <f t="shared" si="303"/>
        <v>0.17847222222189885</v>
      </c>
      <c r="S1758" s="21">
        <f t="shared" si="304"/>
        <v>0.86249999997380655</v>
      </c>
      <c r="U1758" s="38">
        <v>341</v>
      </c>
      <c r="V1758" s="155" t="s">
        <v>8378</v>
      </c>
    </row>
    <row r="1759" spans="1:22">
      <c r="A1759" s="151" t="s">
        <v>8393</v>
      </c>
      <c r="B1759" s="38" t="s">
        <v>1111</v>
      </c>
      <c r="C1759" s="173" t="s">
        <v>8395</v>
      </c>
      <c r="D1759" s="173" t="s">
        <v>8394</v>
      </c>
      <c r="E1759" s="173" t="s">
        <v>273</v>
      </c>
      <c r="F1759" s="159" t="s">
        <v>491</v>
      </c>
      <c r="G1759" s="289">
        <v>35.448833970000003</v>
      </c>
      <c r="H1759" s="38">
        <v>-121.19849239</v>
      </c>
      <c r="I1759" s="38">
        <v>10</v>
      </c>
      <c r="J1759" s="38">
        <v>2025</v>
      </c>
      <c r="K1759" s="159" t="s">
        <v>8380</v>
      </c>
      <c r="L1759" s="157">
        <v>45954.663194444445</v>
      </c>
      <c r="M1759" s="157">
        <v>45954.679166666669</v>
      </c>
      <c r="N1759" s="157">
        <v>45955.025694444441</v>
      </c>
      <c r="O1759" s="157">
        <v>45955.037499999999</v>
      </c>
      <c r="P1759" s="38" t="s">
        <v>8375</v>
      </c>
      <c r="Q1759" s="239">
        <f t="shared" si="302"/>
        <v>0.34652777777228039</v>
      </c>
      <c r="R1759" s="239">
        <f t="shared" si="303"/>
        <v>0.37430555555329192</v>
      </c>
      <c r="S1759" s="21">
        <f t="shared" si="304"/>
        <v>2.0791666666336823</v>
      </c>
      <c r="U1759" s="38">
        <v>342</v>
      </c>
      <c r="V1759" s="155" t="s">
        <v>8381</v>
      </c>
    </row>
    <row r="1760" spans="1:22">
      <c r="A1760" s="151" t="s">
        <v>8393</v>
      </c>
      <c r="B1760" s="38" t="s">
        <v>1111</v>
      </c>
      <c r="C1760" s="173" t="s">
        <v>8395</v>
      </c>
      <c r="D1760" s="173" t="s">
        <v>8394</v>
      </c>
      <c r="E1760" s="173" t="s">
        <v>273</v>
      </c>
      <c r="F1760" s="159" t="s">
        <v>491</v>
      </c>
      <c r="G1760" s="289">
        <v>35.644061790000002</v>
      </c>
      <c r="H1760" s="289">
        <v>-122.00196226</v>
      </c>
      <c r="I1760" s="38">
        <v>10</v>
      </c>
      <c r="J1760" s="38">
        <v>2025</v>
      </c>
      <c r="K1760" s="159" t="s">
        <v>8382</v>
      </c>
      <c r="L1760" s="157">
        <v>45955.636111111111</v>
      </c>
      <c r="M1760" s="157">
        <v>45955.677777777775</v>
      </c>
      <c r="N1760" s="157">
        <v>45955.765277777777</v>
      </c>
      <c r="O1760" s="157">
        <v>45955.799305555556</v>
      </c>
      <c r="P1760" s="38" t="s">
        <v>8383</v>
      </c>
      <c r="Q1760" s="239">
        <f t="shared" si="302"/>
        <v>8.7500000001455192E-2</v>
      </c>
      <c r="R1760" s="239">
        <f t="shared" si="303"/>
        <v>0.16319444444525288</v>
      </c>
      <c r="S1760" s="21">
        <f t="shared" si="304"/>
        <v>0.52500000000873115</v>
      </c>
      <c r="U1760" s="38">
        <v>1196</v>
      </c>
      <c r="V1760" s="155" t="s">
        <v>8384</v>
      </c>
    </row>
    <row r="1761" spans="1:22">
      <c r="A1761" s="151" t="s">
        <v>8393</v>
      </c>
      <c r="B1761" s="38" t="s">
        <v>1111</v>
      </c>
      <c r="C1761" s="173" t="s">
        <v>8395</v>
      </c>
      <c r="D1761" s="173" t="s">
        <v>8394</v>
      </c>
      <c r="E1761" s="173" t="s">
        <v>273</v>
      </c>
      <c r="F1761" s="159" t="s">
        <v>491</v>
      </c>
      <c r="G1761" s="289">
        <v>35.64414824</v>
      </c>
      <c r="H1761" s="289">
        <v>-122.00010163</v>
      </c>
      <c r="I1761" s="38">
        <v>10</v>
      </c>
      <c r="J1761" s="38">
        <v>2025</v>
      </c>
      <c r="K1761" s="159" t="s">
        <v>8385</v>
      </c>
      <c r="L1761" s="157">
        <v>45956.631249999999</v>
      </c>
      <c r="M1761" s="157">
        <v>45956.67083333333</v>
      </c>
      <c r="N1761" s="157">
        <v>45957.099305555559</v>
      </c>
      <c r="O1761" s="157">
        <v>45957.133333333331</v>
      </c>
      <c r="P1761" s="38" t="s">
        <v>8383</v>
      </c>
      <c r="Q1761" s="239">
        <f t="shared" si="302"/>
        <v>0.4284722222291748</v>
      </c>
      <c r="R1761" s="239">
        <f t="shared" si="303"/>
        <v>0.50208333333284827</v>
      </c>
      <c r="S1761" s="21">
        <f t="shared" si="304"/>
        <v>2.5708333333750488</v>
      </c>
      <c r="U1761" s="38">
        <v>1195</v>
      </c>
      <c r="V1761" s="155" t="s">
        <v>8386</v>
      </c>
    </row>
    <row r="1762" spans="1:22">
      <c r="A1762" s="151" t="s">
        <v>8393</v>
      </c>
      <c r="B1762" s="38" t="s">
        <v>1111</v>
      </c>
      <c r="C1762" s="173" t="s">
        <v>8395</v>
      </c>
      <c r="D1762" s="173" t="s">
        <v>8394</v>
      </c>
      <c r="E1762" s="173" t="s">
        <v>273</v>
      </c>
      <c r="F1762" s="159" t="s">
        <v>491</v>
      </c>
      <c r="G1762" s="38">
        <v>36.101768069999999</v>
      </c>
      <c r="H1762" s="38">
        <v>-122.59975222</v>
      </c>
      <c r="I1762" s="38">
        <v>10</v>
      </c>
      <c r="J1762" s="38">
        <v>2025</v>
      </c>
      <c r="K1762" s="159" t="s">
        <v>8387</v>
      </c>
      <c r="L1762" s="157">
        <v>45958.638194444444</v>
      </c>
      <c r="M1762" s="157">
        <v>45958.724999999999</v>
      </c>
      <c r="N1762" s="157">
        <v>45959.045138888891</v>
      </c>
      <c r="O1762" s="157">
        <v>45959.118055555555</v>
      </c>
      <c r="P1762" s="38" t="s">
        <v>8373</v>
      </c>
      <c r="Q1762" s="239">
        <f t="shared" si="302"/>
        <v>0.32013888889196096</v>
      </c>
      <c r="R1762" s="239">
        <f t="shared" si="303"/>
        <v>0.47986111111094942</v>
      </c>
      <c r="S1762" s="21">
        <f t="shared" si="304"/>
        <v>1.9208333333517658</v>
      </c>
      <c r="U1762" s="38">
        <v>3317</v>
      </c>
      <c r="V1762" s="155" t="s">
        <v>8376</v>
      </c>
    </row>
    <row r="1763" spans="1:22">
      <c r="A1763" s="151" t="s">
        <v>8393</v>
      </c>
      <c r="B1763" s="38" t="s">
        <v>1111</v>
      </c>
      <c r="C1763" s="173" t="s">
        <v>8395</v>
      </c>
      <c r="D1763" s="173" t="s">
        <v>8394</v>
      </c>
      <c r="E1763" s="173" t="s">
        <v>273</v>
      </c>
      <c r="F1763" s="159" t="s">
        <v>491</v>
      </c>
      <c r="G1763" s="289">
        <v>36.100322310000003</v>
      </c>
      <c r="H1763" s="289">
        <v>-122.59984141</v>
      </c>
      <c r="I1763" s="38">
        <v>10</v>
      </c>
      <c r="J1763" s="38">
        <v>2025</v>
      </c>
      <c r="K1763" s="159" t="s">
        <v>8388</v>
      </c>
      <c r="L1763" s="157">
        <v>45960.070833333331</v>
      </c>
      <c r="M1763" s="157">
        <v>45960.15902777778</v>
      </c>
      <c r="N1763" s="157">
        <v>45960.461805555555</v>
      </c>
      <c r="O1763" s="157">
        <v>45960.55</v>
      </c>
      <c r="P1763" s="38" t="s">
        <v>8373</v>
      </c>
      <c r="Q1763" s="239">
        <f t="shared" si="302"/>
        <v>0.30277777777519077</v>
      </c>
      <c r="R1763" s="239">
        <f t="shared" si="303"/>
        <v>0.47916666667151731</v>
      </c>
      <c r="S1763" s="21">
        <f t="shared" si="304"/>
        <v>1.8166666666511446</v>
      </c>
      <c r="U1763" s="38">
        <v>3316</v>
      </c>
      <c r="V1763" s="155" t="s">
        <v>8389</v>
      </c>
    </row>
    <row r="1764" spans="1:22">
      <c r="A1764" s="151" t="s">
        <v>8393</v>
      </c>
      <c r="B1764" s="38" t="s">
        <v>1111</v>
      </c>
      <c r="C1764" s="173" t="s">
        <v>8395</v>
      </c>
      <c r="D1764" s="173" t="s">
        <v>8394</v>
      </c>
      <c r="E1764" s="173" t="s">
        <v>273</v>
      </c>
      <c r="F1764" s="159" t="s">
        <v>491</v>
      </c>
      <c r="G1764" s="38">
        <v>36.155129840000001</v>
      </c>
      <c r="H1764" s="38">
        <v>-122.42361237</v>
      </c>
      <c r="I1764" s="38">
        <v>10</v>
      </c>
      <c r="J1764" s="38">
        <v>2025</v>
      </c>
      <c r="K1764" s="159" t="s">
        <v>8390</v>
      </c>
      <c r="L1764" s="157">
        <v>45961.825694444444</v>
      </c>
      <c r="M1764" s="157">
        <v>45961.884722222225</v>
      </c>
      <c r="N1764" s="157">
        <v>45962.102777777778</v>
      </c>
      <c r="O1764" s="157">
        <v>45962.150694444441</v>
      </c>
      <c r="P1764" s="38" t="s">
        <v>8391</v>
      </c>
      <c r="Q1764" s="239">
        <f t="shared" si="302"/>
        <v>0.21805555555329192</v>
      </c>
      <c r="R1764" s="239">
        <f t="shared" si="303"/>
        <v>0.32499999999708962</v>
      </c>
      <c r="S1764" s="21">
        <f t="shared" si="304"/>
        <v>1.3083333333197515</v>
      </c>
      <c r="U1764" s="38">
        <v>1914</v>
      </c>
      <c r="V1764" s="155" t="s">
        <v>8392</v>
      </c>
    </row>
    <row r="1765" spans="1:22">
      <c r="A1765" s="151" t="s">
        <v>8410</v>
      </c>
      <c r="B1765" s="38" t="s">
        <v>922</v>
      </c>
      <c r="C1765" s="173" t="s">
        <v>8411</v>
      </c>
      <c r="D1765" s="173" t="s">
        <v>8412</v>
      </c>
      <c r="E1765" s="173" t="s">
        <v>206</v>
      </c>
      <c r="F1765" s="159" t="s">
        <v>8422</v>
      </c>
      <c r="I1765" s="38">
        <v>13</v>
      </c>
      <c r="J1765" s="38">
        <v>2026</v>
      </c>
      <c r="K1765" s="38" t="s">
        <v>8414</v>
      </c>
      <c r="L1765" s="157">
        <v>46037.712500000001</v>
      </c>
      <c r="M1765" s="308">
        <v>46037.783333333333</v>
      </c>
      <c r="N1765" s="157">
        <v>46038.636805555558</v>
      </c>
      <c r="O1765" s="157">
        <v>46038.706944444442</v>
      </c>
      <c r="P1765" s="38" t="s">
        <v>8422</v>
      </c>
      <c r="Q1765" s="239">
        <f t="shared" ref="Q1765:Q1772" si="305">N1765 - M1765</f>
        <v>0.85347222222480923</v>
      </c>
      <c r="R1765" s="239">
        <f t="shared" ref="R1765:R1772" si="306">O1765 - L1765</f>
        <v>0.99444444444088731</v>
      </c>
      <c r="S1765" s="21">
        <f t="shared" ref="S1765:S1772" si="307">((VALUE(Q1765)) * 24) * 0.25</f>
        <v>5.1208333333488554</v>
      </c>
      <c r="U1765" s="38">
        <v>2561</v>
      </c>
      <c r="V1765" s="155" t="s">
        <v>8426</v>
      </c>
    </row>
    <row r="1766" spans="1:22">
      <c r="A1766" s="151" t="s">
        <v>8410</v>
      </c>
      <c r="B1766" s="38" t="s">
        <v>922</v>
      </c>
      <c r="C1766" s="173" t="s">
        <v>8411</v>
      </c>
      <c r="D1766" s="173" t="s">
        <v>8412</v>
      </c>
      <c r="E1766" s="173" t="s">
        <v>206</v>
      </c>
      <c r="F1766" s="159" t="s">
        <v>8422</v>
      </c>
      <c r="I1766" s="38">
        <v>13</v>
      </c>
      <c r="J1766" s="38">
        <v>2026</v>
      </c>
      <c r="K1766" s="38" t="s">
        <v>8415</v>
      </c>
      <c r="L1766" s="157">
        <v>46039.152083333334</v>
      </c>
      <c r="M1766" s="157">
        <v>46039.224305555559</v>
      </c>
      <c r="N1766" s="157">
        <v>46039.702777777777</v>
      </c>
      <c r="O1766" s="157">
        <v>46039.769444444442</v>
      </c>
      <c r="P1766" s="38" t="s">
        <v>8422</v>
      </c>
      <c r="Q1766" s="239">
        <f t="shared" si="305"/>
        <v>0.47847222221753327</v>
      </c>
      <c r="R1766" s="239">
        <f t="shared" si="306"/>
        <v>0.61736111110803904</v>
      </c>
      <c r="S1766" s="21">
        <f t="shared" si="307"/>
        <v>2.8708333333051996</v>
      </c>
      <c r="U1766" s="38">
        <v>2531</v>
      </c>
      <c r="V1766" s="155" t="s">
        <v>8427</v>
      </c>
    </row>
    <row r="1767" spans="1:22">
      <c r="A1767" s="151" t="s">
        <v>8410</v>
      </c>
      <c r="B1767" s="38" t="s">
        <v>922</v>
      </c>
      <c r="C1767" s="173" t="s">
        <v>8411</v>
      </c>
      <c r="D1767" s="173" t="s">
        <v>8412</v>
      </c>
      <c r="E1767" s="173" t="s">
        <v>206</v>
      </c>
      <c r="F1767" s="159" t="s">
        <v>8422</v>
      </c>
      <c r="I1767" s="38">
        <v>13</v>
      </c>
      <c r="J1767" s="38">
        <v>2026</v>
      </c>
      <c r="K1767" s="38" t="s">
        <v>8416</v>
      </c>
      <c r="L1767" s="157">
        <v>46040.076388888891</v>
      </c>
      <c r="M1767" s="157">
        <v>46040.171527777777</v>
      </c>
      <c r="N1767" s="157">
        <v>46040.695833333331</v>
      </c>
      <c r="O1767" s="157">
        <v>46040.767361111109</v>
      </c>
      <c r="P1767" s="38" t="s">
        <v>8422</v>
      </c>
      <c r="Q1767" s="239">
        <f t="shared" si="305"/>
        <v>0.52430555555474712</v>
      </c>
      <c r="R1767" s="239">
        <f t="shared" si="306"/>
        <v>0.69097222221898846</v>
      </c>
      <c r="S1767" s="21">
        <f t="shared" si="307"/>
        <v>3.1458333333284827</v>
      </c>
      <c r="U1767" s="38">
        <v>2517</v>
      </c>
      <c r="V1767" s="155" t="s">
        <v>8428</v>
      </c>
    </row>
    <row r="1768" spans="1:22">
      <c r="A1768" s="151" t="s">
        <v>8410</v>
      </c>
      <c r="B1768" s="38" t="s">
        <v>922</v>
      </c>
      <c r="C1768" s="173" t="s">
        <v>8411</v>
      </c>
      <c r="D1768" s="173" t="s">
        <v>8412</v>
      </c>
      <c r="E1768" s="173" t="s">
        <v>206</v>
      </c>
      <c r="F1768" s="159" t="s">
        <v>8422</v>
      </c>
      <c r="I1768" s="38">
        <v>13</v>
      </c>
      <c r="J1768" s="38">
        <v>2026</v>
      </c>
      <c r="K1768" s="38" t="s">
        <v>8417</v>
      </c>
      <c r="L1768" s="157">
        <v>46041.20416666667</v>
      </c>
      <c r="M1768" s="157">
        <v>46041.279166666667</v>
      </c>
      <c r="N1768" s="157">
        <v>46041.981944444444</v>
      </c>
      <c r="O1768" s="157">
        <v>46042.080555555556</v>
      </c>
      <c r="P1768" s="38" t="s">
        <v>8422</v>
      </c>
      <c r="Q1768" s="239">
        <f t="shared" si="305"/>
        <v>0.70277777777664596</v>
      </c>
      <c r="R1768" s="239">
        <f t="shared" si="306"/>
        <v>0.87638888888614019</v>
      </c>
      <c r="S1768" s="21">
        <f t="shared" si="307"/>
        <v>4.2166666666598758</v>
      </c>
      <c r="U1768" s="38">
        <v>2517</v>
      </c>
      <c r="V1768" s="155" t="s">
        <v>8429</v>
      </c>
    </row>
    <row r="1769" spans="1:22">
      <c r="A1769" s="151" t="s">
        <v>8410</v>
      </c>
      <c r="B1769" s="38" t="s">
        <v>922</v>
      </c>
      <c r="C1769" s="173" t="s">
        <v>8411</v>
      </c>
      <c r="D1769" s="173" t="s">
        <v>8412</v>
      </c>
      <c r="E1769" s="173" t="s">
        <v>206</v>
      </c>
      <c r="F1769" s="159" t="s">
        <v>8422</v>
      </c>
      <c r="I1769" s="38">
        <v>13</v>
      </c>
      <c r="J1769" s="38">
        <v>2026</v>
      </c>
      <c r="K1769" s="38" t="s">
        <v>8418</v>
      </c>
      <c r="L1769" s="157">
        <v>46043.09652777778</v>
      </c>
      <c r="M1769" s="157">
        <v>46043.168055555558</v>
      </c>
      <c r="N1769" s="157">
        <v>46043.742361111108</v>
      </c>
      <c r="O1769" s="157">
        <v>46043.8125</v>
      </c>
      <c r="P1769" s="38" t="s">
        <v>8424</v>
      </c>
      <c r="Q1769" s="239">
        <f t="shared" si="305"/>
        <v>0.57430555555038154</v>
      </c>
      <c r="R1769" s="239">
        <f t="shared" si="306"/>
        <v>0.71597222222044365</v>
      </c>
      <c r="S1769" s="21">
        <f t="shared" si="307"/>
        <v>3.4458333333022892</v>
      </c>
      <c r="U1769" s="38">
        <v>2560</v>
      </c>
      <c r="V1769" s="155" t="s">
        <v>8430</v>
      </c>
    </row>
    <row r="1770" spans="1:22">
      <c r="A1770" s="151" t="s">
        <v>8410</v>
      </c>
      <c r="B1770" s="38" t="s">
        <v>922</v>
      </c>
      <c r="C1770" s="173" t="s">
        <v>8411</v>
      </c>
      <c r="D1770" s="173" t="s">
        <v>8412</v>
      </c>
      <c r="E1770" s="173" t="s">
        <v>206</v>
      </c>
      <c r="F1770" s="159" t="s">
        <v>8422</v>
      </c>
      <c r="I1770" s="38">
        <v>13</v>
      </c>
      <c r="J1770" s="38">
        <v>2026</v>
      </c>
      <c r="K1770" s="38" t="s">
        <v>8419</v>
      </c>
      <c r="L1770" s="157">
        <v>46045.893055555556</v>
      </c>
      <c r="M1770" s="157">
        <v>46045.963888888888</v>
      </c>
      <c r="N1770" s="157">
        <v>46046.481249999997</v>
      </c>
      <c r="O1770" s="157">
        <v>46046.554861111108</v>
      </c>
      <c r="P1770" s="38" t="s">
        <v>8425</v>
      </c>
      <c r="Q1770" s="239">
        <f t="shared" si="305"/>
        <v>0.51736111110949423</v>
      </c>
      <c r="R1770" s="239">
        <f t="shared" si="306"/>
        <v>0.66180555555183673</v>
      </c>
      <c r="S1770" s="21">
        <f t="shared" si="307"/>
        <v>3.1041666666569654</v>
      </c>
      <c r="U1770" s="38">
        <v>2517</v>
      </c>
      <c r="V1770" s="155" t="s">
        <v>8428</v>
      </c>
    </row>
    <row r="1771" spans="1:22">
      <c r="A1771" s="151" t="s">
        <v>8410</v>
      </c>
      <c r="B1771" s="38" t="s">
        <v>922</v>
      </c>
      <c r="C1771" s="173" t="s">
        <v>8411</v>
      </c>
      <c r="D1771" s="173" t="s">
        <v>8412</v>
      </c>
      <c r="E1771" s="173" t="s">
        <v>206</v>
      </c>
      <c r="F1771" s="159" t="s">
        <v>8422</v>
      </c>
      <c r="I1771" s="38">
        <v>13</v>
      </c>
      <c r="J1771" s="38">
        <v>2026</v>
      </c>
      <c r="K1771" s="38" t="s">
        <v>8420</v>
      </c>
      <c r="L1771" s="157">
        <v>46046.722222222219</v>
      </c>
      <c r="M1771" s="157">
        <v>46046.795138888891</v>
      </c>
      <c r="N1771" s="157">
        <v>46047.387499999997</v>
      </c>
      <c r="O1771" s="157">
        <v>46047.456250000003</v>
      </c>
      <c r="P1771" s="38" t="s">
        <v>8422</v>
      </c>
      <c r="Q1771" s="239">
        <f t="shared" si="305"/>
        <v>0.59236111110658385</v>
      </c>
      <c r="R1771" s="239">
        <f t="shared" si="306"/>
        <v>0.73402777778392192</v>
      </c>
      <c r="S1771" s="21">
        <f t="shared" si="307"/>
        <v>3.5541666666395031</v>
      </c>
      <c r="U1771" s="38">
        <v>2530</v>
      </c>
      <c r="V1771" s="155"/>
    </row>
    <row r="1772" spans="1:22">
      <c r="A1772" s="151" t="s">
        <v>8410</v>
      </c>
      <c r="B1772" s="38" t="s">
        <v>922</v>
      </c>
      <c r="C1772" s="173" t="s">
        <v>8411</v>
      </c>
      <c r="D1772" s="173" t="s">
        <v>8412</v>
      </c>
      <c r="E1772" s="173" t="s">
        <v>206</v>
      </c>
      <c r="F1772" s="159" t="s">
        <v>8422</v>
      </c>
      <c r="I1772" s="38">
        <v>13</v>
      </c>
      <c r="J1772" s="38">
        <v>2026</v>
      </c>
      <c r="K1772" s="38" t="s">
        <v>8421</v>
      </c>
      <c r="L1772" s="157">
        <v>46047.647222222222</v>
      </c>
      <c r="M1772" s="157">
        <v>46047.720138888886</v>
      </c>
      <c r="N1772" s="157">
        <v>46048.046527777777</v>
      </c>
      <c r="O1772" s="157">
        <v>46048.114583333336</v>
      </c>
      <c r="P1772" s="38" t="s">
        <v>8422</v>
      </c>
      <c r="Q1772" s="239">
        <f t="shared" si="305"/>
        <v>0.32638888889050577</v>
      </c>
      <c r="R1772" s="239">
        <f t="shared" si="306"/>
        <v>0.46736111111385981</v>
      </c>
      <c r="S1772" s="21">
        <f t="shared" si="307"/>
        <v>1.9583333333430346</v>
      </c>
      <c r="U1772" s="38">
        <v>2517</v>
      </c>
      <c r="V1772" s="155"/>
    </row>
    <row r="1776" spans="1:22">
      <c r="Q1776" s="152">
        <f>SUM(Q12:Q1772)</f>
        <v>847.0881608334239</v>
      </c>
      <c r="R1776" s="152">
        <f>SUM(R12:R1772)</f>
        <v>1040.0531712963134</v>
      </c>
    </row>
  </sheetData>
  <printOptions horizontalCentered="1"/>
  <pageMargins left="0.25" right="0.25" top="0.5" bottom="0.5" header="0.25" footer="0.25"/>
  <pageSetup scale="20" fitToHeight="5" orientation="landscape"/>
  <headerFooter alignWithMargins="0">
    <oddFooter>&amp;L&amp;"Arial,Italic"&amp;8&amp;F  &amp;A     &amp;D &amp;T&amp;R&amp;"Arial,Italic"&amp;8Page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2702"/>
  <sheetViews>
    <sheetView workbookViewId="0">
      <pane xSplit="2" ySplit="1" topLeftCell="C797" activePane="bottomRight" state="frozen"/>
      <selection pane="topRight" activeCell="C1" sqref="C1"/>
      <selection pane="bottomLeft" activeCell="A2" sqref="A2"/>
      <selection pane="bottomRight" activeCell="F31" sqref="F31"/>
    </sheetView>
  </sheetViews>
  <sheetFormatPr baseColWidth="10" defaultColWidth="9.1640625" defaultRowHeight="13"/>
  <cols>
    <col min="1" max="1" width="12.6640625" style="28" customWidth="1"/>
    <col min="2" max="2" width="16.6640625" style="28" customWidth="1"/>
    <col min="3" max="3" width="24.6640625" style="28" customWidth="1"/>
    <col min="4" max="4" width="28.6640625" style="28" customWidth="1"/>
    <col min="5" max="5" width="14.6640625" style="28" customWidth="1"/>
    <col min="6" max="6" width="34.6640625" style="28" customWidth="1"/>
    <col min="7" max="7" width="13.5" style="28" customWidth="1"/>
    <col min="8" max="8" width="29" style="28" customWidth="1"/>
    <col min="9" max="10" width="10.6640625" style="28" customWidth="1"/>
    <col min="11" max="12" width="8.6640625" style="28" customWidth="1"/>
    <col min="13" max="14" width="20.6640625" style="28" customWidth="1"/>
    <col min="15" max="15" width="15.6640625" style="28" customWidth="1"/>
    <col min="16" max="16" width="15.83203125" style="28" customWidth="1"/>
    <col min="17" max="17" width="19" style="28" customWidth="1"/>
    <col min="18" max="18" width="41" style="28" customWidth="1"/>
    <col min="19" max="19" width="10.83203125" style="28" customWidth="1"/>
    <col min="20" max="20" width="10.33203125" style="28" customWidth="1"/>
    <col min="21" max="21" width="7.83203125" style="28" customWidth="1"/>
    <col min="22" max="22" width="6.5" style="28" customWidth="1"/>
    <col min="23" max="23" width="7.1640625" style="28" customWidth="1"/>
    <col min="24" max="24" width="231.1640625" style="28" customWidth="1"/>
    <col min="25" max="25" width="17" style="28" customWidth="1"/>
    <col min="26" max="16384" width="9.1640625" style="28"/>
  </cols>
  <sheetData>
    <row r="1" spans="1:24">
      <c r="A1" t="s">
        <v>73</v>
      </c>
      <c r="B1" t="s">
        <v>75</v>
      </c>
      <c r="C1" t="s">
        <v>79</v>
      </c>
      <c r="D1" t="s">
        <v>81</v>
      </c>
      <c r="E1" t="s">
        <v>83</v>
      </c>
      <c r="F1" t="s">
        <v>85</v>
      </c>
      <c r="G1" t="s">
        <v>137</v>
      </c>
      <c r="H1" t="s">
        <v>89</v>
      </c>
      <c r="I1" t="s">
        <v>135</v>
      </c>
      <c r="J1" t="s">
        <v>136</v>
      </c>
      <c r="K1" t="s">
        <v>93</v>
      </c>
      <c r="L1" t="s">
        <v>99</v>
      </c>
      <c r="M1" t="s">
        <v>1263</v>
      </c>
      <c r="N1" t="s">
        <v>101</v>
      </c>
      <c r="O1" t="s">
        <v>103</v>
      </c>
      <c r="P1" t="s">
        <v>105</v>
      </c>
      <c r="Q1" t="s">
        <v>107</v>
      </c>
      <c r="R1" t="s">
        <v>109</v>
      </c>
      <c r="S1" t="s">
        <v>111</v>
      </c>
      <c r="T1" t="s">
        <v>71</v>
      </c>
      <c r="U1" t="s">
        <v>114</v>
      </c>
      <c r="V1" t="s">
        <v>1264</v>
      </c>
      <c r="W1" t="s">
        <v>1265</v>
      </c>
      <c r="X1" t="s">
        <v>120</v>
      </c>
    </row>
    <row r="2" spans="1:24">
      <c r="A2" t="s">
        <v>18</v>
      </c>
      <c r="B2" s="205" t="s">
        <v>8421</v>
      </c>
      <c r="C2" s="151" t="s">
        <v>8410</v>
      </c>
      <c r="D2" s="155" t="s">
        <v>488</v>
      </c>
      <c r="E2" s="151" t="s">
        <v>8411</v>
      </c>
      <c r="F2" s="159" t="s">
        <v>8412</v>
      </c>
      <c r="G2" s="159" t="s">
        <v>206</v>
      </c>
      <c r="H2" s="151" t="s">
        <v>8422</v>
      </c>
      <c r="I2" s="338">
        <v>9.8447055799999994</v>
      </c>
      <c r="J2" s="338">
        <v>-104.30021222000001</v>
      </c>
      <c r="K2" s="38">
        <v>13</v>
      </c>
      <c r="L2">
        <v>2026</v>
      </c>
      <c r="M2" s="205" t="s">
        <v>8421</v>
      </c>
      <c r="N2" s="340">
        <v>46047.647222222222</v>
      </c>
      <c r="O2" s="340">
        <v>46047.720138888886</v>
      </c>
      <c r="P2" s="340">
        <v>46048.046527777777</v>
      </c>
      <c r="Q2" s="340">
        <v>46048.114583333336</v>
      </c>
      <c r="R2" s="339" t="s">
        <v>8422</v>
      </c>
      <c r="S2" s="239">
        <f t="shared" ref="S2:S9" si="0">P2 - O2</f>
        <v>0.32638888889050577</v>
      </c>
      <c r="T2" s="239">
        <f t="shared" ref="T2:T9" si="1">Q2 - N2</f>
        <v>0.46736111111385981</v>
      </c>
      <c r="U2" s="21">
        <f t="shared" ref="U2:U9" si="2">((VALUE(S2)) * 24) * 0.25</f>
        <v>1.9583333333430346</v>
      </c>
      <c r="V2"/>
      <c r="W2" s="337">
        <v>2517</v>
      </c>
      <c r="X2" s="155"/>
    </row>
    <row r="3" spans="1:24">
      <c r="A3" t="s">
        <v>18</v>
      </c>
      <c r="B3" s="38" t="s">
        <v>8420</v>
      </c>
      <c r="C3" s="151" t="s">
        <v>8410</v>
      </c>
      <c r="D3" s="155" t="s">
        <v>488</v>
      </c>
      <c r="E3" s="151" t="s">
        <v>8411</v>
      </c>
      <c r="F3" s="159" t="s">
        <v>8412</v>
      </c>
      <c r="G3" s="159" t="s">
        <v>206</v>
      </c>
      <c r="H3" s="151" t="s">
        <v>8422</v>
      </c>
      <c r="I3" s="289">
        <v>9.8392353099999994</v>
      </c>
      <c r="J3" s="289">
        <v>-104.29268114</v>
      </c>
      <c r="K3" s="38">
        <v>13</v>
      </c>
      <c r="L3">
        <v>2026</v>
      </c>
      <c r="M3" s="38" t="s">
        <v>8420</v>
      </c>
      <c r="N3" s="341">
        <v>46046.722222222219</v>
      </c>
      <c r="O3" s="342">
        <v>46046.795138888891</v>
      </c>
      <c r="P3" s="341">
        <v>46047.387499999997</v>
      </c>
      <c r="Q3" s="341">
        <v>46047.456250000003</v>
      </c>
      <c r="R3" s="339" t="s">
        <v>8422</v>
      </c>
      <c r="S3" s="239">
        <f t="shared" si="0"/>
        <v>0.59236111110658385</v>
      </c>
      <c r="T3" s="239">
        <f t="shared" si="1"/>
        <v>0.73402777778392192</v>
      </c>
      <c r="U3" s="21">
        <f t="shared" si="2"/>
        <v>3.5541666666395031</v>
      </c>
      <c r="V3"/>
      <c r="W3" s="38">
        <v>2530</v>
      </c>
      <c r="X3" s="155"/>
    </row>
    <row r="4" spans="1:24">
      <c r="A4" t="s">
        <v>18</v>
      </c>
      <c r="B4" s="38" t="s">
        <v>8419</v>
      </c>
      <c r="C4" s="151" t="s">
        <v>8410</v>
      </c>
      <c r="D4" s="155" t="s">
        <v>488</v>
      </c>
      <c r="E4" s="151" t="s">
        <v>8411</v>
      </c>
      <c r="F4" s="159" t="s">
        <v>8412</v>
      </c>
      <c r="G4" s="159" t="s">
        <v>206</v>
      </c>
      <c r="H4" s="151" t="s">
        <v>8422</v>
      </c>
      <c r="I4" s="289">
        <v>9.7867563099999995</v>
      </c>
      <c r="J4" s="289">
        <v>-104.28476302</v>
      </c>
      <c r="K4" s="38">
        <v>13</v>
      </c>
      <c r="L4">
        <v>2026</v>
      </c>
      <c r="M4" s="38" t="s">
        <v>8419</v>
      </c>
      <c r="N4" s="341">
        <v>46045.893055555556</v>
      </c>
      <c r="O4" s="341">
        <v>46045.963888888888</v>
      </c>
      <c r="P4" s="341">
        <v>46046.481249999997</v>
      </c>
      <c r="Q4" s="341">
        <v>46046.554861111108</v>
      </c>
      <c r="R4" s="339" t="s">
        <v>8425</v>
      </c>
      <c r="S4" s="239">
        <f t="shared" si="0"/>
        <v>0.51736111110949423</v>
      </c>
      <c r="T4" s="239">
        <f t="shared" si="1"/>
        <v>0.66180555555183673</v>
      </c>
      <c r="U4" s="21">
        <f t="shared" si="2"/>
        <v>3.1041666666569654</v>
      </c>
      <c r="V4"/>
      <c r="W4" s="38">
        <v>2517</v>
      </c>
      <c r="X4" s="155" t="s">
        <v>8428</v>
      </c>
    </row>
    <row r="5" spans="1:24">
      <c r="A5" t="s">
        <v>18</v>
      </c>
      <c r="B5" s="38" t="s">
        <v>8418</v>
      </c>
      <c r="C5" s="151" t="s">
        <v>8410</v>
      </c>
      <c r="D5" s="155" t="s">
        <v>488</v>
      </c>
      <c r="E5" s="151" t="s">
        <v>8411</v>
      </c>
      <c r="F5" s="159" t="s">
        <v>8412</v>
      </c>
      <c r="G5" s="159" t="s">
        <v>206</v>
      </c>
      <c r="H5" s="151" t="s">
        <v>8422</v>
      </c>
      <c r="I5" s="38">
        <v>9.9072198300000007</v>
      </c>
      <c r="J5" s="38">
        <v>-104.29770732</v>
      </c>
      <c r="K5" s="38">
        <v>13</v>
      </c>
      <c r="L5">
        <v>2026</v>
      </c>
      <c r="M5" s="38" t="s">
        <v>8418</v>
      </c>
      <c r="N5" s="341">
        <v>46043.09652777778</v>
      </c>
      <c r="O5" s="341">
        <v>46043.168055555558</v>
      </c>
      <c r="P5" s="341">
        <v>46043.742361111108</v>
      </c>
      <c r="Q5" s="341">
        <v>46043.8125</v>
      </c>
      <c r="R5" s="339" t="s">
        <v>8424</v>
      </c>
      <c r="S5" s="239">
        <f t="shared" si="0"/>
        <v>0.57430555555038154</v>
      </c>
      <c r="T5" s="239">
        <f t="shared" si="1"/>
        <v>0.71597222222044365</v>
      </c>
      <c r="U5" s="21">
        <f t="shared" si="2"/>
        <v>3.4458333333022892</v>
      </c>
      <c r="V5"/>
      <c r="W5" s="38">
        <v>2560</v>
      </c>
      <c r="X5" s="155" t="s">
        <v>8430</v>
      </c>
    </row>
    <row r="6" spans="1:24">
      <c r="A6" t="s">
        <v>18</v>
      </c>
      <c r="B6" s="38" t="s">
        <v>8417</v>
      </c>
      <c r="C6" s="151" t="s">
        <v>8410</v>
      </c>
      <c r="D6" s="155" t="s">
        <v>488</v>
      </c>
      <c r="E6" s="151" t="s">
        <v>8411</v>
      </c>
      <c r="F6" s="159" t="s">
        <v>8412</v>
      </c>
      <c r="G6" s="159" t="s">
        <v>206</v>
      </c>
      <c r="H6" s="151" t="s">
        <v>8422</v>
      </c>
      <c r="I6" s="289">
        <v>9.7883275600000008</v>
      </c>
      <c r="J6" s="38">
        <v>-104.28065954</v>
      </c>
      <c r="K6" s="38">
        <v>13</v>
      </c>
      <c r="L6">
        <v>2026</v>
      </c>
      <c r="M6" s="38" t="s">
        <v>8417</v>
      </c>
      <c r="N6" s="341">
        <v>46041.20416666667</v>
      </c>
      <c r="O6" s="341">
        <v>46041.279166666667</v>
      </c>
      <c r="P6" s="341">
        <v>46041.981944444444</v>
      </c>
      <c r="Q6" s="341">
        <v>46042.080555555556</v>
      </c>
      <c r="R6" s="339" t="s">
        <v>8422</v>
      </c>
      <c r="S6" s="239">
        <f t="shared" si="0"/>
        <v>0.70277777777664596</v>
      </c>
      <c r="T6" s="239">
        <f t="shared" si="1"/>
        <v>0.87638888888614019</v>
      </c>
      <c r="U6" s="21">
        <f t="shared" si="2"/>
        <v>4.2166666666598758</v>
      </c>
      <c r="V6"/>
      <c r="W6" s="38">
        <v>2517</v>
      </c>
      <c r="X6" s="155" t="s">
        <v>8429</v>
      </c>
    </row>
    <row r="7" spans="1:24">
      <c r="A7" t="s">
        <v>18</v>
      </c>
      <c r="B7" s="38" t="s">
        <v>8416</v>
      </c>
      <c r="C7" s="151" t="s">
        <v>8410</v>
      </c>
      <c r="D7" s="155" t="s">
        <v>488</v>
      </c>
      <c r="E7" s="151" t="s">
        <v>8411</v>
      </c>
      <c r="F7" s="159" t="s">
        <v>8412</v>
      </c>
      <c r="G7" s="159" t="s">
        <v>206</v>
      </c>
      <c r="H7" s="151" t="s">
        <v>8422</v>
      </c>
      <c r="I7" s="289">
        <v>9.7869724900000001</v>
      </c>
      <c r="J7" s="289">
        <v>-104.28232742</v>
      </c>
      <c r="K7" s="38">
        <v>13</v>
      </c>
      <c r="L7">
        <v>2026</v>
      </c>
      <c r="M7" s="38" t="s">
        <v>8416</v>
      </c>
      <c r="N7" s="341">
        <v>46040.076388888891</v>
      </c>
      <c r="O7" s="341">
        <v>46040.171527777777</v>
      </c>
      <c r="P7" s="341">
        <v>46040.695833333331</v>
      </c>
      <c r="Q7" s="341">
        <v>46040.767361111109</v>
      </c>
      <c r="R7" s="339" t="s">
        <v>8422</v>
      </c>
      <c r="S7" s="239">
        <f t="shared" si="0"/>
        <v>0.52430555555474712</v>
      </c>
      <c r="T7" s="239">
        <f t="shared" si="1"/>
        <v>0.69097222221898846</v>
      </c>
      <c r="U7" s="21">
        <f t="shared" si="2"/>
        <v>3.1458333333284827</v>
      </c>
      <c r="V7"/>
      <c r="W7" s="38">
        <v>2517</v>
      </c>
      <c r="X7" s="155" t="s">
        <v>8428</v>
      </c>
    </row>
    <row r="8" spans="1:24">
      <c r="A8" t="s">
        <v>18</v>
      </c>
      <c r="B8" s="38" t="s">
        <v>8415</v>
      </c>
      <c r="C8" s="151" t="s">
        <v>8410</v>
      </c>
      <c r="D8" s="155" t="s">
        <v>488</v>
      </c>
      <c r="E8" s="151" t="s">
        <v>8411</v>
      </c>
      <c r="F8" s="159" t="s">
        <v>8412</v>
      </c>
      <c r="G8" s="159" t="s">
        <v>206</v>
      </c>
      <c r="H8" s="151" t="s">
        <v>8422</v>
      </c>
      <c r="I8" s="289">
        <v>9.7900474099999997</v>
      </c>
      <c r="J8" s="289">
        <v>-104.28640892</v>
      </c>
      <c r="K8" s="38">
        <v>13</v>
      </c>
      <c r="L8">
        <v>2026</v>
      </c>
      <c r="M8" s="38" t="s">
        <v>8415</v>
      </c>
      <c r="N8" s="341">
        <v>46039.152083333334</v>
      </c>
      <c r="O8" s="341">
        <v>46039.224305555559</v>
      </c>
      <c r="P8" s="341">
        <v>46039.702777777777</v>
      </c>
      <c r="Q8" s="341">
        <v>46039.769444444442</v>
      </c>
      <c r="R8" s="339" t="s">
        <v>8422</v>
      </c>
      <c r="S8" s="239">
        <f t="shared" si="0"/>
        <v>0.47847222221753327</v>
      </c>
      <c r="T8" s="239">
        <f t="shared" si="1"/>
        <v>0.61736111110803904</v>
      </c>
      <c r="U8" s="21">
        <f t="shared" si="2"/>
        <v>2.8708333333051996</v>
      </c>
      <c r="V8"/>
      <c r="W8" s="38">
        <v>2531</v>
      </c>
      <c r="X8" s="155" t="s">
        <v>8427</v>
      </c>
    </row>
    <row r="9" spans="1:24">
      <c r="A9" t="s">
        <v>18</v>
      </c>
      <c r="B9" s="38" t="s">
        <v>8414</v>
      </c>
      <c r="C9" s="151" t="s">
        <v>8410</v>
      </c>
      <c r="D9" s="155" t="s">
        <v>488</v>
      </c>
      <c r="E9" s="151" t="s">
        <v>8411</v>
      </c>
      <c r="F9" s="159" t="s">
        <v>8412</v>
      </c>
      <c r="G9" s="159" t="s">
        <v>206</v>
      </c>
      <c r="H9" s="151" t="s">
        <v>8422</v>
      </c>
      <c r="I9" s="289">
        <v>9.8387332599999997</v>
      </c>
      <c r="J9" s="38">
        <v>-104.28907328</v>
      </c>
      <c r="K9" s="38">
        <v>13</v>
      </c>
      <c r="L9">
        <v>2026</v>
      </c>
      <c r="M9" s="38" t="s">
        <v>8414</v>
      </c>
      <c r="N9" s="341">
        <v>46037.712500000001</v>
      </c>
      <c r="O9" s="341">
        <v>46037.783333333333</v>
      </c>
      <c r="P9" s="341">
        <v>46038.636805555558</v>
      </c>
      <c r="Q9" s="341">
        <v>46038.706944444442</v>
      </c>
      <c r="R9" s="339" t="s">
        <v>8422</v>
      </c>
      <c r="S9" s="239">
        <f t="shared" si="0"/>
        <v>0.85347222222480923</v>
      </c>
      <c r="T9" s="239">
        <f t="shared" si="1"/>
        <v>0.99444444444088731</v>
      </c>
      <c r="U9" s="21">
        <f t="shared" si="2"/>
        <v>5.1208333333488554</v>
      </c>
      <c r="V9"/>
      <c r="W9" s="38">
        <v>2561</v>
      </c>
      <c r="X9" s="155" t="s">
        <v>8426</v>
      </c>
    </row>
    <row r="10" spans="1:24">
      <c r="A10" t="s">
        <v>18</v>
      </c>
      <c r="B10" s="38" t="s">
        <v>8390</v>
      </c>
      <c r="C10" s="151" t="s">
        <v>8393</v>
      </c>
      <c r="D10" s="151" t="s">
        <v>1868</v>
      </c>
      <c r="E10" s="151" t="s">
        <v>8399</v>
      </c>
      <c r="F10" s="159" t="s">
        <v>8400</v>
      </c>
      <c r="G10" s="157" t="s">
        <v>273</v>
      </c>
      <c r="H10" s="151" t="s">
        <v>491</v>
      </c>
      <c r="I10" s="289">
        <v>36.155129840000001</v>
      </c>
      <c r="J10" s="289">
        <v>-122.42361237</v>
      </c>
      <c r="K10" s="38">
        <v>10</v>
      </c>
      <c r="L10">
        <v>2025</v>
      </c>
      <c r="M10" s="38" t="s">
        <v>8390</v>
      </c>
      <c r="N10" s="341">
        <v>45961.825694444444</v>
      </c>
      <c r="O10" s="343">
        <v>45961.884722222225</v>
      </c>
      <c r="P10" s="341">
        <v>45962.102777777778</v>
      </c>
      <c r="Q10" s="341">
        <v>45962.150694444441</v>
      </c>
      <c r="R10" s="38" t="s">
        <v>8391</v>
      </c>
      <c r="S10" s="239">
        <f t="shared" ref="S10:S18" si="3">P10 - O10</f>
        <v>0.21805555555329192</v>
      </c>
      <c r="T10" s="239">
        <f t="shared" ref="T10:T18" si="4">Q10 - N10</f>
        <v>0.32499999999708962</v>
      </c>
      <c r="U10" s="21">
        <f t="shared" ref="U10:U18" si="5">((VALUE(S10)) * 24) * 0.25</f>
        <v>1.3083333333197515</v>
      </c>
      <c r="V10"/>
      <c r="W10" s="38">
        <v>1914</v>
      </c>
      <c r="X10" s="155" t="s">
        <v>8392</v>
      </c>
    </row>
    <row r="11" spans="1:24">
      <c r="A11" t="s">
        <v>18</v>
      </c>
      <c r="B11" s="38" t="s">
        <v>8388</v>
      </c>
      <c r="C11" s="151" t="s">
        <v>8393</v>
      </c>
      <c r="D11" s="151" t="s">
        <v>1868</v>
      </c>
      <c r="E11" s="151" t="s">
        <v>8399</v>
      </c>
      <c r="F11" s="159" t="s">
        <v>8400</v>
      </c>
      <c r="G11" s="157" t="s">
        <v>273</v>
      </c>
      <c r="H11" s="151" t="s">
        <v>491</v>
      </c>
      <c r="I11" s="289">
        <v>36.100322310000003</v>
      </c>
      <c r="J11" s="289">
        <v>-122.59984141</v>
      </c>
      <c r="K11" s="38">
        <v>10</v>
      </c>
      <c r="L11">
        <v>2025</v>
      </c>
      <c r="M11" s="38" t="s">
        <v>8388</v>
      </c>
      <c r="N11" s="157">
        <v>45960.070833333331</v>
      </c>
      <c r="O11" s="157">
        <v>45960.15902777778</v>
      </c>
      <c r="P11" s="157">
        <v>45960.461805555555</v>
      </c>
      <c r="Q11" s="157">
        <v>45960.55</v>
      </c>
      <c r="R11" s="38" t="s">
        <v>8373</v>
      </c>
      <c r="S11" s="239">
        <f t="shared" si="3"/>
        <v>0.30277777777519077</v>
      </c>
      <c r="T11" s="239">
        <f t="shared" si="4"/>
        <v>0.47916666667151731</v>
      </c>
      <c r="U11" s="21">
        <f t="shared" si="5"/>
        <v>1.8166666666511446</v>
      </c>
      <c r="V11"/>
      <c r="W11" s="38">
        <v>3316</v>
      </c>
      <c r="X11" s="155" t="s">
        <v>8389</v>
      </c>
    </row>
    <row r="12" spans="1:24">
      <c r="A12" t="s">
        <v>18</v>
      </c>
      <c r="B12" s="38" t="s">
        <v>8387</v>
      </c>
      <c r="C12" s="151" t="s">
        <v>8393</v>
      </c>
      <c r="D12" s="151" t="s">
        <v>1868</v>
      </c>
      <c r="E12" s="151" t="s">
        <v>8399</v>
      </c>
      <c r="F12" s="159" t="s">
        <v>8400</v>
      </c>
      <c r="G12" s="157" t="s">
        <v>273</v>
      </c>
      <c r="H12" s="151" t="s">
        <v>491</v>
      </c>
      <c r="I12" s="289">
        <v>36.101768069999999</v>
      </c>
      <c r="J12" s="289">
        <v>-122.59975222</v>
      </c>
      <c r="K12" s="38">
        <v>10</v>
      </c>
      <c r="L12">
        <v>2025</v>
      </c>
      <c r="M12" s="38" t="s">
        <v>8387</v>
      </c>
      <c r="N12" s="157">
        <v>45958.638194444444</v>
      </c>
      <c r="O12" s="157">
        <v>45958.724999999999</v>
      </c>
      <c r="P12" s="157">
        <v>45959.045138888891</v>
      </c>
      <c r="Q12" s="157">
        <v>45959.118055555555</v>
      </c>
      <c r="R12" s="38" t="s">
        <v>8373</v>
      </c>
      <c r="S12" s="239">
        <f t="shared" si="3"/>
        <v>0.32013888889196096</v>
      </c>
      <c r="T12" s="239">
        <f t="shared" si="4"/>
        <v>0.47986111111094942</v>
      </c>
      <c r="U12" s="21">
        <f t="shared" si="5"/>
        <v>1.9208333333517658</v>
      </c>
      <c r="V12"/>
      <c r="W12" s="38">
        <v>3317</v>
      </c>
      <c r="X12" s="155" t="s">
        <v>8376</v>
      </c>
    </row>
    <row r="13" spans="1:24">
      <c r="A13" t="s">
        <v>18</v>
      </c>
      <c r="B13" s="38" t="s">
        <v>8385</v>
      </c>
      <c r="C13" s="151" t="s">
        <v>8393</v>
      </c>
      <c r="D13" s="151" t="s">
        <v>1868</v>
      </c>
      <c r="E13" s="151" t="s">
        <v>8399</v>
      </c>
      <c r="F13" s="159" t="s">
        <v>8400</v>
      </c>
      <c r="G13" s="157" t="s">
        <v>273</v>
      </c>
      <c r="H13" s="151" t="s">
        <v>491</v>
      </c>
      <c r="I13" s="289">
        <v>35.64414824</v>
      </c>
      <c r="J13" s="38">
        <v>-122.00010163</v>
      </c>
      <c r="K13" s="38">
        <v>10</v>
      </c>
      <c r="L13">
        <v>2025</v>
      </c>
      <c r="M13" s="38" t="s">
        <v>8385</v>
      </c>
      <c r="N13" s="157">
        <v>45956.631249999999</v>
      </c>
      <c r="O13" s="157">
        <v>45956.67083333333</v>
      </c>
      <c r="P13" s="157">
        <v>45957.099305555559</v>
      </c>
      <c r="Q13" s="157">
        <v>45957.133333333331</v>
      </c>
      <c r="R13" s="38" t="s">
        <v>8383</v>
      </c>
      <c r="S13" s="239">
        <f t="shared" si="3"/>
        <v>0.4284722222291748</v>
      </c>
      <c r="T13" s="239">
        <f t="shared" si="4"/>
        <v>0.50208333333284827</v>
      </c>
      <c r="U13" s="21">
        <f t="shared" si="5"/>
        <v>2.5708333333750488</v>
      </c>
      <c r="V13"/>
      <c r="W13" s="38">
        <v>1195</v>
      </c>
      <c r="X13" s="155" t="s">
        <v>8386</v>
      </c>
    </row>
    <row r="14" spans="1:24">
      <c r="A14" t="s">
        <v>18</v>
      </c>
      <c r="B14" s="38" t="s">
        <v>8382</v>
      </c>
      <c r="C14" s="151" t="s">
        <v>8393</v>
      </c>
      <c r="D14" s="151" t="s">
        <v>1868</v>
      </c>
      <c r="E14" s="151" t="s">
        <v>8399</v>
      </c>
      <c r="F14" s="159" t="s">
        <v>8400</v>
      </c>
      <c r="G14" s="157" t="s">
        <v>273</v>
      </c>
      <c r="H14" s="151" t="s">
        <v>491</v>
      </c>
      <c r="I14" s="289">
        <v>35.644061790000002</v>
      </c>
      <c r="J14" s="289">
        <v>-122.00196226</v>
      </c>
      <c r="K14" s="38">
        <v>10</v>
      </c>
      <c r="L14">
        <v>2025</v>
      </c>
      <c r="M14" s="38" t="s">
        <v>8382</v>
      </c>
      <c r="N14" s="157">
        <v>45955.636111111111</v>
      </c>
      <c r="O14" s="157">
        <v>45955.677777777775</v>
      </c>
      <c r="P14" s="157">
        <v>45955.765277777777</v>
      </c>
      <c r="Q14" s="157">
        <v>45955.799305555556</v>
      </c>
      <c r="R14" s="38" t="s">
        <v>8383</v>
      </c>
      <c r="S14" s="239">
        <f t="shared" si="3"/>
        <v>8.7500000001455192E-2</v>
      </c>
      <c r="T14" s="239">
        <f t="shared" si="4"/>
        <v>0.16319444444525288</v>
      </c>
      <c r="U14" s="21">
        <f t="shared" si="5"/>
        <v>0.52500000000873115</v>
      </c>
      <c r="V14"/>
      <c r="W14" s="38">
        <v>1196</v>
      </c>
      <c r="X14" s="155" t="s">
        <v>8384</v>
      </c>
    </row>
    <row r="15" spans="1:24">
      <c r="A15" t="s">
        <v>18</v>
      </c>
      <c r="B15" s="38" t="s">
        <v>8380</v>
      </c>
      <c r="C15" s="151" t="s">
        <v>8393</v>
      </c>
      <c r="D15" s="151" t="s">
        <v>1868</v>
      </c>
      <c r="E15" s="151" t="s">
        <v>8399</v>
      </c>
      <c r="F15" s="159" t="s">
        <v>8400</v>
      </c>
      <c r="G15" s="157" t="s">
        <v>273</v>
      </c>
      <c r="H15" s="151" t="s">
        <v>491</v>
      </c>
      <c r="I15" s="289">
        <v>35.448833970000003</v>
      </c>
      <c r="J15" s="289">
        <v>-121.19849239</v>
      </c>
      <c r="K15" s="38">
        <v>10</v>
      </c>
      <c r="L15">
        <v>2025</v>
      </c>
      <c r="M15" s="38" t="s">
        <v>8380</v>
      </c>
      <c r="N15" s="157">
        <v>45954.663194444445</v>
      </c>
      <c r="O15" s="157">
        <v>45954.679166666669</v>
      </c>
      <c r="P15" s="157">
        <v>45955.025694444441</v>
      </c>
      <c r="Q15" s="157">
        <v>45955.037499999999</v>
      </c>
      <c r="R15" s="38" t="s">
        <v>8375</v>
      </c>
      <c r="S15" s="239">
        <f t="shared" si="3"/>
        <v>0.34652777777228039</v>
      </c>
      <c r="T15" s="239">
        <f t="shared" si="4"/>
        <v>0.37430555555329192</v>
      </c>
      <c r="U15" s="21">
        <f t="shared" si="5"/>
        <v>2.0791666666336823</v>
      </c>
      <c r="V15"/>
      <c r="W15" s="38">
        <v>342</v>
      </c>
      <c r="X15" s="155" t="s">
        <v>8381</v>
      </c>
    </row>
    <row r="16" spans="1:24">
      <c r="A16" t="s">
        <v>18</v>
      </c>
      <c r="B16" s="38" t="s">
        <v>8377</v>
      </c>
      <c r="C16" s="151" t="s">
        <v>8393</v>
      </c>
      <c r="D16" s="151" t="s">
        <v>1868</v>
      </c>
      <c r="E16" s="151" t="s">
        <v>8399</v>
      </c>
      <c r="F16" s="159" t="s">
        <v>8400</v>
      </c>
      <c r="G16" s="157" t="s">
        <v>273</v>
      </c>
      <c r="H16" s="151" t="s">
        <v>491</v>
      </c>
      <c r="I16" s="38">
        <v>35.448296089999999</v>
      </c>
      <c r="J16" s="38" t="s">
        <v>8379</v>
      </c>
      <c r="K16" s="38">
        <v>10</v>
      </c>
      <c r="L16">
        <v>2025</v>
      </c>
      <c r="M16" s="38" t="s">
        <v>8377</v>
      </c>
      <c r="N16" s="157">
        <v>45954.477777777778</v>
      </c>
      <c r="O16" s="157">
        <v>45954.493750000001</v>
      </c>
      <c r="P16" s="157">
        <v>45954.637499999997</v>
      </c>
      <c r="Q16" s="157">
        <v>45954.65625</v>
      </c>
      <c r="R16" s="38" t="s">
        <v>8375</v>
      </c>
      <c r="S16" s="239">
        <f t="shared" si="3"/>
        <v>0.14374999999563443</v>
      </c>
      <c r="T16" s="239">
        <f t="shared" si="4"/>
        <v>0.17847222222189885</v>
      </c>
      <c r="U16" s="21">
        <f t="shared" si="5"/>
        <v>0.86249999997380655</v>
      </c>
      <c r="V16"/>
      <c r="W16" s="38">
        <v>341</v>
      </c>
      <c r="X16" s="155" t="s">
        <v>8378</v>
      </c>
    </row>
    <row r="17" spans="1:24">
      <c r="A17" t="s">
        <v>18</v>
      </c>
      <c r="B17" s="38" t="s">
        <v>8374</v>
      </c>
      <c r="C17" s="151" t="s">
        <v>8393</v>
      </c>
      <c r="D17" s="151" t="s">
        <v>1868</v>
      </c>
      <c r="E17" s="151" t="s">
        <v>8399</v>
      </c>
      <c r="F17" s="159" t="s">
        <v>8400</v>
      </c>
      <c r="G17" s="157" t="s">
        <v>273</v>
      </c>
      <c r="H17" s="151" t="s">
        <v>491</v>
      </c>
      <c r="I17" s="289">
        <v>35.447998310000003</v>
      </c>
      <c r="J17" s="289">
        <v>-121.19803001</v>
      </c>
      <c r="K17" s="38">
        <v>10</v>
      </c>
      <c r="L17">
        <v>2025</v>
      </c>
      <c r="M17" s="38" t="s">
        <v>8374</v>
      </c>
      <c r="N17" s="157">
        <v>45953.711805555555</v>
      </c>
      <c r="O17" s="157">
        <v>45953.729861111111</v>
      </c>
      <c r="P17" s="157">
        <v>45954.023611111108</v>
      </c>
      <c r="Q17" s="157">
        <v>45954.036111111112</v>
      </c>
      <c r="R17" s="38" t="s">
        <v>8375</v>
      </c>
      <c r="S17" s="239">
        <f t="shared" si="3"/>
        <v>0.29374999999708962</v>
      </c>
      <c r="T17" s="239">
        <f t="shared" si="4"/>
        <v>0.3243055555576575</v>
      </c>
      <c r="U17" s="21">
        <f t="shared" si="5"/>
        <v>1.7624999999825377</v>
      </c>
      <c r="V17"/>
      <c r="W17" s="38">
        <v>344</v>
      </c>
      <c r="X17" s="155" t="s">
        <v>8376</v>
      </c>
    </row>
    <row r="18" spans="1:24">
      <c r="A18" t="s">
        <v>18</v>
      </c>
      <c r="B18" s="38" t="s">
        <v>8372</v>
      </c>
      <c r="C18" s="151" t="s">
        <v>8393</v>
      </c>
      <c r="D18" s="151" t="s">
        <v>1868</v>
      </c>
      <c r="E18" s="151" t="s">
        <v>8399</v>
      </c>
      <c r="F18" s="159" t="s">
        <v>8400</v>
      </c>
      <c r="G18" s="157" t="s">
        <v>273</v>
      </c>
      <c r="H18" s="151" t="s">
        <v>491</v>
      </c>
      <c r="I18" s="38">
        <v>36.100730130000002</v>
      </c>
      <c r="J18" s="38">
        <v>-122.59806252</v>
      </c>
      <c r="K18" s="38">
        <v>10</v>
      </c>
      <c r="L18">
        <v>2025</v>
      </c>
      <c r="M18" s="38" t="s">
        <v>8372</v>
      </c>
      <c r="N18" s="157">
        <v>45952.65</v>
      </c>
      <c r="O18" s="157">
        <v>45952.74722222222</v>
      </c>
      <c r="P18" s="157">
        <v>45952.95208333333</v>
      </c>
      <c r="Q18" s="157">
        <v>45953.035416666666</v>
      </c>
      <c r="R18" s="38" t="s">
        <v>8373</v>
      </c>
      <c r="S18" s="239">
        <f t="shared" si="3"/>
        <v>0.20486111110949423</v>
      </c>
      <c r="T18" s="239">
        <f t="shared" si="4"/>
        <v>0.38541666666424135</v>
      </c>
      <c r="U18" s="21">
        <f t="shared" si="5"/>
        <v>1.2291666666569654</v>
      </c>
      <c r="V18"/>
      <c r="W18" s="38">
        <v>3313</v>
      </c>
      <c r="X18" s="162" t="s">
        <v>8405</v>
      </c>
    </row>
    <row r="19" spans="1:24">
      <c r="A19" t="s">
        <v>18</v>
      </c>
      <c r="B19" s="289" t="s">
        <v>8324</v>
      </c>
      <c r="C19" s="151" t="s">
        <v>8275</v>
      </c>
      <c r="D19" s="155" t="s">
        <v>488</v>
      </c>
      <c r="E19" s="151" t="s">
        <v>8274</v>
      </c>
      <c r="F19" s="38" t="s">
        <v>1107</v>
      </c>
      <c r="G19" s="157" t="s">
        <v>273</v>
      </c>
      <c r="H19" s="176" t="s">
        <v>1830</v>
      </c>
      <c r="I19" s="289">
        <v>44.571139129999999</v>
      </c>
      <c r="J19" s="289">
        <v>-125.14809665</v>
      </c>
      <c r="K19" s="38">
        <v>10</v>
      </c>
      <c r="L19">
        <v>2025</v>
      </c>
      <c r="M19" s="289" t="s">
        <v>8324</v>
      </c>
      <c r="N19" s="308">
        <v>45897.847222222219</v>
      </c>
      <c r="O19" s="308">
        <v>45897.87777777778</v>
      </c>
      <c r="P19" s="308">
        <v>45898.250694444447</v>
      </c>
      <c r="Q19" s="308">
        <v>45898.276388888888</v>
      </c>
      <c r="R19" s="289" t="s">
        <v>8334</v>
      </c>
      <c r="S19" s="239">
        <f t="shared" ref="S19:S67" si="6">P19 - O19</f>
        <v>0.37291666666715173</v>
      </c>
      <c r="T19" s="239">
        <f t="shared" ref="T19:T67" si="7">Q19 - N19</f>
        <v>0.42916666666860692</v>
      </c>
      <c r="U19" s="21">
        <f t="shared" ref="U19:U67" si="8">((VALUE(S19)) * 24) * 0.25</f>
        <v>2.2375000000029104</v>
      </c>
      <c r="V19"/>
      <c r="W19" s="316">
        <v>778</v>
      </c>
      <c r="X19" s="325" t="s">
        <v>8360</v>
      </c>
    </row>
    <row r="20" spans="1:24">
      <c r="A20" t="s">
        <v>18</v>
      </c>
      <c r="B20" s="289" t="s">
        <v>8323</v>
      </c>
      <c r="C20" s="151" t="s">
        <v>8275</v>
      </c>
      <c r="D20" s="155" t="s">
        <v>488</v>
      </c>
      <c r="E20" s="151" t="s">
        <v>8274</v>
      </c>
      <c r="F20" s="38" t="s">
        <v>1107</v>
      </c>
      <c r="G20" s="157" t="s">
        <v>273</v>
      </c>
      <c r="H20" s="176" t="s">
        <v>1830</v>
      </c>
      <c r="I20" s="289">
        <v>44.637227490000001</v>
      </c>
      <c r="J20" s="289">
        <v>-124.30569208999999</v>
      </c>
      <c r="K20" s="38">
        <v>10</v>
      </c>
      <c r="L20">
        <v>2025</v>
      </c>
      <c r="M20" s="289" t="s">
        <v>8323</v>
      </c>
      <c r="N20" s="308">
        <v>45897.554166666669</v>
      </c>
      <c r="O20" s="308">
        <v>45897.572222222225</v>
      </c>
      <c r="P20" s="308">
        <v>45897.662499999999</v>
      </c>
      <c r="Q20" s="308">
        <v>45897.669444444444</v>
      </c>
      <c r="R20" s="289" t="s">
        <v>1730</v>
      </c>
      <c r="S20" s="239">
        <f t="shared" si="6"/>
        <v>9.0277777773735579E-2</v>
      </c>
      <c r="T20" s="239">
        <f t="shared" si="7"/>
        <v>0.11527777777519077</v>
      </c>
      <c r="U20" s="21">
        <f t="shared" si="8"/>
        <v>0.54166666664241347</v>
      </c>
      <c r="V20"/>
      <c r="W20" s="316">
        <v>81</v>
      </c>
      <c r="X20" s="325" t="s">
        <v>8368</v>
      </c>
    </row>
    <row r="21" spans="1:24">
      <c r="A21" t="s">
        <v>18</v>
      </c>
      <c r="B21" s="289" t="s">
        <v>8322</v>
      </c>
      <c r="C21" s="151" t="s">
        <v>8275</v>
      </c>
      <c r="D21" s="155" t="s">
        <v>488</v>
      </c>
      <c r="E21" s="151" t="s">
        <v>8274</v>
      </c>
      <c r="F21" s="38" t="s">
        <v>1107</v>
      </c>
      <c r="G21" s="157" t="s">
        <v>273</v>
      </c>
      <c r="H21" s="176" t="s">
        <v>1830</v>
      </c>
      <c r="I21" s="289">
        <v>44.637446269999998</v>
      </c>
      <c r="J21" s="289">
        <v>-124.30562528</v>
      </c>
      <c r="K21" s="38">
        <v>10</v>
      </c>
      <c r="L21">
        <v>2025</v>
      </c>
      <c r="M21" s="289" t="s">
        <v>8322</v>
      </c>
      <c r="N21" s="308">
        <v>45897.36041666667</v>
      </c>
      <c r="O21" s="308">
        <v>45897.376388888886</v>
      </c>
      <c r="P21" s="308">
        <v>45897.470833333333</v>
      </c>
      <c r="Q21" s="308">
        <v>45897.476388888892</v>
      </c>
      <c r="R21" s="289" t="s">
        <v>1730</v>
      </c>
      <c r="S21" s="239">
        <f t="shared" si="6"/>
        <v>9.4444444446708076E-2</v>
      </c>
      <c r="T21" s="239">
        <f t="shared" si="7"/>
        <v>0.11597222222189885</v>
      </c>
      <c r="U21" s="21">
        <f t="shared" si="8"/>
        <v>0.56666666668024845</v>
      </c>
      <c r="V21"/>
      <c r="W21" s="316">
        <v>81</v>
      </c>
      <c r="X21" s="325" t="s">
        <v>8367</v>
      </c>
    </row>
    <row r="22" spans="1:24">
      <c r="A22" t="s">
        <v>18</v>
      </c>
      <c r="B22" s="289" t="s">
        <v>8321</v>
      </c>
      <c r="C22" s="151" t="s">
        <v>8275</v>
      </c>
      <c r="D22" s="155" t="s">
        <v>488</v>
      </c>
      <c r="E22" s="151" t="s">
        <v>8274</v>
      </c>
      <c r="F22" s="38" t="s">
        <v>1107</v>
      </c>
      <c r="G22" s="157" t="s">
        <v>273</v>
      </c>
      <c r="H22" s="176" t="s">
        <v>1830</v>
      </c>
      <c r="I22" s="289">
        <v>44.369518839999998</v>
      </c>
      <c r="J22" s="289">
        <v>-124.95394856999999</v>
      </c>
      <c r="K22" s="38">
        <v>10</v>
      </c>
      <c r="L22">
        <v>2025</v>
      </c>
      <c r="M22" s="289" t="s">
        <v>8321</v>
      </c>
      <c r="N22" s="308">
        <v>45897.081944444442</v>
      </c>
      <c r="O22" s="308">
        <v>45897.101388888892</v>
      </c>
      <c r="P22" s="308">
        <v>45897.173611111109</v>
      </c>
      <c r="Q22" s="308">
        <v>45897.191666666666</v>
      </c>
      <c r="R22" s="289" t="s">
        <v>1356</v>
      </c>
      <c r="S22" s="239">
        <f t="shared" si="6"/>
        <v>7.2222222217533272E-2</v>
      </c>
      <c r="T22" s="239">
        <f t="shared" si="7"/>
        <v>0.10972222222335404</v>
      </c>
      <c r="U22" s="21">
        <f t="shared" si="8"/>
        <v>0.43333333330519963</v>
      </c>
      <c r="V22"/>
      <c r="W22" s="316">
        <v>580</v>
      </c>
      <c r="X22" s="325" t="s">
        <v>7293</v>
      </c>
    </row>
    <row r="23" spans="1:24">
      <c r="A23" t="s">
        <v>18</v>
      </c>
      <c r="B23" s="289" t="s">
        <v>8320</v>
      </c>
      <c r="C23" s="151" t="s">
        <v>8275</v>
      </c>
      <c r="D23" s="155" t="s">
        <v>488</v>
      </c>
      <c r="E23" s="151" t="s">
        <v>8274</v>
      </c>
      <c r="F23" s="38" t="s">
        <v>1107</v>
      </c>
      <c r="G23" s="157" t="s">
        <v>273</v>
      </c>
      <c r="H23" s="176" t="s">
        <v>1830</v>
      </c>
      <c r="I23" s="289">
        <v>44.369518839999998</v>
      </c>
      <c r="J23" s="289">
        <v>-124.95394856999999</v>
      </c>
      <c r="K23" s="38">
        <v>10</v>
      </c>
      <c r="L23">
        <v>2025</v>
      </c>
      <c r="M23" s="289" t="s">
        <v>8320</v>
      </c>
      <c r="N23" s="308">
        <v>45896.89166666667</v>
      </c>
      <c r="O23" s="308">
        <v>45896.92291666667</v>
      </c>
      <c r="P23" s="308">
        <v>45897.043055555558</v>
      </c>
      <c r="Q23" s="308">
        <v>45897.0625</v>
      </c>
      <c r="R23" s="289" t="s">
        <v>1356</v>
      </c>
      <c r="S23" s="239">
        <f t="shared" si="6"/>
        <v>0.12013888888759539</v>
      </c>
      <c r="T23" s="239">
        <f t="shared" si="7"/>
        <v>0.17083333332993789</v>
      </c>
      <c r="U23" s="21">
        <f t="shared" si="8"/>
        <v>0.72083333332557231</v>
      </c>
      <c r="V23"/>
      <c r="W23" s="316">
        <v>582</v>
      </c>
      <c r="X23" s="325" t="s">
        <v>7286</v>
      </c>
    </row>
    <row r="24" spans="1:24">
      <c r="A24" t="s">
        <v>18</v>
      </c>
      <c r="B24" s="289" t="s">
        <v>8319</v>
      </c>
      <c r="C24" s="151" t="s">
        <v>8275</v>
      </c>
      <c r="D24" s="155" t="s">
        <v>488</v>
      </c>
      <c r="E24" s="151" t="s">
        <v>8274</v>
      </c>
      <c r="F24" s="38" t="s">
        <v>1107</v>
      </c>
      <c r="G24" s="157" t="s">
        <v>273</v>
      </c>
      <c r="H24" s="176" t="s">
        <v>1830</v>
      </c>
      <c r="I24" s="289">
        <v>44.637357510000001</v>
      </c>
      <c r="J24" s="289">
        <v>-124.30548105</v>
      </c>
      <c r="K24" s="38">
        <v>10</v>
      </c>
      <c r="L24">
        <v>2025</v>
      </c>
      <c r="M24" s="289" t="s">
        <v>8319</v>
      </c>
      <c r="N24" s="308">
        <v>45896.657638888886</v>
      </c>
      <c r="O24" s="308">
        <v>45896.679166666669</v>
      </c>
      <c r="P24" s="308">
        <v>45896.698611111111</v>
      </c>
      <c r="Q24" s="308">
        <v>45896.702777777777</v>
      </c>
      <c r="R24" s="289" t="s">
        <v>1730</v>
      </c>
      <c r="S24" s="239">
        <f t="shared" si="6"/>
        <v>1.9444444442342501E-2</v>
      </c>
      <c r="T24" s="239">
        <f t="shared" si="7"/>
        <v>4.5138888890505768E-2</v>
      </c>
      <c r="U24" s="21">
        <f t="shared" si="8"/>
        <v>0.11666666665405501</v>
      </c>
      <c r="V24"/>
      <c r="W24" s="316">
        <v>80</v>
      </c>
      <c r="X24" s="325" t="s">
        <v>8366</v>
      </c>
    </row>
    <row r="25" spans="1:24">
      <c r="A25" t="s">
        <v>18</v>
      </c>
      <c r="B25" s="289" t="s">
        <v>8318</v>
      </c>
      <c r="C25" s="151" t="s">
        <v>8275</v>
      </c>
      <c r="D25" s="155" t="s">
        <v>488</v>
      </c>
      <c r="E25" s="151" t="s">
        <v>8274</v>
      </c>
      <c r="F25" s="38" t="s">
        <v>1107</v>
      </c>
      <c r="G25" s="157" t="s">
        <v>273</v>
      </c>
      <c r="H25" s="176" t="s">
        <v>1830</v>
      </c>
      <c r="I25" s="289">
        <v>44.570051470000003</v>
      </c>
      <c r="J25" s="289">
        <v>-125.14704598</v>
      </c>
      <c r="K25" s="38">
        <v>10</v>
      </c>
      <c r="L25">
        <v>2025</v>
      </c>
      <c r="M25" s="289" t="s">
        <v>8318</v>
      </c>
      <c r="N25" s="308">
        <v>45894.95416666667</v>
      </c>
      <c r="O25" s="308">
        <v>45894.980555555558</v>
      </c>
      <c r="P25" s="308">
        <v>45895.271527777775</v>
      </c>
      <c r="Q25" s="308">
        <v>45895.29583333333</v>
      </c>
      <c r="R25" s="289" t="s">
        <v>1400</v>
      </c>
      <c r="S25" s="239">
        <f t="shared" si="6"/>
        <v>0.29097222221753327</v>
      </c>
      <c r="T25" s="239">
        <f t="shared" si="7"/>
        <v>0.34166666665987577</v>
      </c>
      <c r="U25" s="21">
        <f t="shared" si="8"/>
        <v>1.7458333333051996</v>
      </c>
      <c r="V25"/>
      <c r="W25" s="316">
        <v>796</v>
      </c>
      <c r="X25" s="325" t="s">
        <v>8365</v>
      </c>
    </row>
    <row r="26" spans="1:24">
      <c r="A26" t="s">
        <v>18</v>
      </c>
      <c r="B26" s="289" t="s">
        <v>8317</v>
      </c>
      <c r="C26" s="151" t="s">
        <v>8275</v>
      </c>
      <c r="D26" s="155" t="s">
        <v>488</v>
      </c>
      <c r="E26" s="151" t="s">
        <v>8274</v>
      </c>
      <c r="F26" s="38" t="s">
        <v>1107</v>
      </c>
      <c r="G26" s="157" t="s">
        <v>273</v>
      </c>
      <c r="H26" s="176" t="s">
        <v>1830</v>
      </c>
      <c r="I26" s="289">
        <v>45.925836789999998</v>
      </c>
      <c r="J26" s="289">
        <v>-129.97995652</v>
      </c>
      <c r="K26" s="38">
        <v>9</v>
      </c>
      <c r="L26">
        <v>2025</v>
      </c>
      <c r="M26" s="289" t="s">
        <v>8317</v>
      </c>
      <c r="N26" s="308">
        <v>45893.624305555553</v>
      </c>
      <c r="O26" s="308">
        <v>45893.669444444444</v>
      </c>
      <c r="P26" s="308">
        <v>45893.818749999999</v>
      </c>
      <c r="Q26" s="308">
        <v>45893.862500000003</v>
      </c>
      <c r="R26" s="289" t="s">
        <v>8333</v>
      </c>
      <c r="S26" s="239">
        <f t="shared" si="6"/>
        <v>0.14930555555474712</v>
      </c>
      <c r="T26" s="239">
        <f t="shared" si="7"/>
        <v>0.23819444444961846</v>
      </c>
      <c r="U26" s="21">
        <f t="shared" si="8"/>
        <v>0.89583333332848269</v>
      </c>
      <c r="V26"/>
      <c r="W26" s="316">
        <v>1523</v>
      </c>
      <c r="X26" s="325" t="s">
        <v>8364</v>
      </c>
    </row>
    <row r="27" spans="1:24">
      <c r="A27" t="s">
        <v>18</v>
      </c>
      <c r="B27" s="289" t="s">
        <v>8316</v>
      </c>
      <c r="C27" s="151" t="s">
        <v>8275</v>
      </c>
      <c r="D27" s="155" t="s">
        <v>488</v>
      </c>
      <c r="E27" s="151" t="s">
        <v>8274</v>
      </c>
      <c r="F27" s="38" t="s">
        <v>1107</v>
      </c>
      <c r="G27" s="157" t="s">
        <v>273</v>
      </c>
      <c r="H27" s="176" t="s">
        <v>1830</v>
      </c>
      <c r="I27" s="289">
        <v>45.954992740000002</v>
      </c>
      <c r="J27" s="289">
        <v>-130.00882605999999</v>
      </c>
      <c r="K27" s="38">
        <v>9</v>
      </c>
      <c r="L27">
        <v>2025</v>
      </c>
      <c r="M27" s="289" t="s">
        <v>8316</v>
      </c>
      <c r="N27" s="308">
        <v>45893.149305555555</v>
      </c>
      <c r="O27" s="308">
        <v>45893.193055555559</v>
      </c>
      <c r="P27" s="308">
        <v>45893.219444444447</v>
      </c>
      <c r="Q27" s="308">
        <v>45893.263888888891</v>
      </c>
      <c r="R27" s="289" t="s">
        <v>7517</v>
      </c>
      <c r="S27" s="239">
        <f t="shared" si="6"/>
        <v>2.6388888887595385E-2</v>
      </c>
      <c r="T27" s="239">
        <f t="shared" si="7"/>
        <v>0.11458333333575865</v>
      </c>
      <c r="U27" s="21">
        <f t="shared" si="8"/>
        <v>0.15833333332557231</v>
      </c>
      <c r="V27"/>
      <c r="W27" s="316">
        <v>1525</v>
      </c>
      <c r="X27" s="325" t="s">
        <v>8363</v>
      </c>
    </row>
    <row r="28" spans="1:24">
      <c r="A28" t="s">
        <v>18</v>
      </c>
      <c r="B28" s="289" t="s">
        <v>8315</v>
      </c>
      <c r="C28" s="151" t="s">
        <v>8275</v>
      </c>
      <c r="D28" s="155" t="s">
        <v>488</v>
      </c>
      <c r="E28" s="151" t="s">
        <v>8274</v>
      </c>
      <c r="F28" s="38" t="s">
        <v>1107</v>
      </c>
      <c r="G28" s="157" t="s">
        <v>273</v>
      </c>
      <c r="H28" s="176" t="s">
        <v>1830</v>
      </c>
      <c r="I28" s="289">
        <v>45.925739470000003</v>
      </c>
      <c r="J28" s="289">
        <v>-129.97759450999999</v>
      </c>
      <c r="K28" s="38">
        <v>9</v>
      </c>
      <c r="L28">
        <v>2025</v>
      </c>
      <c r="M28" s="289" t="s">
        <v>8315</v>
      </c>
      <c r="N28" s="308">
        <v>45892.852083333331</v>
      </c>
      <c r="O28" s="308">
        <v>45892.9</v>
      </c>
      <c r="P28" s="308">
        <v>45893.05</v>
      </c>
      <c r="Q28" s="308">
        <v>45893.095138888886</v>
      </c>
      <c r="R28" s="289" t="s">
        <v>8332</v>
      </c>
      <c r="S28" s="239">
        <f t="shared" si="6"/>
        <v>0.15000000000145519</v>
      </c>
      <c r="T28" s="239">
        <f t="shared" si="7"/>
        <v>0.24305555555474712</v>
      </c>
      <c r="U28" s="21">
        <f t="shared" si="8"/>
        <v>0.90000000000873115</v>
      </c>
      <c r="V28"/>
      <c r="W28" s="316">
        <v>1527.94</v>
      </c>
      <c r="X28" s="325" t="s">
        <v>8362</v>
      </c>
    </row>
    <row r="29" spans="1:24">
      <c r="A29" t="s">
        <v>18</v>
      </c>
      <c r="B29" s="289" t="s">
        <v>8314</v>
      </c>
      <c r="C29" s="151" t="s">
        <v>8275</v>
      </c>
      <c r="D29" s="155" t="s">
        <v>488</v>
      </c>
      <c r="E29" s="151" t="s">
        <v>8274</v>
      </c>
      <c r="F29" s="38" t="s">
        <v>1107</v>
      </c>
      <c r="G29" s="157" t="s">
        <v>273</v>
      </c>
      <c r="H29" s="176" t="s">
        <v>1830</v>
      </c>
      <c r="I29" s="289">
        <v>45.917058990000001</v>
      </c>
      <c r="J29" s="289">
        <v>-129.99303739999999</v>
      </c>
      <c r="K29" s="38">
        <v>9</v>
      </c>
      <c r="L29">
        <v>2025</v>
      </c>
      <c r="M29" s="289" t="s">
        <v>8314</v>
      </c>
      <c r="N29" s="308">
        <v>45892.633333333331</v>
      </c>
      <c r="O29" s="308">
        <v>45892.677777777775</v>
      </c>
      <c r="P29" s="308">
        <v>45892.713888888888</v>
      </c>
      <c r="Q29" s="308">
        <v>45892.755555555559</v>
      </c>
      <c r="R29" s="289" t="s">
        <v>8331</v>
      </c>
      <c r="S29" s="239">
        <f t="shared" si="6"/>
        <v>3.6111111112404615E-2</v>
      </c>
      <c r="T29" s="239">
        <f t="shared" si="7"/>
        <v>0.12222222222771961</v>
      </c>
      <c r="U29" s="21">
        <f t="shared" si="8"/>
        <v>0.21666666667442769</v>
      </c>
      <c r="V29"/>
      <c r="W29" s="316">
        <v>1526</v>
      </c>
      <c r="X29" s="325" t="s">
        <v>8360</v>
      </c>
    </row>
    <row r="30" spans="1:24">
      <c r="A30" t="s">
        <v>18</v>
      </c>
      <c r="B30" s="289" t="s">
        <v>8313</v>
      </c>
      <c r="C30" s="151" t="s">
        <v>8275</v>
      </c>
      <c r="D30" s="155" t="s">
        <v>488</v>
      </c>
      <c r="E30" s="151" t="s">
        <v>8274</v>
      </c>
      <c r="F30" s="38" t="s">
        <v>1107</v>
      </c>
      <c r="G30" s="157" t="s">
        <v>273</v>
      </c>
      <c r="H30" s="176" t="s">
        <v>1830</v>
      </c>
      <c r="I30" s="289">
        <v>45.933341859999999</v>
      </c>
      <c r="J30" s="289">
        <v>-130.01319545000001</v>
      </c>
      <c r="K30" s="38">
        <v>9</v>
      </c>
      <c r="L30">
        <v>2025</v>
      </c>
      <c r="M30" s="289" t="s">
        <v>8313</v>
      </c>
      <c r="N30" s="308">
        <v>45892.404166666667</v>
      </c>
      <c r="O30" s="308">
        <v>45892.453472222223</v>
      </c>
      <c r="P30" s="308">
        <v>45892.547222222223</v>
      </c>
      <c r="Q30" s="308">
        <v>45892.590277777781</v>
      </c>
      <c r="R30" s="289" t="s">
        <v>1909</v>
      </c>
      <c r="S30" s="239">
        <f t="shared" si="6"/>
        <v>9.375E-2</v>
      </c>
      <c r="T30" s="239">
        <f t="shared" si="7"/>
        <v>0.18611111111385981</v>
      </c>
      <c r="U30" s="21">
        <f t="shared" si="8"/>
        <v>0.5625</v>
      </c>
      <c r="V30"/>
      <c r="W30" s="316">
        <v>1535</v>
      </c>
      <c r="X30" s="325" t="s">
        <v>8361</v>
      </c>
    </row>
    <row r="31" spans="1:24">
      <c r="A31" t="s">
        <v>18</v>
      </c>
      <c r="B31" s="289" t="s">
        <v>8312</v>
      </c>
      <c r="C31" s="151" t="s">
        <v>8275</v>
      </c>
      <c r="D31" s="155" t="s">
        <v>488</v>
      </c>
      <c r="E31" s="151" t="s">
        <v>8274</v>
      </c>
      <c r="F31" s="38" t="s">
        <v>1107</v>
      </c>
      <c r="G31" s="157" t="s">
        <v>273</v>
      </c>
      <c r="H31" s="176" t="s">
        <v>1830</v>
      </c>
      <c r="I31" s="289">
        <v>45.933713849999997</v>
      </c>
      <c r="J31" s="289">
        <v>-130.01349930000001</v>
      </c>
      <c r="K31" s="38">
        <v>9</v>
      </c>
      <c r="L31">
        <v>2025</v>
      </c>
      <c r="M31" s="289" t="s">
        <v>8312</v>
      </c>
      <c r="N31" s="308">
        <v>45892.09097222222</v>
      </c>
      <c r="O31" s="308">
        <v>45892.137499999997</v>
      </c>
      <c r="P31" s="308">
        <v>45892.3125</v>
      </c>
      <c r="Q31" s="308">
        <v>45892.352083333331</v>
      </c>
      <c r="R31" s="289" t="s">
        <v>8328</v>
      </c>
      <c r="S31" s="239">
        <f t="shared" si="6"/>
        <v>0.17500000000291038</v>
      </c>
      <c r="T31" s="239">
        <f t="shared" si="7"/>
        <v>0.26111111111094942</v>
      </c>
      <c r="U31" s="21">
        <f t="shared" si="8"/>
        <v>1.0500000000174623</v>
      </c>
      <c r="V31"/>
      <c r="W31" s="316">
        <v>1537</v>
      </c>
      <c r="X31" s="325" t="s">
        <v>8360</v>
      </c>
    </row>
    <row r="32" spans="1:24">
      <c r="A32" t="s">
        <v>18</v>
      </c>
      <c r="B32" s="289" t="s">
        <v>8311</v>
      </c>
      <c r="C32" s="151" t="s">
        <v>8275</v>
      </c>
      <c r="D32" s="155" t="s">
        <v>488</v>
      </c>
      <c r="E32" s="151" t="s">
        <v>8274</v>
      </c>
      <c r="F32" s="38" t="s">
        <v>1107</v>
      </c>
      <c r="G32" s="157" t="s">
        <v>273</v>
      </c>
      <c r="H32" s="176" t="s">
        <v>1830</v>
      </c>
      <c r="I32" s="38">
        <v>45.933387580000002</v>
      </c>
      <c r="J32" s="38">
        <v>-130.01382262999999</v>
      </c>
      <c r="K32" s="38">
        <v>9</v>
      </c>
      <c r="L32">
        <v>2025</v>
      </c>
      <c r="M32" s="289" t="s">
        <v>8311</v>
      </c>
      <c r="N32" s="157">
        <v>45891.416666666664</v>
      </c>
      <c r="O32" s="157">
        <v>45891.467361111114</v>
      </c>
      <c r="P32" s="157">
        <v>45891.953472222223</v>
      </c>
      <c r="Q32" s="157">
        <v>45891.995833333334</v>
      </c>
      <c r="R32" s="38" t="s">
        <v>8328</v>
      </c>
      <c r="S32" s="239">
        <f t="shared" si="6"/>
        <v>0.48611111110949423</v>
      </c>
      <c r="T32" s="239">
        <f t="shared" si="7"/>
        <v>0.57916666667006211</v>
      </c>
      <c r="U32" s="21">
        <f t="shared" si="8"/>
        <v>2.9166666666569654</v>
      </c>
      <c r="V32"/>
      <c r="W32" s="38">
        <v>1538</v>
      </c>
      <c r="X32" s="155" t="s">
        <v>8359</v>
      </c>
    </row>
    <row r="33" spans="1:24">
      <c r="A33" t="s">
        <v>18</v>
      </c>
      <c r="B33" s="289" t="s">
        <v>8310</v>
      </c>
      <c r="C33" s="151" t="s">
        <v>8275</v>
      </c>
      <c r="D33" s="155" t="s">
        <v>488</v>
      </c>
      <c r="E33" s="151" t="s">
        <v>8274</v>
      </c>
      <c r="F33" s="38" t="s">
        <v>1107</v>
      </c>
      <c r="G33" s="157" t="s">
        <v>273</v>
      </c>
      <c r="H33" s="176" t="s">
        <v>1830</v>
      </c>
      <c r="I33" s="38">
        <v>45.98919369</v>
      </c>
      <c r="J33" s="38">
        <v>-130.02719711</v>
      </c>
      <c r="K33" s="38">
        <v>9</v>
      </c>
      <c r="L33">
        <v>2025</v>
      </c>
      <c r="M33" s="289" t="s">
        <v>8310</v>
      </c>
      <c r="N33" s="157">
        <v>45891.084722222222</v>
      </c>
      <c r="O33" s="157">
        <v>45891.135416666664</v>
      </c>
      <c r="P33" s="157">
        <v>45891.250694444447</v>
      </c>
      <c r="Q33" s="157">
        <v>45891.295138888891</v>
      </c>
      <c r="R33" s="38" t="s">
        <v>8330</v>
      </c>
      <c r="S33" s="239">
        <f t="shared" si="6"/>
        <v>0.11527777778246673</v>
      </c>
      <c r="T33" s="239">
        <f t="shared" si="7"/>
        <v>0.21041666666860692</v>
      </c>
      <c r="U33" s="21">
        <f t="shared" si="8"/>
        <v>0.69166666669480037</v>
      </c>
      <c r="V33"/>
      <c r="W33" s="38">
        <v>1572</v>
      </c>
      <c r="X33" s="155" t="s">
        <v>8358</v>
      </c>
    </row>
    <row r="34" spans="1:24">
      <c r="A34" t="s">
        <v>18</v>
      </c>
      <c r="B34" s="289" t="s">
        <v>8309</v>
      </c>
      <c r="C34" s="151" t="s">
        <v>8275</v>
      </c>
      <c r="D34" s="155" t="s">
        <v>488</v>
      </c>
      <c r="E34" s="151" t="s">
        <v>8274</v>
      </c>
      <c r="F34" s="38" t="s">
        <v>1107</v>
      </c>
      <c r="G34" s="157" t="s">
        <v>273</v>
      </c>
      <c r="H34" s="176" t="s">
        <v>1830</v>
      </c>
      <c r="I34" s="38">
        <v>45.934173950000002</v>
      </c>
      <c r="J34" s="38">
        <v>-130.01349082999999</v>
      </c>
      <c r="K34" s="38">
        <v>9</v>
      </c>
      <c r="L34">
        <v>2025</v>
      </c>
      <c r="M34" s="289" t="s">
        <v>8309</v>
      </c>
      <c r="N34" s="157">
        <v>45890.164583333331</v>
      </c>
      <c r="O34" s="157">
        <v>45890.212500000001</v>
      </c>
      <c r="P34" s="157">
        <v>45890.95208333333</v>
      </c>
      <c r="Q34" s="157">
        <v>45890.997916666667</v>
      </c>
      <c r="R34" s="38" t="s">
        <v>8329</v>
      </c>
      <c r="S34" s="239">
        <f t="shared" si="6"/>
        <v>0.73958333332848269</v>
      </c>
      <c r="T34" s="239">
        <f t="shared" si="7"/>
        <v>0.83333333333575865</v>
      </c>
      <c r="U34" s="21">
        <f t="shared" si="8"/>
        <v>4.4374999999708962</v>
      </c>
      <c r="V34"/>
      <c r="W34" s="38">
        <v>1540</v>
      </c>
      <c r="X34" s="155" t="s">
        <v>8357</v>
      </c>
    </row>
    <row r="35" spans="1:24">
      <c r="A35" t="s">
        <v>18</v>
      </c>
      <c r="B35" s="289" t="s">
        <v>8308</v>
      </c>
      <c r="C35" s="151" t="s">
        <v>8275</v>
      </c>
      <c r="D35" s="155" t="s">
        <v>488</v>
      </c>
      <c r="E35" s="151" t="s">
        <v>8274</v>
      </c>
      <c r="F35" s="38" t="s">
        <v>1107</v>
      </c>
      <c r="G35" s="157" t="s">
        <v>273</v>
      </c>
      <c r="H35" s="176" t="s">
        <v>1830</v>
      </c>
      <c r="I35" s="38">
        <v>45.929576390000001</v>
      </c>
      <c r="J35" s="38">
        <v>-130.01543076999999</v>
      </c>
      <c r="K35" s="38">
        <v>9</v>
      </c>
      <c r="L35">
        <v>2025</v>
      </c>
      <c r="M35" s="289" t="s">
        <v>8308</v>
      </c>
      <c r="N35" s="157">
        <v>45889.509722222225</v>
      </c>
      <c r="O35" s="157">
        <v>45889.563888888886</v>
      </c>
      <c r="P35" s="157">
        <v>45889.775000000001</v>
      </c>
      <c r="Q35" s="157">
        <v>45889.824305555558</v>
      </c>
      <c r="R35" s="38" t="s">
        <v>8328</v>
      </c>
      <c r="S35" s="239">
        <f t="shared" si="6"/>
        <v>0.211111111115315</v>
      </c>
      <c r="T35" s="239">
        <f t="shared" si="7"/>
        <v>0.31458333333284827</v>
      </c>
      <c r="U35" s="21">
        <f t="shared" si="8"/>
        <v>1.26666666669189</v>
      </c>
      <c r="V35"/>
      <c r="W35" s="38">
        <v>1540</v>
      </c>
      <c r="X35" s="155" t="s">
        <v>8356</v>
      </c>
    </row>
    <row r="36" spans="1:24">
      <c r="A36" t="s">
        <v>18</v>
      </c>
      <c r="B36" s="289" t="s">
        <v>8307</v>
      </c>
      <c r="C36" s="151" t="s">
        <v>8275</v>
      </c>
      <c r="D36" s="155" t="s">
        <v>488</v>
      </c>
      <c r="E36" s="151" t="s">
        <v>8274</v>
      </c>
      <c r="F36" s="38" t="s">
        <v>1107</v>
      </c>
      <c r="G36" s="157" t="s">
        <v>273</v>
      </c>
      <c r="H36" s="176" t="s">
        <v>1830</v>
      </c>
      <c r="I36" s="38">
        <v>45.939852950000002</v>
      </c>
      <c r="J36" s="38">
        <v>-129.97413273999999</v>
      </c>
      <c r="K36" s="38">
        <v>9</v>
      </c>
      <c r="L36">
        <v>2025</v>
      </c>
      <c r="M36" s="289" t="s">
        <v>8307</v>
      </c>
      <c r="N36" s="157">
        <v>45889.120833333334</v>
      </c>
      <c r="O36" s="157">
        <v>45889.170138888891</v>
      </c>
      <c r="P36" s="157">
        <v>45889.297222222223</v>
      </c>
      <c r="Q36" s="157">
        <v>45889.34097222222</v>
      </c>
      <c r="R36" s="38" t="s">
        <v>7265</v>
      </c>
      <c r="S36" s="239">
        <f t="shared" si="6"/>
        <v>0.12708333333284827</v>
      </c>
      <c r="T36" s="239">
        <f t="shared" si="7"/>
        <v>0.22013888888614019</v>
      </c>
      <c r="U36" s="21">
        <f t="shared" si="8"/>
        <v>0.76249999999708962</v>
      </c>
      <c r="V36"/>
      <c r="W36" s="38">
        <v>1517</v>
      </c>
      <c r="X36" s="155" t="s">
        <v>8355</v>
      </c>
    </row>
    <row r="37" spans="1:24">
      <c r="A37" t="s">
        <v>18</v>
      </c>
      <c r="B37" s="289" t="s">
        <v>8306</v>
      </c>
      <c r="C37" s="151" t="s">
        <v>8275</v>
      </c>
      <c r="D37" s="155" t="s">
        <v>488</v>
      </c>
      <c r="E37" s="151" t="s">
        <v>8274</v>
      </c>
      <c r="F37" s="38" t="s">
        <v>1107</v>
      </c>
      <c r="G37" s="157" t="s">
        <v>273</v>
      </c>
      <c r="H37" s="176" t="s">
        <v>1830</v>
      </c>
      <c r="I37" s="38">
        <v>45.926113229999999</v>
      </c>
      <c r="J37" s="38">
        <v>-129.97882924999999</v>
      </c>
      <c r="K37" s="38">
        <v>9</v>
      </c>
      <c r="L37">
        <v>2025</v>
      </c>
      <c r="M37" s="289" t="s">
        <v>8306</v>
      </c>
      <c r="N37" s="157">
        <v>45888.624305555553</v>
      </c>
      <c r="O37" s="157">
        <v>45888.674305555556</v>
      </c>
      <c r="P37" s="157">
        <v>45889</v>
      </c>
      <c r="Q37" s="157">
        <v>45889.056250000001</v>
      </c>
      <c r="R37" s="38" t="s">
        <v>8327</v>
      </c>
      <c r="S37" s="239">
        <f t="shared" si="6"/>
        <v>0.32569444444379769</v>
      </c>
      <c r="T37" s="239">
        <f t="shared" si="7"/>
        <v>0.43194444444816327</v>
      </c>
      <c r="U37" s="21">
        <f t="shared" si="8"/>
        <v>1.9541666666627862</v>
      </c>
      <c r="V37"/>
      <c r="W37" s="38">
        <v>1520</v>
      </c>
      <c r="X37" s="155" t="s">
        <v>8354</v>
      </c>
    </row>
    <row r="38" spans="1:24">
      <c r="A38" t="s">
        <v>18</v>
      </c>
      <c r="B38" s="289" t="s">
        <v>8305</v>
      </c>
      <c r="C38" s="151" t="s">
        <v>8275</v>
      </c>
      <c r="D38" s="155" t="s">
        <v>488</v>
      </c>
      <c r="E38" s="151" t="s">
        <v>8274</v>
      </c>
      <c r="F38" s="38" t="s">
        <v>1107</v>
      </c>
      <c r="G38" s="157" t="s">
        <v>273</v>
      </c>
      <c r="H38" s="176" t="s">
        <v>1830</v>
      </c>
      <c r="I38" s="289">
        <v>45.925848899999998</v>
      </c>
      <c r="J38" s="38">
        <v>-129.97768318000001</v>
      </c>
      <c r="K38" s="38">
        <v>9</v>
      </c>
      <c r="L38">
        <v>2025</v>
      </c>
      <c r="M38" s="289" t="s">
        <v>8305</v>
      </c>
      <c r="N38" s="157">
        <v>45888.185416666667</v>
      </c>
      <c r="O38" s="157">
        <v>45888.232638888891</v>
      </c>
      <c r="P38" s="157">
        <v>45888.482638888891</v>
      </c>
      <c r="Q38" s="157">
        <v>45888.525000000001</v>
      </c>
      <c r="R38" s="38" t="s">
        <v>8327</v>
      </c>
      <c r="S38" s="239">
        <f t="shared" si="6"/>
        <v>0.25</v>
      </c>
      <c r="T38" s="239">
        <f t="shared" si="7"/>
        <v>0.33958333333430346</v>
      </c>
      <c r="U38" s="21">
        <f t="shared" si="8"/>
        <v>1.5</v>
      </c>
      <c r="V38"/>
      <c r="W38" s="38">
        <v>1526</v>
      </c>
      <c r="X38" s="155" t="s">
        <v>8353</v>
      </c>
    </row>
    <row r="39" spans="1:24">
      <c r="A39" t="s">
        <v>18</v>
      </c>
      <c r="B39" s="38" t="s">
        <v>8304</v>
      </c>
      <c r="C39" s="151" t="s">
        <v>8275</v>
      </c>
      <c r="D39" s="155" t="s">
        <v>488</v>
      </c>
      <c r="E39" s="151" t="s">
        <v>8274</v>
      </c>
      <c r="F39" s="38" t="s">
        <v>1107</v>
      </c>
      <c r="G39" s="157" t="s">
        <v>273</v>
      </c>
      <c r="H39" s="176" t="s">
        <v>1830</v>
      </c>
      <c r="I39" s="38">
        <v>45.926344450000002</v>
      </c>
      <c r="J39" s="38">
        <v>-129.97885973999999</v>
      </c>
      <c r="K39" s="38">
        <v>9</v>
      </c>
      <c r="L39">
        <v>2025</v>
      </c>
      <c r="M39" s="38" t="s">
        <v>8304</v>
      </c>
      <c r="N39" s="157">
        <v>45887.761111111111</v>
      </c>
      <c r="O39" s="157">
        <v>45887.810416666667</v>
      </c>
      <c r="P39" s="157">
        <v>45888.090277777781</v>
      </c>
      <c r="Q39" s="157">
        <v>45888.136111111111</v>
      </c>
      <c r="R39" s="38" t="s">
        <v>8327</v>
      </c>
      <c r="S39" s="239">
        <f t="shared" si="6"/>
        <v>0.27986111111385981</v>
      </c>
      <c r="T39" s="239">
        <f t="shared" si="7"/>
        <v>0.375</v>
      </c>
      <c r="U39" s="21">
        <f t="shared" si="8"/>
        <v>1.6791666666831588</v>
      </c>
      <c r="V39"/>
      <c r="W39" s="38">
        <v>1525</v>
      </c>
      <c r="X39" s="155" t="s">
        <v>8352</v>
      </c>
    </row>
    <row r="40" spans="1:24">
      <c r="A40" t="s">
        <v>18</v>
      </c>
      <c r="B40" s="38" t="s">
        <v>8303</v>
      </c>
      <c r="C40" s="151" t="s">
        <v>8275</v>
      </c>
      <c r="D40" s="155" t="s">
        <v>488</v>
      </c>
      <c r="E40" s="151" t="s">
        <v>8274</v>
      </c>
      <c r="F40" s="38" t="s">
        <v>1107</v>
      </c>
      <c r="G40" s="157" t="s">
        <v>273</v>
      </c>
      <c r="H40" s="176" t="s">
        <v>1830</v>
      </c>
      <c r="I40" s="38">
        <v>44.637646019999998</v>
      </c>
      <c r="J40" s="38">
        <v>-124.3061404</v>
      </c>
      <c r="K40" s="38">
        <v>10</v>
      </c>
      <c r="L40">
        <v>2025</v>
      </c>
      <c r="M40" s="38" t="s">
        <v>8303</v>
      </c>
      <c r="N40" s="157">
        <v>45884.429166666669</v>
      </c>
      <c r="O40" s="157">
        <v>45884.438194444447</v>
      </c>
      <c r="P40" s="157">
        <v>45884.511805555558</v>
      </c>
      <c r="Q40" s="157">
        <v>45884.518750000003</v>
      </c>
      <c r="R40" s="38" t="s">
        <v>1730</v>
      </c>
      <c r="S40" s="239">
        <f t="shared" si="6"/>
        <v>7.3611111110949423E-2</v>
      </c>
      <c r="T40" s="239">
        <f t="shared" si="7"/>
        <v>8.9583333334303461E-2</v>
      </c>
      <c r="U40" s="21">
        <f t="shared" si="8"/>
        <v>0.44166666666569654</v>
      </c>
      <c r="V40"/>
      <c r="W40" s="38">
        <v>81.400000000000006</v>
      </c>
      <c r="X40" s="155" t="s">
        <v>8351</v>
      </c>
    </row>
    <row r="41" spans="1:24">
      <c r="A41" t="s">
        <v>18</v>
      </c>
      <c r="B41" s="38" t="s">
        <v>8302</v>
      </c>
      <c r="C41" s="151" t="s">
        <v>8275</v>
      </c>
      <c r="D41" s="155" t="s">
        <v>488</v>
      </c>
      <c r="E41" s="151" t="s">
        <v>8274</v>
      </c>
      <c r="F41" s="38" t="s">
        <v>1107</v>
      </c>
      <c r="G41" s="157" t="s">
        <v>273</v>
      </c>
      <c r="H41" s="176" t="s">
        <v>1830</v>
      </c>
      <c r="I41" s="38">
        <v>44.63751911</v>
      </c>
      <c r="J41" s="38">
        <v>-124.30729122</v>
      </c>
      <c r="K41" s="38">
        <v>10</v>
      </c>
      <c r="L41">
        <v>2025</v>
      </c>
      <c r="M41" s="38" t="s">
        <v>8302</v>
      </c>
      <c r="N41" s="157">
        <v>45884.30972222222</v>
      </c>
      <c r="O41" s="157">
        <v>45884.317361111112</v>
      </c>
      <c r="P41" s="157">
        <v>45884.390277777777</v>
      </c>
      <c r="Q41" s="157">
        <v>45884.397222222222</v>
      </c>
      <c r="R41" s="38" t="s">
        <v>1730</v>
      </c>
      <c r="S41" s="239">
        <f t="shared" si="6"/>
        <v>7.2916666664241347E-2</v>
      </c>
      <c r="T41" s="239">
        <f t="shared" si="7"/>
        <v>8.7500000001455192E-2</v>
      </c>
      <c r="U41" s="21">
        <f t="shared" si="8"/>
        <v>0.43749999998544808</v>
      </c>
      <c r="V41"/>
      <c r="W41" s="38">
        <v>80.5</v>
      </c>
      <c r="X41" s="155" t="s">
        <v>8350</v>
      </c>
    </row>
    <row r="42" spans="1:24">
      <c r="A42" t="s">
        <v>18</v>
      </c>
      <c r="B42" s="38" t="s">
        <v>8301</v>
      </c>
      <c r="C42" s="151" t="s">
        <v>8275</v>
      </c>
      <c r="D42" s="155" t="s">
        <v>488</v>
      </c>
      <c r="E42" s="151" t="s">
        <v>8274</v>
      </c>
      <c r="F42" s="38" t="s">
        <v>1107</v>
      </c>
      <c r="G42" s="157" t="s">
        <v>273</v>
      </c>
      <c r="H42" s="176" t="s">
        <v>1830</v>
      </c>
      <c r="I42" s="38">
        <v>44.368229139999997</v>
      </c>
      <c r="J42" s="38">
        <v>-124.95298848</v>
      </c>
      <c r="K42" s="38">
        <v>10</v>
      </c>
      <c r="L42">
        <v>2025</v>
      </c>
      <c r="M42" s="38" t="s">
        <v>8301</v>
      </c>
      <c r="N42" s="157">
        <v>45884.056250000001</v>
      </c>
      <c r="O42" s="157">
        <v>45884.064583333333</v>
      </c>
      <c r="P42" s="157">
        <v>45884.114583333336</v>
      </c>
      <c r="Q42" s="157">
        <v>45884.122916666667</v>
      </c>
      <c r="R42" s="38" t="s">
        <v>8326</v>
      </c>
      <c r="S42" s="239">
        <f t="shared" si="6"/>
        <v>5.0000000002910383E-2</v>
      </c>
      <c r="T42" s="239">
        <f t="shared" si="7"/>
        <v>6.6666666665696539E-2</v>
      </c>
      <c r="U42" s="21">
        <f t="shared" si="8"/>
        <v>0.3000000000174623</v>
      </c>
      <c r="V42"/>
      <c r="W42" s="38">
        <v>89.2</v>
      </c>
      <c r="X42" s="155" t="s">
        <v>8349</v>
      </c>
    </row>
    <row r="43" spans="1:24">
      <c r="A43" t="s">
        <v>18</v>
      </c>
      <c r="B43" s="38" t="s">
        <v>8300</v>
      </c>
      <c r="C43" s="151" t="s">
        <v>8275</v>
      </c>
      <c r="D43" s="155" t="s">
        <v>488</v>
      </c>
      <c r="E43" s="151" t="s">
        <v>8274</v>
      </c>
      <c r="F43" s="38" t="s">
        <v>1107</v>
      </c>
      <c r="G43" s="157" t="s">
        <v>273</v>
      </c>
      <c r="H43" s="176" t="s">
        <v>1830</v>
      </c>
      <c r="I43" s="38">
        <v>44.529112679999997</v>
      </c>
      <c r="J43" s="38">
        <v>-125.38926514000001</v>
      </c>
      <c r="K43" s="38">
        <v>10</v>
      </c>
      <c r="L43">
        <v>2025</v>
      </c>
      <c r="M43" s="38" t="s">
        <v>8300</v>
      </c>
      <c r="N43" s="157">
        <v>45883.856944444444</v>
      </c>
      <c r="O43" s="157">
        <v>45883.869444444441</v>
      </c>
      <c r="P43" s="157">
        <v>45883.904166666667</v>
      </c>
      <c r="Q43" s="157">
        <v>45883.918055555558</v>
      </c>
      <c r="R43" s="38" t="s">
        <v>1622</v>
      </c>
      <c r="S43" s="239">
        <f t="shared" si="6"/>
        <v>3.4722222226264421E-2</v>
      </c>
      <c r="T43" s="239">
        <f t="shared" si="7"/>
        <v>6.1111111113859806E-2</v>
      </c>
      <c r="U43" s="21">
        <f t="shared" si="8"/>
        <v>0.20833333335758653</v>
      </c>
      <c r="V43"/>
      <c r="W43" s="38">
        <v>193.7</v>
      </c>
      <c r="X43" s="155" t="s">
        <v>8344</v>
      </c>
    </row>
    <row r="44" spans="1:24">
      <c r="A44" t="s">
        <v>18</v>
      </c>
      <c r="B44" s="38" t="s">
        <v>8299</v>
      </c>
      <c r="C44" s="151" t="s">
        <v>8275</v>
      </c>
      <c r="D44" s="155" t="s">
        <v>488</v>
      </c>
      <c r="E44" s="151" t="s">
        <v>8274</v>
      </c>
      <c r="F44" s="38" t="s">
        <v>1107</v>
      </c>
      <c r="G44" s="157" t="s">
        <v>273</v>
      </c>
      <c r="H44" s="176" t="s">
        <v>1830</v>
      </c>
      <c r="I44" s="289">
        <v>44.569840480000003</v>
      </c>
      <c r="J44" s="289">
        <v>-125.14663145999999</v>
      </c>
      <c r="K44" s="38">
        <v>10</v>
      </c>
      <c r="L44">
        <v>2025</v>
      </c>
      <c r="M44" s="38" t="s">
        <v>8299</v>
      </c>
      <c r="N44" s="157">
        <v>45883.435416666667</v>
      </c>
      <c r="O44" s="157">
        <v>45883.467361111114</v>
      </c>
      <c r="P44" s="157">
        <v>45883.745833333334</v>
      </c>
      <c r="Q44" s="157">
        <v>45883.770833333336</v>
      </c>
      <c r="R44" s="38" t="s">
        <v>1400</v>
      </c>
      <c r="S44" s="239">
        <f t="shared" si="6"/>
        <v>0.27847222222044365</v>
      </c>
      <c r="T44" s="239">
        <f t="shared" si="7"/>
        <v>0.33541666666860692</v>
      </c>
      <c r="U44" s="21">
        <f t="shared" si="8"/>
        <v>1.6708333333226619</v>
      </c>
      <c r="V44"/>
      <c r="W44" s="38">
        <v>775</v>
      </c>
      <c r="X44" s="155" t="s">
        <v>8348</v>
      </c>
    </row>
    <row r="45" spans="1:24">
      <c r="A45" t="s">
        <v>18</v>
      </c>
      <c r="B45" s="38" t="s">
        <v>8298</v>
      </c>
      <c r="C45" s="151" t="s">
        <v>8275</v>
      </c>
      <c r="D45" s="155" t="s">
        <v>488</v>
      </c>
      <c r="E45" s="151" t="s">
        <v>8274</v>
      </c>
      <c r="F45" s="38" t="s">
        <v>1107</v>
      </c>
      <c r="G45" s="157" t="s">
        <v>273</v>
      </c>
      <c r="H45" s="176" t="s">
        <v>1830</v>
      </c>
      <c r="I45" s="38"/>
      <c r="J45" s="38"/>
      <c r="K45" s="38">
        <v>10</v>
      </c>
      <c r="L45">
        <v>2025</v>
      </c>
      <c r="M45" s="38" t="s">
        <v>8298</v>
      </c>
      <c r="N45" s="157">
        <v>45883.097222222219</v>
      </c>
      <c r="O45" s="157" t="s">
        <v>8325</v>
      </c>
      <c r="P45" s="157" t="s">
        <v>8325</v>
      </c>
      <c r="Q45" s="157">
        <v>45883.113194444442</v>
      </c>
      <c r="R45" s="38" t="s">
        <v>1400</v>
      </c>
      <c r="S45" s="239" t="e">
        <f t="shared" si="6"/>
        <v>#VALUE!</v>
      </c>
      <c r="T45" s="239">
        <f t="shared" si="7"/>
        <v>1.5972222223354038E-2</v>
      </c>
      <c r="U45" s="21" t="e">
        <f t="shared" si="8"/>
        <v>#VALUE!</v>
      </c>
      <c r="V45"/>
      <c r="W45" s="38">
        <v>49.49</v>
      </c>
      <c r="X45" s="155" t="s">
        <v>7555</v>
      </c>
    </row>
    <row r="46" spans="1:24">
      <c r="A46" t="s">
        <v>18</v>
      </c>
      <c r="B46" s="38" t="s">
        <v>8297</v>
      </c>
      <c r="C46" s="151" t="s">
        <v>8275</v>
      </c>
      <c r="D46" s="155" t="s">
        <v>488</v>
      </c>
      <c r="E46" s="151" t="s">
        <v>8274</v>
      </c>
      <c r="F46" s="38" t="s">
        <v>1107</v>
      </c>
      <c r="G46" s="157" t="s">
        <v>273</v>
      </c>
      <c r="H46" s="176" t="s">
        <v>1830</v>
      </c>
      <c r="I46" s="38">
        <v>44.52901971</v>
      </c>
      <c r="J46" s="38">
        <v>-125.38888804</v>
      </c>
      <c r="K46" s="38">
        <v>10</v>
      </c>
      <c r="L46">
        <v>2025</v>
      </c>
      <c r="M46" s="38" t="s">
        <v>8297</v>
      </c>
      <c r="N46" s="157">
        <v>45882.900694444441</v>
      </c>
      <c r="O46" s="157">
        <v>45882.918055555558</v>
      </c>
      <c r="P46" s="157">
        <v>45882.959027777775</v>
      </c>
      <c r="Q46" s="157">
        <v>45882.97152777778</v>
      </c>
      <c r="R46" s="38" t="s">
        <v>1622</v>
      </c>
      <c r="S46" s="239">
        <f t="shared" si="6"/>
        <v>4.0972222217533272E-2</v>
      </c>
      <c r="T46" s="239">
        <f t="shared" si="7"/>
        <v>7.0833333338669036E-2</v>
      </c>
      <c r="U46" s="21">
        <f t="shared" si="8"/>
        <v>0.24583333330519963</v>
      </c>
      <c r="V46"/>
      <c r="W46" s="38">
        <v>198.03</v>
      </c>
      <c r="X46" s="155" t="s">
        <v>8347</v>
      </c>
    </row>
    <row r="47" spans="1:24">
      <c r="A47" t="s">
        <v>18</v>
      </c>
      <c r="B47" s="38" t="s">
        <v>8296</v>
      </c>
      <c r="C47" s="151" t="s">
        <v>8275</v>
      </c>
      <c r="D47" s="155" t="s">
        <v>488</v>
      </c>
      <c r="E47" s="151" t="s">
        <v>8274</v>
      </c>
      <c r="F47" s="38" t="s">
        <v>1107</v>
      </c>
      <c r="G47" s="157" t="s">
        <v>273</v>
      </c>
      <c r="H47" s="176" t="s">
        <v>1830</v>
      </c>
      <c r="I47" s="289">
        <v>44.529060180000002</v>
      </c>
      <c r="J47" s="289">
        <v>-125.38913002</v>
      </c>
      <c r="K47" s="38">
        <v>10</v>
      </c>
      <c r="L47">
        <v>2025</v>
      </c>
      <c r="M47" s="38" t="s">
        <v>8296</v>
      </c>
      <c r="N47" s="157">
        <v>45882.792361111111</v>
      </c>
      <c r="O47" s="157">
        <v>45882.824999999997</v>
      </c>
      <c r="P47" s="157">
        <v>45882.837500000001</v>
      </c>
      <c r="Q47" s="157">
        <v>45882.855555555558</v>
      </c>
      <c r="R47" s="38" t="s">
        <v>1622</v>
      </c>
      <c r="S47" s="239">
        <f t="shared" si="6"/>
        <v>1.2500000004365575E-2</v>
      </c>
      <c r="T47" s="239">
        <f t="shared" si="7"/>
        <v>6.3194444446708076E-2</v>
      </c>
      <c r="U47" s="21">
        <f t="shared" si="8"/>
        <v>7.5000000026193447E-2</v>
      </c>
      <c r="V47"/>
      <c r="W47" s="38">
        <v>190.57</v>
      </c>
      <c r="X47" s="155" t="s">
        <v>8346</v>
      </c>
    </row>
    <row r="48" spans="1:24">
      <c r="A48" t="s">
        <v>18</v>
      </c>
      <c r="B48" s="38" t="s">
        <v>8295</v>
      </c>
      <c r="C48" s="151" t="s">
        <v>8275</v>
      </c>
      <c r="D48" s="155" t="s">
        <v>488</v>
      </c>
      <c r="E48" s="151" t="s">
        <v>8274</v>
      </c>
      <c r="F48" s="38" t="s">
        <v>1107</v>
      </c>
      <c r="G48" s="157" t="s">
        <v>273</v>
      </c>
      <c r="H48" s="176" t="s">
        <v>1830</v>
      </c>
      <c r="I48" s="38">
        <v>44.569824189999999</v>
      </c>
      <c r="J48" s="289">
        <v>-125.14671018999999</v>
      </c>
      <c r="K48" s="38">
        <v>10</v>
      </c>
      <c r="L48">
        <v>2025</v>
      </c>
      <c r="M48" s="38" t="s">
        <v>8295</v>
      </c>
      <c r="N48" s="157">
        <v>45881.939583333333</v>
      </c>
      <c r="O48" s="157">
        <v>45881.967361111114</v>
      </c>
      <c r="P48" s="157">
        <v>45882.136805555558</v>
      </c>
      <c r="Q48" s="157">
        <v>45882.162499999999</v>
      </c>
      <c r="R48" s="38" t="s">
        <v>1400</v>
      </c>
      <c r="S48" s="239">
        <f t="shared" si="6"/>
        <v>0.16944444444379769</v>
      </c>
      <c r="T48" s="239">
        <f t="shared" si="7"/>
        <v>0.22291666666569654</v>
      </c>
      <c r="U48" s="21">
        <f t="shared" si="8"/>
        <v>1.0166666666627862</v>
      </c>
      <c r="V48"/>
      <c r="W48" s="38">
        <v>777.82</v>
      </c>
      <c r="X48" s="155" t="s">
        <v>8345</v>
      </c>
    </row>
    <row r="49" spans="1:24">
      <c r="A49" t="s">
        <v>18</v>
      </c>
      <c r="B49" s="38" t="s">
        <v>8294</v>
      </c>
      <c r="C49" s="151" t="s">
        <v>8275</v>
      </c>
      <c r="D49" s="155" t="s">
        <v>488</v>
      </c>
      <c r="E49" s="151" t="s">
        <v>8274</v>
      </c>
      <c r="F49" s="38" t="s">
        <v>1107</v>
      </c>
      <c r="G49" s="157" t="s">
        <v>273</v>
      </c>
      <c r="H49" s="176" t="s">
        <v>1830</v>
      </c>
      <c r="I49" s="289">
        <v>44.368292539999999</v>
      </c>
      <c r="J49" s="289">
        <v>-124.95283456</v>
      </c>
      <c r="K49" s="38">
        <v>10</v>
      </c>
      <c r="L49">
        <v>2025</v>
      </c>
      <c r="M49" s="38" t="s">
        <v>8294</v>
      </c>
      <c r="N49" s="157">
        <v>45881.708333333336</v>
      </c>
      <c r="O49" s="157">
        <v>45881.71875</v>
      </c>
      <c r="P49" s="157">
        <v>45881.826388888891</v>
      </c>
      <c r="Q49" s="157">
        <v>45881.834027777775</v>
      </c>
      <c r="R49" s="38" t="s">
        <v>8326</v>
      </c>
      <c r="S49" s="239">
        <f t="shared" si="6"/>
        <v>0.10763888889050577</v>
      </c>
      <c r="T49" s="239">
        <f t="shared" si="7"/>
        <v>0.12569444443943212</v>
      </c>
      <c r="U49" s="21">
        <f t="shared" si="8"/>
        <v>0.64583333334303461</v>
      </c>
      <c r="V49"/>
      <c r="W49" s="38"/>
      <c r="X49" s="155" t="s">
        <v>7493</v>
      </c>
    </row>
    <row r="50" spans="1:24">
      <c r="A50" t="s">
        <v>18</v>
      </c>
      <c r="B50" s="38" t="s">
        <v>8293</v>
      </c>
      <c r="C50" s="151" t="s">
        <v>8275</v>
      </c>
      <c r="D50" s="155" t="s">
        <v>488</v>
      </c>
      <c r="E50" s="151" t="s">
        <v>8274</v>
      </c>
      <c r="F50" s="38" t="s">
        <v>1107</v>
      </c>
      <c r="G50" s="157" t="s">
        <v>273</v>
      </c>
      <c r="H50" s="176" t="s">
        <v>1830</v>
      </c>
      <c r="I50">
        <v>44.528922770000001</v>
      </c>
      <c r="J50">
        <v>-125.38921310000001</v>
      </c>
      <c r="K50" s="38">
        <v>10</v>
      </c>
      <c r="L50">
        <v>2025</v>
      </c>
      <c r="M50" s="38" t="s">
        <v>8293</v>
      </c>
      <c r="N50" s="157">
        <v>45881.089583333334</v>
      </c>
      <c r="O50" s="157">
        <v>45881.102777777778</v>
      </c>
      <c r="P50" s="157">
        <v>45881.17083333333</v>
      </c>
      <c r="Q50" s="157">
        <v>45881.181250000001</v>
      </c>
      <c r="R50" s="38" t="s">
        <v>1622</v>
      </c>
      <c r="S50" s="239">
        <f t="shared" si="6"/>
        <v>6.8055555551836733E-2</v>
      </c>
      <c r="T50" s="239">
        <f t="shared" si="7"/>
        <v>9.1666666667151731E-2</v>
      </c>
      <c r="U50" s="21">
        <f t="shared" si="8"/>
        <v>0.4083333333110204</v>
      </c>
      <c r="V50"/>
      <c r="W50" s="38">
        <v>200.66</v>
      </c>
      <c r="X50" s="155" t="s">
        <v>8344</v>
      </c>
    </row>
    <row r="51" spans="1:24">
      <c r="A51" t="s">
        <v>18</v>
      </c>
      <c r="B51" s="38" t="s">
        <v>8292</v>
      </c>
      <c r="C51" s="151" t="s">
        <v>8275</v>
      </c>
      <c r="D51" s="155" t="s">
        <v>488</v>
      </c>
      <c r="E51" s="151" t="s">
        <v>8274</v>
      </c>
      <c r="F51" s="38" t="s">
        <v>1107</v>
      </c>
      <c r="G51" s="157" t="s">
        <v>273</v>
      </c>
      <c r="H51" s="176" t="s">
        <v>1830</v>
      </c>
      <c r="I51">
        <v>44.527265079999999</v>
      </c>
      <c r="J51">
        <v>-125.38004460000001</v>
      </c>
      <c r="K51" s="38">
        <v>10</v>
      </c>
      <c r="L51">
        <v>2025</v>
      </c>
      <c r="M51" s="38" t="s">
        <v>8292</v>
      </c>
      <c r="N51" s="157">
        <v>45880.949305555558</v>
      </c>
      <c r="O51" s="157">
        <v>45880.956944444442</v>
      </c>
      <c r="P51" s="157">
        <v>45880.991666666669</v>
      </c>
      <c r="Q51" s="157">
        <v>45880.997916666667</v>
      </c>
      <c r="R51" s="38" t="s">
        <v>1622</v>
      </c>
      <c r="S51" s="239">
        <f t="shared" si="6"/>
        <v>3.4722222226264421E-2</v>
      </c>
      <c r="T51" s="239">
        <f t="shared" si="7"/>
        <v>4.8611111109494232E-2</v>
      </c>
      <c r="U51" s="21">
        <f t="shared" si="8"/>
        <v>0.20833333335758653</v>
      </c>
      <c r="V51"/>
      <c r="W51" s="38">
        <v>95.74</v>
      </c>
      <c r="X51" s="155" t="s">
        <v>8343</v>
      </c>
    </row>
    <row r="52" spans="1:24">
      <c r="A52" t="s">
        <v>18</v>
      </c>
      <c r="B52" s="38" t="s">
        <v>8291</v>
      </c>
      <c r="C52" s="151" t="s">
        <v>8275</v>
      </c>
      <c r="D52" s="155" t="s">
        <v>488</v>
      </c>
      <c r="E52" s="151" t="s">
        <v>8274</v>
      </c>
      <c r="F52" s="38" t="s">
        <v>1107</v>
      </c>
      <c r="G52" s="157" t="s">
        <v>273</v>
      </c>
      <c r="H52" s="176" t="s">
        <v>1830</v>
      </c>
      <c r="I52">
        <v>44.527004939999998</v>
      </c>
      <c r="J52">
        <v>-125.3802838</v>
      </c>
      <c r="K52" s="38">
        <v>10</v>
      </c>
      <c r="L52">
        <v>2025</v>
      </c>
      <c r="M52" s="38" t="s">
        <v>8291</v>
      </c>
      <c r="N52" s="157">
        <v>45880.679861111108</v>
      </c>
      <c r="O52" s="157">
        <v>45880.699305555558</v>
      </c>
      <c r="P52" s="157">
        <v>45880.899305555555</v>
      </c>
      <c r="Q52" s="157">
        <v>45880.90902777778</v>
      </c>
      <c r="R52" s="38" t="s">
        <v>1622</v>
      </c>
      <c r="S52" s="239">
        <f t="shared" si="6"/>
        <v>0.19999999999708962</v>
      </c>
      <c r="T52" s="239">
        <f t="shared" si="7"/>
        <v>0.22916666667151731</v>
      </c>
      <c r="U52" s="21">
        <f t="shared" si="8"/>
        <v>1.1999999999825377</v>
      </c>
      <c r="V52"/>
      <c r="W52" s="38">
        <v>2900.39</v>
      </c>
      <c r="X52" s="155" t="s">
        <v>7493</v>
      </c>
    </row>
    <row r="53" spans="1:24">
      <c r="A53" t="s">
        <v>18</v>
      </c>
      <c r="B53" s="38" t="s">
        <v>8290</v>
      </c>
      <c r="C53" s="151" t="s">
        <v>8275</v>
      </c>
      <c r="D53" s="155" t="s">
        <v>488</v>
      </c>
      <c r="E53" s="151" t="s">
        <v>8274</v>
      </c>
      <c r="F53" s="38" t="s">
        <v>1107</v>
      </c>
      <c r="G53" s="157" t="s">
        <v>273</v>
      </c>
      <c r="H53" s="176" t="s">
        <v>1830</v>
      </c>
      <c r="I53">
        <v>45.829566239999998</v>
      </c>
      <c r="J53">
        <v>-129.75917802000001</v>
      </c>
      <c r="K53" s="38">
        <v>9</v>
      </c>
      <c r="L53">
        <v>2025</v>
      </c>
      <c r="M53" s="38" t="s">
        <v>8290</v>
      </c>
      <c r="N53" s="157">
        <v>45879.173611111109</v>
      </c>
      <c r="O53" s="157">
        <v>45879.182638888888</v>
      </c>
      <c r="P53" s="157">
        <v>45879.207638888889</v>
      </c>
      <c r="Q53" s="157">
        <v>45879.213888888888</v>
      </c>
      <c r="R53" s="38" t="s">
        <v>1364</v>
      </c>
      <c r="S53" s="239">
        <f t="shared" si="6"/>
        <v>2.5000000001455192E-2</v>
      </c>
      <c r="T53" s="239">
        <f t="shared" si="7"/>
        <v>4.0277777778101154E-2</v>
      </c>
      <c r="U53" s="21">
        <f t="shared" si="8"/>
        <v>0.15000000000873115</v>
      </c>
      <c r="V53"/>
      <c r="W53" s="38">
        <v>109.81</v>
      </c>
      <c r="X53" s="155" t="s">
        <v>8342</v>
      </c>
    </row>
    <row r="54" spans="1:24">
      <c r="A54" t="s">
        <v>18</v>
      </c>
      <c r="B54" s="38" t="s">
        <v>8289</v>
      </c>
      <c r="C54" s="151" t="s">
        <v>8275</v>
      </c>
      <c r="D54" s="155" t="s">
        <v>488</v>
      </c>
      <c r="E54" s="151" t="s">
        <v>8274</v>
      </c>
      <c r="F54" s="38" t="s">
        <v>1107</v>
      </c>
      <c r="G54" s="157" t="s">
        <v>273</v>
      </c>
      <c r="H54" s="176" t="s">
        <v>1830</v>
      </c>
      <c r="I54">
        <v>45.829717719999998</v>
      </c>
      <c r="J54">
        <v>-129.75940904999999</v>
      </c>
      <c r="K54" s="38">
        <v>9</v>
      </c>
      <c r="L54">
        <v>2025</v>
      </c>
      <c r="M54" s="38" t="s">
        <v>8289</v>
      </c>
      <c r="N54" s="157">
        <v>45878.925000000003</v>
      </c>
      <c r="O54" s="157">
        <v>45878.935416666667</v>
      </c>
      <c r="P54" s="157">
        <v>45879.122916666667</v>
      </c>
      <c r="Q54" s="157">
        <v>45879.130555555559</v>
      </c>
      <c r="R54" s="38" t="s">
        <v>1364</v>
      </c>
      <c r="S54" s="239">
        <f t="shared" si="6"/>
        <v>0.1875</v>
      </c>
      <c r="T54" s="239">
        <f t="shared" si="7"/>
        <v>0.20555555555620231</v>
      </c>
      <c r="U54" s="21">
        <f t="shared" si="8"/>
        <v>1.125</v>
      </c>
      <c r="V54"/>
      <c r="W54" s="38">
        <v>2610.81</v>
      </c>
      <c r="X54" s="155" t="s">
        <v>7493</v>
      </c>
    </row>
    <row r="55" spans="1:24">
      <c r="A55" t="s">
        <v>18</v>
      </c>
      <c r="B55" s="38" t="s">
        <v>8288</v>
      </c>
      <c r="C55" s="151" t="s">
        <v>8275</v>
      </c>
      <c r="D55" s="155" t="s">
        <v>488</v>
      </c>
      <c r="E55" s="151" t="s">
        <v>8274</v>
      </c>
      <c r="F55" s="38" t="s">
        <v>1107</v>
      </c>
      <c r="G55" s="157" t="s">
        <v>273</v>
      </c>
      <c r="H55" s="176" t="s">
        <v>1830</v>
      </c>
      <c r="I55" s="289">
        <v>45.93355468</v>
      </c>
      <c r="J55" s="38">
        <v>-130.01343876999999</v>
      </c>
      <c r="K55" s="38">
        <v>9</v>
      </c>
      <c r="L55">
        <v>2025</v>
      </c>
      <c r="M55" s="38" t="s">
        <v>8288</v>
      </c>
      <c r="N55" s="157">
        <v>45878.09652777778</v>
      </c>
      <c r="O55" s="157">
        <v>45878.14166666667</v>
      </c>
      <c r="P55" s="157">
        <v>45878.1875</v>
      </c>
      <c r="Q55" s="157">
        <v>45878.230555555558</v>
      </c>
      <c r="R55" s="38" t="s">
        <v>1367</v>
      </c>
      <c r="S55" s="239">
        <f t="shared" si="6"/>
        <v>4.5833333329937886E-2</v>
      </c>
      <c r="T55" s="239">
        <f t="shared" si="7"/>
        <v>0.13402777777810115</v>
      </c>
      <c r="U55" s="21">
        <f t="shared" si="8"/>
        <v>0.27499999997962732</v>
      </c>
      <c r="V55"/>
      <c r="W55" s="38">
        <v>1540.03</v>
      </c>
      <c r="X55" s="155" t="s">
        <v>8341</v>
      </c>
    </row>
    <row r="56" spans="1:24">
      <c r="A56" t="s">
        <v>18</v>
      </c>
      <c r="B56" s="38" t="s">
        <v>8287</v>
      </c>
      <c r="C56" s="151" t="s">
        <v>8275</v>
      </c>
      <c r="D56" s="155" t="s">
        <v>488</v>
      </c>
      <c r="E56" s="151" t="s">
        <v>8274</v>
      </c>
      <c r="F56" s="38" t="s">
        <v>1107</v>
      </c>
      <c r="G56" s="157" t="s">
        <v>273</v>
      </c>
      <c r="H56" s="176" t="s">
        <v>1830</v>
      </c>
      <c r="I56" s="289">
        <v>45.933747629999999</v>
      </c>
      <c r="J56" s="289">
        <v>-130.01399764999999</v>
      </c>
      <c r="K56" s="38">
        <v>9</v>
      </c>
      <c r="L56">
        <v>2025</v>
      </c>
      <c r="M56" s="38" t="s">
        <v>8287</v>
      </c>
      <c r="N56" s="157">
        <v>45877.555555555555</v>
      </c>
      <c r="O56" s="157">
        <v>45877.613888888889</v>
      </c>
      <c r="P56" s="157">
        <v>45878.000694444447</v>
      </c>
      <c r="Q56" s="157">
        <v>45878.04583333333</v>
      </c>
      <c r="R56" s="38" t="s">
        <v>1367</v>
      </c>
      <c r="S56" s="239">
        <f t="shared" si="6"/>
        <v>0.3868055555576575</v>
      </c>
      <c r="T56" s="239">
        <f t="shared" si="7"/>
        <v>0.49027777777519077</v>
      </c>
      <c r="U56" s="21">
        <f t="shared" si="8"/>
        <v>2.320833333345945</v>
      </c>
      <c r="V56"/>
      <c r="W56" s="38">
        <v>1540.59</v>
      </c>
      <c r="X56" s="155" t="s">
        <v>8340</v>
      </c>
    </row>
    <row r="57" spans="1:24">
      <c r="A57" t="s">
        <v>18</v>
      </c>
      <c r="B57" s="38" t="s">
        <v>8286</v>
      </c>
      <c r="C57" s="151" t="s">
        <v>8275</v>
      </c>
      <c r="D57" s="155" t="s">
        <v>488</v>
      </c>
      <c r="E57" s="151" t="s">
        <v>8274</v>
      </c>
      <c r="F57" s="38" t="s">
        <v>1107</v>
      </c>
      <c r="G57" s="157" t="s">
        <v>273</v>
      </c>
      <c r="H57" s="176" t="s">
        <v>1830</v>
      </c>
      <c r="I57" s="289">
        <v>45.816529330000002</v>
      </c>
      <c r="J57" s="289">
        <v>-129.75401058</v>
      </c>
      <c r="K57" s="38">
        <v>9</v>
      </c>
      <c r="L57">
        <v>2025</v>
      </c>
      <c r="M57" s="38" t="s">
        <v>8286</v>
      </c>
      <c r="N57" s="157">
        <v>45877.082638888889</v>
      </c>
      <c r="O57" s="157">
        <v>45877.152777777781</v>
      </c>
      <c r="P57" s="157">
        <v>45877.279166666667</v>
      </c>
      <c r="Q57" s="157">
        <v>45877.348611111112</v>
      </c>
      <c r="R57" s="38" t="s">
        <v>1364</v>
      </c>
      <c r="S57" s="239">
        <f t="shared" si="6"/>
        <v>0.12638888888614019</v>
      </c>
      <c r="T57" s="239">
        <f t="shared" si="7"/>
        <v>0.26597222222335404</v>
      </c>
      <c r="U57" s="21">
        <f t="shared" si="8"/>
        <v>0.75833333331684116</v>
      </c>
      <c r="V57"/>
      <c r="W57" s="38">
        <v>2607.3000000000002</v>
      </c>
      <c r="X57" s="155" t="s">
        <v>8339</v>
      </c>
    </row>
    <row r="58" spans="1:24">
      <c r="A58" t="s">
        <v>18</v>
      </c>
      <c r="B58" s="38" t="s">
        <v>8285</v>
      </c>
      <c r="C58" s="151" t="s">
        <v>8275</v>
      </c>
      <c r="D58" s="155" t="s">
        <v>488</v>
      </c>
      <c r="E58" s="151" t="s">
        <v>8274</v>
      </c>
      <c r="F58" s="38" t="s">
        <v>1107</v>
      </c>
      <c r="G58" s="157" t="s">
        <v>273</v>
      </c>
      <c r="H58" s="176" t="s">
        <v>1830</v>
      </c>
      <c r="I58" s="289">
        <v>45.820281360000003</v>
      </c>
      <c r="J58">
        <v>-129.73612851999999</v>
      </c>
      <c r="K58" s="38">
        <v>9</v>
      </c>
      <c r="L58">
        <v>2025</v>
      </c>
      <c r="M58" s="38" t="s">
        <v>8285</v>
      </c>
      <c r="N58" s="157">
        <v>45876.574999999997</v>
      </c>
      <c r="O58" s="157">
        <v>45876.650694444441</v>
      </c>
      <c r="P58" s="157">
        <v>45876.818055555559</v>
      </c>
      <c r="Q58" s="157">
        <v>45876.886805555558</v>
      </c>
      <c r="R58" s="38" t="s">
        <v>1364</v>
      </c>
      <c r="S58" s="239">
        <f t="shared" si="6"/>
        <v>0.16736111111822538</v>
      </c>
      <c r="T58" s="239">
        <f t="shared" si="7"/>
        <v>0.31180555556056788</v>
      </c>
      <c r="U58" s="21">
        <f t="shared" si="8"/>
        <v>1.0041666667093523</v>
      </c>
      <c r="V58"/>
      <c r="W58" s="38">
        <v>2607.85</v>
      </c>
      <c r="X58" s="155" t="s">
        <v>8338</v>
      </c>
    </row>
    <row r="59" spans="1:24">
      <c r="A59" t="s">
        <v>18</v>
      </c>
      <c r="B59" s="38" t="s">
        <v>8284</v>
      </c>
      <c r="C59" s="151" t="s">
        <v>8275</v>
      </c>
      <c r="D59" s="155" t="s">
        <v>488</v>
      </c>
      <c r="E59" s="151" t="s">
        <v>8274</v>
      </c>
      <c r="F59" s="38" t="s">
        <v>1107</v>
      </c>
      <c r="G59" s="157" t="s">
        <v>273</v>
      </c>
      <c r="H59" s="176" t="s">
        <v>1830</v>
      </c>
      <c r="I59" s="289">
        <v>45.830441180000001</v>
      </c>
      <c r="J59">
        <v>-129.75315487</v>
      </c>
      <c r="K59" s="38">
        <v>9</v>
      </c>
      <c r="L59">
        <v>2025</v>
      </c>
      <c r="M59" s="38" t="s">
        <v>8284</v>
      </c>
      <c r="N59" s="157">
        <v>45876.417361111111</v>
      </c>
      <c r="O59" s="157">
        <v>45876.438888888886</v>
      </c>
      <c r="P59" s="157">
        <v>45876.519444444442</v>
      </c>
      <c r="Q59" s="157">
        <v>45876.53125</v>
      </c>
      <c r="R59" s="38" t="s">
        <v>1364</v>
      </c>
      <c r="S59" s="239">
        <f t="shared" si="6"/>
        <v>8.0555555556202307E-2</v>
      </c>
      <c r="T59" s="239">
        <f t="shared" si="7"/>
        <v>0.11388888888905058</v>
      </c>
      <c r="U59" s="21">
        <f t="shared" si="8"/>
        <v>0.48333333333721384</v>
      </c>
      <c r="V59"/>
      <c r="W59" s="38">
        <v>199.18</v>
      </c>
      <c r="X59" s="155" t="s">
        <v>7272</v>
      </c>
    </row>
    <row r="60" spans="1:24">
      <c r="A60" t="s">
        <v>18</v>
      </c>
      <c r="B60" s="38" t="s">
        <v>8283</v>
      </c>
      <c r="C60" s="151" t="s">
        <v>8275</v>
      </c>
      <c r="D60" s="155" t="s">
        <v>488</v>
      </c>
      <c r="E60" s="151" t="s">
        <v>8274</v>
      </c>
      <c r="F60" s="38" t="s">
        <v>1107</v>
      </c>
      <c r="G60" s="157" t="s">
        <v>273</v>
      </c>
      <c r="H60" s="176" t="s">
        <v>1830</v>
      </c>
      <c r="I60" s="289">
        <v>45.830582870000001</v>
      </c>
      <c r="J60">
        <v>-129.75413229</v>
      </c>
      <c r="K60" s="38">
        <v>9</v>
      </c>
      <c r="L60">
        <v>2025</v>
      </c>
      <c r="M60" s="38" t="s">
        <v>8283</v>
      </c>
      <c r="N60" s="157">
        <v>45876.291666666664</v>
      </c>
      <c r="O60" s="157">
        <v>45876.300694444442</v>
      </c>
      <c r="P60" s="157">
        <v>45876.331250000003</v>
      </c>
      <c r="Q60" s="157">
        <v>45876.363888888889</v>
      </c>
      <c r="R60" s="38" t="s">
        <v>1364</v>
      </c>
      <c r="S60" s="239">
        <f t="shared" si="6"/>
        <v>3.0555555560567882E-2</v>
      </c>
      <c r="T60" s="239">
        <f t="shared" si="7"/>
        <v>7.2222222224809229E-2</v>
      </c>
      <c r="U60" s="21">
        <f t="shared" si="8"/>
        <v>0.18333333336340729</v>
      </c>
      <c r="V60"/>
      <c r="W60" s="38">
        <v>193.19</v>
      </c>
      <c r="X60" s="155" t="s">
        <v>7271</v>
      </c>
    </row>
    <row r="61" spans="1:24">
      <c r="A61" t="s">
        <v>18</v>
      </c>
      <c r="B61" s="38" t="s">
        <v>8282</v>
      </c>
      <c r="C61" s="151" t="s">
        <v>8275</v>
      </c>
      <c r="D61" s="155" t="s">
        <v>488</v>
      </c>
      <c r="E61" s="151" t="s">
        <v>8274</v>
      </c>
      <c r="F61" s="38" t="s">
        <v>1107</v>
      </c>
      <c r="G61" s="157" t="s">
        <v>273</v>
      </c>
      <c r="H61" s="176" t="s">
        <v>1830</v>
      </c>
      <c r="I61" s="289">
        <v>45.830555109999999</v>
      </c>
      <c r="J61">
        <v>-129.75392862000001</v>
      </c>
      <c r="K61" s="38">
        <v>9</v>
      </c>
      <c r="L61">
        <v>2025</v>
      </c>
      <c r="M61" s="38" t="s">
        <v>8282</v>
      </c>
      <c r="N61" s="157">
        <v>45876.145833333336</v>
      </c>
      <c r="O61" s="157">
        <v>45876.166666666664</v>
      </c>
      <c r="P61" s="157">
        <v>45876.249305555553</v>
      </c>
      <c r="Q61" s="157">
        <v>45876.263194444444</v>
      </c>
      <c r="R61" s="38" t="s">
        <v>1364</v>
      </c>
      <c r="S61" s="239">
        <f t="shared" si="6"/>
        <v>8.2638888889050577E-2</v>
      </c>
      <c r="T61" s="239">
        <f t="shared" si="7"/>
        <v>0.11736111110803904</v>
      </c>
      <c r="U61" s="21">
        <f t="shared" si="8"/>
        <v>0.49583333333430346</v>
      </c>
      <c r="V61"/>
      <c r="W61" s="38">
        <v>200.49</v>
      </c>
      <c r="X61" s="155" t="s">
        <v>7270</v>
      </c>
    </row>
    <row r="62" spans="1:24">
      <c r="A62" t="s">
        <v>18</v>
      </c>
      <c r="B62" s="38" t="s">
        <v>8281</v>
      </c>
      <c r="C62" s="151" t="s">
        <v>8275</v>
      </c>
      <c r="D62" s="155" t="s">
        <v>488</v>
      </c>
      <c r="E62" s="151" t="s">
        <v>8274</v>
      </c>
      <c r="F62" s="38" t="s">
        <v>1107</v>
      </c>
      <c r="G62" s="157" t="s">
        <v>273</v>
      </c>
      <c r="H62" s="176" t="s">
        <v>1830</v>
      </c>
      <c r="I62" s="289">
        <v>44.523187909999997</v>
      </c>
      <c r="J62">
        <v>-125.37572104</v>
      </c>
      <c r="K62" s="38">
        <v>10</v>
      </c>
      <c r="L62">
        <v>2025</v>
      </c>
      <c r="M62" s="38" t="s">
        <v>8281</v>
      </c>
      <c r="N62" s="157">
        <v>45875.086805555555</v>
      </c>
      <c r="O62" s="157">
        <v>45875.164583333331</v>
      </c>
      <c r="P62" s="334">
        <v>45875.272222222222</v>
      </c>
      <c r="Q62" s="157">
        <v>45875.379166666666</v>
      </c>
      <c r="R62" s="38" t="s">
        <v>1622</v>
      </c>
      <c r="S62" s="239">
        <f t="shared" si="6"/>
        <v>0.10763888889050577</v>
      </c>
      <c r="T62" s="239">
        <f t="shared" si="7"/>
        <v>0.29236111111094942</v>
      </c>
      <c r="U62" s="21">
        <f t="shared" si="8"/>
        <v>0.64583333334303461</v>
      </c>
      <c r="V62"/>
      <c r="W62" s="38">
        <v>2901.46</v>
      </c>
      <c r="X62" s="155" t="s">
        <v>8337</v>
      </c>
    </row>
    <row r="63" spans="1:24">
      <c r="A63" t="s">
        <v>18</v>
      </c>
      <c r="B63" s="38" t="s">
        <v>8280</v>
      </c>
      <c r="C63" s="151" t="s">
        <v>8275</v>
      </c>
      <c r="D63" s="155" t="s">
        <v>488</v>
      </c>
      <c r="E63" s="151" t="s">
        <v>8274</v>
      </c>
      <c r="F63" s="38" t="s">
        <v>1107</v>
      </c>
      <c r="G63" s="157" t="s">
        <v>273</v>
      </c>
      <c r="H63" s="176" t="s">
        <v>1830</v>
      </c>
      <c r="I63" s="289">
        <v>44.529008419999997</v>
      </c>
      <c r="J63">
        <v>-125.38892518999999</v>
      </c>
      <c r="K63" s="38">
        <v>10</v>
      </c>
      <c r="L63">
        <v>2025</v>
      </c>
      <c r="M63" s="38" t="s">
        <v>8280</v>
      </c>
      <c r="N63" s="157">
        <v>45874.820138888892</v>
      </c>
      <c r="O63" s="157">
        <v>45874.834027777775</v>
      </c>
      <c r="P63" s="157">
        <v>45874.86041666667</v>
      </c>
      <c r="Q63" s="157">
        <v>45874.877083333333</v>
      </c>
      <c r="R63" s="38" t="s">
        <v>1622</v>
      </c>
      <c r="S63" s="239">
        <f t="shared" si="6"/>
        <v>2.6388888894871343E-2</v>
      </c>
      <c r="T63" s="239">
        <f t="shared" si="7"/>
        <v>5.694444444088731E-2</v>
      </c>
      <c r="U63" s="21">
        <f t="shared" si="8"/>
        <v>0.15833333336922806</v>
      </c>
      <c r="V63"/>
      <c r="W63" s="38">
        <v>196.74</v>
      </c>
      <c r="X63" s="155" t="s">
        <v>7271</v>
      </c>
    </row>
    <row r="64" spans="1:24">
      <c r="A64" t="s">
        <v>18</v>
      </c>
      <c r="B64" s="38" t="s">
        <v>8279</v>
      </c>
      <c r="C64" s="151" t="s">
        <v>8275</v>
      </c>
      <c r="D64" s="155" t="s">
        <v>488</v>
      </c>
      <c r="E64" s="151" t="s">
        <v>8274</v>
      </c>
      <c r="F64" s="38" t="s">
        <v>1107</v>
      </c>
      <c r="G64" s="157" t="s">
        <v>273</v>
      </c>
      <c r="H64" s="176" t="s">
        <v>1830</v>
      </c>
      <c r="I64" s="289">
        <v>44.529002689999999</v>
      </c>
      <c r="J64">
        <v>-125.38935264</v>
      </c>
      <c r="K64" s="38">
        <v>10</v>
      </c>
      <c r="L64">
        <v>2025</v>
      </c>
      <c r="M64" s="38" t="s">
        <v>8279</v>
      </c>
      <c r="N64" s="157">
        <v>45874.693749999999</v>
      </c>
      <c r="O64" s="157">
        <v>45874.713888888888</v>
      </c>
      <c r="P64" s="157">
        <v>45874.784722222219</v>
      </c>
      <c r="Q64" s="157">
        <v>45874.79791666667</v>
      </c>
      <c r="R64" s="38" t="s">
        <v>1622</v>
      </c>
      <c r="S64" s="239">
        <f t="shared" si="6"/>
        <v>7.0833333331393078E-2</v>
      </c>
      <c r="T64" s="239">
        <f t="shared" si="7"/>
        <v>0.10416666667151731</v>
      </c>
      <c r="U64" s="21">
        <f t="shared" si="8"/>
        <v>0.42499999998835847</v>
      </c>
      <c r="V64"/>
      <c r="W64" s="38">
        <v>200.43</v>
      </c>
      <c r="X64" s="155" t="s">
        <v>7270</v>
      </c>
    </row>
    <row r="65" spans="1:24">
      <c r="A65" t="s">
        <v>18</v>
      </c>
      <c r="B65" s="38" t="s">
        <v>8278</v>
      </c>
      <c r="C65" s="151" t="s">
        <v>8275</v>
      </c>
      <c r="D65" s="155" t="s">
        <v>488</v>
      </c>
      <c r="E65" s="151" t="s">
        <v>8274</v>
      </c>
      <c r="F65" s="38" t="s">
        <v>1107</v>
      </c>
      <c r="G65" s="157" t="s">
        <v>273</v>
      </c>
      <c r="H65" s="176" t="s">
        <v>1830</v>
      </c>
      <c r="I65">
        <v>44.374198309999997</v>
      </c>
      <c r="J65">
        <v>-124.95657435</v>
      </c>
      <c r="K65" s="38">
        <v>10</v>
      </c>
      <c r="L65">
        <v>2025</v>
      </c>
      <c r="M65" s="38" t="s">
        <v>8278</v>
      </c>
      <c r="N65" s="157">
        <v>45874.339583333334</v>
      </c>
      <c r="O65" s="157">
        <v>45874.350694444445</v>
      </c>
      <c r="P65" s="157">
        <v>45874.433333333334</v>
      </c>
      <c r="Q65" s="157">
        <v>45874.446527777778</v>
      </c>
      <c r="R65" s="38" t="s">
        <v>8326</v>
      </c>
      <c r="S65" s="239">
        <f t="shared" si="6"/>
        <v>8.2638888889050577E-2</v>
      </c>
      <c r="T65" s="239">
        <f t="shared" si="7"/>
        <v>0.10694444444379769</v>
      </c>
      <c r="U65" s="21">
        <f t="shared" si="8"/>
        <v>0.49583333333430346</v>
      </c>
      <c r="V65"/>
      <c r="W65" s="38">
        <v>203.79</v>
      </c>
      <c r="X65" s="155" t="s">
        <v>8336</v>
      </c>
    </row>
    <row r="66" spans="1:24">
      <c r="A66" t="s">
        <v>18</v>
      </c>
      <c r="B66" s="38" t="s">
        <v>8277</v>
      </c>
      <c r="C66" s="151" t="s">
        <v>8275</v>
      </c>
      <c r="D66" s="155" t="s">
        <v>488</v>
      </c>
      <c r="E66" s="151" t="s">
        <v>8274</v>
      </c>
      <c r="F66" s="38" t="s">
        <v>1107</v>
      </c>
      <c r="G66" s="157" t="s">
        <v>273</v>
      </c>
      <c r="H66" s="176" t="s">
        <v>1830</v>
      </c>
      <c r="I66">
        <v>44.374286949999998</v>
      </c>
      <c r="J66">
        <v>-124.95651639</v>
      </c>
      <c r="K66" s="38">
        <v>10</v>
      </c>
      <c r="L66">
        <v>2025</v>
      </c>
      <c r="M66" s="38" t="s">
        <v>8277</v>
      </c>
      <c r="N66" s="157">
        <v>45874.239583333336</v>
      </c>
      <c r="O66" s="157">
        <v>45874.254166666666</v>
      </c>
      <c r="P66" s="157">
        <v>45874.287499999999</v>
      </c>
      <c r="Q66" s="157">
        <v>45874.305555555555</v>
      </c>
      <c r="R66" s="38" t="s">
        <v>8326</v>
      </c>
      <c r="S66" s="239">
        <f t="shared" si="6"/>
        <v>3.3333333332848269E-2</v>
      </c>
      <c r="T66" s="239">
        <f t="shared" si="7"/>
        <v>6.5972222218988463E-2</v>
      </c>
      <c r="U66" s="21">
        <f t="shared" si="8"/>
        <v>0.19999999999708962</v>
      </c>
      <c r="V66"/>
      <c r="W66" s="38">
        <v>203.79</v>
      </c>
      <c r="X66" s="155" t="s">
        <v>7271</v>
      </c>
    </row>
    <row r="67" spans="1:24">
      <c r="A67" t="s">
        <v>18</v>
      </c>
      <c r="B67" s="38" t="s">
        <v>8276</v>
      </c>
      <c r="C67" s="151" t="s">
        <v>8275</v>
      </c>
      <c r="D67" s="155" t="s">
        <v>488</v>
      </c>
      <c r="E67" s="151" t="s">
        <v>8274</v>
      </c>
      <c r="F67" s="38" t="s">
        <v>1107</v>
      </c>
      <c r="G67" s="157" t="s">
        <v>273</v>
      </c>
      <c r="H67" s="176" t="s">
        <v>1830</v>
      </c>
      <c r="I67">
        <v>44.374313030000003</v>
      </c>
      <c r="J67">
        <v>-124.95627754</v>
      </c>
      <c r="K67">
        <v>10</v>
      </c>
      <c r="L67">
        <v>2025</v>
      </c>
      <c r="M67" s="38" t="s">
        <v>8276</v>
      </c>
      <c r="N67" s="157">
        <v>45874.075694444444</v>
      </c>
      <c r="O67" s="157">
        <v>45874.106944444444</v>
      </c>
      <c r="P67" s="157">
        <v>45874.172222222223</v>
      </c>
      <c r="Q67" s="157">
        <v>45874.200694444444</v>
      </c>
      <c r="R67" s="38" t="s">
        <v>8326</v>
      </c>
      <c r="S67" s="239">
        <f t="shared" si="6"/>
        <v>6.5277777779556345E-2</v>
      </c>
      <c r="T67" s="239">
        <f t="shared" si="7"/>
        <v>0.125</v>
      </c>
      <c r="U67" s="21">
        <f t="shared" si="8"/>
        <v>0.39166666667733807</v>
      </c>
      <c r="V67"/>
      <c r="W67" s="38">
        <v>205.68</v>
      </c>
      <c r="X67" s="155" t="s">
        <v>8335</v>
      </c>
    </row>
    <row r="68" spans="1:24">
      <c r="A68" t="s">
        <v>18</v>
      </c>
      <c r="B68" s="38" t="s">
        <v>8258</v>
      </c>
      <c r="C68" s="151" t="s">
        <v>8241</v>
      </c>
      <c r="D68" s="155" t="s">
        <v>8369</v>
      </c>
      <c r="E68" s="151" t="s">
        <v>8243</v>
      </c>
      <c r="F68" s="159" t="s">
        <v>8370</v>
      </c>
      <c r="G68" s="157" t="s">
        <v>166</v>
      </c>
      <c r="H68" s="176" t="s">
        <v>8371</v>
      </c>
      <c r="I68" s="289">
        <v>37.200000000000003</v>
      </c>
      <c r="J68" s="289">
        <v>-32.200000000000003</v>
      </c>
      <c r="K68" s="38">
        <v>25</v>
      </c>
      <c r="L68">
        <v>2025</v>
      </c>
      <c r="M68" s="38" t="s">
        <v>8258</v>
      </c>
      <c r="N68" s="180">
        <v>45805.433333333334</v>
      </c>
      <c r="O68" s="157">
        <v>45805.486805555556</v>
      </c>
      <c r="P68" s="157">
        <v>45805.76666666667</v>
      </c>
      <c r="Q68" s="157">
        <v>45805.832638888889</v>
      </c>
      <c r="R68" s="38" t="s">
        <v>8265</v>
      </c>
      <c r="S68" s="239">
        <f t="shared" ref="S68:S78" si="9">P68 - O68</f>
        <v>0.27986111111385981</v>
      </c>
      <c r="T68" s="239">
        <f t="shared" ref="T68:T78" si="10">Q68 - N68</f>
        <v>0.39930555555474712</v>
      </c>
      <c r="U68" s="21">
        <f t="shared" ref="U68:U78" si="11">((VALUE(S68)) * 24) * 0.25</f>
        <v>1.6791666666831588</v>
      </c>
      <c r="V68"/>
      <c r="W68" s="38">
        <v>1738</v>
      </c>
      <c r="X68" s="155" t="s">
        <v>8273</v>
      </c>
    </row>
    <row r="69" spans="1:24">
      <c r="A69" t="s">
        <v>18</v>
      </c>
      <c r="B69" s="38" t="s">
        <v>8257</v>
      </c>
      <c r="C69" s="151" t="s">
        <v>8241</v>
      </c>
      <c r="D69" s="155" t="s">
        <v>8369</v>
      </c>
      <c r="E69" s="151" t="s">
        <v>8243</v>
      </c>
      <c r="F69" s="159" t="s">
        <v>8370</v>
      </c>
      <c r="G69" s="157" t="s">
        <v>166</v>
      </c>
      <c r="H69" s="176" t="s">
        <v>8371</v>
      </c>
      <c r="I69" s="289">
        <v>37.200000000000003</v>
      </c>
      <c r="J69" s="289">
        <v>-32.200000000000003</v>
      </c>
      <c r="K69" s="38">
        <v>25</v>
      </c>
      <c r="L69">
        <v>2025</v>
      </c>
      <c r="M69" s="38" t="s">
        <v>8257</v>
      </c>
      <c r="N69" s="157">
        <v>45804.430555555555</v>
      </c>
      <c r="O69" s="157">
        <v>45804.48333333333</v>
      </c>
      <c r="P69" s="157">
        <v>45804.757638888892</v>
      </c>
      <c r="Q69" s="157">
        <v>45804.836805555555</v>
      </c>
      <c r="R69" s="38" t="s">
        <v>8264</v>
      </c>
      <c r="S69" s="239">
        <f t="shared" si="9"/>
        <v>0.27430555556202307</v>
      </c>
      <c r="T69" s="239">
        <f t="shared" si="10"/>
        <v>0.40625</v>
      </c>
      <c r="U69" s="21">
        <f t="shared" si="11"/>
        <v>1.6458333333721384</v>
      </c>
      <c r="V69"/>
      <c r="W69" s="38">
        <v>1740</v>
      </c>
      <c r="X69" s="155" t="s">
        <v>8272</v>
      </c>
    </row>
    <row r="70" spans="1:24">
      <c r="A70" t="s">
        <v>18</v>
      </c>
      <c r="B70" s="38" t="s">
        <v>8256</v>
      </c>
      <c r="C70" s="151" t="s">
        <v>8241</v>
      </c>
      <c r="D70" s="155" t="s">
        <v>8369</v>
      </c>
      <c r="E70" s="151" t="s">
        <v>8243</v>
      </c>
      <c r="F70" s="159" t="s">
        <v>8370</v>
      </c>
      <c r="G70" s="157" t="s">
        <v>166</v>
      </c>
      <c r="H70" s="176" t="s">
        <v>8371</v>
      </c>
      <c r="I70" s="289">
        <v>37.200000000000003</v>
      </c>
      <c r="J70" s="38">
        <v>-32.200000000000003</v>
      </c>
      <c r="K70" s="38">
        <v>25</v>
      </c>
      <c r="L70">
        <v>2025</v>
      </c>
      <c r="M70" s="38" t="s">
        <v>8256</v>
      </c>
      <c r="N70" s="157">
        <v>45803.469444444447</v>
      </c>
      <c r="O70" s="157">
        <v>45803.525694444441</v>
      </c>
      <c r="P70" s="157">
        <v>45803.793749999997</v>
      </c>
      <c r="Q70" s="157">
        <v>45803.868750000001</v>
      </c>
      <c r="R70" s="38" t="s">
        <v>8263</v>
      </c>
      <c r="S70" s="239">
        <f t="shared" si="9"/>
        <v>0.26805555555620231</v>
      </c>
      <c r="T70" s="239">
        <f t="shared" si="10"/>
        <v>0.39930555555474712</v>
      </c>
      <c r="U70" s="21">
        <f t="shared" si="11"/>
        <v>1.6083333333372138</v>
      </c>
      <c r="V70"/>
      <c r="W70" s="38">
        <v>1726</v>
      </c>
      <c r="X70" s="155" t="s">
        <v>8271</v>
      </c>
    </row>
    <row r="71" spans="1:24">
      <c r="A71" t="s">
        <v>18</v>
      </c>
      <c r="B71" s="38" t="s">
        <v>8255</v>
      </c>
      <c r="C71" s="151" t="s">
        <v>8241</v>
      </c>
      <c r="D71" s="155" t="s">
        <v>8369</v>
      </c>
      <c r="E71" s="151" t="s">
        <v>8243</v>
      </c>
      <c r="F71" s="159" t="s">
        <v>8370</v>
      </c>
      <c r="G71" s="157" t="s">
        <v>166</v>
      </c>
      <c r="H71" s="176" t="s">
        <v>8371</v>
      </c>
      <c r="I71" s="289">
        <v>37.200000000000003</v>
      </c>
      <c r="J71" s="289">
        <v>-32.200000000000003</v>
      </c>
      <c r="K71" s="38">
        <v>25</v>
      </c>
      <c r="L71">
        <v>2025</v>
      </c>
      <c r="M71" s="38" t="s">
        <v>8255</v>
      </c>
      <c r="N71" s="157">
        <v>45802.431250000001</v>
      </c>
      <c r="O71" s="157">
        <v>45802.479166666664</v>
      </c>
      <c r="P71" s="157">
        <v>45802.743055555555</v>
      </c>
      <c r="Q71" s="157">
        <v>45802.799305555556</v>
      </c>
      <c r="R71" s="38" t="s">
        <v>3394</v>
      </c>
      <c r="S71" s="239">
        <f t="shared" si="9"/>
        <v>0.26388888889050577</v>
      </c>
      <c r="T71" s="239">
        <f t="shared" si="10"/>
        <v>0.36805555555474712</v>
      </c>
      <c r="U71" s="21">
        <f t="shared" si="11"/>
        <v>1.5833333333430346</v>
      </c>
      <c r="V71"/>
      <c r="W71" s="38">
        <v>1731</v>
      </c>
      <c r="X71" s="155" t="s">
        <v>8270</v>
      </c>
    </row>
    <row r="72" spans="1:24">
      <c r="A72" t="s">
        <v>18</v>
      </c>
      <c r="B72" s="38" t="s">
        <v>8254</v>
      </c>
      <c r="C72" s="151" t="s">
        <v>8241</v>
      </c>
      <c r="D72" s="155" t="s">
        <v>8369</v>
      </c>
      <c r="E72" s="151" t="s">
        <v>8243</v>
      </c>
      <c r="F72" s="159" t="s">
        <v>8370</v>
      </c>
      <c r="G72" s="157" t="s">
        <v>166</v>
      </c>
      <c r="H72" s="176" t="s">
        <v>8371</v>
      </c>
      <c r="I72" s="289">
        <v>37.200000000000003</v>
      </c>
      <c r="J72" s="289">
        <v>-32.200000000000003</v>
      </c>
      <c r="K72" s="38">
        <v>25</v>
      </c>
      <c r="L72">
        <v>2025</v>
      </c>
      <c r="M72" s="38" t="s">
        <v>8254</v>
      </c>
      <c r="N72" s="157">
        <v>45801.430555555555</v>
      </c>
      <c r="O72" s="157">
        <v>45801.48333333333</v>
      </c>
      <c r="P72" s="157">
        <v>45801.765277777777</v>
      </c>
      <c r="Q72" s="157">
        <v>45801.795138888891</v>
      </c>
      <c r="R72" s="38" t="s">
        <v>8262</v>
      </c>
      <c r="S72" s="239">
        <f t="shared" si="9"/>
        <v>0.28194444444670808</v>
      </c>
      <c r="T72" s="239">
        <f t="shared" si="10"/>
        <v>0.36458333333575865</v>
      </c>
      <c r="U72" s="21">
        <f t="shared" si="11"/>
        <v>1.6916666666802485</v>
      </c>
      <c r="V72"/>
      <c r="W72" s="38">
        <v>1737</v>
      </c>
      <c r="X72" s="155" t="s">
        <v>8269</v>
      </c>
    </row>
    <row r="73" spans="1:24">
      <c r="A73" t="s">
        <v>18</v>
      </c>
      <c r="B73" s="38" t="s">
        <v>8253</v>
      </c>
      <c r="C73" s="151" t="s">
        <v>8241</v>
      </c>
      <c r="D73" s="155" t="s">
        <v>8369</v>
      </c>
      <c r="E73" s="151" t="s">
        <v>8243</v>
      </c>
      <c r="F73" s="159" t="s">
        <v>8370</v>
      </c>
      <c r="G73" s="157" t="s">
        <v>166</v>
      </c>
      <c r="H73" s="176" t="s">
        <v>8371</v>
      </c>
      <c r="I73" s="289">
        <v>37.200000000000003</v>
      </c>
      <c r="J73" s="38">
        <v>-32.200000000000003</v>
      </c>
      <c r="K73" s="38">
        <v>25</v>
      </c>
      <c r="L73">
        <v>2025</v>
      </c>
      <c r="M73" s="38" t="s">
        <v>8253</v>
      </c>
      <c r="N73" s="157">
        <v>45800.43472222222</v>
      </c>
      <c r="O73" s="157">
        <v>45800.481249999997</v>
      </c>
      <c r="P73" s="157">
        <v>45800.762499999997</v>
      </c>
      <c r="Q73" s="157">
        <v>45800.830555555556</v>
      </c>
      <c r="R73" s="38" t="s">
        <v>3394</v>
      </c>
      <c r="S73" s="239">
        <f t="shared" si="9"/>
        <v>0.28125</v>
      </c>
      <c r="T73" s="239">
        <f t="shared" si="10"/>
        <v>0.39583333333575865</v>
      </c>
      <c r="U73" s="21">
        <f t="shared" si="11"/>
        <v>1.6875</v>
      </c>
      <c r="V73"/>
      <c r="W73" s="38">
        <v>1736</v>
      </c>
      <c r="X73" s="155" t="s">
        <v>8268</v>
      </c>
    </row>
    <row r="74" spans="1:24">
      <c r="A74" t="s">
        <v>18</v>
      </c>
      <c r="B74" s="38" t="s">
        <v>8252</v>
      </c>
      <c r="C74" s="151" t="s">
        <v>8241</v>
      </c>
      <c r="D74" s="155" t="s">
        <v>8369</v>
      </c>
      <c r="E74" s="151" t="s">
        <v>8243</v>
      </c>
      <c r="F74" s="159" t="s">
        <v>8370</v>
      </c>
      <c r="G74" s="157" t="s">
        <v>166</v>
      </c>
      <c r="H74" s="176" t="s">
        <v>8371</v>
      </c>
      <c r="I74" s="289">
        <v>37.200000000000003</v>
      </c>
      <c r="J74" s="38">
        <v>-32.200000000000003</v>
      </c>
      <c r="K74" s="38">
        <v>25</v>
      </c>
      <c r="L74">
        <v>2025</v>
      </c>
      <c r="M74" s="38" t="s">
        <v>8252</v>
      </c>
      <c r="N74" s="157">
        <v>45799.429166666669</v>
      </c>
      <c r="O74" s="157">
        <v>45799.48333333333</v>
      </c>
      <c r="P74" s="157">
        <v>45799.749305555553</v>
      </c>
      <c r="Q74" s="157">
        <v>45799.805555555555</v>
      </c>
      <c r="R74" s="38" t="s">
        <v>8261</v>
      </c>
      <c r="S74" s="239">
        <f t="shared" si="9"/>
        <v>0.26597222222335404</v>
      </c>
      <c r="T74" s="239">
        <f t="shared" si="10"/>
        <v>0.37638888888614019</v>
      </c>
      <c r="U74" s="21">
        <f t="shared" si="11"/>
        <v>1.5958333333401242</v>
      </c>
      <c r="V74"/>
      <c r="W74" s="38">
        <v>1728</v>
      </c>
      <c r="X74" s="155" t="s">
        <v>8268</v>
      </c>
    </row>
    <row r="75" spans="1:24">
      <c r="A75" t="s">
        <v>18</v>
      </c>
      <c r="B75" s="38" t="s">
        <v>8251</v>
      </c>
      <c r="C75" s="151" t="s">
        <v>8241</v>
      </c>
      <c r="D75" s="155" t="s">
        <v>8369</v>
      </c>
      <c r="E75" s="151" t="s">
        <v>8243</v>
      </c>
      <c r="F75" s="159" t="s">
        <v>8370</v>
      </c>
      <c r="G75" s="157" t="s">
        <v>166</v>
      </c>
      <c r="H75" s="176" t="s">
        <v>8371</v>
      </c>
      <c r="I75" s="289">
        <v>37.200000000000003</v>
      </c>
      <c r="J75" s="289">
        <v>-32.200000000000003</v>
      </c>
      <c r="K75" s="38">
        <v>25</v>
      </c>
      <c r="L75">
        <v>2025</v>
      </c>
      <c r="M75" s="38" t="s">
        <v>8251</v>
      </c>
      <c r="N75" s="157">
        <v>45798.433333333334</v>
      </c>
      <c r="O75" s="157">
        <v>45798.484722222223</v>
      </c>
      <c r="P75" s="157">
        <v>45798.702777777777</v>
      </c>
      <c r="Q75" s="157">
        <v>45798.748611111114</v>
      </c>
      <c r="R75" s="38" t="s">
        <v>8260</v>
      </c>
      <c r="S75" s="239">
        <f t="shared" si="9"/>
        <v>0.21805555555329192</v>
      </c>
      <c r="T75" s="239">
        <f t="shared" si="10"/>
        <v>0.31527777777955635</v>
      </c>
      <c r="U75" s="21">
        <f t="shared" si="11"/>
        <v>1.3083333333197515</v>
      </c>
      <c r="V75"/>
      <c r="W75" s="38">
        <v>1729</v>
      </c>
      <c r="X75" s="155" t="s">
        <v>8267</v>
      </c>
    </row>
    <row r="76" spans="1:24">
      <c r="A76" t="s">
        <v>18</v>
      </c>
      <c r="B76" s="38" t="s">
        <v>8250</v>
      </c>
      <c r="C76" s="151" t="s">
        <v>8241</v>
      </c>
      <c r="D76" s="155" t="s">
        <v>8369</v>
      </c>
      <c r="E76" s="151" t="s">
        <v>8243</v>
      </c>
      <c r="F76" s="159" t="s">
        <v>8370</v>
      </c>
      <c r="G76" s="157" t="s">
        <v>166</v>
      </c>
      <c r="H76" s="176" t="s">
        <v>8371</v>
      </c>
      <c r="I76" s="38">
        <v>37.200000000000003</v>
      </c>
      <c r="J76" s="38">
        <v>-32.200000000000003</v>
      </c>
      <c r="K76" s="38">
        <v>25</v>
      </c>
      <c r="L76">
        <v>2025</v>
      </c>
      <c r="M76" s="38" t="s">
        <v>8250</v>
      </c>
      <c r="N76" s="157">
        <v>45797.436111111114</v>
      </c>
      <c r="O76" s="157">
        <v>45797.489583333336</v>
      </c>
      <c r="P76" s="157">
        <v>45797.724999999999</v>
      </c>
      <c r="Q76" s="157">
        <v>45797.779166666667</v>
      </c>
      <c r="R76" s="38" t="s">
        <v>8259</v>
      </c>
      <c r="S76" s="239">
        <f t="shared" si="9"/>
        <v>0.23541666666278616</v>
      </c>
      <c r="T76" s="239">
        <f t="shared" si="10"/>
        <v>0.34305555555329192</v>
      </c>
      <c r="U76" s="21">
        <f t="shared" si="11"/>
        <v>1.4124999999767169</v>
      </c>
      <c r="V76"/>
      <c r="W76" s="38">
        <v>1733</v>
      </c>
      <c r="X76" s="155" t="s">
        <v>8267</v>
      </c>
    </row>
    <row r="77" spans="1:24">
      <c r="A77" t="s">
        <v>18</v>
      </c>
      <c r="B77" s="38" t="s">
        <v>8249</v>
      </c>
      <c r="C77" s="151" t="s">
        <v>8241</v>
      </c>
      <c r="D77" s="155" t="s">
        <v>8369</v>
      </c>
      <c r="E77" s="151" t="s">
        <v>8243</v>
      </c>
      <c r="F77" s="159" t="s">
        <v>8370</v>
      </c>
      <c r="G77" s="157" t="s">
        <v>166</v>
      </c>
      <c r="H77" s="176" t="s">
        <v>8371</v>
      </c>
      <c r="I77" s="289">
        <v>37.200000000000003</v>
      </c>
      <c r="J77" s="289">
        <v>-32.200000000000003</v>
      </c>
      <c r="K77" s="38">
        <v>25</v>
      </c>
      <c r="L77">
        <v>2025</v>
      </c>
      <c r="M77" s="38" t="s">
        <v>8249</v>
      </c>
      <c r="N77" s="157">
        <v>45795.435416666667</v>
      </c>
      <c r="O77" s="157">
        <v>45795.501388888886</v>
      </c>
      <c r="P77" s="157">
        <v>45795.836111111108</v>
      </c>
      <c r="Q77" s="157">
        <v>45795.895138888889</v>
      </c>
      <c r="R77" s="38" t="s">
        <v>3394</v>
      </c>
      <c r="S77" s="239">
        <f t="shared" si="9"/>
        <v>0.33472222222189885</v>
      </c>
      <c r="T77" s="239">
        <f t="shared" si="10"/>
        <v>0.45972222222189885</v>
      </c>
      <c r="U77" s="21">
        <f t="shared" si="11"/>
        <v>2.0083333333313931</v>
      </c>
      <c r="V77"/>
      <c r="W77" s="38">
        <v>1740</v>
      </c>
      <c r="X77" s="155" t="s">
        <v>8266</v>
      </c>
    </row>
    <row r="78" spans="1:24">
      <c r="A78" t="s">
        <v>18</v>
      </c>
      <c r="B78" s="38" t="s">
        <v>8248</v>
      </c>
      <c r="C78" s="151" t="s">
        <v>8241</v>
      </c>
      <c r="D78" s="155" t="s">
        <v>8369</v>
      </c>
      <c r="E78" s="151" t="s">
        <v>8243</v>
      </c>
      <c r="F78" s="159" t="s">
        <v>8370</v>
      </c>
      <c r="G78" s="157" t="s">
        <v>166</v>
      </c>
      <c r="H78" s="176" t="s">
        <v>8371</v>
      </c>
      <c r="I78" s="38">
        <v>37.200000000000003</v>
      </c>
      <c r="J78" s="289">
        <v>-32.200000000000003</v>
      </c>
      <c r="K78" s="38">
        <v>25</v>
      </c>
      <c r="L78">
        <v>2025</v>
      </c>
      <c r="M78" s="38" t="s">
        <v>8248</v>
      </c>
      <c r="N78" s="157">
        <v>45794.446527777778</v>
      </c>
      <c r="O78" s="157">
        <v>45794.506249999999</v>
      </c>
      <c r="P78" s="157">
        <v>45794.773611111108</v>
      </c>
      <c r="Q78" s="157">
        <v>45794.850694444445</v>
      </c>
      <c r="R78" s="38" t="s">
        <v>3394</v>
      </c>
      <c r="S78" s="239">
        <f t="shared" si="9"/>
        <v>0.26736111110949423</v>
      </c>
      <c r="T78" s="239">
        <f t="shared" si="10"/>
        <v>0.40416666666715173</v>
      </c>
      <c r="U78" s="21">
        <f t="shared" si="11"/>
        <v>1.6041666666569654</v>
      </c>
      <c r="V78"/>
      <c r="W78" s="38">
        <v>1711</v>
      </c>
      <c r="X78" s="155" t="s">
        <v>2837</v>
      </c>
    </row>
    <row r="79" spans="1:24">
      <c r="A79" t="s">
        <v>18</v>
      </c>
      <c r="B79" s="38" t="s">
        <v>8228</v>
      </c>
      <c r="C79" s="151" t="s">
        <v>8122</v>
      </c>
      <c r="D79" s="261" t="s">
        <v>466</v>
      </c>
      <c r="E79" t="s">
        <v>8125</v>
      </c>
      <c r="F79" s="38" t="s">
        <v>8230</v>
      </c>
      <c r="G79" s="173" t="s">
        <v>7743</v>
      </c>
      <c r="H79" s="162" t="s">
        <v>8229</v>
      </c>
      <c r="I79" s="105">
        <v>13.7</v>
      </c>
      <c r="J79" s="105">
        <v>146</v>
      </c>
      <c r="K79" s="38" t="s">
        <v>8148</v>
      </c>
      <c r="L79" s="38">
        <v>2024</v>
      </c>
      <c r="M79" s="155" t="s">
        <v>8228</v>
      </c>
      <c r="N79" s="157">
        <v>45646.272916666669</v>
      </c>
      <c r="O79" s="157">
        <v>45646.350694444445</v>
      </c>
      <c r="P79" s="157">
        <v>45646.522916666669</v>
      </c>
      <c r="Q79" s="157">
        <v>45646.603472222225</v>
      </c>
      <c r="R79" s="38" t="s">
        <v>4486</v>
      </c>
      <c r="S79" s="239">
        <f t="shared" ref="S79:S83" si="12">P79 - O79</f>
        <v>0.17222222222335404</v>
      </c>
      <c r="T79" s="239">
        <f t="shared" ref="T79:T83" si="13">Q79 - N79</f>
        <v>0.33055555555620231</v>
      </c>
      <c r="U79" s="21">
        <f t="shared" ref="U79:U83" si="14">((VALUE(S79)) * 24) * 0.25</f>
        <v>1.0333333333401242</v>
      </c>
      <c r="V79"/>
      <c r="W79" s="38">
        <v>2927</v>
      </c>
      <c r="X79" s="155" t="s">
        <v>8236</v>
      </c>
    </row>
    <row r="80" spans="1:24">
      <c r="A80" t="s">
        <v>18</v>
      </c>
      <c r="B80" s="38" t="s">
        <v>8227</v>
      </c>
      <c r="C80" s="151" t="s">
        <v>8122</v>
      </c>
      <c r="D80" s="261" t="s">
        <v>466</v>
      </c>
      <c r="E80" t="s">
        <v>8125</v>
      </c>
      <c r="F80" s="38" t="s">
        <v>8230</v>
      </c>
      <c r="G80" s="173" t="s">
        <v>7743</v>
      </c>
      <c r="H80" s="162" t="s">
        <v>8229</v>
      </c>
      <c r="I80" s="105">
        <v>13.7</v>
      </c>
      <c r="J80" s="105">
        <v>146</v>
      </c>
      <c r="K80" s="38" t="s">
        <v>8148</v>
      </c>
      <c r="L80" s="38">
        <v>2024</v>
      </c>
      <c r="M80" s="155" t="s">
        <v>8227</v>
      </c>
      <c r="N80" s="157">
        <v>45645.881249999999</v>
      </c>
      <c r="O80" s="157">
        <v>45645.954861111109</v>
      </c>
      <c r="P80" s="157">
        <v>45646.14166666667</v>
      </c>
      <c r="Q80" s="157">
        <v>45646.21597222222</v>
      </c>
      <c r="R80" s="38" t="s">
        <v>4486</v>
      </c>
      <c r="S80" s="239">
        <f t="shared" si="12"/>
        <v>0.18680555556056788</v>
      </c>
      <c r="T80" s="239">
        <f t="shared" si="13"/>
        <v>0.33472222222189885</v>
      </c>
      <c r="U80" s="21">
        <f t="shared" si="14"/>
        <v>1.1208333333634073</v>
      </c>
      <c r="V80"/>
      <c r="W80" s="38">
        <v>2932</v>
      </c>
      <c r="X80" s="155" t="s">
        <v>8235</v>
      </c>
    </row>
    <row r="81" spans="1:24">
      <c r="A81" t="s">
        <v>18</v>
      </c>
      <c r="B81" s="38" t="s">
        <v>8226</v>
      </c>
      <c r="C81" s="151" t="s">
        <v>8122</v>
      </c>
      <c r="D81" s="261" t="s">
        <v>466</v>
      </c>
      <c r="E81" t="s">
        <v>8125</v>
      </c>
      <c r="F81" s="38" t="s">
        <v>8230</v>
      </c>
      <c r="G81" s="173" t="s">
        <v>7743</v>
      </c>
      <c r="H81" s="162" t="s">
        <v>8229</v>
      </c>
      <c r="I81" s="105">
        <v>18.100000000000001</v>
      </c>
      <c r="J81" s="105">
        <v>147.1</v>
      </c>
      <c r="K81" s="38" t="s">
        <v>8148</v>
      </c>
      <c r="L81" s="38">
        <v>2024</v>
      </c>
      <c r="M81" s="155" t="s">
        <v>8226</v>
      </c>
      <c r="N81" s="157">
        <v>45641.135416666664</v>
      </c>
      <c r="O81" s="157">
        <v>45641.184027777781</v>
      </c>
      <c r="P81" s="157">
        <v>45641.368750000001</v>
      </c>
      <c r="Q81" s="157">
        <v>45641.412499999999</v>
      </c>
      <c r="R81" s="38" t="s">
        <v>4497</v>
      </c>
      <c r="S81" s="239">
        <f t="shared" si="12"/>
        <v>0.18472222222044365</v>
      </c>
      <c r="T81" s="239">
        <f t="shared" si="13"/>
        <v>0.27708333333430346</v>
      </c>
      <c r="U81" s="21">
        <f t="shared" si="14"/>
        <v>1.1083333333226619</v>
      </c>
      <c r="V81"/>
      <c r="W81" s="38">
        <v>1236</v>
      </c>
      <c r="X81" s="155" t="s">
        <v>8234</v>
      </c>
    </row>
    <row r="82" spans="1:24">
      <c r="A82" t="s">
        <v>18</v>
      </c>
      <c r="B82" s="38" t="s">
        <v>8225</v>
      </c>
      <c r="C82" s="151" t="s">
        <v>8122</v>
      </c>
      <c r="D82" s="261" t="s">
        <v>466</v>
      </c>
      <c r="E82" t="s">
        <v>8125</v>
      </c>
      <c r="F82" s="38" t="s">
        <v>8230</v>
      </c>
      <c r="G82" s="173" t="s">
        <v>7743</v>
      </c>
      <c r="H82" s="162" t="s">
        <v>8229</v>
      </c>
      <c r="I82" s="105">
        <v>18.100000000000001</v>
      </c>
      <c r="J82" s="105">
        <v>147.1</v>
      </c>
      <c r="K82" s="38" t="s">
        <v>8148</v>
      </c>
      <c r="L82" s="38">
        <v>2024</v>
      </c>
      <c r="M82" s="155" t="s">
        <v>8225</v>
      </c>
      <c r="N82" s="157">
        <v>45640.425694444442</v>
      </c>
      <c r="O82" s="157">
        <v>45640.464583333334</v>
      </c>
      <c r="P82" s="157">
        <v>45640.851388888892</v>
      </c>
      <c r="Q82" s="157">
        <v>45640.890277777777</v>
      </c>
      <c r="R82" s="38" t="s">
        <v>4497</v>
      </c>
      <c r="S82" s="239">
        <f t="shared" si="12"/>
        <v>0.3868055555576575</v>
      </c>
      <c r="T82" s="239">
        <f t="shared" si="13"/>
        <v>0.46458333333430346</v>
      </c>
      <c r="U82" s="21">
        <f t="shared" si="14"/>
        <v>2.320833333345945</v>
      </c>
      <c r="V82"/>
      <c r="W82" s="38">
        <v>1242</v>
      </c>
      <c r="X82" s="155" t="s">
        <v>8233</v>
      </c>
    </row>
    <row r="83" spans="1:24">
      <c r="A83" t="s">
        <v>18</v>
      </c>
      <c r="B83" s="38" t="s">
        <v>8224</v>
      </c>
      <c r="C83" s="151" t="s">
        <v>8122</v>
      </c>
      <c r="D83" s="261" t="s">
        <v>466</v>
      </c>
      <c r="E83" t="s">
        <v>8125</v>
      </c>
      <c r="F83" s="38" t="s">
        <v>8230</v>
      </c>
      <c r="G83" s="173" t="s">
        <v>7743</v>
      </c>
      <c r="H83" s="162" t="s">
        <v>8229</v>
      </c>
      <c r="I83" s="105">
        <v>18.100000000000001</v>
      </c>
      <c r="J83" s="105">
        <v>147.1</v>
      </c>
      <c r="K83" s="38" t="s">
        <v>8148</v>
      </c>
      <c r="L83" s="38">
        <v>2024</v>
      </c>
      <c r="M83" s="155" t="s">
        <v>8224</v>
      </c>
      <c r="N83" s="157">
        <v>45639.984027777777</v>
      </c>
      <c r="O83" s="157">
        <v>45640.025000000001</v>
      </c>
      <c r="P83" s="157">
        <v>45640.11041666667</v>
      </c>
      <c r="Q83" s="157">
        <v>45640.149305555555</v>
      </c>
      <c r="R83" s="38" t="s">
        <v>4497</v>
      </c>
      <c r="S83" s="239">
        <f t="shared" si="12"/>
        <v>8.5416666668606922E-2</v>
      </c>
      <c r="T83" s="239">
        <f t="shared" si="13"/>
        <v>0.16527777777810115</v>
      </c>
      <c r="U83" s="21">
        <f t="shared" si="14"/>
        <v>0.51250000001164153</v>
      </c>
      <c r="V83"/>
      <c r="W83" s="38">
        <v>1238</v>
      </c>
      <c r="X83" s="155" t="s">
        <v>8232</v>
      </c>
    </row>
    <row r="84" spans="1:24">
      <c r="A84" t="s">
        <v>18</v>
      </c>
      <c r="B84" s="38" t="s">
        <v>8136</v>
      </c>
      <c r="C84" s="151" t="s">
        <v>8115</v>
      </c>
      <c r="D84" s="261" t="s">
        <v>466</v>
      </c>
      <c r="E84" t="s">
        <v>8116</v>
      </c>
      <c r="F84" s="38" t="s">
        <v>8231</v>
      </c>
      <c r="G84" s="173" t="s">
        <v>340</v>
      </c>
      <c r="H84" s="162" t="s">
        <v>8118</v>
      </c>
      <c r="I84" s="105">
        <v>11.9</v>
      </c>
      <c r="J84" s="105">
        <v>143.30000000000001</v>
      </c>
      <c r="K84" s="38" t="s">
        <v>8147</v>
      </c>
      <c r="L84" s="38">
        <v>2024</v>
      </c>
      <c r="M84" s="155" t="s">
        <v>8136</v>
      </c>
      <c r="N84" s="157">
        <v>45632.92083333333</v>
      </c>
      <c r="O84" s="157">
        <v>45633.023611111108</v>
      </c>
      <c r="P84" s="157">
        <v>45633.215277777781</v>
      </c>
      <c r="Q84" s="157">
        <v>45633.334722222222</v>
      </c>
      <c r="R84" s="38" t="s">
        <v>8145</v>
      </c>
      <c r="S84" s="239">
        <f t="shared" ref="S84:S93" si="15">P84 - O84</f>
        <v>0.1916666666729725</v>
      </c>
      <c r="T84" s="239">
        <f t="shared" ref="T84:T93" si="16">Q84 - N84</f>
        <v>0.41388888889196096</v>
      </c>
      <c r="U84" s="21">
        <f t="shared" ref="U84:U93" si="17">((VALUE(S84)) * 24) * 0.25</f>
        <v>1.150000000037835</v>
      </c>
      <c r="V84"/>
      <c r="W84" s="38">
        <v>4087</v>
      </c>
      <c r="X84" s="155" t="s">
        <v>8216</v>
      </c>
    </row>
    <row r="85" spans="1:24">
      <c r="A85" t="s">
        <v>18</v>
      </c>
      <c r="B85" s="38" t="s">
        <v>8135</v>
      </c>
      <c r="C85" s="151" t="s">
        <v>8115</v>
      </c>
      <c r="D85" s="261" t="s">
        <v>466</v>
      </c>
      <c r="E85" t="s">
        <v>8116</v>
      </c>
      <c r="F85" s="38" t="s">
        <v>8231</v>
      </c>
      <c r="G85" s="173" t="s">
        <v>340</v>
      </c>
      <c r="H85" s="162" t="s">
        <v>8118</v>
      </c>
      <c r="I85" s="105">
        <v>11.6</v>
      </c>
      <c r="J85" s="105">
        <v>143</v>
      </c>
      <c r="K85" s="38" t="s">
        <v>8147</v>
      </c>
      <c r="L85" s="38">
        <v>2024</v>
      </c>
      <c r="M85" s="155" t="s">
        <v>8135</v>
      </c>
      <c r="N85" s="157">
        <v>45631.923611111109</v>
      </c>
      <c r="O85" s="157">
        <v>45632.070833333331</v>
      </c>
      <c r="P85" s="157">
        <v>45632.420138888891</v>
      </c>
      <c r="Q85" s="157">
        <v>45632.570833333331</v>
      </c>
      <c r="R85" s="38" t="s">
        <v>8144</v>
      </c>
      <c r="S85" s="239">
        <f t="shared" si="15"/>
        <v>0.34930555555911269</v>
      </c>
      <c r="T85" s="239">
        <f t="shared" si="16"/>
        <v>0.64722222222189885</v>
      </c>
      <c r="U85" s="21">
        <f t="shared" si="17"/>
        <v>2.0958333333546761</v>
      </c>
      <c r="V85"/>
      <c r="W85" s="38">
        <v>5727</v>
      </c>
      <c r="X85" s="155" t="s">
        <v>8219</v>
      </c>
    </row>
    <row r="86" spans="1:24">
      <c r="A86" t="s">
        <v>18</v>
      </c>
      <c r="B86" s="38" t="s">
        <v>8134</v>
      </c>
      <c r="C86" s="151" t="s">
        <v>8115</v>
      </c>
      <c r="D86" s="261" t="s">
        <v>466</v>
      </c>
      <c r="E86" t="s">
        <v>8116</v>
      </c>
      <c r="F86" s="38" t="s">
        <v>8231</v>
      </c>
      <c r="G86" s="173" t="s">
        <v>340</v>
      </c>
      <c r="H86" s="162" t="s">
        <v>8118</v>
      </c>
      <c r="I86" s="105">
        <v>11.7</v>
      </c>
      <c r="J86" s="105">
        <v>143.30000000000001</v>
      </c>
      <c r="K86" s="38" t="s">
        <v>8147</v>
      </c>
      <c r="L86" s="38">
        <v>2024</v>
      </c>
      <c r="M86" s="155" t="s">
        <v>8134</v>
      </c>
      <c r="N86" s="157">
        <v>45630.92083333333</v>
      </c>
      <c r="O86" s="157">
        <v>45631.070833333331</v>
      </c>
      <c r="P86" s="157">
        <v>45631.265277777777</v>
      </c>
      <c r="Q86" s="157">
        <v>45631.395138888889</v>
      </c>
      <c r="R86" s="38" t="s">
        <v>8143</v>
      </c>
      <c r="S86" s="239">
        <f t="shared" si="15"/>
        <v>0.19444444444525288</v>
      </c>
      <c r="T86" s="239">
        <f t="shared" si="16"/>
        <v>0.47430555555911269</v>
      </c>
      <c r="U86" s="21">
        <f t="shared" si="17"/>
        <v>1.1666666666715173</v>
      </c>
      <c r="V86"/>
      <c r="W86" s="38">
        <v>5764</v>
      </c>
      <c r="X86" s="155" t="s">
        <v>8218</v>
      </c>
    </row>
    <row r="87" spans="1:24">
      <c r="A87" t="s">
        <v>18</v>
      </c>
      <c r="B87" s="38" t="s">
        <v>8133</v>
      </c>
      <c r="C87" s="151" t="s">
        <v>8115</v>
      </c>
      <c r="D87" s="261" t="s">
        <v>466</v>
      </c>
      <c r="E87" t="s">
        <v>8116</v>
      </c>
      <c r="F87" s="38" t="s">
        <v>8231</v>
      </c>
      <c r="G87" s="173" t="s">
        <v>340</v>
      </c>
      <c r="H87" s="162" t="s">
        <v>8118</v>
      </c>
      <c r="I87" s="105">
        <v>11.4</v>
      </c>
      <c r="J87" s="105">
        <v>141.5</v>
      </c>
      <c r="K87" s="38" t="s">
        <v>8147</v>
      </c>
      <c r="L87" s="38">
        <v>2024</v>
      </c>
      <c r="M87" s="155" t="s">
        <v>8133</v>
      </c>
      <c r="N87" s="157">
        <v>45626.755555555559</v>
      </c>
      <c r="O87" s="157">
        <v>45626.90347222222</v>
      </c>
      <c r="P87" s="157">
        <v>45627.247916666667</v>
      </c>
      <c r="Q87" s="157">
        <v>45627.375694444447</v>
      </c>
      <c r="R87" s="38" t="s">
        <v>8142</v>
      </c>
      <c r="S87" s="239">
        <f t="shared" si="15"/>
        <v>0.34444444444670808</v>
      </c>
      <c r="T87" s="239">
        <f t="shared" si="16"/>
        <v>0.62013888888759539</v>
      </c>
      <c r="U87" s="21">
        <f t="shared" si="17"/>
        <v>2.0666666666802485</v>
      </c>
      <c r="V87"/>
      <c r="W87" s="38">
        <v>6405</v>
      </c>
      <c r="X87" s="155" t="s">
        <v>8217</v>
      </c>
    </row>
    <row r="88" spans="1:24">
      <c r="A88" t="s">
        <v>18</v>
      </c>
      <c r="B88" s="38" t="s">
        <v>8132</v>
      </c>
      <c r="C88" s="151" t="s">
        <v>8115</v>
      </c>
      <c r="D88" s="261" t="s">
        <v>466</v>
      </c>
      <c r="E88" t="s">
        <v>8116</v>
      </c>
      <c r="F88" s="38" t="s">
        <v>8231</v>
      </c>
      <c r="G88" s="173" t="s">
        <v>340</v>
      </c>
      <c r="H88" s="162" t="s">
        <v>8118</v>
      </c>
      <c r="I88" s="105">
        <v>11.3</v>
      </c>
      <c r="J88" s="105">
        <v>141.4</v>
      </c>
      <c r="K88" s="38" t="s">
        <v>8147</v>
      </c>
      <c r="L88" s="38">
        <v>2024</v>
      </c>
      <c r="M88" s="155" t="s">
        <v>8132</v>
      </c>
      <c r="N88" s="157">
        <v>45625.936805555553</v>
      </c>
      <c r="O88" s="157">
        <v>45626.089583333334</v>
      </c>
      <c r="P88" s="157">
        <v>45626.218055555553</v>
      </c>
      <c r="Q88" s="157">
        <v>45626.367361111108</v>
      </c>
      <c r="R88" s="38" t="s">
        <v>8141</v>
      </c>
      <c r="S88" s="239">
        <f t="shared" si="15"/>
        <v>0.12847222221898846</v>
      </c>
      <c r="T88" s="239">
        <f t="shared" si="16"/>
        <v>0.43055555555474712</v>
      </c>
      <c r="U88" s="21">
        <f t="shared" si="17"/>
        <v>0.77083333331393078</v>
      </c>
      <c r="V88"/>
      <c r="W88" s="38">
        <v>6352</v>
      </c>
      <c r="X88" s="155" t="s">
        <v>8216</v>
      </c>
    </row>
    <row r="89" spans="1:24">
      <c r="A89" t="s">
        <v>18</v>
      </c>
      <c r="B89" s="38" t="s">
        <v>8131</v>
      </c>
      <c r="C89" s="151" t="s">
        <v>8115</v>
      </c>
      <c r="D89" s="261" t="s">
        <v>466</v>
      </c>
      <c r="E89" t="s">
        <v>8116</v>
      </c>
      <c r="F89" s="177" t="s">
        <v>8231</v>
      </c>
      <c r="G89" s="173" t="s">
        <v>340</v>
      </c>
      <c r="H89" s="209" t="s">
        <v>8118</v>
      </c>
      <c r="I89" s="105">
        <v>10.9</v>
      </c>
      <c r="J89" s="105">
        <v>140.80000000000001</v>
      </c>
      <c r="K89" s="38" t="s">
        <v>8147</v>
      </c>
      <c r="L89" s="38">
        <v>2024</v>
      </c>
      <c r="M89" s="155" t="s">
        <v>8131</v>
      </c>
      <c r="N89" s="157">
        <v>45624.923611111109</v>
      </c>
      <c r="O89" s="157">
        <v>45625.155555555553</v>
      </c>
      <c r="P89" s="157">
        <v>45625.422222222223</v>
      </c>
      <c r="Q89" s="157">
        <v>45625.575694444444</v>
      </c>
      <c r="R89" s="38" t="s">
        <v>8140</v>
      </c>
      <c r="S89" s="239">
        <f t="shared" si="15"/>
        <v>0.26666666667006211</v>
      </c>
      <c r="T89" s="239">
        <f t="shared" si="16"/>
        <v>0.65208333333430346</v>
      </c>
      <c r="U89" s="21">
        <f t="shared" si="17"/>
        <v>1.6000000000203727</v>
      </c>
      <c r="V89"/>
      <c r="W89" s="38">
        <v>6500</v>
      </c>
      <c r="X89" s="155" t="s">
        <v>8215</v>
      </c>
    </row>
    <row r="90" spans="1:24">
      <c r="A90" t="s">
        <v>18</v>
      </c>
      <c r="B90" s="38" t="s">
        <v>8130</v>
      </c>
      <c r="C90" s="151" t="s">
        <v>8115</v>
      </c>
      <c r="D90" s="261" t="s">
        <v>466</v>
      </c>
      <c r="E90" t="s">
        <v>8116</v>
      </c>
      <c r="F90" s="177" t="s">
        <v>8231</v>
      </c>
      <c r="G90" s="173" t="s">
        <v>340</v>
      </c>
      <c r="H90" s="209" t="s">
        <v>8146</v>
      </c>
      <c r="I90" s="105">
        <v>13.2</v>
      </c>
      <c r="J90" s="105">
        <v>144.6</v>
      </c>
      <c r="K90" s="38" t="s">
        <v>8148</v>
      </c>
      <c r="L90" s="38">
        <v>2024</v>
      </c>
      <c r="M90" s="155" t="s">
        <v>8130</v>
      </c>
      <c r="N90" s="157">
        <v>45621.94027777778</v>
      </c>
      <c r="O90" s="157">
        <v>45621.978472222225</v>
      </c>
      <c r="P90" s="157">
        <v>45622.074305555558</v>
      </c>
      <c r="Q90" s="157">
        <v>45622.112500000003</v>
      </c>
      <c r="R90" s="38" t="s">
        <v>8139</v>
      </c>
      <c r="S90" s="239">
        <f t="shared" si="15"/>
        <v>9.5833333332848269E-2</v>
      </c>
      <c r="T90" s="239">
        <f t="shared" si="16"/>
        <v>0.17222222222335404</v>
      </c>
      <c r="U90" s="21">
        <f t="shared" si="17"/>
        <v>0.57499999999708962</v>
      </c>
      <c r="V90"/>
      <c r="W90" s="38">
        <v>1043</v>
      </c>
      <c r="X90" s="155" t="s">
        <v>8214</v>
      </c>
    </row>
    <row r="91" spans="1:24">
      <c r="A91" t="s">
        <v>18</v>
      </c>
      <c r="B91" s="38" t="s">
        <v>8129</v>
      </c>
      <c r="C91" s="151" t="s">
        <v>8115</v>
      </c>
      <c r="D91" s="261" t="s">
        <v>466</v>
      </c>
      <c r="E91" t="s">
        <v>8116</v>
      </c>
      <c r="F91" s="177" t="s">
        <v>8231</v>
      </c>
      <c r="G91" s="173" t="s">
        <v>340</v>
      </c>
      <c r="H91" s="209" t="s">
        <v>8146</v>
      </c>
      <c r="I91" s="105">
        <v>13.3</v>
      </c>
      <c r="J91" s="105">
        <v>144.6</v>
      </c>
      <c r="K91" s="38" t="s">
        <v>8148</v>
      </c>
      <c r="L91" s="38">
        <v>2024</v>
      </c>
      <c r="M91" s="155" t="s">
        <v>8129</v>
      </c>
      <c r="N91" s="157">
        <v>45621.261111111111</v>
      </c>
      <c r="O91" s="157">
        <v>45621.286111111112</v>
      </c>
      <c r="P91" s="157">
        <v>45621.361111111109</v>
      </c>
      <c r="Q91" s="157">
        <v>45621.387499999997</v>
      </c>
      <c r="R91" s="38" t="s">
        <v>8138</v>
      </c>
      <c r="S91" s="239">
        <f t="shared" si="15"/>
        <v>7.4999999997089617E-2</v>
      </c>
      <c r="T91" s="239">
        <f t="shared" si="16"/>
        <v>0.12638888888614019</v>
      </c>
      <c r="U91" s="21">
        <f t="shared" si="17"/>
        <v>0.4499999999825377</v>
      </c>
      <c r="V91"/>
      <c r="W91" s="38">
        <v>841</v>
      </c>
      <c r="X91" s="155" t="s">
        <v>8214</v>
      </c>
    </row>
    <row r="92" spans="1:24">
      <c r="A92" t="s">
        <v>18</v>
      </c>
      <c r="B92" s="38" t="s">
        <v>8128</v>
      </c>
      <c r="C92" s="151" t="s">
        <v>8115</v>
      </c>
      <c r="D92" s="261" t="s">
        <v>466</v>
      </c>
      <c r="E92" t="s">
        <v>8116</v>
      </c>
      <c r="F92" s="177" t="s">
        <v>8231</v>
      </c>
      <c r="G92" s="173" t="s">
        <v>340</v>
      </c>
      <c r="H92" s="209" t="s">
        <v>8118</v>
      </c>
      <c r="I92" s="105">
        <v>13.2</v>
      </c>
      <c r="J92" s="105">
        <v>143.9</v>
      </c>
      <c r="K92" s="38" t="s">
        <v>8147</v>
      </c>
      <c r="L92" s="38">
        <v>2024</v>
      </c>
      <c r="M92" s="155" t="s">
        <v>8128</v>
      </c>
      <c r="N92" s="157">
        <v>45619.548611111109</v>
      </c>
      <c r="O92" s="157">
        <v>45619.62222222222</v>
      </c>
      <c r="P92" s="157">
        <v>45620.041666666664</v>
      </c>
      <c r="Q92" s="157">
        <v>45620.111805555556</v>
      </c>
      <c r="R92" s="38" t="s">
        <v>6772</v>
      </c>
      <c r="S92" s="239">
        <f t="shared" si="15"/>
        <v>0.41944444444379769</v>
      </c>
      <c r="T92" s="239">
        <f t="shared" si="16"/>
        <v>0.56319444444670808</v>
      </c>
      <c r="U92" s="21">
        <f t="shared" si="17"/>
        <v>2.5166666666627862</v>
      </c>
      <c r="V92"/>
      <c r="W92" s="38">
        <v>2892</v>
      </c>
      <c r="X92" s="155" t="s">
        <v>8213</v>
      </c>
    </row>
    <row r="93" spans="1:24">
      <c r="A93" t="s">
        <v>18</v>
      </c>
      <c r="B93" s="38" t="s">
        <v>8127</v>
      </c>
      <c r="C93" s="151" t="s">
        <v>8115</v>
      </c>
      <c r="D93" s="261" t="s">
        <v>466</v>
      </c>
      <c r="E93" t="s">
        <v>8116</v>
      </c>
      <c r="F93" s="177" t="s">
        <v>8231</v>
      </c>
      <c r="G93" s="173" t="s">
        <v>340</v>
      </c>
      <c r="H93" s="209" t="s">
        <v>8118</v>
      </c>
      <c r="I93" s="105">
        <v>11.6</v>
      </c>
      <c r="J93" s="105">
        <v>143</v>
      </c>
      <c r="K93" s="38" t="s">
        <v>8147</v>
      </c>
      <c r="L93" s="38">
        <v>2024</v>
      </c>
      <c r="M93" s="155" t="s">
        <v>8127</v>
      </c>
      <c r="N93" s="157">
        <v>45617.114583333336</v>
      </c>
      <c r="O93" s="157">
        <v>45617.258333333331</v>
      </c>
      <c r="P93" s="157">
        <v>45617.479166666664</v>
      </c>
      <c r="Q93" s="157">
        <v>45617.615277777775</v>
      </c>
      <c r="R93" s="38" t="s">
        <v>8137</v>
      </c>
      <c r="S93" s="239">
        <f t="shared" si="15"/>
        <v>0.22083333333284827</v>
      </c>
      <c r="T93" s="239">
        <f t="shared" si="16"/>
        <v>0.50069444443943212</v>
      </c>
      <c r="U93" s="21">
        <f t="shared" si="17"/>
        <v>1.3249999999970896</v>
      </c>
      <c r="V93"/>
      <c r="W93" s="237">
        <v>5674</v>
      </c>
      <c r="X93" s="155" t="s">
        <v>8212</v>
      </c>
    </row>
    <row r="94" spans="1:24">
      <c r="A94" t="s">
        <v>18</v>
      </c>
      <c r="B94" s="38" t="s">
        <v>8082</v>
      </c>
      <c r="C94" s="151" t="s">
        <v>8111</v>
      </c>
      <c r="D94" s="155" t="s">
        <v>488</v>
      </c>
      <c r="E94" s="151" t="s">
        <v>7955</v>
      </c>
      <c r="F94" s="38" t="s">
        <v>1107</v>
      </c>
      <c r="G94" s="157" t="s">
        <v>273</v>
      </c>
      <c r="H94" s="176" t="s">
        <v>1830</v>
      </c>
      <c r="I94" s="38">
        <v>45.8</v>
      </c>
      <c r="J94" s="38">
        <v>-129.80000000000001</v>
      </c>
      <c r="K94" s="38" t="s">
        <v>7306</v>
      </c>
      <c r="L94" s="38">
        <v>2024</v>
      </c>
      <c r="M94" s="155" t="s">
        <v>8082</v>
      </c>
      <c r="N94" s="157">
        <v>45512.870833333334</v>
      </c>
      <c r="O94" s="157">
        <v>45512.888888888891</v>
      </c>
      <c r="P94" s="157">
        <v>45512.943749999999</v>
      </c>
      <c r="Q94" s="157">
        <v>45512.960416666669</v>
      </c>
      <c r="R94" s="38" t="s">
        <v>8109</v>
      </c>
      <c r="S94" s="239">
        <f t="shared" ref="S94:S157" si="18">P94 - O94</f>
        <v>5.486111110803904E-2</v>
      </c>
      <c r="T94" s="239">
        <f t="shared" ref="T94:T157" si="19">Q94 - N94</f>
        <v>8.9583333334303461E-2</v>
      </c>
      <c r="U94" s="21">
        <f t="shared" ref="U94:U157" si="20">((VALUE(S94)) * 24) * 0.25</f>
        <v>0.32916666664823424</v>
      </c>
      <c r="V94"/>
      <c r="W94" s="38">
        <v>1974</v>
      </c>
      <c r="X94" s="155" t="s">
        <v>8209</v>
      </c>
    </row>
    <row r="95" spans="1:24">
      <c r="A95" t="s">
        <v>18</v>
      </c>
      <c r="B95" s="38" t="s">
        <v>8081</v>
      </c>
      <c r="C95" s="151" t="s">
        <v>8111</v>
      </c>
      <c r="D95" s="155" t="s">
        <v>488</v>
      </c>
      <c r="E95" s="151" t="s">
        <v>7955</v>
      </c>
      <c r="F95" s="38" t="s">
        <v>1107</v>
      </c>
      <c r="G95" s="157" t="s">
        <v>273</v>
      </c>
      <c r="H95" s="176" t="s">
        <v>1830</v>
      </c>
      <c r="I95" s="38">
        <v>45.8</v>
      </c>
      <c r="J95" s="38">
        <v>-129.80000000000001</v>
      </c>
      <c r="K95" s="38" t="s">
        <v>7306</v>
      </c>
      <c r="L95" s="38">
        <v>2024</v>
      </c>
      <c r="M95" s="155" t="s">
        <v>8081</v>
      </c>
      <c r="N95" s="157">
        <v>45512.981944444444</v>
      </c>
      <c r="O95" s="157">
        <v>45512.997916666667</v>
      </c>
      <c r="P95" s="157">
        <v>45513.120833333334</v>
      </c>
      <c r="Q95" s="157">
        <v>45513.133333333331</v>
      </c>
      <c r="R95" s="38" t="s">
        <v>8109</v>
      </c>
      <c r="S95" s="239">
        <f t="shared" si="18"/>
        <v>0.12291666666715173</v>
      </c>
      <c r="T95" s="239">
        <f t="shared" si="19"/>
        <v>0.15138888888759539</v>
      </c>
      <c r="U95" s="21">
        <f t="shared" si="20"/>
        <v>0.73750000000291038</v>
      </c>
      <c r="V95"/>
      <c r="W95" s="38">
        <v>1925</v>
      </c>
      <c r="X95" s="155" t="s">
        <v>8209</v>
      </c>
    </row>
    <row r="96" spans="1:24">
      <c r="A96" t="s">
        <v>18</v>
      </c>
      <c r="B96" s="38" t="s">
        <v>8080</v>
      </c>
      <c r="C96" s="151" t="s">
        <v>8111</v>
      </c>
      <c r="D96" s="155" t="s">
        <v>488</v>
      </c>
      <c r="E96" s="151" t="s">
        <v>7955</v>
      </c>
      <c r="F96" s="38" t="s">
        <v>1107</v>
      </c>
      <c r="G96" s="157" t="s">
        <v>273</v>
      </c>
      <c r="H96" s="176" t="s">
        <v>1830</v>
      </c>
      <c r="I96" s="38">
        <v>45.9</v>
      </c>
      <c r="J96" s="38">
        <v>-129.9</v>
      </c>
      <c r="K96" s="38" t="s">
        <v>7306</v>
      </c>
      <c r="L96" s="38">
        <v>2024</v>
      </c>
      <c r="M96" s="155" t="s">
        <v>8080</v>
      </c>
      <c r="N96" s="157">
        <v>45513.155289351853</v>
      </c>
      <c r="O96" s="157">
        <v>45513.16673611111</v>
      </c>
      <c r="P96" s="157">
        <v>45513.231319444443</v>
      </c>
      <c r="Q96" s="157">
        <v>45513.248611111114</v>
      </c>
      <c r="R96" s="38" t="s">
        <v>8108</v>
      </c>
      <c r="S96" s="239">
        <f t="shared" si="18"/>
        <v>6.4583333332848269E-2</v>
      </c>
      <c r="T96" s="239">
        <f t="shared" si="19"/>
        <v>9.3321759261016268E-2</v>
      </c>
      <c r="U96" s="21">
        <f t="shared" si="20"/>
        <v>0.38749999999708962</v>
      </c>
      <c r="V96"/>
      <c r="W96" s="38">
        <v>1532</v>
      </c>
      <c r="X96" s="155" t="s">
        <v>8208</v>
      </c>
    </row>
    <row r="97" spans="1:24">
      <c r="A97" t="s">
        <v>18</v>
      </c>
      <c r="B97" s="38" t="s">
        <v>8079</v>
      </c>
      <c r="C97" s="151" t="s">
        <v>8111</v>
      </c>
      <c r="D97" s="155" t="s">
        <v>488</v>
      </c>
      <c r="E97" s="151" t="s">
        <v>7955</v>
      </c>
      <c r="F97" s="38" t="s">
        <v>1107</v>
      </c>
      <c r="G97" s="157" t="s">
        <v>273</v>
      </c>
      <c r="H97" s="176" t="s">
        <v>1830</v>
      </c>
      <c r="I97" s="38">
        <v>45.9</v>
      </c>
      <c r="J97" s="38">
        <v>-130</v>
      </c>
      <c r="K97" s="38" t="s">
        <v>7306</v>
      </c>
      <c r="L97" s="38">
        <v>2024</v>
      </c>
      <c r="M97" s="155" t="s">
        <v>8079</v>
      </c>
      <c r="N97" s="157">
        <v>45513.444282407407</v>
      </c>
      <c r="O97" s="157">
        <v>45513.468460648146</v>
      </c>
      <c r="P97" s="157">
        <v>45513.520127314812</v>
      </c>
      <c r="Q97" s="157">
        <v>45513.545138888891</v>
      </c>
      <c r="R97" s="38" t="s">
        <v>8107</v>
      </c>
      <c r="S97" s="239">
        <f t="shared" si="18"/>
        <v>5.1666666666278616E-2</v>
      </c>
      <c r="T97" s="239">
        <f t="shared" si="19"/>
        <v>0.10085648148378823</v>
      </c>
      <c r="U97" s="21">
        <f t="shared" si="20"/>
        <v>0.30999999999767169</v>
      </c>
      <c r="V97"/>
      <c r="W97" s="38">
        <v>1581</v>
      </c>
      <c r="X97" s="155" t="s">
        <v>8207</v>
      </c>
    </row>
    <row r="98" spans="1:24">
      <c r="A98" t="s">
        <v>18</v>
      </c>
      <c r="B98" s="38" t="s">
        <v>8078</v>
      </c>
      <c r="C98" s="151" t="s">
        <v>8111</v>
      </c>
      <c r="D98" s="155" t="s">
        <v>488</v>
      </c>
      <c r="E98" s="151" t="s">
        <v>7955</v>
      </c>
      <c r="F98" s="38" t="s">
        <v>1107</v>
      </c>
      <c r="G98" s="157" t="s">
        <v>273</v>
      </c>
      <c r="H98" s="176" t="s">
        <v>1830</v>
      </c>
      <c r="I98" s="38">
        <v>45.9</v>
      </c>
      <c r="J98" s="38">
        <v>-130</v>
      </c>
      <c r="K98" s="38" t="s">
        <v>7306</v>
      </c>
      <c r="L98" s="38">
        <v>2024</v>
      </c>
      <c r="M98" s="155" t="s">
        <v>8078</v>
      </c>
      <c r="N98" s="157">
        <v>45513.574305555558</v>
      </c>
      <c r="O98" s="157">
        <v>45513.588888888888</v>
      </c>
      <c r="P98" s="157">
        <v>45513.640972222223</v>
      </c>
      <c r="Q98" s="157">
        <v>45513.65625</v>
      </c>
      <c r="R98" s="38" t="s">
        <v>8104</v>
      </c>
      <c r="S98" s="239">
        <f t="shared" si="18"/>
        <v>5.2083333335758653E-2</v>
      </c>
      <c r="T98" s="239">
        <f t="shared" si="19"/>
        <v>8.1944444442342501E-2</v>
      </c>
      <c r="U98" s="21">
        <f t="shared" si="20"/>
        <v>0.31250000001455192</v>
      </c>
      <c r="V98"/>
      <c r="W98" s="38">
        <v>1540</v>
      </c>
      <c r="X98" s="155" t="s">
        <v>8206</v>
      </c>
    </row>
    <row r="99" spans="1:24">
      <c r="A99" t="s">
        <v>18</v>
      </c>
      <c r="B99" s="38" t="s">
        <v>8077</v>
      </c>
      <c r="C99" s="151" t="s">
        <v>8111</v>
      </c>
      <c r="D99" s="155" t="s">
        <v>488</v>
      </c>
      <c r="E99" s="151" t="s">
        <v>7955</v>
      </c>
      <c r="F99" s="38" t="s">
        <v>1107</v>
      </c>
      <c r="G99" s="157" t="s">
        <v>273</v>
      </c>
      <c r="H99" s="176" t="s">
        <v>1830</v>
      </c>
      <c r="I99" s="38">
        <v>45.9</v>
      </c>
      <c r="J99" s="38">
        <v>-129.9</v>
      </c>
      <c r="K99" s="38" t="s">
        <v>7306</v>
      </c>
      <c r="L99" s="38">
        <v>2024</v>
      </c>
      <c r="M99" s="155" t="s">
        <v>8077</v>
      </c>
      <c r="N99" s="157">
        <v>45513.676388888889</v>
      </c>
      <c r="O99" s="157">
        <v>45513.693749999999</v>
      </c>
      <c r="P99" s="157">
        <v>45513.747916666667</v>
      </c>
      <c r="Q99" s="157">
        <v>45513.76666666667</v>
      </c>
      <c r="R99" s="38" t="s">
        <v>8103</v>
      </c>
      <c r="S99" s="239">
        <f t="shared" si="18"/>
        <v>5.4166666668606922E-2</v>
      </c>
      <c r="T99" s="239">
        <f t="shared" si="19"/>
        <v>9.0277777781011537E-2</v>
      </c>
      <c r="U99" s="21">
        <f t="shared" si="20"/>
        <v>0.32500000001164153</v>
      </c>
      <c r="V99"/>
      <c r="W99" s="38">
        <v>1514</v>
      </c>
      <c r="X99" s="155" t="s">
        <v>8196</v>
      </c>
    </row>
    <row r="100" spans="1:24">
      <c r="A100" t="s">
        <v>18</v>
      </c>
      <c r="B100" s="38" t="s">
        <v>8076</v>
      </c>
      <c r="C100" s="151" t="s">
        <v>8111</v>
      </c>
      <c r="D100" s="155" t="s">
        <v>488</v>
      </c>
      <c r="E100" s="151" t="s">
        <v>7955</v>
      </c>
      <c r="F100" s="38" t="s">
        <v>1107</v>
      </c>
      <c r="G100" s="157" t="s">
        <v>273</v>
      </c>
      <c r="H100" s="176" t="s">
        <v>1830</v>
      </c>
      <c r="I100" s="38">
        <v>45.9</v>
      </c>
      <c r="J100" s="38">
        <v>-129.9</v>
      </c>
      <c r="K100" s="38" t="s">
        <v>7306</v>
      </c>
      <c r="L100" s="38">
        <v>2024</v>
      </c>
      <c r="M100" s="155" t="s">
        <v>8076</v>
      </c>
      <c r="N100" s="157">
        <v>45513.911111111112</v>
      </c>
      <c r="O100" s="157">
        <v>45513.990277777775</v>
      </c>
      <c r="P100" s="157">
        <v>45514.220138888886</v>
      </c>
      <c r="Q100" s="157">
        <v>45514.300694444442</v>
      </c>
      <c r="R100" s="38" t="s">
        <v>8106</v>
      </c>
      <c r="S100" s="239">
        <f t="shared" si="18"/>
        <v>0.22986111111094942</v>
      </c>
      <c r="T100" s="239">
        <f t="shared" si="19"/>
        <v>0.38958333332993789</v>
      </c>
      <c r="U100" s="21">
        <f t="shared" si="20"/>
        <v>1.3791666666656965</v>
      </c>
      <c r="V100"/>
      <c r="W100" s="38">
        <v>1524</v>
      </c>
      <c r="X100" s="155" t="s">
        <v>8205</v>
      </c>
    </row>
    <row r="101" spans="1:24">
      <c r="A101" t="s">
        <v>18</v>
      </c>
      <c r="B101" s="38" t="s">
        <v>8075</v>
      </c>
      <c r="C101" s="151" t="s">
        <v>8111</v>
      </c>
      <c r="D101" s="155" t="s">
        <v>488</v>
      </c>
      <c r="E101" s="151" t="s">
        <v>7955</v>
      </c>
      <c r="F101" s="38" t="s">
        <v>1107</v>
      </c>
      <c r="G101" s="157" t="s">
        <v>273</v>
      </c>
      <c r="H101" s="176" t="s">
        <v>1830</v>
      </c>
      <c r="I101" s="38">
        <v>45.9</v>
      </c>
      <c r="J101" s="38">
        <v>-129.9</v>
      </c>
      <c r="K101" s="38" t="s">
        <v>7306</v>
      </c>
      <c r="L101" s="38">
        <v>2024</v>
      </c>
      <c r="M101" s="155" t="s">
        <v>8075</v>
      </c>
      <c r="N101" s="157">
        <v>45514.536111111112</v>
      </c>
      <c r="O101" s="180">
        <v>45514.682638888888</v>
      </c>
      <c r="P101" s="180">
        <v>45514.927777777775</v>
      </c>
      <c r="Q101" s="157">
        <v>45515</v>
      </c>
      <c r="R101" s="38" t="s">
        <v>8106</v>
      </c>
      <c r="S101" s="239">
        <f t="shared" si="18"/>
        <v>0.24513888888759539</v>
      </c>
      <c r="T101" s="239">
        <f t="shared" si="19"/>
        <v>0.46388888888759539</v>
      </c>
      <c r="U101" s="21">
        <f t="shared" si="20"/>
        <v>1.4708333333255723</v>
      </c>
      <c r="V101"/>
      <c r="W101" s="38">
        <v>1527</v>
      </c>
      <c r="X101" s="155" t="s">
        <v>8204</v>
      </c>
    </row>
    <row r="102" spans="1:24">
      <c r="A102" t="s">
        <v>18</v>
      </c>
      <c r="B102" s="38" t="s">
        <v>8074</v>
      </c>
      <c r="C102" s="151" t="s">
        <v>8111</v>
      </c>
      <c r="D102" s="155" t="s">
        <v>488</v>
      </c>
      <c r="E102" s="151" t="s">
        <v>7955</v>
      </c>
      <c r="F102" s="38" t="s">
        <v>1107</v>
      </c>
      <c r="G102" s="157" t="s">
        <v>273</v>
      </c>
      <c r="H102" s="176" t="s">
        <v>1830</v>
      </c>
      <c r="I102" s="38">
        <v>45.9</v>
      </c>
      <c r="J102" s="38">
        <v>-129.9</v>
      </c>
      <c r="K102" s="38" t="s">
        <v>7306</v>
      </c>
      <c r="L102" s="38">
        <v>2024</v>
      </c>
      <c r="M102" s="155" t="s">
        <v>8074</v>
      </c>
      <c r="N102" s="157">
        <v>45515.734722222223</v>
      </c>
      <c r="O102" s="157">
        <v>45515.748611111114</v>
      </c>
      <c r="P102" s="157">
        <v>45515.818055555559</v>
      </c>
      <c r="Q102" s="157">
        <v>45515.832638888889</v>
      </c>
      <c r="R102" s="38" t="s">
        <v>8105</v>
      </c>
      <c r="S102" s="239">
        <f t="shared" si="18"/>
        <v>6.9444444445252884E-2</v>
      </c>
      <c r="T102" s="239">
        <f t="shared" si="19"/>
        <v>9.7916666665696539E-2</v>
      </c>
      <c r="U102" s="21">
        <f t="shared" si="20"/>
        <v>0.41666666667151731</v>
      </c>
      <c r="V102"/>
      <c r="W102" s="38">
        <v>1592</v>
      </c>
      <c r="X102" s="155" t="s">
        <v>8203</v>
      </c>
    </row>
    <row r="103" spans="1:24">
      <c r="A103" t="s">
        <v>18</v>
      </c>
      <c r="B103" s="38" t="s">
        <v>8073</v>
      </c>
      <c r="C103" s="151" t="s">
        <v>8111</v>
      </c>
      <c r="D103" s="155" t="s">
        <v>488</v>
      </c>
      <c r="E103" s="151" t="s">
        <v>7955</v>
      </c>
      <c r="F103" s="38" t="s">
        <v>1107</v>
      </c>
      <c r="G103" s="157" t="s">
        <v>273</v>
      </c>
      <c r="H103" s="176" t="s">
        <v>1830</v>
      </c>
      <c r="I103" s="38">
        <v>45.9</v>
      </c>
      <c r="J103" s="38">
        <v>-129.9</v>
      </c>
      <c r="K103" s="38" t="s">
        <v>7306</v>
      </c>
      <c r="L103" s="38">
        <v>2024</v>
      </c>
      <c r="M103" s="155" t="s">
        <v>8073</v>
      </c>
      <c r="N103" s="157">
        <v>45515.853472222225</v>
      </c>
      <c r="O103" s="157">
        <v>45515.868750000001</v>
      </c>
      <c r="P103" s="157">
        <v>45515.899305555555</v>
      </c>
      <c r="Q103" s="157">
        <v>45515.915277777778</v>
      </c>
      <c r="R103" s="38" t="s">
        <v>8103</v>
      </c>
      <c r="S103" s="239">
        <f t="shared" si="18"/>
        <v>3.0555555553291924E-2</v>
      </c>
      <c r="T103" s="239">
        <f t="shared" si="19"/>
        <v>6.1805555553291924E-2</v>
      </c>
      <c r="U103" s="21">
        <f t="shared" si="20"/>
        <v>0.18333333331975155</v>
      </c>
      <c r="V103"/>
      <c r="W103" s="38">
        <v>1521</v>
      </c>
      <c r="X103" s="155" t="s">
        <v>8202</v>
      </c>
    </row>
    <row r="104" spans="1:24">
      <c r="A104" t="s">
        <v>18</v>
      </c>
      <c r="B104" s="38" t="s">
        <v>8072</v>
      </c>
      <c r="C104" s="151" t="s">
        <v>8111</v>
      </c>
      <c r="D104" s="155" t="s">
        <v>488</v>
      </c>
      <c r="E104" s="151" t="s">
        <v>7955</v>
      </c>
      <c r="F104" s="38" t="s">
        <v>1107</v>
      </c>
      <c r="G104" s="157" t="s">
        <v>273</v>
      </c>
      <c r="H104" s="176" t="s">
        <v>1830</v>
      </c>
      <c r="I104" s="38">
        <v>45.9</v>
      </c>
      <c r="J104" s="38">
        <v>-130</v>
      </c>
      <c r="K104" s="38" t="s">
        <v>7306</v>
      </c>
      <c r="L104" s="38">
        <v>2024</v>
      </c>
      <c r="M104" s="155" t="s">
        <v>8072</v>
      </c>
      <c r="N104" s="157">
        <v>45515.94027777778</v>
      </c>
      <c r="O104" s="157">
        <v>45515.954861111109</v>
      </c>
      <c r="P104" s="157">
        <v>45516.023611111108</v>
      </c>
      <c r="Q104" s="157">
        <v>45516.03402777778</v>
      </c>
      <c r="R104" s="38" t="s">
        <v>8104</v>
      </c>
      <c r="S104" s="239">
        <f t="shared" si="18"/>
        <v>6.8749999998544808E-2</v>
      </c>
      <c r="T104" s="239">
        <f t="shared" si="19"/>
        <v>9.375E-2</v>
      </c>
      <c r="U104" s="21">
        <f t="shared" si="20"/>
        <v>0.41249999999126885</v>
      </c>
      <c r="V104"/>
      <c r="W104" s="38">
        <v>1541</v>
      </c>
      <c r="X104" s="155" t="s">
        <v>8201</v>
      </c>
    </row>
    <row r="105" spans="1:24">
      <c r="A105" t="s">
        <v>18</v>
      </c>
      <c r="B105" s="38" t="s">
        <v>8071</v>
      </c>
      <c r="C105" s="151" t="s">
        <v>8111</v>
      </c>
      <c r="D105" s="155" t="s">
        <v>488</v>
      </c>
      <c r="E105" s="151" t="s">
        <v>7955</v>
      </c>
      <c r="F105" s="38" t="s">
        <v>1107</v>
      </c>
      <c r="G105" s="157" t="s">
        <v>273</v>
      </c>
      <c r="H105" s="176" t="s">
        <v>1830</v>
      </c>
      <c r="I105" s="38">
        <v>45.8</v>
      </c>
      <c r="J105" s="38">
        <v>-129.69999999999999</v>
      </c>
      <c r="K105" s="38" t="s">
        <v>7306</v>
      </c>
      <c r="L105" s="38">
        <v>2024</v>
      </c>
      <c r="M105" s="155" t="s">
        <v>8071</v>
      </c>
      <c r="N105" s="157">
        <v>45516.169444444444</v>
      </c>
      <c r="O105" s="157">
        <v>45516.220833333333</v>
      </c>
      <c r="P105" s="157">
        <v>45516.576388888891</v>
      </c>
      <c r="Q105" s="157">
        <v>45516.62222222222</v>
      </c>
      <c r="R105" s="38" t="s">
        <v>8100</v>
      </c>
      <c r="S105" s="239">
        <f t="shared" si="18"/>
        <v>0.3555555555576575</v>
      </c>
      <c r="T105" s="239">
        <f t="shared" si="19"/>
        <v>0.45277777777664596</v>
      </c>
      <c r="U105" s="21">
        <f t="shared" si="20"/>
        <v>2.133333333345945</v>
      </c>
      <c r="V105"/>
      <c r="W105" s="38">
        <v>2607</v>
      </c>
      <c r="X105" s="155" t="s">
        <v>8200</v>
      </c>
    </row>
    <row r="106" spans="1:24">
      <c r="A106" t="s">
        <v>18</v>
      </c>
      <c r="B106" s="38" t="s">
        <v>8070</v>
      </c>
      <c r="C106" s="151" t="s">
        <v>8111</v>
      </c>
      <c r="D106" s="155" t="s">
        <v>488</v>
      </c>
      <c r="E106" s="151" t="s">
        <v>7955</v>
      </c>
      <c r="F106" s="38" t="s">
        <v>1107</v>
      </c>
      <c r="G106" s="157" t="s">
        <v>273</v>
      </c>
      <c r="H106" s="176" t="s">
        <v>1830</v>
      </c>
      <c r="I106" s="38">
        <v>45.8</v>
      </c>
      <c r="J106" s="38">
        <v>-129.69999999999999</v>
      </c>
      <c r="K106" s="38" t="s">
        <v>7306</v>
      </c>
      <c r="L106" s="38">
        <v>2024</v>
      </c>
      <c r="M106" s="155" t="s">
        <v>8070</v>
      </c>
      <c r="N106" s="157">
        <v>45517.113194444442</v>
      </c>
      <c r="O106" s="157">
        <v>45517.157638888886</v>
      </c>
      <c r="P106" s="157">
        <v>45517.198611111111</v>
      </c>
      <c r="Q106" s="157">
        <v>45517.253472222219</v>
      </c>
      <c r="R106" s="38" t="s">
        <v>8100</v>
      </c>
      <c r="S106" s="239">
        <f t="shared" si="18"/>
        <v>4.0972222224809229E-2</v>
      </c>
      <c r="T106" s="239">
        <f t="shared" si="19"/>
        <v>0.14027777777664596</v>
      </c>
      <c r="U106" s="21">
        <f t="shared" si="20"/>
        <v>0.24583333334885538</v>
      </c>
      <c r="V106"/>
      <c r="W106" s="38">
        <v>2606</v>
      </c>
      <c r="X106" s="155" t="s">
        <v>8199</v>
      </c>
    </row>
    <row r="107" spans="1:24">
      <c r="A107" t="s">
        <v>18</v>
      </c>
      <c r="B107" s="38" t="s">
        <v>8069</v>
      </c>
      <c r="C107" s="151" t="s">
        <v>8111</v>
      </c>
      <c r="D107" s="155" t="s">
        <v>488</v>
      </c>
      <c r="E107" s="151" t="s">
        <v>7955</v>
      </c>
      <c r="F107" s="38" t="s">
        <v>1107</v>
      </c>
      <c r="G107" s="157" t="s">
        <v>273</v>
      </c>
      <c r="H107" s="176" t="s">
        <v>1830</v>
      </c>
      <c r="I107" s="38">
        <v>45.9</v>
      </c>
      <c r="J107" s="38">
        <v>-129.9</v>
      </c>
      <c r="K107" s="38" t="s">
        <v>7306</v>
      </c>
      <c r="L107" s="38">
        <v>2024</v>
      </c>
      <c r="M107" s="155" t="s">
        <v>8069</v>
      </c>
      <c r="N107" s="157">
        <v>45517.370138888888</v>
      </c>
      <c r="O107" s="157">
        <v>45517.421527777777</v>
      </c>
      <c r="P107" s="157">
        <v>45517.664583333331</v>
      </c>
      <c r="Q107" s="157">
        <v>45517.709027777775</v>
      </c>
      <c r="R107" s="38" t="s">
        <v>7265</v>
      </c>
      <c r="S107" s="239">
        <f t="shared" si="18"/>
        <v>0.24305555555474712</v>
      </c>
      <c r="T107" s="239">
        <f t="shared" si="19"/>
        <v>0.33888888888759539</v>
      </c>
      <c r="U107" s="21">
        <f t="shared" si="20"/>
        <v>1.4583333333284827</v>
      </c>
      <c r="V107"/>
      <c r="W107" s="38">
        <v>1518</v>
      </c>
      <c r="X107" s="155" t="s">
        <v>8198</v>
      </c>
    </row>
    <row r="108" spans="1:24">
      <c r="A108" t="s">
        <v>18</v>
      </c>
      <c r="B108" s="38" t="s">
        <v>8068</v>
      </c>
      <c r="C108" s="151" t="s">
        <v>8111</v>
      </c>
      <c r="D108" s="155" t="s">
        <v>488</v>
      </c>
      <c r="E108" s="151" t="s">
        <v>7955</v>
      </c>
      <c r="F108" s="38" t="s">
        <v>1107</v>
      </c>
      <c r="G108" s="157" t="s">
        <v>273</v>
      </c>
      <c r="H108" s="176" t="s">
        <v>1830</v>
      </c>
      <c r="I108" s="38">
        <v>45.9</v>
      </c>
      <c r="J108" s="38">
        <v>-130</v>
      </c>
      <c r="K108" s="38" t="s">
        <v>7306</v>
      </c>
      <c r="L108" s="38">
        <v>2024</v>
      </c>
      <c r="M108" s="155" t="s">
        <v>8068</v>
      </c>
      <c r="N108" s="157">
        <v>45517.754861111112</v>
      </c>
      <c r="O108" s="157">
        <v>45517.813888888886</v>
      </c>
      <c r="P108" s="157">
        <v>45517.899305555555</v>
      </c>
      <c r="Q108" s="157">
        <v>45517.940972222219</v>
      </c>
      <c r="R108" s="38" t="s">
        <v>8087</v>
      </c>
      <c r="S108" s="239">
        <f t="shared" si="18"/>
        <v>8.5416666668606922E-2</v>
      </c>
      <c r="T108" s="239">
        <f t="shared" si="19"/>
        <v>0.18611111110658385</v>
      </c>
      <c r="U108" s="21">
        <f t="shared" si="20"/>
        <v>0.51250000001164153</v>
      </c>
      <c r="V108"/>
      <c r="W108" s="38">
        <v>1527</v>
      </c>
      <c r="X108" s="155" t="s">
        <v>8197</v>
      </c>
    </row>
    <row r="109" spans="1:24">
      <c r="A109" t="s">
        <v>18</v>
      </c>
      <c r="B109" s="38" t="s">
        <v>8067</v>
      </c>
      <c r="C109" s="151" t="s">
        <v>8111</v>
      </c>
      <c r="D109" s="155" t="s">
        <v>488</v>
      </c>
      <c r="E109" s="151" t="s">
        <v>7955</v>
      </c>
      <c r="F109" s="38" t="s">
        <v>1107</v>
      </c>
      <c r="G109" s="157" t="s">
        <v>273</v>
      </c>
      <c r="H109" s="176" t="s">
        <v>1830</v>
      </c>
      <c r="I109" s="38">
        <v>45.9</v>
      </c>
      <c r="J109" s="38">
        <v>-129.9</v>
      </c>
      <c r="K109" s="38" t="s">
        <v>7306</v>
      </c>
      <c r="L109" s="38">
        <v>2024</v>
      </c>
      <c r="M109" s="155" t="s">
        <v>8067</v>
      </c>
      <c r="N109" s="157">
        <v>45518.690972222219</v>
      </c>
      <c r="O109" s="157">
        <v>45518.769444444442</v>
      </c>
      <c r="P109" s="157">
        <v>45519.165277777778</v>
      </c>
      <c r="Q109" s="157">
        <v>45519.236111111109</v>
      </c>
      <c r="R109" s="38" t="s">
        <v>8103</v>
      </c>
      <c r="S109" s="239">
        <f t="shared" si="18"/>
        <v>0.39583333333575865</v>
      </c>
      <c r="T109" s="239">
        <f t="shared" si="19"/>
        <v>0.54513888889050577</v>
      </c>
      <c r="U109" s="21">
        <f t="shared" si="20"/>
        <v>2.3750000000145519</v>
      </c>
      <c r="V109"/>
      <c r="W109" s="38">
        <v>1520</v>
      </c>
      <c r="X109" s="155" t="s">
        <v>8196</v>
      </c>
    </row>
    <row r="110" spans="1:24">
      <c r="A110" t="s">
        <v>18</v>
      </c>
      <c r="B110" s="38" t="s">
        <v>8066</v>
      </c>
      <c r="C110" s="151" t="s">
        <v>8111</v>
      </c>
      <c r="D110" s="155" t="s">
        <v>488</v>
      </c>
      <c r="E110" s="151" t="s">
        <v>7955</v>
      </c>
      <c r="F110" s="38" t="s">
        <v>1107</v>
      </c>
      <c r="G110" s="157" t="s">
        <v>273</v>
      </c>
      <c r="H110" s="176" t="s">
        <v>1830</v>
      </c>
      <c r="I110" s="38">
        <v>45.9</v>
      </c>
      <c r="J110" s="38">
        <v>-130</v>
      </c>
      <c r="K110" s="38" t="s">
        <v>7306</v>
      </c>
      <c r="L110" s="38">
        <v>2024</v>
      </c>
      <c r="M110" s="155" t="s">
        <v>8066</v>
      </c>
      <c r="N110" s="157">
        <v>45519.321527777778</v>
      </c>
      <c r="O110" s="157">
        <v>45519.4</v>
      </c>
      <c r="P110" s="157">
        <v>45519.500694444447</v>
      </c>
      <c r="Q110" s="157">
        <v>45519.583055555559</v>
      </c>
      <c r="R110" s="38" t="s">
        <v>7517</v>
      </c>
      <c r="S110" s="239">
        <f t="shared" si="18"/>
        <v>0.10069444444525288</v>
      </c>
      <c r="T110" s="239">
        <f t="shared" si="19"/>
        <v>0.26152777778042946</v>
      </c>
      <c r="U110" s="21">
        <f t="shared" si="20"/>
        <v>0.60416666667151731</v>
      </c>
      <c r="V110"/>
      <c r="W110" s="38">
        <v>1526</v>
      </c>
      <c r="X110" s="155" t="s">
        <v>8195</v>
      </c>
    </row>
    <row r="111" spans="1:24">
      <c r="A111" t="s">
        <v>18</v>
      </c>
      <c r="B111" s="38" t="s">
        <v>8065</v>
      </c>
      <c r="C111" s="151" t="s">
        <v>8111</v>
      </c>
      <c r="D111" s="155" t="s">
        <v>488</v>
      </c>
      <c r="E111" s="151" t="s">
        <v>7955</v>
      </c>
      <c r="F111" s="38" t="s">
        <v>1107</v>
      </c>
      <c r="G111" s="157" t="s">
        <v>273</v>
      </c>
      <c r="H111" s="176" t="s">
        <v>1830</v>
      </c>
      <c r="I111" s="38">
        <v>45.9</v>
      </c>
      <c r="J111" s="38">
        <v>-129.9</v>
      </c>
      <c r="K111" s="38" t="s">
        <v>7306</v>
      </c>
      <c r="L111" s="38">
        <v>2024</v>
      </c>
      <c r="M111" s="155" t="s">
        <v>8065</v>
      </c>
      <c r="N111" s="157">
        <v>45519.709027777775</v>
      </c>
      <c r="O111" s="157">
        <v>45519.73333333333</v>
      </c>
      <c r="P111" s="157">
        <v>45519.823611111111</v>
      </c>
      <c r="Q111" s="157">
        <v>45519.845138888886</v>
      </c>
      <c r="R111" s="38" t="s">
        <v>8103</v>
      </c>
      <c r="S111" s="239">
        <f t="shared" si="18"/>
        <v>9.0277777781011537E-2</v>
      </c>
      <c r="T111" s="239">
        <f t="shared" si="19"/>
        <v>0.13611111111094942</v>
      </c>
      <c r="U111" s="21">
        <f t="shared" si="20"/>
        <v>0.54166666668606922</v>
      </c>
      <c r="V111"/>
      <c r="W111" s="38">
        <v>1528</v>
      </c>
      <c r="X111" s="155" t="s">
        <v>8194</v>
      </c>
    </row>
    <row r="112" spans="1:24">
      <c r="A112" t="s">
        <v>18</v>
      </c>
      <c r="B112" s="38" t="s">
        <v>8064</v>
      </c>
      <c r="C112" s="151" t="s">
        <v>8111</v>
      </c>
      <c r="D112" s="155" t="s">
        <v>488</v>
      </c>
      <c r="E112" s="151" t="s">
        <v>7955</v>
      </c>
      <c r="F112" s="38" t="s">
        <v>1107</v>
      </c>
      <c r="G112" s="157" t="s">
        <v>273</v>
      </c>
      <c r="H112" s="176" t="s">
        <v>1830</v>
      </c>
      <c r="I112" s="38">
        <v>45.9</v>
      </c>
      <c r="J112" s="38">
        <v>-129.9</v>
      </c>
      <c r="K112" s="38" t="s">
        <v>7306</v>
      </c>
      <c r="L112" s="38">
        <v>2024</v>
      </c>
      <c r="M112" s="155" t="s">
        <v>8064</v>
      </c>
      <c r="N112" s="157">
        <v>45520.0625</v>
      </c>
      <c r="O112" s="157">
        <v>45520.07708333333</v>
      </c>
      <c r="P112" s="157">
        <v>45520.163888888892</v>
      </c>
      <c r="Q112" s="157">
        <v>45520.170138888891</v>
      </c>
      <c r="R112" s="38" t="s">
        <v>8103</v>
      </c>
      <c r="S112" s="239">
        <f t="shared" si="18"/>
        <v>8.6805555562023073E-2</v>
      </c>
      <c r="T112" s="239">
        <f t="shared" si="19"/>
        <v>0.10763888889050577</v>
      </c>
      <c r="U112" s="21">
        <f t="shared" si="20"/>
        <v>0.52083333337213844</v>
      </c>
      <c r="V112"/>
      <c r="W112" s="38">
        <v>1520</v>
      </c>
      <c r="X112" s="155" t="s">
        <v>8193</v>
      </c>
    </row>
    <row r="113" spans="1:24">
      <c r="A113" t="s">
        <v>18</v>
      </c>
      <c r="B113" s="38" t="s">
        <v>8063</v>
      </c>
      <c r="C113" s="151" t="s">
        <v>8111</v>
      </c>
      <c r="D113" s="155" t="s">
        <v>488</v>
      </c>
      <c r="E113" s="151" t="s">
        <v>7955</v>
      </c>
      <c r="F113" s="38" t="s">
        <v>1107</v>
      </c>
      <c r="G113" s="157" t="s">
        <v>273</v>
      </c>
      <c r="H113" s="176" t="s">
        <v>1830</v>
      </c>
      <c r="I113" s="38">
        <v>45.9</v>
      </c>
      <c r="J113" s="38">
        <v>-130</v>
      </c>
      <c r="K113" s="38" t="s">
        <v>7306</v>
      </c>
      <c r="L113" s="38">
        <v>2024</v>
      </c>
      <c r="M113" s="155" t="s">
        <v>8063</v>
      </c>
      <c r="N113" s="157">
        <v>45520.4375</v>
      </c>
      <c r="O113" s="157">
        <v>45520.447916666664</v>
      </c>
      <c r="P113" s="157">
        <v>45520.626388888886</v>
      </c>
      <c r="Q113" s="157">
        <v>45520.635416666664</v>
      </c>
      <c r="R113" s="38" t="s">
        <v>8102</v>
      </c>
      <c r="S113" s="239">
        <f t="shared" si="18"/>
        <v>0.17847222222189885</v>
      </c>
      <c r="T113" s="239">
        <f t="shared" si="19"/>
        <v>0.19791666666424135</v>
      </c>
      <c r="U113" s="21">
        <f t="shared" si="20"/>
        <v>1.0708333333313931</v>
      </c>
      <c r="V113"/>
      <c r="W113" s="38">
        <v>1541</v>
      </c>
      <c r="X113" s="155" t="s">
        <v>8192</v>
      </c>
    </row>
    <row r="114" spans="1:24">
      <c r="A114" t="s">
        <v>18</v>
      </c>
      <c r="B114" s="38" t="s">
        <v>8062</v>
      </c>
      <c r="C114" s="151" t="s">
        <v>8111</v>
      </c>
      <c r="D114" s="155" t="s">
        <v>488</v>
      </c>
      <c r="E114" s="151" t="s">
        <v>7955</v>
      </c>
      <c r="F114" s="38" t="s">
        <v>1107</v>
      </c>
      <c r="G114" s="157" t="s">
        <v>273</v>
      </c>
      <c r="H114" s="176" t="s">
        <v>1830</v>
      </c>
      <c r="I114" s="38">
        <v>45.9</v>
      </c>
      <c r="J114" s="38">
        <v>-130</v>
      </c>
      <c r="K114" s="38" t="s">
        <v>7306</v>
      </c>
      <c r="L114" s="38">
        <v>2024</v>
      </c>
      <c r="M114" s="155" t="s">
        <v>8062</v>
      </c>
      <c r="N114" s="157">
        <v>45522.95</v>
      </c>
      <c r="O114" s="157">
        <v>45522.962500000001</v>
      </c>
      <c r="P114" s="157">
        <v>45523.076388888891</v>
      </c>
      <c r="Q114" s="157">
        <v>45523.09375</v>
      </c>
      <c r="R114" s="38" t="s">
        <v>8102</v>
      </c>
      <c r="S114" s="239">
        <f t="shared" si="18"/>
        <v>0.11388888888905058</v>
      </c>
      <c r="T114" s="239">
        <f t="shared" si="19"/>
        <v>0.14375000000291038</v>
      </c>
      <c r="U114" s="21">
        <f t="shared" si="20"/>
        <v>0.68333333333430346</v>
      </c>
      <c r="V114"/>
      <c r="W114" s="38">
        <v>1541</v>
      </c>
      <c r="X114" s="155" t="s">
        <v>8191</v>
      </c>
    </row>
    <row r="115" spans="1:24">
      <c r="A115" t="s">
        <v>18</v>
      </c>
      <c r="B115" s="38" t="s">
        <v>8061</v>
      </c>
      <c r="C115" s="151" t="s">
        <v>8111</v>
      </c>
      <c r="D115" s="155" t="s">
        <v>488</v>
      </c>
      <c r="E115" s="151" t="s">
        <v>7955</v>
      </c>
      <c r="F115" s="38" t="s">
        <v>1107</v>
      </c>
      <c r="G115" s="157" t="s">
        <v>273</v>
      </c>
      <c r="H115" s="176" t="s">
        <v>1830</v>
      </c>
      <c r="I115" s="38">
        <v>45.8</v>
      </c>
      <c r="J115" s="38">
        <v>-129.69999999999999</v>
      </c>
      <c r="K115" s="38" t="s">
        <v>7306</v>
      </c>
      <c r="L115" s="38">
        <v>2024</v>
      </c>
      <c r="M115" s="155" t="s">
        <v>8061</v>
      </c>
      <c r="N115" s="157">
        <v>45523.100694444445</v>
      </c>
      <c r="O115" s="157">
        <v>45523.112500000003</v>
      </c>
      <c r="P115" s="157">
        <v>45523.168055555558</v>
      </c>
      <c r="Q115" s="157">
        <v>45523.175000000003</v>
      </c>
      <c r="R115" s="38" t="s">
        <v>8101</v>
      </c>
      <c r="S115" s="239">
        <f t="shared" si="18"/>
        <v>5.5555555554747116E-2</v>
      </c>
      <c r="T115" s="239">
        <f t="shared" si="19"/>
        <v>7.4305555557657499E-2</v>
      </c>
      <c r="U115" s="21">
        <f t="shared" si="20"/>
        <v>0.33333333332848269</v>
      </c>
      <c r="V115"/>
      <c r="W115" s="38">
        <v>195</v>
      </c>
      <c r="X115" s="155" t="s">
        <v>8190</v>
      </c>
    </row>
    <row r="116" spans="1:24">
      <c r="A116" t="s">
        <v>18</v>
      </c>
      <c r="B116" s="38" t="s">
        <v>8060</v>
      </c>
      <c r="C116" s="151" t="s">
        <v>8111</v>
      </c>
      <c r="D116" s="155" t="s">
        <v>488</v>
      </c>
      <c r="E116" s="151" t="s">
        <v>7955</v>
      </c>
      <c r="F116" s="38" t="s">
        <v>1107</v>
      </c>
      <c r="G116" s="157" t="s">
        <v>273</v>
      </c>
      <c r="H116" s="176" t="s">
        <v>1830</v>
      </c>
      <c r="I116" s="38">
        <v>45.8</v>
      </c>
      <c r="J116" s="38">
        <v>-129.69999999999999</v>
      </c>
      <c r="K116" s="38" t="s">
        <v>7306</v>
      </c>
      <c r="L116" s="38">
        <v>2024</v>
      </c>
      <c r="M116" s="155" t="s">
        <v>8060</v>
      </c>
      <c r="N116" s="157">
        <v>45523.251388888886</v>
      </c>
      <c r="O116" s="157">
        <v>45523.265972222223</v>
      </c>
      <c r="P116" s="157">
        <v>45523.413888888892</v>
      </c>
      <c r="Q116" s="157">
        <v>45523.419444444444</v>
      </c>
      <c r="R116" s="38" t="s">
        <v>8100</v>
      </c>
      <c r="S116" s="239">
        <f t="shared" si="18"/>
        <v>0.14791666666860692</v>
      </c>
      <c r="T116" s="239">
        <f t="shared" si="19"/>
        <v>0.1680555555576575</v>
      </c>
      <c r="U116" s="21">
        <f t="shared" si="20"/>
        <v>0.88750000001164153</v>
      </c>
      <c r="V116"/>
      <c r="W116" s="38">
        <v>2607</v>
      </c>
      <c r="X116" s="155" t="s">
        <v>8189</v>
      </c>
    </row>
    <row r="117" spans="1:24">
      <c r="A117" t="s">
        <v>18</v>
      </c>
      <c r="B117" s="38" t="s">
        <v>8059</v>
      </c>
      <c r="C117" s="151" t="s">
        <v>8111</v>
      </c>
      <c r="D117" s="155" t="s">
        <v>488</v>
      </c>
      <c r="E117" s="151" t="s">
        <v>7955</v>
      </c>
      <c r="F117" s="38" t="s">
        <v>1107</v>
      </c>
      <c r="G117" s="157" t="s">
        <v>273</v>
      </c>
      <c r="H117" s="176" t="s">
        <v>1830</v>
      </c>
      <c r="I117" s="38">
        <v>45.8</v>
      </c>
      <c r="J117" s="38">
        <v>-129.69999999999999</v>
      </c>
      <c r="K117" s="38" t="s">
        <v>7306</v>
      </c>
      <c r="L117" s="38">
        <v>2024</v>
      </c>
      <c r="M117" s="155" t="s">
        <v>8059</v>
      </c>
      <c r="N117" s="157">
        <v>45523.435416666667</v>
      </c>
      <c r="O117" s="157">
        <v>45523.455555555556</v>
      </c>
      <c r="P117" s="157">
        <v>45523.554861111108</v>
      </c>
      <c r="Q117" s="157">
        <v>45523.566666666666</v>
      </c>
      <c r="R117" s="38" t="s">
        <v>8099</v>
      </c>
      <c r="S117" s="239">
        <f t="shared" si="18"/>
        <v>9.9305555551836733E-2</v>
      </c>
      <c r="T117" s="239">
        <f t="shared" si="19"/>
        <v>0.13124999999854481</v>
      </c>
      <c r="U117" s="21">
        <f t="shared" si="20"/>
        <v>0.5958333333110204</v>
      </c>
      <c r="V117"/>
      <c r="W117" s="38">
        <v>193</v>
      </c>
      <c r="X117" s="155" t="s">
        <v>8188</v>
      </c>
    </row>
    <row r="118" spans="1:24">
      <c r="A118" t="s">
        <v>18</v>
      </c>
      <c r="B118" s="38" t="s">
        <v>8058</v>
      </c>
      <c r="C118" s="151" t="s">
        <v>8111</v>
      </c>
      <c r="D118" s="155" t="s">
        <v>488</v>
      </c>
      <c r="E118" s="151" t="s">
        <v>7955</v>
      </c>
      <c r="F118" s="38" t="s">
        <v>1107</v>
      </c>
      <c r="G118" s="157" t="s">
        <v>273</v>
      </c>
      <c r="H118" s="176" t="s">
        <v>1830</v>
      </c>
      <c r="I118" s="38">
        <v>45.8</v>
      </c>
      <c r="J118" s="38">
        <v>-129.69999999999999</v>
      </c>
      <c r="K118" s="38" t="s">
        <v>7306</v>
      </c>
      <c r="L118" s="38">
        <v>2024</v>
      </c>
      <c r="M118" s="155" t="s">
        <v>8058</v>
      </c>
      <c r="N118" s="157">
        <v>45523.736111111109</v>
      </c>
      <c r="O118" s="157">
        <v>45523.765972222223</v>
      </c>
      <c r="P118" s="157">
        <v>45523.956250000003</v>
      </c>
      <c r="Q118" s="157">
        <v>45523.974999999999</v>
      </c>
      <c r="R118" s="38" t="s">
        <v>8098</v>
      </c>
      <c r="S118" s="239">
        <f t="shared" si="18"/>
        <v>0.19027777777955635</v>
      </c>
      <c r="T118" s="239">
        <f t="shared" si="19"/>
        <v>0.23888888888905058</v>
      </c>
      <c r="U118" s="21">
        <f t="shared" si="20"/>
        <v>1.1416666666773381</v>
      </c>
      <c r="V118"/>
      <c r="W118" s="38">
        <v>2609</v>
      </c>
      <c r="X118" s="155" t="s">
        <v>8187</v>
      </c>
    </row>
    <row r="119" spans="1:24">
      <c r="A119" t="s">
        <v>18</v>
      </c>
      <c r="B119" s="38" t="s">
        <v>8057</v>
      </c>
      <c r="C119" s="151" t="s">
        <v>8111</v>
      </c>
      <c r="D119" s="155" t="s">
        <v>488</v>
      </c>
      <c r="E119" s="151" t="s">
        <v>7955</v>
      </c>
      <c r="F119" s="38" t="s">
        <v>1107</v>
      </c>
      <c r="G119" s="157" t="s">
        <v>273</v>
      </c>
      <c r="H119" s="176" t="s">
        <v>1830</v>
      </c>
      <c r="I119" s="38">
        <v>44.3</v>
      </c>
      <c r="J119" s="38">
        <v>-124.9</v>
      </c>
      <c r="K119" s="38" t="s">
        <v>7305</v>
      </c>
      <c r="L119" s="38">
        <v>2024</v>
      </c>
      <c r="M119" s="155" t="s">
        <v>8057</v>
      </c>
      <c r="N119" s="157">
        <v>45523.988194444442</v>
      </c>
      <c r="O119" s="157">
        <v>45524.025694444441</v>
      </c>
      <c r="P119" s="157">
        <v>45524.11041666667</v>
      </c>
      <c r="Q119" s="157">
        <v>45524.128472222219</v>
      </c>
      <c r="R119" s="38" t="s">
        <v>8097</v>
      </c>
      <c r="S119" s="239">
        <f t="shared" si="18"/>
        <v>8.4722222229174804E-2</v>
      </c>
      <c r="T119" s="239">
        <f t="shared" si="19"/>
        <v>0.14027777777664596</v>
      </c>
      <c r="U119" s="21">
        <f t="shared" si="20"/>
        <v>0.50833333337504882</v>
      </c>
      <c r="V119"/>
      <c r="W119" s="38">
        <v>583</v>
      </c>
      <c r="X119" s="155" t="s">
        <v>8186</v>
      </c>
    </row>
    <row r="120" spans="1:24">
      <c r="A120" t="s">
        <v>18</v>
      </c>
      <c r="B120" s="38" t="s">
        <v>8056</v>
      </c>
      <c r="C120" s="151" t="s">
        <v>8111</v>
      </c>
      <c r="D120" s="155" t="s">
        <v>488</v>
      </c>
      <c r="E120" s="151" t="s">
        <v>7955</v>
      </c>
      <c r="F120" s="38" t="s">
        <v>1107</v>
      </c>
      <c r="G120" s="157" t="s">
        <v>273</v>
      </c>
      <c r="H120" s="176" t="s">
        <v>1830</v>
      </c>
      <c r="I120" s="38">
        <v>44.5</v>
      </c>
      <c r="J120" s="38">
        <v>-125.3</v>
      </c>
      <c r="K120" s="38" t="s">
        <v>7305</v>
      </c>
      <c r="L120" s="38">
        <v>2024</v>
      </c>
      <c r="M120" s="155" t="s">
        <v>8056</v>
      </c>
      <c r="N120" s="157">
        <v>45524.231944444444</v>
      </c>
      <c r="O120" s="157">
        <v>45524.246527777781</v>
      </c>
      <c r="P120" s="157">
        <v>45524.263194444444</v>
      </c>
      <c r="Q120" s="157">
        <v>45524.270138888889</v>
      </c>
      <c r="R120" s="38" t="s">
        <v>8096</v>
      </c>
      <c r="S120" s="239">
        <f t="shared" si="18"/>
        <v>1.6666666662786156E-2</v>
      </c>
      <c r="T120" s="239">
        <f t="shared" si="19"/>
        <v>3.8194444445252884E-2</v>
      </c>
      <c r="U120" s="21">
        <f t="shared" si="20"/>
        <v>9.9999999976716936E-2</v>
      </c>
      <c r="V120"/>
      <c r="W120" s="38">
        <v>775</v>
      </c>
      <c r="X120" s="155" t="s">
        <v>8186</v>
      </c>
    </row>
    <row r="121" spans="1:24">
      <c r="A121" t="s">
        <v>18</v>
      </c>
      <c r="B121" s="38" t="s">
        <v>8055</v>
      </c>
      <c r="C121" s="151" t="s">
        <v>8111</v>
      </c>
      <c r="D121" s="155" t="s">
        <v>488</v>
      </c>
      <c r="E121" s="151" t="s">
        <v>7955</v>
      </c>
      <c r="F121" s="38" t="s">
        <v>1107</v>
      </c>
      <c r="G121" s="157" t="s">
        <v>273</v>
      </c>
      <c r="H121" s="176" t="s">
        <v>1830</v>
      </c>
      <c r="I121" s="38">
        <v>44.5</v>
      </c>
      <c r="J121" s="38">
        <v>-125.1</v>
      </c>
      <c r="K121" s="38" t="s">
        <v>7305</v>
      </c>
      <c r="L121" s="38">
        <v>2024</v>
      </c>
      <c r="M121" s="155" t="s">
        <v>8055</v>
      </c>
      <c r="N121" s="157">
        <v>45524.32708333333</v>
      </c>
      <c r="O121" s="157">
        <v>45524.361805555556</v>
      </c>
      <c r="P121" s="157">
        <v>45524.422222222223</v>
      </c>
      <c r="Q121" s="157">
        <v>45524.445833333331</v>
      </c>
      <c r="R121" s="38" t="s">
        <v>8095</v>
      </c>
      <c r="S121" s="239">
        <f t="shared" si="18"/>
        <v>6.0416666667151731E-2</v>
      </c>
      <c r="T121" s="239">
        <f t="shared" si="19"/>
        <v>0.11875000000145519</v>
      </c>
      <c r="U121" s="21">
        <f t="shared" si="20"/>
        <v>0.36250000000291038</v>
      </c>
      <c r="V121"/>
      <c r="W121" s="38">
        <v>809</v>
      </c>
      <c r="X121" s="155" t="s">
        <v>8185</v>
      </c>
    </row>
    <row r="122" spans="1:24">
      <c r="A122" t="s">
        <v>18</v>
      </c>
      <c r="B122" s="38" t="s">
        <v>8054</v>
      </c>
      <c r="C122" s="151" t="s">
        <v>8111</v>
      </c>
      <c r="D122" s="155" t="s">
        <v>488</v>
      </c>
      <c r="E122" s="151" t="s">
        <v>7955</v>
      </c>
      <c r="F122" s="38" t="s">
        <v>1107</v>
      </c>
      <c r="G122" s="157" t="s">
        <v>273</v>
      </c>
      <c r="H122" s="176" t="s">
        <v>1830</v>
      </c>
      <c r="I122" s="38">
        <v>44.6</v>
      </c>
      <c r="J122" s="38">
        <v>-125</v>
      </c>
      <c r="K122" s="38" t="s">
        <v>7305</v>
      </c>
      <c r="L122" s="38">
        <v>2024</v>
      </c>
      <c r="M122" s="155" t="s">
        <v>8054</v>
      </c>
      <c r="N122" s="157">
        <v>45524.461805555555</v>
      </c>
      <c r="O122" s="157">
        <v>45524.487500000003</v>
      </c>
      <c r="P122" s="157">
        <v>45524.554166666669</v>
      </c>
      <c r="Q122" s="157">
        <v>45524.574305555558</v>
      </c>
      <c r="R122" s="38" t="s">
        <v>8094</v>
      </c>
      <c r="S122" s="239">
        <f t="shared" si="18"/>
        <v>6.6666666665696539E-2</v>
      </c>
      <c r="T122" s="239">
        <f t="shared" si="19"/>
        <v>0.11250000000291038</v>
      </c>
      <c r="U122" s="21">
        <f t="shared" si="20"/>
        <v>0.39999999999417923</v>
      </c>
      <c r="V122"/>
      <c r="W122" s="38">
        <v>601.98400000000004</v>
      </c>
      <c r="X122" s="155" t="s">
        <v>8184</v>
      </c>
    </row>
    <row r="123" spans="1:24">
      <c r="A123" t="s">
        <v>18</v>
      </c>
      <c r="B123" s="38" t="s">
        <v>8053</v>
      </c>
      <c r="C123" s="151" t="s">
        <v>8111</v>
      </c>
      <c r="D123" s="155" t="s">
        <v>488</v>
      </c>
      <c r="E123" s="151" t="s">
        <v>7955</v>
      </c>
      <c r="F123" s="38" t="s">
        <v>1107</v>
      </c>
      <c r="G123" s="157" t="s">
        <v>273</v>
      </c>
      <c r="H123" s="176" t="s">
        <v>1830</v>
      </c>
      <c r="I123" s="38">
        <v>44.5</v>
      </c>
      <c r="J123" s="38">
        <v>-125.1</v>
      </c>
      <c r="K123" s="38" t="s">
        <v>7305</v>
      </c>
      <c r="L123" s="38">
        <v>2024</v>
      </c>
      <c r="M123" s="155" t="s">
        <v>8053</v>
      </c>
      <c r="N123" s="157">
        <v>45524.9375</v>
      </c>
      <c r="O123" s="157">
        <v>45524.964583333334</v>
      </c>
      <c r="P123" s="157">
        <v>45525.238888888889</v>
      </c>
      <c r="Q123" s="157">
        <v>45525.262499999997</v>
      </c>
      <c r="R123" s="38" t="s">
        <v>1400</v>
      </c>
      <c r="S123" s="239">
        <f t="shared" si="18"/>
        <v>0.27430555555474712</v>
      </c>
      <c r="T123" s="239">
        <f t="shared" si="19"/>
        <v>0.32499999999708962</v>
      </c>
      <c r="U123" s="21">
        <f t="shared" si="20"/>
        <v>1.6458333333284827</v>
      </c>
      <c r="V123"/>
      <c r="W123" s="38">
        <v>778.45899999999995</v>
      </c>
      <c r="X123" s="155" t="s">
        <v>8183</v>
      </c>
    </row>
    <row r="124" spans="1:24">
      <c r="A124" t="s">
        <v>18</v>
      </c>
      <c r="B124" s="38" t="s">
        <v>8052</v>
      </c>
      <c r="C124" s="151" t="s">
        <v>8111</v>
      </c>
      <c r="D124" s="155" t="s">
        <v>488</v>
      </c>
      <c r="E124" s="151" t="s">
        <v>7955</v>
      </c>
      <c r="F124" s="38" t="s">
        <v>1107</v>
      </c>
      <c r="G124" s="157" t="s">
        <v>273</v>
      </c>
      <c r="H124" s="176" t="s">
        <v>1830</v>
      </c>
      <c r="I124" s="38">
        <v>44.5</v>
      </c>
      <c r="J124" s="38">
        <v>-125.3</v>
      </c>
      <c r="K124" s="38" t="s">
        <v>7305</v>
      </c>
      <c r="L124" s="38">
        <v>2024</v>
      </c>
      <c r="M124" s="155" t="s">
        <v>8052</v>
      </c>
      <c r="N124" s="157">
        <v>45525.306250000001</v>
      </c>
      <c r="O124" s="157">
        <v>45525.349305555559</v>
      </c>
      <c r="P124" s="157">
        <v>45525.484027777777</v>
      </c>
      <c r="Q124" s="157">
        <v>45525.509722222225</v>
      </c>
      <c r="R124" s="38" t="s">
        <v>8093</v>
      </c>
      <c r="S124" s="239">
        <f t="shared" si="18"/>
        <v>0.13472222221753327</v>
      </c>
      <c r="T124" s="239">
        <f t="shared" si="19"/>
        <v>0.20347222222335404</v>
      </c>
      <c r="U124" s="21">
        <f t="shared" si="20"/>
        <v>0.80833333330519963</v>
      </c>
      <c r="V124"/>
      <c r="W124" s="38">
        <v>2897.529</v>
      </c>
      <c r="X124" s="155" t="s">
        <v>8182</v>
      </c>
    </row>
    <row r="125" spans="1:24">
      <c r="A125" t="s">
        <v>18</v>
      </c>
      <c r="B125" s="38" t="s">
        <v>8051</v>
      </c>
      <c r="C125" s="151" t="s">
        <v>8111</v>
      </c>
      <c r="D125" s="155" t="s">
        <v>488</v>
      </c>
      <c r="E125" s="151" t="s">
        <v>7955</v>
      </c>
      <c r="F125" s="38" t="s">
        <v>1107</v>
      </c>
      <c r="G125" s="157" t="s">
        <v>273</v>
      </c>
      <c r="H125" s="176" t="s">
        <v>1830</v>
      </c>
      <c r="I125" s="38">
        <v>44.5</v>
      </c>
      <c r="J125" s="38">
        <v>-125.1</v>
      </c>
      <c r="K125" s="38" t="s">
        <v>7305</v>
      </c>
      <c r="L125" s="38">
        <v>2024</v>
      </c>
      <c r="M125" s="155" t="s">
        <v>8051</v>
      </c>
      <c r="N125" s="157">
        <v>45525.532638888886</v>
      </c>
      <c r="O125" s="157">
        <v>45525.561805555553</v>
      </c>
      <c r="P125" s="157">
        <v>45525.813194444447</v>
      </c>
      <c r="Q125" s="157">
        <v>45525.838194444441</v>
      </c>
      <c r="R125" s="38" t="s">
        <v>1400</v>
      </c>
      <c r="S125" s="239">
        <f t="shared" si="18"/>
        <v>0.25138888889341615</v>
      </c>
      <c r="T125" s="239">
        <f t="shared" si="19"/>
        <v>0.30555555555474712</v>
      </c>
      <c r="U125" s="21">
        <f t="shared" si="20"/>
        <v>1.5083333333604969</v>
      </c>
      <c r="V125"/>
      <c r="W125" s="38">
        <v>775.75699999999995</v>
      </c>
      <c r="X125" s="155" t="s">
        <v>8181</v>
      </c>
    </row>
    <row r="126" spans="1:24">
      <c r="A126" t="s">
        <v>18</v>
      </c>
      <c r="B126" s="38" t="s">
        <v>8050</v>
      </c>
      <c r="C126" s="151" t="s">
        <v>8111</v>
      </c>
      <c r="D126" s="155" t="s">
        <v>488</v>
      </c>
      <c r="E126" s="151" t="s">
        <v>7955</v>
      </c>
      <c r="F126" s="38" t="s">
        <v>1107</v>
      </c>
      <c r="G126" s="157" t="s">
        <v>273</v>
      </c>
      <c r="H126" s="176" t="s">
        <v>1830</v>
      </c>
      <c r="I126" s="38">
        <v>44.3</v>
      </c>
      <c r="J126" s="38">
        <v>-124.9</v>
      </c>
      <c r="K126" s="38" t="s">
        <v>7305</v>
      </c>
      <c r="L126" s="38">
        <v>2024</v>
      </c>
      <c r="M126" s="155" t="s">
        <v>8050</v>
      </c>
      <c r="N126" s="157">
        <v>45525.945833333331</v>
      </c>
      <c r="O126" s="157">
        <v>45525.974305555559</v>
      </c>
      <c r="P126" s="157">
        <v>45526.180555555555</v>
      </c>
      <c r="Q126" s="157">
        <v>45526.204861111109</v>
      </c>
      <c r="R126" s="38" t="s">
        <v>8083</v>
      </c>
      <c r="S126" s="239">
        <f t="shared" si="18"/>
        <v>0.20624999999563443</v>
      </c>
      <c r="T126" s="239">
        <f t="shared" si="19"/>
        <v>0.25902777777810115</v>
      </c>
      <c r="U126" s="21">
        <f t="shared" si="20"/>
        <v>1.2374999999738066</v>
      </c>
      <c r="V126"/>
      <c r="W126" s="38">
        <v>198.10599999999999</v>
      </c>
      <c r="X126" s="155" t="s">
        <v>8180</v>
      </c>
    </row>
    <row r="127" spans="1:24">
      <c r="A127" t="s">
        <v>18</v>
      </c>
      <c r="B127" s="38" t="s">
        <v>8049</v>
      </c>
      <c r="C127" s="151" t="s">
        <v>8111</v>
      </c>
      <c r="D127" s="155" t="s">
        <v>488</v>
      </c>
      <c r="E127" s="151" t="s">
        <v>7955</v>
      </c>
      <c r="F127" s="38" t="s">
        <v>1107</v>
      </c>
      <c r="G127" s="157" t="s">
        <v>273</v>
      </c>
      <c r="H127" s="176" t="s">
        <v>1830</v>
      </c>
      <c r="I127" s="38">
        <v>44.3</v>
      </c>
      <c r="J127" s="38">
        <v>-124.9</v>
      </c>
      <c r="K127" s="38" t="s">
        <v>7305</v>
      </c>
      <c r="L127" s="38">
        <v>2024</v>
      </c>
      <c r="M127" s="155" t="s">
        <v>8049</v>
      </c>
      <c r="N127" s="157">
        <v>45526.303472222222</v>
      </c>
      <c r="O127" s="157">
        <v>45526.334027777775</v>
      </c>
      <c r="P127" s="157">
        <v>45526.424305555556</v>
      </c>
      <c r="Q127" s="157">
        <v>45526.443055555559</v>
      </c>
      <c r="R127" s="38" t="s">
        <v>8083</v>
      </c>
      <c r="S127" s="239">
        <f t="shared" si="18"/>
        <v>9.0277777781011537E-2</v>
      </c>
      <c r="T127" s="239">
        <f t="shared" si="19"/>
        <v>0.13958333333721384</v>
      </c>
      <c r="U127" s="21">
        <f t="shared" si="20"/>
        <v>0.54166666668606922</v>
      </c>
      <c r="V127"/>
      <c r="W127" s="38">
        <v>199.161</v>
      </c>
      <c r="X127" s="155" t="s">
        <v>8179</v>
      </c>
    </row>
    <row r="128" spans="1:24">
      <c r="A128" t="s">
        <v>18</v>
      </c>
      <c r="B128" s="38" t="s">
        <v>8048</v>
      </c>
      <c r="C128" s="151" t="s">
        <v>8111</v>
      </c>
      <c r="D128" s="155" t="s">
        <v>488</v>
      </c>
      <c r="E128" s="151" t="s">
        <v>7955</v>
      </c>
      <c r="F128" s="38" t="s">
        <v>1107</v>
      </c>
      <c r="G128" s="157" t="s">
        <v>273</v>
      </c>
      <c r="H128" s="176" t="s">
        <v>1830</v>
      </c>
      <c r="I128" s="38">
        <v>44.3</v>
      </c>
      <c r="J128" s="38">
        <v>-124.9</v>
      </c>
      <c r="K128" s="38" t="s">
        <v>7305</v>
      </c>
      <c r="L128" s="38">
        <v>2024</v>
      </c>
      <c r="M128" s="155" t="s">
        <v>8048</v>
      </c>
      <c r="N128" s="157">
        <v>45526.486805555556</v>
      </c>
      <c r="O128" s="157">
        <v>45526.503472222219</v>
      </c>
      <c r="P128" s="157">
        <v>45526.534722222219</v>
      </c>
      <c r="Q128" s="157">
        <v>45526.551388888889</v>
      </c>
      <c r="R128" s="38" t="s">
        <v>8091</v>
      </c>
      <c r="S128" s="239">
        <f t="shared" si="18"/>
        <v>3.125E-2</v>
      </c>
      <c r="T128" s="239">
        <f t="shared" si="19"/>
        <v>6.4583333332848269E-2</v>
      </c>
      <c r="U128" s="21">
        <f t="shared" si="20"/>
        <v>0.1875</v>
      </c>
      <c r="V128"/>
      <c r="W128" s="38">
        <v>582.94200000000001</v>
      </c>
      <c r="X128" s="155" t="s">
        <v>8178</v>
      </c>
    </row>
    <row r="129" spans="1:24">
      <c r="A129" t="s">
        <v>18</v>
      </c>
      <c r="B129" s="38" t="s">
        <v>8047</v>
      </c>
      <c r="C129" s="151" t="s">
        <v>8111</v>
      </c>
      <c r="D129" s="155" t="s">
        <v>488</v>
      </c>
      <c r="E129" s="151" t="s">
        <v>7955</v>
      </c>
      <c r="F129" s="38" t="s">
        <v>1107</v>
      </c>
      <c r="G129" s="157" t="s">
        <v>273</v>
      </c>
      <c r="H129" s="176" t="s">
        <v>1830</v>
      </c>
      <c r="I129" s="38">
        <v>44.5</v>
      </c>
      <c r="J129" s="38">
        <v>-125.1</v>
      </c>
      <c r="K129" s="38" t="s">
        <v>7305</v>
      </c>
      <c r="L129" s="38">
        <v>2024</v>
      </c>
      <c r="M129" s="155" t="s">
        <v>8047</v>
      </c>
      <c r="N129" s="157">
        <v>45526.636805555558</v>
      </c>
      <c r="O129" s="157">
        <v>45526.652083333334</v>
      </c>
      <c r="P129" s="157">
        <v>45526.67083333333</v>
      </c>
      <c r="Q129" s="157">
        <v>45526.684027777781</v>
      </c>
      <c r="R129" s="38" t="s">
        <v>8092</v>
      </c>
      <c r="S129" s="239">
        <f t="shared" si="18"/>
        <v>1.8749999995634425E-2</v>
      </c>
      <c r="T129" s="239">
        <f t="shared" si="19"/>
        <v>4.7222222223354038E-2</v>
      </c>
      <c r="U129" s="21">
        <f t="shared" si="20"/>
        <v>0.11249999997380655</v>
      </c>
      <c r="V129"/>
      <c r="W129" s="38">
        <v>773.39200000000005</v>
      </c>
      <c r="X129" s="155" t="s">
        <v>8177</v>
      </c>
    </row>
    <row r="130" spans="1:24">
      <c r="A130" t="s">
        <v>18</v>
      </c>
      <c r="B130" s="38" t="s">
        <v>8046</v>
      </c>
      <c r="C130" s="151" t="s">
        <v>8111</v>
      </c>
      <c r="D130" s="155" t="s">
        <v>488</v>
      </c>
      <c r="E130" s="151" t="s">
        <v>7955</v>
      </c>
      <c r="F130" s="38" t="s">
        <v>1107</v>
      </c>
      <c r="G130" s="157" t="s">
        <v>273</v>
      </c>
      <c r="H130" s="176" t="s">
        <v>1830</v>
      </c>
      <c r="I130" s="38">
        <v>44.5</v>
      </c>
      <c r="J130" s="38">
        <v>-125.1</v>
      </c>
      <c r="K130" s="38" t="s">
        <v>7305</v>
      </c>
      <c r="L130" s="38">
        <v>2024</v>
      </c>
      <c r="M130" s="155" t="s">
        <v>8046</v>
      </c>
      <c r="N130" s="157">
        <v>45526.834027777775</v>
      </c>
      <c r="O130" s="157">
        <v>45526.868750000001</v>
      </c>
      <c r="P130" s="157">
        <v>45526.981944444444</v>
      </c>
      <c r="Q130" s="157">
        <v>45527.006249999999</v>
      </c>
      <c r="R130" s="38" t="s">
        <v>1400</v>
      </c>
      <c r="S130" s="239">
        <f t="shared" si="18"/>
        <v>0.1131944444423425</v>
      </c>
      <c r="T130" s="239">
        <f t="shared" si="19"/>
        <v>0.17222222222335404</v>
      </c>
      <c r="U130" s="21">
        <f t="shared" si="20"/>
        <v>0.67916666665405501</v>
      </c>
      <c r="V130"/>
      <c r="W130" s="38">
        <v>777.80399999999997</v>
      </c>
      <c r="X130" s="155" t="s">
        <v>8176</v>
      </c>
    </row>
    <row r="131" spans="1:24">
      <c r="A131" t="s">
        <v>18</v>
      </c>
      <c r="B131" s="330" t="s">
        <v>8045</v>
      </c>
      <c r="C131" s="151" t="s">
        <v>8111</v>
      </c>
      <c r="D131" s="155" t="s">
        <v>488</v>
      </c>
      <c r="E131" s="151" t="s">
        <v>7955</v>
      </c>
      <c r="F131" s="38" t="s">
        <v>1107</v>
      </c>
      <c r="G131" s="157" t="s">
        <v>273</v>
      </c>
      <c r="H131" s="176" t="s">
        <v>1830</v>
      </c>
      <c r="I131" s="38">
        <v>44.5</v>
      </c>
      <c r="J131" s="38">
        <v>-125.1</v>
      </c>
      <c r="K131" s="330" t="s">
        <v>7305</v>
      </c>
      <c r="L131" s="38">
        <v>2024</v>
      </c>
      <c r="M131" s="332" t="s">
        <v>8045</v>
      </c>
      <c r="N131" s="331">
        <v>45527.113888888889</v>
      </c>
      <c r="O131" s="331">
        <v>45527.120833333334</v>
      </c>
      <c r="P131" s="331">
        <v>45527.352083333331</v>
      </c>
      <c r="Q131" s="331">
        <v>45527.362500000003</v>
      </c>
      <c r="R131" s="330" t="s">
        <v>1400</v>
      </c>
      <c r="S131" s="239">
        <f t="shared" si="18"/>
        <v>0.23124999999708962</v>
      </c>
      <c r="T131" s="239">
        <f t="shared" si="19"/>
        <v>0.24861111111385981</v>
      </c>
      <c r="U131" s="21">
        <f t="shared" si="20"/>
        <v>1.3874999999825377</v>
      </c>
      <c r="V131"/>
      <c r="W131" s="330">
        <v>775.43799999999999</v>
      </c>
      <c r="X131" s="332" t="s">
        <v>7286</v>
      </c>
    </row>
    <row r="132" spans="1:24">
      <c r="A132" t="s">
        <v>18</v>
      </c>
      <c r="B132" s="330" t="s">
        <v>8044</v>
      </c>
      <c r="C132" s="151" t="s">
        <v>8111</v>
      </c>
      <c r="D132" s="155" t="s">
        <v>488</v>
      </c>
      <c r="E132" s="151" t="s">
        <v>7955</v>
      </c>
      <c r="F132" s="38" t="s">
        <v>1107</v>
      </c>
      <c r="G132" s="157" t="s">
        <v>273</v>
      </c>
      <c r="H132" s="176" t="s">
        <v>1830</v>
      </c>
      <c r="I132" s="38">
        <v>44.5</v>
      </c>
      <c r="J132" s="38">
        <v>-125.1</v>
      </c>
      <c r="K132" s="330" t="s">
        <v>7305</v>
      </c>
      <c r="L132" s="38">
        <v>2024</v>
      </c>
      <c r="M132" s="332" t="s">
        <v>8044</v>
      </c>
      <c r="N132" s="331">
        <v>45527.703472222223</v>
      </c>
      <c r="O132" s="331">
        <v>45527.730555555558</v>
      </c>
      <c r="P132" s="331">
        <v>45528.244444444441</v>
      </c>
      <c r="Q132" s="331">
        <v>45528.26666666667</v>
      </c>
      <c r="R132" s="330" t="s">
        <v>1400</v>
      </c>
      <c r="S132" s="239">
        <f t="shared" si="18"/>
        <v>0.51388888888322981</v>
      </c>
      <c r="T132" s="239">
        <f t="shared" si="19"/>
        <v>0.56319444444670808</v>
      </c>
      <c r="U132" s="21">
        <f t="shared" si="20"/>
        <v>3.0833333332993789</v>
      </c>
      <c r="V132"/>
      <c r="W132" s="330">
        <v>776.35</v>
      </c>
      <c r="X132" s="332" t="s">
        <v>8175</v>
      </c>
    </row>
    <row r="133" spans="1:24">
      <c r="A133" t="s">
        <v>18</v>
      </c>
      <c r="B133" s="38" t="s">
        <v>8043</v>
      </c>
      <c r="C133" s="151" t="s">
        <v>8111</v>
      </c>
      <c r="D133" s="155" t="s">
        <v>488</v>
      </c>
      <c r="E133" s="151" t="s">
        <v>7955</v>
      </c>
      <c r="F133" s="38" t="s">
        <v>1107</v>
      </c>
      <c r="G133" s="157" t="s">
        <v>273</v>
      </c>
      <c r="H133" s="176" t="s">
        <v>1830</v>
      </c>
      <c r="I133" s="38">
        <v>44.3</v>
      </c>
      <c r="J133" s="38">
        <v>-124.9</v>
      </c>
      <c r="K133" s="38" t="s">
        <v>7305</v>
      </c>
      <c r="L133" s="38">
        <v>2024</v>
      </c>
      <c r="M133" s="155" t="s">
        <v>8043</v>
      </c>
      <c r="N133" s="157">
        <v>45528.331944444442</v>
      </c>
      <c r="O133" s="157">
        <v>45528.356944444444</v>
      </c>
      <c r="P133" s="157">
        <v>45528.622916666667</v>
      </c>
      <c r="Q133" s="157">
        <v>45528.644444444442</v>
      </c>
      <c r="R133" s="38" t="s">
        <v>1356</v>
      </c>
      <c r="S133" s="239">
        <f t="shared" si="18"/>
        <v>0.26597222222335404</v>
      </c>
      <c r="T133" s="239">
        <f t="shared" si="19"/>
        <v>0.3125</v>
      </c>
      <c r="U133" s="21">
        <f t="shared" si="20"/>
        <v>1.5958333333401242</v>
      </c>
      <c r="V133"/>
      <c r="W133" s="38">
        <v>580.54100000000005</v>
      </c>
      <c r="X133" s="155" t="s">
        <v>8174</v>
      </c>
    </row>
    <row r="134" spans="1:24">
      <c r="A134" t="s">
        <v>18</v>
      </c>
      <c r="B134" s="38" t="s">
        <v>8042</v>
      </c>
      <c r="C134" s="151" t="s">
        <v>8111</v>
      </c>
      <c r="D134" s="155" t="s">
        <v>488</v>
      </c>
      <c r="E134" s="151" t="s">
        <v>7955</v>
      </c>
      <c r="F134" s="38" t="s">
        <v>1107</v>
      </c>
      <c r="G134" s="157" t="s">
        <v>273</v>
      </c>
      <c r="H134" s="176" t="s">
        <v>1830</v>
      </c>
      <c r="I134" s="38">
        <v>44.3</v>
      </c>
      <c r="J134" s="38">
        <v>-124.9</v>
      </c>
      <c r="K134" s="38" t="s">
        <v>7305</v>
      </c>
      <c r="L134" s="38">
        <v>2024</v>
      </c>
      <c r="M134" s="155" t="s">
        <v>8042</v>
      </c>
      <c r="N134" s="157">
        <v>45528.702777777777</v>
      </c>
      <c r="O134" s="157">
        <v>45528.729861111111</v>
      </c>
      <c r="P134" s="157">
        <v>45529.042002314818</v>
      </c>
      <c r="Q134" s="157">
        <v>45529.064583333333</v>
      </c>
      <c r="R134" s="38" t="s">
        <v>1356</v>
      </c>
      <c r="S134" s="239">
        <f t="shared" si="18"/>
        <v>0.31214120370714227</v>
      </c>
      <c r="T134" s="239">
        <f t="shared" si="19"/>
        <v>0.36180555555620231</v>
      </c>
      <c r="U134" s="21">
        <f t="shared" si="20"/>
        <v>1.8728472222428536</v>
      </c>
      <c r="V134"/>
      <c r="W134" s="38">
        <v>582.36</v>
      </c>
      <c r="X134" s="155" t="s">
        <v>8171</v>
      </c>
    </row>
    <row r="135" spans="1:24">
      <c r="A135" t="s">
        <v>18</v>
      </c>
      <c r="B135" s="38" t="s">
        <v>8041</v>
      </c>
      <c r="C135" s="151" t="s">
        <v>8111</v>
      </c>
      <c r="D135" s="155" t="s">
        <v>488</v>
      </c>
      <c r="E135" s="151" t="s">
        <v>7955</v>
      </c>
      <c r="F135" s="38" t="s">
        <v>1107</v>
      </c>
      <c r="G135" s="157" t="s">
        <v>273</v>
      </c>
      <c r="H135" s="176" t="s">
        <v>1830</v>
      </c>
      <c r="I135" s="38">
        <v>44.3</v>
      </c>
      <c r="J135" s="38">
        <v>-124.9</v>
      </c>
      <c r="K135" s="38" t="s">
        <v>7305</v>
      </c>
      <c r="L135" s="38">
        <v>2024</v>
      </c>
      <c r="M135" s="155" t="s">
        <v>8041</v>
      </c>
      <c r="N135" s="157">
        <v>45529.310416666667</v>
      </c>
      <c r="O135" s="157">
        <v>45529.320833333331</v>
      </c>
      <c r="P135" s="157">
        <v>45529.420138888891</v>
      </c>
      <c r="Q135" s="157">
        <v>45529.427777777775</v>
      </c>
      <c r="R135" s="38" t="s">
        <v>8083</v>
      </c>
      <c r="S135" s="239">
        <f t="shared" si="18"/>
        <v>9.930555555911269E-2</v>
      </c>
      <c r="T135" s="239">
        <f t="shared" si="19"/>
        <v>0.11736111110803904</v>
      </c>
      <c r="U135" s="21">
        <f t="shared" si="20"/>
        <v>0.59583333335467614</v>
      </c>
      <c r="V135"/>
      <c r="W135" s="38">
        <v>203.65</v>
      </c>
      <c r="X135" s="155" t="s">
        <v>8173</v>
      </c>
    </row>
    <row r="136" spans="1:24">
      <c r="A136" t="s">
        <v>18</v>
      </c>
      <c r="B136" s="38" t="s">
        <v>8040</v>
      </c>
      <c r="C136" s="151" t="s">
        <v>8111</v>
      </c>
      <c r="D136" s="155" t="s">
        <v>488</v>
      </c>
      <c r="E136" s="151" t="s">
        <v>7955</v>
      </c>
      <c r="F136" s="38" t="s">
        <v>1107</v>
      </c>
      <c r="G136" s="157" t="s">
        <v>273</v>
      </c>
      <c r="H136" s="176" t="s">
        <v>1830</v>
      </c>
      <c r="I136" s="38">
        <v>44.3</v>
      </c>
      <c r="J136" s="38">
        <v>-124.9</v>
      </c>
      <c r="K136" s="38" t="s">
        <v>7305</v>
      </c>
      <c r="L136" s="38">
        <v>2024</v>
      </c>
      <c r="M136" s="155" t="s">
        <v>8040</v>
      </c>
      <c r="N136" s="157">
        <v>45531.839583333334</v>
      </c>
      <c r="O136" s="157">
        <v>45531.871527777781</v>
      </c>
      <c r="P136" s="157">
        <v>45532.056944444441</v>
      </c>
      <c r="Q136" s="157">
        <v>45532.1</v>
      </c>
      <c r="R136" s="329" t="s">
        <v>1356</v>
      </c>
      <c r="S136" s="239">
        <f t="shared" si="18"/>
        <v>0.18541666665987577</v>
      </c>
      <c r="T136" s="239">
        <f t="shared" si="19"/>
        <v>0.26041666666424135</v>
      </c>
      <c r="U136" s="21">
        <f t="shared" si="20"/>
        <v>1.1124999999592546</v>
      </c>
      <c r="V136"/>
      <c r="W136" s="38">
        <v>580.79499999999996</v>
      </c>
      <c r="X136" s="155" t="s">
        <v>8172</v>
      </c>
    </row>
    <row r="137" spans="1:24">
      <c r="A137" t="s">
        <v>18</v>
      </c>
      <c r="B137" s="38" t="s">
        <v>8039</v>
      </c>
      <c r="C137" s="151" t="s">
        <v>8111</v>
      </c>
      <c r="D137" s="155" t="s">
        <v>488</v>
      </c>
      <c r="E137" s="151" t="s">
        <v>7955</v>
      </c>
      <c r="F137" s="38" t="s">
        <v>1107</v>
      </c>
      <c r="G137" s="157" t="s">
        <v>273</v>
      </c>
      <c r="H137" s="176" t="s">
        <v>1830</v>
      </c>
      <c r="I137" s="38">
        <v>44.3</v>
      </c>
      <c r="J137" s="38">
        <v>-124.9</v>
      </c>
      <c r="K137" s="38" t="s">
        <v>7305</v>
      </c>
      <c r="L137" s="38">
        <v>2024</v>
      </c>
      <c r="M137" s="155" t="s">
        <v>8039</v>
      </c>
      <c r="N137" s="157">
        <v>45533.626388888886</v>
      </c>
      <c r="O137" s="157">
        <v>45533.640972222223</v>
      </c>
      <c r="P137" s="157">
        <v>45533.823611111111</v>
      </c>
      <c r="Q137" s="157">
        <v>45533.898611111108</v>
      </c>
      <c r="R137" s="38" t="s">
        <v>8091</v>
      </c>
      <c r="S137" s="239">
        <f t="shared" si="18"/>
        <v>0.18263888888759539</v>
      </c>
      <c r="T137" s="239">
        <f t="shared" si="19"/>
        <v>0.27222222222189885</v>
      </c>
      <c r="U137" s="21">
        <f t="shared" si="20"/>
        <v>1.0958333333255723</v>
      </c>
      <c r="V137"/>
      <c r="W137" s="38">
        <v>582.5</v>
      </c>
      <c r="X137" s="155" t="s">
        <v>8171</v>
      </c>
    </row>
    <row r="138" spans="1:24">
      <c r="A138" t="s">
        <v>18</v>
      </c>
      <c r="B138" s="38" t="s">
        <v>8038</v>
      </c>
      <c r="C138" s="151" t="s">
        <v>8111</v>
      </c>
      <c r="D138" s="155" t="s">
        <v>488</v>
      </c>
      <c r="E138" s="151" t="s">
        <v>7955</v>
      </c>
      <c r="F138" s="38" t="s">
        <v>1107</v>
      </c>
      <c r="G138" s="157" t="s">
        <v>273</v>
      </c>
      <c r="H138" s="176" t="s">
        <v>1830</v>
      </c>
      <c r="I138" s="38">
        <v>44.6</v>
      </c>
      <c r="J138" s="38">
        <v>-124.3</v>
      </c>
      <c r="K138" s="38" t="s">
        <v>7305</v>
      </c>
      <c r="L138" s="38">
        <v>2024</v>
      </c>
      <c r="M138" s="155" t="s">
        <v>8038</v>
      </c>
      <c r="N138" s="157">
        <v>45534.112500000003</v>
      </c>
      <c r="O138" s="157">
        <v>45534.126388888886</v>
      </c>
      <c r="P138" s="157">
        <v>45534.143750000003</v>
      </c>
      <c r="Q138" s="157">
        <v>45534.158333333333</v>
      </c>
      <c r="R138" s="38" t="s">
        <v>1730</v>
      </c>
      <c r="S138" s="239">
        <f t="shared" si="18"/>
        <v>1.7361111116770189E-2</v>
      </c>
      <c r="T138" s="239">
        <f t="shared" si="19"/>
        <v>4.5833333329937886E-2</v>
      </c>
      <c r="U138" s="21">
        <f t="shared" si="20"/>
        <v>0.10416666670062114</v>
      </c>
      <c r="V138"/>
      <c r="W138" s="38">
        <v>80.239999999999995</v>
      </c>
      <c r="X138" s="155" t="s">
        <v>8170</v>
      </c>
    </row>
    <row r="139" spans="1:24">
      <c r="A139" t="s">
        <v>18</v>
      </c>
      <c r="B139" s="38" t="s">
        <v>8037</v>
      </c>
      <c r="C139" s="151" t="s">
        <v>8111</v>
      </c>
      <c r="D139" s="155" t="s">
        <v>488</v>
      </c>
      <c r="E139" s="151" t="s">
        <v>7955</v>
      </c>
      <c r="F139" s="38" t="s">
        <v>1107</v>
      </c>
      <c r="G139" s="157" t="s">
        <v>273</v>
      </c>
      <c r="H139" s="176" t="s">
        <v>1830</v>
      </c>
      <c r="I139" s="38">
        <v>44.6</v>
      </c>
      <c r="J139" s="38">
        <v>-124.3</v>
      </c>
      <c r="K139" s="38" t="s">
        <v>7305</v>
      </c>
      <c r="L139" s="38">
        <v>2024</v>
      </c>
      <c r="M139" s="155" t="s">
        <v>8037</v>
      </c>
      <c r="N139" s="157">
        <v>45534.237500000003</v>
      </c>
      <c r="O139" s="157">
        <v>45534.306944444441</v>
      </c>
      <c r="P139" s="157">
        <v>45534.382638888892</v>
      </c>
      <c r="Q139" s="157">
        <v>45534.45416666667</v>
      </c>
      <c r="R139" s="38" t="s">
        <v>1730</v>
      </c>
      <c r="S139" s="239">
        <f t="shared" si="18"/>
        <v>7.569444445107365E-2</v>
      </c>
      <c r="T139" s="239">
        <f t="shared" si="19"/>
        <v>0.21666666666715173</v>
      </c>
      <c r="U139" s="21">
        <f t="shared" si="20"/>
        <v>0.4541666667064419</v>
      </c>
      <c r="V139"/>
      <c r="W139" s="38">
        <v>82.78</v>
      </c>
      <c r="X139" s="155" t="s">
        <v>8169</v>
      </c>
    </row>
    <row r="140" spans="1:24">
      <c r="A140" t="s">
        <v>18</v>
      </c>
      <c r="B140" s="38" t="s">
        <v>8036</v>
      </c>
      <c r="C140" s="151" t="s">
        <v>8111</v>
      </c>
      <c r="D140" s="155" t="s">
        <v>488</v>
      </c>
      <c r="E140" s="151" t="s">
        <v>7955</v>
      </c>
      <c r="F140" s="38" t="s">
        <v>1107</v>
      </c>
      <c r="G140" s="157" t="s">
        <v>273</v>
      </c>
      <c r="H140" s="176" t="s">
        <v>1830</v>
      </c>
      <c r="I140" s="38">
        <v>44.6</v>
      </c>
      <c r="J140" s="38">
        <v>-124.3</v>
      </c>
      <c r="K140" s="38" t="s">
        <v>7305</v>
      </c>
      <c r="L140" s="38">
        <v>2024</v>
      </c>
      <c r="M140" s="155" t="s">
        <v>8036</v>
      </c>
      <c r="N140" s="157">
        <v>45534.510416666664</v>
      </c>
      <c r="O140" s="157">
        <v>45534.527083333334</v>
      </c>
      <c r="P140" s="157">
        <v>45534.557638888888</v>
      </c>
      <c r="Q140" s="157">
        <v>45534.572222222225</v>
      </c>
      <c r="R140" s="38" t="s">
        <v>1730</v>
      </c>
      <c r="S140" s="239">
        <f t="shared" si="18"/>
        <v>3.0555555553291924E-2</v>
      </c>
      <c r="T140" s="239">
        <f t="shared" si="19"/>
        <v>6.1805555560567882E-2</v>
      </c>
      <c r="U140" s="21">
        <f t="shared" si="20"/>
        <v>0.18333333331975155</v>
      </c>
      <c r="V140"/>
      <c r="W140" s="38">
        <v>81.515000000000001</v>
      </c>
      <c r="X140" s="155" t="s">
        <v>8168</v>
      </c>
    </row>
    <row r="141" spans="1:24">
      <c r="A141" t="s">
        <v>18</v>
      </c>
      <c r="B141" s="38" t="s">
        <v>8035</v>
      </c>
      <c r="C141" s="151" t="s">
        <v>8111</v>
      </c>
      <c r="D141" s="155" t="s">
        <v>488</v>
      </c>
      <c r="E141" s="151" t="s">
        <v>7955</v>
      </c>
      <c r="F141" s="38" t="s">
        <v>1107</v>
      </c>
      <c r="G141" s="157" t="s">
        <v>273</v>
      </c>
      <c r="H141" s="176" t="s">
        <v>1830</v>
      </c>
      <c r="I141" s="38">
        <v>44.6</v>
      </c>
      <c r="J141" s="38">
        <v>-124.3</v>
      </c>
      <c r="K141" s="38" t="s">
        <v>7305</v>
      </c>
      <c r="L141" s="38">
        <v>2024</v>
      </c>
      <c r="M141" s="155" t="s">
        <v>8035</v>
      </c>
      <c r="N141" s="157">
        <v>45534.675694444442</v>
      </c>
      <c r="O141" s="157">
        <v>45534.730555555558</v>
      </c>
      <c r="P141" s="157">
        <v>45534.771527777775</v>
      </c>
      <c r="Q141" s="157">
        <v>45534.815972222219</v>
      </c>
      <c r="R141" s="38" t="s">
        <v>1730</v>
      </c>
      <c r="S141" s="239">
        <f t="shared" si="18"/>
        <v>4.0972222217533272E-2</v>
      </c>
      <c r="T141" s="239">
        <f t="shared" si="19"/>
        <v>0.14027777777664596</v>
      </c>
      <c r="U141" s="21">
        <f t="shared" si="20"/>
        <v>0.24583333330519963</v>
      </c>
      <c r="V141"/>
      <c r="W141" s="38">
        <v>80.932000000000002</v>
      </c>
      <c r="X141" s="155" t="s">
        <v>8167</v>
      </c>
    </row>
    <row r="142" spans="1:24">
      <c r="A142" t="s">
        <v>18</v>
      </c>
      <c r="B142" s="38" t="s">
        <v>8034</v>
      </c>
      <c r="C142" s="151" t="s">
        <v>8111</v>
      </c>
      <c r="D142" s="155" t="s">
        <v>488</v>
      </c>
      <c r="E142" s="151" t="s">
        <v>7955</v>
      </c>
      <c r="F142" s="38" t="s">
        <v>1107</v>
      </c>
      <c r="G142" s="157" t="s">
        <v>273</v>
      </c>
      <c r="H142" s="176" t="s">
        <v>1830</v>
      </c>
      <c r="I142" s="38">
        <v>44.6</v>
      </c>
      <c r="J142" s="38">
        <v>-124.3</v>
      </c>
      <c r="K142" s="38" t="s">
        <v>7305</v>
      </c>
      <c r="L142" s="38">
        <v>2024</v>
      </c>
      <c r="M142" s="155" t="s">
        <v>8034</v>
      </c>
      <c r="N142" s="157">
        <v>45534.897222222222</v>
      </c>
      <c r="O142" s="157">
        <v>45534.949305555558</v>
      </c>
      <c r="P142" s="157">
        <v>45535.196527777778</v>
      </c>
      <c r="Q142" s="157">
        <v>45535.238888888889</v>
      </c>
      <c r="R142" s="38" t="s">
        <v>1730</v>
      </c>
      <c r="S142" s="239">
        <f t="shared" si="18"/>
        <v>0.24722222222044365</v>
      </c>
      <c r="T142" s="239">
        <f t="shared" si="19"/>
        <v>0.34166666666715173</v>
      </c>
      <c r="U142" s="21">
        <f t="shared" si="20"/>
        <v>1.4833333333226619</v>
      </c>
      <c r="V142"/>
      <c r="W142" s="38">
        <v>80.305000000000007</v>
      </c>
      <c r="X142" s="155" t="s">
        <v>8166</v>
      </c>
    </row>
    <row r="143" spans="1:24">
      <c r="A143" t="s">
        <v>18</v>
      </c>
      <c r="B143" s="38" t="s">
        <v>8033</v>
      </c>
      <c r="C143" s="151" t="s">
        <v>8111</v>
      </c>
      <c r="D143" s="155" t="s">
        <v>488</v>
      </c>
      <c r="E143" s="151" t="s">
        <v>7955</v>
      </c>
      <c r="F143" s="38" t="s">
        <v>1107</v>
      </c>
      <c r="G143" s="157" t="s">
        <v>273</v>
      </c>
      <c r="H143" s="176" t="s">
        <v>1830</v>
      </c>
      <c r="I143" s="38">
        <v>44.6</v>
      </c>
      <c r="J143" s="38">
        <v>-124.3</v>
      </c>
      <c r="K143" s="38" t="s">
        <v>7305</v>
      </c>
      <c r="L143" s="38">
        <v>2024</v>
      </c>
      <c r="M143" s="155" t="s">
        <v>8033</v>
      </c>
      <c r="N143" s="157">
        <v>45535.395138888889</v>
      </c>
      <c r="O143" s="157">
        <v>45535.447222222225</v>
      </c>
      <c r="P143" s="157">
        <v>45535.728472222225</v>
      </c>
      <c r="Q143" s="157">
        <v>45535.770138888889</v>
      </c>
      <c r="R143" s="38" t="s">
        <v>1730</v>
      </c>
      <c r="S143" s="239">
        <f t="shared" si="18"/>
        <v>0.28125</v>
      </c>
      <c r="T143" s="239">
        <f t="shared" si="19"/>
        <v>0.375</v>
      </c>
      <c r="U143" s="21">
        <f t="shared" si="20"/>
        <v>1.6875</v>
      </c>
      <c r="V143"/>
      <c r="W143" s="38">
        <v>82.13</v>
      </c>
      <c r="X143" s="155" t="s">
        <v>8165</v>
      </c>
    </row>
    <row r="144" spans="1:24">
      <c r="A144" t="s">
        <v>18</v>
      </c>
      <c r="B144" s="38" t="s">
        <v>8032</v>
      </c>
      <c r="C144" s="151" t="s">
        <v>8111</v>
      </c>
      <c r="D144" s="155" t="s">
        <v>488</v>
      </c>
      <c r="E144" s="151" t="s">
        <v>7955</v>
      </c>
      <c r="F144" s="38" t="s">
        <v>1107</v>
      </c>
      <c r="G144" s="157" t="s">
        <v>273</v>
      </c>
      <c r="H144" s="176" t="s">
        <v>1830</v>
      </c>
      <c r="I144" s="38">
        <v>44.3</v>
      </c>
      <c r="J144" s="38">
        <v>-124.9</v>
      </c>
      <c r="K144" s="38" t="s">
        <v>7305</v>
      </c>
      <c r="L144" s="38">
        <v>2024</v>
      </c>
      <c r="M144" s="155" t="s">
        <v>8032</v>
      </c>
      <c r="N144" s="157">
        <v>45535.998611111114</v>
      </c>
      <c r="O144" s="157">
        <v>45536.053472222222</v>
      </c>
      <c r="P144" s="157">
        <v>45536.296527777777</v>
      </c>
      <c r="Q144" s="157">
        <v>45536.339583333334</v>
      </c>
      <c r="R144" s="38" t="s">
        <v>8091</v>
      </c>
      <c r="S144" s="239">
        <f t="shared" si="18"/>
        <v>0.24305555555474712</v>
      </c>
      <c r="T144" s="239">
        <f t="shared" si="19"/>
        <v>0.34097222222044365</v>
      </c>
      <c r="U144" s="21">
        <f t="shared" si="20"/>
        <v>1.4583333333284827</v>
      </c>
      <c r="V144"/>
      <c r="W144" s="38">
        <v>581.07000000000005</v>
      </c>
      <c r="X144" s="155" t="s">
        <v>8164</v>
      </c>
    </row>
    <row r="145" spans="1:24">
      <c r="A145" t="s">
        <v>18</v>
      </c>
      <c r="B145" s="38" t="s">
        <v>8031</v>
      </c>
      <c r="C145" s="151" t="s">
        <v>8111</v>
      </c>
      <c r="D145" s="155" t="s">
        <v>488</v>
      </c>
      <c r="E145" s="151" t="s">
        <v>7955</v>
      </c>
      <c r="F145" s="38" t="s">
        <v>1107</v>
      </c>
      <c r="G145" s="157" t="s">
        <v>273</v>
      </c>
      <c r="H145" s="176" t="s">
        <v>1830</v>
      </c>
      <c r="I145" s="38">
        <v>44.5</v>
      </c>
      <c r="J145" s="38">
        <v>-125.3</v>
      </c>
      <c r="K145" s="38" t="s">
        <v>7305</v>
      </c>
      <c r="L145" s="38">
        <v>2024</v>
      </c>
      <c r="M145" s="155" t="s">
        <v>8031</v>
      </c>
      <c r="N145" s="157">
        <v>45536.450694444444</v>
      </c>
      <c r="O145" s="157">
        <v>45536.499305555553</v>
      </c>
      <c r="P145" s="157">
        <v>45536.700694444444</v>
      </c>
      <c r="Q145" s="157">
        <v>45536.744444444441</v>
      </c>
      <c r="R145" s="38" t="s">
        <v>8090</v>
      </c>
      <c r="S145" s="239">
        <f t="shared" si="18"/>
        <v>0.20138888889050577</v>
      </c>
      <c r="T145" s="239">
        <f t="shared" si="19"/>
        <v>0.29374999999708962</v>
      </c>
      <c r="U145" s="21">
        <f t="shared" si="20"/>
        <v>1.2083333333430346</v>
      </c>
      <c r="V145"/>
      <c r="W145" s="38">
        <v>2899.6129999999998</v>
      </c>
      <c r="X145" s="155" t="s">
        <v>8163</v>
      </c>
    </row>
    <row r="146" spans="1:24">
      <c r="A146" t="s">
        <v>18</v>
      </c>
      <c r="B146" s="38" t="s">
        <v>8030</v>
      </c>
      <c r="C146" s="151" t="s">
        <v>8111</v>
      </c>
      <c r="D146" s="155" t="s">
        <v>488</v>
      </c>
      <c r="E146" s="151" t="s">
        <v>7955</v>
      </c>
      <c r="F146" s="38" t="s">
        <v>1107</v>
      </c>
      <c r="G146" s="157" t="s">
        <v>273</v>
      </c>
      <c r="H146" s="176" t="s">
        <v>1830</v>
      </c>
      <c r="I146" s="38">
        <v>44.5</v>
      </c>
      <c r="J146" s="38">
        <v>-125.3</v>
      </c>
      <c r="K146" s="38" t="s">
        <v>7305</v>
      </c>
      <c r="L146" s="38">
        <v>2024</v>
      </c>
      <c r="M146" s="155" t="s">
        <v>8030</v>
      </c>
      <c r="N146" s="157">
        <v>45536.881249999999</v>
      </c>
      <c r="O146" s="157">
        <v>45536.928472222222</v>
      </c>
      <c r="P146" s="157">
        <v>45536.956944444442</v>
      </c>
      <c r="Q146" s="157">
        <v>45537.099305555559</v>
      </c>
      <c r="R146" s="38" t="s">
        <v>8089</v>
      </c>
      <c r="S146" s="239">
        <f t="shared" si="18"/>
        <v>2.8472222220443655E-2</v>
      </c>
      <c r="T146" s="239">
        <f t="shared" si="19"/>
        <v>0.21805555556056788</v>
      </c>
      <c r="U146" s="21">
        <f t="shared" si="20"/>
        <v>0.17083333332266193</v>
      </c>
      <c r="V146"/>
      <c r="W146" s="38">
        <v>2903.94</v>
      </c>
      <c r="X146" s="155" t="s">
        <v>8162</v>
      </c>
    </row>
    <row r="147" spans="1:24">
      <c r="A147" t="s">
        <v>18</v>
      </c>
      <c r="B147" s="38" t="s">
        <v>8029</v>
      </c>
      <c r="C147" s="151" t="s">
        <v>8111</v>
      </c>
      <c r="D147" s="155" t="s">
        <v>488</v>
      </c>
      <c r="E147" s="151" t="s">
        <v>7955</v>
      </c>
      <c r="F147" s="38" t="s">
        <v>1107</v>
      </c>
      <c r="G147" s="157" t="s">
        <v>273</v>
      </c>
      <c r="H147" s="176" t="s">
        <v>1830</v>
      </c>
      <c r="I147" s="38">
        <v>45.9</v>
      </c>
      <c r="J147" s="38">
        <v>-130</v>
      </c>
      <c r="K147" s="38" t="s">
        <v>7306</v>
      </c>
      <c r="L147" s="38">
        <v>2024</v>
      </c>
      <c r="M147" s="155" t="s">
        <v>8029</v>
      </c>
      <c r="N147" s="157">
        <v>45537.168055555558</v>
      </c>
      <c r="O147" s="157">
        <v>45537.213888888888</v>
      </c>
      <c r="P147" s="157">
        <v>45537.248611111114</v>
      </c>
      <c r="Q147" s="157">
        <v>45537.294444444444</v>
      </c>
      <c r="R147" s="38" t="s">
        <v>8087</v>
      </c>
      <c r="S147" s="239">
        <f t="shared" si="18"/>
        <v>3.4722222226264421E-2</v>
      </c>
      <c r="T147" s="239">
        <f t="shared" si="19"/>
        <v>0.12638888888614019</v>
      </c>
      <c r="U147" s="21">
        <f t="shared" si="20"/>
        <v>0.20833333335758653</v>
      </c>
      <c r="V147"/>
      <c r="W147" s="38">
        <v>1526.4</v>
      </c>
      <c r="X147" s="155" t="s">
        <v>8161</v>
      </c>
    </row>
    <row r="148" spans="1:24">
      <c r="A148" t="s">
        <v>18</v>
      </c>
      <c r="B148" s="38" t="s">
        <v>8028</v>
      </c>
      <c r="C148" s="151" t="s">
        <v>8111</v>
      </c>
      <c r="D148" s="155" t="s">
        <v>488</v>
      </c>
      <c r="E148" s="151" t="s">
        <v>7955</v>
      </c>
      <c r="F148" s="38" t="s">
        <v>1107</v>
      </c>
      <c r="G148" s="157" t="s">
        <v>273</v>
      </c>
      <c r="H148" s="176" t="s">
        <v>1830</v>
      </c>
      <c r="I148" s="38">
        <v>45.9</v>
      </c>
      <c r="J148" s="38">
        <v>-129.9</v>
      </c>
      <c r="K148" s="38" t="s">
        <v>7306</v>
      </c>
      <c r="L148" s="38">
        <v>2024</v>
      </c>
      <c r="M148" s="155" t="s">
        <v>8028</v>
      </c>
      <c r="N148" s="157">
        <v>45537.35</v>
      </c>
      <c r="O148" s="157">
        <v>45537.397916666669</v>
      </c>
      <c r="P148" s="157">
        <v>45537.431944444441</v>
      </c>
      <c r="Q148" s="157">
        <v>45537.472916666666</v>
      </c>
      <c r="R148" s="38" t="s">
        <v>8088</v>
      </c>
      <c r="S148" s="239">
        <f t="shared" si="18"/>
        <v>3.4027777772280388E-2</v>
      </c>
      <c r="T148" s="239">
        <f t="shared" si="19"/>
        <v>0.12291666666715173</v>
      </c>
      <c r="U148" s="21">
        <f t="shared" si="20"/>
        <v>0.20416666663368233</v>
      </c>
      <c r="V148"/>
      <c r="W148" s="38">
        <v>1522.8</v>
      </c>
      <c r="X148" s="155" t="s">
        <v>8160</v>
      </c>
    </row>
    <row r="149" spans="1:24">
      <c r="A149" t="s">
        <v>18</v>
      </c>
      <c r="B149" s="38" t="s">
        <v>8027</v>
      </c>
      <c r="C149" s="151" t="s">
        <v>8111</v>
      </c>
      <c r="D149" s="155" t="s">
        <v>488</v>
      </c>
      <c r="E149" s="151" t="s">
        <v>7955</v>
      </c>
      <c r="F149" s="38" t="s">
        <v>1107</v>
      </c>
      <c r="G149" s="157" t="s">
        <v>273</v>
      </c>
      <c r="H149" s="176" t="s">
        <v>1830</v>
      </c>
      <c r="I149" s="38">
        <v>45.9</v>
      </c>
      <c r="J149" s="38">
        <v>-130</v>
      </c>
      <c r="K149" s="38" t="s">
        <v>7306</v>
      </c>
      <c r="L149" s="38">
        <v>2024</v>
      </c>
      <c r="M149" s="155" t="s">
        <v>8027</v>
      </c>
      <c r="N149" s="157">
        <v>45537.552777777775</v>
      </c>
      <c r="O149" s="157">
        <v>45537.625</v>
      </c>
      <c r="P149" s="157">
        <v>45537.642361111109</v>
      </c>
      <c r="Q149" s="157">
        <v>45537.711805555555</v>
      </c>
      <c r="R149" s="38" t="s">
        <v>8087</v>
      </c>
      <c r="S149" s="239">
        <f t="shared" si="18"/>
        <v>1.7361111109494232E-2</v>
      </c>
      <c r="T149" s="239">
        <f t="shared" si="19"/>
        <v>0.15902777777955635</v>
      </c>
      <c r="U149" s="21">
        <f t="shared" si="20"/>
        <v>0.10416666665696539</v>
      </c>
      <c r="V149"/>
      <c r="W149" s="38">
        <v>1526.82</v>
      </c>
      <c r="X149" s="155" t="s">
        <v>8159</v>
      </c>
    </row>
    <row r="150" spans="1:24">
      <c r="A150" t="s">
        <v>18</v>
      </c>
      <c r="B150" s="38" t="s">
        <v>8026</v>
      </c>
      <c r="C150" s="151" t="s">
        <v>8111</v>
      </c>
      <c r="D150" s="155" t="s">
        <v>488</v>
      </c>
      <c r="E150" s="151" t="s">
        <v>7955</v>
      </c>
      <c r="F150" s="38" t="s">
        <v>1107</v>
      </c>
      <c r="G150" s="157" t="s">
        <v>273</v>
      </c>
      <c r="H150" s="176" t="s">
        <v>1830</v>
      </c>
      <c r="I150" s="38">
        <v>45.9</v>
      </c>
      <c r="J150" s="38">
        <v>-130</v>
      </c>
      <c r="K150" s="38" t="s">
        <v>7306</v>
      </c>
      <c r="L150" s="38">
        <v>2024</v>
      </c>
      <c r="M150" s="155" t="s">
        <v>8026</v>
      </c>
      <c r="N150" s="157">
        <v>45537.786805555559</v>
      </c>
      <c r="O150" s="157">
        <v>45537.86041666667</v>
      </c>
      <c r="P150" s="157">
        <v>45537.9</v>
      </c>
      <c r="Q150" s="157">
        <v>45537.979861111111</v>
      </c>
      <c r="R150" s="38" t="s">
        <v>7263</v>
      </c>
      <c r="S150" s="239">
        <f t="shared" si="18"/>
        <v>3.9583333331393078E-2</v>
      </c>
      <c r="T150" s="239">
        <f t="shared" si="19"/>
        <v>0.19305555555183673</v>
      </c>
      <c r="U150" s="21">
        <f t="shared" si="20"/>
        <v>0.23749999998835847</v>
      </c>
      <c r="V150"/>
      <c r="W150" s="38">
        <v>1540.67</v>
      </c>
      <c r="X150" s="155" t="s">
        <v>8158</v>
      </c>
    </row>
    <row r="151" spans="1:24">
      <c r="A151" t="s">
        <v>18</v>
      </c>
      <c r="B151" s="38" t="s">
        <v>8025</v>
      </c>
      <c r="C151" s="151" t="s">
        <v>8111</v>
      </c>
      <c r="D151" s="155" t="s">
        <v>488</v>
      </c>
      <c r="E151" s="151" t="s">
        <v>7955</v>
      </c>
      <c r="F151" s="38" t="s">
        <v>1107</v>
      </c>
      <c r="G151" s="157" t="s">
        <v>273</v>
      </c>
      <c r="H151" s="176" t="s">
        <v>1830</v>
      </c>
      <c r="I151" s="38">
        <v>45.8</v>
      </c>
      <c r="J151" s="38">
        <v>-129.69999999999999</v>
      </c>
      <c r="K151" s="38" t="s">
        <v>7306</v>
      </c>
      <c r="L151" s="38">
        <v>2024</v>
      </c>
      <c r="M151" s="155" t="s">
        <v>8025</v>
      </c>
      <c r="N151" s="157">
        <v>45538.052777777775</v>
      </c>
      <c r="O151" s="157">
        <v>45538.104166666664</v>
      </c>
      <c r="P151" s="157">
        <v>45538.236111111109</v>
      </c>
      <c r="Q151" s="157">
        <v>45538.279166666667</v>
      </c>
      <c r="R151" s="38" t="s">
        <v>8086</v>
      </c>
      <c r="S151" s="239">
        <f t="shared" si="18"/>
        <v>0.13194444444525288</v>
      </c>
      <c r="T151" s="239">
        <f t="shared" si="19"/>
        <v>0.22638888889196096</v>
      </c>
      <c r="U151" s="21">
        <f t="shared" si="20"/>
        <v>0.79166666667151731</v>
      </c>
      <c r="V151"/>
      <c r="W151" s="38">
        <v>200.49</v>
      </c>
      <c r="X151" s="155" t="s">
        <v>8157</v>
      </c>
    </row>
    <row r="152" spans="1:24">
      <c r="A152" t="s">
        <v>18</v>
      </c>
      <c r="B152" s="38" t="s">
        <v>8024</v>
      </c>
      <c r="C152" s="151" t="s">
        <v>8111</v>
      </c>
      <c r="D152" s="155" t="s">
        <v>488</v>
      </c>
      <c r="E152" s="151" t="s">
        <v>7955</v>
      </c>
      <c r="F152" s="38" t="s">
        <v>1107</v>
      </c>
      <c r="G152" s="157" t="s">
        <v>273</v>
      </c>
      <c r="H152" s="176" t="s">
        <v>1830</v>
      </c>
      <c r="I152" s="38">
        <v>45.8</v>
      </c>
      <c r="J152" s="38">
        <v>-129.69999999999999</v>
      </c>
      <c r="K152" s="38" t="s">
        <v>7306</v>
      </c>
      <c r="L152" s="38">
        <v>2024</v>
      </c>
      <c r="M152" s="155" t="s">
        <v>8024</v>
      </c>
      <c r="N152" s="157">
        <v>45538.438194444447</v>
      </c>
      <c r="O152" s="157">
        <v>45538.484722222223</v>
      </c>
      <c r="P152" s="157">
        <v>45538.584722222222</v>
      </c>
      <c r="Q152" s="157">
        <v>45538.640277777777</v>
      </c>
      <c r="R152" s="38" t="s">
        <v>8086</v>
      </c>
      <c r="S152" s="239">
        <f t="shared" si="18"/>
        <v>9.9999999998544808E-2</v>
      </c>
      <c r="T152" s="239">
        <f t="shared" si="19"/>
        <v>0.20208333332993789</v>
      </c>
      <c r="U152" s="21">
        <f t="shared" si="20"/>
        <v>0.59999999999126885</v>
      </c>
      <c r="V152"/>
      <c r="W152" s="38">
        <v>192.34</v>
      </c>
      <c r="X152" s="155" t="s">
        <v>8156</v>
      </c>
    </row>
    <row r="153" spans="1:24">
      <c r="A153" t="s">
        <v>18</v>
      </c>
      <c r="B153" s="38" t="s">
        <v>8023</v>
      </c>
      <c r="C153" s="151" t="s">
        <v>8111</v>
      </c>
      <c r="D153" s="155" t="s">
        <v>488</v>
      </c>
      <c r="E153" s="151" t="s">
        <v>7955</v>
      </c>
      <c r="F153" s="38" t="s">
        <v>1107</v>
      </c>
      <c r="G153" s="157" t="s">
        <v>273</v>
      </c>
      <c r="H153" s="176" t="s">
        <v>1830</v>
      </c>
      <c r="I153" s="38">
        <v>45.8</v>
      </c>
      <c r="J153" s="38">
        <v>-129.69999999999999</v>
      </c>
      <c r="K153" s="38" t="s">
        <v>7306</v>
      </c>
      <c r="L153" s="38">
        <v>2024</v>
      </c>
      <c r="M153" s="155" t="s">
        <v>8023</v>
      </c>
      <c r="N153" s="157">
        <v>45538.729861111111</v>
      </c>
      <c r="O153" s="157">
        <v>45538.777083333334</v>
      </c>
      <c r="P153" s="157">
        <v>45538.801388888889</v>
      </c>
      <c r="Q153" s="157">
        <v>45538.854166666664</v>
      </c>
      <c r="R153" s="38" t="s">
        <v>8086</v>
      </c>
      <c r="S153" s="239">
        <f t="shared" si="18"/>
        <v>2.4305555554747116E-2</v>
      </c>
      <c r="T153" s="239">
        <f t="shared" si="19"/>
        <v>0.12430555555329192</v>
      </c>
      <c r="U153" s="21">
        <f t="shared" si="20"/>
        <v>0.14583333332848269</v>
      </c>
      <c r="V153"/>
      <c r="W153" s="38">
        <v>199.31</v>
      </c>
      <c r="X153" s="155" t="s">
        <v>8149</v>
      </c>
    </row>
    <row r="154" spans="1:24">
      <c r="A154" t="s">
        <v>18</v>
      </c>
      <c r="B154" s="38" t="s">
        <v>8022</v>
      </c>
      <c r="C154" s="151" t="s">
        <v>8111</v>
      </c>
      <c r="D154" s="155" t="s">
        <v>488</v>
      </c>
      <c r="E154" s="151" t="s">
        <v>7955</v>
      </c>
      <c r="F154" s="38" t="s">
        <v>1107</v>
      </c>
      <c r="G154" s="157" t="s">
        <v>273</v>
      </c>
      <c r="H154" s="176" t="s">
        <v>1830</v>
      </c>
      <c r="I154" s="38">
        <v>44.5</v>
      </c>
      <c r="J154" s="38">
        <v>-125.3</v>
      </c>
      <c r="K154" s="38" t="s">
        <v>7305</v>
      </c>
      <c r="L154" s="38">
        <v>2024</v>
      </c>
      <c r="M154" s="155" t="s">
        <v>8022</v>
      </c>
      <c r="N154" s="157">
        <v>45538.974305555559</v>
      </c>
      <c r="O154" s="157">
        <v>45539.019444444442</v>
      </c>
      <c r="P154" s="157">
        <v>45539.186805555553</v>
      </c>
      <c r="Q154" s="157">
        <v>45539.229166666664</v>
      </c>
      <c r="R154" s="38" t="s">
        <v>8085</v>
      </c>
      <c r="S154" s="239">
        <f t="shared" si="18"/>
        <v>0.16736111111094942</v>
      </c>
      <c r="T154" s="239">
        <f t="shared" si="19"/>
        <v>0.25486111110512866</v>
      </c>
      <c r="U154" s="21">
        <f t="shared" si="20"/>
        <v>1.0041666666656965</v>
      </c>
      <c r="V154"/>
      <c r="W154" s="38">
        <v>2902.41</v>
      </c>
      <c r="X154" s="155" t="s">
        <v>7483</v>
      </c>
    </row>
    <row r="155" spans="1:24">
      <c r="A155" t="s">
        <v>18</v>
      </c>
      <c r="B155" s="38" t="s">
        <v>8021</v>
      </c>
      <c r="C155" s="151" t="s">
        <v>8111</v>
      </c>
      <c r="D155" s="155" t="s">
        <v>488</v>
      </c>
      <c r="E155" s="151" t="s">
        <v>7955</v>
      </c>
      <c r="F155" s="38" t="s">
        <v>1107</v>
      </c>
      <c r="G155" s="157" t="s">
        <v>273</v>
      </c>
      <c r="H155" s="176" t="s">
        <v>1830</v>
      </c>
      <c r="I155" s="38">
        <v>44.5</v>
      </c>
      <c r="J155" s="38">
        <v>-125.4</v>
      </c>
      <c r="K155" s="38" t="s">
        <v>7305</v>
      </c>
      <c r="L155" s="38">
        <v>2024</v>
      </c>
      <c r="M155" s="155" t="s">
        <v>8021</v>
      </c>
      <c r="N155" s="157">
        <v>45539.307638888888</v>
      </c>
      <c r="O155" s="157">
        <v>45539.354166666664</v>
      </c>
      <c r="P155" s="157">
        <v>45539.464583333334</v>
      </c>
      <c r="Q155" s="157">
        <v>45539.509722222225</v>
      </c>
      <c r="R155" s="38" t="s">
        <v>8085</v>
      </c>
      <c r="S155" s="239">
        <f t="shared" si="18"/>
        <v>0.11041666667006211</v>
      </c>
      <c r="T155" s="239">
        <f t="shared" si="19"/>
        <v>0.20208333333721384</v>
      </c>
      <c r="U155" s="21">
        <f t="shared" si="20"/>
        <v>0.66250000002037268</v>
      </c>
      <c r="V155"/>
      <c r="W155" s="38">
        <v>2905.93</v>
      </c>
      <c r="X155" s="155" t="s">
        <v>8155</v>
      </c>
    </row>
    <row r="156" spans="1:24">
      <c r="A156" t="s">
        <v>18</v>
      </c>
      <c r="B156" s="38" t="s">
        <v>8020</v>
      </c>
      <c r="C156" s="151" t="s">
        <v>8111</v>
      </c>
      <c r="D156" s="155" t="s">
        <v>488</v>
      </c>
      <c r="E156" s="151" t="s">
        <v>7955</v>
      </c>
      <c r="F156" s="38" t="s">
        <v>1107</v>
      </c>
      <c r="G156" s="157" t="s">
        <v>273</v>
      </c>
      <c r="H156" s="176" t="s">
        <v>1830</v>
      </c>
      <c r="I156" s="38">
        <v>44.5</v>
      </c>
      <c r="J156" s="38">
        <v>-125.3</v>
      </c>
      <c r="K156" s="38" t="s">
        <v>7305</v>
      </c>
      <c r="L156" s="38">
        <v>2024</v>
      </c>
      <c r="M156" s="155" t="s">
        <v>8020</v>
      </c>
      <c r="N156" s="157">
        <v>45539.67083333333</v>
      </c>
      <c r="O156" s="157">
        <v>45539.714583333334</v>
      </c>
      <c r="P156" s="157">
        <v>45539.815972222219</v>
      </c>
      <c r="Q156" s="157">
        <v>45539.856249999997</v>
      </c>
      <c r="R156" s="38" t="s">
        <v>8084</v>
      </c>
      <c r="S156" s="239">
        <f t="shared" si="18"/>
        <v>0.101388888884685</v>
      </c>
      <c r="T156" s="239">
        <f t="shared" si="19"/>
        <v>0.18541666666715173</v>
      </c>
      <c r="U156" s="21">
        <f t="shared" si="20"/>
        <v>0.60833333330811001</v>
      </c>
      <c r="V156"/>
      <c r="W156" s="38">
        <v>200.09</v>
      </c>
      <c r="X156" s="155" t="s">
        <v>8154</v>
      </c>
    </row>
    <row r="157" spans="1:24">
      <c r="A157" t="s">
        <v>18</v>
      </c>
      <c r="B157" s="38" t="s">
        <v>8019</v>
      </c>
      <c r="C157" s="151" t="s">
        <v>8111</v>
      </c>
      <c r="D157" s="155" t="s">
        <v>488</v>
      </c>
      <c r="E157" s="151" t="s">
        <v>7955</v>
      </c>
      <c r="F157" s="38" t="s">
        <v>1107</v>
      </c>
      <c r="G157" s="157" t="s">
        <v>273</v>
      </c>
      <c r="H157" s="176" t="s">
        <v>1830</v>
      </c>
      <c r="I157" s="38">
        <v>44.5</v>
      </c>
      <c r="J157" s="38">
        <v>-125.3</v>
      </c>
      <c r="K157" s="38" t="s">
        <v>7305</v>
      </c>
      <c r="L157" s="38">
        <v>2024</v>
      </c>
      <c r="M157" s="155" t="s">
        <v>8019</v>
      </c>
      <c r="N157" s="157">
        <v>45540.210416666669</v>
      </c>
      <c r="O157" s="157">
        <v>45540.260416666664</v>
      </c>
      <c r="P157" s="157">
        <v>45540.363888888889</v>
      </c>
      <c r="Q157" s="157">
        <v>45540.40902777778</v>
      </c>
      <c r="R157" s="38" t="s">
        <v>8084</v>
      </c>
      <c r="S157" s="239">
        <f t="shared" si="18"/>
        <v>0.10347222222480923</v>
      </c>
      <c r="T157" s="239">
        <f t="shared" si="19"/>
        <v>0.19861111111094942</v>
      </c>
      <c r="U157" s="21">
        <f t="shared" si="20"/>
        <v>0.62083333334885538</v>
      </c>
      <c r="V157"/>
      <c r="W157" s="38">
        <v>193.13</v>
      </c>
      <c r="X157" s="155" t="s">
        <v>8153</v>
      </c>
    </row>
    <row r="158" spans="1:24">
      <c r="A158" t="s">
        <v>18</v>
      </c>
      <c r="B158" s="38" t="s">
        <v>8018</v>
      </c>
      <c r="C158" s="151" t="s">
        <v>8111</v>
      </c>
      <c r="D158" s="155" t="s">
        <v>488</v>
      </c>
      <c r="E158" s="151" t="s">
        <v>7955</v>
      </c>
      <c r="F158" s="38" t="s">
        <v>1107</v>
      </c>
      <c r="G158" s="157" t="s">
        <v>273</v>
      </c>
      <c r="H158" s="176" t="s">
        <v>1830</v>
      </c>
      <c r="I158" s="38">
        <v>44.5</v>
      </c>
      <c r="J158" s="38">
        <v>-125.3</v>
      </c>
      <c r="K158" s="38" t="s">
        <v>7305</v>
      </c>
      <c r="L158" s="38">
        <v>2024</v>
      </c>
      <c r="M158" s="155" t="s">
        <v>8018</v>
      </c>
      <c r="N158" s="157">
        <v>45540.509027777778</v>
      </c>
      <c r="O158" s="157">
        <v>45540.556250000001</v>
      </c>
      <c r="P158" s="157">
        <v>45540.707638888889</v>
      </c>
      <c r="Q158" s="157">
        <v>45540.75</v>
      </c>
      <c r="R158" s="38" t="s">
        <v>8084</v>
      </c>
      <c r="S158" s="239">
        <f t="shared" ref="S158:S161" si="21">P158 - O158</f>
        <v>0.15138888888759539</v>
      </c>
      <c r="T158" s="239">
        <f t="shared" ref="T158:T161" si="22">Q158 - N158</f>
        <v>0.24097222222189885</v>
      </c>
      <c r="U158" s="21">
        <f t="shared" ref="U158:U161" si="23">((VALUE(S158)) * 24) * 0.25</f>
        <v>0.90833333332557231</v>
      </c>
      <c r="V158"/>
      <c r="W158" s="38">
        <v>202.66</v>
      </c>
      <c r="X158" s="155" t="s">
        <v>8152</v>
      </c>
    </row>
    <row r="159" spans="1:24">
      <c r="A159" t="s">
        <v>18</v>
      </c>
      <c r="B159" s="38" t="s">
        <v>8017</v>
      </c>
      <c r="C159" s="151" t="s">
        <v>8111</v>
      </c>
      <c r="D159" s="155" t="s">
        <v>488</v>
      </c>
      <c r="E159" s="151" t="s">
        <v>7955</v>
      </c>
      <c r="F159" s="38" t="s">
        <v>1107</v>
      </c>
      <c r="G159" s="157" t="s">
        <v>273</v>
      </c>
      <c r="H159" s="176" t="s">
        <v>1830</v>
      </c>
      <c r="I159" s="38">
        <v>44.3</v>
      </c>
      <c r="J159" s="38">
        <v>-124.9</v>
      </c>
      <c r="K159" s="38" t="s">
        <v>7305</v>
      </c>
      <c r="L159" s="38">
        <v>2024</v>
      </c>
      <c r="M159" s="155" t="s">
        <v>8017</v>
      </c>
      <c r="N159" s="157">
        <v>45540.856944444444</v>
      </c>
      <c r="O159" s="157">
        <v>45540.902777777781</v>
      </c>
      <c r="P159" s="157">
        <v>45540.969444444447</v>
      </c>
      <c r="Q159" s="157">
        <v>45541.011805555558</v>
      </c>
      <c r="R159" s="38" t="s">
        <v>8083</v>
      </c>
      <c r="S159" s="239">
        <f t="shared" si="21"/>
        <v>6.6666666665696539E-2</v>
      </c>
      <c r="T159" s="239">
        <f t="shared" si="22"/>
        <v>0.15486111111385981</v>
      </c>
      <c r="U159" s="21">
        <f t="shared" si="23"/>
        <v>0.39999999999417923</v>
      </c>
      <c r="V159"/>
      <c r="W159" s="38">
        <v>205.24</v>
      </c>
      <c r="X159" s="155" t="s">
        <v>8151</v>
      </c>
    </row>
    <row r="160" spans="1:24">
      <c r="A160" t="s">
        <v>18</v>
      </c>
      <c r="B160" s="38" t="s">
        <v>8016</v>
      </c>
      <c r="C160" s="151" t="s">
        <v>8111</v>
      </c>
      <c r="D160" s="155" t="s">
        <v>488</v>
      </c>
      <c r="E160" s="151" t="s">
        <v>7955</v>
      </c>
      <c r="F160" s="38" t="s">
        <v>1107</v>
      </c>
      <c r="G160" s="157" t="s">
        <v>273</v>
      </c>
      <c r="H160" s="176" t="s">
        <v>1830</v>
      </c>
      <c r="I160" s="38">
        <v>44.3</v>
      </c>
      <c r="J160" s="38">
        <v>-124.9</v>
      </c>
      <c r="K160" s="38" t="s">
        <v>7305</v>
      </c>
      <c r="L160" s="38">
        <v>2024</v>
      </c>
      <c r="M160" s="155" t="s">
        <v>8016</v>
      </c>
      <c r="N160" s="157">
        <v>45541.111805555556</v>
      </c>
      <c r="O160" s="157">
        <v>45541.179861111108</v>
      </c>
      <c r="P160" s="157">
        <v>45541.313194444447</v>
      </c>
      <c r="Q160" s="157">
        <v>45541.365972222222</v>
      </c>
      <c r="R160" s="38" t="s">
        <v>8083</v>
      </c>
      <c r="S160" s="239">
        <f t="shared" si="21"/>
        <v>0.13333333333866904</v>
      </c>
      <c r="T160" s="239">
        <f t="shared" si="22"/>
        <v>0.25416666666569654</v>
      </c>
      <c r="U160" s="21">
        <f t="shared" si="23"/>
        <v>0.80000000003201421</v>
      </c>
      <c r="V160"/>
      <c r="W160" s="38">
        <v>199.93</v>
      </c>
      <c r="X160" s="155" t="s">
        <v>8150</v>
      </c>
    </row>
    <row r="161" spans="1:24">
      <c r="A161" t="s">
        <v>18</v>
      </c>
      <c r="B161" s="38" t="s">
        <v>8015</v>
      </c>
      <c r="C161" s="151" t="s">
        <v>8111</v>
      </c>
      <c r="D161" s="155" t="s">
        <v>488</v>
      </c>
      <c r="E161" s="151" t="s">
        <v>7955</v>
      </c>
      <c r="F161" s="38" t="s">
        <v>1107</v>
      </c>
      <c r="G161" s="157" t="s">
        <v>273</v>
      </c>
      <c r="H161" s="176" t="s">
        <v>1830</v>
      </c>
      <c r="I161" s="38">
        <v>44.3</v>
      </c>
      <c r="J161" s="38">
        <v>-124.9</v>
      </c>
      <c r="K161" s="38" t="s">
        <v>7305</v>
      </c>
      <c r="L161" s="38">
        <v>2024</v>
      </c>
      <c r="M161" s="155" t="s">
        <v>8015</v>
      </c>
      <c r="N161" s="157">
        <v>45541.655555555553</v>
      </c>
      <c r="O161" s="157">
        <v>45541.712500000001</v>
      </c>
      <c r="P161" s="157">
        <v>45541.868750000001</v>
      </c>
      <c r="Q161" s="157">
        <v>45541.92291666667</v>
      </c>
      <c r="R161" s="38" t="s">
        <v>8083</v>
      </c>
      <c r="S161" s="239">
        <f t="shared" si="21"/>
        <v>0.15625</v>
      </c>
      <c r="T161" s="239">
        <f t="shared" si="22"/>
        <v>0.26736111111677019</v>
      </c>
      <c r="U161" s="21">
        <f t="shared" si="23"/>
        <v>0.9375</v>
      </c>
      <c r="V161"/>
      <c r="W161" s="38">
        <v>205.85</v>
      </c>
      <c r="X161" s="155" t="s">
        <v>8149</v>
      </c>
    </row>
    <row r="162" spans="1:24">
      <c r="A162" t="s">
        <v>18</v>
      </c>
      <c r="B162" s="38" t="s">
        <v>7983</v>
      </c>
      <c r="C162" s="151" t="s">
        <v>7951</v>
      </c>
      <c r="D162" s="155" t="s">
        <v>488</v>
      </c>
      <c r="E162" s="151" t="s">
        <v>7954</v>
      </c>
      <c r="F162" s="38" t="s">
        <v>1701</v>
      </c>
      <c r="G162" s="157" t="s">
        <v>273</v>
      </c>
      <c r="H162" s="209" t="s">
        <v>7956</v>
      </c>
      <c r="I162" s="38">
        <v>44.6</v>
      </c>
      <c r="J162" s="38">
        <v>-130.30000000000001</v>
      </c>
      <c r="K162" s="38" t="s">
        <v>7305</v>
      </c>
      <c r="L162" s="38">
        <v>2024</v>
      </c>
      <c r="M162" s="155" t="s">
        <v>7983</v>
      </c>
      <c r="N162" s="157">
        <v>45504.634722222225</v>
      </c>
      <c r="O162" s="157">
        <v>45504.701388888891</v>
      </c>
      <c r="P162" s="157">
        <v>45505.563888888886</v>
      </c>
      <c r="Q162" s="157">
        <v>45505.622916666667</v>
      </c>
      <c r="R162" s="38" t="s">
        <v>7997</v>
      </c>
      <c r="S162" s="239">
        <f t="shared" ref="S162:S183" si="24">P162 - O162</f>
        <v>0.86249999999563443</v>
      </c>
      <c r="T162" s="239">
        <f t="shared" ref="T162:T183" si="25">Q162 - N162</f>
        <v>0.9881944444423425</v>
      </c>
      <c r="U162" s="21">
        <f t="shared" ref="U162:U183" si="26">((VALUE(S162)) * 24) * 0.25</f>
        <v>5.1749999999738066</v>
      </c>
      <c r="V162"/>
      <c r="W162" s="38">
        <v>2213.7600000000002</v>
      </c>
      <c r="X162" s="155" t="s">
        <v>8013</v>
      </c>
    </row>
    <row r="163" spans="1:24">
      <c r="A163" t="s">
        <v>18</v>
      </c>
      <c r="B163" s="38" t="s">
        <v>7982</v>
      </c>
      <c r="C163" s="151" t="s">
        <v>7951</v>
      </c>
      <c r="D163" s="155" t="s">
        <v>488</v>
      </c>
      <c r="E163" s="151" t="s">
        <v>7954</v>
      </c>
      <c r="F163" s="38" t="s">
        <v>1701</v>
      </c>
      <c r="G163" s="157" t="s">
        <v>273</v>
      </c>
      <c r="H163" s="209" t="s">
        <v>7956</v>
      </c>
      <c r="I163" s="38">
        <v>44.9</v>
      </c>
      <c r="J163" s="38">
        <v>-130.19999999999999</v>
      </c>
      <c r="K163" s="38" t="s">
        <v>7305</v>
      </c>
      <c r="L163" s="38">
        <v>2024</v>
      </c>
      <c r="M163" s="155" t="s">
        <v>7982</v>
      </c>
      <c r="N163" s="157">
        <v>45503.647916666669</v>
      </c>
      <c r="O163" s="157">
        <v>45503.707638888889</v>
      </c>
      <c r="P163" s="157">
        <v>45504.232638888891</v>
      </c>
      <c r="Q163" s="157">
        <v>45504.288888888892</v>
      </c>
      <c r="R163" s="38" t="s">
        <v>7996</v>
      </c>
      <c r="S163" s="239">
        <f t="shared" si="24"/>
        <v>0.52500000000145519</v>
      </c>
      <c r="T163" s="239">
        <f t="shared" si="25"/>
        <v>0.64097222222335404</v>
      </c>
      <c r="U163" s="21">
        <f t="shared" si="26"/>
        <v>3.1500000000087311</v>
      </c>
      <c r="V163"/>
      <c r="W163" s="38">
        <v>2253.56</v>
      </c>
      <c r="X163" s="155" t="s">
        <v>8012</v>
      </c>
    </row>
    <row r="164" spans="1:24">
      <c r="A164" t="s">
        <v>18</v>
      </c>
      <c r="B164" s="38" t="s">
        <v>7981</v>
      </c>
      <c r="C164" s="151" t="s">
        <v>7951</v>
      </c>
      <c r="D164" s="155" t="s">
        <v>488</v>
      </c>
      <c r="E164" s="151" t="s">
        <v>7954</v>
      </c>
      <c r="F164" s="38" t="s">
        <v>1701</v>
      </c>
      <c r="G164" s="157" t="s">
        <v>273</v>
      </c>
      <c r="H164" s="209" t="s">
        <v>7956</v>
      </c>
      <c r="I164" s="38">
        <v>44.6</v>
      </c>
      <c r="J164" s="38">
        <v>-130.30000000000001</v>
      </c>
      <c r="K164" s="38" t="s">
        <v>7305</v>
      </c>
      <c r="L164" s="38">
        <v>2024</v>
      </c>
      <c r="M164" s="155" t="s">
        <v>7981</v>
      </c>
      <c r="N164" s="157">
        <v>45502.629861111112</v>
      </c>
      <c r="O164" s="157">
        <v>45502.69027777778</v>
      </c>
      <c r="P164" s="157">
        <v>45503.230555555558</v>
      </c>
      <c r="Q164" s="157">
        <v>45503.29583333333</v>
      </c>
      <c r="R164" s="38" t="s">
        <v>7995</v>
      </c>
      <c r="S164" s="239">
        <f t="shared" si="24"/>
        <v>0.54027777777810115</v>
      </c>
      <c r="T164" s="239">
        <f t="shared" si="25"/>
        <v>0.66597222221753327</v>
      </c>
      <c r="U164" s="21">
        <f t="shared" si="26"/>
        <v>3.2416666666686069</v>
      </c>
      <c r="V164"/>
      <c r="W164" s="38">
        <v>2235.64</v>
      </c>
      <c r="X164" s="155" t="s">
        <v>8011</v>
      </c>
    </row>
    <row r="165" spans="1:24">
      <c r="A165" t="s">
        <v>18</v>
      </c>
      <c r="B165" s="38" t="s">
        <v>7980</v>
      </c>
      <c r="C165" s="151" t="s">
        <v>7951</v>
      </c>
      <c r="D165" s="155" t="s">
        <v>488</v>
      </c>
      <c r="E165" s="151" t="s">
        <v>7954</v>
      </c>
      <c r="F165" s="38" t="s">
        <v>1701</v>
      </c>
      <c r="G165" s="157" t="s">
        <v>273</v>
      </c>
      <c r="H165" s="209" t="s">
        <v>7956</v>
      </c>
      <c r="I165" s="38">
        <v>44.6</v>
      </c>
      <c r="J165" s="38">
        <v>-130.30000000000001</v>
      </c>
      <c r="K165" s="38" t="s">
        <v>7305</v>
      </c>
      <c r="L165" s="38">
        <v>2024</v>
      </c>
      <c r="M165" s="155" t="s">
        <v>7980</v>
      </c>
      <c r="N165" s="157">
        <v>45501.632638888892</v>
      </c>
      <c r="O165" s="157">
        <v>45501.691666666666</v>
      </c>
      <c r="P165" s="157">
        <v>45502.229166666664</v>
      </c>
      <c r="Q165" s="157">
        <v>45502.288888888892</v>
      </c>
      <c r="R165" s="38" t="s">
        <v>7994</v>
      </c>
      <c r="S165" s="239">
        <f t="shared" si="24"/>
        <v>0.53749999999854481</v>
      </c>
      <c r="T165" s="239">
        <f t="shared" si="25"/>
        <v>0.65625</v>
      </c>
      <c r="U165" s="21">
        <f t="shared" si="26"/>
        <v>3.2249999999912689</v>
      </c>
      <c r="V165"/>
      <c r="W165" s="38">
        <v>2221.81</v>
      </c>
      <c r="X165" s="155" t="s">
        <v>8010</v>
      </c>
    </row>
    <row r="166" spans="1:24">
      <c r="A166" t="s">
        <v>18</v>
      </c>
      <c r="B166" s="38" t="s">
        <v>7979</v>
      </c>
      <c r="C166" s="151" t="s">
        <v>7951</v>
      </c>
      <c r="D166" s="155" t="s">
        <v>488</v>
      </c>
      <c r="E166" s="151" t="s">
        <v>7954</v>
      </c>
      <c r="F166" s="38" t="s">
        <v>1701</v>
      </c>
      <c r="G166" s="157" t="s">
        <v>273</v>
      </c>
      <c r="H166" s="209" t="s">
        <v>7956</v>
      </c>
      <c r="I166" s="38">
        <v>44.5</v>
      </c>
      <c r="J166" s="38">
        <v>-130.4</v>
      </c>
      <c r="K166" s="38" t="s">
        <v>7305</v>
      </c>
      <c r="L166" s="38">
        <v>2024</v>
      </c>
      <c r="M166" s="155" t="s">
        <v>7979</v>
      </c>
      <c r="N166" s="157">
        <v>45500.636805555558</v>
      </c>
      <c r="O166" s="157">
        <v>45500.696527777778</v>
      </c>
      <c r="P166" s="157">
        <v>45501.240277777775</v>
      </c>
      <c r="Q166" s="157">
        <v>45501.290277777778</v>
      </c>
      <c r="R166" s="38" t="s">
        <v>7994</v>
      </c>
      <c r="S166" s="239">
        <f t="shared" si="24"/>
        <v>0.54374999999708962</v>
      </c>
      <c r="T166" s="239">
        <f t="shared" si="25"/>
        <v>0.65347222222044365</v>
      </c>
      <c r="U166" s="21">
        <f t="shared" si="26"/>
        <v>3.2624999999825377</v>
      </c>
      <c r="V166"/>
      <c r="W166" s="38">
        <v>2233.9499999999998</v>
      </c>
      <c r="X166" s="155" t="s">
        <v>8009</v>
      </c>
    </row>
    <row r="167" spans="1:24">
      <c r="A167" t="s">
        <v>18</v>
      </c>
      <c r="B167" s="38" t="s">
        <v>7978</v>
      </c>
      <c r="C167" s="151" t="s">
        <v>7951</v>
      </c>
      <c r="D167" s="155" t="s">
        <v>488</v>
      </c>
      <c r="E167" s="151" t="s">
        <v>7954</v>
      </c>
      <c r="F167" s="38" t="s">
        <v>1701</v>
      </c>
      <c r="G167" s="157" t="s">
        <v>273</v>
      </c>
      <c r="H167" s="209" t="s">
        <v>7956</v>
      </c>
      <c r="I167" s="38">
        <v>44.9</v>
      </c>
      <c r="J167" s="38">
        <v>-130.19999999999999</v>
      </c>
      <c r="K167" s="38" t="s">
        <v>7305</v>
      </c>
      <c r="L167" s="38">
        <v>2024</v>
      </c>
      <c r="M167" s="155" t="s">
        <v>7978</v>
      </c>
      <c r="N167" s="157">
        <v>45499.654166666667</v>
      </c>
      <c r="O167" s="157">
        <v>45499.71597222222</v>
      </c>
      <c r="P167" s="157">
        <v>45500.231944444444</v>
      </c>
      <c r="Q167" s="157">
        <v>45500.292361111111</v>
      </c>
      <c r="R167" s="38" t="s">
        <v>7994</v>
      </c>
      <c r="S167" s="239">
        <f t="shared" si="24"/>
        <v>0.51597222222335404</v>
      </c>
      <c r="T167" s="239">
        <f t="shared" si="25"/>
        <v>0.63819444444379769</v>
      </c>
      <c r="U167" s="21">
        <f t="shared" si="26"/>
        <v>3.0958333333401242</v>
      </c>
      <c r="V167"/>
      <c r="W167" s="38">
        <v>2268.21</v>
      </c>
      <c r="X167" s="155" t="s">
        <v>8008</v>
      </c>
    </row>
    <row r="168" spans="1:24">
      <c r="A168" t="s">
        <v>18</v>
      </c>
      <c r="B168" s="38" t="s">
        <v>7977</v>
      </c>
      <c r="C168" s="151" t="s">
        <v>7951</v>
      </c>
      <c r="D168" s="155" t="s">
        <v>488</v>
      </c>
      <c r="E168" s="151" t="s">
        <v>7954</v>
      </c>
      <c r="F168" s="38" t="s">
        <v>1701</v>
      </c>
      <c r="G168" s="157" t="s">
        <v>273</v>
      </c>
      <c r="H168" s="209" t="s">
        <v>7956</v>
      </c>
      <c r="I168" s="38">
        <v>44.6</v>
      </c>
      <c r="J168" s="38">
        <v>-130.30000000000001</v>
      </c>
      <c r="K168" s="38" t="s">
        <v>7305</v>
      </c>
      <c r="L168" s="38">
        <v>2024</v>
      </c>
      <c r="M168" s="155" t="s">
        <v>7977</v>
      </c>
      <c r="N168" s="157">
        <v>45498.645138888889</v>
      </c>
      <c r="O168" s="157">
        <v>45498.703472222223</v>
      </c>
      <c r="P168" s="157">
        <v>45499.231249999997</v>
      </c>
      <c r="Q168" s="157">
        <v>45499.290277777778</v>
      </c>
      <c r="R168" s="38" t="s">
        <v>7993</v>
      </c>
      <c r="S168" s="239">
        <f t="shared" si="24"/>
        <v>0.52777777777373558</v>
      </c>
      <c r="T168" s="239">
        <f t="shared" si="25"/>
        <v>0.64513888888905058</v>
      </c>
      <c r="U168" s="21">
        <f t="shared" si="26"/>
        <v>3.1666666666424135</v>
      </c>
      <c r="V168"/>
      <c r="W168" s="38">
        <v>2236.61</v>
      </c>
      <c r="X168" s="155" t="s">
        <v>8007</v>
      </c>
    </row>
    <row r="169" spans="1:24">
      <c r="A169" t="s">
        <v>18</v>
      </c>
      <c r="B169" s="38" t="s">
        <v>7976</v>
      </c>
      <c r="C169" s="151" t="s">
        <v>7951</v>
      </c>
      <c r="D169" s="155" t="s">
        <v>488</v>
      </c>
      <c r="E169" s="151" t="s">
        <v>7954</v>
      </c>
      <c r="F169" s="38" t="s">
        <v>1701</v>
      </c>
      <c r="G169" s="157" t="s">
        <v>273</v>
      </c>
      <c r="H169" s="209" t="s">
        <v>7956</v>
      </c>
      <c r="I169" s="38">
        <v>44.9</v>
      </c>
      <c r="J169" s="38">
        <v>-130.19999999999999</v>
      </c>
      <c r="K169" s="38" t="s">
        <v>7305</v>
      </c>
      <c r="L169" s="38">
        <v>2024</v>
      </c>
      <c r="M169" s="155" t="s">
        <v>7976</v>
      </c>
      <c r="N169" s="157">
        <v>45497.635416666664</v>
      </c>
      <c r="O169" s="157">
        <v>45497.7</v>
      </c>
      <c r="P169" s="157">
        <v>45498.23333333333</v>
      </c>
      <c r="Q169" s="157">
        <v>45498.291666666664</v>
      </c>
      <c r="R169" s="38" t="s">
        <v>7992</v>
      </c>
      <c r="S169" s="239">
        <f t="shared" si="24"/>
        <v>0.53333333333284827</v>
      </c>
      <c r="T169" s="239">
        <f t="shared" si="25"/>
        <v>0.65625</v>
      </c>
      <c r="U169" s="21">
        <f t="shared" si="26"/>
        <v>3.1999999999970896</v>
      </c>
      <c r="V169"/>
      <c r="W169" s="38">
        <v>2250.56</v>
      </c>
      <c r="X169" s="155" t="s">
        <v>8006</v>
      </c>
    </row>
    <row r="170" spans="1:24">
      <c r="A170" t="s">
        <v>18</v>
      </c>
      <c r="B170" s="38" t="s">
        <v>7975</v>
      </c>
      <c r="C170" s="151" t="s">
        <v>7951</v>
      </c>
      <c r="D170" s="155" t="s">
        <v>488</v>
      </c>
      <c r="E170" s="151" t="s">
        <v>7954</v>
      </c>
      <c r="F170" s="38" t="s">
        <v>1701</v>
      </c>
      <c r="G170" s="157" t="s">
        <v>273</v>
      </c>
      <c r="H170" s="209" t="s">
        <v>7956</v>
      </c>
      <c r="I170" s="38">
        <v>44.9</v>
      </c>
      <c r="J170" s="38">
        <v>-130.19999999999999</v>
      </c>
      <c r="K170" s="38" t="s">
        <v>7305</v>
      </c>
      <c r="L170" s="38">
        <v>2024</v>
      </c>
      <c r="M170" s="155" t="s">
        <v>7975</v>
      </c>
      <c r="N170" s="157">
        <v>45496.640972222223</v>
      </c>
      <c r="O170" s="157">
        <v>45496.701388888891</v>
      </c>
      <c r="P170" s="157">
        <v>45497.236111111109</v>
      </c>
      <c r="Q170" s="157">
        <v>45497.293055555558</v>
      </c>
      <c r="R170" s="38" t="s">
        <v>7991</v>
      </c>
      <c r="S170" s="239">
        <f t="shared" si="24"/>
        <v>0.53472222221898846</v>
      </c>
      <c r="T170" s="239">
        <f t="shared" si="25"/>
        <v>0.65208333333430346</v>
      </c>
      <c r="U170" s="21">
        <f t="shared" si="26"/>
        <v>3.2083333333139308</v>
      </c>
      <c r="V170"/>
      <c r="W170" s="38">
        <v>2267.6799999999998</v>
      </c>
      <c r="X170" s="155" t="s">
        <v>8005</v>
      </c>
    </row>
    <row r="171" spans="1:24">
      <c r="A171" t="s">
        <v>18</v>
      </c>
      <c r="B171" s="38" t="s">
        <v>7974</v>
      </c>
      <c r="C171" s="151" t="s">
        <v>7951</v>
      </c>
      <c r="D171" s="155" t="s">
        <v>488</v>
      </c>
      <c r="E171" s="151" t="s">
        <v>7954</v>
      </c>
      <c r="F171" s="38" t="s">
        <v>1701</v>
      </c>
      <c r="G171" s="157" t="s">
        <v>273</v>
      </c>
      <c r="H171" s="209" t="s">
        <v>7956</v>
      </c>
      <c r="I171" s="38">
        <v>44.6</v>
      </c>
      <c r="J171" s="38">
        <v>-130.30000000000001</v>
      </c>
      <c r="K171" s="38" t="s">
        <v>7305</v>
      </c>
      <c r="L171" s="38">
        <v>2024</v>
      </c>
      <c r="M171" s="155" t="s">
        <v>7974</v>
      </c>
      <c r="N171" s="157">
        <v>45495.638888888891</v>
      </c>
      <c r="O171" s="157">
        <v>45495.710416666669</v>
      </c>
      <c r="P171" s="157">
        <v>45496.229861111111</v>
      </c>
      <c r="Q171" s="157">
        <v>45496.293055555558</v>
      </c>
      <c r="R171" s="38" t="s">
        <v>7990</v>
      </c>
      <c r="S171" s="239">
        <f t="shared" si="24"/>
        <v>0.5194444444423425</v>
      </c>
      <c r="T171" s="239">
        <f t="shared" si="25"/>
        <v>0.65416666666715173</v>
      </c>
      <c r="U171" s="21">
        <f t="shared" si="26"/>
        <v>3.116666666654055</v>
      </c>
      <c r="V171"/>
      <c r="W171" s="38" t="s">
        <v>8014</v>
      </c>
      <c r="X171" s="155" t="s">
        <v>8004</v>
      </c>
    </row>
    <row r="172" spans="1:24">
      <c r="A172" t="s">
        <v>18</v>
      </c>
      <c r="B172" s="38" t="s">
        <v>7973</v>
      </c>
      <c r="C172" s="151" t="s">
        <v>7951</v>
      </c>
      <c r="D172" s="155" t="s">
        <v>488</v>
      </c>
      <c r="E172" s="151" t="s">
        <v>7954</v>
      </c>
      <c r="F172" s="38" t="s">
        <v>1701</v>
      </c>
      <c r="G172" s="157" t="s">
        <v>273</v>
      </c>
      <c r="H172" s="209" t="s">
        <v>7956</v>
      </c>
      <c r="I172" s="38">
        <v>44.6</v>
      </c>
      <c r="J172" s="38">
        <v>-130.30000000000001</v>
      </c>
      <c r="K172" s="38" t="s">
        <v>7305</v>
      </c>
      <c r="L172" s="38">
        <v>2024</v>
      </c>
      <c r="M172" s="155" t="s">
        <v>7973</v>
      </c>
      <c r="N172" s="157">
        <v>45494.640277777777</v>
      </c>
      <c r="O172" s="157">
        <v>45494.704861111109</v>
      </c>
      <c r="P172" s="157">
        <v>45495.23333333333</v>
      </c>
      <c r="Q172" s="157">
        <v>45495.290972222225</v>
      </c>
      <c r="R172" s="38" t="s">
        <v>7989</v>
      </c>
      <c r="S172" s="239">
        <f t="shared" si="24"/>
        <v>0.52847222222044365</v>
      </c>
      <c r="T172" s="239">
        <f t="shared" si="25"/>
        <v>0.65069444444816327</v>
      </c>
      <c r="U172" s="21">
        <f t="shared" si="26"/>
        <v>3.1708333333226619</v>
      </c>
      <c r="V172"/>
      <c r="W172" s="38">
        <v>2214.9</v>
      </c>
      <c r="X172" s="155" t="s">
        <v>8003</v>
      </c>
    </row>
    <row r="173" spans="1:24">
      <c r="A173" t="s">
        <v>18</v>
      </c>
      <c r="B173" s="38" t="s">
        <v>7972</v>
      </c>
      <c r="C173" s="151" t="s">
        <v>7951</v>
      </c>
      <c r="D173" s="155" t="s">
        <v>488</v>
      </c>
      <c r="E173" s="151" t="s">
        <v>7954</v>
      </c>
      <c r="F173" s="38" t="s">
        <v>1701</v>
      </c>
      <c r="G173" s="157" t="s">
        <v>273</v>
      </c>
      <c r="H173" s="209" t="s">
        <v>7956</v>
      </c>
      <c r="I173" s="38">
        <v>44.6</v>
      </c>
      <c r="J173" s="38">
        <v>-130.30000000000001</v>
      </c>
      <c r="K173" s="38" t="s">
        <v>7305</v>
      </c>
      <c r="L173" s="38">
        <v>2024</v>
      </c>
      <c r="M173" s="155" t="s">
        <v>7972</v>
      </c>
      <c r="N173" s="157">
        <v>45493.638194444444</v>
      </c>
      <c r="O173" s="157">
        <v>45493.70416666667</v>
      </c>
      <c r="P173" s="157">
        <v>45494.229861111111</v>
      </c>
      <c r="Q173" s="157">
        <v>45494.304166666669</v>
      </c>
      <c r="R173" s="38" t="s">
        <v>7988</v>
      </c>
      <c r="S173" s="239">
        <f t="shared" si="24"/>
        <v>0.52569444444088731</v>
      </c>
      <c r="T173" s="239">
        <f t="shared" si="25"/>
        <v>0.66597222222480923</v>
      </c>
      <c r="U173" s="21">
        <f t="shared" si="26"/>
        <v>3.1541666666453239</v>
      </c>
      <c r="V173"/>
      <c r="W173" s="38">
        <v>2236.9899999999998</v>
      </c>
      <c r="X173" s="155" t="s">
        <v>8002</v>
      </c>
    </row>
    <row r="174" spans="1:24">
      <c r="A174" t="s">
        <v>18</v>
      </c>
      <c r="B174" s="38" t="s">
        <v>7971</v>
      </c>
      <c r="C174" s="151" t="s">
        <v>7951</v>
      </c>
      <c r="D174" s="155" t="s">
        <v>488</v>
      </c>
      <c r="E174" s="151" t="s">
        <v>7954</v>
      </c>
      <c r="F174" s="38" t="s">
        <v>1701</v>
      </c>
      <c r="G174" s="157" t="s">
        <v>273</v>
      </c>
      <c r="H174" s="209" t="s">
        <v>7956</v>
      </c>
      <c r="I174" s="38">
        <v>44.5</v>
      </c>
      <c r="J174" s="38">
        <v>-130.30000000000001</v>
      </c>
      <c r="K174" s="38" t="s">
        <v>7305</v>
      </c>
      <c r="L174" s="38">
        <v>2024</v>
      </c>
      <c r="M174" s="155" t="s">
        <v>7971</v>
      </c>
      <c r="N174" s="157">
        <v>45492.633333333331</v>
      </c>
      <c r="O174" s="157">
        <v>45492.697222222225</v>
      </c>
      <c r="P174" s="157">
        <v>45493.229166666664</v>
      </c>
      <c r="Q174" s="157">
        <v>45493.294444444444</v>
      </c>
      <c r="R174" s="38" t="s">
        <v>7987</v>
      </c>
      <c r="S174" s="239">
        <f t="shared" si="24"/>
        <v>0.53194444443943212</v>
      </c>
      <c r="T174" s="239">
        <f t="shared" si="25"/>
        <v>0.66111111111240461</v>
      </c>
      <c r="U174" s="21">
        <f t="shared" si="26"/>
        <v>3.1916666666365927</v>
      </c>
      <c r="V174"/>
      <c r="W174" s="38">
        <v>2266.0300000000002</v>
      </c>
      <c r="X174" s="155" t="s">
        <v>8001</v>
      </c>
    </row>
    <row r="175" spans="1:24">
      <c r="A175" t="s">
        <v>18</v>
      </c>
      <c r="B175" s="38" t="s">
        <v>7970</v>
      </c>
      <c r="C175" s="151" t="s">
        <v>7951</v>
      </c>
      <c r="D175" s="155" t="s">
        <v>488</v>
      </c>
      <c r="E175" s="151" t="s">
        <v>7954</v>
      </c>
      <c r="F175" s="38" t="s">
        <v>1701</v>
      </c>
      <c r="G175" s="157" t="s">
        <v>273</v>
      </c>
      <c r="H175" s="209" t="s">
        <v>7956</v>
      </c>
      <c r="I175" s="38">
        <v>44.9</v>
      </c>
      <c r="J175" s="38">
        <v>-130.19999999999999</v>
      </c>
      <c r="K175" s="38" t="s">
        <v>7305</v>
      </c>
      <c r="L175" s="38">
        <v>2024</v>
      </c>
      <c r="M175" s="155" t="s">
        <v>7970</v>
      </c>
      <c r="N175" s="157">
        <v>45491.637499999997</v>
      </c>
      <c r="O175" s="157">
        <v>45491.699305555558</v>
      </c>
      <c r="P175" s="157">
        <v>45492.231249999997</v>
      </c>
      <c r="Q175" s="157">
        <v>45492.293749999997</v>
      </c>
      <c r="R175" s="38" t="s">
        <v>7986</v>
      </c>
      <c r="S175" s="239">
        <f t="shared" si="24"/>
        <v>0.53194444443943212</v>
      </c>
      <c r="T175" s="239">
        <f t="shared" si="25"/>
        <v>0.65625</v>
      </c>
      <c r="U175" s="21">
        <f t="shared" si="26"/>
        <v>3.1916666666365927</v>
      </c>
      <c r="V175"/>
      <c r="W175" s="38">
        <v>2268.46</v>
      </c>
      <c r="X175" s="155" t="s">
        <v>8000</v>
      </c>
    </row>
    <row r="176" spans="1:24">
      <c r="A176" t="s">
        <v>18</v>
      </c>
      <c r="B176" s="38" t="s">
        <v>7969</v>
      </c>
      <c r="C176" s="151" t="s">
        <v>7951</v>
      </c>
      <c r="D176" s="155" t="s">
        <v>488</v>
      </c>
      <c r="E176" s="151" t="s">
        <v>7954</v>
      </c>
      <c r="F176" s="38" t="s">
        <v>1701</v>
      </c>
      <c r="G176" s="157" t="s">
        <v>273</v>
      </c>
      <c r="H176" s="209" t="s">
        <v>7956</v>
      </c>
      <c r="I176" s="38">
        <v>44.6</v>
      </c>
      <c r="J176" s="38">
        <v>-130.30000000000001</v>
      </c>
      <c r="K176" s="38" t="s">
        <v>7305</v>
      </c>
      <c r="L176" s="38">
        <v>2024</v>
      </c>
      <c r="M176" s="155" t="s">
        <v>7969</v>
      </c>
      <c r="N176" s="157">
        <v>45490.638194444444</v>
      </c>
      <c r="O176" s="157">
        <v>45490.697916666664</v>
      </c>
      <c r="P176" s="157">
        <v>45491.229166666664</v>
      </c>
      <c r="Q176" s="157">
        <v>45491.287499999999</v>
      </c>
      <c r="R176" s="38" t="s">
        <v>7985</v>
      </c>
      <c r="S176" s="239">
        <f t="shared" si="24"/>
        <v>0.53125</v>
      </c>
      <c r="T176" s="239">
        <f t="shared" si="25"/>
        <v>0.64930555555474712</v>
      </c>
      <c r="U176" s="21">
        <f t="shared" si="26"/>
        <v>3.1875</v>
      </c>
      <c r="V176"/>
      <c r="W176" s="38">
        <v>2227.1799999999998</v>
      </c>
      <c r="X176" s="155" t="s">
        <v>7999</v>
      </c>
    </row>
    <row r="177" spans="1:24">
      <c r="A177" t="s">
        <v>18</v>
      </c>
      <c r="B177" s="38" t="s">
        <v>7968</v>
      </c>
      <c r="C177" s="151" t="s">
        <v>7951</v>
      </c>
      <c r="D177" s="155" t="s">
        <v>488</v>
      </c>
      <c r="E177" s="151" t="s">
        <v>7954</v>
      </c>
      <c r="F177" s="38" t="s">
        <v>1701</v>
      </c>
      <c r="G177" s="157" t="s">
        <v>273</v>
      </c>
      <c r="H177" s="209" t="s">
        <v>7956</v>
      </c>
      <c r="I177" s="38">
        <v>46.2</v>
      </c>
      <c r="J177" s="38">
        <v>-124.6</v>
      </c>
      <c r="K177" s="38" t="s">
        <v>7305</v>
      </c>
      <c r="L177" s="38">
        <v>2024</v>
      </c>
      <c r="M177" s="155" t="s">
        <v>7968</v>
      </c>
      <c r="N177" s="157">
        <v>45488.86041666667</v>
      </c>
      <c r="O177" s="157">
        <v>45488.887499999997</v>
      </c>
      <c r="P177" s="157">
        <v>45489.306250000001</v>
      </c>
      <c r="Q177" s="157">
        <v>45489.34097222222</v>
      </c>
      <c r="R177" s="38" t="s">
        <v>7984</v>
      </c>
      <c r="S177" s="239">
        <f t="shared" si="24"/>
        <v>0.41875000000436557</v>
      </c>
      <c r="T177" s="239">
        <f t="shared" si="25"/>
        <v>0.48055555555038154</v>
      </c>
      <c r="U177" s="21">
        <f t="shared" si="26"/>
        <v>2.5125000000261934</v>
      </c>
      <c r="V177"/>
      <c r="W177" s="38">
        <v>850.47</v>
      </c>
      <c r="X177" s="155" t="s">
        <v>7998</v>
      </c>
    </row>
    <row r="178" spans="1:24">
      <c r="A178" t="s">
        <v>18</v>
      </c>
      <c r="B178" s="162" t="s">
        <v>7962</v>
      </c>
      <c r="C178" s="162" t="s">
        <v>7950</v>
      </c>
      <c r="D178" s="155" t="s">
        <v>488</v>
      </c>
      <c r="E178" s="155" t="s">
        <v>7953</v>
      </c>
      <c r="F178" s="38" t="s">
        <v>6859</v>
      </c>
      <c r="G178" s="159" t="s">
        <v>273</v>
      </c>
      <c r="H178" s="155" t="s">
        <v>1983</v>
      </c>
      <c r="I178" s="38">
        <f>TRUNC(I187,1)</f>
        <v>18.2</v>
      </c>
      <c r="J178" s="38">
        <f t="shared" ref="J178:J183" si="27">TRUNC(J187,2)</f>
        <v>-111</v>
      </c>
      <c r="K178" s="38" t="s">
        <v>7305</v>
      </c>
      <c r="L178" s="38">
        <v>2024</v>
      </c>
      <c r="M178" s="162" t="s">
        <v>7962</v>
      </c>
      <c r="N178" s="157">
        <v>45482.79791666667</v>
      </c>
      <c r="O178" s="157">
        <v>45482.823611111111</v>
      </c>
      <c r="P178" s="180">
        <v>45482.9375</v>
      </c>
      <c r="Q178" s="180">
        <v>45482.963194444441</v>
      </c>
      <c r="R178" s="38" t="s">
        <v>7963</v>
      </c>
      <c r="S178" s="239">
        <f t="shared" si="24"/>
        <v>0.11388888888905058</v>
      </c>
      <c r="T178" s="239">
        <f t="shared" si="25"/>
        <v>0.1652777777708252</v>
      </c>
      <c r="U178" s="21">
        <f t="shared" si="26"/>
        <v>0.68333333333430346</v>
      </c>
      <c r="V178"/>
      <c r="W178" s="38">
        <v>771.64</v>
      </c>
      <c r="X178" s="155" t="s">
        <v>7967</v>
      </c>
    </row>
    <row r="179" spans="1:24">
      <c r="A179" t="s">
        <v>18</v>
      </c>
      <c r="B179" s="155" t="s">
        <v>7961</v>
      </c>
      <c r="C179" s="162" t="s">
        <v>7950</v>
      </c>
      <c r="D179" s="155" t="s">
        <v>488</v>
      </c>
      <c r="E179" s="155" t="s">
        <v>7953</v>
      </c>
      <c r="F179" s="38" t="s">
        <v>6859</v>
      </c>
      <c r="G179" s="159" t="s">
        <v>273</v>
      </c>
      <c r="H179" s="155" t="s">
        <v>1983</v>
      </c>
      <c r="I179" s="38">
        <f t="shared" ref="I179:I183" si="28">TRUNC(I188,2)</f>
        <v>18.100000000000001</v>
      </c>
      <c r="J179" s="38">
        <f t="shared" si="27"/>
        <v>-111</v>
      </c>
      <c r="K179" s="38" t="s">
        <v>7305</v>
      </c>
      <c r="L179" s="38">
        <v>2024</v>
      </c>
      <c r="M179" s="155" t="s">
        <v>7961</v>
      </c>
      <c r="N179" s="157">
        <v>45481.629861111112</v>
      </c>
      <c r="O179" s="157">
        <v>45481.686805555553</v>
      </c>
      <c r="P179" s="180">
        <v>45482.237500000003</v>
      </c>
      <c r="Q179" s="157">
        <v>45482.291666666664</v>
      </c>
      <c r="R179" s="38" t="s">
        <v>7964</v>
      </c>
      <c r="S179" s="239">
        <f t="shared" si="24"/>
        <v>0.55069444444961846</v>
      </c>
      <c r="T179" s="239">
        <f t="shared" si="25"/>
        <v>0.66180555555183673</v>
      </c>
      <c r="U179" s="21">
        <f t="shared" si="26"/>
        <v>3.3041666666977108</v>
      </c>
      <c r="V179"/>
      <c r="W179" s="38">
        <v>1945.89</v>
      </c>
      <c r="X179" s="155" t="s">
        <v>7214</v>
      </c>
    </row>
    <row r="180" spans="1:24">
      <c r="A180" t="s">
        <v>18</v>
      </c>
      <c r="B180" s="155" t="s">
        <v>7960</v>
      </c>
      <c r="C180" s="162" t="s">
        <v>7950</v>
      </c>
      <c r="D180" s="155" t="s">
        <v>488</v>
      </c>
      <c r="E180" s="155" t="s">
        <v>7953</v>
      </c>
      <c r="F180" s="38" t="s">
        <v>6859</v>
      </c>
      <c r="G180" s="159" t="s">
        <v>273</v>
      </c>
      <c r="H180" s="155" t="s">
        <v>1983</v>
      </c>
      <c r="I180" s="38">
        <f t="shared" si="28"/>
        <v>17.899999999999999</v>
      </c>
      <c r="J180" s="38">
        <f t="shared" si="27"/>
        <v>-110.6</v>
      </c>
      <c r="K180" s="38" t="s">
        <v>7305</v>
      </c>
      <c r="L180" s="38">
        <v>2024</v>
      </c>
      <c r="M180" s="155" t="s">
        <v>7960</v>
      </c>
      <c r="N180" s="157">
        <v>45481.070138888892</v>
      </c>
      <c r="O180" s="157">
        <v>45481.086111111108</v>
      </c>
      <c r="P180" s="180">
        <v>45481.10833333333</v>
      </c>
      <c r="Q180" s="180">
        <v>45481.117361111108</v>
      </c>
      <c r="R180" s="38" t="s">
        <v>7963</v>
      </c>
      <c r="S180" s="239">
        <f t="shared" si="24"/>
        <v>2.2222222221898846E-2</v>
      </c>
      <c r="T180" s="239">
        <f t="shared" si="25"/>
        <v>4.722222221607808E-2</v>
      </c>
      <c r="U180" s="21">
        <f t="shared" si="26"/>
        <v>0.13333333333139308</v>
      </c>
      <c r="V180"/>
      <c r="W180" s="38">
        <v>150.38999999999999</v>
      </c>
      <c r="X180" s="155" t="s">
        <v>7966</v>
      </c>
    </row>
    <row r="181" spans="1:24">
      <c r="A181" t="s">
        <v>18</v>
      </c>
      <c r="B181" s="155" t="s">
        <v>7959</v>
      </c>
      <c r="C181" s="162" t="s">
        <v>7950</v>
      </c>
      <c r="D181" s="155" t="s">
        <v>488</v>
      </c>
      <c r="E181" s="155" t="s">
        <v>7953</v>
      </c>
      <c r="F181" s="38" t="s">
        <v>6859</v>
      </c>
      <c r="G181" s="159" t="s">
        <v>273</v>
      </c>
      <c r="H181" s="155" t="s">
        <v>1983</v>
      </c>
      <c r="I181" s="38">
        <f t="shared" si="28"/>
        <v>18.899999999999999</v>
      </c>
      <c r="J181" s="38">
        <f t="shared" si="27"/>
        <v>-110.8</v>
      </c>
      <c r="K181" s="38" t="s">
        <v>7305</v>
      </c>
      <c r="L181" s="38">
        <v>2024</v>
      </c>
      <c r="M181" s="155" t="s">
        <v>7959</v>
      </c>
      <c r="N181" s="157">
        <v>45480.947222222225</v>
      </c>
      <c r="O181" s="157">
        <v>45480.977777777778</v>
      </c>
      <c r="P181" s="157">
        <v>45481.007638888892</v>
      </c>
      <c r="Q181" s="157">
        <v>45481.040972222225</v>
      </c>
      <c r="R181" s="38" t="s">
        <v>7963</v>
      </c>
      <c r="S181" s="239">
        <f t="shared" si="24"/>
        <v>2.9861111113859806E-2</v>
      </c>
      <c r="T181" s="239">
        <f t="shared" si="25"/>
        <v>9.375E-2</v>
      </c>
      <c r="U181" s="21">
        <f t="shared" si="26"/>
        <v>0.17916666668315884</v>
      </c>
      <c r="V181"/>
      <c r="W181" s="38">
        <v>770.3</v>
      </c>
      <c r="X181" s="155" t="s">
        <v>7966</v>
      </c>
    </row>
    <row r="182" spans="1:24">
      <c r="A182" t="s">
        <v>18</v>
      </c>
      <c r="B182" s="155" t="s">
        <v>7958</v>
      </c>
      <c r="C182" s="162" t="s">
        <v>7950</v>
      </c>
      <c r="D182" s="155" t="s">
        <v>488</v>
      </c>
      <c r="E182" s="155" t="s">
        <v>7953</v>
      </c>
      <c r="F182" s="38" t="s">
        <v>6859</v>
      </c>
      <c r="G182" s="159" t="s">
        <v>273</v>
      </c>
      <c r="H182" s="155" t="s">
        <v>1983</v>
      </c>
      <c r="I182" s="38">
        <f t="shared" si="28"/>
        <v>19</v>
      </c>
      <c r="J182" s="38">
        <f t="shared" si="27"/>
        <v>-110.7</v>
      </c>
      <c r="K182" s="38" t="s">
        <v>7305</v>
      </c>
      <c r="L182" s="38">
        <v>2024</v>
      </c>
      <c r="M182" s="155" t="s">
        <v>7958</v>
      </c>
      <c r="N182" s="157">
        <v>45480.628472222219</v>
      </c>
      <c r="O182" s="157">
        <v>45480.660416666666</v>
      </c>
      <c r="P182" s="180">
        <v>45480.915972222225</v>
      </c>
      <c r="Q182" s="180">
        <v>45480.940972222219</v>
      </c>
      <c r="R182" s="38" t="s">
        <v>7963</v>
      </c>
      <c r="S182" s="239">
        <f t="shared" si="24"/>
        <v>0.25555555555911269</v>
      </c>
      <c r="T182" s="239">
        <f t="shared" si="25"/>
        <v>0.3125</v>
      </c>
      <c r="U182" s="21">
        <f t="shared" si="26"/>
        <v>1.5333333333546761</v>
      </c>
      <c r="V182"/>
      <c r="W182" s="38">
        <v>771.29</v>
      </c>
      <c r="X182" s="155" t="s">
        <v>7966</v>
      </c>
    </row>
    <row r="183" spans="1:24">
      <c r="A183" t="s">
        <v>18</v>
      </c>
      <c r="B183" s="155" t="s">
        <v>7957</v>
      </c>
      <c r="C183" s="162" t="s">
        <v>7950</v>
      </c>
      <c r="D183" s="155" t="s">
        <v>488</v>
      </c>
      <c r="E183" s="155" t="s">
        <v>7953</v>
      </c>
      <c r="F183" s="38" t="s">
        <v>6859</v>
      </c>
      <c r="G183" s="159" t="s">
        <v>273</v>
      </c>
      <c r="H183" s="155" t="s">
        <v>1983</v>
      </c>
      <c r="I183" s="38">
        <f t="shared" si="28"/>
        <v>18.899999999999999</v>
      </c>
      <c r="J183" s="38">
        <f t="shared" si="27"/>
        <v>-111.2</v>
      </c>
      <c r="K183" s="38" t="s">
        <v>7305</v>
      </c>
      <c r="L183" s="38">
        <v>2024</v>
      </c>
      <c r="M183" s="155" t="s">
        <v>7957</v>
      </c>
      <c r="N183" s="157">
        <v>45479.635416666664</v>
      </c>
      <c r="O183" s="157">
        <v>45479.669444444444</v>
      </c>
      <c r="P183" s="181">
        <v>45480.074999999997</v>
      </c>
      <c r="Q183" s="157">
        <v>45480.106249999997</v>
      </c>
      <c r="R183" s="38" t="s">
        <v>7965</v>
      </c>
      <c r="S183" s="239">
        <f t="shared" si="24"/>
        <v>0.40555555555329192</v>
      </c>
      <c r="T183" s="239">
        <f t="shared" si="25"/>
        <v>0.47083333333284827</v>
      </c>
      <c r="U183" s="21">
        <f t="shared" si="26"/>
        <v>2.4333333333197515</v>
      </c>
      <c r="V183"/>
      <c r="W183" s="38">
        <v>1140.1600000000001</v>
      </c>
      <c r="X183" s="155" t="s">
        <v>7214</v>
      </c>
    </row>
    <row r="184" spans="1:24">
      <c r="A184" t="s">
        <v>18</v>
      </c>
      <c r="B184" s="151" t="s">
        <v>7946</v>
      </c>
      <c r="C184" s="151" t="s">
        <v>7944</v>
      </c>
      <c r="D184" s="155" t="s">
        <v>488</v>
      </c>
      <c r="E184" s="151" t="s">
        <v>7945</v>
      </c>
      <c r="F184" s="151" t="s">
        <v>1017</v>
      </c>
      <c r="G184" s="159" t="s">
        <v>273</v>
      </c>
      <c r="H184" s="176" t="s">
        <v>1830</v>
      </c>
      <c r="I184" s="38">
        <v>45.9</v>
      </c>
      <c r="J184" s="38">
        <v>-130</v>
      </c>
      <c r="K184" s="38">
        <v>9</v>
      </c>
      <c r="L184" s="38">
        <v>2024</v>
      </c>
      <c r="M184" s="151" t="s">
        <v>7946</v>
      </c>
      <c r="N184" s="157">
        <v>45469.386111111111</v>
      </c>
      <c r="O184" s="157">
        <v>45469.4375</v>
      </c>
      <c r="P184" s="157">
        <v>45474.760416666664</v>
      </c>
      <c r="Q184" s="157">
        <v>45474.825694444444</v>
      </c>
      <c r="R184" s="159" t="s">
        <v>1558</v>
      </c>
      <c r="S184" s="239">
        <f t="shared" ref="S184" si="29">P184 - O184</f>
        <v>5.3229166666642413</v>
      </c>
      <c r="T184" s="239">
        <f t="shared" ref="T184" si="30">Q184 - N184</f>
        <v>5.4395833333328483</v>
      </c>
      <c r="U184" s="21">
        <f t="shared" ref="U184" si="31">((VALUE(S184)) * 24) * 0.25</f>
        <v>31.937499999985448</v>
      </c>
      <c r="V184"/>
      <c r="W184" s="38">
        <v>1578</v>
      </c>
      <c r="X184" s="151" t="s">
        <v>7948</v>
      </c>
    </row>
    <row r="185" spans="1:24">
      <c r="A185" t="s">
        <v>18</v>
      </c>
      <c r="B185" s="151" t="s">
        <v>7940</v>
      </c>
      <c r="C185" s="151" t="s">
        <v>7934</v>
      </c>
      <c r="D185" s="155" t="s">
        <v>1519</v>
      </c>
      <c r="E185" s="151" t="s">
        <v>7936</v>
      </c>
      <c r="F185" s="159" t="s">
        <v>7938</v>
      </c>
      <c r="G185" s="159" t="s">
        <v>196</v>
      </c>
      <c r="H185" s="151" t="s">
        <v>787</v>
      </c>
      <c r="I185" s="38">
        <v>27.8</v>
      </c>
      <c r="J185" s="38">
        <v>-91.5</v>
      </c>
      <c r="K185" s="38">
        <v>15</v>
      </c>
      <c r="L185" s="38">
        <v>2024</v>
      </c>
      <c r="M185" s="151" t="s">
        <v>7940</v>
      </c>
      <c r="N185" s="157">
        <v>45437.574305555558</v>
      </c>
      <c r="O185" s="157">
        <v>45437.602083333331</v>
      </c>
      <c r="P185" s="180">
        <v>45438.326388888891</v>
      </c>
      <c r="Q185" s="157">
        <v>45438.368750000001</v>
      </c>
      <c r="R185" s="38" t="s">
        <v>7941</v>
      </c>
      <c r="S185" s="239">
        <f t="shared" ref="S185:S186" si="32">P185 - O185</f>
        <v>0.72430555555911269</v>
      </c>
      <c r="T185" s="239">
        <f t="shared" ref="T185:T186" si="33">Q185 - N185</f>
        <v>0.79444444444379769</v>
      </c>
      <c r="U185" s="21">
        <f t="shared" ref="U185:U186" si="34">((VALUE(S185)) * 24) * 0.25</f>
        <v>4.3458333333546761</v>
      </c>
      <c r="V185"/>
      <c r="W185" s="38">
        <v>577</v>
      </c>
      <c r="X185" s="155" t="s">
        <v>7943</v>
      </c>
    </row>
    <row r="186" spans="1:24">
      <c r="A186" t="s">
        <v>18</v>
      </c>
      <c r="B186" s="151" t="s">
        <v>7939</v>
      </c>
      <c r="C186" s="151" t="s">
        <v>7934</v>
      </c>
      <c r="D186" s="155" t="s">
        <v>1519</v>
      </c>
      <c r="E186" s="151" t="s">
        <v>7936</v>
      </c>
      <c r="F186" s="159" t="s">
        <v>7938</v>
      </c>
      <c r="G186" s="159" t="s">
        <v>196</v>
      </c>
      <c r="H186" s="151" t="s">
        <v>787</v>
      </c>
      <c r="I186" s="38">
        <v>27.8</v>
      </c>
      <c r="J186" s="38">
        <v>-91.5</v>
      </c>
      <c r="K186" s="38">
        <v>15</v>
      </c>
      <c r="L186" s="38">
        <v>2024</v>
      </c>
      <c r="M186" s="151" t="s">
        <v>7939</v>
      </c>
      <c r="N186" s="157">
        <v>45435.980555555558</v>
      </c>
      <c r="O186" s="180">
        <v>45436.00277777778</v>
      </c>
      <c r="P186" s="180">
        <v>45436.482638888891</v>
      </c>
      <c r="Q186" s="180">
        <v>45436.540972222225</v>
      </c>
      <c r="R186" s="38" t="s">
        <v>7941</v>
      </c>
      <c r="S186" s="239">
        <f t="shared" si="32"/>
        <v>0.47986111111094942</v>
      </c>
      <c r="T186" s="239">
        <f t="shared" si="33"/>
        <v>0.56041666666715173</v>
      </c>
      <c r="U186" s="21">
        <f t="shared" si="34"/>
        <v>2.8791666666656965</v>
      </c>
      <c r="V186"/>
      <c r="W186" s="38">
        <v>557</v>
      </c>
      <c r="X186" s="155" t="s">
        <v>7942</v>
      </c>
    </row>
    <row r="187" spans="1:24" ht="14">
      <c r="A187" t="s">
        <v>18</v>
      </c>
      <c r="B187" s="320" t="s">
        <v>7910</v>
      </c>
      <c r="C187" s="151" t="s">
        <v>7893</v>
      </c>
      <c r="D187" s="155" t="s">
        <v>1519</v>
      </c>
      <c r="E187" s="151" t="s">
        <v>7933</v>
      </c>
      <c r="F187" s="38" t="s">
        <v>7894</v>
      </c>
      <c r="G187" s="159" t="s">
        <v>206</v>
      </c>
      <c r="H187" s="162" t="s">
        <v>7895</v>
      </c>
      <c r="I187" s="324">
        <v>18.2</v>
      </c>
      <c r="J187" s="324">
        <v>-111</v>
      </c>
      <c r="K187" s="38">
        <v>12</v>
      </c>
      <c r="L187" s="38">
        <v>2024</v>
      </c>
      <c r="M187" s="155" t="s">
        <v>7910</v>
      </c>
      <c r="N187" s="181">
        <v>45406.638888888891</v>
      </c>
      <c r="O187" s="181">
        <v>45406.7</v>
      </c>
      <c r="P187" s="180">
        <v>45406.999305555553</v>
      </c>
      <c r="Q187" s="157">
        <v>45407.05972222222</v>
      </c>
      <c r="R187" s="38" t="s">
        <v>7924</v>
      </c>
      <c r="S187" s="239">
        <f t="shared" ref="S187:S200" si="35">P187 - O187</f>
        <v>0.29930555555620231</v>
      </c>
      <c r="T187" s="239">
        <f t="shared" ref="T187:T200" si="36">Q187 - N187</f>
        <v>0.42083333332993789</v>
      </c>
      <c r="U187" s="21">
        <f t="shared" ref="U187:U200" si="37">((VALUE(S187)) * 24) * 0.25</f>
        <v>1.7958333333372138</v>
      </c>
      <c r="V187"/>
      <c r="W187" s="38">
        <v>2217</v>
      </c>
      <c r="X187"/>
    </row>
    <row r="188" spans="1:24" ht="14">
      <c r="A188" t="s">
        <v>18</v>
      </c>
      <c r="B188" s="320" t="s">
        <v>7909</v>
      </c>
      <c r="C188" s="151" t="s">
        <v>7893</v>
      </c>
      <c r="D188" s="155" t="s">
        <v>1519</v>
      </c>
      <c r="E188" s="151" t="s">
        <v>7933</v>
      </c>
      <c r="F188" s="38" t="s">
        <v>7894</v>
      </c>
      <c r="G188" s="159" t="s">
        <v>206</v>
      </c>
      <c r="H188" s="162" t="s">
        <v>7895</v>
      </c>
      <c r="I188" s="324">
        <v>18.100000000000001</v>
      </c>
      <c r="J188" s="324">
        <v>-111</v>
      </c>
      <c r="K188" s="38">
        <v>12</v>
      </c>
      <c r="L188" s="38">
        <v>2024</v>
      </c>
      <c r="M188" s="155" t="s">
        <v>7909</v>
      </c>
      <c r="N188" s="181">
        <v>45406.044444444444</v>
      </c>
      <c r="O188" s="181">
        <v>45406.133333333331</v>
      </c>
      <c r="P188" s="180">
        <v>45406.175694444442</v>
      </c>
      <c r="Q188" s="157">
        <v>45406.265277777777</v>
      </c>
      <c r="R188" s="38" t="s">
        <v>7924</v>
      </c>
      <c r="S188" s="239">
        <f t="shared" si="35"/>
        <v>4.2361111110949423E-2</v>
      </c>
      <c r="T188" s="239">
        <f t="shared" si="36"/>
        <v>0.22083333333284827</v>
      </c>
      <c r="U188" s="21">
        <f t="shared" si="37"/>
        <v>0.25416666666569654</v>
      </c>
      <c r="V188"/>
      <c r="W188" s="38">
        <v>3463</v>
      </c>
      <c r="X188" t="s">
        <v>7931</v>
      </c>
    </row>
    <row r="189" spans="1:24" ht="14">
      <c r="A189" t="s">
        <v>18</v>
      </c>
      <c r="B189" s="320" t="s">
        <v>7908</v>
      </c>
      <c r="C189" s="151" t="s">
        <v>7893</v>
      </c>
      <c r="D189" s="155" t="s">
        <v>1519</v>
      </c>
      <c r="E189" s="151" t="s">
        <v>7933</v>
      </c>
      <c r="F189" s="38" t="s">
        <v>7894</v>
      </c>
      <c r="G189" s="159" t="s">
        <v>206</v>
      </c>
      <c r="H189" s="162" t="s">
        <v>7895</v>
      </c>
      <c r="I189" s="324">
        <v>17.899999999999999</v>
      </c>
      <c r="J189" s="324">
        <v>-110.6</v>
      </c>
      <c r="K189" s="38">
        <v>12</v>
      </c>
      <c r="L189" s="38">
        <v>2024</v>
      </c>
      <c r="M189" s="155" t="s">
        <v>7908</v>
      </c>
      <c r="N189" s="181">
        <v>45404.925000000003</v>
      </c>
      <c r="O189" s="181">
        <v>45404.990972222222</v>
      </c>
      <c r="P189" s="180">
        <v>45405.783333333333</v>
      </c>
      <c r="Q189" s="157">
        <v>45405.840277777781</v>
      </c>
      <c r="R189" s="38" t="s">
        <v>7923</v>
      </c>
      <c r="S189" s="239">
        <f t="shared" si="35"/>
        <v>0.79236111111094942</v>
      </c>
      <c r="T189" s="239">
        <f t="shared" si="36"/>
        <v>0.91527777777810115</v>
      </c>
      <c r="U189" s="21">
        <f t="shared" si="37"/>
        <v>4.7541666666656965</v>
      </c>
      <c r="V189"/>
      <c r="W189" s="38">
        <v>2374</v>
      </c>
      <c r="X189"/>
    </row>
    <row r="190" spans="1:24" ht="14">
      <c r="A190" t="s">
        <v>18</v>
      </c>
      <c r="B190" s="320" t="s">
        <v>7907</v>
      </c>
      <c r="C190" s="151" t="s">
        <v>7893</v>
      </c>
      <c r="D190" s="155" t="s">
        <v>1519</v>
      </c>
      <c r="E190" s="151" t="s">
        <v>7933</v>
      </c>
      <c r="F190" s="38" t="s">
        <v>7894</v>
      </c>
      <c r="G190" s="159" t="s">
        <v>206</v>
      </c>
      <c r="H190" s="162" t="s">
        <v>7895</v>
      </c>
      <c r="I190" s="324">
        <v>18.899999999999999</v>
      </c>
      <c r="J190" s="324">
        <v>-110.8</v>
      </c>
      <c r="K190" s="38">
        <v>12</v>
      </c>
      <c r="L190" s="38">
        <v>2024</v>
      </c>
      <c r="M190" s="155" t="s">
        <v>7907</v>
      </c>
      <c r="N190" s="181">
        <v>45403.04583333333</v>
      </c>
      <c r="O190" s="181">
        <v>45403.118055555555</v>
      </c>
      <c r="P190" s="180">
        <v>45404.00277777778</v>
      </c>
      <c r="Q190" s="157">
        <v>45404.059027777781</v>
      </c>
      <c r="R190" s="38" t="s">
        <v>7922</v>
      </c>
      <c r="S190" s="239">
        <f t="shared" si="35"/>
        <v>0.88472222222480923</v>
      </c>
      <c r="T190" s="239">
        <f t="shared" si="36"/>
        <v>1.0131944444510737</v>
      </c>
      <c r="U190" s="21">
        <f t="shared" si="37"/>
        <v>5.3083333333488554</v>
      </c>
      <c r="V190"/>
      <c r="W190" s="38">
        <v>2552</v>
      </c>
      <c r="X190" t="s">
        <v>7930</v>
      </c>
    </row>
    <row r="191" spans="1:24" ht="14">
      <c r="A191" t="s">
        <v>18</v>
      </c>
      <c r="B191" s="320" t="s">
        <v>7906</v>
      </c>
      <c r="C191" s="151" t="s">
        <v>7893</v>
      </c>
      <c r="D191" s="155" t="s">
        <v>1519</v>
      </c>
      <c r="E191" s="151" t="s">
        <v>7933</v>
      </c>
      <c r="F191" s="38" t="s">
        <v>7894</v>
      </c>
      <c r="G191" s="159" t="s">
        <v>206</v>
      </c>
      <c r="H191" s="162" t="s">
        <v>7895</v>
      </c>
      <c r="I191" s="324">
        <v>19</v>
      </c>
      <c r="J191" s="324">
        <v>-110.7</v>
      </c>
      <c r="K191" s="38">
        <v>12</v>
      </c>
      <c r="L191" s="38">
        <v>2024</v>
      </c>
      <c r="M191" s="155" t="s">
        <v>7906</v>
      </c>
      <c r="N191" s="181">
        <v>45401.804861111108</v>
      </c>
      <c r="O191" s="181">
        <v>45401.875</v>
      </c>
      <c r="P191" s="180">
        <v>45402.797222222223</v>
      </c>
      <c r="Q191" s="157">
        <v>45402.844444444447</v>
      </c>
      <c r="R191" s="38" t="s">
        <v>7921</v>
      </c>
      <c r="S191" s="239">
        <f t="shared" si="35"/>
        <v>0.92222222222335404</v>
      </c>
      <c r="T191" s="239">
        <f t="shared" si="36"/>
        <v>1.039583333338669</v>
      </c>
      <c r="U191" s="21">
        <f t="shared" si="37"/>
        <v>5.5333333333401242</v>
      </c>
      <c r="V191"/>
      <c r="W191" s="38">
        <v>2607</v>
      </c>
      <c r="X191"/>
    </row>
    <row r="192" spans="1:24" ht="14">
      <c r="A192" t="s">
        <v>18</v>
      </c>
      <c r="B192" s="320" t="s">
        <v>7905</v>
      </c>
      <c r="C192" s="151" t="s">
        <v>7893</v>
      </c>
      <c r="D192" s="155" t="s">
        <v>1519</v>
      </c>
      <c r="E192" s="151" t="s">
        <v>7933</v>
      </c>
      <c r="F192" s="38" t="s">
        <v>7894</v>
      </c>
      <c r="G192" s="159" t="s">
        <v>206</v>
      </c>
      <c r="H192" s="162" t="s">
        <v>7895</v>
      </c>
      <c r="I192" s="324">
        <v>18.899999999999999</v>
      </c>
      <c r="J192" s="324">
        <v>-111.2</v>
      </c>
      <c r="K192" s="38">
        <v>12</v>
      </c>
      <c r="L192" s="38">
        <v>2024</v>
      </c>
      <c r="M192" s="155" t="s">
        <v>7905</v>
      </c>
      <c r="N192" s="181">
        <v>45400.063888888886</v>
      </c>
      <c r="O192" s="181">
        <v>45400.147916666669</v>
      </c>
      <c r="P192" s="180">
        <v>45401.023611111108</v>
      </c>
      <c r="Q192" s="157">
        <v>45401.056250000001</v>
      </c>
      <c r="R192" s="38" t="s">
        <v>7920</v>
      </c>
      <c r="S192" s="239">
        <f t="shared" si="35"/>
        <v>0.87569444443943212</v>
      </c>
      <c r="T192" s="239">
        <f t="shared" si="36"/>
        <v>0.992361111115315</v>
      </c>
      <c r="U192" s="21">
        <f t="shared" si="37"/>
        <v>5.2541666666365927</v>
      </c>
      <c r="V192"/>
      <c r="W192" s="38">
        <v>2909</v>
      </c>
      <c r="X192" t="s">
        <v>7929</v>
      </c>
    </row>
    <row r="193" spans="1:24" ht="14">
      <c r="A193" t="s">
        <v>18</v>
      </c>
      <c r="B193" s="320" t="s">
        <v>7904</v>
      </c>
      <c r="C193" s="151" t="s">
        <v>7893</v>
      </c>
      <c r="D193" s="155" t="s">
        <v>1519</v>
      </c>
      <c r="E193" s="151" t="s">
        <v>7933</v>
      </c>
      <c r="F193" s="38" t="s">
        <v>7894</v>
      </c>
      <c r="G193" s="159" t="s">
        <v>206</v>
      </c>
      <c r="H193" s="162" t="s">
        <v>7895</v>
      </c>
      <c r="I193" s="324"/>
      <c r="J193" s="324"/>
      <c r="K193" s="38">
        <v>12</v>
      </c>
      <c r="L193" s="38">
        <v>2024</v>
      </c>
      <c r="M193" s="155" t="s">
        <v>7904</v>
      </c>
      <c r="N193" s="181">
        <v>45398.760416666664</v>
      </c>
      <c r="O193" s="181">
        <v>45398.820833333331</v>
      </c>
      <c r="P193" s="180">
        <v>45399.71875</v>
      </c>
      <c r="Q193" s="157">
        <v>45399.768055555556</v>
      </c>
      <c r="R193" s="38" t="s">
        <v>7919</v>
      </c>
      <c r="S193" s="239">
        <f t="shared" si="35"/>
        <v>0.89791666666860692</v>
      </c>
      <c r="T193" s="239">
        <f t="shared" si="36"/>
        <v>1.007638888891961</v>
      </c>
      <c r="U193" s="21">
        <f t="shared" si="37"/>
        <v>5.3875000000116415</v>
      </c>
      <c r="V193"/>
      <c r="W193" s="38">
        <v>2193</v>
      </c>
      <c r="X193" t="s">
        <v>7928</v>
      </c>
    </row>
    <row r="194" spans="1:24" ht="14">
      <c r="A194" t="s">
        <v>18</v>
      </c>
      <c r="B194" s="321" t="s">
        <v>7903</v>
      </c>
      <c r="C194" s="151" t="s">
        <v>7893</v>
      </c>
      <c r="D194" s="155" t="s">
        <v>1519</v>
      </c>
      <c r="E194" s="151" t="s">
        <v>7933</v>
      </c>
      <c r="F194" s="38" t="s">
        <v>7894</v>
      </c>
      <c r="G194" s="159" t="s">
        <v>206</v>
      </c>
      <c r="H194" s="162" t="s">
        <v>7895</v>
      </c>
      <c r="I194" s="324">
        <v>18.8</v>
      </c>
      <c r="J194" s="324">
        <v>-111.8</v>
      </c>
      <c r="K194" s="38">
        <v>12</v>
      </c>
      <c r="L194" s="38">
        <v>2024</v>
      </c>
      <c r="M194" s="325" t="s">
        <v>7903</v>
      </c>
      <c r="N194" s="318">
        <v>45397.050694444442</v>
      </c>
      <c r="O194" s="318">
        <v>45397.115972222222</v>
      </c>
      <c r="P194" s="326">
        <v>45398</v>
      </c>
      <c r="Q194" s="323">
        <v>45398.056944444441</v>
      </c>
      <c r="R194" s="316" t="s">
        <v>7918</v>
      </c>
      <c r="S194" s="239">
        <f t="shared" si="35"/>
        <v>0.88402777777810115</v>
      </c>
      <c r="T194" s="239">
        <f t="shared" si="36"/>
        <v>1.0062499999985448</v>
      </c>
      <c r="U194" s="21">
        <f t="shared" si="37"/>
        <v>5.3041666666686069</v>
      </c>
      <c r="V194"/>
      <c r="W194" s="316">
        <v>2142</v>
      </c>
      <c r="X194" s="317" t="s">
        <v>7927</v>
      </c>
    </row>
    <row r="195" spans="1:24" ht="14">
      <c r="A195" t="s">
        <v>18</v>
      </c>
      <c r="B195" s="321" t="s">
        <v>7902</v>
      </c>
      <c r="C195" s="151" t="s">
        <v>7893</v>
      </c>
      <c r="D195" s="155" t="s">
        <v>1519</v>
      </c>
      <c r="E195" s="151" t="s">
        <v>7933</v>
      </c>
      <c r="F195" s="38" t="s">
        <v>7894</v>
      </c>
      <c r="G195" s="159" t="s">
        <v>206</v>
      </c>
      <c r="H195" s="162" t="s">
        <v>7895</v>
      </c>
      <c r="I195" s="324">
        <v>17.7</v>
      </c>
      <c r="J195" s="324">
        <v>17.7</v>
      </c>
      <c r="K195" s="38">
        <v>12</v>
      </c>
      <c r="L195" s="38">
        <v>2024</v>
      </c>
      <c r="M195" s="325" t="s">
        <v>7902</v>
      </c>
      <c r="N195" s="318">
        <v>45394.968055555553</v>
      </c>
      <c r="O195" s="318">
        <v>45395.043749999997</v>
      </c>
      <c r="P195" s="326">
        <v>45395.991666666669</v>
      </c>
      <c r="Q195" s="323">
        <v>45396.057638888888</v>
      </c>
      <c r="R195" s="316" t="s">
        <v>7917</v>
      </c>
      <c r="S195" s="239">
        <f t="shared" si="35"/>
        <v>0.94791666667151731</v>
      </c>
      <c r="T195" s="239">
        <f t="shared" si="36"/>
        <v>1.0895833333343035</v>
      </c>
      <c r="U195" s="21">
        <f t="shared" si="37"/>
        <v>5.6875000000291038</v>
      </c>
      <c r="V195"/>
      <c r="W195" s="316">
        <v>2766</v>
      </c>
      <c r="X195" s="317" t="s">
        <v>7926</v>
      </c>
    </row>
    <row r="196" spans="1:24" ht="14">
      <c r="A196" t="s">
        <v>18</v>
      </c>
      <c r="B196" s="321" t="s">
        <v>7901</v>
      </c>
      <c r="C196" s="151" t="s">
        <v>7893</v>
      </c>
      <c r="D196" s="155" t="s">
        <v>1519</v>
      </c>
      <c r="E196" s="151" t="s">
        <v>7933</v>
      </c>
      <c r="F196" s="38" t="s">
        <v>7894</v>
      </c>
      <c r="G196" s="159" t="s">
        <v>206</v>
      </c>
      <c r="H196" s="162" t="s">
        <v>7895</v>
      </c>
      <c r="I196" s="324">
        <v>17.600000000000001</v>
      </c>
      <c r="J196" s="324">
        <v>-111</v>
      </c>
      <c r="K196" s="38">
        <v>12</v>
      </c>
      <c r="L196" s="38">
        <v>2024</v>
      </c>
      <c r="M196" s="325" t="s">
        <v>7901</v>
      </c>
      <c r="N196" s="318">
        <v>45393.773611111108</v>
      </c>
      <c r="O196" s="318">
        <v>45393.870833333334</v>
      </c>
      <c r="P196" s="326">
        <v>45394.686111111114</v>
      </c>
      <c r="Q196" s="323">
        <v>45394.767361111109</v>
      </c>
      <c r="R196" s="316" t="s">
        <v>7917</v>
      </c>
      <c r="S196" s="239">
        <f t="shared" si="35"/>
        <v>0.81527777777955635</v>
      </c>
      <c r="T196" s="239">
        <f t="shared" si="36"/>
        <v>0.99375000000145519</v>
      </c>
      <c r="U196" s="21">
        <f t="shared" si="37"/>
        <v>4.8916666666773381</v>
      </c>
      <c r="V196"/>
      <c r="W196" s="316">
        <v>3764</v>
      </c>
      <c r="X196" s="317" t="s">
        <v>7926</v>
      </c>
    </row>
    <row r="197" spans="1:24" ht="14">
      <c r="A197" t="s">
        <v>18</v>
      </c>
      <c r="B197" s="320" t="s">
        <v>7900</v>
      </c>
      <c r="C197" s="151" t="s">
        <v>7893</v>
      </c>
      <c r="D197" s="155" t="s">
        <v>1519</v>
      </c>
      <c r="E197" s="151" t="s">
        <v>7933</v>
      </c>
      <c r="F197" s="38" t="s">
        <v>7894</v>
      </c>
      <c r="G197" s="159" t="s">
        <v>206</v>
      </c>
      <c r="H197" s="162" t="s">
        <v>7895</v>
      </c>
      <c r="I197" s="324">
        <v>18.100000000000001</v>
      </c>
      <c r="J197" s="324">
        <v>-111.8</v>
      </c>
      <c r="K197" s="38">
        <v>12</v>
      </c>
      <c r="L197" s="38">
        <v>2024</v>
      </c>
      <c r="M197" s="155" t="s">
        <v>7900</v>
      </c>
      <c r="N197" s="181">
        <v>45391.049305555556</v>
      </c>
      <c r="O197" s="181">
        <v>45391.129861111112</v>
      </c>
      <c r="P197" s="180">
        <v>45392.003472222219</v>
      </c>
      <c r="Q197" s="157">
        <v>45392.060416666667</v>
      </c>
      <c r="R197" s="316" t="s">
        <v>7916</v>
      </c>
      <c r="S197" s="239">
        <f t="shared" si="35"/>
        <v>0.87361111110658385</v>
      </c>
      <c r="T197" s="239">
        <f t="shared" si="36"/>
        <v>1.0111111111109494</v>
      </c>
      <c r="U197" s="21">
        <f t="shared" si="37"/>
        <v>5.2416666666395031</v>
      </c>
      <c r="V197"/>
      <c r="W197" s="38">
        <v>2870</v>
      </c>
      <c r="X197" s="317" t="s">
        <v>7926</v>
      </c>
    </row>
    <row r="198" spans="1:24" ht="14">
      <c r="A198" t="s">
        <v>18</v>
      </c>
      <c r="B198" s="320" t="s">
        <v>7899</v>
      </c>
      <c r="C198" s="151" t="s">
        <v>7893</v>
      </c>
      <c r="D198" s="155" t="s">
        <v>1519</v>
      </c>
      <c r="E198" s="151" t="s">
        <v>7933</v>
      </c>
      <c r="F198" s="38" t="s">
        <v>7894</v>
      </c>
      <c r="G198" s="159" t="s">
        <v>206</v>
      </c>
      <c r="H198" s="162" t="s">
        <v>7895</v>
      </c>
      <c r="I198" s="324">
        <v>18</v>
      </c>
      <c r="J198" s="324">
        <v>-113.3</v>
      </c>
      <c r="K198" s="38">
        <v>12</v>
      </c>
      <c r="L198" s="38">
        <v>2024</v>
      </c>
      <c r="M198" s="155" t="s">
        <v>7899</v>
      </c>
      <c r="N198" s="181">
        <v>45388.966666666667</v>
      </c>
      <c r="O198" s="181">
        <v>45389.054861111108</v>
      </c>
      <c r="P198" s="180">
        <v>45389.890277777777</v>
      </c>
      <c r="Q198" s="157">
        <v>45389.973611111112</v>
      </c>
      <c r="R198" s="316" t="s">
        <v>7915</v>
      </c>
      <c r="S198" s="239">
        <f t="shared" si="35"/>
        <v>0.83541666666860692</v>
      </c>
      <c r="T198" s="239">
        <f t="shared" si="36"/>
        <v>1.0069444444452529</v>
      </c>
      <c r="U198" s="21">
        <f t="shared" si="37"/>
        <v>5.0125000000116415</v>
      </c>
      <c r="V198"/>
      <c r="W198" s="38">
        <v>3341</v>
      </c>
      <c r="X198" t="s">
        <v>7926</v>
      </c>
    </row>
    <row r="199" spans="1:24" ht="14">
      <c r="A199" t="s">
        <v>18</v>
      </c>
      <c r="B199" s="320" t="s">
        <v>7898</v>
      </c>
      <c r="C199" s="151" t="s">
        <v>7893</v>
      </c>
      <c r="D199" s="155" t="s">
        <v>1519</v>
      </c>
      <c r="E199" s="151" t="s">
        <v>7933</v>
      </c>
      <c r="F199" s="38" t="s">
        <v>7894</v>
      </c>
      <c r="G199" s="159" t="s">
        <v>206</v>
      </c>
      <c r="H199" s="162" t="s">
        <v>7895</v>
      </c>
      <c r="I199" s="324">
        <v>18.2</v>
      </c>
      <c r="J199" s="324">
        <v>-113.9</v>
      </c>
      <c r="K199" s="38">
        <v>12</v>
      </c>
      <c r="L199" s="38">
        <v>2024</v>
      </c>
      <c r="M199" s="155" t="s">
        <v>7898</v>
      </c>
      <c r="N199" s="181">
        <v>45387.763194444444</v>
      </c>
      <c r="O199" s="181">
        <v>45387.829861111109</v>
      </c>
      <c r="P199" s="180">
        <v>45388.714583333334</v>
      </c>
      <c r="Q199" s="157">
        <v>45388.756249999999</v>
      </c>
      <c r="R199" s="38" t="s">
        <v>7914</v>
      </c>
      <c r="S199" s="239">
        <f t="shared" si="35"/>
        <v>0.88472222222480923</v>
      </c>
      <c r="T199" s="239">
        <f t="shared" si="36"/>
        <v>0.99305555555474712</v>
      </c>
      <c r="U199" s="21">
        <f t="shared" si="37"/>
        <v>5.3083333333488554</v>
      </c>
      <c r="V199"/>
      <c r="W199" s="38">
        <v>2252</v>
      </c>
      <c r="X199" s="317" t="s">
        <v>7926</v>
      </c>
    </row>
    <row r="200" spans="1:24" ht="14">
      <c r="A200" t="s">
        <v>18</v>
      </c>
      <c r="B200" s="320" t="s">
        <v>7897</v>
      </c>
      <c r="C200" s="151" t="s">
        <v>7893</v>
      </c>
      <c r="D200" s="155" t="s">
        <v>1519</v>
      </c>
      <c r="E200" s="151" t="s">
        <v>7933</v>
      </c>
      <c r="F200" s="38" t="s">
        <v>7894</v>
      </c>
      <c r="G200" s="159" t="s">
        <v>206</v>
      </c>
      <c r="H200" s="162" t="s">
        <v>7895</v>
      </c>
      <c r="I200" s="324">
        <v>18.3</v>
      </c>
      <c r="J200" s="324">
        <v>-114.5</v>
      </c>
      <c r="K200" s="38">
        <v>11</v>
      </c>
      <c r="L200" s="38">
        <v>2024</v>
      </c>
      <c r="M200" s="155" t="s">
        <v>7897</v>
      </c>
      <c r="N200" s="157">
        <v>45385.817361111112</v>
      </c>
      <c r="O200" s="157">
        <v>45385.884027777778</v>
      </c>
      <c r="P200" s="157">
        <v>45386.757638888892</v>
      </c>
      <c r="Q200" s="157">
        <v>45386.805555555555</v>
      </c>
      <c r="R200" s="38" t="s">
        <v>7913</v>
      </c>
      <c r="S200" s="239">
        <f t="shared" si="35"/>
        <v>0.87361111111385981</v>
      </c>
      <c r="T200" s="239">
        <f t="shared" si="36"/>
        <v>0.9881944444423425</v>
      </c>
      <c r="U200" s="21">
        <f t="shared" si="37"/>
        <v>5.2416666666831588</v>
      </c>
      <c r="V200"/>
      <c r="W200" s="38">
        <v>2073</v>
      </c>
      <c r="X200" t="s">
        <v>7925</v>
      </c>
    </row>
    <row r="201" spans="1:24">
      <c r="A201" t="s">
        <v>18</v>
      </c>
      <c r="B201" s="320" t="s">
        <v>7877</v>
      </c>
      <c r="C201" s="151" t="s">
        <v>7825</v>
      </c>
      <c r="D201" s="261" t="s">
        <v>466</v>
      </c>
      <c r="E201" s="151" t="s">
        <v>7826</v>
      </c>
      <c r="F201" s="38" t="s">
        <v>1107</v>
      </c>
      <c r="G201" s="157" t="s">
        <v>273</v>
      </c>
      <c r="H201" s="176" t="s">
        <v>1830</v>
      </c>
      <c r="I201" s="38">
        <v>44.5</v>
      </c>
      <c r="J201" s="38">
        <v>-125.4</v>
      </c>
      <c r="K201" s="38" t="s">
        <v>7305</v>
      </c>
      <c r="L201" s="38">
        <v>2023</v>
      </c>
      <c r="M201" s="155" t="s">
        <v>7877</v>
      </c>
      <c r="N201" s="181">
        <v>45187.189583333333</v>
      </c>
      <c r="O201" s="181">
        <v>45187.274305555555</v>
      </c>
      <c r="P201" s="180">
        <v>45187.511805555558</v>
      </c>
      <c r="Q201" s="157">
        <v>45187.59652777778</v>
      </c>
      <c r="R201" s="38" t="s">
        <v>1622</v>
      </c>
      <c r="S201" s="239">
        <f t="shared" ref="S201:S251" si="38">P201 - O201</f>
        <v>0.23750000000291038</v>
      </c>
      <c r="T201" s="239">
        <f t="shared" ref="T201:T251" si="39">Q201 - N201</f>
        <v>0.40694444444670808</v>
      </c>
      <c r="U201" s="21">
        <f t="shared" ref="U201:U251" si="40">((VALUE(S201)) * 24) * 0.25</f>
        <v>1.4250000000174623</v>
      </c>
      <c r="V201"/>
      <c r="W201" s="223">
        <v>2906.1210000000001</v>
      </c>
      <c r="X201"/>
    </row>
    <row r="202" spans="1:24">
      <c r="A202" t="s">
        <v>18</v>
      </c>
      <c r="B202" s="320" t="s">
        <v>7876</v>
      </c>
      <c r="C202" s="151" t="s">
        <v>7825</v>
      </c>
      <c r="D202" s="261" t="s">
        <v>466</v>
      </c>
      <c r="E202" s="151" t="s">
        <v>7826</v>
      </c>
      <c r="F202" s="38" t="s">
        <v>1107</v>
      </c>
      <c r="G202" s="157" t="s">
        <v>273</v>
      </c>
      <c r="H202" s="176" t="s">
        <v>1830</v>
      </c>
      <c r="I202" s="38">
        <v>45.9</v>
      </c>
      <c r="J202" s="38">
        <v>-130</v>
      </c>
      <c r="K202" s="38" t="s">
        <v>7306</v>
      </c>
      <c r="L202" s="38">
        <v>2023</v>
      </c>
      <c r="M202" s="155" t="s">
        <v>7876</v>
      </c>
      <c r="N202" s="181">
        <v>45186.299305555556</v>
      </c>
      <c r="O202" s="181">
        <v>45186.349305555559</v>
      </c>
      <c r="P202" s="180">
        <v>45186.37222222222</v>
      </c>
      <c r="Q202" s="157">
        <v>45186.415277777778</v>
      </c>
      <c r="R202" s="38" t="s">
        <v>1558</v>
      </c>
      <c r="S202" s="239">
        <f t="shared" si="38"/>
        <v>2.2916666661330964E-2</v>
      </c>
      <c r="T202" s="239">
        <f t="shared" si="39"/>
        <v>0.11597222222189885</v>
      </c>
      <c r="U202" s="21">
        <f t="shared" si="40"/>
        <v>0.13749999996798579</v>
      </c>
      <c r="V202"/>
      <c r="W202" s="223">
        <v>1539.876</v>
      </c>
      <c r="X202"/>
    </row>
    <row r="203" spans="1:24">
      <c r="A203" t="s">
        <v>18</v>
      </c>
      <c r="B203" s="320" t="s">
        <v>7875</v>
      </c>
      <c r="C203" s="151" t="s">
        <v>7825</v>
      </c>
      <c r="D203" s="261" t="s">
        <v>466</v>
      </c>
      <c r="E203" s="151" t="s">
        <v>7826</v>
      </c>
      <c r="F203" s="38" t="s">
        <v>1107</v>
      </c>
      <c r="G203" s="157" t="s">
        <v>273</v>
      </c>
      <c r="H203" s="176" t="s">
        <v>1830</v>
      </c>
      <c r="I203" s="38">
        <v>45.9</v>
      </c>
      <c r="J203" s="38">
        <v>-130</v>
      </c>
      <c r="K203" s="38" t="s">
        <v>7306</v>
      </c>
      <c r="L203" s="38">
        <v>2023</v>
      </c>
      <c r="M203" s="155" t="s">
        <v>7875</v>
      </c>
      <c r="N203" s="181">
        <v>45186.067361111112</v>
      </c>
      <c r="O203" s="181">
        <v>45186.112500000003</v>
      </c>
      <c r="P203" s="180">
        <v>45186.152777777781</v>
      </c>
      <c r="Q203" s="157">
        <v>45186.2</v>
      </c>
      <c r="R203" s="38" t="s">
        <v>7888</v>
      </c>
      <c r="S203" s="239">
        <f t="shared" si="38"/>
        <v>4.0277777778101154E-2</v>
      </c>
      <c r="T203" s="239">
        <f t="shared" si="39"/>
        <v>0.132638888884685</v>
      </c>
      <c r="U203" s="21">
        <f t="shared" si="40"/>
        <v>0.24166666666860692</v>
      </c>
      <c r="V203"/>
      <c r="W203" s="223">
        <v>1516</v>
      </c>
      <c r="X203"/>
    </row>
    <row r="204" spans="1:24">
      <c r="A204" t="s">
        <v>18</v>
      </c>
      <c r="B204" s="320" t="s">
        <v>7874</v>
      </c>
      <c r="C204" s="151" t="s">
        <v>7825</v>
      </c>
      <c r="D204" s="261" t="s">
        <v>466</v>
      </c>
      <c r="E204" s="151" t="s">
        <v>7826</v>
      </c>
      <c r="F204" s="38" t="s">
        <v>1107</v>
      </c>
      <c r="G204" s="157" t="s">
        <v>273</v>
      </c>
      <c r="H204" s="176" t="s">
        <v>1830</v>
      </c>
      <c r="I204" s="38">
        <v>45.9</v>
      </c>
      <c r="J204" s="38">
        <v>-130</v>
      </c>
      <c r="K204" s="38" t="s">
        <v>7306</v>
      </c>
      <c r="L204" s="38">
        <v>2023</v>
      </c>
      <c r="M204" s="155" t="s">
        <v>7874</v>
      </c>
      <c r="N204" s="181">
        <v>45185.814583333333</v>
      </c>
      <c r="O204" s="181">
        <v>45185.859027777777</v>
      </c>
      <c r="P204" s="180">
        <v>45185.921527777777</v>
      </c>
      <c r="Q204" s="157">
        <v>45185.966666666667</v>
      </c>
      <c r="R204" s="38" t="s">
        <v>7887</v>
      </c>
      <c r="S204" s="239">
        <f t="shared" si="38"/>
        <v>6.25E-2</v>
      </c>
      <c r="T204" s="239">
        <f t="shared" si="39"/>
        <v>0.15208333333430346</v>
      </c>
      <c r="U204" s="21">
        <f t="shared" si="40"/>
        <v>0.375</v>
      </c>
      <c r="V204"/>
      <c r="W204" s="223">
        <v>1519</v>
      </c>
      <c r="X204"/>
    </row>
    <row r="205" spans="1:24">
      <c r="A205" t="s">
        <v>18</v>
      </c>
      <c r="B205" s="320" t="s">
        <v>7873</v>
      </c>
      <c r="C205" s="151" t="s">
        <v>7825</v>
      </c>
      <c r="D205" s="261" t="s">
        <v>466</v>
      </c>
      <c r="E205" s="151" t="s">
        <v>7826</v>
      </c>
      <c r="F205" s="38" t="s">
        <v>1107</v>
      </c>
      <c r="G205" s="157" t="s">
        <v>273</v>
      </c>
      <c r="H205" s="176" t="s">
        <v>1830</v>
      </c>
      <c r="I205" s="38">
        <v>45.9</v>
      </c>
      <c r="J205" s="38">
        <v>-130</v>
      </c>
      <c r="K205" s="38" t="s">
        <v>7306</v>
      </c>
      <c r="L205" s="38">
        <v>2023</v>
      </c>
      <c r="M205" s="155" t="s">
        <v>7873</v>
      </c>
      <c r="N205" s="181">
        <v>45185.540277777778</v>
      </c>
      <c r="O205" s="181">
        <v>45185.590277777781</v>
      </c>
      <c r="P205" s="180">
        <v>45185.691666666666</v>
      </c>
      <c r="Q205" s="157">
        <v>45185.738194444442</v>
      </c>
      <c r="R205" s="38" t="s">
        <v>7886</v>
      </c>
      <c r="S205" s="239">
        <f t="shared" si="38"/>
        <v>0.101388888884685</v>
      </c>
      <c r="T205" s="239">
        <f t="shared" si="39"/>
        <v>0.19791666666424135</v>
      </c>
      <c r="U205" s="21">
        <f t="shared" si="40"/>
        <v>0.60833333330811001</v>
      </c>
      <c r="V205"/>
      <c r="W205" s="223">
        <v>1518</v>
      </c>
      <c r="X205"/>
    </row>
    <row r="206" spans="1:24">
      <c r="A206" t="s">
        <v>18</v>
      </c>
      <c r="B206" s="320" t="s">
        <v>7872</v>
      </c>
      <c r="C206" s="151" t="s">
        <v>7825</v>
      </c>
      <c r="D206" s="261" t="s">
        <v>466</v>
      </c>
      <c r="E206" s="151" t="s">
        <v>7826</v>
      </c>
      <c r="F206" s="38" t="s">
        <v>1107</v>
      </c>
      <c r="G206" s="157" t="s">
        <v>273</v>
      </c>
      <c r="H206" s="176" t="s">
        <v>1830</v>
      </c>
      <c r="I206" s="38">
        <v>44.4</v>
      </c>
      <c r="J206" s="38">
        <v>-125</v>
      </c>
      <c r="K206" s="38" t="s">
        <v>7305</v>
      </c>
      <c r="L206" s="38">
        <v>2023</v>
      </c>
      <c r="M206" s="155" t="s">
        <v>7872</v>
      </c>
      <c r="N206" s="181">
        <v>45184.384027777778</v>
      </c>
      <c r="O206" s="181">
        <v>45184.397916666669</v>
      </c>
      <c r="P206" s="180">
        <v>45184.513194444444</v>
      </c>
      <c r="Q206" s="157">
        <v>45184.519444444442</v>
      </c>
      <c r="R206" s="38" t="s">
        <v>1660</v>
      </c>
      <c r="S206" s="239">
        <f t="shared" si="38"/>
        <v>0.11527777777519077</v>
      </c>
      <c r="T206" s="239">
        <f t="shared" si="39"/>
        <v>0.13541666666424135</v>
      </c>
      <c r="U206" s="21">
        <f t="shared" si="40"/>
        <v>0.69166666665114462</v>
      </c>
      <c r="V206"/>
      <c r="W206" s="223">
        <v>81.123000000000005</v>
      </c>
      <c r="X206"/>
    </row>
    <row r="207" spans="1:24">
      <c r="A207" t="s">
        <v>18</v>
      </c>
      <c r="B207" s="320" t="s">
        <v>7871</v>
      </c>
      <c r="C207" s="151" t="s">
        <v>7825</v>
      </c>
      <c r="D207" s="261" t="s">
        <v>466</v>
      </c>
      <c r="E207" s="151" t="s">
        <v>7826</v>
      </c>
      <c r="F207" s="38" t="s">
        <v>1107</v>
      </c>
      <c r="G207" s="157" t="s">
        <v>273</v>
      </c>
      <c r="H207" s="176" t="s">
        <v>1830</v>
      </c>
      <c r="I207" s="38">
        <v>45.9</v>
      </c>
      <c r="J207" s="38">
        <v>-130</v>
      </c>
      <c r="K207" s="38" t="s">
        <v>7306</v>
      </c>
      <c r="L207" s="38">
        <v>2023</v>
      </c>
      <c r="M207" s="155" t="s">
        <v>7871</v>
      </c>
      <c r="N207" s="181">
        <v>45182.884722222225</v>
      </c>
      <c r="O207" s="181">
        <v>45182.930555555555</v>
      </c>
      <c r="P207" s="180">
        <v>45182.979166666664</v>
      </c>
      <c r="Q207" s="157">
        <v>45183.03125</v>
      </c>
      <c r="R207" s="38" t="s">
        <v>7885</v>
      </c>
      <c r="S207" s="239">
        <f t="shared" si="38"/>
        <v>4.8611111109494232E-2</v>
      </c>
      <c r="T207" s="239">
        <f t="shared" si="39"/>
        <v>0.14652777777519077</v>
      </c>
      <c r="U207" s="21">
        <f t="shared" si="40"/>
        <v>0.29166666665696539</v>
      </c>
      <c r="V207"/>
      <c r="W207" s="223">
        <v>1519</v>
      </c>
      <c r="X207"/>
    </row>
    <row r="208" spans="1:24">
      <c r="A208" t="s">
        <v>18</v>
      </c>
      <c r="B208" s="320" t="s">
        <v>7870</v>
      </c>
      <c r="C208" s="151" t="s">
        <v>7825</v>
      </c>
      <c r="D208" s="261" t="s">
        <v>466</v>
      </c>
      <c r="E208" s="151" t="s">
        <v>7826</v>
      </c>
      <c r="F208" s="38" t="s">
        <v>1107</v>
      </c>
      <c r="G208" s="157" t="s">
        <v>273</v>
      </c>
      <c r="H208" s="176" t="s">
        <v>1830</v>
      </c>
      <c r="I208" s="38">
        <v>46</v>
      </c>
      <c r="J208" s="38">
        <v>-130</v>
      </c>
      <c r="K208" s="38" t="s">
        <v>7306</v>
      </c>
      <c r="L208" s="38">
        <v>2023</v>
      </c>
      <c r="M208" s="155" t="s">
        <v>7870</v>
      </c>
      <c r="N208" s="181">
        <v>45182.48541666667</v>
      </c>
      <c r="O208" s="181">
        <v>45182.538194444445</v>
      </c>
      <c r="P208" s="180">
        <v>45182.595833333333</v>
      </c>
      <c r="Q208" s="157">
        <v>45182.642361111109</v>
      </c>
      <c r="R208" s="38" t="s">
        <v>1949</v>
      </c>
      <c r="S208" s="239">
        <f t="shared" si="38"/>
        <v>5.7638888887595385E-2</v>
      </c>
      <c r="T208" s="239">
        <f t="shared" si="39"/>
        <v>0.15694444443943212</v>
      </c>
      <c r="U208" s="21">
        <f t="shared" si="40"/>
        <v>0.34583333332557231</v>
      </c>
      <c r="V208"/>
      <c r="W208" s="223">
        <v>1524</v>
      </c>
      <c r="X208"/>
    </row>
    <row r="209" spans="1:24">
      <c r="A209" t="s">
        <v>18</v>
      </c>
      <c r="B209" s="320" t="s">
        <v>7869</v>
      </c>
      <c r="C209" s="151" t="s">
        <v>7825</v>
      </c>
      <c r="D209" s="261" t="s">
        <v>466</v>
      </c>
      <c r="E209" s="151" t="s">
        <v>7826</v>
      </c>
      <c r="F209" s="38" t="s">
        <v>1107</v>
      </c>
      <c r="G209" s="157" t="s">
        <v>273</v>
      </c>
      <c r="H209" s="176" t="s">
        <v>1830</v>
      </c>
      <c r="I209" s="38">
        <v>45.8</v>
      </c>
      <c r="J209" s="38">
        <v>-129.80000000000001</v>
      </c>
      <c r="K209" s="38" t="s">
        <v>7306</v>
      </c>
      <c r="L209" s="38">
        <v>2023</v>
      </c>
      <c r="M209" s="155" t="s">
        <v>7869</v>
      </c>
      <c r="N209" s="181">
        <v>45182.095833333333</v>
      </c>
      <c r="O209" s="181">
        <v>45182.169444444444</v>
      </c>
      <c r="P209" s="180">
        <v>45182.222916666666</v>
      </c>
      <c r="Q209" s="157">
        <v>45182.297222222223</v>
      </c>
      <c r="R209" s="38" t="s">
        <v>1364</v>
      </c>
      <c r="S209" s="239">
        <f t="shared" si="38"/>
        <v>5.3472222221898846E-2</v>
      </c>
      <c r="T209" s="239">
        <f t="shared" si="39"/>
        <v>0.20138888889050577</v>
      </c>
      <c r="U209" s="21">
        <f t="shared" si="40"/>
        <v>0.32083333333139308</v>
      </c>
      <c r="V209"/>
      <c r="W209" s="223">
        <v>2607.2170000000001</v>
      </c>
      <c r="X209"/>
    </row>
    <row r="210" spans="1:24">
      <c r="A210" t="s">
        <v>18</v>
      </c>
      <c r="B210" s="321" t="s">
        <v>7868</v>
      </c>
      <c r="C210" s="151" t="s">
        <v>7825</v>
      </c>
      <c r="D210" s="261" t="s">
        <v>466</v>
      </c>
      <c r="E210" s="151" t="s">
        <v>7826</v>
      </c>
      <c r="F210" s="38" t="s">
        <v>1107</v>
      </c>
      <c r="G210" s="157" t="s">
        <v>273</v>
      </c>
      <c r="H210" s="176" t="s">
        <v>1830</v>
      </c>
      <c r="I210" s="38">
        <v>45.8</v>
      </c>
      <c r="J210" s="38">
        <v>-129.80000000000001</v>
      </c>
      <c r="K210" s="38" t="s">
        <v>7306</v>
      </c>
      <c r="L210" s="38">
        <v>2023</v>
      </c>
      <c r="M210" s="325" t="s">
        <v>7868</v>
      </c>
      <c r="N210" s="318">
        <v>45181.704861111109</v>
      </c>
      <c r="O210" s="318">
        <v>45181.720138888886</v>
      </c>
      <c r="P210" s="326">
        <v>45181.92083333333</v>
      </c>
      <c r="Q210" s="323">
        <v>45181.93472222222</v>
      </c>
      <c r="R210" s="316" t="s">
        <v>1364</v>
      </c>
      <c r="S210" s="239">
        <f t="shared" si="38"/>
        <v>0.20069444444379769</v>
      </c>
      <c r="T210" s="239">
        <f t="shared" si="39"/>
        <v>0.22986111111094942</v>
      </c>
      <c r="U210" s="21">
        <f t="shared" si="40"/>
        <v>1.2041666666627862</v>
      </c>
      <c r="V210"/>
      <c r="W210" s="319">
        <v>2607</v>
      </c>
      <c r="X210" s="317"/>
    </row>
    <row r="211" spans="1:24">
      <c r="A211" t="s">
        <v>18</v>
      </c>
      <c r="B211" s="321" t="s">
        <v>7867</v>
      </c>
      <c r="C211" s="151" t="s">
        <v>7825</v>
      </c>
      <c r="D211" s="261" t="s">
        <v>466</v>
      </c>
      <c r="E211" s="151" t="s">
        <v>7826</v>
      </c>
      <c r="F211" s="38" t="s">
        <v>1107</v>
      </c>
      <c r="G211" s="157" t="s">
        <v>273</v>
      </c>
      <c r="H211" s="176" t="s">
        <v>1830</v>
      </c>
      <c r="I211" s="38">
        <v>44.5</v>
      </c>
      <c r="J211" s="38">
        <v>-125.4</v>
      </c>
      <c r="K211" s="38" t="s">
        <v>7305</v>
      </c>
      <c r="L211" s="38">
        <v>2023</v>
      </c>
      <c r="M211" s="325" t="s">
        <v>7867</v>
      </c>
      <c r="N211" s="318">
        <v>45180.640972222223</v>
      </c>
      <c r="O211" s="318">
        <v>45180.674305555556</v>
      </c>
      <c r="P211" s="326">
        <v>45180.767361111109</v>
      </c>
      <c r="Q211" s="323">
        <v>45180.777083333334</v>
      </c>
      <c r="R211" s="316" t="s">
        <v>1622</v>
      </c>
      <c r="S211" s="239">
        <f t="shared" si="38"/>
        <v>9.3055555553291924E-2</v>
      </c>
      <c r="T211" s="239">
        <f t="shared" si="39"/>
        <v>0.13611111111094942</v>
      </c>
      <c r="U211" s="21">
        <f t="shared" si="40"/>
        <v>0.55833333331975155</v>
      </c>
      <c r="V211"/>
      <c r="W211" s="319">
        <v>164</v>
      </c>
      <c r="X211" s="317"/>
    </row>
    <row r="212" spans="1:24">
      <c r="A212" t="s">
        <v>18</v>
      </c>
      <c r="B212" s="321" t="s">
        <v>7866</v>
      </c>
      <c r="C212" s="151" t="s">
        <v>7825</v>
      </c>
      <c r="D212" s="261" t="s">
        <v>466</v>
      </c>
      <c r="E212" s="151" t="s">
        <v>7826</v>
      </c>
      <c r="F212" s="38" t="s">
        <v>1107</v>
      </c>
      <c r="G212" s="157" t="s">
        <v>273</v>
      </c>
      <c r="H212" s="176" t="s">
        <v>1830</v>
      </c>
      <c r="I212" s="38">
        <v>44.4</v>
      </c>
      <c r="J212" s="38">
        <v>-125</v>
      </c>
      <c r="K212" s="38" t="s">
        <v>7305</v>
      </c>
      <c r="L212" s="38">
        <v>2023</v>
      </c>
      <c r="M212" s="325" t="s">
        <v>7866</v>
      </c>
      <c r="N212" s="318">
        <v>45180.074305555558</v>
      </c>
      <c r="O212" s="318">
        <v>45180.097222222219</v>
      </c>
      <c r="P212" s="326">
        <v>45180.229861111111</v>
      </c>
      <c r="Q212" s="323">
        <v>45180.241666666669</v>
      </c>
      <c r="R212" s="316" t="s">
        <v>1660</v>
      </c>
      <c r="S212" s="239">
        <f t="shared" si="38"/>
        <v>0.13263888889196096</v>
      </c>
      <c r="T212" s="239">
        <f t="shared" si="39"/>
        <v>0.16736111111094942</v>
      </c>
      <c r="U212" s="21">
        <f t="shared" si="40"/>
        <v>0.79583333335176576</v>
      </c>
      <c r="V212"/>
      <c r="W212" s="319">
        <v>583.11</v>
      </c>
      <c r="X212" s="317"/>
    </row>
    <row r="213" spans="1:24">
      <c r="A213" t="s">
        <v>18</v>
      </c>
      <c r="B213" s="320" t="s">
        <v>7865</v>
      </c>
      <c r="C213" s="151" t="s">
        <v>7825</v>
      </c>
      <c r="D213" s="261" t="s">
        <v>466</v>
      </c>
      <c r="E213" s="151" t="s">
        <v>7826</v>
      </c>
      <c r="F213" s="38" t="s">
        <v>1107</v>
      </c>
      <c r="G213" s="157" t="s">
        <v>273</v>
      </c>
      <c r="H213" s="176" t="s">
        <v>1830</v>
      </c>
      <c r="I213" s="38">
        <v>44.4</v>
      </c>
      <c r="J213" s="38">
        <v>-125</v>
      </c>
      <c r="K213" s="38" t="s">
        <v>7305</v>
      </c>
      <c r="L213" s="38">
        <v>2023</v>
      </c>
      <c r="M213" s="155" t="s">
        <v>7865</v>
      </c>
      <c r="N213" s="181">
        <v>45179.209027777775</v>
      </c>
      <c r="O213" s="181">
        <v>45179.231944444444</v>
      </c>
      <c r="P213" s="180">
        <v>45179.3125</v>
      </c>
      <c r="Q213" s="157">
        <v>45179.336805555555</v>
      </c>
      <c r="R213" s="316" t="s">
        <v>1660</v>
      </c>
      <c r="S213" s="239">
        <f t="shared" si="38"/>
        <v>8.0555555556202307E-2</v>
      </c>
      <c r="T213" s="239">
        <f t="shared" si="39"/>
        <v>0.12777777777955635</v>
      </c>
      <c r="U213" s="21">
        <f t="shared" si="40"/>
        <v>0.48333333333721384</v>
      </c>
      <c r="V213"/>
      <c r="W213" s="223">
        <v>581.54499999999996</v>
      </c>
      <c r="X213"/>
    </row>
    <row r="214" spans="1:24">
      <c r="A214" t="s">
        <v>18</v>
      </c>
      <c r="B214" s="320" t="s">
        <v>7864</v>
      </c>
      <c r="C214" s="151" t="s">
        <v>7825</v>
      </c>
      <c r="D214" s="261" t="s">
        <v>466</v>
      </c>
      <c r="E214" s="151" t="s">
        <v>7826</v>
      </c>
      <c r="F214" s="38" t="s">
        <v>1107</v>
      </c>
      <c r="G214" s="157" t="s">
        <v>273</v>
      </c>
      <c r="H214" s="176" t="s">
        <v>1830</v>
      </c>
      <c r="I214" s="38">
        <v>44.4</v>
      </c>
      <c r="J214" s="38">
        <v>-125</v>
      </c>
      <c r="K214" s="38" t="s">
        <v>7305</v>
      </c>
      <c r="L214" s="38">
        <v>2023</v>
      </c>
      <c r="M214" s="155" t="s">
        <v>7864</v>
      </c>
      <c r="N214" s="181">
        <v>45178.565972222219</v>
      </c>
      <c r="O214" s="181">
        <v>45178.578472222223</v>
      </c>
      <c r="P214" s="180">
        <v>45178.585416666669</v>
      </c>
      <c r="Q214" s="157">
        <v>45178.59375</v>
      </c>
      <c r="R214" s="316" t="s">
        <v>1660</v>
      </c>
      <c r="S214" s="239">
        <f t="shared" si="38"/>
        <v>6.9444444452528842E-3</v>
      </c>
      <c r="T214" s="239">
        <f t="shared" si="39"/>
        <v>2.7777777781011537E-2</v>
      </c>
      <c r="U214" s="21">
        <f t="shared" si="40"/>
        <v>4.1666666671517305E-2</v>
      </c>
      <c r="V214"/>
      <c r="W214" s="223">
        <v>86.564999999999998</v>
      </c>
      <c r="X214" t="s">
        <v>7892</v>
      </c>
    </row>
    <row r="215" spans="1:24">
      <c r="A215" t="s">
        <v>18</v>
      </c>
      <c r="B215" s="320" t="s">
        <v>7863</v>
      </c>
      <c r="C215" s="151" t="s">
        <v>7825</v>
      </c>
      <c r="D215" s="261" t="s">
        <v>466</v>
      </c>
      <c r="E215" s="151" t="s">
        <v>7826</v>
      </c>
      <c r="F215" s="38" t="s">
        <v>1107</v>
      </c>
      <c r="G215" s="157" t="s">
        <v>273</v>
      </c>
      <c r="H215" s="176" t="s">
        <v>1830</v>
      </c>
      <c r="I215" s="38">
        <v>44.4</v>
      </c>
      <c r="J215" s="38">
        <v>-125</v>
      </c>
      <c r="K215" s="38" t="s">
        <v>7305</v>
      </c>
      <c r="L215" s="38">
        <v>2023</v>
      </c>
      <c r="M215" s="155" t="s">
        <v>7863</v>
      </c>
      <c r="N215" s="181">
        <v>45178.330555555556</v>
      </c>
      <c r="O215" s="181">
        <v>45178.350694444445</v>
      </c>
      <c r="P215" s="180">
        <v>45178.42083333333</v>
      </c>
      <c r="Q215" s="157">
        <v>45178.447222222225</v>
      </c>
      <c r="R215" s="316" t="s">
        <v>1660</v>
      </c>
      <c r="S215" s="239">
        <f t="shared" si="38"/>
        <v>7.0138888884685002E-2</v>
      </c>
      <c r="T215" s="239">
        <f t="shared" si="39"/>
        <v>0.11666666666860692</v>
      </c>
      <c r="U215" s="21">
        <f t="shared" si="40"/>
        <v>0.42083333330811001</v>
      </c>
      <c r="V215"/>
      <c r="W215" s="223">
        <v>581.31600000000003</v>
      </c>
      <c r="X215"/>
    </row>
    <row r="216" spans="1:24">
      <c r="A216" t="s">
        <v>18</v>
      </c>
      <c r="B216" s="320" t="s">
        <v>7862</v>
      </c>
      <c r="C216" s="151" t="s">
        <v>7825</v>
      </c>
      <c r="D216" s="261" t="s">
        <v>466</v>
      </c>
      <c r="E216" s="151" t="s">
        <v>7826</v>
      </c>
      <c r="F216" s="38" t="s">
        <v>1107</v>
      </c>
      <c r="G216" s="157" t="s">
        <v>273</v>
      </c>
      <c r="H216" s="176" t="s">
        <v>1830</v>
      </c>
      <c r="I216" s="38">
        <v>45.9</v>
      </c>
      <c r="J216" s="38">
        <v>-130</v>
      </c>
      <c r="K216" s="38" t="s">
        <v>7306</v>
      </c>
      <c r="L216" s="38">
        <v>2023</v>
      </c>
      <c r="M216" s="155" t="s">
        <v>7862</v>
      </c>
      <c r="N216" s="157">
        <v>45174.884027777778</v>
      </c>
      <c r="O216" s="157">
        <v>45174.931250000001</v>
      </c>
      <c r="P216" s="157">
        <v>45174.995833333334</v>
      </c>
      <c r="Q216" s="157">
        <v>45175.042361111111</v>
      </c>
      <c r="R216" s="316" t="s">
        <v>7882</v>
      </c>
      <c r="S216" s="239">
        <f t="shared" si="38"/>
        <v>6.4583333332848269E-2</v>
      </c>
      <c r="T216" s="239">
        <f t="shared" si="39"/>
        <v>0.15833333333284827</v>
      </c>
      <c r="U216" s="21">
        <f t="shared" si="40"/>
        <v>0.38749999999708962</v>
      </c>
      <c r="V216"/>
      <c r="W216" s="223">
        <v>1541.193</v>
      </c>
      <c r="X216"/>
    </row>
    <row r="217" spans="1:24">
      <c r="A217" t="s">
        <v>18</v>
      </c>
      <c r="B217" s="320" t="s">
        <v>7861</v>
      </c>
      <c r="C217" s="151" t="s">
        <v>7825</v>
      </c>
      <c r="D217" s="261" t="s">
        <v>466</v>
      </c>
      <c r="E217" s="151" t="s">
        <v>7826</v>
      </c>
      <c r="F217" s="38" t="s">
        <v>1107</v>
      </c>
      <c r="G217" s="157" t="s">
        <v>273</v>
      </c>
      <c r="H217" s="176" t="s">
        <v>1830</v>
      </c>
      <c r="I217" s="38">
        <v>45.9</v>
      </c>
      <c r="J217" s="38">
        <v>-130</v>
      </c>
      <c r="K217" s="38" t="s">
        <v>7306</v>
      </c>
      <c r="L217" s="38">
        <v>2023</v>
      </c>
      <c r="M217" s="155" t="s">
        <v>7861</v>
      </c>
      <c r="N217" s="157">
        <v>45174.370138888888</v>
      </c>
      <c r="O217" s="157">
        <v>45174.425000000003</v>
      </c>
      <c r="P217" s="157">
        <v>45174.792361111111</v>
      </c>
      <c r="Q217" s="157">
        <v>45174.836111111108</v>
      </c>
      <c r="R217" s="316" t="s">
        <v>7884</v>
      </c>
      <c r="S217" s="239">
        <f t="shared" si="38"/>
        <v>0.36736111110803904</v>
      </c>
      <c r="T217" s="239">
        <f t="shared" si="39"/>
        <v>0.46597222222044365</v>
      </c>
      <c r="U217" s="21">
        <f t="shared" si="40"/>
        <v>2.2041666666482342</v>
      </c>
      <c r="V217"/>
      <c r="W217" s="223">
        <v>1522.1790000000001</v>
      </c>
      <c r="X217"/>
    </row>
    <row r="218" spans="1:24">
      <c r="A218" t="s">
        <v>18</v>
      </c>
      <c r="B218" s="320" t="s">
        <v>7860</v>
      </c>
      <c r="C218" s="151" t="s">
        <v>7825</v>
      </c>
      <c r="D218" s="261" t="s">
        <v>466</v>
      </c>
      <c r="E218" s="151" t="s">
        <v>7826</v>
      </c>
      <c r="F218" s="38" t="s">
        <v>1107</v>
      </c>
      <c r="G218" s="157" t="s">
        <v>273</v>
      </c>
      <c r="H218" s="176" t="s">
        <v>1830</v>
      </c>
      <c r="I218" s="38">
        <v>45.9</v>
      </c>
      <c r="J218" s="38">
        <v>-130</v>
      </c>
      <c r="K218" s="38" t="s">
        <v>7306</v>
      </c>
      <c r="L218" s="38">
        <v>2023</v>
      </c>
      <c r="M218" s="155" t="s">
        <v>7860</v>
      </c>
      <c r="N218" s="157">
        <v>45173.932638888888</v>
      </c>
      <c r="O218" s="157">
        <v>45173.986805555556</v>
      </c>
      <c r="P218" s="157">
        <v>45174.222916666666</v>
      </c>
      <c r="Q218" s="157">
        <v>45174.26666666667</v>
      </c>
      <c r="R218" s="38" t="s">
        <v>7884</v>
      </c>
      <c r="S218" s="239">
        <f t="shared" si="38"/>
        <v>0.23611111110949423</v>
      </c>
      <c r="T218" s="239">
        <f t="shared" si="39"/>
        <v>0.33402777778246673</v>
      </c>
      <c r="U218" s="21">
        <f t="shared" si="40"/>
        <v>1.4166666666569654</v>
      </c>
      <c r="V218"/>
      <c r="W218" s="223">
        <v>1521.26</v>
      </c>
      <c r="X218"/>
    </row>
    <row r="219" spans="1:24">
      <c r="A219" t="s">
        <v>18</v>
      </c>
      <c r="B219" s="320" t="s">
        <v>7859</v>
      </c>
      <c r="C219" s="151" t="s">
        <v>7825</v>
      </c>
      <c r="D219" s="261" t="s">
        <v>466</v>
      </c>
      <c r="E219" s="151" t="s">
        <v>7826</v>
      </c>
      <c r="F219" s="38" t="s">
        <v>1107</v>
      </c>
      <c r="G219" s="157" t="s">
        <v>273</v>
      </c>
      <c r="H219" s="176" t="s">
        <v>1830</v>
      </c>
      <c r="I219" s="38">
        <v>45.9</v>
      </c>
      <c r="J219" s="38">
        <v>-130</v>
      </c>
      <c r="K219" s="38" t="s">
        <v>7306</v>
      </c>
      <c r="L219" s="38">
        <v>2023</v>
      </c>
      <c r="M219" s="155" t="s">
        <v>7859</v>
      </c>
      <c r="N219" s="157">
        <v>45173.537499999999</v>
      </c>
      <c r="O219" s="157">
        <v>45173.590277777781</v>
      </c>
      <c r="P219" s="157">
        <v>45173.737500000003</v>
      </c>
      <c r="Q219" s="157">
        <v>45173.790277777778</v>
      </c>
      <c r="R219" s="316" t="s">
        <v>1949</v>
      </c>
      <c r="S219" s="239">
        <f t="shared" si="38"/>
        <v>0.14722222222189885</v>
      </c>
      <c r="T219" s="239">
        <f t="shared" si="39"/>
        <v>0.25277777777955635</v>
      </c>
      <c r="U219" s="21">
        <f t="shared" si="40"/>
        <v>0.88333333333139308</v>
      </c>
      <c r="V219"/>
      <c r="W219" s="223">
        <v>1528.4280000000001</v>
      </c>
      <c r="X219"/>
    </row>
    <row r="220" spans="1:24">
      <c r="A220" t="s">
        <v>18</v>
      </c>
      <c r="B220" s="320" t="s">
        <v>7858</v>
      </c>
      <c r="C220" s="151" t="s">
        <v>7825</v>
      </c>
      <c r="D220" s="261" t="s">
        <v>466</v>
      </c>
      <c r="E220" s="151" t="s">
        <v>7826</v>
      </c>
      <c r="F220" s="38" t="s">
        <v>1107</v>
      </c>
      <c r="G220" s="157" t="s">
        <v>273</v>
      </c>
      <c r="H220" s="176" t="s">
        <v>1830</v>
      </c>
      <c r="I220" s="38">
        <v>45.8</v>
      </c>
      <c r="J220" s="38">
        <v>-129.80000000000001</v>
      </c>
      <c r="K220" s="38" t="s">
        <v>7306</v>
      </c>
      <c r="L220" s="38">
        <v>2023</v>
      </c>
      <c r="M220" s="155" t="s">
        <v>7858</v>
      </c>
      <c r="N220" s="157">
        <v>45172.906944444447</v>
      </c>
      <c r="O220" s="157">
        <v>45172.980555555558</v>
      </c>
      <c r="P220" s="157">
        <v>45173.1</v>
      </c>
      <c r="Q220" s="157">
        <v>45173.180555555555</v>
      </c>
      <c r="R220" s="38" t="s">
        <v>1364</v>
      </c>
      <c r="S220" s="239">
        <f t="shared" si="38"/>
        <v>0.11944444444088731</v>
      </c>
      <c r="T220" s="239">
        <f t="shared" si="39"/>
        <v>0.27361111110803904</v>
      </c>
      <c r="U220" s="21">
        <f t="shared" si="40"/>
        <v>0.71666666664532386</v>
      </c>
      <c r="V220"/>
      <c r="W220" s="223">
        <v>2610.9110000000001</v>
      </c>
      <c r="X220" t="s">
        <v>7891</v>
      </c>
    </row>
    <row r="221" spans="1:24">
      <c r="A221" t="s">
        <v>18</v>
      </c>
      <c r="B221" s="320" t="s">
        <v>7857</v>
      </c>
      <c r="C221" s="151" t="s">
        <v>7825</v>
      </c>
      <c r="D221" s="261" t="s">
        <v>466</v>
      </c>
      <c r="E221" s="151" t="s">
        <v>7826</v>
      </c>
      <c r="F221" s="38" t="s">
        <v>1107</v>
      </c>
      <c r="G221" s="157" t="s">
        <v>273</v>
      </c>
      <c r="H221" s="176" t="s">
        <v>1830</v>
      </c>
      <c r="I221" s="38">
        <v>44.6</v>
      </c>
      <c r="J221" s="38">
        <v>-125.1</v>
      </c>
      <c r="K221" s="38" t="s">
        <v>7305</v>
      </c>
      <c r="L221" s="38">
        <v>2023</v>
      </c>
      <c r="M221" s="155" t="s">
        <v>7857</v>
      </c>
      <c r="N221" s="157">
        <v>45167.097916666666</v>
      </c>
      <c r="O221" s="157">
        <v>45167.127083333333</v>
      </c>
      <c r="P221" s="157">
        <v>45167.541666666664</v>
      </c>
      <c r="Q221" s="157">
        <v>45167.579861111109</v>
      </c>
      <c r="R221" s="38" t="s">
        <v>1400</v>
      </c>
      <c r="S221" s="239">
        <f t="shared" si="38"/>
        <v>0.41458333333139308</v>
      </c>
      <c r="T221" s="239">
        <f t="shared" si="39"/>
        <v>0.48194444444379769</v>
      </c>
      <c r="U221" s="21">
        <f t="shared" si="40"/>
        <v>2.4874999999883585</v>
      </c>
      <c r="V221"/>
      <c r="W221" s="223">
        <v>797.10299999999995</v>
      </c>
      <c r="X221"/>
    </row>
    <row r="222" spans="1:24">
      <c r="A222" t="s">
        <v>18</v>
      </c>
      <c r="B222" s="320" t="s">
        <v>7856</v>
      </c>
      <c r="C222" s="151" t="s">
        <v>7825</v>
      </c>
      <c r="D222" s="261" t="s">
        <v>466</v>
      </c>
      <c r="E222" s="151" t="s">
        <v>7826</v>
      </c>
      <c r="F222" s="38" t="s">
        <v>1107</v>
      </c>
      <c r="G222" s="157" t="s">
        <v>273</v>
      </c>
      <c r="H222" s="176" t="s">
        <v>1830</v>
      </c>
      <c r="I222" s="38">
        <v>44.4</v>
      </c>
      <c r="J222" s="38">
        <v>-125</v>
      </c>
      <c r="K222" s="38" t="s">
        <v>7305</v>
      </c>
      <c r="L222" s="38">
        <v>2023</v>
      </c>
      <c r="M222" s="155" t="s">
        <v>7856</v>
      </c>
      <c r="N222" s="157">
        <v>45166.811111111114</v>
      </c>
      <c r="O222" s="157">
        <v>45166.847916666666</v>
      </c>
      <c r="P222" s="157">
        <v>45166.961805555555</v>
      </c>
      <c r="Q222" s="157">
        <v>45166.982638888891</v>
      </c>
      <c r="R222" s="38" t="s">
        <v>1660</v>
      </c>
      <c r="S222" s="239">
        <f t="shared" si="38"/>
        <v>0.11388888888905058</v>
      </c>
      <c r="T222" s="239">
        <f t="shared" si="39"/>
        <v>0.17152777777664596</v>
      </c>
      <c r="U222" s="21">
        <f t="shared" si="40"/>
        <v>0.68333333333430346</v>
      </c>
      <c r="V222"/>
      <c r="W222" s="223">
        <v>580.75800000000004</v>
      </c>
      <c r="X222"/>
    </row>
    <row r="223" spans="1:24">
      <c r="A223" t="s">
        <v>18</v>
      </c>
      <c r="B223" s="320" t="s">
        <v>7855</v>
      </c>
      <c r="C223" s="151" t="s">
        <v>7825</v>
      </c>
      <c r="D223" s="261" t="s">
        <v>466</v>
      </c>
      <c r="E223" s="151" t="s">
        <v>7826</v>
      </c>
      <c r="F223" s="38" t="s">
        <v>1107</v>
      </c>
      <c r="G223" s="157" t="s">
        <v>273</v>
      </c>
      <c r="H223" s="176" t="s">
        <v>1830</v>
      </c>
      <c r="I223" s="38">
        <v>44.6</v>
      </c>
      <c r="J223" s="38">
        <v>-125.1</v>
      </c>
      <c r="K223" s="38" t="s">
        <v>7305</v>
      </c>
      <c r="L223" s="38">
        <v>2023</v>
      </c>
      <c r="M223" s="155" t="s">
        <v>7855</v>
      </c>
      <c r="N223" s="157">
        <v>45166.392361111109</v>
      </c>
      <c r="O223" s="157">
        <v>45166.420138888891</v>
      </c>
      <c r="P223" s="157">
        <v>45166.584722222222</v>
      </c>
      <c r="Q223" s="157">
        <v>45166.623611111114</v>
      </c>
      <c r="R223" s="38" t="s">
        <v>1400</v>
      </c>
      <c r="S223" s="239">
        <f t="shared" si="38"/>
        <v>0.16458333333139308</v>
      </c>
      <c r="T223" s="239">
        <f t="shared" si="39"/>
        <v>0.23125000000436557</v>
      </c>
      <c r="U223" s="21">
        <f t="shared" si="40"/>
        <v>0.98749999998835847</v>
      </c>
      <c r="V223"/>
      <c r="W223" s="223">
        <v>771.7</v>
      </c>
      <c r="X223"/>
    </row>
    <row r="224" spans="1:24">
      <c r="A224" t="s">
        <v>18</v>
      </c>
      <c r="B224" s="320" t="s">
        <v>7854</v>
      </c>
      <c r="C224" s="151" t="s">
        <v>7825</v>
      </c>
      <c r="D224" s="261" t="s">
        <v>466</v>
      </c>
      <c r="E224" s="151" t="s">
        <v>7826</v>
      </c>
      <c r="F224" s="38" t="s">
        <v>1107</v>
      </c>
      <c r="G224" s="157" t="s">
        <v>273</v>
      </c>
      <c r="H224" s="176" t="s">
        <v>1830</v>
      </c>
      <c r="I224" s="38">
        <v>44.6</v>
      </c>
      <c r="J224" s="38">
        <v>-125.1</v>
      </c>
      <c r="K224" s="38" t="s">
        <v>7305</v>
      </c>
      <c r="L224" s="38">
        <v>2023</v>
      </c>
      <c r="M224" s="155" t="s">
        <v>7854</v>
      </c>
      <c r="N224" s="157">
        <v>45166.325694444444</v>
      </c>
      <c r="O224" s="157">
        <v>45166.351388888892</v>
      </c>
      <c r="P224" s="157">
        <v>45166.356944444444</v>
      </c>
      <c r="Q224" s="157">
        <v>45166.382638888892</v>
      </c>
      <c r="R224" s="38" t="s">
        <v>1400</v>
      </c>
      <c r="S224" s="239">
        <f t="shared" si="38"/>
        <v>5.5555555518367328E-3</v>
      </c>
      <c r="T224" s="239">
        <f t="shared" si="39"/>
        <v>5.6944444448163267E-2</v>
      </c>
      <c r="U224" s="21">
        <f t="shared" si="40"/>
        <v>3.3333333311020397E-2</v>
      </c>
      <c r="V224"/>
      <c r="W224" s="223">
        <v>771.08799999999997</v>
      </c>
      <c r="X224"/>
    </row>
    <row r="225" spans="1:24">
      <c r="A225" t="s">
        <v>18</v>
      </c>
      <c r="B225" s="320" t="s">
        <v>7853</v>
      </c>
      <c r="C225" s="151" t="s">
        <v>7825</v>
      </c>
      <c r="D225" s="261" t="s">
        <v>466</v>
      </c>
      <c r="E225" s="151" t="s">
        <v>7826</v>
      </c>
      <c r="F225" s="38" t="s">
        <v>1107</v>
      </c>
      <c r="G225" s="157" t="s">
        <v>273</v>
      </c>
      <c r="H225" s="176" t="s">
        <v>1830</v>
      </c>
      <c r="I225" s="38">
        <v>44.6</v>
      </c>
      <c r="J225" s="38">
        <v>-125.1</v>
      </c>
      <c r="K225" s="38" t="s">
        <v>7305</v>
      </c>
      <c r="L225" s="38">
        <v>2023</v>
      </c>
      <c r="M225" s="155" t="s">
        <v>7853</v>
      </c>
      <c r="N225" s="157">
        <v>45166.074305555558</v>
      </c>
      <c r="O225" s="157">
        <v>45166.102083333331</v>
      </c>
      <c r="P225" s="157">
        <v>45166.271527777775</v>
      </c>
      <c r="Q225" s="157">
        <v>45166.296527777777</v>
      </c>
      <c r="R225" s="38" t="s">
        <v>1400</v>
      </c>
      <c r="S225" s="239">
        <f t="shared" si="38"/>
        <v>0.16944444444379769</v>
      </c>
      <c r="T225" s="239">
        <f t="shared" si="39"/>
        <v>0.22222222221898846</v>
      </c>
      <c r="U225" s="21">
        <f t="shared" si="40"/>
        <v>1.0166666666627862</v>
      </c>
      <c r="V225"/>
      <c r="W225" s="223">
        <v>775.00800000000004</v>
      </c>
      <c r="X225"/>
    </row>
    <row r="226" spans="1:24">
      <c r="A226" t="s">
        <v>18</v>
      </c>
      <c r="B226" s="155" t="s">
        <v>7852</v>
      </c>
      <c r="C226" s="151" t="s">
        <v>7825</v>
      </c>
      <c r="D226" s="261" t="s">
        <v>466</v>
      </c>
      <c r="E226" s="151" t="s">
        <v>7826</v>
      </c>
      <c r="F226" s="38" t="s">
        <v>1107</v>
      </c>
      <c r="G226" s="157" t="s">
        <v>273</v>
      </c>
      <c r="H226" s="176" t="s">
        <v>1830</v>
      </c>
      <c r="I226" s="38">
        <v>44.6</v>
      </c>
      <c r="J226" s="38">
        <v>-125.1</v>
      </c>
      <c r="K226" s="38" t="s">
        <v>7305</v>
      </c>
      <c r="L226" s="38">
        <v>2023</v>
      </c>
      <c r="M226" s="155" t="s">
        <v>7852</v>
      </c>
      <c r="N226" s="157">
        <v>45165.829861111109</v>
      </c>
      <c r="O226" s="157">
        <v>45165.863194444442</v>
      </c>
      <c r="P226" s="157">
        <v>45165.986111111109</v>
      </c>
      <c r="Q226" s="157">
        <v>45166.008333333331</v>
      </c>
      <c r="R226" s="38" t="s">
        <v>1400</v>
      </c>
      <c r="S226" s="239">
        <f t="shared" si="38"/>
        <v>0.12291666666715173</v>
      </c>
      <c r="T226" s="239">
        <f t="shared" si="39"/>
        <v>0.17847222222189885</v>
      </c>
      <c r="U226" s="21">
        <f t="shared" si="40"/>
        <v>0.73750000000291038</v>
      </c>
      <c r="V226"/>
      <c r="W226" s="223">
        <v>773.55600000000004</v>
      </c>
      <c r="X226"/>
    </row>
    <row r="227" spans="1:24">
      <c r="A227" t="s">
        <v>18</v>
      </c>
      <c r="B227" s="320" t="s">
        <v>7851</v>
      </c>
      <c r="C227" s="151" t="s">
        <v>7825</v>
      </c>
      <c r="D227" s="261" t="s">
        <v>466</v>
      </c>
      <c r="E227" s="151" t="s">
        <v>7826</v>
      </c>
      <c r="F227" s="38" t="s">
        <v>1107</v>
      </c>
      <c r="G227" s="157" t="s">
        <v>273</v>
      </c>
      <c r="H227" s="176" t="s">
        <v>1830</v>
      </c>
      <c r="I227" s="38">
        <v>44.6</v>
      </c>
      <c r="J227" s="38">
        <v>-125.1</v>
      </c>
      <c r="K227" s="38" t="s">
        <v>7305</v>
      </c>
      <c r="L227" s="38">
        <v>2023</v>
      </c>
      <c r="M227" s="155" t="s">
        <v>7851</v>
      </c>
      <c r="N227" s="157">
        <v>45165.59652777778</v>
      </c>
      <c r="O227" s="157">
        <v>45165.631249999999</v>
      </c>
      <c r="P227" s="157">
        <v>45165.784722222219</v>
      </c>
      <c r="Q227" s="157">
        <v>45165.811111111114</v>
      </c>
      <c r="R227" s="38" t="s">
        <v>1400</v>
      </c>
      <c r="S227" s="239">
        <f t="shared" si="38"/>
        <v>0.15347222222044365</v>
      </c>
      <c r="T227" s="239">
        <f t="shared" si="39"/>
        <v>0.21458333333430346</v>
      </c>
      <c r="U227" s="21">
        <f t="shared" si="40"/>
        <v>0.92083333332266193</v>
      </c>
      <c r="V227"/>
      <c r="W227" s="223">
        <v>773.755</v>
      </c>
      <c r="X227"/>
    </row>
    <row r="228" spans="1:24">
      <c r="A228" t="s">
        <v>18</v>
      </c>
      <c r="B228" s="155" t="s">
        <v>7850</v>
      </c>
      <c r="C228" s="151" t="s">
        <v>7825</v>
      </c>
      <c r="D228" s="261" t="s">
        <v>466</v>
      </c>
      <c r="E228" s="151" t="s">
        <v>7826</v>
      </c>
      <c r="F228" s="38" t="s">
        <v>1107</v>
      </c>
      <c r="G228" s="157" t="s">
        <v>273</v>
      </c>
      <c r="H228" s="176" t="s">
        <v>1830</v>
      </c>
      <c r="I228" s="38">
        <v>46</v>
      </c>
      <c r="J228" s="38">
        <v>-130</v>
      </c>
      <c r="K228" s="38" t="s">
        <v>7306</v>
      </c>
      <c r="L228" s="38">
        <v>2023</v>
      </c>
      <c r="M228" s="155" t="s">
        <v>7850</v>
      </c>
      <c r="N228" s="157">
        <v>45164.765972222223</v>
      </c>
      <c r="O228" s="157">
        <v>45164.770833333336</v>
      </c>
      <c r="P228" s="157">
        <v>45164.779861111114</v>
      </c>
      <c r="Q228" s="157">
        <v>45164.78402777778</v>
      </c>
      <c r="R228" s="38" t="s">
        <v>7883</v>
      </c>
      <c r="S228" s="239">
        <f t="shared" si="38"/>
        <v>9.0277777781011537E-3</v>
      </c>
      <c r="T228" s="239">
        <f t="shared" si="39"/>
        <v>1.8055555556202307E-2</v>
      </c>
      <c r="U228" s="21">
        <f t="shared" si="40"/>
        <v>5.4166666668606922E-2</v>
      </c>
      <c r="V228"/>
      <c r="W228" s="223">
        <v>45.298999999999999</v>
      </c>
      <c r="X228"/>
    </row>
    <row r="229" spans="1:24">
      <c r="A229" t="s">
        <v>18</v>
      </c>
      <c r="B229" s="155" t="s">
        <v>7849</v>
      </c>
      <c r="C229" s="151" t="s">
        <v>7825</v>
      </c>
      <c r="D229" s="261" t="s">
        <v>466</v>
      </c>
      <c r="E229" s="151" t="s">
        <v>7826</v>
      </c>
      <c r="F229" s="38" t="s">
        <v>1107</v>
      </c>
      <c r="G229" s="157" t="s">
        <v>273</v>
      </c>
      <c r="H229" s="176" t="s">
        <v>1830</v>
      </c>
      <c r="I229" s="38">
        <v>45.9</v>
      </c>
      <c r="J229" s="38">
        <v>-130</v>
      </c>
      <c r="K229" s="38" t="s">
        <v>7306</v>
      </c>
      <c r="L229" s="38">
        <v>2023</v>
      </c>
      <c r="M229" s="155" t="s">
        <v>7849</v>
      </c>
      <c r="N229" s="157">
        <v>45164.211111111108</v>
      </c>
      <c r="O229" s="157">
        <v>45164.26666666667</v>
      </c>
      <c r="P229" s="157">
        <v>45164.549305555556</v>
      </c>
      <c r="Q229" s="157">
        <v>45164.63958333333</v>
      </c>
      <c r="R229" s="38" t="s">
        <v>7882</v>
      </c>
      <c r="S229" s="239">
        <f t="shared" si="38"/>
        <v>0.28263888888614019</v>
      </c>
      <c r="T229" s="239">
        <f t="shared" si="39"/>
        <v>0.42847222222189885</v>
      </c>
      <c r="U229" s="21">
        <f t="shared" si="40"/>
        <v>1.6958333333168412</v>
      </c>
      <c r="V229"/>
      <c r="W229" s="223">
        <v>1539.3889999999999</v>
      </c>
      <c r="X229"/>
    </row>
    <row r="230" spans="1:24">
      <c r="A230" t="s">
        <v>18</v>
      </c>
      <c r="B230" s="155" t="s">
        <v>7848</v>
      </c>
      <c r="C230" s="151" t="s">
        <v>7825</v>
      </c>
      <c r="D230" s="261" t="s">
        <v>466</v>
      </c>
      <c r="E230" s="151" t="s">
        <v>7826</v>
      </c>
      <c r="F230" s="38" t="s">
        <v>1107</v>
      </c>
      <c r="G230" s="157" t="s">
        <v>273</v>
      </c>
      <c r="H230" s="176" t="s">
        <v>1830</v>
      </c>
      <c r="I230" s="38">
        <v>45.8</v>
      </c>
      <c r="J230" s="38">
        <v>-129.80000000000001</v>
      </c>
      <c r="K230" s="38" t="s">
        <v>7306</v>
      </c>
      <c r="L230" s="38">
        <v>2023</v>
      </c>
      <c r="M230" s="155" t="s">
        <v>7848</v>
      </c>
      <c r="N230" s="157">
        <v>45163.939583333333</v>
      </c>
      <c r="O230" s="157">
        <v>45163.95416666667</v>
      </c>
      <c r="P230" s="157">
        <v>45164.024305555555</v>
      </c>
      <c r="Q230" s="157">
        <v>45164.060416666667</v>
      </c>
      <c r="R230" s="38" t="s">
        <v>7881</v>
      </c>
      <c r="S230" s="239">
        <f t="shared" si="38"/>
        <v>7.0138888884685002E-2</v>
      </c>
      <c r="T230" s="239">
        <f t="shared" si="39"/>
        <v>0.12083333333430346</v>
      </c>
      <c r="U230" s="21">
        <f t="shared" si="40"/>
        <v>0.42083333330811001</v>
      </c>
      <c r="V230"/>
      <c r="W230" s="223">
        <v>201.255</v>
      </c>
      <c r="X230"/>
    </row>
    <row r="231" spans="1:24">
      <c r="A231" t="s">
        <v>18</v>
      </c>
      <c r="B231" s="155" t="s">
        <v>7847</v>
      </c>
      <c r="C231" s="151" t="s">
        <v>7825</v>
      </c>
      <c r="D231" s="261" t="s">
        <v>466</v>
      </c>
      <c r="E231" s="151" t="s">
        <v>7826</v>
      </c>
      <c r="F231" s="38" t="s">
        <v>1107</v>
      </c>
      <c r="G231" s="157" t="s">
        <v>273</v>
      </c>
      <c r="H231" s="176" t="s">
        <v>1830</v>
      </c>
      <c r="I231" s="38">
        <v>45.8</v>
      </c>
      <c r="J231" s="38">
        <v>-129.80000000000001</v>
      </c>
      <c r="K231" s="38" t="s">
        <v>7306</v>
      </c>
      <c r="L231" s="38">
        <v>2023</v>
      </c>
      <c r="M231" s="155" t="s">
        <v>7847</v>
      </c>
      <c r="N231" s="157">
        <v>45163.840277777781</v>
      </c>
      <c r="O231" s="157">
        <v>45163.856249999997</v>
      </c>
      <c r="P231" s="157">
        <v>45163.893750000003</v>
      </c>
      <c r="Q231" s="157">
        <v>45163.913194444445</v>
      </c>
      <c r="R231" s="38" t="s">
        <v>7881</v>
      </c>
      <c r="S231" s="239">
        <f t="shared" si="38"/>
        <v>3.7500000005820766E-2</v>
      </c>
      <c r="T231" s="239">
        <f t="shared" si="39"/>
        <v>7.2916666664241347E-2</v>
      </c>
      <c r="U231" s="21">
        <f t="shared" si="40"/>
        <v>0.2250000000349246</v>
      </c>
      <c r="V231"/>
      <c r="W231" s="223">
        <v>193.90799999999999</v>
      </c>
      <c r="X231"/>
    </row>
    <row r="232" spans="1:24">
      <c r="A232" t="s">
        <v>18</v>
      </c>
      <c r="B232" s="155" t="s">
        <v>7846</v>
      </c>
      <c r="C232" s="151" t="s">
        <v>7825</v>
      </c>
      <c r="D232" s="261" t="s">
        <v>466</v>
      </c>
      <c r="E232" s="151" t="s">
        <v>7826</v>
      </c>
      <c r="F232" s="38" t="s">
        <v>1107</v>
      </c>
      <c r="G232" s="157" t="s">
        <v>273</v>
      </c>
      <c r="H232" s="176" t="s">
        <v>1830</v>
      </c>
      <c r="I232" s="38">
        <v>45.8</v>
      </c>
      <c r="J232" s="38">
        <v>-129.80000000000001</v>
      </c>
      <c r="K232" s="38" t="s">
        <v>7306</v>
      </c>
      <c r="L232" s="38">
        <v>2023</v>
      </c>
      <c r="M232" s="155" t="s">
        <v>7846</v>
      </c>
      <c r="N232" s="157">
        <v>45163.695138888892</v>
      </c>
      <c r="O232" s="157">
        <v>45163.706944444442</v>
      </c>
      <c r="P232" s="157">
        <v>45163.745138888888</v>
      </c>
      <c r="Q232" s="157">
        <v>45163.767361111109</v>
      </c>
      <c r="R232" s="38" t="s">
        <v>7881</v>
      </c>
      <c r="S232" s="239">
        <f t="shared" si="38"/>
        <v>3.8194444445252884E-2</v>
      </c>
      <c r="T232" s="239">
        <f t="shared" si="39"/>
        <v>7.2222222217533272E-2</v>
      </c>
      <c r="U232" s="21">
        <f t="shared" si="40"/>
        <v>0.22916666667151731</v>
      </c>
      <c r="V232"/>
      <c r="W232" s="223">
        <v>200.666</v>
      </c>
      <c r="X232"/>
    </row>
    <row r="233" spans="1:24">
      <c r="A233" t="s">
        <v>18</v>
      </c>
      <c r="B233" s="155" t="s">
        <v>7845</v>
      </c>
      <c r="C233" s="151" t="s">
        <v>7825</v>
      </c>
      <c r="D233" s="261" t="s">
        <v>466</v>
      </c>
      <c r="E233" s="151" t="s">
        <v>7826</v>
      </c>
      <c r="F233" s="38" t="s">
        <v>1107</v>
      </c>
      <c r="G233" s="157" t="s">
        <v>273</v>
      </c>
      <c r="H233" s="176" t="s">
        <v>1830</v>
      </c>
      <c r="I233" s="38">
        <v>45.8</v>
      </c>
      <c r="J233" s="38">
        <v>-129.80000000000001</v>
      </c>
      <c r="K233" s="38" t="s">
        <v>7306</v>
      </c>
      <c r="L233" s="38">
        <v>2023</v>
      </c>
      <c r="M233" s="155" t="s">
        <v>7845</v>
      </c>
      <c r="N233" s="157">
        <v>45163.578472222223</v>
      </c>
      <c r="O233" s="157">
        <v>45163.604166666664</v>
      </c>
      <c r="P233" s="157">
        <v>45163.626388888886</v>
      </c>
      <c r="Q233" s="157">
        <v>45163.633333333331</v>
      </c>
      <c r="R233" s="38" t="s">
        <v>7881</v>
      </c>
      <c r="S233" s="239">
        <f t="shared" si="38"/>
        <v>2.2222222221898846E-2</v>
      </c>
      <c r="T233" s="239">
        <f t="shared" si="39"/>
        <v>5.486111110803904E-2</v>
      </c>
      <c r="U233" s="21">
        <f t="shared" si="40"/>
        <v>0.13333333333139308</v>
      </c>
      <c r="V233"/>
      <c r="W233" s="223">
        <v>190.19900000000001</v>
      </c>
      <c r="X233"/>
    </row>
    <row r="234" spans="1:24">
      <c r="A234" t="s">
        <v>18</v>
      </c>
      <c r="B234" s="155" t="s">
        <v>7844</v>
      </c>
      <c r="C234" s="151" t="s">
        <v>7825</v>
      </c>
      <c r="D234" s="261" t="s">
        <v>466</v>
      </c>
      <c r="E234" s="151" t="s">
        <v>7826</v>
      </c>
      <c r="F234" s="38" t="s">
        <v>1107</v>
      </c>
      <c r="G234" s="157" t="s">
        <v>273</v>
      </c>
      <c r="H234" s="176" t="s">
        <v>1830</v>
      </c>
      <c r="I234" s="38">
        <v>44.7</v>
      </c>
      <c r="J234" s="38">
        <v>-124.5</v>
      </c>
      <c r="K234" s="38" t="s">
        <v>7305</v>
      </c>
      <c r="L234" s="38">
        <v>2023</v>
      </c>
      <c r="M234" s="155" t="s">
        <v>7844</v>
      </c>
      <c r="N234" s="157">
        <v>45160.756944444445</v>
      </c>
      <c r="O234" s="157">
        <v>45160.768750000003</v>
      </c>
      <c r="P234" s="157">
        <v>45160.861111111109</v>
      </c>
      <c r="Q234" s="157">
        <v>45160.865972222222</v>
      </c>
      <c r="R234" s="38" t="s">
        <v>7880</v>
      </c>
      <c r="S234" s="239">
        <f t="shared" si="38"/>
        <v>9.2361111106583849E-2</v>
      </c>
      <c r="T234" s="239">
        <f t="shared" si="39"/>
        <v>0.10902777777664596</v>
      </c>
      <c r="U234" s="21">
        <f t="shared" si="40"/>
        <v>0.55416666663950309</v>
      </c>
      <c r="V234"/>
      <c r="W234" s="223">
        <v>113.485</v>
      </c>
      <c r="X234"/>
    </row>
    <row r="235" spans="1:24">
      <c r="A235" t="s">
        <v>18</v>
      </c>
      <c r="B235" s="155" t="s">
        <v>7843</v>
      </c>
      <c r="C235" s="151" t="s">
        <v>7825</v>
      </c>
      <c r="D235" s="261" t="s">
        <v>466</v>
      </c>
      <c r="E235" s="151" t="s">
        <v>7826</v>
      </c>
      <c r="F235" s="38" t="s">
        <v>1107</v>
      </c>
      <c r="G235" s="157" t="s">
        <v>273</v>
      </c>
      <c r="H235" s="176" t="s">
        <v>1830</v>
      </c>
      <c r="I235" s="38">
        <v>44.6</v>
      </c>
      <c r="J235" s="38">
        <v>-124.3</v>
      </c>
      <c r="K235" s="38" t="s">
        <v>7305</v>
      </c>
      <c r="L235" s="38">
        <v>2023</v>
      </c>
      <c r="M235" s="155" t="s">
        <v>7843</v>
      </c>
      <c r="N235" s="157">
        <v>45160.489583333336</v>
      </c>
      <c r="O235" s="157">
        <v>45160.519444444442</v>
      </c>
      <c r="P235" s="157">
        <v>45160.614583333336</v>
      </c>
      <c r="Q235" s="157">
        <v>45160.629861111112</v>
      </c>
      <c r="R235" s="38" t="s">
        <v>7878</v>
      </c>
      <c r="S235" s="239">
        <f t="shared" si="38"/>
        <v>9.5138888893416151E-2</v>
      </c>
      <c r="T235" s="239">
        <f t="shared" si="39"/>
        <v>0.14027777777664596</v>
      </c>
      <c r="U235" s="21">
        <f t="shared" si="40"/>
        <v>0.57083333336049691</v>
      </c>
      <c r="V235"/>
      <c r="W235" s="223">
        <v>80.966999999999999</v>
      </c>
      <c r="X235"/>
    </row>
    <row r="236" spans="1:24">
      <c r="A236" t="s">
        <v>18</v>
      </c>
      <c r="B236" s="155" t="s">
        <v>7842</v>
      </c>
      <c r="C236" s="151" t="s">
        <v>7825</v>
      </c>
      <c r="D236" s="261" t="s">
        <v>466</v>
      </c>
      <c r="E236" s="151" t="s">
        <v>7826</v>
      </c>
      <c r="F236" s="38" t="s">
        <v>1107</v>
      </c>
      <c r="G236" s="157" t="s">
        <v>273</v>
      </c>
      <c r="H236" s="176" t="s">
        <v>1830</v>
      </c>
      <c r="I236" s="38">
        <v>44.6</v>
      </c>
      <c r="J236" s="38">
        <v>-124.3</v>
      </c>
      <c r="K236" s="38" t="s">
        <v>7305</v>
      </c>
      <c r="L236" s="38">
        <v>2023</v>
      </c>
      <c r="M236" s="155" t="s">
        <v>7842</v>
      </c>
      <c r="N236" s="157">
        <v>45160.352083333331</v>
      </c>
      <c r="O236" s="157">
        <v>45160.378472222219</v>
      </c>
      <c r="P236" s="157">
        <v>45160.435416666667</v>
      </c>
      <c r="Q236" s="157">
        <v>45160.45416666667</v>
      </c>
      <c r="R236" s="38" t="s">
        <v>7878</v>
      </c>
      <c r="S236" s="239">
        <f t="shared" si="38"/>
        <v>5.6944444448163267E-2</v>
      </c>
      <c r="T236" s="239">
        <f t="shared" si="39"/>
        <v>0.10208333333866904</v>
      </c>
      <c r="U236" s="21">
        <f t="shared" si="40"/>
        <v>0.3416666666889796</v>
      </c>
      <c r="V236"/>
      <c r="W236" s="223">
        <v>80.941000000000003</v>
      </c>
      <c r="X236"/>
    </row>
    <row r="237" spans="1:24">
      <c r="A237" t="s">
        <v>18</v>
      </c>
      <c r="B237" s="155" t="s">
        <v>7841</v>
      </c>
      <c r="C237" s="151" t="s">
        <v>7825</v>
      </c>
      <c r="D237" s="261" t="s">
        <v>466</v>
      </c>
      <c r="E237" s="151" t="s">
        <v>7826</v>
      </c>
      <c r="F237" s="38" t="s">
        <v>1107</v>
      </c>
      <c r="G237" s="157" t="s">
        <v>273</v>
      </c>
      <c r="H237" s="176" t="s">
        <v>1830</v>
      </c>
      <c r="I237" s="38">
        <v>0</v>
      </c>
      <c r="J237" s="38">
        <v>0</v>
      </c>
      <c r="K237" s="38" t="s">
        <v>7305</v>
      </c>
      <c r="L237" s="38">
        <v>2023</v>
      </c>
      <c r="M237" s="155" t="s">
        <v>7841</v>
      </c>
      <c r="N237" s="157">
        <v>45159.894444444442</v>
      </c>
      <c r="O237" s="157" t="s">
        <v>1280</v>
      </c>
      <c r="P237" s="157" t="s">
        <v>1280</v>
      </c>
      <c r="Q237" s="157">
        <v>45159.925000000003</v>
      </c>
      <c r="R237" s="38" t="s">
        <v>7878</v>
      </c>
      <c r="S237" s="239" t="e">
        <f t="shared" si="38"/>
        <v>#VALUE!</v>
      </c>
      <c r="T237" s="239">
        <f t="shared" si="39"/>
        <v>3.0555555560567882E-2</v>
      </c>
      <c r="U237" s="21" t="e">
        <f t="shared" si="40"/>
        <v>#VALUE!</v>
      </c>
      <c r="V237"/>
      <c r="W237" s="223"/>
      <c r="X237"/>
    </row>
    <row r="238" spans="1:24">
      <c r="A238" t="s">
        <v>18</v>
      </c>
      <c r="B238" s="155" t="s">
        <v>7840</v>
      </c>
      <c r="C238" s="151" t="s">
        <v>7825</v>
      </c>
      <c r="D238" s="261" t="s">
        <v>466</v>
      </c>
      <c r="E238" s="151" t="s">
        <v>7826</v>
      </c>
      <c r="F238" s="38" t="s">
        <v>1107</v>
      </c>
      <c r="G238" s="157" t="s">
        <v>273</v>
      </c>
      <c r="H238" s="176" t="s">
        <v>1830</v>
      </c>
      <c r="I238" s="38">
        <v>45</v>
      </c>
      <c r="J238" s="38">
        <v>-124.6</v>
      </c>
      <c r="K238" s="38" t="s">
        <v>7305</v>
      </c>
      <c r="L238" s="38">
        <v>2023</v>
      </c>
      <c r="M238" s="155" t="s">
        <v>7840</v>
      </c>
      <c r="N238" s="157">
        <v>45159.67083333333</v>
      </c>
      <c r="O238" s="157">
        <v>45159.690972222219</v>
      </c>
      <c r="P238" s="157">
        <v>45159.73333333333</v>
      </c>
      <c r="Q238" s="157">
        <v>45159.75277777778</v>
      </c>
      <c r="R238" s="38" t="s">
        <v>7879</v>
      </c>
      <c r="S238" s="239">
        <f t="shared" si="38"/>
        <v>4.2361111110949423E-2</v>
      </c>
      <c r="T238" s="239">
        <f t="shared" si="39"/>
        <v>8.1944444449618459E-2</v>
      </c>
      <c r="U238" s="21">
        <f t="shared" si="40"/>
        <v>0.25416666666569654</v>
      </c>
      <c r="V238"/>
      <c r="W238" s="223">
        <v>443.577</v>
      </c>
      <c r="X238"/>
    </row>
    <row r="239" spans="1:24">
      <c r="A239" t="s">
        <v>18</v>
      </c>
      <c r="B239" s="155" t="s">
        <v>7839</v>
      </c>
      <c r="C239" s="151" t="s">
        <v>7825</v>
      </c>
      <c r="D239" s="261" t="s">
        <v>466</v>
      </c>
      <c r="E239" s="151" t="s">
        <v>7826</v>
      </c>
      <c r="F239" s="38" t="s">
        <v>1107</v>
      </c>
      <c r="G239" s="157" t="s">
        <v>273</v>
      </c>
      <c r="H239" s="176" t="s">
        <v>1830</v>
      </c>
      <c r="I239" s="38">
        <v>44.6</v>
      </c>
      <c r="J239" s="38">
        <v>-124.3</v>
      </c>
      <c r="K239" s="38" t="s">
        <v>7305</v>
      </c>
      <c r="L239" s="38">
        <v>2023</v>
      </c>
      <c r="M239" s="155" t="s">
        <v>7839</v>
      </c>
      <c r="N239" s="157">
        <v>45156.691666666666</v>
      </c>
      <c r="O239" s="157">
        <v>45156.701388888891</v>
      </c>
      <c r="P239" s="157">
        <v>45156.706944444442</v>
      </c>
      <c r="Q239" s="157">
        <v>45156.727777777778</v>
      </c>
      <c r="R239" s="38" t="s">
        <v>7878</v>
      </c>
      <c r="S239" s="239">
        <f t="shared" si="38"/>
        <v>5.5555555518367328E-3</v>
      </c>
      <c r="T239" s="239">
        <f t="shared" si="39"/>
        <v>3.6111111112404615E-2</v>
      </c>
      <c r="U239" s="21">
        <f t="shared" si="40"/>
        <v>3.3333333311020397E-2</v>
      </c>
      <c r="V239"/>
      <c r="W239" s="223">
        <v>79.08</v>
      </c>
      <c r="X239"/>
    </row>
    <row r="240" spans="1:24">
      <c r="A240" t="s">
        <v>18</v>
      </c>
      <c r="B240" s="155" t="s">
        <v>7838</v>
      </c>
      <c r="C240" s="151" t="s">
        <v>7825</v>
      </c>
      <c r="D240" s="261" t="s">
        <v>466</v>
      </c>
      <c r="E240" s="151" t="s">
        <v>7826</v>
      </c>
      <c r="F240" s="38" t="s">
        <v>1107</v>
      </c>
      <c r="G240" s="157" t="s">
        <v>273</v>
      </c>
      <c r="H240" s="176" t="s">
        <v>1830</v>
      </c>
      <c r="I240" s="38">
        <v>44.5</v>
      </c>
      <c r="J240" s="38">
        <v>-125.4</v>
      </c>
      <c r="K240" s="38" t="s">
        <v>7305</v>
      </c>
      <c r="L240" s="38">
        <v>2023</v>
      </c>
      <c r="M240" s="155" t="s">
        <v>7838</v>
      </c>
      <c r="N240" s="157">
        <v>45155.96597222222</v>
      </c>
      <c r="O240" s="157">
        <v>45156.0625</v>
      </c>
      <c r="P240" s="157">
        <v>45156.238194444442</v>
      </c>
      <c r="Q240" s="157">
        <v>45156.319444444445</v>
      </c>
      <c r="R240" s="38" t="s">
        <v>1622</v>
      </c>
      <c r="S240" s="239">
        <f t="shared" si="38"/>
        <v>0.1756944444423425</v>
      </c>
      <c r="T240" s="239">
        <f t="shared" si="39"/>
        <v>0.35347222222480923</v>
      </c>
      <c r="U240" s="21">
        <f t="shared" si="40"/>
        <v>1.054166666654055</v>
      </c>
      <c r="V240"/>
      <c r="W240" s="223">
        <v>2902.1990000000001</v>
      </c>
      <c r="X240"/>
    </row>
    <row r="241" spans="1:24">
      <c r="A241" t="s">
        <v>18</v>
      </c>
      <c r="B241" s="155" t="s">
        <v>7837</v>
      </c>
      <c r="C241" s="151" t="s">
        <v>7825</v>
      </c>
      <c r="D241" s="261" t="s">
        <v>466</v>
      </c>
      <c r="E241" s="151" t="s">
        <v>7826</v>
      </c>
      <c r="F241" s="38" t="s">
        <v>1107</v>
      </c>
      <c r="G241" s="157" t="s">
        <v>273</v>
      </c>
      <c r="H241" s="176" t="s">
        <v>1830</v>
      </c>
      <c r="I241" s="38">
        <v>44.5</v>
      </c>
      <c r="J241" s="38">
        <v>-125.4</v>
      </c>
      <c r="K241" s="38" t="s">
        <v>7305</v>
      </c>
      <c r="L241" s="38">
        <v>2023</v>
      </c>
      <c r="M241" s="155" t="s">
        <v>7837</v>
      </c>
      <c r="N241" s="157">
        <v>45155.727083333331</v>
      </c>
      <c r="O241" s="157">
        <v>45155.761805555558</v>
      </c>
      <c r="P241" s="157">
        <v>45155.853472222225</v>
      </c>
      <c r="Q241" s="157">
        <v>45155.873611111114</v>
      </c>
      <c r="R241" s="38" t="s">
        <v>1622</v>
      </c>
      <c r="S241" s="239">
        <f t="shared" si="38"/>
        <v>9.1666666667151731E-2</v>
      </c>
      <c r="T241" s="239">
        <f t="shared" si="39"/>
        <v>0.14652777778246673</v>
      </c>
      <c r="U241" s="21">
        <f t="shared" si="40"/>
        <v>0.55000000000291038</v>
      </c>
      <c r="V241"/>
      <c r="W241" s="223">
        <v>203.13399999999999</v>
      </c>
      <c r="X241"/>
    </row>
    <row r="242" spans="1:24">
      <c r="A242" t="s">
        <v>18</v>
      </c>
      <c r="B242" s="155" t="s">
        <v>7836</v>
      </c>
      <c r="C242" s="151" t="s">
        <v>7825</v>
      </c>
      <c r="D242" s="261" t="s">
        <v>466</v>
      </c>
      <c r="E242" s="151" t="s">
        <v>7826</v>
      </c>
      <c r="F242" s="38" t="s">
        <v>1107</v>
      </c>
      <c r="G242" s="157" t="s">
        <v>273</v>
      </c>
      <c r="H242" s="176" t="s">
        <v>1830</v>
      </c>
      <c r="I242" s="38">
        <v>44.5</v>
      </c>
      <c r="J242" s="38">
        <v>-125.4</v>
      </c>
      <c r="K242" s="38" t="s">
        <v>7305</v>
      </c>
      <c r="L242" s="38">
        <v>2023</v>
      </c>
      <c r="M242" s="155" t="s">
        <v>7836</v>
      </c>
      <c r="N242" s="157">
        <v>45155.587500000001</v>
      </c>
      <c r="O242" s="157">
        <v>45155.615277777775</v>
      </c>
      <c r="P242" s="157">
        <v>45155.650694444441</v>
      </c>
      <c r="Q242" s="157">
        <v>45155.677777777775</v>
      </c>
      <c r="R242" s="38" t="s">
        <v>1622</v>
      </c>
      <c r="S242" s="239">
        <f t="shared" si="38"/>
        <v>3.5416666665696539E-2</v>
      </c>
      <c r="T242" s="239">
        <f t="shared" si="39"/>
        <v>9.0277777773735579E-2</v>
      </c>
      <c r="U242" s="21">
        <f t="shared" si="40"/>
        <v>0.21249999999417923</v>
      </c>
      <c r="V242"/>
      <c r="W242" s="223">
        <v>193.22399999999999</v>
      </c>
      <c r="X242" t="s">
        <v>7890</v>
      </c>
    </row>
    <row r="243" spans="1:24">
      <c r="A243" t="s">
        <v>18</v>
      </c>
      <c r="B243" s="155" t="s">
        <v>7835</v>
      </c>
      <c r="C243" s="151" t="s">
        <v>7825</v>
      </c>
      <c r="D243" s="261" t="s">
        <v>466</v>
      </c>
      <c r="E243" s="151" t="s">
        <v>7826</v>
      </c>
      <c r="F243" s="38" t="s">
        <v>1107</v>
      </c>
      <c r="G243" s="157" t="s">
        <v>273</v>
      </c>
      <c r="H243" s="176" t="s">
        <v>1830</v>
      </c>
      <c r="I243" s="38">
        <v>44.5</v>
      </c>
      <c r="J243" s="38">
        <v>-125.4</v>
      </c>
      <c r="K243" s="38" t="s">
        <v>7305</v>
      </c>
      <c r="L243" s="38">
        <v>2023</v>
      </c>
      <c r="M243" s="155" t="s">
        <v>7835</v>
      </c>
      <c r="N243" s="157">
        <v>45155.272916666669</v>
      </c>
      <c r="O243" s="157">
        <v>45155.298611111109</v>
      </c>
      <c r="P243" s="157">
        <v>45155.36041666667</v>
      </c>
      <c r="Q243" s="157">
        <v>45155.388888888891</v>
      </c>
      <c r="R243" s="38" t="s">
        <v>1622</v>
      </c>
      <c r="S243" s="239">
        <f t="shared" si="38"/>
        <v>6.1805555560567882E-2</v>
      </c>
      <c r="T243" s="239">
        <f t="shared" si="39"/>
        <v>0.11597222222189885</v>
      </c>
      <c r="U243" s="21">
        <f t="shared" si="40"/>
        <v>0.37083333336340729</v>
      </c>
      <c r="V243"/>
      <c r="W243" s="223">
        <v>194.63800000000001</v>
      </c>
      <c r="X243"/>
    </row>
    <row r="244" spans="1:24">
      <c r="A244" t="s">
        <v>18</v>
      </c>
      <c r="B244" s="155" t="s">
        <v>7834</v>
      </c>
      <c r="C244" s="151" t="s">
        <v>7825</v>
      </c>
      <c r="D244" s="261" t="s">
        <v>466</v>
      </c>
      <c r="E244" s="151" t="s">
        <v>7826</v>
      </c>
      <c r="F244" s="38" t="s">
        <v>1107</v>
      </c>
      <c r="G244" s="157" t="s">
        <v>273</v>
      </c>
      <c r="H244" s="176" t="s">
        <v>1830</v>
      </c>
      <c r="I244" s="38">
        <v>44.5</v>
      </c>
      <c r="J244" s="38">
        <v>-125.4</v>
      </c>
      <c r="K244" s="38" t="s">
        <v>7305</v>
      </c>
      <c r="L244" s="38">
        <v>2023</v>
      </c>
      <c r="M244" s="155" t="s">
        <v>7834</v>
      </c>
      <c r="N244" s="157">
        <v>45155.115972222222</v>
      </c>
      <c r="O244" s="157">
        <v>45155.137499999997</v>
      </c>
      <c r="P244" s="157">
        <v>45155.192361111112</v>
      </c>
      <c r="Q244" s="157">
        <v>45155.219444444447</v>
      </c>
      <c r="R244" s="38" t="s">
        <v>1622</v>
      </c>
      <c r="S244" s="239">
        <f t="shared" si="38"/>
        <v>5.4861111115314998E-2</v>
      </c>
      <c r="T244" s="239">
        <f t="shared" si="39"/>
        <v>0.10347222222480923</v>
      </c>
      <c r="U244" s="21">
        <f t="shared" si="40"/>
        <v>0.32916666669188999</v>
      </c>
      <c r="V244"/>
      <c r="W244" s="223">
        <v>201.857</v>
      </c>
      <c r="X244"/>
    </row>
    <row r="245" spans="1:24">
      <c r="A245" t="s">
        <v>18</v>
      </c>
      <c r="B245" s="155" t="s">
        <v>7833</v>
      </c>
      <c r="C245" s="151" t="s">
        <v>7825</v>
      </c>
      <c r="D245" s="261" t="s">
        <v>466</v>
      </c>
      <c r="E245" s="151" t="s">
        <v>7826</v>
      </c>
      <c r="F245" s="38" t="s">
        <v>1107</v>
      </c>
      <c r="G245" s="157" t="s">
        <v>273</v>
      </c>
      <c r="H245" s="176" t="s">
        <v>1830</v>
      </c>
      <c r="I245" s="38">
        <v>44.4</v>
      </c>
      <c r="J245" s="38">
        <v>-125</v>
      </c>
      <c r="K245" s="38" t="s">
        <v>7305</v>
      </c>
      <c r="L245" s="38">
        <v>2023</v>
      </c>
      <c r="M245" s="155" t="s">
        <v>7833</v>
      </c>
      <c r="N245" s="157">
        <v>45154.554166666669</v>
      </c>
      <c r="O245" s="157">
        <v>45154.62777777778</v>
      </c>
      <c r="P245" s="157">
        <v>45154.775000000001</v>
      </c>
      <c r="Q245" s="157">
        <v>45154.803472222222</v>
      </c>
      <c r="R245" s="38" t="s">
        <v>1660</v>
      </c>
      <c r="S245" s="239">
        <f t="shared" si="38"/>
        <v>0.14722222222189885</v>
      </c>
      <c r="T245" s="239">
        <f t="shared" si="39"/>
        <v>0.24930555555329192</v>
      </c>
      <c r="U245" s="21">
        <f t="shared" si="40"/>
        <v>0.88333333333139308</v>
      </c>
      <c r="V245"/>
      <c r="W245" s="223">
        <v>580.88400000000001</v>
      </c>
      <c r="X245"/>
    </row>
    <row r="246" spans="1:24">
      <c r="A246" t="s">
        <v>18</v>
      </c>
      <c r="B246" s="155" t="s">
        <v>7832</v>
      </c>
      <c r="C246" s="151" t="s">
        <v>7825</v>
      </c>
      <c r="D246" s="261" t="s">
        <v>466</v>
      </c>
      <c r="E246" s="151" t="s">
        <v>7826</v>
      </c>
      <c r="F246" s="38" t="s">
        <v>1107</v>
      </c>
      <c r="G246" s="157" t="s">
        <v>273</v>
      </c>
      <c r="H246" s="176" t="s">
        <v>1830</v>
      </c>
      <c r="I246" s="38">
        <v>44.4</v>
      </c>
      <c r="J246" s="38">
        <v>-125</v>
      </c>
      <c r="K246" s="38" t="s">
        <v>7305</v>
      </c>
      <c r="L246" s="38">
        <v>2023</v>
      </c>
      <c r="M246" s="155" t="s">
        <v>7832</v>
      </c>
      <c r="N246" s="157">
        <v>45154.402083333334</v>
      </c>
      <c r="O246" s="157">
        <v>45154.415277777778</v>
      </c>
      <c r="P246" s="157">
        <v>45154.489583333336</v>
      </c>
      <c r="Q246" s="157">
        <v>45154.511805555558</v>
      </c>
      <c r="R246" s="38" t="s">
        <v>1660</v>
      </c>
      <c r="S246" s="239">
        <f t="shared" si="38"/>
        <v>7.4305555557657499E-2</v>
      </c>
      <c r="T246" s="239">
        <f t="shared" si="39"/>
        <v>0.10972222222335404</v>
      </c>
      <c r="U246" s="21">
        <f t="shared" si="40"/>
        <v>0.44583333334594499</v>
      </c>
      <c r="V246"/>
      <c r="W246" s="223">
        <v>204.09700000000001</v>
      </c>
      <c r="X246"/>
    </row>
    <row r="247" spans="1:24">
      <c r="A247" t="s">
        <v>18</v>
      </c>
      <c r="B247" s="155" t="s">
        <v>7831</v>
      </c>
      <c r="C247" s="151" t="s">
        <v>7825</v>
      </c>
      <c r="D247" s="261" t="s">
        <v>466</v>
      </c>
      <c r="E247" s="151" t="s">
        <v>7826</v>
      </c>
      <c r="F247" s="38" t="s">
        <v>1107</v>
      </c>
      <c r="G247" s="157" t="s">
        <v>273</v>
      </c>
      <c r="H247" s="176" t="s">
        <v>1830</v>
      </c>
      <c r="I247" s="38">
        <v>44.4</v>
      </c>
      <c r="J247" s="38">
        <v>-125</v>
      </c>
      <c r="K247" s="38" t="s">
        <v>7305</v>
      </c>
      <c r="L247" s="38">
        <v>2023</v>
      </c>
      <c r="M247" s="155" t="s">
        <v>7831</v>
      </c>
      <c r="N247" s="157">
        <v>45154.280555555553</v>
      </c>
      <c r="O247" s="157">
        <v>45154.304166666669</v>
      </c>
      <c r="P247" s="157">
        <v>45154.331944444442</v>
      </c>
      <c r="Q247" s="157">
        <v>45154.361805555556</v>
      </c>
      <c r="R247" s="38" t="s">
        <v>1660</v>
      </c>
      <c r="S247" s="239">
        <f t="shared" si="38"/>
        <v>2.7777777773735579E-2</v>
      </c>
      <c r="T247" s="239">
        <f t="shared" si="39"/>
        <v>8.1250000002910383E-2</v>
      </c>
      <c r="U247" s="21">
        <f t="shared" si="40"/>
        <v>0.16666666664241347</v>
      </c>
      <c r="V247"/>
      <c r="W247" s="223">
        <v>204.09</v>
      </c>
      <c r="X247"/>
    </row>
    <row r="248" spans="1:24">
      <c r="A248" t="s">
        <v>18</v>
      </c>
      <c r="B248" s="155" t="s">
        <v>7830</v>
      </c>
      <c r="C248" s="151" t="s">
        <v>7825</v>
      </c>
      <c r="D248" s="261" t="s">
        <v>466</v>
      </c>
      <c r="E248" s="151" t="s">
        <v>7826</v>
      </c>
      <c r="F248" s="38" t="s">
        <v>1107</v>
      </c>
      <c r="G248" s="157" t="s">
        <v>273</v>
      </c>
      <c r="H248" s="176" t="s">
        <v>1830</v>
      </c>
      <c r="I248" s="38">
        <v>44.4</v>
      </c>
      <c r="J248" s="38">
        <v>-125</v>
      </c>
      <c r="K248" s="38" t="s">
        <v>7305</v>
      </c>
      <c r="L248" s="38">
        <v>2023</v>
      </c>
      <c r="M248" s="155" t="s">
        <v>7830</v>
      </c>
      <c r="N248" s="157">
        <v>45154.196527777778</v>
      </c>
      <c r="O248" s="157">
        <v>45154.215277777781</v>
      </c>
      <c r="P248" s="157">
        <v>45154.228472222225</v>
      </c>
      <c r="Q248" s="157">
        <v>45154.25277777778</v>
      </c>
      <c r="R248" s="38" t="s">
        <v>1660</v>
      </c>
      <c r="S248" s="239">
        <f t="shared" si="38"/>
        <v>1.3194444443797693E-2</v>
      </c>
      <c r="T248" s="239">
        <f t="shared" si="39"/>
        <v>5.6250000001455192E-2</v>
      </c>
      <c r="U248" s="21">
        <f t="shared" si="40"/>
        <v>7.9166666662786156E-2</v>
      </c>
      <c r="V248"/>
      <c r="W248" s="223">
        <v>204.09</v>
      </c>
      <c r="X248"/>
    </row>
    <row r="249" spans="1:24">
      <c r="A249" t="s">
        <v>18</v>
      </c>
      <c r="B249" s="155" t="s">
        <v>7829</v>
      </c>
      <c r="C249" s="151" t="s">
        <v>7825</v>
      </c>
      <c r="D249" s="261" t="s">
        <v>466</v>
      </c>
      <c r="E249" s="151" t="s">
        <v>7826</v>
      </c>
      <c r="F249" s="38" t="s">
        <v>1107</v>
      </c>
      <c r="G249" s="157" t="s">
        <v>273</v>
      </c>
      <c r="H249" s="176" t="s">
        <v>1830</v>
      </c>
      <c r="I249" s="38">
        <v>44.4</v>
      </c>
      <c r="J249" s="38">
        <v>-125</v>
      </c>
      <c r="K249" s="38" t="s">
        <v>7305</v>
      </c>
      <c r="L249" s="38">
        <v>2023</v>
      </c>
      <c r="M249" s="155" t="s">
        <v>7829</v>
      </c>
      <c r="N249" s="157">
        <v>45153.65902777778</v>
      </c>
      <c r="O249" s="157">
        <v>45153.679166666669</v>
      </c>
      <c r="P249" s="157">
        <v>45153.832638888889</v>
      </c>
      <c r="Q249" s="157">
        <v>45153.857638888891</v>
      </c>
      <c r="R249" s="38" t="s">
        <v>1660</v>
      </c>
      <c r="S249" s="239">
        <f t="shared" si="38"/>
        <v>0.15347222222044365</v>
      </c>
      <c r="T249" s="239">
        <f t="shared" si="39"/>
        <v>0.19861111111094942</v>
      </c>
      <c r="U249" s="21">
        <f t="shared" si="40"/>
        <v>0.92083333332266193</v>
      </c>
      <c r="V249"/>
      <c r="W249" s="223">
        <v>206.4</v>
      </c>
      <c r="X249" t="s">
        <v>7889</v>
      </c>
    </row>
    <row r="250" spans="1:24">
      <c r="A250" t="s">
        <v>18</v>
      </c>
      <c r="B250" s="155" t="s">
        <v>7828</v>
      </c>
      <c r="C250" s="151" t="s">
        <v>7825</v>
      </c>
      <c r="D250" s="261" t="s">
        <v>466</v>
      </c>
      <c r="E250" s="151" t="s">
        <v>7826</v>
      </c>
      <c r="F250" s="38" t="s">
        <v>1107</v>
      </c>
      <c r="G250" s="157" t="s">
        <v>273</v>
      </c>
      <c r="H250" s="176" t="s">
        <v>1830</v>
      </c>
      <c r="I250" s="38">
        <v>44.4</v>
      </c>
      <c r="J250" s="38">
        <v>-125</v>
      </c>
      <c r="K250" s="38" t="s">
        <v>7305</v>
      </c>
      <c r="L250" s="38">
        <v>2023</v>
      </c>
      <c r="M250" s="155" t="s">
        <v>7828</v>
      </c>
      <c r="N250" s="157">
        <v>45153.482638888891</v>
      </c>
      <c r="O250" s="157">
        <v>45153.507638888892</v>
      </c>
      <c r="P250" s="157">
        <v>45153.513194444444</v>
      </c>
      <c r="Q250" s="157">
        <v>45153.552083333336</v>
      </c>
      <c r="R250" s="38" t="s">
        <v>1660</v>
      </c>
      <c r="S250" s="239">
        <f t="shared" si="38"/>
        <v>5.5555555518367328E-3</v>
      </c>
      <c r="T250" s="239">
        <f t="shared" si="39"/>
        <v>6.9444444445252884E-2</v>
      </c>
      <c r="U250" s="21">
        <f t="shared" si="40"/>
        <v>3.3333333311020397E-2</v>
      </c>
      <c r="V250"/>
      <c r="W250" s="223">
        <v>583.16999999999996</v>
      </c>
      <c r="X250"/>
    </row>
    <row r="251" spans="1:24">
      <c r="A251" t="s">
        <v>18</v>
      </c>
      <c r="B251" s="155" t="s">
        <v>7827</v>
      </c>
      <c r="C251" s="151" t="s">
        <v>7825</v>
      </c>
      <c r="D251" s="261" t="s">
        <v>466</v>
      </c>
      <c r="E251" s="151" t="s">
        <v>7826</v>
      </c>
      <c r="F251" s="38" t="s">
        <v>1107</v>
      </c>
      <c r="G251" s="157" t="s">
        <v>273</v>
      </c>
      <c r="H251" s="176" t="s">
        <v>1830</v>
      </c>
      <c r="I251" s="38">
        <v>44.6</v>
      </c>
      <c r="J251" s="38">
        <v>-124.3</v>
      </c>
      <c r="K251" s="38" t="s">
        <v>7305</v>
      </c>
      <c r="L251" s="38">
        <v>2023</v>
      </c>
      <c r="M251" s="155" t="s">
        <v>7827</v>
      </c>
      <c r="N251" s="157">
        <v>45152.978472222225</v>
      </c>
      <c r="O251" s="157">
        <v>45152.988194444442</v>
      </c>
      <c r="P251" s="157">
        <v>45153.059027777781</v>
      </c>
      <c r="Q251" s="157">
        <v>45153.093055555553</v>
      </c>
      <c r="R251" s="38" t="s">
        <v>7878</v>
      </c>
      <c r="S251" s="239">
        <f t="shared" si="38"/>
        <v>7.0833333338669036E-2</v>
      </c>
      <c r="T251" s="239">
        <f t="shared" si="39"/>
        <v>0.11458333332848269</v>
      </c>
      <c r="U251" s="21">
        <f t="shared" si="40"/>
        <v>0.42500000003201421</v>
      </c>
      <c r="V251"/>
      <c r="W251" s="223">
        <v>81</v>
      </c>
      <c r="X251"/>
    </row>
    <row r="252" spans="1:24">
      <c r="A252" t="s">
        <v>18</v>
      </c>
      <c r="B252" s="162" t="s">
        <v>7818</v>
      </c>
      <c r="C252" s="162" t="s">
        <v>7785</v>
      </c>
      <c r="D252" s="261" t="s">
        <v>466</v>
      </c>
      <c r="E252" s="177" t="s">
        <v>7787</v>
      </c>
      <c r="F252" s="173" t="s">
        <v>1198</v>
      </c>
      <c r="G252" s="157" t="s">
        <v>273</v>
      </c>
      <c r="H252" s="176" t="s">
        <v>1830</v>
      </c>
      <c r="I252" s="38">
        <v>47</v>
      </c>
      <c r="J252" s="38">
        <v>-127</v>
      </c>
      <c r="K252" s="159">
        <v>9</v>
      </c>
      <c r="L252" s="38">
        <v>2023</v>
      </c>
      <c r="M252" s="162" t="s">
        <v>7818</v>
      </c>
      <c r="N252" s="180">
        <v>45144.801388888889</v>
      </c>
      <c r="O252" s="157">
        <v>45144.941666666666</v>
      </c>
      <c r="P252" s="157">
        <v>45145.049305555556</v>
      </c>
      <c r="Q252" s="157">
        <v>45145.125</v>
      </c>
      <c r="R252" s="38" t="s">
        <v>7820</v>
      </c>
      <c r="S252" s="239">
        <f t="shared" ref="S252:S268" si="41">P252 - O252</f>
        <v>0.10763888889050577</v>
      </c>
      <c r="T252" s="239">
        <f t="shared" ref="T252:T268" si="42">Q252 - N252</f>
        <v>0.32361111111094942</v>
      </c>
      <c r="U252" s="21">
        <f t="shared" ref="U252:U268" si="43">((VALUE(S252)) * 24) * 0.25</f>
        <v>0.64583333334303461</v>
      </c>
      <c r="V252"/>
      <c r="W252" s="38">
        <v>2656</v>
      </c>
      <c r="X252" s="28" t="s">
        <v>7823</v>
      </c>
    </row>
    <row r="253" spans="1:24">
      <c r="A253" t="s">
        <v>18</v>
      </c>
      <c r="B253" s="162" t="s">
        <v>7817</v>
      </c>
      <c r="C253" s="162" t="s">
        <v>7785</v>
      </c>
      <c r="D253" s="261" t="s">
        <v>466</v>
      </c>
      <c r="E253" s="177" t="s">
        <v>7787</v>
      </c>
      <c r="F253" s="173" t="s">
        <v>1198</v>
      </c>
      <c r="G253" s="157" t="s">
        <v>273</v>
      </c>
      <c r="H253" s="176" t="s">
        <v>1830</v>
      </c>
      <c r="I253" s="38">
        <v>47</v>
      </c>
      <c r="J253" s="38">
        <v>-127</v>
      </c>
      <c r="K253" s="159">
        <v>9</v>
      </c>
      <c r="L253" s="38">
        <v>2023</v>
      </c>
      <c r="M253" s="162" t="s">
        <v>7817</v>
      </c>
      <c r="N253" s="157">
        <v>45143.474999999999</v>
      </c>
      <c r="O253" s="157">
        <v>45143.550694444442</v>
      </c>
      <c r="P253" s="157">
        <v>45144.21875</v>
      </c>
      <c r="Q253" s="157">
        <v>45144.304166666669</v>
      </c>
      <c r="R253" s="38" t="s">
        <v>7820</v>
      </c>
      <c r="S253" s="239">
        <f t="shared" si="41"/>
        <v>0.6680555555576575</v>
      </c>
      <c r="T253" s="239">
        <f t="shared" si="42"/>
        <v>0.82916666667006211</v>
      </c>
      <c r="U253" s="21">
        <f t="shared" si="43"/>
        <v>4.008333333345945</v>
      </c>
      <c r="V253"/>
      <c r="W253" s="38">
        <v>2655</v>
      </c>
      <c r="X253" s="28" t="s">
        <v>7822</v>
      </c>
    </row>
    <row r="254" spans="1:24">
      <c r="A254" t="s">
        <v>18</v>
      </c>
      <c r="B254" s="162" t="s">
        <v>7816</v>
      </c>
      <c r="C254" s="162" t="s">
        <v>7785</v>
      </c>
      <c r="D254" s="261" t="s">
        <v>466</v>
      </c>
      <c r="E254" s="177" t="s">
        <v>7787</v>
      </c>
      <c r="F254" s="173" t="s">
        <v>1198</v>
      </c>
      <c r="G254" s="157" t="s">
        <v>273</v>
      </c>
      <c r="H254" s="176" t="s">
        <v>1830</v>
      </c>
      <c r="I254" s="38">
        <v>47</v>
      </c>
      <c r="J254" s="38">
        <v>-127</v>
      </c>
      <c r="K254" s="159">
        <v>9</v>
      </c>
      <c r="L254" s="38">
        <v>2023</v>
      </c>
      <c r="M254" s="162" t="s">
        <v>7816</v>
      </c>
      <c r="N254" s="157">
        <v>45141.649305555555</v>
      </c>
      <c r="O254" s="157">
        <v>45141.722916666666</v>
      </c>
      <c r="P254" s="157">
        <v>45142.85</v>
      </c>
      <c r="Q254" s="157">
        <v>45142.934027777781</v>
      </c>
      <c r="R254" s="38" t="s">
        <v>7820</v>
      </c>
      <c r="S254" s="239">
        <f t="shared" si="41"/>
        <v>1.1270833333328483</v>
      </c>
      <c r="T254" s="239">
        <f t="shared" si="42"/>
        <v>1.2847222222262644</v>
      </c>
      <c r="U254" s="21">
        <f t="shared" si="43"/>
        <v>6.7624999999970896</v>
      </c>
      <c r="V254"/>
      <c r="W254" s="38">
        <v>2656</v>
      </c>
    </row>
    <row r="255" spans="1:24">
      <c r="A255" t="s">
        <v>18</v>
      </c>
      <c r="B255" s="162" t="s">
        <v>7815</v>
      </c>
      <c r="C255" s="162" t="s">
        <v>7785</v>
      </c>
      <c r="D255" s="261" t="s">
        <v>466</v>
      </c>
      <c r="E255" s="177" t="s">
        <v>7787</v>
      </c>
      <c r="F255" s="173" t="s">
        <v>1198</v>
      </c>
      <c r="G255" s="157" t="s">
        <v>273</v>
      </c>
      <c r="H255" s="176" t="s">
        <v>1830</v>
      </c>
      <c r="I255" s="38">
        <v>47</v>
      </c>
      <c r="J255" s="38">
        <v>-127</v>
      </c>
      <c r="K255" s="159">
        <v>9</v>
      </c>
      <c r="L255" s="38">
        <v>2023</v>
      </c>
      <c r="M255" s="162" t="s">
        <v>7815</v>
      </c>
      <c r="N255" s="157">
        <v>45140.636805555558</v>
      </c>
      <c r="O255" s="157">
        <v>45140.711805555555</v>
      </c>
      <c r="P255" s="157">
        <v>45141.033333333333</v>
      </c>
      <c r="Q255" s="157">
        <v>45141.11041666667</v>
      </c>
      <c r="R255" s="38" t="s">
        <v>7819</v>
      </c>
      <c r="S255" s="239">
        <f t="shared" si="41"/>
        <v>0.32152777777810115</v>
      </c>
      <c r="T255" s="239">
        <f t="shared" si="42"/>
        <v>0.47361111111240461</v>
      </c>
      <c r="U255" s="21">
        <f t="shared" si="43"/>
        <v>1.9291666666686069</v>
      </c>
      <c r="V255"/>
      <c r="W255" s="38">
        <v>2654</v>
      </c>
    </row>
    <row r="256" spans="1:24">
      <c r="A256" t="s">
        <v>18</v>
      </c>
      <c r="B256" s="155" t="s">
        <v>7814</v>
      </c>
      <c r="C256" s="162" t="s">
        <v>7785</v>
      </c>
      <c r="D256" s="261" t="s">
        <v>466</v>
      </c>
      <c r="E256" s="177" t="s">
        <v>7787</v>
      </c>
      <c r="F256" s="173" t="s">
        <v>1198</v>
      </c>
      <c r="G256" s="157" t="s">
        <v>273</v>
      </c>
      <c r="H256" s="155" t="s">
        <v>1830</v>
      </c>
      <c r="I256" s="38">
        <v>47</v>
      </c>
      <c r="J256" s="38">
        <v>-127</v>
      </c>
      <c r="K256" s="2">
        <v>9</v>
      </c>
      <c r="L256" s="38">
        <v>2023</v>
      </c>
      <c r="M256" s="155" t="s">
        <v>7814</v>
      </c>
      <c r="N256" s="157">
        <v>45140.256944444445</v>
      </c>
      <c r="O256" s="157">
        <v>45140.339583333334</v>
      </c>
      <c r="P256" s="157">
        <v>45140.427083333336</v>
      </c>
      <c r="Q256" s="157">
        <v>45140.488194444442</v>
      </c>
      <c r="R256" s="38" t="s">
        <v>7819</v>
      </c>
      <c r="S256" s="239">
        <f t="shared" si="41"/>
        <v>8.7500000001455192E-2</v>
      </c>
      <c r="T256" s="239">
        <f t="shared" si="42"/>
        <v>0.23124999999708962</v>
      </c>
      <c r="U256" s="21">
        <f t="shared" si="43"/>
        <v>0.52500000000873115</v>
      </c>
      <c r="V256"/>
      <c r="W256" s="38">
        <v>2656</v>
      </c>
      <c r="X256" t="s">
        <v>7821</v>
      </c>
    </row>
    <row r="257" spans="1:24">
      <c r="A257" t="s">
        <v>18</v>
      </c>
      <c r="B257" s="155" t="s">
        <v>7804</v>
      </c>
      <c r="C257" s="162" t="s">
        <v>7784</v>
      </c>
      <c r="D257" s="261" t="s">
        <v>466</v>
      </c>
      <c r="E257" s="177" t="s">
        <v>7788</v>
      </c>
      <c r="F257" s="173" t="s">
        <v>7573</v>
      </c>
      <c r="G257" s="157" t="s">
        <v>273</v>
      </c>
      <c r="H257" s="155" t="s">
        <v>1830</v>
      </c>
      <c r="I257" s="38">
        <v>46</v>
      </c>
      <c r="J257" s="38">
        <v>-130</v>
      </c>
      <c r="K257" s="2">
        <v>9</v>
      </c>
      <c r="L257" s="38">
        <v>2023</v>
      </c>
      <c r="M257" s="155" t="s">
        <v>7804</v>
      </c>
      <c r="N257" s="157">
        <v>45132.298611111109</v>
      </c>
      <c r="O257" s="157">
        <v>45132.344444444447</v>
      </c>
      <c r="P257" s="157">
        <v>45133.004861111112</v>
      </c>
      <c r="Q257" s="157">
        <v>45133.050694444442</v>
      </c>
      <c r="R257" s="38" t="s">
        <v>7811</v>
      </c>
      <c r="S257" s="239">
        <f t="shared" si="41"/>
        <v>0.66041666666569654</v>
      </c>
      <c r="T257" s="239">
        <f t="shared" si="42"/>
        <v>0.75208333333284827</v>
      </c>
      <c r="U257" s="21">
        <f t="shared" si="43"/>
        <v>3.9624999999941792</v>
      </c>
      <c r="V257"/>
      <c r="W257" s="38">
        <v>1540</v>
      </c>
      <c r="X257"/>
    </row>
    <row r="258" spans="1:24">
      <c r="A258" t="s">
        <v>18</v>
      </c>
      <c r="B258" s="155" t="s">
        <v>7803</v>
      </c>
      <c r="C258" s="162" t="s">
        <v>7784</v>
      </c>
      <c r="D258" s="261" t="s">
        <v>466</v>
      </c>
      <c r="E258" s="177" t="s">
        <v>7788</v>
      </c>
      <c r="F258" s="173" t="s">
        <v>7573</v>
      </c>
      <c r="G258" s="157" t="s">
        <v>273</v>
      </c>
      <c r="H258" s="155" t="s">
        <v>1830</v>
      </c>
      <c r="I258" s="38">
        <v>46</v>
      </c>
      <c r="J258" s="38">
        <v>-130</v>
      </c>
      <c r="K258" s="2">
        <v>9</v>
      </c>
      <c r="L258" s="38">
        <v>2023</v>
      </c>
      <c r="M258" s="155" t="s">
        <v>7803</v>
      </c>
      <c r="N258" s="157">
        <v>45131.152083333334</v>
      </c>
      <c r="O258" s="157">
        <v>45131.20416666667</v>
      </c>
      <c r="P258" s="157">
        <v>45131.95208333333</v>
      </c>
      <c r="Q258" s="157">
        <v>45131.998611111114</v>
      </c>
      <c r="R258" s="38" t="s">
        <v>7810</v>
      </c>
      <c r="S258" s="239">
        <f t="shared" si="41"/>
        <v>0.74791666665987577</v>
      </c>
      <c r="T258" s="239">
        <f t="shared" si="42"/>
        <v>0.84652777777955635</v>
      </c>
      <c r="U258" s="21">
        <f t="shared" si="43"/>
        <v>4.4874999999592546</v>
      </c>
      <c r="V258"/>
      <c r="W258" s="38">
        <v>1531</v>
      </c>
      <c r="X258"/>
    </row>
    <row r="259" spans="1:24">
      <c r="A259" t="s">
        <v>18</v>
      </c>
      <c r="B259" s="155" t="s">
        <v>7802</v>
      </c>
      <c r="C259" s="162" t="s">
        <v>7784</v>
      </c>
      <c r="D259" s="261" t="s">
        <v>466</v>
      </c>
      <c r="E259" s="177" t="s">
        <v>7788</v>
      </c>
      <c r="F259" s="173" t="s">
        <v>7573</v>
      </c>
      <c r="G259" s="157" t="s">
        <v>273</v>
      </c>
      <c r="H259" s="155" t="s">
        <v>1830</v>
      </c>
      <c r="I259" s="38">
        <v>46</v>
      </c>
      <c r="J259" s="38">
        <v>-130</v>
      </c>
      <c r="K259" s="2">
        <v>9</v>
      </c>
      <c r="L259" s="38">
        <v>2023</v>
      </c>
      <c r="M259" s="155" t="s">
        <v>7802</v>
      </c>
      <c r="N259" s="157">
        <v>45130.299305555556</v>
      </c>
      <c r="O259" s="157">
        <v>45130.34375</v>
      </c>
      <c r="P259" s="157">
        <v>45130.918749999997</v>
      </c>
      <c r="Q259" s="157">
        <v>45130.962500000001</v>
      </c>
      <c r="R259" s="38" t="s">
        <v>2792</v>
      </c>
      <c r="S259" s="239">
        <f t="shared" si="41"/>
        <v>0.57499999999708962</v>
      </c>
      <c r="T259" s="239">
        <f t="shared" si="42"/>
        <v>0.66319444444525288</v>
      </c>
      <c r="U259" s="21">
        <f t="shared" si="43"/>
        <v>3.4499999999825377</v>
      </c>
      <c r="V259"/>
      <c r="W259" s="38">
        <v>1521</v>
      </c>
      <c r="X259"/>
    </row>
    <row r="260" spans="1:24">
      <c r="A260" t="s">
        <v>18</v>
      </c>
      <c r="B260" s="155" t="s">
        <v>7801</v>
      </c>
      <c r="C260" s="162" t="s">
        <v>7784</v>
      </c>
      <c r="D260" s="261" t="s">
        <v>466</v>
      </c>
      <c r="E260" s="177" t="s">
        <v>7788</v>
      </c>
      <c r="F260" s="173" t="s">
        <v>7573</v>
      </c>
      <c r="G260" s="157" t="s">
        <v>273</v>
      </c>
      <c r="H260" s="155" t="s">
        <v>1830</v>
      </c>
      <c r="I260" s="38">
        <v>46</v>
      </c>
      <c r="J260" s="38">
        <v>-130</v>
      </c>
      <c r="K260" s="2">
        <v>9</v>
      </c>
      <c r="L260" s="38">
        <v>2023</v>
      </c>
      <c r="M260" s="155" t="s">
        <v>7801</v>
      </c>
      <c r="N260" s="157">
        <v>45129.294444444444</v>
      </c>
      <c r="O260" s="157">
        <v>45129.34375</v>
      </c>
      <c r="P260" s="157">
        <v>45129.883333333331</v>
      </c>
      <c r="Q260" s="157">
        <v>45129.926388888889</v>
      </c>
      <c r="R260" s="38" t="s">
        <v>7809</v>
      </c>
      <c r="S260" s="239">
        <f t="shared" si="41"/>
        <v>0.53958333333139308</v>
      </c>
      <c r="T260" s="239">
        <f t="shared" si="42"/>
        <v>0.63194444444525288</v>
      </c>
      <c r="U260" s="21">
        <f t="shared" si="43"/>
        <v>3.2374999999883585</v>
      </c>
      <c r="V260"/>
      <c r="W260" s="38">
        <v>1520</v>
      </c>
      <c r="X260" t="s">
        <v>7813</v>
      </c>
    </row>
    <row r="261" spans="1:24">
      <c r="A261" t="s">
        <v>18</v>
      </c>
      <c r="B261" s="155" t="s">
        <v>7800</v>
      </c>
      <c r="C261" s="162" t="s">
        <v>7784</v>
      </c>
      <c r="D261" s="261" t="s">
        <v>466</v>
      </c>
      <c r="E261" s="177" t="s">
        <v>7788</v>
      </c>
      <c r="F261" s="173" t="s">
        <v>7573</v>
      </c>
      <c r="G261" s="157" t="s">
        <v>273</v>
      </c>
      <c r="H261" s="155" t="s">
        <v>1830</v>
      </c>
      <c r="I261" s="38">
        <v>46</v>
      </c>
      <c r="J261" s="38">
        <v>-130</v>
      </c>
      <c r="K261" s="2">
        <v>9</v>
      </c>
      <c r="L261" s="38">
        <v>2023</v>
      </c>
      <c r="M261" s="155" t="s">
        <v>7800</v>
      </c>
      <c r="N261" s="157">
        <v>45128.394444444442</v>
      </c>
      <c r="O261" s="157">
        <v>45128.439583333333</v>
      </c>
      <c r="P261" s="157">
        <v>45128.904166666667</v>
      </c>
      <c r="Q261" s="157">
        <v>45128.95</v>
      </c>
      <c r="R261" s="38" t="s">
        <v>7808</v>
      </c>
      <c r="S261" s="239">
        <f t="shared" si="41"/>
        <v>0.46458333333430346</v>
      </c>
      <c r="T261" s="239">
        <f t="shared" si="42"/>
        <v>0.55555555555474712</v>
      </c>
      <c r="U261" s="21">
        <f t="shared" si="43"/>
        <v>2.7875000000058208</v>
      </c>
      <c r="V261"/>
      <c r="W261" s="38">
        <v>1519</v>
      </c>
      <c r="X261" t="s">
        <v>7812</v>
      </c>
    </row>
    <row r="262" spans="1:24">
      <c r="A262" t="s">
        <v>18</v>
      </c>
      <c r="B262" s="155" t="s">
        <v>7799</v>
      </c>
      <c r="C262" s="162" t="s">
        <v>7784</v>
      </c>
      <c r="D262" s="261" t="s">
        <v>466</v>
      </c>
      <c r="E262" s="177" t="s">
        <v>7788</v>
      </c>
      <c r="F262" s="173" t="s">
        <v>7573</v>
      </c>
      <c r="G262" s="157" t="s">
        <v>273</v>
      </c>
      <c r="H262" s="155" t="s">
        <v>1830</v>
      </c>
      <c r="I262" s="38">
        <v>46</v>
      </c>
      <c r="J262" s="38">
        <v>-130</v>
      </c>
      <c r="K262" s="2">
        <v>9</v>
      </c>
      <c r="L262" s="38">
        <v>2023</v>
      </c>
      <c r="M262" s="155" t="s">
        <v>7799</v>
      </c>
      <c r="N262" s="157">
        <v>45127.48333333333</v>
      </c>
      <c r="O262" s="157">
        <v>45127.534722222219</v>
      </c>
      <c r="P262" s="157">
        <v>45127.990972222222</v>
      </c>
      <c r="Q262" s="157">
        <v>45128.026388888888</v>
      </c>
      <c r="R262" s="38" t="s">
        <v>7807</v>
      </c>
      <c r="S262" s="239">
        <f t="shared" si="41"/>
        <v>0.45625000000291038</v>
      </c>
      <c r="T262" s="239">
        <f t="shared" si="42"/>
        <v>0.5430555555576575</v>
      </c>
      <c r="U262" s="21">
        <f t="shared" si="43"/>
        <v>2.7375000000174623</v>
      </c>
      <c r="V262"/>
      <c r="W262" s="38">
        <v>1519</v>
      </c>
      <c r="X262"/>
    </row>
    <row r="263" spans="1:24">
      <c r="A263" t="s">
        <v>18</v>
      </c>
      <c r="B263" s="155" t="s">
        <v>7798</v>
      </c>
      <c r="C263" s="162" t="s">
        <v>7784</v>
      </c>
      <c r="D263" s="261" t="s">
        <v>466</v>
      </c>
      <c r="E263" s="177" t="s">
        <v>7788</v>
      </c>
      <c r="F263" s="173" t="s">
        <v>7573</v>
      </c>
      <c r="G263" s="157" t="s">
        <v>273</v>
      </c>
      <c r="H263" s="155" t="s">
        <v>1830</v>
      </c>
      <c r="I263" s="38">
        <v>46</v>
      </c>
      <c r="J263" s="38">
        <v>-130</v>
      </c>
      <c r="K263" s="2">
        <v>9</v>
      </c>
      <c r="L263" s="38">
        <v>2023</v>
      </c>
      <c r="M263" s="155" t="s">
        <v>7798</v>
      </c>
      <c r="N263" s="157">
        <v>45126.88958333333</v>
      </c>
      <c r="O263" s="157">
        <v>45126.935416666667</v>
      </c>
      <c r="P263" s="157">
        <v>45127.05972222222</v>
      </c>
      <c r="Q263" s="157">
        <v>45127.104861111111</v>
      </c>
      <c r="R263" s="38" t="s">
        <v>7806</v>
      </c>
      <c r="S263" s="239">
        <f t="shared" si="41"/>
        <v>0.12430555555329192</v>
      </c>
      <c r="T263" s="239">
        <f t="shared" si="42"/>
        <v>0.21527777778101154</v>
      </c>
      <c r="U263" s="21">
        <f t="shared" si="43"/>
        <v>0.74583333331975155</v>
      </c>
      <c r="V263"/>
      <c r="W263" s="38">
        <v>1539</v>
      </c>
      <c r="X263"/>
    </row>
    <row r="264" spans="1:24">
      <c r="A264" t="s">
        <v>18</v>
      </c>
      <c r="B264" s="155" t="s">
        <v>7797</v>
      </c>
      <c r="C264" s="162" t="s">
        <v>7784</v>
      </c>
      <c r="D264" s="261" t="s">
        <v>466</v>
      </c>
      <c r="E264" s="177" t="s">
        <v>7788</v>
      </c>
      <c r="F264" s="173" t="s">
        <v>7573</v>
      </c>
      <c r="G264" s="157" t="s">
        <v>273</v>
      </c>
      <c r="H264" s="155" t="s">
        <v>1830</v>
      </c>
      <c r="I264" s="38">
        <v>46</v>
      </c>
      <c r="J264" s="38">
        <v>-130</v>
      </c>
      <c r="K264" s="2">
        <v>9</v>
      </c>
      <c r="L264" s="38">
        <v>2023</v>
      </c>
      <c r="M264" s="155" t="s">
        <v>7797</v>
      </c>
      <c r="N264" s="157">
        <v>45125.819444444445</v>
      </c>
      <c r="O264" s="180">
        <v>45125.870138888888</v>
      </c>
      <c r="P264" s="180">
        <v>45126.120833333334</v>
      </c>
      <c r="Q264" s="314">
        <v>45126.170138888891</v>
      </c>
      <c r="R264" s="38" t="s">
        <v>7805</v>
      </c>
      <c r="S264" s="239">
        <f t="shared" si="41"/>
        <v>0.25069444444670808</v>
      </c>
      <c r="T264" s="239">
        <f t="shared" si="42"/>
        <v>0.35069444444525288</v>
      </c>
      <c r="U264" s="21">
        <f t="shared" si="43"/>
        <v>1.5041666666802485</v>
      </c>
      <c r="V264"/>
      <c r="W264" s="38">
        <v>1540</v>
      </c>
      <c r="X264"/>
    </row>
    <row r="265" spans="1:24">
      <c r="A265" t="s">
        <v>18</v>
      </c>
      <c r="B265" s="155" t="s">
        <v>7794</v>
      </c>
      <c r="C265" s="162" t="s">
        <v>7783</v>
      </c>
      <c r="D265" s="261" t="s">
        <v>466</v>
      </c>
      <c r="E265" s="177" t="s">
        <v>7786</v>
      </c>
      <c r="F265" s="173" t="s">
        <v>1086</v>
      </c>
      <c r="G265" s="157" t="s">
        <v>273</v>
      </c>
      <c r="H265" s="155" t="s">
        <v>1983</v>
      </c>
      <c r="I265" s="38">
        <v>45</v>
      </c>
      <c r="J265" s="38">
        <v>-125</v>
      </c>
      <c r="K265" s="2" t="s">
        <v>7305</v>
      </c>
      <c r="L265" s="38">
        <v>2023</v>
      </c>
      <c r="M265" s="155" t="s">
        <v>7794</v>
      </c>
      <c r="N265" s="157">
        <v>45119.881944444445</v>
      </c>
      <c r="O265" s="157">
        <v>45119.90625</v>
      </c>
      <c r="P265" s="180">
        <v>45120.031944444447</v>
      </c>
      <c r="Q265" s="157">
        <v>45120.056944444441</v>
      </c>
      <c r="R265" s="38" t="s">
        <v>7796</v>
      </c>
      <c r="S265" s="239">
        <f t="shared" si="41"/>
        <v>0.12569444444670808</v>
      </c>
      <c r="T265" s="239">
        <f t="shared" si="42"/>
        <v>0.17499999999563443</v>
      </c>
      <c r="U265" s="21">
        <f t="shared" si="43"/>
        <v>0.75416666668024845</v>
      </c>
      <c r="V265"/>
      <c r="W265" s="38">
        <v>625</v>
      </c>
      <c r="X265"/>
    </row>
    <row r="266" spans="1:24">
      <c r="A266" t="s">
        <v>18</v>
      </c>
      <c r="B266" s="155" t="s">
        <v>7793</v>
      </c>
      <c r="C266" s="162" t="s">
        <v>7783</v>
      </c>
      <c r="D266" s="261" t="s">
        <v>466</v>
      </c>
      <c r="E266" s="177" t="s">
        <v>7786</v>
      </c>
      <c r="F266" s="173" t="s">
        <v>1086</v>
      </c>
      <c r="G266" s="157" t="s">
        <v>273</v>
      </c>
      <c r="H266" s="155" t="s">
        <v>1983</v>
      </c>
      <c r="I266" s="38">
        <v>45</v>
      </c>
      <c r="J266" s="38">
        <v>-125</v>
      </c>
      <c r="K266" s="2" t="s">
        <v>7305</v>
      </c>
      <c r="L266" s="38">
        <v>2023</v>
      </c>
      <c r="M266" s="155" t="s">
        <v>7793</v>
      </c>
      <c r="N266" s="157">
        <v>45118.842361111114</v>
      </c>
      <c r="O266" s="157">
        <v>45118.869444444441</v>
      </c>
      <c r="P266" s="180">
        <v>45118.886805555558</v>
      </c>
      <c r="Q266" s="314">
        <v>45118.911805555559</v>
      </c>
      <c r="R266" s="38" t="s">
        <v>7795</v>
      </c>
      <c r="S266" s="239">
        <f t="shared" si="41"/>
        <v>1.7361111116770189E-2</v>
      </c>
      <c r="T266" s="239">
        <f t="shared" si="42"/>
        <v>6.9444444445252884E-2</v>
      </c>
      <c r="U266" s="21">
        <f t="shared" si="43"/>
        <v>0.10416666670062114</v>
      </c>
      <c r="V266"/>
      <c r="W266" s="38">
        <v>768.96</v>
      </c>
      <c r="X266"/>
    </row>
    <row r="267" spans="1:24">
      <c r="A267" t="s">
        <v>18</v>
      </c>
      <c r="B267" s="155" t="s">
        <v>7792</v>
      </c>
      <c r="C267" s="162" t="s">
        <v>7783</v>
      </c>
      <c r="D267" s="261" t="s">
        <v>466</v>
      </c>
      <c r="E267" s="177" t="s">
        <v>7786</v>
      </c>
      <c r="F267" s="173" t="s">
        <v>1086</v>
      </c>
      <c r="G267" s="157" t="s">
        <v>273</v>
      </c>
      <c r="H267" s="155" t="s">
        <v>1983</v>
      </c>
      <c r="I267" s="38">
        <v>45</v>
      </c>
      <c r="J267" s="38">
        <v>-125</v>
      </c>
      <c r="K267" s="2" t="s">
        <v>7305</v>
      </c>
      <c r="L267" s="38">
        <v>2023</v>
      </c>
      <c r="M267" s="155" t="s">
        <v>7792</v>
      </c>
      <c r="N267" s="157">
        <v>45118.29583333333</v>
      </c>
      <c r="O267" s="157">
        <v>45118.32916666667</v>
      </c>
      <c r="P267" s="180">
        <v>45118.375</v>
      </c>
      <c r="Q267" s="314">
        <v>45118.408333333333</v>
      </c>
      <c r="R267" s="38" t="s">
        <v>7795</v>
      </c>
      <c r="S267" s="239">
        <f t="shared" si="41"/>
        <v>4.5833333329937886E-2</v>
      </c>
      <c r="T267" s="239">
        <f t="shared" si="42"/>
        <v>0.11250000000291038</v>
      </c>
      <c r="U267" s="21">
        <f t="shared" si="43"/>
        <v>0.27499999997962732</v>
      </c>
      <c r="V267"/>
      <c r="W267" s="38">
        <v>768.38</v>
      </c>
      <c r="X267"/>
    </row>
    <row r="268" spans="1:24">
      <c r="A268" t="s">
        <v>18</v>
      </c>
      <c r="B268" s="155" t="s">
        <v>7791</v>
      </c>
      <c r="C268" s="162" t="s">
        <v>7783</v>
      </c>
      <c r="D268" s="261" t="s">
        <v>466</v>
      </c>
      <c r="E268" s="177" t="s">
        <v>7786</v>
      </c>
      <c r="F268" s="173" t="s">
        <v>1086</v>
      </c>
      <c r="G268" s="157" t="s">
        <v>273</v>
      </c>
      <c r="H268" s="155" t="s">
        <v>1983</v>
      </c>
      <c r="I268" s="38">
        <v>45</v>
      </c>
      <c r="J268" s="38">
        <v>-125</v>
      </c>
      <c r="K268" s="2" t="s">
        <v>7305</v>
      </c>
      <c r="L268" s="38">
        <v>2023</v>
      </c>
      <c r="M268" s="155" t="s">
        <v>7791</v>
      </c>
      <c r="N268" s="157">
        <v>45115.974305555559</v>
      </c>
      <c r="O268" s="157">
        <v>45116.006944444445</v>
      </c>
      <c r="P268" s="180">
        <v>45116.218055555553</v>
      </c>
      <c r="Q268" s="314">
        <v>45116.245833333334</v>
      </c>
      <c r="R268" s="38" t="s">
        <v>7795</v>
      </c>
      <c r="S268" s="239">
        <f t="shared" si="41"/>
        <v>0.21111111110803904</v>
      </c>
      <c r="T268" s="239">
        <f t="shared" si="42"/>
        <v>0.27152777777519077</v>
      </c>
      <c r="U268" s="21">
        <f t="shared" si="43"/>
        <v>1.2666666666482342</v>
      </c>
      <c r="V268"/>
      <c r="W268" s="38">
        <v>773.15</v>
      </c>
      <c r="X268"/>
    </row>
    <row r="269" spans="1:24">
      <c r="A269" t="s">
        <v>18</v>
      </c>
      <c r="B269" s="155" t="s">
        <v>7779</v>
      </c>
      <c r="C269" s="162" t="s">
        <v>7759</v>
      </c>
      <c r="D269" s="261" t="s">
        <v>466</v>
      </c>
      <c r="E269" s="162" t="s">
        <v>7760</v>
      </c>
      <c r="F269" s="38" t="s">
        <v>1189</v>
      </c>
      <c r="G269" s="177" t="s">
        <v>1065</v>
      </c>
      <c r="H269" s="162" t="s">
        <v>1190</v>
      </c>
      <c r="I269" s="38">
        <v>-38</v>
      </c>
      <c r="J269" s="38">
        <v>178</v>
      </c>
      <c r="K269" s="38">
        <v>60</v>
      </c>
      <c r="L269" s="38">
        <v>2023</v>
      </c>
      <c r="M269" s="155" t="s">
        <v>7779</v>
      </c>
      <c r="N269" s="157">
        <v>45020.379166666666</v>
      </c>
      <c r="O269" s="157">
        <v>45020.431944444441</v>
      </c>
      <c r="P269" s="157">
        <v>45020.448611111111</v>
      </c>
      <c r="Q269" s="157">
        <v>45020.509027777778</v>
      </c>
      <c r="R269" s="38" t="s">
        <v>7780</v>
      </c>
      <c r="S269" s="239">
        <f t="shared" ref="S269:S281" si="44">P269 - O269</f>
        <v>1.6666666670062114E-2</v>
      </c>
      <c r="T269" s="239">
        <f t="shared" ref="T269:T281" si="45">Q269 - N269</f>
        <v>0.12986111111240461</v>
      </c>
      <c r="U269" s="21">
        <f t="shared" ref="U269:U281" si="46">((VALUE(S269)) * 24) * 0.25</f>
        <v>0.10000000002037268</v>
      </c>
      <c r="V269"/>
      <c r="W269" s="38">
        <v>1470</v>
      </c>
      <c r="X269"/>
    </row>
    <row r="270" spans="1:24">
      <c r="A270" t="s">
        <v>18</v>
      </c>
      <c r="B270" s="155" t="s">
        <v>7777</v>
      </c>
      <c r="C270" s="162" t="s">
        <v>7759</v>
      </c>
      <c r="D270" s="261" t="s">
        <v>466</v>
      </c>
      <c r="E270" s="162" t="s">
        <v>7760</v>
      </c>
      <c r="F270" s="38" t="s">
        <v>1189</v>
      </c>
      <c r="G270" s="177" t="s">
        <v>1065</v>
      </c>
      <c r="H270" s="162" t="s">
        <v>1190</v>
      </c>
      <c r="I270" s="38">
        <v>-38</v>
      </c>
      <c r="J270" s="38">
        <v>178</v>
      </c>
      <c r="K270" s="38">
        <v>60</v>
      </c>
      <c r="L270" s="38">
        <v>2023</v>
      </c>
      <c r="M270" s="155" t="s">
        <v>7777</v>
      </c>
      <c r="N270" s="157">
        <v>45020.019444444442</v>
      </c>
      <c r="O270" s="157">
        <v>45020.076388888891</v>
      </c>
      <c r="P270" s="157">
        <v>45020.163194444445</v>
      </c>
      <c r="Q270" s="157">
        <v>45020.224999999999</v>
      </c>
      <c r="R270" s="38" t="s">
        <v>7778</v>
      </c>
      <c r="S270" s="239">
        <f t="shared" si="44"/>
        <v>8.6805555554747116E-2</v>
      </c>
      <c r="T270" s="239">
        <f t="shared" si="45"/>
        <v>0.20555555555620231</v>
      </c>
      <c r="U270" s="21">
        <f t="shared" si="46"/>
        <v>0.52083333332848269</v>
      </c>
      <c r="V270"/>
      <c r="W270" s="38">
        <v>1868</v>
      </c>
      <c r="X270"/>
    </row>
    <row r="271" spans="1:24">
      <c r="A271" t="s">
        <v>18</v>
      </c>
      <c r="B271" s="155" t="s">
        <v>7776</v>
      </c>
      <c r="C271" s="162" t="s">
        <v>7759</v>
      </c>
      <c r="D271" s="261" t="s">
        <v>466</v>
      </c>
      <c r="E271" s="162" t="s">
        <v>7760</v>
      </c>
      <c r="F271" s="38" t="s">
        <v>1189</v>
      </c>
      <c r="G271" s="177" t="s">
        <v>1065</v>
      </c>
      <c r="H271" s="162" t="s">
        <v>1190</v>
      </c>
      <c r="I271" s="38">
        <v>-38</v>
      </c>
      <c r="J271" s="38">
        <v>178</v>
      </c>
      <c r="K271" s="38">
        <v>60</v>
      </c>
      <c r="L271" s="38">
        <v>2023</v>
      </c>
      <c r="M271" s="155" t="s">
        <v>7776</v>
      </c>
      <c r="N271" s="157">
        <v>45018.675000000003</v>
      </c>
      <c r="O271" s="157">
        <v>45018.762499999997</v>
      </c>
      <c r="P271" s="157">
        <v>45018.863194444442</v>
      </c>
      <c r="Q271" s="157">
        <v>45018.96875</v>
      </c>
      <c r="R271" s="38" t="s">
        <v>7763</v>
      </c>
      <c r="S271" s="239">
        <f t="shared" si="44"/>
        <v>0.10069444444525288</v>
      </c>
      <c r="T271" s="239">
        <f t="shared" si="45"/>
        <v>0.29374999999708962</v>
      </c>
      <c r="U271" s="21">
        <f t="shared" si="46"/>
        <v>0.60416666667151731</v>
      </c>
      <c r="V271"/>
      <c r="W271" s="38">
        <v>2636</v>
      </c>
      <c r="X271" s="315" t="s">
        <v>7782</v>
      </c>
    </row>
    <row r="272" spans="1:24">
      <c r="A272" t="s">
        <v>18</v>
      </c>
      <c r="B272" s="155" t="s">
        <v>7775</v>
      </c>
      <c r="C272" s="162" t="s">
        <v>7759</v>
      </c>
      <c r="D272" s="261" t="s">
        <v>466</v>
      </c>
      <c r="E272" s="162" t="s">
        <v>7760</v>
      </c>
      <c r="F272" s="38" t="s">
        <v>1189</v>
      </c>
      <c r="G272" s="177" t="s">
        <v>1065</v>
      </c>
      <c r="H272" s="162" t="s">
        <v>1190</v>
      </c>
      <c r="I272" s="38">
        <v>-38</v>
      </c>
      <c r="J272" s="38">
        <v>178</v>
      </c>
      <c r="K272" s="38">
        <v>60</v>
      </c>
      <c r="L272" s="38">
        <v>2023</v>
      </c>
      <c r="M272" s="155" t="s">
        <v>7775</v>
      </c>
      <c r="N272" s="157">
        <v>45018.099305555559</v>
      </c>
      <c r="O272" s="157">
        <v>45018.171527777777</v>
      </c>
      <c r="P272" s="157">
        <v>45018.319444444445</v>
      </c>
      <c r="Q272" s="157">
        <v>45018.40902777778</v>
      </c>
      <c r="R272" s="38" t="s">
        <v>7763</v>
      </c>
      <c r="S272" s="239">
        <f t="shared" si="44"/>
        <v>0.14791666666860692</v>
      </c>
      <c r="T272" s="239">
        <f t="shared" si="45"/>
        <v>0.30972222222044365</v>
      </c>
      <c r="U272" s="21">
        <f t="shared" si="46"/>
        <v>0.88750000001164153</v>
      </c>
      <c r="V272"/>
      <c r="W272" s="38">
        <v>2636</v>
      </c>
      <c r="X272"/>
    </row>
    <row r="273" spans="1:24">
      <c r="A273" t="s">
        <v>18</v>
      </c>
      <c r="B273" s="155" t="s">
        <v>7774</v>
      </c>
      <c r="C273" s="162" t="s">
        <v>7759</v>
      </c>
      <c r="D273" s="261" t="s">
        <v>466</v>
      </c>
      <c r="E273" s="162" t="s">
        <v>7760</v>
      </c>
      <c r="F273" s="38" t="s">
        <v>1189</v>
      </c>
      <c r="G273" s="177" t="s">
        <v>1065</v>
      </c>
      <c r="H273" s="162" t="s">
        <v>1190</v>
      </c>
      <c r="I273" s="38">
        <v>-38</v>
      </c>
      <c r="J273" s="38">
        <v>178</v>
      </c>
      <c r="K273" s="38">
        <v>60</v>
      </c>
      <c r="L273" s="38">
        <v>2023</v>
      </c>
      <c r="M273" s="155" t="s">
        <v>7774</v>
      </c>
      <c r="N273" s="157">
        <v>45018.03402777778</v>
      </c>
      <c r="O273" s="157" t="s">
        <v>893</v>
      </c>
      <c r="P273" s="157" t="s">
        <v>893</v>
      </c>
      <c r="Q273" s="157">
        <v>45018.057638888888</v>
      </c>
      <c r="R273" s="38" t="s">
        <v>7763</v>
      </c>
      <c r="S273" s="239" t="e">
        <f t="shared" si="44"/>
        <v>#VALUE!</v>
      </c>
      <c r="T273" s="239">
        <f t="shared" si="45"/>
        <v>2.361111110803904E-2</v>
      </c>
      <c r="U273" s="21" t="e">
        <f t="shared" si="46"/>
        <v>#VALUE!</v>
      </c>
      <c r="V273"/>
      <c r="W273" s="38">
        <v>172</v>
      </c>
      <c r="X273" t="s">
        <v>7781</v>
      </c>
    </row>
    <row r="274" spans="1:24">
      <c r="A274" t="s">
        <v>18</v>
      </c>
      <c r="B274" s="155" t="s">
        <v>7773</v>
      </c>
      <c r="C274" s="162" t="s">
        <v>7759</v>
      </c>
      <c r="D274" s="261" t="s">
        <v>466</v>
      </c>
      <c r="E274" s="162" t="s">
        <v>7760</v>
      </c>
      <c r="F274" s="38" t="s">
        <v>1189</v>
      </c>
      <c r="G274" s="177" t="s">
        <v>1065</v>
      </c>
      <c r="H274" s="162" t="s">
        <v>1190</v>
      </c>
      <c r="I274" s="38">
        <v>-38</v>
      </c>
      <c r="J274" s="38">
        <v>178</v>
      </c>
      <c r="K274" s="38">
        <v>60</v>
      </c>
      <c r="L274" s="38">
        <v>2023</v>
      </c>
      <c r="M274" s="155" t="s">
        <v>7773</v>
      </c>
      <c r="N274" s="157">
        <v>45016.960416666669</v>
      </c>
      <c r="O274" s="157">
        <v>45017.043749999997</v>
      </c>
      <c r="P274" s="157">
        <v>45017.251388888886</v>
      </c>
      <c r="Q274" s="157">
        <v>45017.322222222225</v>
      </c>
      <c r="R274" s="38" t="s">
        <v>7763</v>
      </c>
      <c r="S274" s="239">
        <f t="shared" si="44"/>
        <v>0.20763888888905058</v>
      </c>
      <c r="T274" s="239">
        <f t="shared" si="45"/>
        <v>0.36180555555620231</v>
      </c>
      <c r="U274" s="21">
        <f t="shared" si="46"/>
        <v>1.2458333333343035</v>
      </c>
      <c r="V274"/>
      <c r="W274" s="289">
        <v>2627</v>
      </c>
      <c r="X274"/>
    </row>
    <row r="275" spans="1:24">
      <c r="A275" t="s">
        <v>18</v>
      </c>
      <c r="B275" s="155" t="s">
        <v>7772</v>
      </c>
      <c r="C275" s="162" t="s">
        <v>7759</v>
      </c>
      <c r="D275" s="261" t="s">
        <v>466</v>
      </c>
      <c r="E275" s="162" t="s">
        <v>7760</v>
      </c>
      <c r="F275" s="38" t="s">
        <v>1189</v>
      </c>
      <c r="G275" s="177" t="s">
        <v>1065</v>
      </c>
      <c r="H275" s="162" t="s">
        <v>1190</v>
      </c>
      <c r="I275" s="38">
        <v>-38</v>
      </c>
      <c r="J275" s="38">
        <v>178</v>
      </c>
      <c r="K275" s="38">
        <v>60</v>
      </c>
      <c r="L275" s="38">
        <v>2023</v>
      </c>
      <c r="M275" s="155" t="s">
        <v>7772</v>
      </c>
      <c r="N275" s="157">
        <v>45016.118055555555</v>
      </c>
      <c r="O275" s="157">
        <v>45016.152083333334</v>
      </c>
      <c r="P275" s="157">
        <v>45016.370833333334</v>
      </c>
      <c r="Q275" s="157">
        <v>45016.395833333336</v>
      </c>
      <c r="R275" s="38" t="s">
        <v>7768</v>
      </c>
      <c r="S275" s="239">
        <f t="shared" si="44"/>
        <v>0.21875</v>
      </c>
      <c r="T275" s="239">
        <f t="shared" si="45"/>
        <v>0.27777777778101154</v>
      </c>
      <c r="U275" s="21">
        <f t="shared" si="46"/>
        <v>1.3125</v>
      </c>
      <c r="V275"/>
      <c r="W275" s="38">
        <v>999</v>
      </c>
      <c r="X275"/>
    </row>
    <row r="276" spans="1:24">
      <c r="A276" t="s">
        <v>18</v>
      </c>
      <c r="B276" s="155" t="s">
        <v>7771</v>
      </c>
      <c r="C276" s="162" t="s">
        <v>7759</v>
      </c>
      <c r="D276" s="261" t="s">
        <v>466</v>
      </c>
      <c r="E276" s="162" t="s">
        <v>7760</v>
      </c>
      <c r="F276" s="38" t="s">
        <v>1189</v>
      </c>
      <c r="G276" s="177" t="s">
        <v>1065</v>
      </c>
      <c r="H276" s="162" t="s">
        <v>1190</v>
      </c>
      <c r="I276" s="38">
        <v>-38</v>
      </c>
      <c r="J276" s="38">
        <v>178</v>
      </c>
      <c r="K276" s="38">
        <v>60</v>
      </c>
      <c r="L276" s="38">
        <v>2023</v>
      </c>
      <c r="M276" s="155" t="s">
        <v>7771</v>
      </c>
      <c r="N276" s="157">
        <v>45012.220138888886</v>
      </c>
      <c r="O276" s="157">
        <v>45012.302083333336</v>
      </c>
      <c r="P276" s="157">
        <v>45012.797222222223</v>
      </c>
      <c r="Q276" s="157">
        <v>45012.862500000003</v>
      </c>
      <c r="R276" s="38" t="s">
        <v>7763</v>
      </c>
      <c r="S276" s="239">
        <f t="shared" si="44"/>
        <v>0.49513888888759539</v>
      </c>
      <c r="T276" s="239">
        <f t="shared" si="45"/>
        <v>0.64236111111677019</v>
      </c>
      <c r="U276" s="21">
        <f t="shared" si="46"/>
        <v>2.9708333333255723</v>
      </c>
      <c r="V276"/>
      <c r="W276" s="38">
        <v>2659</v>
      </c>
      <c r="X276"/>
    </row>
    <row r="277" spans="1:24">
      <c r="A277" t="s">
        <v>18</v>
      </c>
      <c r="B277" s="155" t="s">
        <v>7769</v>
      </c>
      <c r="C277" s="162" t="s">
        <v>7759</v>
      </c>
      <c r="D277" s="261" t="s">
        <v>466</v>
      </c>
      <c r="E277" s="162" t="s">
        <v>7760</v>
      </c>
      <c r="F277" s="38" t="s">
        <v>1189</v>
      </c>
      <c r="G277" s="177" t="s">
        <v>1065</v>
      </c>
      <c r="H277" s="162" t="s">
        <v>1190</v>
      </c>
      <c r="I277" s="38">
        <v>-38</v>
      </c>
      <c r="J277" s="38">
        <v>178</v>
      </c>
      <c r="K277" s="38">
        <v>60</v>
      </c>
      <c r="L277" s="38">
        <v>2023</v>
      </c>
      <c r="M277" s="155" t="s">
        <v>7769</v>
      </c>
      <c r="N277" s="157">
        <v>45011.220833333333</v>
      </c>
      <c r="O277" s="157">
        <v>45011.322916666664</v>
      </c>
      <c r="P277" s="157">
        <v>45011.379861111112</v>
      </c>
      <c r="Q277" s="157">
        <v>45011.475694444445</v>
      </c>
      <c r="R277" s="38" t="s">
        <v>7770</v>
      </c>
      <c r="S277" s="239">
        <f t="shared" si="44"/>
        <v>5.6944444448163267E-2</v>
      </c>
      <c r="T277" s="239">
        <f t="shared" si="45"/>
        <v>0.25486111111240461</v>
      </c>
      <c r="U277" s="21">
        <f t="shared" si="46"/>
        <v>0.3416666666889796</v>
      </c>
      <c r="V277"/>
      <c r="W277" s="38">
        <v>3493</v>
      </c>
      <c r="X277"/>
    </row>
    <row r="278" spans="1:24">
      <c r="A278" t="s">
        <v>18</v>
      </c>
      <c r="B278" s="155" t="s">
        <v>7767</v>
      </c>
      <c r="C278" s="162" t="s">
        <v>7759</v>
      </c>
      <c r="D278" s="261" t="s">
        <v>466</v>
      </c>
      <c r="E278" s="162" t="s">
        <v>7760</v>
      </c>
      <c r="F278" s="38" t="s">
        <v>1189</v>
      </c>
      <c r="G278" s="177" t="s">
        <v>1065</v>
      </c>
      <c r="H278" s="162" t="s">
        <v>1190</v>
      </c>
      <c r="I278" s="38">
        <v>-38</v>
      </c>
      <c r="J278" s="38">
        <v>178</v>
      </c>
      <c r="K278" s="38">
        <v>60</v>
      </c>
      <c r="L278" s="38">
        <v>2023</v>
      </c>
      <c r="M278" s="155" t="s">
        <v>7767</v>
      </c>
      <c r="N278" s="157">
        <v>45010.633333333331</v>
      </c>
      <c r="O278" s="157">
        <v>45010.669444444444</v>
      </c>
      <c r="P278" s="157">
        <v>45010.817361111112</v>
      </c>
      <c r="Q278" s="157">
        <v>45010.870833333334</v>
      </c>
      <c r="R278" s="38" t="s">
        <v>7768</v>
      </c>
      <c r="S278" s="239">
        <f t="shared" si="44"/>
        <v>0.14791666666860692</v>
      </c>
      <c r="T278" s="239">
        <f t="shared" si="45"/>
        <v>0.23750000000291038</v>
      </c>
      <c r="U278" s="21">
        <f t="shared" si="46"/>
        <v>0.88750000001164153</v>
      </c>
      <c r="V278"/>
      <c r="W278" s="38">
        <v>999</v>
      </c>
      <c r="X278"/>
    </row>
    <row r="279" spans="1:24">
      <c r="A279" t="s">
        <v>18</v>
      </c>
      <c r="B279" s="155" t="s">
        <v>7765</v>
      </c>
      <c r="C279" s="162" t="s">
        <v>7759</v>
      </c>
      <c r="D279" s="261" t="s">
        <v>466</v>
      </c>
      <c r="E279" s="162" t="s">
        <v>7760</v>
      </c>
      <c r="F279" s="38" t="s">
        <v>1189</v>
      </c>
      <c r="G279" s="177" t="s">
        <v>1065</v>
      </c>
      <c r="H279" s="162" t="s">
        <v>1190</v>
      </c>
      <c r="I279" s="38">
        <v>-38</v>
      </c>
      <c r="J279" s="38">
        <v>178</v>
      </c>
      <c r="K279" s="38">
        <v>60</v>
      </c>
      <c r="L279" s="38">
        <v>2023</v>
      </c>
      <c r="M279" s="155" t="s">
        <v>7765</v>
      </c>
      <c r="N279" s="157">
        <v>45010.317361111112</v>
      </c>
      <c r="O279" s="157">
        <v>45010.352777777778</v>
      </c>
      <c r="P279" s="157">
        <v>45010.414583333331</v>
      </c>
      <c r="Q279" s="157">
        <v>45010.449305555558</v>
      </c>
      <c r="R279" s="38" t="s">
        <v>7766</v>
      </c>
      <c r="S279" s="239">
        <f t="shared" si="44"/>
        <v>6.1805555553291924E-2</v>
      </c>
      <c r="T279" s="239">
        <f t="shared" si="45"/>
        <v>0.13194444444525288</v>
      </c>
      <c r="U279" s="21">
        <f t="shared" si="46"/>
        <v>0.37083333331975155</v>
      </c>
      <c r="V279"/>
      <c r="W279" s="38">
        <v>1013</v>
      </c>
      <c r="X279"/>
    </row>
    <row r="280" spans="1:24">
      <c r="A280" t="s">
        <v>18</v>
      </c>
      <c r="B280" s="155" t="s">
        <v>7764</v>
      </c>
      <c r="C280" s="162" t="s">
        <v>7759</v>
      </c>
      <c r="D280" s="261" t="s">
        <v>466</v>
      </c>
      <c r="E280" s="162" t="s">
        <v>7760</v>
      </c>
      <c r="F280" s="38" t="s">
        <v>1189</v>
      </c>
      <c r="G280" s="177" t="s">
        <v>1065</v>
      </c>
      <c r="H280" s="162" t="s">
        <v>1190</v>
      </c>
      <c r="I280" s="38">
        <v>-38</v>
      </c>
      <c r="J280" s="38">
        <v>178</v>
      </c>
      <c r="K280" s="38">
        <v>60</v>
      </c>
      <c r="L280" s="38">
        <v>2023</v>
      </c>
      <c r="M280" s="155" t="s">
        <v>7764</v>
      </c>
      <c r="N280" s="157">
        <v>45009.629861111112</v>
      </c>
      <c r="O280" s="157">
        <v>45009.72152777778</v>
      </c>
      <c r="P280" s="157">
        <v>45009.828472222223</v>
      </c>
      <c r="Q280" s="157">
        <v>45009.926388888889</v>
      </c>
      <c r="R280" s="38" t="s">
        <v>7763</v>
      </c>
      <c r="S280" s="239">
        <f t="shared" si="44"/>
        <v>0.10694444444379769</v>
      </c>
      <c r="T280" s="239">
        <f t="shared" si="45"/>
        <v>0.29652777777664596</v>
      </c>
      <c r="U280" s="21">
        <f t="shared" si="46"/>
        <v>0.64166666666278616</v>
      </c>
      <c r="V280"/>
      <c r="W280" s="38">
        <v>2624</v>
      </c>
      <c r="X280"/>
    </row>
    <row r="281" spans="1:24">
      <c r="A281" t="s">
        <v>18</v>
      </c>
      <c r="B281" s="155" t="s">
        <v>7762</v>
      </c>
      <c r="C281" s="162" t="s">
        <v>7759</v>
      </c>
      <c r="D281" s="261" t="s">
        <v>466</v>
      </c>
      <c r="E281" s="162" t="s">
        <v>7760</v>
      </c>
      <c r="F281" s="38" t="s">
        <v>1189</v>
      </c>
      <c r="G281" s="177" t="s">
        <v>1065</v>
      </c>
      <c r="H281" s="162" t="s">
        <v>1190</v>
      </c>
      <c r="I281" s="38">
        <v>-38</v>
      </c>
      <c r="J281" s="38">
        <v>178</v>
      </c>
      <c r="K281" s="38">
        <v>60</v>
      </c>
      <c r="L281" s="38">
        <v>2023</v>
      </c>
      <c r="M281" s="155" t="s">
        <v>7762</v>
      </c>
      <c r="N281" s="157">
        <v>45009.12777777778</v>
      </c>
      <c r="O281" s="157">
        <v>45009.239583333336</v>
      </c>
      <c r="P281" s="157">
        <v>45009.379861111112</v>
      </c>
      <c r="Q281" s="157">
        <v>45009.455555555556</v>
      </c>
      <c r="R281" s="38" t="s">
        <v>7763</v>
      </c>
      <c r="S281" s="239">
        <f t="shared" si="44"/>
        <v>0.14027777777664596</v>
      </c>
      <c r="T281" s="239">
        <f t="shared" si="45"/>
        <v>0.32777777777664596</v>
      </c>
      <c r="U281" s="21">
        <f t="shared" si="46"/>
        <v>0.84166666665987577</v>
      </c>
      <c r="V281"/>
      <c r="W281" s="38">
        <v>2629</v>
      </c>
      <c r="X281"/>
    </row>
    <row r="282" spans="1:24">
      <c r="A282" t="s">
        <v>18</v>
      </c>
      <c r="B282" s="151" t="s">
        <v>7746</v>
      </c>
      <c r="C282" s="151" t="s">
        <v>7750</v>
      </c>
      <c r="D282" s="155" t="s">
        <v>883</v>
      </c>
      <c r="E282" s="151" t="s">
        <v>7749</v>
      </c>
      <c r="F282" s="159" t="s">
        <v>7748</v>
      </c>
      <c r="G282" s="151" t="s">
        <v>249</v>
      </c>
      <c r="H282" s="187" t="s">
        <v>766</v>
      </c>
      <c r="I282" s="38">
        <v>19</v>
      </c>
      <c r="J282" s="38">
        <v>155</v>
      </c>
      <c r="K282" s="38">
        <v>5</v>
      </c>
      <c r="L282" s="38">
        <v>2023</v>
      </c>
      <c r="M282" s="151" t="s">
        <v>7746</v>
      </c>
      <c r="N282" s="157">
        <v>44935.683333333334</v>
      </c>
      <c r="O282" s="157">
        <v>44935.720138888886</v>
      </c>
      <c r="P282" s="157">
        <v>44935.790277777778</v>
      </c>
      <c r="Q282" s="157">
        <v>44935.861111111109</v>
      </c>
      <c r="R282" s="38" t="s">
        <v>7753</v>
      </c>
      <c r="S282" s="239">
        <f t="shared" ref="S282:S284" si="47">P282 - O282</f>
        <v>7.013888889196096E-2</v>
      </c>
      <c r="T282" s="239">
        <f t="shared" ref="T282:T284" si="48">Q282 - N282</f>
        <v>0.17777777777519077</v>
      </c>
      <c r="U282" s="21">
        <f t="shared" ref="U282:U284" si="49">((VALUE(S282)) * 24) * 0.25</f>
        <v>0.42083333335176576</v>
      </c>
      <c r="V282"/>
      <c r="W282">
        <v>1297</v>
      </c>
      <c r="X282" s="162" t="s">
        <v>7756</v>
      </c>
    </row>
    <row r="283" spans="1:24">
      <c r="A283" t="s">
        <v>18</v>
      </c>
      <c r="B283" s="151" t="s">
        <v>7745</v>
      </c>
      <c r="C283" s="151" t="s">
        <v>7750</v>
      </c>
      <c r="D283" s="155" t="s">
        <v>883</v>
      </c>
      <c r="E283" s="151" t="s">
        <v>7749</v>
      </c>
      <c r="F283" s="159" t="s">
        <v>7748</v>
      </c>
      <c r="G283" s="151" t="s">
        <v>249</v>
      </c>
      <c r="H283" s="187" t="s">
        <v>766</v>
      </c>
      <c r="I283" s="38">
        <v>19</v>
      </c>
      <c r="J283" s="38">
        <v>155</v>
      </c>
      <c r="K283" s="38">
        <v>5</v>
      </c>
      <c r="L283" s="38">
        <v>2023</v>
      </c>
      <c r="M283" s="151" t="s">
        <v>7745</v>
      </c>
      <c r="N283" s="157">
        <v>44934.680555555555</v>
      </c>
      <c r="O283" s="157">
        <v>44934.719444444447</v>
      </c>
      <c r="P283" s="157">
        <v>44935.146527777775</v>
      </c>
      <c r="Q283" s="157">
        <v>44935.192361111112</v>
      </c>
      <c r="R283" s="38" t="s">
        <v>7752</v>
      </c>
      <c r="S283" s="239">
        <f t="shared" si="47"/>
        <v>0.42708333332848269</v>
      </c>
      <c r="T283" s="239">
        <f t="shared" si="48"/>
        <v>0.5118055555576575</v>
      </c>
      <c r="U283" s="21">
        <f t="shared" si="49"/>
        <v>2.5624999999708962</v>
      </c>
      <c r="V283"/>
      <c r="W283">
        <v>1301</v>
      </c>
      <c r="X283" s="155" t="s">
        <v>2312</v>
      </c>
    </row>
    <row r="284" spans="1:24">
      <c r="A284" t="s">
        <v>18</v>
      </c>
      <c r="B284" s="151" t="s">
        <v>7744</v>
      </c>
      <c r="C284" s="151" t="s">
        <v>7750</v>
      </c>
      <c r="D284" s="155" t="s">
        <v>883</v>
      </c>
      <c r="E284" s="151" t="s">
        <v>7749</v>
      </c>
      <c r="F284" s="159" t="s">
        <v>7748</v>
      </c>
      <c r="G284" s="151" t="s">
        <v>249</v>
      </c>
      <c r="H284" s="187" t="s">
        <v>766</v>
      </c>
      <c r="I284" s="38">
        <v>19</v>
      </c>
      <c r="J284" s="38">
        <v>155</v>
      </c>
      <c r="K284" s="38">
        <v>5</v>
      </c>
      <c r="L284" s="38">
        <v>2023</v>
      </c>
      <c r="M284" s="151" t="s">
        <v>7744</v>
      </c>
      <c r="N284" s="157">
        <v>44933.693055555559</v>
      </c>
      <c r="O284" s="157">
        <v>44933.73333333333</v>
      </c>
      <c r="P284" s="157">
        <v>44934.142361111109</v>
      </c>
      <c r="Q284" s="157">
        <v>44934.1875</v>
      </c>
      <c r="R284" s="38" t="s">
        <v>7751</v>
      </c>
      <c r="S284" s="239">
        <f t="shared" si="47"/>
        <v>0.40902777777955635</v>
      </c>
      <c r="T284" s="239">
        <f t="shared" si="48"/>
        <v>0.49444444444088731</v>
      </c>
      <c r="U284" s="21">
        <f t="shared" si="49"/>
        <v>2.4541666666773381</v>
      </c>
      <c r="V284"/>
      <c r="W284">
        <v>1300</v>
      </c>
      <c r="X284" s="155" t="s">
        <v>7754</v>
      </c>
    </row>
    <row r="285" spans="1:24">
      <c r="A285" t="s">
        <v>18</v>
      </c>
      <c r="B285" s="155" t="s">
        <v>7737</v>
      </c>
      <c r="C285" s="151" t="s">
        <v>7725</v>
      </c>
      <c r="D285" s="155" t="s">
        <v>883</v>
      </c>
      <c r="E285" s="151" t="s">
        <v>7742</v>
      </c>
      <c r="F285" s="38" t="s">
        <v>1701</v>
      </c>
      <c r="G285" s="151" t="s">
        <v>7743</v>
      </c>
      <c r="H285" s="176" t="s">
        <v>7755</v>
      </c>
      <c r="I285" s="38">
        <v>16</v>
      </c>
      <c r="J285" s="38">
        <v>147</v>
      </c>
      <c r="K285" s="38">
        <v>55</v>
      </c>
      <c r="L285" s="38">
        <v>2022</v>
      </c>
      <c r="M285" s="155" t="s">
        <v>7737</v>
      </c>
      <c r="N285" s="157">
        <v>44909.759027777778</v>
      </c>
      <c r="O285" s="157">
        <v>44909.865972222222</v>
      </c>
      <c r="P285" s="157">
        <v>44910.51666666667</v>
      </c>
      <c r="Q285" s="157">
        <v>44910.614583333336</v>
      </c>
      <c r="R285" s="38" t="s">
        <v>4488</v>
      </c>
      <c r="S285" s="239">
        <f t="shared" ref="S285:S295" si="50">P285 - O285</f>
        <v>0.65069444444816327</v>
      </c>
      <c r="T285" s="239">
        <f t="shared" ref="T285:T295" si="51">Q285 - N285</f>
        <v>0.8555555555576575</v>
      </c>
      <c r="U285" s="21">
        <f t="shared" ref="U285:U295" si="52">((VALUE(S285)) * 24) * 0.25</f>
        <v>3.9041666666889796</v>
      </c>
      <c r="V285"/>
      <c r="W285" s="38">
        <v>3666</v>
      </c>
      <c r="X285" s="155" t="s">
        <v>1903</v>
      </c>
    </row>
    <row r="286" spans="1:24">
      <c r="A286" t="s">
        <v>18</v>
      </c>
      <c r="B286" s="155" t="s">
        <v>7736</v>
      </c>
      <c r="C286" s="151" t="s">
        <v>7725</v>
      </c>
      <c r="D286" s="155" t="s">
        <v>883</v>
      </c>
      <c r="E286" s="151" t="s">
        <v>7742</v>
      </c>
      <c r="F286" s="38" t="s">
        <v>1701</v>
      </c>
      <c r="G286" s="151" t="s">
        <v>7743</v>
      </c>
      <c r="H286" s="176" t="s">
        <v>7755</v>
      </c>
      <c r="I286" s="38">
        <v>18</v>
      </c>
      <c r="J286" s="38">
        <v>147</v>
      </c>
      <c r="K286" s="38">
        <v>55</v>
      </c>
      <c r="L286" s="38">
        <v>2022</v>
      </c>
      <c r="M286" s="155" t="s">
        <v>7736</v>
      </c>
      <c r="N286" s="157">
        <v>44907.59097222222</v>
      </c>
      <c r="O286" s="157">
        <v>44907.625</v>
      </c>
      <c r="P286" s="157">
        <v>44908.879166666666</v>
      </c>
      <c r="Q286" s="157">
        <v>44908.925000000003</v>
      </c>
      <c r="R286" s="38" t="s">
        <v>4497</v>
      </c>
      <c r="S286" s="239">
        <f t="shared" si="50"/>
        <v>1.2541666666656965</v>
      </c>
      <c r="T286" s="239">
        <f t="shared" si="51"/>
        <v>1.3340277777824667</v>
      </c>
      <c r="U286" s="21">
        <f t="shared" si="52"/>
        <v>7.5249999999941792</v>
      </c>
      <c r="V286"/>
      <c r="W286" s="38">
        <v>1242</v>
      </c>
      <c r="X286" s="155" t="s">
        <v>1903</v>
      </c>
    </row>
    <row r="287" spans="1:24">
      <c r="A287" t="s">
        <v>18</v>
      </c>
      <c r="B287" s="155" t="s">
        <v>7735</v>
      </c>
      <c r="C287" s="151" t="s">
        <v>7725</v>
      </c>
      <c r="D287" s="155" t="s">
        <v>883</v>
      </c>
      <c r="E287" s="151" t="s">
        <v>7742</v>
      </c>
      <c r="F287" s="38" t="s">
        <v>1701</v>
      </c>
      <c r="G287" s="151" t="s">
        <v>7743</v>
      </c>
      <c r="H287" s="176" t="s">
        <v>7755</v>
      </c>
      <c r="I287" s="38">
        <v>17</v>
      </c>
      <c r="J287" s="38">
        <v>147</v>
      </c>
      <c r="K287" s="38">
        <v>55</v>
      </c>
      <c r="L287" s="38">
        <v>2022</v>
      </c>
      <c r="M287" s="155" t="s">
        <v>7735</v>
      </c>
      <c r="N287" s="157">
        <v>44905.461805555555</v>
      </c>
      <c r="O287" s="157">
        <v>44905.512499999997</v>
      </c>
      <c r="P287" s="157">
        <v>44906.875694444447</v>
      </c>
      <c r="Q287" s="157">
        <v>44906.934027777781</v>
      </c>
      <c r="R287" s="38" t="s">
        <v>4493</v>
      </c>
      <c r="S287" s="239">
        <f t="shared" si="50"/>
        <v>1.3631944444496185</v>
      </c>
      <c r="T287" s="239">
        <f t="shared" si="51"/>
        <v>1.4722222222262644</v>
      </c>
      <c r="U287" s="21">
        <f t="shared" si="52"/>
        <v>8.1791666666977108</v>
      </c>
      <c r="V287"/>
      <c r="W287" s="38">
        <v>2031</v>
      </c>
      <c r="X287" s="155" t="s">
        <v>1903</v>
      </c>
    </row>
    <row r="288" spans="1:24">
      <c r="A288" t="s">
        <v>18</v>
      </c>
      <c r="B288" s="155" t="s">
        <v>7734</v>
      </c>
      <c r="C288" s="151" t="s">
        <v>7725</v>
      </c>
      <c r="D288" s="155" t="s">
        <v>883</v>
      </c>
      <c r="E288" s="151" t="s">
        <v>7742</v>
      </c>
      <c r="F288" s="38" t="s">
        <v>1701</v>
      </c>
      <c r="G288" s="151" t="s">
        <v>7743</v>
      </c>
      <c r="H288" s="176" t="s">
        <v>7755</v>
      </c>
      <c r="I288" s="38">
        <v>18</v>
      </c>
      <c r="J288" s="38">
        <v>147</v>
      </c>
      <c r="K288" s="38">
        <v>55</v>
      </c>
      <c r="L288" s="38">
        <v>2022</v>
      </c>
      <c r="M288" s="155" t="s">
        <v>7734</v>
      </c>
      <c r="N288" s="157">
        <v>44903.435416666667</v>
      </c>
      <c r="O288" s="157">
        <v>44903.476388888892</v>
      </c>
      <c r="P288" s="157">
        <v>44904.884027777778</v>
      </c>
      <c r="Q288" s="157">
        <v>44904.931250000001</v>
      </c>
      <c r="R288" s="38" t="s">
        <v>4497</v>
      </c>
      <c r="S288" s="239">
        <f t="shared" si="50"/>
        <v>1.4076388888861402</v>
      </c>
      <c r="T288" s="239">
        <f t="shared" si="51"/>
        <v>1.4958333333343035</v>
      </c>
      <c r="U288" s="21">
        <f t="shared" si="52"/>
        <v>8.4458333333168412</v>
      </c>
      <c r="V288"/>
      <c r="W288" s="38">
        <v>1240</v>
      </c>
      <c r="X288" s="155" t="s">
        <v>1903</v>
      </c>
    </row>
    <row r="289" spans="1:24">
      <c r="A289" t="s">
        <v>18</v>
      </c>
      <c r="B289" s="155" t="s">
        <v>7733</v>
      </c>
      <c r="C289" s="151" t="s">
        <v>7725</v>
      </c>
      <c r="D289" s="155" t="s">
        <v>883</v>
      </c>
      <c r="E289" s="151" t="s">
        <v>7742</v>
      </c>
      <c r="F289" s="38" t="s">
        <v>1701</v>
      </c>
      <c r="G289" s="151" t="s">
        <v>7743</v>
      </c>
      <c r="H289" s="176" t="s">
        <v>7755</v>
      </c>
      <c r="I289" s="38">
        <v>18</v>
      </c>
      <c r="J289" s="38">
        <v>147</v>
      </c>
      <c r="K289" s="38">
        <v>55</v>
      </c>
      <c r="L289" s="38">
        <v>2022</v>
      </c>
      <c r="M289" s="155" t="s">
        <v>7733</v>
      </c>
      <c r="N289" s="157">
        <v>44902.112500000003</v>
      </c>
      <c r="O289" s="157">
        <v>44902.15</v>
      </c>
      <c r="P289" s="157">
        <v>44902.851388888892</v>
      </c>
      <c r="Q289" s="157">
        <v>44902.901388888888</v>
      </c>
      <c r="R289" s="38" t="s">
        <v>4497</v>
      </c>
      <c r="S289" s="239">
        <f t="shared" si="50"/>
        <v>0.70138888889050577</v>
      </c>
      <c r="T289" s="239">
        <f t="shared" si="51"/>
        <v>0.788888888884685</v>
      </c>
      <c r="U289" s="21">
        <f t="shared" si="52"/>
        <v>4.2083333333430346</v>
      </c>
      <c r="V289"/>
      <c r="W289" s="38">
        <v>1244</v>
      </c>
      <c r="X289" s="155" t="s">
        <v>1903</v>
      </c>
    </row>
    <row r="290" spans="1:24">
      <c r="A290" t="s">
        <v>18</v>
      </c>
      <c r="B290" s="155" t="s">
        <v>7732</v>
      </c>
      <c r="C290" s="151" t="s">
        <v>7725</v>
      </c>
      <c r="D290" s="155" t="s">
        <v>883</v>
      </c>
      <c r="E290" s="151" t="s">
        <v>7742</v>
      </c>
      <c r="F290" s="38" t="s">
        <v>1701</v>
      </c>
      <c r="G290" s="151" t="s">
        <v>7743</v>
      </c>
      <c r="H290" s="176" t="s">
        <v>7755</v>
      </c>
      <c r="I290" s="38">
        <v>16</v>
      </c>
      <c r="J290" s="38">
        <v>147</v>
      </c>
      <c r="K290" s="38">
        <v>55</v>
      </c>
      <c r="L290" s="38">
        <v>2022</v>
      </c>
      <c r="M290" s="155" t="s">
        <v>7732</v>
      </c>
      <c r="N290" s="157">
        <v>44900.877083333333</v>
      </c>
      <c r="O290" s="157">
        <v>44900.976388888892</v>
      </c>
      <c r="P290" s="157">
        <v>44901.32708333333</v>
      </c>
      <c r="Q290" s="157">
        <v>44901.429861111108</v>
      </c>
      <c r="R290" s="38" t="s">
        <v>4488</v>
      </c>
      <c r="S290" s="239">
        <f t="shared" si="50"/>
        <v>0.35069444443797693</v>
      </c>
      <c r="T290" s="239">
        <f t="shared" si="51"/>
        <v>0.55277777777519077</v>
      </c>
      <c r="U290" s="21">
        <f t="shared" si="52"/>
        <v>2.1041666666278616</v>
      </c>
      <c r="V290"/>
      <c r="W290" s="38">
        <v>3667</v>
      </c>
      <c r="X290" s="155" t="s">
        <v>1903</v>
      </c>
    </row>
    <row r="291" spans="1:24">
      <c r="A291" t="s">
        <v>18</v>
      </c>
      <c r="B291" s="155" t="s">
        <v>7731</v>
      </c>
      <c r="C291" s="151" t="s">
        <v>7725</v>
      </c>
      <c r="D291" s="155" t="s">
        <v>883</v>
      </c>
      <c r="E291" s="151" t="s">
        <v>7742</v>
      </c>
      <c r="F291" s="38" t="s">
        <v>1701</v>
      </c>
      <c r="G291" s="151" t="s">
        <v>7743</v>
      </c>
      <c r="H291" s="176" t="s">
        <v>7755</v>
      </c>
      <c r="I291" s="38">
        <v>14</v>
      </c>
      <c r="J291" s="38">
        <v>146</v>
      </c>
      <c r="K291" s="38">
        <v>55</v>
      </c>
      <c r="L291" s="38">
        <v>2022</v>
      </c>
      <c r="M291" s="155" t="s">
        <v>7731</v>
      </c>
      <c r="N291" s="157">
        <v>44894.257638888892</v>
      </c>
      <c r="O291" s="157">
        <v>44894.336805555555</v>
      </c>
      <c r="P291" s="157">
        <v>44895.173611111109</v>
      </c>
      <c r="Q291" s="157">
        <v>44895.259027777778</v>
      </c>
      <c r="R291" s="38" t="s">
        <v>7741</v>
      </c>
      <c r="S291" s="239">
        <f t="shared" si="50"/>
        <v>0.83680555555474712</v>
      </c>
      <c r="T291" s="239">
        <f t="shared" si="51"/>
        <v>1.0013888888861402</v>
      </c>
      <c r="U291" s="21">
        <f t="shared" si="52"/>
        <v>5.0208333333284827</v>
      </c>
      <c r="V291"/>
      <c r="W291" s="289">
        <v>2927</v>
      </c>
      <c r="X291" s="155" t="s">
        <v>1903</v>
      </c>
    </row>
    <row r="292" spans="1:24">
      <c r="A292" t="s">
        <v>18</v>
      </c>
      <c r="B292" s="155" t="s">
        <v>7730</v>
      </c>
      <c r="C292" s="151" t="s">
        <v>7725</v>
      </c>
      <c r="D292" s="155" t="s">
        <v>883</v>
      </c>
      <c r="E292" s="151" t="s">
        <v>7742</v>
      </c>
      <c r="F292" s="38" t="s">
        <v>1701</v>
      </c>
      <c r="G292" s="151" t="s">
        <v>7743</v>
      </c>
      <c r="H292" s="176" t="s">
        <v>7755</v>
      </c>
      <c r="I292" s="38">
        <v>14</v>
      </c>
      <c r="J292" s="38">
        <v>146</v>
      </c>
      <c r="K292" s="38">
        <v>55</v>
      </c>
      <c r="L292" s="38">
        <v>2022</v>
      </c>
      <c r="M292" s="155" t="s">
        <v>7730</v>
      </c>
      <c r="N292" s="157">
        <v>44893.109722222223</v>
      </c>
      <c r="O292" s="157">
        <v>44893.186111111114</v>
      </c>
      <c r="P292" s="157">
        <v>44893.682638888888</v>
      </c>
      <c r="Q292" s="157">
        <v>44893.768750000003</v>
      </c>
      <c r="R292" s="38" t="s">
        <v>7741</v>
      </c>
      <c r="S292" s="239">
        <f t="shared" si="50"/>
        <v>0.49652777777373558</v>
      </c>
      <c r="T292" s="239">
        <f t="shared" si="51"/>
        <v>0.65902777777955635</v>
      </c>
      <c r="U292" s="21">
        <f t="shared" si="52"/>
        <v>2.9791666666424135</v>
      </c>
      <c r="V292"/>
      <c r="W292" s="38">
        <v>2936</v>
      </c>
      <c r="X292" s="155" t="s">
        <v>1903</v>
      </c>
    </row>
    <row r="293" spans="1:24">
      <c r="A293" t="s">
        <v>18</v>
      </c>
      <c r="B293" s="155" t="s">
        <v>7729</v>
      </c>
      <c r="C293" s="151" t="s">
        <v>7725</v>
      </c>
      <c r="D293" s="155" t="s">
        <v>883</v>
      </c>
      <c r="E293" s="151" t="s">
        <v>7742</v>
      </c>
      <c r="F293" s="38" t="s">
        <v>1701</v>
      </c>
      <c r="G293" s="151" t="s">
        <v>7743</v>
      </c>
      <c r="H293" s="176" t="s">
        <v>7755</v>
      </c>
      <c r="I293" s="38">
        <v>17</v>
      </c>
      <c r="J293" s="38">
        <v>147</v>
      </c>
      <c r="K293" s="38">
        <v>55</v>
      </c>
      <c r="L293" s="38">
        <v>2022</v>
      </c>
      <c r="M293" s="155" t="s">
        <v>7729</v>
      </c>
      <c r="N293" s="157">
        <v>44891.285416666666</v>
      </c>
      <c r="O293" s="157">
        <v>44891.343055555553</v>
      </c>
      <c r="P293" s="157">
        <v>44892.031944444447</v>
      </c>
      <c r="Q293" s="157">
        <v>44892.111111111109</v>
      </c>
      <c r="R293" s="38" t="s">
        <v>4493</v>
      </c>
      <c r="S293" s="239">
        <f t="shared" si="50"/>
        <v>0.68888888889341615</v>
      </c>
      <c r="T293" s="239">
        <f t="shared" si="51"/>
        <v>0.82569444444379769</v>
      </c>
      <c r="U293" s="21">
        <f t="shared" si="52"/>
        <v>4.1333333333604969</v>
      </c>
      <c r="V293"/>
      <c r="W293" s="38">
        <v>2027</v>
      </c>
      <c r="X293" s="155" t="s">
        <v>7740</v>
      </c>
    </row>
    <row r="294" spans="1:24">
      <c r="A294" t="s">
        <v>18</v>
      </c>
      <c r="B294" s="155" t="s">
        <v>7728</v>
      </c>
      <c r="C294" s="151" t="s">
        <v>7725</v>
      </c>
      <c r="D294" s="155" t="s">
        <v>883</v>
      </c>
      <c r="E294" s="151" t="s">
        <v>7742</v>
      </c>
      <c r="F294" s="38" t="s">
        <v>1701</v>
      </c>
      <c r="G294" s="151" t="s">
        <v>7743</v>
      </c>
      <c r="H294" s="176" t="s">
        <v>7755</v>
      </c>
      <c r="I294" s="38">
        <v>16</v>
      </c>
      <c r="J294" s="38">
        <v>147</v>
      </c>
      <c r="K294" s="38">
        <v>55</v>
      </c>
      <c r="L294" s="38">
        <v>2022</v>
      </c>
      <c r="M294" s="155" t="s">
        <v>7728</v>
      </c>
      <c r="N294" s="157">
        <v>44889.196527777778</v>
      </c>
      <c r="O294" s="157">
        <v>44889.299305555556</v>
      </c>
      <c r="P294" s="157">
        <v>44890.006249999999</v>
      </c>
      <c r="Q294" s="157">
        <v>44890.102777777778</v>
      </c>
      <c r="R294" s="38" t="s">
        <v>4488</v>
      </c>
      <c r="S294" s="239">
        <f t="shared" si="50"/>
        <v>0.7069444444423425</v>
      </c>
      <c r="T294" s="239">
        <f t="shared" si="51"/>
        <v>0.90625</v>
      </c>
      <c r="U294" s="21">
        <f t="shared" si="52"/>
        <v>4.241666666654055</v>
      </c>
      <c r="V294"/>
      <c r="W294" s="38">
        <v>3670</v>
      </c>
      <c r="X294" s="155" t="s">
        <v>7740</v>
      </c>
    </row>
    <row r="295" spans="1:24">
      <c r="A295" t="s">
        <v>18</v>
      </c>
      <c r="B295" s="155" t="s">
        <v>7727</v>
      </c>
      <c r="C295" s="151" t="s">
        <v>7725</v>
      </c>
      <c r="D295" s="155" t="s">
        <v>883</v>
      </c>
      <c r="E295" s="151" t="s">
        <v>7742</v>
      </c>
      <c r="F295" s="38" t="s">
        <v>1701</v>
      </c>
      <c r="G295" s="151" t="s">
        <v>7743</v>
      </c>
      <c r="H295" s="176" t="s">
        <v>7755</v>
      </c>
      <c r="I295" s="38">
        <v>18</v>
      </c>
      <c r="J295" s="38">
        <v>147</v>
      </c>
      <c r="K295" s="38">
        <v>55</v>
      </c>
      <c r="L295" s="38">
        <v>2022</v>
      </c>
      <c r="M295" s="155" t="s">
        <v>7727</v>
      </c>
      <c r="N295" s="157">
        <v>44886.508333333331</v>
      </c>
      <c r="O295" s="157">
        <v>44886.545138888891</v>
      </c>
      <c r="P295" s="157">
        <v>44887.884027777778</v>
      </c>
      <c r="Q295" s="157">
        <v>44887.946527777778</v>
      </c>
      <c r="R295" s="38" t="s">
        <v>4497</v>
      </c>
      <c r="S295" s="239">
        <f t="shared" si="50"/>
        <v>1.3388888888875954</v>
      </c>
      <c r="T295" s="239">
        <f t="shared" si="51"/>
        <v>1.4381944444467081</v>
      </c>
      <c r="U295" s="21">
        <f t="shared" si="52"/>
        <v>8.0333333333255723</v>
      </c>
      <c r="V295"/>
      <c r="W295" s="38">
        <v>1271</v>
      </c>
      <c r="X295" s="155" t="s">
        <v>7739</v>
      </c>
    </row>
    <row r="296" spans="1:24">
      <c r="A296" t="s">
        <v>18</v>
      </c>
      <c r="B296" s="162" t="s">
        <v>7668</v>
      </c>
      <c r="C296" s="177" t="s">
        <v>7660</v>
      </c>
      <c r="D296" s="155" t="s">
        <v>883</v>
      </c>
      <c r="E296" s="151" t="s">
        <v>7661</v>
      </c>
      <c r="F296" s="177" t="s">
        <v>7662</v>
      </c>
      <c r="G296" s="151" t="s">
        <v>249</v>
      </c>
      <c r="H296" s="177" t="s">
        <v>7664</v>
      </c>
      <c r="I296" s="237">
        <v>26</v>
      </c>
      <c r="J296" s="237">
        <v>-173</v>
      </c>
      <c r="K296" s="38" t="s">
        <v>7694</v>
      </c>
      <c r="L296" s="38">
        <v>2022</v>
      </c>
      <c r="M296" s="162" t="s">
        <v>7668</v>
      </c>
      <c r="N296" s="157">
        <v>44858.688194444447</v>
      </c>
      <c r="O296" s="157">
        <v>44858.715277777781</v>
      </c>
      <c r="P296" s="157">
        <v>44859.521527777775</v>
      </c>
      <c r="Q296" s="157">
        <v>44859.564583333333</v>
      </c>
      <c r="R296" s="38" t="s">
        <v>7698</v>
      </c>
      <c r="S296" s="239">
        <f t="shared" ref="S296" si="53">P296 - O296</f>
        <v>0.80624999999417923</v>
      </c>
      <c r="T296" s="239">
        <f t="shared" ref="T296" si="54">Q296 - N296</f>
        <v>0.87638888888614019</v>
      </c>
      <c r="U296" s="21">
        <f t="shared" ref="U296" si="55">((VALUE(S296)) * 24) * 0.25</f>
        <v>4.8374999999650754</v>
      </c>
      <c r="V296"/>
      <c r="W296" s="38">
        <v>811.32</v>
      </c>
      <c r="X296" s="155" t="s">
        <v>7709</v>
      </c>
    </row>
    <row r="297" spans="1:24">
      <c r="A297" t="s">
        <v>18</v>
      </c>
      <c r="B297" s="162" t="s">
        <v>7669</v>
      </c>
      <c r="C297" s="177" t="s">
        <v>7660</v>
      </c>
      <c r="D297" s="155" t="s">
        <v>883</v>
      </c>
      <c r="E297" s="151" t="s">
        <v>7661</v>
      </c>
      <c r="F297" s="177" t="s">
        <v>7662</v>
      </c>
      <c r="G297" s="151" t="s">
        <v>249</v>
      </c>
      <c r="H297" s="177" t="s">
        <v>7664</v>
      </c>
      <c r="I297" s="237">
        <v>26</v>
      </c>
      <c r="J297" s="237">
        <v>-173</v>
      </c>
      <c r="K297" s="38" t="s">
        <v>7694</v>
      </c>
      <c r="L297" s="38">
        <v>2022</v>
      </c>
      <c r="M297" s="162" t="s">
        <v>7669</v>
      </c>
      <c r="N297" s="157">
        <v>44858.254861111112</v>
      </c>
      <c r="O297" s="157">
        <v>44858.3</v>
      </c>
      <c r="P297" s="157">
        <v>44858.306250000001</v>
      </c>
      <c r="Q297" s="157">
        <v>44858.336805555555</v>
      </c>
      <c r="R297" s="38" t="s">
        <v>7699</v>
      </c>
      <c r="S297" s="239">
        <f t="shared" ref="S297:S321" si="56">P297 - O297</f>
        <v>6.2499999985448085E-3</v>
      </c>
      <c r="T297" s="239">
        <f t="shared" ref="T297:T321" si="57">Q297 - N297</f>
        <v>8.1944444442342501E-2</v>
      </c>
      <c r="U297" s="21">
        <f t="shared" ref="U297:U321" si="58">((VALUE(S297)) * 24) * 0.25</f>
        <v>3.7499999991268851E-2</v>
      </c>
      <c r="V297"/>
      <c r="W297" s="38">
        <v>653.34</v>
      </c>
      <c r="X297" s="155" t="s">
        <v>7710</v>
      </c>
    </row>
    <row r="298" spans="1:24">
      <c r="A298" t="s">
        <v>18</v>
      </c>
      <c r="B298" s="162" t="s">
        <v>7670</v>
      </c>
      <c r="C298" s="177" t="s">
        <v>7660</v>
      </c>
      <c r="D298" s="155" t="s">
        <v>883</v>
      </c>
      <c r="E298" s="151" t="s">
        <v>7661</v>
      </c>
      <c r="F298" s="177" t="s">
        <v>7662</v>
      </c>
      <c r="G298" s="151" t="s">
        <v>249</v>
      </c>
      <c r="H298" s="177" t="s">
        <v>7664</v>
      </c>
      <c r="I298" s="237">
        <v>27</v>
      </c>
      <c r="J298" s="237">
        <v>-176</v>
      </c>
      <c r="K298" s="38" t="s">
        <v>7695</v>
      </c>
      <c r="L298" s="38">
        <v>2022</v>
      </c>
      <c r="M298" s="162" t="s">
        <v>7670</v>
      </c>
      <c r="N298" s="157">
        <v>44857.25277777778</v>
      </c>
      <c r="O298" s="157">
        <v>44857.28402777778</v>
      </c>
      <c r="P298" s="157">
        <v>44857.727777777778</v>
      </c>
      <c r="Q298" s="157">
        <v>44857.768055555556</v>
      </c>
      <c r="R298" s="38" t="s">
        <v>7700</v>
      </c>
      <c r="S298" s="239">
        <f t="shared" si="56"/>
        <v>0.44374999999854481</v>
      </c>
      <c r="T298" s="239">
        <f t="shared" si="57"/>
        <v>0.51527777777664596</v>
      </c>
      <c r="U298" s="21">
        <f t="shared" si="58"/>
        <v>2.6624999999912689</v>
      </c>
      <c r="V298"/>
      <c r="W298" s="38">
        <v>744.78</v>
      </c>
      <c r="X298" s="155" t="s">
        <v>7711</v>
      </c>
    </row>
    <row r="299" spans="1:24">
      <c r="A299" t="s">
        <v>18</v>
      </c>
      <c r="B299" s="162" t="s">
        <v>7671</v>
      </c>
      <c r="C299" s="177" t="s">
        <v>7660</v>
      </c>
      <c r="D299" s="155" t="s">
        <v>883</v>
      </c>
      <c r="E299" s="151" t="s">
        <v>7661</v>
      </c>
      <c r="F299" s="177" t="s">
        <v>7662</v>
      </c>
      <c r="G299" s="151" t="s">
        <v>249</v>
      </c>
      <c r="H299" s="177" t="s">
        <v>7664</v>
      </c>
      <c r="I299" s="237">
        <v>27</v>
      </c>
      <c r="J299" s="237">
        <v>-176</v>
      </c>
      <c r="K299" s="38" t="s">
        <v>7695</v>
      </c>
      <c r="L299" s="38">
        <v>2022</v>
      </c>
      <c r="M299" s="162" t="s">
        <v>7671</v>
      </c>
      <c r="N299" s="157">
        <v>44856.427777777775</v>
      </c>
      <c r="O299" s="157">
        <v>44856.454861111109</v>
      </c>
      <c r="P299" s="157">
        <v>44857.025694444441</v>
      </c>
      <c r="Q299" s="157">
        <v>44857.063194444447</v>
      </c>
      <c r="R299" s="38" t="s">
        <v>7700</v>
      </c>
      <c r="S299" s="239">
        <f t="shared" si="56"/>
        <v>0.57083333333139308</v>
      </c>
      <c r="T299" s="239">
        <f t="shared" si="57"/>
        <v>0.63541666667151731</v>
      </c>
      <c r="U299" s="21">
        <f t="shared" si="58"/>
        <v>3.4249999999883585</v>
      </c>
      <c r="V299"/>
      <c r="W299" s="38">
        <v>764.19</v>
      </c>
      <c r="X299" s="155" t="s">
        <v>7711</v>
      </c>
    </row>
    <row r="300" spans="1:24">
      <c r="A300" t="s">
        <v>18</v>
      </c>
      <c r="B300" s="162" t="s">
        <v>7672</v>
      </c>
      <c r="C300" s="177" t="s">
        <v>7660</v>
      </c>
      <c r="D300" s="155" t="s">
        <v>883</v>
      </c>
      <c r="E300" s="151" t="s">
        <v>7661</v>
      </c>
      <c r="F300" s="177" t="s">
        <v>7662</v>
      </c>
      <c r="G300" s="151" t="s">
        <v>249</v>
      </c>
      <c r="H300" s="177" t="s">
        <v>7664</v>
      </c>
      <c r="I300" s="237">
        <v>29</v>
      </c>
      <c r="J300" s="237">
        <v>-177</v>
      </c>
      <c r="K300" s="38" t="s">
        <v>7695</v>
      </c>
      <c r="L300" s="38">
        <v>2022</v>
      </c>
      <c r="M300" s="162" t="s">
        <v>7672</v>
      </c>
      <c r="N300" s="157">
        <v>44855.267361111109</v>
      </c>
      <c r="O300" s="157">
        <v>44855.295138888891</v>
      </c>
      <c r="P300" s="157">
        <v>44855.888194444444</v>
      </c>
      <c r="Q300" s="157">
        <v>44855.926388888889</v>
      </c>
      <c r="R300" s="38" t="s">
        <v>7701</v>
      </c>
      <c r="S300" s="239">
        <f t="shared" si="56"/>
        <v>0.59305555555329192</v>
      </c>
      <c r="T300" s="239">
        <f t="shared" si="57"/>
        <v>0.65902777777955635</v>
      </c>
      <c r="U300" s="21">
        <f t="shared" si="58"/>
        <v>3.5583333333197515</v>
      </c>
      <c r="V300"/>
      <c r="W300" s="38">
        <v>861.01</v>
      </c>
      <c r="X300" s="155" t="s">
        <v>7712</v>
      </c>
    </row>
    <row r="301" spans="1:24">
      <c r="A301" t="s">
        <v>18</v>
      </c>
      <c r="B301" s="162" t="s">
        <v>7673</v>
      </c>
      <c r="C301" s="177" t="s">
        <v>7660</v>
      </c>
      <c r="D301" s="155" t="s">
        <v>883</v>
      </c>
      <c r="E301" s="151" t="s">
        <v>7661</v>
      </c>
      <c r="F301" s="177" t="s">
        <v>7662</v>
      </c>
      <c r="G301" s="151" t="s">
        <v>249</v>
      </c>
      <c r="H301" s="177" t="s">
        <v>7664</v>
      </c>
      <c r="I301" s="237">
        <v>29</v>
      </c>
      <c r="J301" s="237">
        <v>-179</v>
      </c>
      <c r="K301" s="38" t="s">
        <v>7695</v>
      </c>
      <c r="L301" s="38">
        <v>2022</v>
      </c>
      <c r="M301" s="162" t="s">
        <v>7673</v>
      </c>
      <c r="N301" s="157">
        <v>44854.044444444444</v>
      </c>
      <c r="O301" s="157">
        <v>44854.074999999997</v>
      </c>
      <c r="P301" s="157">
        <v>44854.763888888891</v>
      </c>
      <c r="Q301" s="157">
        <v>44854.793749999997</v>
      </c>
      <c r="R301" s="38" t="s">
        <v>7702</v>
      </c>
      <c r="S301" s="239">
        <f t="shared" si="56"/>
        <v>0.68888888889341615</v>
      </c>
      <c r="T301" s="239">
        <f t="shared" si="57"/>
        <v>0.74930555555329192</v>
      </c>
      <c r="U301" s="21">
        <f t="shared" si="58"/>
        <v>4.1333333333604969</v>
      </c>
      <c r="V301"/>
      <c r="W301" s="38">
        <v>700.02</v>
      </c>
      <c r="X301" s="155" t="s">
        <v>7712</v>
      </c>
    </row>
    <row r="302" spans="1:24">
      <c r="A302" t="s">
        <v>18</v>
      </c>
      <c r="B302" s="162" t="s">
        <v>7674</v>
      </c>
      <c r="C302" s="177" t="s">
        <v>7660</v>
      </c>
      <c r="D302" s="155" t="s">
        <v>883</v>
      </c>
      <c r="E302" s="151" t="s">
        <v>7661</v>
      </c>
      <c r="F302" s="177" t="s">
        <v>7662</v>
      </c>
      <c r="G302" s="151" t="s">
        <v>249</v>
      </c>
      <c r="H302" s="177" t="s">
        <v>7664</v>
      </c>
      <c r="I302" s="237">
        <v>29</v>
      </c>
      <c r="J302" s="237">
        <v>176</v>
      </c>
      <c r="K302" s="38" t="s">
        <v>7696</v>
      </c>
      <c r="L302" s="38">
        <v>2022</v>
      </c>
      <c r="M302" s="162" t="s">
        <v>7674</v>
      </c>
      <c r="N302" s="157">
        <v>44850.791666666664</v>
      </c>
      <c r="O302" s="157">
        <v>44850.839583333334</v>
      </c>
      <c r="P302" s="157">
        <v>44851.895138888889</v>
      </c>
      <c r="Q302" s="157">
        <v>44851.947916666664</v>
      </c>
      <c r="R302" s="38" t="s">
        <v>7703</v>
      </c>
      <c r="S302" s="239">
        <f t="shared" si="56"/>
        <v>1.0555555555547471</v>
      </c>
      <c r="T302" s="239">
        <f t="shared" si="57"/>
        <v>1.15625</v>
      </c>
      <c r="U302" s="21">
        <f t="shared" si="58"/>
        <v>6.3333333333284827</v>
      </c>
      <c r="V302"/>
      <c r="W302" s="38">
        <v>1994.88</v>
      </c>
      <c r="X302" s="155" t="s">
        <v>7713</v>
      </c>
    </row>
    <row r="303" spans="1:24">
      <c r="A303" t="s">
        <v>18</v>
      </c>
      <c r="B303" s="162" t="s">
        <v>7675</v>
      </c>
      <c r="C303" s="177" t="s">
        <v>7660</v>
      </c>
      <c r="D303" s="155" t="s">
        <v>883</v>
      </c>
      <c r="E303" s="151" t="s">
        <v>7661</v>
      </c>
      <c r="F303" s="177" t="s">
        <v>7662</v>
      </c>
      <c r="G303" s="151" t="s">
        <v>249</v>
      </c>
      <c r="H303" s="177" t="s">
        <v>7664</v>
      </c>
      <c r="I303" s="237">
        <v>29</v>
      </c>
      <c r="J303" s="237">
        <v>176</v>
      </c>
      <c r="K303" s="38" t="s">
        <v>7696</v>
      </c>
      <c r="L303" s="38">
        <v>2022</v>
      </c>
      <c r="M303" s="162" t="s">
        <v>7675</v>
      </c>
      <c r="N303" s="157">
        <v>44850.026388888888</v>
      </c>
      <c r="O303" s="157">
        <v>44850.103472222225</v>
      </c>
      <c r="P303" s="157">
        <v>44850.383333333331</v>
      </c>
      <c r="Q303" s="157">
        <v>44850.447222222225</v>
      </c>
      <c r="R303" s="38" t="s">
        <v>7703</v>
      </c>
      <c r="S303" s="239">
        <f t="shared" si="56"/>
        <v>0.27986111110658385</v>
      </c>
      <c r="T303" s="239">
        <f t="shared" si="57"/>
        <v>0.42083333333721384</v>
      </c>
      <c r="U303" s="21">
        <f t="shared" si="58"/>
        <v>1.6791666666395031</v>
      </c>
      <c r="V303"/>
      <c r="W303" s="38">
        <v>2426.21</v>
      </c>
      <c r="X303" s="155" t="s">
        <v>7713</v>
      </c>
    </row>
    <row r="304" spans="1:24">
      <c r="A304" t="s">
        <v>18</v>
      </c>
      <c r="B304" s="162" t="s">
        <v>7676</v>
      </c>
      <c r="C304" s="177" t="s">
        <v>7660</v>
      </c>
      <c r="D304" s="155" t="s">
        <v>883</v>
      </c>
      <c r="E304" s="151" t="s">
        <v>7661</v>
      </c>
      <c r="F304" s="177" t="s">
        <v>7662</v>
      </c>
      <c r="G304" s="151" t="s">
        <v>249</v>
      </c>
      <c r="H304" s="177" t="s">
        <v>7664</v>
      </c>
      <c r="I304" s="237">
        <v>31</v>
      </c>
      <c r="J304" s="237">
        <v>176</v>
      </c>
      <c r="K304" s="38" t="s">
        <v>7696</v>
      </c>
      <c r="L304" s="38">
        <v>2022</v>
      </c>
      <c r="M304" s="162" t="s">
        <v>7676</v>
      </c>
      <c r="N304" s="157">
        <v>44848.460416666669</v>
      </c>
      <c r="O304" s="157">
        <v>44848.495138888888</v>
      </c>
      <c r="P304" s="157">
        <v>44849.276388888888</v>
      </c>
      <c r="Q304" s="157">
        <v>44849.303472222222</v>
      </c>
      <c r="R304" s="38" t="s">
        <v>7704</v>
      </c>
      <c r="S304" s="239">
        <f t="shared" si="56"/>
        <v>0.78125</v>
      </c>
      <c r="T304" s="239">
        <f t="shared" si="57"/>
        <v>0.84305555555329192</v>
      </c>
      <c r="U304" s="21">
        <f t="shared" si="58"/>
        <v>4.6875</v>
      </c>
      <c r="V304"/>
      <c r="W304" s="38">
        <v>853.07</v>
      </c>
      <c r="X304" s="155" t="s">
        <v>7714</v>
      </c>
    </row>
    <row r="305" spans="1:24">
      <c r="A305" t="s">
        <v>18</v>
      </c>
      <c r="B305" s="162" t="s">
        <v>7677</v>
      </c>
      <c r="C305" s="177" t="s">
        <v>7660</v>
      </c>
      <c r="D305" s="155" t="s">
        <v>883</v>
      </c>
      <c r="E305" s="151" t="s">
        <v>7661</v>
      </c>
      <c r="F305" s="177" t="s">
        <v>7662</v>
      </c>
      <c r="G305" s="151" t="s">
        <v>249</v>
      </c>
      <c r="H305" s="177" t="s">
        <v>7664</v>
      </c>
      <c r="I305" s="237">
        <v>31</v>
      </c>
      <c r="J305" s="237">
        <v>176</v>
      </c>
      <c r="K305" s="38" t="s">
        <v>7696</v>
      </c>
      <c r="L305" s="38">
        <v>2022</v>
      </c>
      <c r="M305" s="162" t="s">
        <v>7677</v>
      </c>
      <c r="N305" s="157">
        <v>44848.171527777777</v>
      </c>
      <c r="O305" s="157">
        <v>44848.195833333331</v>
      </c>
      <c r="P305" s="157">
        <v>44848.225694444445</v>
      </c>
      <c r="Q305" s="157">
        <v>44848.260416666664</v>
      </c>
      <c r="R305" s="38" t="s">
        <v>7704</v>
      </c>
      <c r="S305" s="239">
        <f t="shared" si="56"/>
        <v>2.9861111113859806E-2</v>
      </c>
      <c r="T305" s="239">
        <f t="shared" si="57"/>
        <v>8.8888888887595385E-2</v>
      </c>
      <c r="U305" s="21">
        <f t="shared" si="58"/>
        <v>0.17916666668315884</v>
      </c>
      <c r="V305"/>
      <c r="W305" s="38">
        <v>645.44000000000005</v>
      </c>
      <c r="X305" s="155" t="s">
        <v>7715</v>
      </c>
    </row>
    <row r="306" spans="1:24">
      <c r="A306" t="s">
        <v>18</v>
      </c>
      <c r="B306" s="162" t="s">
        <v>7678</v>
      </c>
      <c r="C306" s="177" t="s">
        <v>7660</v>
      </c>
      <c r="D306" s="155" t="s">
        <v>883</v>
      </c>
      <c r="E306" s="151" t="s">
        <v>7661</v>
      </c>
      <c r="F306" s="177" t="s">
        <v>7662</v>
      </c>
      <c r="G306" s="151" t="s">
        <v>249</v>
      </c>
      <c r="H306" s="177" t="s">
        <v>7664</v>
      </c>
      <c r="I306" s="237">
        <v>32</v>
      </c>
      <c r="J306" s="237">
        <v>173</v>
      </c>
      <c r="K306" s="38" t="s">
        <v>7697</v>
      </c>
      <c r="L306" s="38">
        <v>2022</v>
      </c>
      <c r="M306" s="162" t="s">
        <v>7678</v>
      </c>
      <c r="N306" s="157">
        <v>44846.754861111112</v>
      </c>
      <c r="O306" s="157">
        <v>44846.78402777778</v>
      </c>
      <c r="P306" s="157">
        <v>44847.395833333336</v>
      </c>
      <c r="Q306" s="157">
        <v>44847.422222222223</v>
      </c>
      <c r="R306" s="38" t="s">
        <v>7705</v>
      </c>
      <c r="S306" s="239">
        <f t="shared" si="56"/>
        <v>0.61180555555620231</v>
      </c>
      <c r="T306" s="239">
        <f t="shared" si="57"/>
        <v>0.66736111111094942</v>
      </c>
      <c r="U306" s="21">
        <f t="shared" si="58"/>
        <v>3.6708333333372138</v>
      </c>
      <c r="V306"/>
      <c r="W306" s="38">
        <v>754.56</v>
      </c>
      <c r="X306" s="155" t="s">
        <v>7712</v>
      </c>
    </row>
    <row r="307" spans="1:24">
      <c r="A307" t="s">
        <v>18</v>
      </c>
      <c r="B307" s="162" t="s">
        <v>7679</v>
      </c>
      <c r="C307" s="177" t="s">
        <v>7660</v>
      </c>
      <c r="D307" s="155" t="s">
        <v>883</v>
      </c>
      <c r="E307" s="151" t="s">
        <v>7661</v>
      </c>
      <c r="F307" s="177" t="s">
        <v>7662</v>
      </c>
      <c r="G307" s="151" t="s">
        <v>249</v>
      </c>
      <c r="H307" s="177" t="s">
        <v>7664</v>
      </c>
      <c r="I307" s="237">
        <v>32</v>
      </c>
      <c r="J307" s="237">
        <v>173</v>
      </c>
      <c r="K307" s="38" t="s">
        <v>7697</v>
      </c>
      <c r="L307" s="38">
        <v>2022</v>
      </c>
      <c r="M307" s="162" t="s">
        <v>7679</v>
      </c>
      <c r="N307" s="157">
        <v>44844.792361111111</v>
      </c>
      <c r="O307" s="157">
        <v>44844.86041666667</v>
      </c>
      <c r="P307" s="157">
        <v>44844.917361111111</v>
      </c>
      <c r="Q307" s="157">
        <v>44844.95</v>
      </c>
      <c r="R307" s="38" t="s">
        <v>7705</v>
      </c>
      <c r="S307" s="239">
        <f t="shared" si="56"/>
        <v>5.694444444088731E-2</v>
      </c>
      <c r="T307" s="239">
        <f t="shared" si="57"/>
        <v>0.15763888888614019</v>
      </c>
      <c r="U307" s="21">
        <f t="shared" si="58"/>
        <v>0.34166666664532386</v>
      </c>
      <c r="V307"/>
      <c r="W307" s="38">
        <v>751.4</v>
      </c>
      <c r="X307" s="155" t="s">
        <v>7716</v>
      </c>
    </row>
    <row r="308" spans="1:24">
      <c r="A308" t="s">
        <v>18</v>
      </c>
      <c r="B308" s="162" t="s">
        <v>7680</v>
      </c>
      <c r="C308" s="177" t="s">
        <v>7660</v>
      </c>
      <c r="D308" s="155" t="s">
        <v>883</v>
      </c>
      <c r="E308" s="151" t="s">
        <v>7661</v>
      </c>
      <c r="F308" s="177" t="s">
        <v>7662</v>
      </c>
      <c r="G308" s="151" t="s">
        <v>249</v>
      </c>
      <c r="H308" s="177" t="s">
        <v>7664</v>
      </c>
      <c r="I308" s="237">
        <v>33</v>
      </c>
      <c r="J308" s="237">
        <v>172</v>
      </c>
      <c r="K308" s="38" t="s">
        <v>7697</v>
      </c>
      <c r="L308" s="38">
        <v>2022</v>
      </c>
      <c r="M308" s="162" t="s">
        <v>7680</v>
      </c>
      <c r="N308" s="157">
        <v>44843.878472222219</v>
      </c>
      <c r="O308" s="157">
        <v>44843.95208333333</v>
      </c>
      <c r="P308" s="157">
        <v>44844.400694444441</v>
      </c>
      <c r="Q308" s="157">
        <v>44844.431250000001</v>
      </c>
      <c r="R308" s="38" t="s">
        <v>7706</v>
      </c>
      <c r="S308" s="239">
        <f t="shared" si="56"/>
        <v>0.44861111111094942</v>
      </c>
      <c r="T308" s="239">
        <f t="shared" si="57"/>
        <v>0.55277777778246673</v>
      </c>
      <c r="U308" s="21">
        <f t="shared" si="58"/>
        <v>2.6916666666656965</v>
      </c>
      <c r="V308"/>
      <c r="W308" s="38">
        <v>758.63</v>
      </c>
      <c r="X308" s="155" t="s">
        <v>7717</v>
      </c>
    </row>
    <row r="309" spans="1:24">
      <c r="A309" t="s">
        <v>18</v>
      </c>
      <c r="B309" s="162" t="s">
        <v>7681</v>
      </c>
      <c r="C309" s="177" t="s">
        <v>7660</v>
      </c>
      <c r="D309" s="155" t="s">
        <v>883</v>
      </c>
      <c r="E309" s="151" t="s">
        <v>7661</v>
      </c>
      <c r="F309" s="177" t="s">
        <v>7662</v>
      </c>
      <c r="G309" s="151" t="s">
        <v>249</v>
      </c>
      <c r="H309" s="177" t="s">
        <v>7664</v>
      </c>
      <c r="I309" s="237">
        <v>35</v>
      </c>
      <c r="J309" s="237">
        <v>172</v>
      </c>
      <c r="K309" s="38" t="s">
        <v>7697</v>
      </c>
      <c r="L309" s="38">
        <v>2022</v>
      </c>
      <c r="M309" s="162" t="s">
        <v>7681</v>
      </c>
      <c r="N309" s="157">
        <v>44842.095138888886</v>
      </c>
      <c r="O309" s="157">
        <v>44842.2</v>
      </c>
      <c r="P309" s="157">
        <v>44843.058333333334</v>
      </c>
      <c r="Q309" s="157">
        <v>44843.095138888886</v>
      </c>
      <c r="R309" s="38" t="s">
        <v>7707</v>
      </c>
      <c r="S309" s="239">
        <f t="shared" si="56"/>
        <v>0.85833333333721384</v>
      </c>
      <c r="T309" s="239">
        <f t="shared" si="57"/>
        <v>1</v>
      </c>
      <c r="U309" s="21">
        <f t="shared" si="58"/>
        <v>5.1500000000232831</v>
      </c>
      <c r="V309"/>
      <c r="W309" s="38">
        <v>689.79</v>
      </c>
      <c r="X309" s="155" t="s">
        <v>7717</v>
      </c>
    </row>
    <row r="310" spans="1:24">
      <c r="A310" t="s">
        <v>18</v>
      </c>
      <c r="B310" s="162" t="s">
        <v>7682</v>
      </c>
      <c r="C310" s="177" t="s">
        <v>7660</v>
      </c>
      <c r="D310" s="155" t="s">
        <v>883</v>
      </c>
      <c r="E310" s="151" t="s">
        <v>7661</v>
      </c>
      <c r="F310" s="177" t="s">
        <v>7662</v>
      </c>
      <c r="G310" s="151" t="s">
        <v>249</v>
      </c>
      <c r="H310" s="177" t="s">
        <v>7664</v>
      </c>
      <c r="I310" s="237">
        <v>35</v>
      </c>
      <c r="J310" s="237">
        <v>172</v>
      </c>
      <c r="K310" s="38" t="s">
        <v>7697</v>
      </c>
      <c r="L310" s="38">
        <v>2022</v>
      </c>
      <c r="M310" s="162" t="s">
        <v>7682</v>
      </c>
      <c r="N310" s="157">
        <v>44840.006249999999</v>
      </c>
      <c r="O310" s="157">
        <v>44840.036111111112</v>
      </c>
      <c r="P310" s="157">
        <v>44840.837500000001</v>
      </c>
      <c r="Q310" s="157">
        <v>44840.926388888889</v>
      </c>
      <c r="R310" s="38" t="s">
        <v>7707</v>
      </c>
      <c r="S310" s="239">
        <f t="shared" si="56"/>
        <v>0.80138888888905058</v>
      </c>
      <c r="T310" s="239">
        <f t="shared" si="57"/>
        <v>0.92013888889050577</v>
      </c>
      <c r="U310" s="21">
        <f t="shared" si="58"/>
        <v>4.8083333333343035</v>
      </c>
      <c r="V310"/>
      <c r="W310" s="38">
        <v>754.49</v>
      </c>
      <c r="X310" s="155" t="s">
        <v>7718</v>
      </c>
    </row>
    <row r="311" spans="1:24">
      <c r="A311" t="s">
        <v>18</v>
      </c>
      <c r="B311" s="162" t="s">
        <v>7683</v>
      </c>
      <c r="C311" s="177" t="s">
        <v>7660</v>
      </c>
      <c r="D311" s="155" t="s">
        <v>883</v>
      </c>
      <c r="E311" s="151" t="s">
        <v>7661</v>
      </c>
      <c r="F311" s="177" t="s">
        <v>7662</v>
      </c>
      <c r="G311" s="151" t="s">
        <v>249</v>
      </c>
      <c r="H311" s="177" t="s">
        <v>7664</v>
      </c>
      <c r="I311" s="237">
        <v>35</v>
      </c>
      <c r="J311" s="237">
        <v>172</v>
      </c>
      <c r="K311" s="38" t="s">
        <v>7697</v>
      </c>
      <c r="L311" s="38">
        <v>2022</v>
      </c>
      <c r="M311" s="162" t="s">
        <v>7683</v>
      </c>
      <c r="N311" s="157">
        <v>44839.763194444444</v>
      </c>
      <c r="O311" s="157">
        <v>44839.813888888886</v>
      </c>
      <c r="P311" s="157">
        <v>44839.833333333336</v>
      </c>
      <c r="Q311" s="157">
        <v>44839.866666666669</v>
      </c>
      <c r="R311" s="38" t="s">
        <v>7707</v>
      </c>
      <c r="S311" s="239">
        <f t="shared" si="56"/>
        <v>1.9444444449618459E-2</v>
      </c>
      <c r="T311" s="239">
        <f t="shared" si="57"/>
        <v>0.10347222222480923</v>
      </c>
      <c r="U311" s="21">
        <f t="shared" si="58"/>
        <v>0.11666666669771075</v>
      </c>
      <c r="V311"/>
      <c r="W311" s="38">
        <v>726.35</v>
      </c>
      <c r="X311" s="155" t="s">
        <v>7719</v>
      </c>
    </row>
    <row r="312" spans="1:24">
      <c r="A312" t="s">
        <v>18</v>
      </c>
      <c r="B312" s="162" t="s">
        <v>7684</v>
      </c>
      <c r="C312" s="177" t="s">
        <v>7660</v>
      </c>
      <c r="D312" s="155" t="s">
        <v>883</v>
      </c>
      <c r="E312" s="151" t="s">
        <v>7661</v>
      </c>
      <c r="F312" s="177" t="s">
        <v>7662</v>
      </c>
      <c r="G312" s="151" t="s">
        <v>249</v>
      </c>
      <c r="H312" s="177" t="s">
        <v>7664</v>
      </c>
      <c r="I312" s="237">
        <v>33</v>
      </c>
      <c r="J312" s="237">
        <v>172</v>
      </c>
      <c r="K312" s="38" t="s">
        <v>7697</v>
      </c>
      <c r="L312" s="38">
        <v>2022</v>
      </c>
      <c r="M312" s="162" t="s">
        <v>7684</v>
      </c>
      <c r="N312" s="157">
        <v>44838.690972222219</v>
      </c>
      <c r="O312" s="157">
        <v>44838.716666666667</v>
      </c>
      <c r="P312" s="157">
        <v>44838.939583333333</v>
      </c>
      <c r="Q312" s="157">
        <v>44838.970138888886</v>
      </c>
      <c r="R312" s="38" t="s">
        <v>7706</v>
      </c>
      <c r="S312" s="239">
        <f t="shared" si="56"/>
        <v>0.22291666666569654</v>
      </c>
      <c r="T312" s="239">
        <f t="shared" si="57"/>
        <v>0.27916666666715173</v>
      </c>
      <c r="U312" s="21">
        <f t="shared" si="58"/>
        <v>1.3374999999941792</v>
      </c>
      <c r="V312"/>
      <c r="W312" s="38">
        <v>686.52</v>
      </c>
      <c r="X312" s="155" t="s">
        <v>7720</v>
      </c>
    </row>
    <row r="313" spans="1:24">
      <c r="A313" t="s">
        <v>18</v>
      </c>
      <c r="B313" s="162" t="s">
        <v>7685</v>
      </c>
      <c r="C313" s="177" t="s">
        <v>7660</v>
      </c>
      <c r="D313" s="155" t="s">
        <v>883</v>
      </c>
      <c r="E313" s="151" t="s">
        <v>7661</v>
      </c>
      <c r="F313" s="177" t="s">
        <v>7662</v>
      </c>
      <c r="G313" s="151" t="s">
        <v>249</v>
      </c>
      <c r="H313" s="177" t="s">
        <v>7664</v>
      </c>
      <c r="I313" s="237">
        <v>33</v>
      </c>
      <c r="J313" s="237">
        <v>172</v>
      </c>
      <c r="K313" s="38" t="s">
        <v>7697</v>
      </c>
      <c r="L313" s="38">
        <v>2022</v>
      </c>
      <c r="M313" s="162" t="s">
        <v>7685</v>
      </c>
      <c r="N313" s="157">
        <v>44837.419444444444</v>
      </c>
      <c r="O313" s="157">
        <v>44837.445833333331</v>
      </c>
      <c r="P313" s="157">
        <v>44838.167361111111</v>
      </c>
      <c r="Q313" s="157">
        <v>44838.206250000003</v>
      </c>
      <c r="R313" s="38" t="s">
        <v>7706</v>
      </c>
      <c r="S313" s="239">
        <f t="shared" si="56"/>
        <v>0.72152777777955635</v>
      </c>
      <c r="T313" s="239">
        <f t="shared" si="57"/>
        <v>0.78680555555911269</v>
      </c>
      <c r="U313" s="21">
        <f t="shared" si="58"/>
        <v>4.3291666666773381</v>
      </c>
      <c r="V313"/>
      <c r="W313" s="38">
        <v>686.52</v>
      </c>
      <c r="X313" s="155" t="s">
        <v>7721</v>
      </c>
    </row>
    <row r="314" spans="1:24">
      <c r="A314" t="s">
        <v>18</v>
      </c>
      <c r="B314" s="162" t="s">
        <v>7686</v>
      </c>
      <c r="C314" s="177" t="s">
        <v>7660</v>
      </c>
      <c r="D314" s="155" t="s">
        <v>883</v>
      </c>
      <c r="E314" s="151" t="s">
        <v>7661</v>
      </c>
      <c r="F314" s="177" t="s">
        <v>7662</v>
      </c>
      <c r="G314" s="151" t="s">
        <v>249</v>
      </c>
      <c r="H314" s="177" t="s">
        <v>7664</v>
      </c>
      <c r="I314" s="237">
        <v>33</v>
      </c>
      <c r="J314" s="237">
        <v>172</v>
      </c>
      <c r="K314" s="38" t="s">
        <v>7697</v>
      </c>
      <c r="L314" s="38">
        <v>2022</v>
      </c>
      <c r="M314" s="162" t="s">
        <v>7686</v>
      </c>
      <c r="N314" s="157">
        <v>44836.708333333336</v>
      </c>
      <c r="O314" s="157">
        <v>44836.868750000001</v>
      </c>
      <c r="P314" s="157">
        <v>44837.134027777778</v>
      </c>
      <c r="Q314" s="157">
        <v>44837.198611111111</v>
      </c>
      <c r="R314" s="38" t="s">
        <v>7706</v>
      </c>
      <c r="S314" s="239">
        <f t="shared" si="56"/>
        <v>0.26527777777664596</v>
      </c>
      <c r="T314" s="239">
        <f t="shared" si="57"/>
        <v>0.49027777777519077</v>
      </c>
      <c r="U314" s="21">
        <f t="shared" si="58"/>
        <v>1.5916666666598758</v>
      </c>
      <c r="V314"/>
      <c r="W314" s="38">
        <v>655.59</v>
      </c>
      <c r="X314" s="155" t="s">
        <v>7721</v>
      </c>
    </row>
    <row r="315" spans="1:24">
      <c r="A315" t="s">
        <v>18</v>
      </c>
      <c r="B315" s="162" t="s">
        <v>7687</v>
      </c>
      <c r="C315" s="177" t="s">
        <v>7660</v>
      </c>
      <c r="D315" s="155" t="s">
        <v>883</v>
      </c>
      <c r="E315" s="151" t="s">
        <v>7661</v>
      </c>
      <c r="F315" s="177" t="s">
        <v>7662</v>
      </c>
      <c r="G315" s="151" t="s">
        <v>249</v>
      </c>
      <c r="H315" s="177" t="s">
        <v>7664</v>
      </c>
      <c r="I315" s="237">
        <v>31</v>
      </c>
      <c r="J315" s="237">
        <v>176</v>
      </c>
      <c r="K315" s="38" t="s">
        <v>7696</v>
      </c>
      <c r="L315" s="38">
        <v>2022</v>
      </c>
      <c r="M315" s="162" t="s">
        <v>7687</v>
      </c>
      <c r="N315" s="157">
        <v>44835.06527777778</v>
      </c>
      <c r="O315" s="157">
        <v>44835.098611111112</v>
      </c>
      <c r="P315" s="157">
        <v>44835.413194444445</v>
      </c>
      <c r="Q315" s="157">
        <v>44835.447222222225</v>
      </c>
      <c r="R315" s="38" t="s">
        <v>7704</v>
      </c>
      <c r="S315" s="239">
        <f t="shared" si="56"/>
        <v>0.31458333333284827</v>
      </c>
      <c r="T315" s="239">
        <f t="shared" si="57"/>
        <v>0.38194444444525288</v>
      </c>
      <c r="U315" s="21">
        <f t="shared" si="58"/>
        <v>1.8874999999970896</v>
      </c>
      <c r="V315"/>
      <c r="W315" s="38">
        <v>931.84</v>
      </c>
      <c r="X315" s="155" t="s">
        <v>7722</v>
      </c>
    </row>
    <row r="316" spans="1:24">
      <c r="A316" t="s">
        <v>18</v>
      </c>
      <c r="B316" s="162" t="s">
        <v>7688</v>
      </c>
      <c r="C316" s="177" t="s">
        <v>7660</v>
      </c>
      <c r="D316" s="155" t="s">
        <v>883</v>
      </c>
      <c r="E316" s="151" t="s">
        <v>7661</v>
      </c>
      <c r="F316" s="177" t="s">
        <v>7662</v>
      </c>
      <c r="G316" s="151" t="s">
        <v>249</v>
      </c>
      <c r="H316" s="177" t="s">
        <v>7664</v>
      </c>
      <c r="I316" s="237">
        <v>31</v>
      </c>
      <c r="J316" s="237">
        <v>176</v>
      </c>
      <c r="K316" s="38" t="s">
        <v>7696</v>
      </c>
      <c r="L316" s="38">
        <v>2022</v>
      </c>
      <c r="M316" s="162" t="s">
        <v>7688</v>
      </c>
      <c r="N316" s="157">
        <v>44834.828472222223</v>
      </c>
      <c r="O316" s="157">
        <v>44834.861805555556</v>
      </c>
      <c r="P316" s="157">
        <v>44834.89166666667</v>
      </c>
      <c r="Q316" s="157">
        <v>44834.931250000001</v>
      </c>
      <c r="R316" s="38" t="s">
        <v>7704</v>
      </c>
      <c r="S316" s="239">
        <f t="shared" si="56"/>
        <v>2.9861111113859806E-2</v>
      </c>
      <c r="T316" s="239">
        <f t="shared" si="57"/>
        <v>0.10277777777810115</v>
      </c>
      <c r="U316" s="21">
        <f t="shared" si="58"/>
        <v>0.17916666668315884</v>
      </c>
      <c r="V316"/>
      <c r="W316" s="38">
        <v>661.59</v>
      </c>
      <c r="X316" s="177" t="s">
        <v>7723</v>
      </c>
    </row>
    <row r="317" spans="1:24">
      <c r="A317" t="s">
        <v>18</v>
      </c>
      <c r="B317" s="162" t="s">
        <v>7689</v>
      </c>
      <c r="C317" s="177" t="s">
        <v>7660</v>
      </c>
      <c r="D317" s="155" t="s">
        <v>883</v>
      </c>
      <c r="E317" s="151" t="s">
        <v>7661</v>
      </c>
      <c r="F317" s="177" t="s">
        <v>7662</v>
      </c>
      <c r="G317" s="151" t="s">
        <v>249</v>
      </c>
      <c r="H317" s="177" t="s">
        <v>7664</v>
      </c>
      <c r="I317" s="237">
        <v>30</v>
      </c>
      <c r="J317" s="237">
        <v>179</v>
      </c>
      <c r="K317" s="38" t="s">
        <v>7696</v>
      </c>
      <c r="L317" s="38">
        <v>2022</v>
      </c>
      <c r="M317" s="162" t="s">
        <v>7689</v>
      </c>
      <c r="N317" s="157">
        <v>44834.001388888886</v>
      </c>
      <c r="O317" s="157">
        <v>44834.02847222222</v>
      </c>
      <c r="P317" s="157">
        <v>44834.036805555559</v>
      </c>
      <c r="Q317" s="157">
        <v>44834.068749999999</v>
      </c>
      <c r="R317" s="38" t="s">
        <v>7708</v>
      </c>
      <c r="S317" s="239">
        <f t="shared" si="56"/>
        <v>8.3333333386690356E-3</v>
      </c>
      <c r="T317" s="239">
        <f t="shared" si="57"/>
        <v>6.7361111112404615E-2</v>
      </c>
      <c r="U317" s="21">
        <f t="shared" si="58"/>
        <v>5.0000000032014214E-2</v>
      </c>
      <c r="V317"/>
      <c r="W317" s="38">
        <v>557.44000000000005</v>
      </c>
      <c r="X317" s="177" t="s">
        <v>7724</v>
      </c>
    </row>
    <row r="318" spans="1:24">
      <c r="A318" t="s">
        <v>18</v>
      </c>
      <c r="B318" s="162" t="s">
        <v>7690</v>
      </c>
      <c r="C318" s="177" t="s">
        <v>7660</v>
      </c>
      <c r="D318" s="155" t="s">
        <v>883</v>
      </c>
      <c r="E318" s="151" t="s">
        <v>7661</v>
      </c>
      <c r="F318" s="177" t="s">
        <v>7662</v>
      </c>
      <c r="G318" s="151" t="s">
        <v>249</v>
      </c>
      <c r="H318" s="177" t="s">
        <v>7664</v>
      </c>
      <c r="I318" s="237">
        <v>30</v>
      </c>
      <c r="J318" s="237">
        <v>179</v>
      </c>
      <c r="K318" s="38" t="s">
        <v>7696</v>
      </c>
      <c r="L318" s="38">
        <v>2022</v>
      </c>
      <c r="M318" s="162" t="s">
        <v>7690</v>
      </c>
      <c r="N318" s="157">
        <v>44833.814583333333</v>
      </c>
      <c r="O318" s="157">
        <v>44833.852083333331</v>
      </c>
      <c r="P318" s="157">
        <v>44833.88958333333</v>
      </c>
      <c r="Q318" s="157">
        <v>44833.941666666666</v>
      </c>
      <c r="R318" s="38" t="s">
        <v>7708</v>
      </c>
      <c r="S318" s="239">
        <f t="shared" si="56"/>
        <v>3.7499999998544808E-2</v>
      </c>
      <c r="T318" s="239">
        <f t="shared" si="57"/>
        <v>0.12708333333284827</v>
      </c>
      <c r="U318" s="21">
        <f t="shared" si="58"/>
        <v>0.22499999999126885</v>
      </c>
      <c r="V318"/>
      <c r="W318" s="38">
        <v>734.01</v>
      </c>
      <c r="X318" s="155" t="s">
        <v>7723</v>
      </c>
    </row>
    <row r="319" spans="1:24">
      <c r="A319" t="s">
        <v>18</v>
      </c>
      <c r="B319" s="162" t="s">
        <v>7691</v>
      </c>
      <c r="C319" s="177" t="s">
        <v>7660</v>
      </c>
      <c r="D319" s="155" t="s">
        <v>883</v>
      </c>
      <c r="E319" s="151" t="s">
        <v>7661</v>
      </c>
      <c r="F319" s="177" t="s">
        <v>7662</v>
      </c>
      <c r="G319" s="151" t="s">
        <v>249</v>
      </c>
      <c r="H319" s="177" t="s">
        <v>7664</v>
      </c>
      <c r="I319" s="237">
        <v>30</v>
      </c>
      <c r="J319" s="237">
        <v>179</v>
      </c>
      <c r="K319" s="38" t="s">
        <v>7696</v>
      </c>
      <c r="L319" s="38">
        <v>2022</v>
      </c>
      <c r="M319" s="162" t="s">
        <v>7691</v>
      </c>
      <c r="N319" s="157">
        <v>44831.243750000001</v>
      </c>
      <c r="O319" s="157">
        <v>44831.282638888886</v>
      </c>
      <c r="P319" s="157">
        <v>44832.731249999997</v>
      </c>
      <c r="Q319" s="157">
        <v>44832.775694444441</v>
      </c>
      <c r="R319" s="38" t="s">
        <v>7708</v>
      </c>
      <c r="S319" s="239">
        <f t="shared" si="56"/>
        <v>1.4486111111109494</v>
      </c>
      <c r="T319" s="239">
        <f t="shared" si="57"/>
        <v>1.5319444444394321</v>
      </c>
      <c r="U319" s="21">
        <f t="shared" si="58"/>
        <v>8.6916666666656965</v>
      </c>
      <c r="V319"/>
      <c r="W319" s="38">
        <v>864.71</v>
      </c>
      <c r="X319" s="155" t="s">
        <v>7721</v>
      </c>
    </row>
    <row r="320" spans="1:24">
      <c r="A320" t="s">
        <v>18</v>
      </c>
      <c r="B320" s="162" t="s">
        <v>7692</v>
      </c>
      <c r="C320" s="177" t="s">
        <v>7660</v>
      </c>
      <c r="D320" s="155" t="s">
        <v>883</v>
      </c>
      <c r="E320" s="151" t="s">
        <v>7661</v>
      </c>
      <c r="F320" s="177" t="s">
        <v>7662</v>
      </c>
      <c r="G320" s="151" t="s">
        <v>249</v>
      </c>
      <c r="H320" s="177" t="s">
        <v>7664</v>
      </c>
      <c r="I320" s="237">
        <v>29</v>
      </c>
      <c r="J320" s="237">
        <v>-179</v>
      </c>
      <c r="K320" s="38" t="s">
        <v>7695</v>
      </c>
      <c r="L320" s="38">
        <v>2022</v>
      </c>
      <c r="M320" s="162" t="s">
        <v>7692</v>
      </c>
      <c r="N320" s="157">
        <v>44826.341666666667</v>
      </c>
      <c r="O320" s="157">
        <v>44826.364583333336</v>
      </c>
      <c r="P320" s="157">
        <v>44826.873611111114</v>
      </c>
      <c r="Q320" s="157">
        <v>44826.912499999999</v>
      </c>
      <c r="R320" s="38" t="s">
        <v>7702</v>
      </c>
      <c r="S320" s="239">
        <f t="shared" si="56"/>
        <v>0.50902777777810115</v>
      </c>
      <c r="T320" s="239">
        <f t="shared" si="57"/>
        <v>0.57083333333139308</v>
      </c>
      <c r="U320" s="21">
        <f t="shared" si="58"/>
        <v>3.0541666666686069</v>
      </c>
      <c r="V320"/>
      <c r="W320">
        <v>725.19</v>
      </c>
      <c r="X320" s="155" t="s">
        <v>7720</v>
      </c>
    </row>
    <row r="321" spans="1:24">
      <c r="A321" t="s">
        <v>18</v>
      </c>
      <c r="B321" s="162" t="s">
        <v>7693</v>
      </c>
      <c r="C321" s="177" t="s">
        <v>7660</v>
      </c>
      <c r="D321" s="155" t="s">
        <v>883</v>
      </c>
      <c r="E321" s="151" t="s">
        <v>7661</v>
      </c>
      <c r="F321" s="177" t="s">
        <v>7662</v>
      </c>
      <c r="G321" s="151" t="s">
        <v>249</v>
      </c>
      <c r="H321" s="177" t="s">
        <v>7664</v>
      </c>
      <c r="I321" s="237">
        <v>29</v>
      </c>
      <c r="J321" s="237">
        <v>-179</v>
      </c>
      <c r="K321" s="38" t="s">
        <v>7695</v>
      </c>
      <c r="L321" s="38">
        <v>2022</v>
      </c>
      <c r="M321" s="162" t="s">
        <v>7693</v>
      </c>
      <c r="N321" s="157">
        <v>44824.88958333333</v>
      </c>
      <c r="O321" s="157">
        <v>44824.921527777777</v>
      </c>
      <c r="P321" s="157">
        <v>44825.976388888892</v>
      </c>
      <c r="Q321" s="157">
        <v>44826.01458333333</v>
      </c>
      <c r="R321" s="38" t="s">
        <v>7702</v>
      </c>
      <c r="S321" s="239">
        <f t="shared" si="56"/>
        <v>1.054861111115315</v>
      </c>
      <c r="T321" s="239">
        <f t="shared" si="57"/>
        <v>1.125</v>
      </c>
      <c r="U321" s="21">
        <f t="shared" si="58"/>
        <v>6.32916666669189</v>
      </c>
      <c r="V321"/>
      <c r="W321" s="38">
        <v>833.03</v>
      </c>
      <c r="X321" s="155" t="s">
        <v>7721</v>
      </c>
    </row>
    <row r="322" spans="1:24">
      <c r="A322" t="s">
        <v>18</v>
      </c>
      <c r="B322" s="155" t="s">
        <v>7655</v>
      </c>
      <c r="C322" s="28" t="s">
        <v>7651</v>
      </c>
      <c r="D322" s="155" t="s">
        <v>883</v>
      </c>
      <c r="E322" t="s">
        <v>7652</v>
      </c>
      <c r="F322" s="38" t="s">
        <v>1682</v>
      </c>
      <c r="G322" t="s">
        <v>249</v>
      </c>
      <c r="H322" s="155" t="s">
        <v>7653</v>
      </c>
      <c r="I322" s="38">
        <v>21</v>
      </c>
      <c r="J322" s="38">
        <v>-158</v>
      </c>
      <c r="K322" s="38">
        <v>4</v>
      </c>
      <c r="L322" s="38">
        <v>2022</v>
      </c>
      <c r="M322" s="155" t="s">
        <v>7655</v>
      </c>
      <c r="N322" s="157">
        <v>44818.06527777778</v>
      </c>
      <c r="O322" s="157">
        <v>44818.091446759259</v>
      </c>
      <c r="P322" s="157">
        <v>44818.152777777781</v>
      </c>
      <c r="Q322" s="157">
        <v>44818.177777777775</v>
      </c>
      <c r="R322" s="38" t="s">
        <v>7653</v>
      </c>
      <c r="S322" s="239">
        <f t="shared" ref="S322:S323" si="59">P322 - O322</f>
        <v>6.1331018521741498E-2</v>
      </c>
      <c r="T322" s="239">
        <f t="shared" ref="T322:T323" si="60">Q322 - N322</f>
        <v>0.11249999999563443</v>
      </c>
      <c r="U322" s="21">
        <f t="shared" ref="U322:U323" si="61">((VALUE(S322)) * 24) * 0.25</f>
        <v>0.36798611113044899</v>
      </c>
      <c r="V322"/>
      <c r="W322" s="38">
        <v>424</v>
      </c>
      <c r="X322"/>
    </row>
    <row r="323" spans="1:24">
      <c r="A323" t="s">
        <v>18</v>
      </c>
      <c r="B323" s="155" t="s">
        <v>7654</v>
      </c>
      <c r="C323" s="28" t="s">
        <v>7651</v>
      </c>
      <c r="D323" s="155" t="s">
        <v>883</v>
      </c>
      <c r="E323" t="s">
        <v>7652</v>
      </c>
      <c r="F323" s="38" t="s">
        <v>1682</v>
      </c>
      <c r="G323" t="s">
        <v>249</v>
      </c>
      <c r="H323" s="155" t="s">
        <v>7653</v>
      </c>
      <c r="I323" s="38">
        <v>21</v>
      </c>
      <c r="J323" s="38">
        <v>-158</v>
      </c>
      <c r="K323" s="38">
        <v>4</v>
      </c>
      <c r="L323" s="38">
        <v>2022</v>
      </c>
      <c r="M323" s="155" t="s">
        <v>7654</v>
      </c>
      <c r="N323" s="157">
        <v>44818.231249999997</v>
      </c>
      <c r="O323" s="157">
        <v>44818.256249999999</v>
      </c>
      <c r="P323" s="157">
        <v>44818.387499999997</v>
      </c>
      <c r="Q323" s="157">
        <v>44818.417361111111</v>
      </c>
      <c r="R323" s="38" t="s">
        <v>7653</v>
      </c>
      <c r="S323" s="239">
        <f t="shared" si="59"/>
        <v>0.13124999999854481</v>
      </c>
      <c r="T323" s="239">
        <f t="shared" si="60"/>
        <v>0.18611111111385981</v>
      </c>
      <c r="U323" s="21">
        <f t="shared" si="61"/>
        <v>0.78749999999126885</v>
      </c>
      <c r="V323"/>
      <c r="W323" s="38">
        <v>424</v>
      </c>
      <c r="X323"/>
    </row>
    <row r="324" spans="1:24">
      <c r="A324" t="s">
        <v>18</v>
      </c>
      <c r="B324" t="s">
        <v>7640</v>
      </c>
      <c r="C324" t="s">
        <v>7565</v>
      </c>
      <c r="D324" s="261" t="s">
        <v>466</v>
      </c>
      <c r="E324" t="s">
        <v>7570</v>
      </c>
      <c r="F324" s="38" t="s">
        <v>1086</v>
      </c>
      <c r="G324" t="s">
        <v>273</v>
      </c>
      <c r="H324" t="s">
        <v>1983</v>
      </c>
      <c r="I324" s="38">
        <v>45</v>
      </c>
      <c r="J324" s="2">
        <v>-125</v>
      </c>
      <c r="K324" s="38">
        <v>9</v>
      </c>
      <c r="L324" s="38">
        <v>2022</v>
      </c>
      <c r="M324" t="s">
        <v>7640</v>
      </c>
      <c r="N324" s="157">
        <v>44772.460416666669</v>
      </c>
      <c r="O324" s="157">
        <v>44772.490277777775</v>
      </c>
      <c r="P324" s="157">
        <v>44773.05972222222</v>
      </c>
      <c r="Q324" s="157">
        <v>44773.091666666667</v>
      </c>
      <c r="R324" s="38" t="s">
        <v>7642</v>
      </c>
      <c r="S324" s="239">
        <f t="shared" ref="S324:S328" si="62">P324 - O324</f>
        <v>0.56944444444525288</v>
      </c>
      <c r="T324" s="239">
        <f t="shared" ref="T324:T328" si="63">Q324 - N324</f>
        <v>0.63124999999854481</v>
      </c>
      <c r="U324" s="21">
        <f t="shared" ref="U324:U328" si="64">((VALUE(S324)) * 24) * 0.25</f>
        <v>3.4166666666715173</v>
      </c>
      <c r="V324"/>
      <c r="W324" s="38">
        <v>772</v>
      </c>
      <c r="X324" s="155" t="s">
        <v>7646</v>
      </c>
    </row>
    <row r="325" spans="1:24">
      <c r="A325" t="s">
        <v>18</v>
      </c>
      <c r="B325" t="s">
        <v>7639</v>
      </c>
      <c r="C325" t="s">
        <v>7565</v>
      </c>
      <c r="D325" s="261" t="s">
        <v>466</v>
      </c>
      <c r="E325" t="s">
        <v>7570</v>
      </c>
      <c r="F325" s="38" t="s">
        <v>1086</v>
      </c>
      <c r="G325" t="s">
        <v>273</v>
      </c>
      <c r="H325" t="s">
        <v>1983</v>
      </c>
      <c r="I325" s="38">
        <v>45</v>
      </c>
      <c r="J325" s="2">
        <v>-125</v>
      </c>
      <c r="K325" s="38">
        <v>9</v>
      </c>
      <c r="L325" s="38">
        <v>2022</v>
      </c>
      <c r="M325" t="s">
        <v>7639</v>
      </c>
      <c r="N325" s="157">
        <v>44770.636805555558</v>
      </c>
      <c r="O325" s="157">
        <v>44770.663888888892</v>
      </c>
      <c r="P325" s="157">
        <v>44770.927777777775</v>
      </c>
      <c r="Q325" s="157">
        <v>44770.961805555555</v>
      </c>
      <c r="R325" s="38" t="s">
        <v>7642</v>
      </c>
      <c r="S325" s="239">
        <f t="shared" si="62"/>
        <v>0.26388888888322981</v>
      </c>
      <c r="T325" s="239">
        <f t="shared" si="63"/>
        <v>0.32499999999708962</v>
      </c>
      <c r="U325" s="21">
        <f t="shared" si="64"/>
        <v>1.5833333332993789</v>
      </c>
      <c r="V325"/>
      <c r="W325" s="289">
        <v>772</v>
      </c>
      <c r="X325" s="155" t="s">
        <v>7646</v>
      </c>
    </row>
    <row r="326" spans="1:24">
      <c r="A326" t="s">
        <v>18</v>
      </c>
      <c r="B326" t="s">
        <v>7638</v>
      </c>
      <c r="C326" t="s">
        <v>7565</v>
      </c>
      <c r="D326" s="261" t="s">
        <v>466</v>
      </c>
      <c r="E326" t="s">
        <v>7570</v>
      </c>
      <c r="F326" s="38" t="s">
        <v>1086</v>
      </c>
      <c r="G326" t="s">
        <v>273</v>
      </c>
      <c r="H326" t="s">
        <v>1983</v>
      </c>
      <c r="I326" s="38">
        <v>45</v>
      </c>
      <c r="J326" s="2">
        <v>-125</v>
      </c>
      <c r="K326" s="38">
        <v>9</v>
      </c>
      <c r="L326" s="38">
        <v>2022</v>
      </c>
      <c r="M326" t="s">
        <v>7638</v>
      </c>
      <c r="N326" s="157">
        <v>44769.80972222222</v>
      </c>
      <c r="O326" s="157">
        <v>44769.856944444444</v>
      </c>
      <c r="P326" s="157">
        <v>44769.897916666669</v>
      </c>
      <c r="Q326" s="157">
        <v>44769.95416666667</v>
      </c>
      <c r="R326"/>
      <c r="S326" s="239">
        <f t="shared" si="62"/>
        <v>4.0972222224809229E-2</v>
      </c>
      <c r="T326" s="239">
        <f t="shared" si="63"/>
        <v>0.14444444444961846</v>
      </c>
      <c r="U326" s="21">
        <f t="shared" si="64"/>
        <v>0.24583333334885538</v>
      </c>
      <c r="V326"/>
      <c r="W326" s="38">
        <v>1535</v>
      </c>
      <c r="X326" s="155"/>
    </row>
    <row r="327" spans="1:24">
      <c r="A327" t="s">
        <v>18</v>
      </c>
      <c r="B327" t="s">
        <v>7637</v>
      </c>
      <c r="C327" t="s">
        <v>7565</v>
      </c>
      <c r="D327" s="261" t="s">
        <v>466</v>
      </c>
      <c r="E327" t="s">
        <v>7570</v>
      </c>
      <c r="F327" s="38" t="s">
        <v>1086</v>
      </c>
      <c r="G327" t="s">
        <v>273</v>
      </c>
      <c r="H327" t="s">
        <v>1983</v>
      </c>
      <c r="I327" s="38">
        <v>45</v>
      </c>
      <c r="J327" s="2">
        <v>-125</v>
      </c>
      <c r="K327" s="38">
        <v>9</v>
      </c>
      <c r="L327" s="38">
        <v>2022</v>
      </c>
      <c r="M327" t="s">
        <v>7637</v>
      </c>
      <c r="N327" s="157">
        <v>44769.1</v>
      </c>
      <c r="O327" s="157">
        <v>44769.126388888886</v>
      </c>
      <c r="P327" s="295">
        <v>44769.513888888891</v>
      </c>
      <c r="Q327" s="157">
        <v>44769.59652777778</v>
      </c>
      <c r="R327" s="38" t="s">
        <v>7642</v>
      </c>
      <c r="S327" s="239">
        <f t="shared" si="62"/>
        <v>0.38750000000436557</v>
      </c>
      <c r="T327" s="239">
        <f t="shared" si="63"/>
        <v>0.49652777778101154</v>
      </c>
      <c r="U327" s="21">
        <f t="shared" si="64"/>
        <v>2.3250000000261934</v>
      </c>
      <c r="V327"/>
      <c r="W327" s="38">
        <v>774</v>
      </c>
      <c r="X327" s="155" t="s">
        <v>7646</v>
      </c>
    </row>
    <row r="328" spans="1:24">
      <c r="A328" t="s">
        <v>18</v>
      </c>
      <c r="B328" t="s">
        <v>7636</v>
      </c>
      <c r="C328" t="s">
        <v>7565</v>
      </c>
      <c r="D328" s="261" t="s">
        <v>466</v>
      </c>
      <c r="E328" t="s">
        <v>7570</v>
      </c>
      <c r="F328" s="38" t="s">
        <v>1086</v>
      </c>
      <c r="G328" t="s">
        <v>273</v>
      </c>
      <c r="H328" t="s">
        <v>1983</v>
      </c>
      <c r="I328" s="38">
        <v>45</v>
      </c>
      <c r="J328" s="2">
        <v>-125</v>
      </c>
      <c r="K328" s="38">
        <v>9</v>
      </c>
      <c r="L328" s="38">
        <v>2022</v>
      </c>
      <c r="M328" t="s">
        <v>7636</v>
      </c>
      <c r="N328" s="157">
        <v>44768.056944444441</v>
      </c>
      <c r="O328" s="157">
        <v>44768.100694444445</v>
      </c>
      <c r="P328" s="157">
        <v>44768.57708333333</v>
      </c>
      <c r="Q328" s="157">
        <v>44768.620138888888</v>
      </c>
      <c r="R328" s="38" t="s">
        <v>7641</v>
      </c>
      <c r="S328" s="239">
        <f t="shared" si="62"/>
        <v>0.476388888884685</v>
      </c>
      <c r="T328" s="239">
        <f t="shared" si="63"/>
        <v>0.56319444444670808</v>
      </c>
      <c r="U328" s="21">
        <f t="shared" si="64"/>
        <v>2.85833333330811</v>
      </c>
      <c r="V328"/>
      <c r="W328" s="38">
        <v>1376</v>
      </c>
      <c r="X328" s="155" t="s">
        <v>7646</v>
      </c>
    </row>
    <row r="329" spans="1:24">
      <c r="A329" t="s">
        <v>18</v>
      </c>
      <c r="B329" t="s">
        <v>7633</v>
      </c>
      <c r="C329" t="s">
        <v>7564</v>
      </c>
      <c r="D329" s="261" t="s">
        <v>466</v>
      </c>
      <c r="E329" t="s">
        <v>7569</v>
      </c>
      <c r="F329" s="38" t="s">
        <v>7573</v>
      </c>
      <c r="G329" t="s">
        <v>273</v>
      </c>
      <c r="H329" t="s">
        <v>1558</v>
      </c>
      <c r="I329" s="38">
        <v>45</v>
      </c>
      <c r="J329" s="38">
        <v>-130</v>
      </c>
      <c r="K329" s="38">
        <v>9</v>
      </c>
      <c r="L329" s="38">
        <v>2022</v>
      </c>
      <c r="M329" t="s">
        <v>7633</v>
      </c>
      <c r="N329" s="157">
        <v>44751.647222222222</v>
      </c>
      <c r="O329" s="180">
        <v>44751.698611111111</v>
      </c>
      <c r="P329" s="180">
        <v>44752.258333333331</v>
      </c>
      <c r="Q329" s="157">
        <v>44752.317361111112</v>
      </c>
      <c r="R329" s="126" t="s">
        <v>1558</v>
      </c>
      <c r="S329" s="239">
        <f t="shared" ref="S329" si="65">P329 - O329</f>
        <v>0.55972222222044365</v>
      </c>
      <c r="T329" s="239">
        <f t="shared" ref="T329" si="66">Q329 - N329</f>
        <v>0.67013888889050577</v>
      </c>
      <c r="U329" s="21">
        <f t="shared" ref="U329" si="67">((VALUE(S329)) * 24) * 0.25</f>
        <v>3.3583333333226619</v>
      </c>
      <c r="W329">
        <v>1541</v>
      </c>
      <c r="X329" t="s">
        <v>7634</v>
      </c>
    </row>
    <row r="330" spans="1:24">
      <c r="A330" t="s">
        <v>18</v>
      </c>
      <c r="B330" s="307" t="s">
        <v>7629</v>
      </c>
      <c r="C330" t="s">
        <v>7645</v>
      </c>
      <c r="D330" s="261" t="s">
        <v>466</v>
      </c>
      <c r="E330" t="s">
        <v>7568</v>
      </c>
      <c r="F330" s="38" t="s">
        <v>1180</v>
      </c>
      <c r="G330" t="s">
        <v>273</v>
      </c>
      <c r="H330" t="s">
        <v>1558</v>
      </c>
      <c r="I330" s="38">
        <v>45</v>
      </c>
      <c r="J330" s="38">
        <v>-130</v>
      </c>
      <c r="K330" s="38">
        <v>9</v>
      </c>
      <c r="L330" s="38">
        <v>2022</v>
      </c>
      <c r="M330" s="307" t="s">
        <v>7629</v>
      </c>
      <c r="N330" s="305">
        <v>44743.46597222222</v>
      </c>
      <c r="O330" s="304">
        <v>44743.518055555556</v>
      </c>
      <c r="P330" s="304">
        <v>44743.779861111114</v>
      </c>
      <c r="Q330" s="306">
        <v>44743.84652777778</v>
      </c>
      <c r="R330" s="126" t="s">
        <v>1558</v>
      </c>
      <c r="S330" s="239">
        <f t="shared" ref="S330:S335" si="68">P330 - O330</f>
        <v>0.2618055555576575</v>
      </c>
      <c r="T330" s="239">
        <f t="shared" ref="T330:T335" si="69">Q330 - N330</f>
        <v>0.38055555555911269</v>
      </c>
      <c r="U330" s="21">
        <f t="shared" ref="U330:U335" si="70">((VALUE(S330)) * 24) * 0.25</f>
        <v>1.570833333345945</v>
      </c>
      <c r="V330"/>
      <c r="W330">
        <v>1538.5</v>
      </c>
      <c r="X330" s="307" t="s">
        <v>7630</v>
      </c>
    </row>
    <row r="331" spans="1:24">
      <c r="A331" t="s">
        <v>18</v>
      </c>
      <c r="B331" s="307" t="s">
        <v>7628</v>
      </c>
      <c r="C331" t="s">
        <v>7645</v>
      </c>
      <c r="D331" s="261" t="s">
        <v>466</v>
      </c>
      <c r="E331" t="s">
        <v>7568</v>
      </c>
      <c r="F331" s="38" t="s">
        <v>1180</v>
      </c>
      <c r="G331" t="s">
        <v>273</v>
      </c>
      <c r="H331" t="s">
        <v>1558</v>
      </c>
      <c r="I331" s="38">
        <v>45</v>
      </c>
      <c r="J331" s="38">
        <v>-130</v>
      </c>
      <c r="K331" s="38">
        <v>9</v>
      </c>
      <c r="L331" s="38">
        <v>2022</v>
      </c>
      <c r="M331" s="307" t="s">
        <v>7628</v>
      </c>
      <c r="N331" s="306">
        <v>44741.629861111112</v>
      </c>
      <c r="O331" s="304">
        <v>44741.677777777775</v>
      </c>
      <c r="P331" s="304">
        <v>44743.061111111114</v>
      </c>
      <c r="Q331" s="306">
        <v>44743.106249999997</v>
      </c>
      <c r="R331" s="126" t="s">
        <v>1558</v>
      </c>
      <c r="S331" s="239">
        <f t="shared" si="68"/>
        <v>1.383333333338669</v>
      </c>
      <c r="T331" s="239">
        <f t="shared" si="69"/>
        <v>1.476388888884685</v>
      </c>
      <c r="U331" s="21">
        <f t="shared" si="70"/>
        <v>8.3000000000320142</v>
      </c>
      <c r="V331"/>
      <c r="W331">
        <v>1551.4570000000001</v>
      </c>
      <c r="X331" s="307" t="s">
        <v>7630</v>
      </c>
    </row>
    <row r="332" spans="1:24">
      <c r="A332" t="s">
        <v>18</v>
      </c>
      <c r="B332" s="307" t="s">
        <v>7627</v>
      </c>
      <c r="C332" t="s">
        <v>7645</v>
      </c>
      <c r="D332" s="261" t="s">
        <v>466</v>
      </c>
      <c r="E332" t="s">
        <v>7568</v>
      </c>
      <c r="F332" s="38" t="s">
        <v>1180</v>
      </c>
      <c r="G332" t="s">
        <v>273</v>
      </c>
      <c r="H332" t="s">
        <v>1558</v>
      </c>
      <c r="I332" s="38">
        <v>45</v>
      </c>
      <c r="J332" s="38">
        <v>-130</v>
      </c>
      <c r="K332" s="38">
        <v>9</v>
      </c>
      <c r="L332" s="38">
        <v>2022</v>
      </c>
      <c r="M332" s="307" t="s">
        <v>7627</v>
      </c>
      <c r="N332" s="306">
        <v>44737.884722222225</v>
      </c>
      <c r="O332" s="304">
        <v>44737.931944444441</v>
      </c>
      <c r="P332" s="304">
        <v>44740.409722222219</v>
      </c>
      <c r="Q332" s="306">
        <v>44740.456250000003</v>
      </c>
      <c r="R332" s="126" t="s">
        <v>1558</v>
      </c>
      <c r="S332" s="239">
        <f t="shared" si="68"/>
        <v>2.4777777777781012</v>
      </c>
      <c r="T332" s="239">
        <f t="shared" si="69"/>
        <v>2.5715277777781012</v>
      </c>
      <c r="U332" s="21">
        <f t="shared" si="70"/>
        <v>14.866666666668607</v>
      </c>
      <c r="V332"/>
      <c r="W332">
        <v>1542.93</v>
      </c>
      <c r="X332" s="307" t="s">
        <v>7630</v>
      </c>
    </row>
    <row r="333" spans="1:24">
      <c r="A333" t="s">
        <v>18</v>
      </c>
      <c r="B333" s="307" t="s">
        <v>7626</v>
      </c>
      <c r="C333" t="s">
        <v>7645</v>
      </c>
      <c r="D333" s="261" t="s">
        <v>466</v>
      </c>
      <c r="E333" t="s">
        <v>7568</v>
      </c>
      <c r="F333" s="38" t="s">
        <v>1180</v>
      </c>
      <c r="G333" t="s">
        <v>273</v>
      </c>
      <c r="H333" t="s">
        <v>1558</v>
      </c>
      <c r="I333" s="38">
        <v>45</v>
      </c>
      <c r="J333" s="38">
        <v>-130</v>
      </c>
      <c r="K333" s="38">
        <v>9</v>
      </c>
      <c r="L333" s="38">
        <v>2022</v>
      </c>
      <c r="M333" s="307" t="s">
        <v>7626</v>
      </c>
      <c r="N333" s="305">
        <v>44735.470833333333</v>
      </c>
      <c r="O333" s="304">
        <v>44735.521527777775</v>
      </c>
      <c r="P333" s="304">
        <v>44737.694444444445</v>
      </c>
      <c r="Q333" s="306">
        <v>44737.746527777781</v>
      </c>
      <c r="R333" s="303" t="s">
        <v>1558</v>
      </c>
      <c r="S333" s="239">
        <f t="shared" si="68"/>
        <v>2.1729166666700621</v>
      </c>
      <c r="T333" s="239">
        <f t="shared" si="69"/>
        <v>2.2756944444481633</v>
      </c>
      <c r="U333" s="21">
        <f t="shared" si="70"/>
        <v>13.037500000020373</v>
      </c>
      <c r="V333"/>
      <c r="W333">
        <v>1716.577</v>
      </c>
      <c r="X333" s="155" t="s">
        <v>7630</v>
      </c>
    </row>
    <row r="334" spans="1:24">
      <c r="A334" t="s">
        <v>18</v>
      </c>
      <c r="B334" s="155" t="s">
        <v>7625</v>
      </c>
      <c r="C334" t="s">
        <v>7645</v>
      </c>
      <c r="D334" s="261" t="s">
        <v>466</v>
      </c>
      <c r="E334" t="s">
        <v>7568</v>
      </c>
      <c r="F334" s="38" t="s">
        <v>1180</v>
      </c>
      <c r="G334" t="s">
        <v>273</v>
      </c>
      <c r="H334" t="s">
        <v>1558</v>
      </c>
      <c r="I334" s="38">
        <v>45</v>
      </c>
      <c r="J334" s="38">
        <v>-130</v>
      </c>
      <c r="K334" s="38">
        <v>9</v>
      </c>
      <c r="L334" s="38">
        <v>2022</v>
      </c>
      <c r="M334" s="155" t="s">
        <v>7625</v>
      </c>
      <c r="N334" s="157">
        <v>44733.86041666667</v>
      </c>
      <c r="O334" s="157">
        <v>44733.90347222222</v>
      </c>
      <c r="P334" s="157">
        <v>44735.034722222219</v>
      </c>
      <c r="Q334" s="157">
        <v>44735.077777777777</v>
      </c>
      <c r="R334" s="126" t="s">
        <v>1558</v>
      </c>
      <c r="S334" s="239">
        <f t="shared" si="68"/>
        <v>1.1312499999985448</v>
      </c>
      <c r="T334" s="239">
        <f t="shared" si="69"/>
        <v>1.2173611111065838</v>
      </c>
      <c r="U334" s="21">
        <f t="shared" si="70"/>
        <v>6.7874999999912689</v>
      </c>
      <c r="V334"/>
      <c r="W334">
        <v>1550.35</v>
      </c>
      <c r="X334" s="155" t="s">
        <v>7630</v>
      </c>
    </row>
    <row r="335" spans="1:24">
      <c r="A335" t="s">
        <v>18</v>
      </c>
      <c r="B335" s="209" t="s">
        <v>7624</v>
      </c>
      <c r="C335" t="s">
        <v>7645</v>
      </c>
      <c r="D335" s="261" t="s">
        <v>466</v>
      </c>
      <c r="E335" t="s">
        <v>7568</v>
      </c>
      <c r="F335" s="38" t="s">
        <v>1180</v>
      </c>
      <c r="G335" t="s">
        <v>273</v>
      </c>
      <c r="H335" t="s">
        <v>1558</v>
      </c>
      <c r="I335" s="38">
        <v>45</v>
      </c>
      <c r="J335" s="38">
        <v>-130</v>
      </c>
      <c r="K335" s="38">
        <v>9</v>
      </c>
      <c r="L335" s="38">
        <v>2022</v>
      </c>
      <c r="M335" s="209" t="s">
        <v>7624</v>
      </c>
      <c r="N335" s="157">
        <v>44733.29791666667</v>
      </c>
      <c r="O335" s="157">
        <v>44733.35</v>
      </c>
      <c r="P335" s="157">
        <v>44733.686805555553</v>
      </c>
      <c r="Q335" s="157">
        <v>44733.731249999997</v>
      </c>
      <c r="R335" s="126" t="s">
        <v>1558</v>
      </c>
      <c r="S335" s="239">
        <f t="shared" si="68"/>
        <v>0.33680555555474712</v>
      </c>
      <c r="T335" s="239">
        <f t="shared" si="69"/>
        <v>0.4333333333270275</v>
      </c>
      <c r="U335" s="21">
        <f t="shared" si="70"/>
        <v>2.0208333333284827</v>
      </c>
      <c r="V335"/>
      <c r="W335" s="38">
        <v>1546.0329999999999</v>
      </c>
      <c r="X335" s="209" t="s">
        <v>7631</v>
      </c>
    </row>
    <row r="336" spans="1:24">
      <c r="A336" t="s">
        <v>18</v>
      </c>
      <c r="B336" s="302" t="s">
        <v>7612</v>
      </c>
      <c r="C336" t="s">
        <v>7562</v>
      </c>
      <c r="D336" s="261" t="s">
        <v>466</v>
      </c>
      <c r="E336" t="s">
        <v>7567</v>
      </c>
      <c r="F336" s="38" t="s">
        <v>7644</v>
      </c>
      <c r="G336" t="s">
        <v>273</v>
      </c>
      <c r="H336" t="s">
        <v>7613</v>
      </c>
      <c r="I336" s="38">
        <v>40</v>
      </c>
      <c r="J336" s="38">
        <v>-127</v>
      </c>
      <c r="K336" s="38">
        <v>9</v>
      </c>
      <c r="L336" s="38">
        <v>2022</v>
      </c>
      <c r="M336" s="302" t="s">
        <v>7612</v>
      </c>
      <c r="N336" s="298">
        <v>44725.154861111114</v>
      </c>
      <c r="O336" s="298">
        <v>44725.243055555555</v>
      </c>
      <c r="P336" s="298">
        <v>44725.576388888891</v>
      </c>
      <c r="Q336" s="298">
        <v>44725.672222222223</v>
      </c>
      <c r="R336" s="296" t="s">
        <v>7622</v>
      </c>
      <c r="S336" s="239">
        <f t="shared" ref="S336:S346" si="71">P336 - O336</f>
        <v>0.33333333333575865</v>
      </c>
      <c r="T336" s="239">
        <f t="shared" ref="T336:T346" si="72">Q336 - N336</f>
        <v>0.51736111110949423</v>
      </c>
      <c r="U336" s="21">
        <f t="shared" ref="U336:U346" si="73">((VALUE(S336)) * 24) * 0.25</f>
        <v>2.0000000000145519</v>
      </c>
      <c r="V336"/>
      <c r="W336" s="299">
        <v>3217</v>
      </c>
      <c r="X336" s="151"/>
    </row>
    <row r="337" spans="1:24">
      <c r="A337" t="s">
        <v>18</v>
      </c>
      <c r="B337" s="302" t="s">
        <v>7611</v>
      </c>
      <c r="C337" t="s">
        <v>7562</v>
      </c>
      <c r="D337" s="261" t="s">
        <v>466</v>
      </c>
      <c r="E337" t="s">
        <v>7567</v>
      </c>
      <c r="F337" s="38" t="s">
        <v>7644</v>
      </c>
      <c r="G337" t="s">
        <v>273</v>
      </c>
      <c r="H337" t="s">
        <v>7613</v>
      </c>
      <c r="I337" s="38">
        <v>40</v>
      </c>
      <c r="J337" s="38">
        <v>-127</v>
      </c>
      <c r="K337" s="38">
        <v>9</v>
      </c>
      <c r="L337" s="38">
        <v>2022</v>
      </c>
      <c r="M337" s="302" t="s">
        <v>7611</v>
      </c>
      <c r="N337" s="298">
        <v>44723.643750000003</v>
      </c>
      <c r="O337" s="298">
        <v>44723.809027777781</v>
      </c>
      <c r="P337" s="298">
        <v>44724.07708333333</v>
      </c>
      <c r="Q337" s="298">
        <v>44724.163194444445</v>
      </c>
      <c r="R337" s="296" t="s">
        <v>7621</v>
      </c>
      <c r="S337" s="239">
        <f t="shared" si="71"/>
        <v>0.26805555554892635</v>
      </c>
      <c r="T337" s="239">
        <f t="shared" si="72"/>
        <v>0.5194444444423425</v>
      </c>
      <c r="U337" s="21">
        <f t="shared" si="73"/>
        <v>1.6083333332935581</v>
      </c>
      <c r="V337"/>
      <c r="W337" s="299">
        <v>3316</v>
      </c>
      <c r="X337" s="151"/>
    </row>
    <row r="338" spans="1:24">
      <c r="A338" t="s">
        <v>18</v>
      </c>
      <c r="B338" s="302" t="s">
        <v>7610</v>
      </c>
      <c r="C338" t="s">
        <v>7562</v>
      </c>
      <c r="D338" s="261" t="s">
        <v>466</v>
      </c>
      <c r="E338" t="s">
        <v>7567</v>
      </c>
      <c r="F338" s="38" t="s">
        <v>7644</v>
      </c>
      <c r="G338" t="s">
        <v>273</v>
      </c>
      <c r="H338" t="s">
        <v>7613</v>
      </c>
      <c r="I338" s="38">
        <v>40</v>
      </c>
      <c r="J338" s="38">
        <v>-127</v>
      </c>
      <c r="K338" s="38">
        <v>9</v>
      </c>
      <c r="L338" s="38">
        <v>2022</v>
      </c>
      <c r="M338" s="302" t="s">
        <v>7610</v>
      </c>
      <c r="N338" s="298">
        <v>44722.8125</v>
      </c>
      <c r="O338" s="298">
        <v>44722.902083333334</v>
      </c>
      <c r="P338" s="298">
        <v>44723.242361111108</v>
      </c>
      <c r="Q338" s="298">
        <v>44723.331944444442</v>
      </c>
      <c r="R338" s="296" t="s">
        <v>7615</v>
      </c>
      <c r="S338" s="239">
        <f t="shared" si="71"/>
        <v>0.34027777777373558</v>
      </c>
      <c r="T338" s="239">
        <f t="shared" si="72"/>
        <v>0.5194444444423425</v>
      </c>
      <c r="U338" s="21">
        <f t="shared" si="73"/>
        <v>2.0416666666424135</v>
      </c>
      <c r="V338"/>
      <c r="W338" s="299">
        <v>3248</v>
      </c>
      <c r="X338" s="151"/>
    </row>
    <row r="339" spans="1:24">
      <c r="A339" t="s">
        <v>18</v>
      </c>
      <c r="B339" s="302" t="s">
        <v>7609</v>
      </c>
      <c r="C339" t="s">
        <v>7562</v>
      </c>
      <c r="D339" s="261" t="s">
        <v>466</v>
      </c>
      <c r="E339" t="s">
        <v>7567</v>
      </c>
      <c r="F339" s="38" t="s">
        <v>7644</v>
      </c>
      <c r="G339" t="s">
        <v>273</v>
      </c>
      <c r="H339" t="s">
        <v>7613</v>
      </c>
      <c r="I339" s="38">
        <v>40</v>
      </c>
      <c r="J339" s="38">
        <v>-127</v>
      </c>
      <c r="K339" s="38">
        <v>9</v>
      </c>
      <c r="L339" s="38">
        <v>2022</v>
      </c>
      <c r="M339" s="302" t="s">
        <v>7609</v>
      </c>
      <c r="N339" s="298">
        <v>44720.856249999997</v>
      </c>
      <c r="O339" s="298">
        <v>44720.945138888892</v>
      </c>
      <c r="P339" s="298">
        <v>44721.583333333336</v>
      </c>
      <c r="Q339" s="298">
        <v>44721.676388888889</v>
      </c>
      <c r="R339" s="296" t="s">
        <v>7620</v>
      </c>
      <c r="S339" s="239">
        <f t="shared" si="71"/>
        <v>0.63819444444379769</v>
      </c>
      <c r="T339" s="239">
        <f t="shared" si="72"/>
        <v>0.82013888889196096</v>
      </c>
      <c r="U339" s="21">
        <f t="shared" si="73"/>
        <v>3.8291666666627862</v>
      </c>
      <c r="V339"/>
      <c r="W339" s="299">
        <v>3231</v>
      </c>
      <c r="X339" s="151"/>
    </row>
    <row r="340" spans="1:24">
      <c r="A340" t="s">
        <v>18</v>
      </c>
      <c r="B340" s="302" t="s">
        <v>7608</v>
      </c>
      <c r="C340" t="s">
        <v>7562</v>
      </c>
      <c r="D340" s="261" t="s">
        <v>466</v>
      </c>
      <c r="E340" t="s">
        <v>7567</v>
      </c>
      <c r="F340" s="38" t="s">
        <v>7644</v>
      </c>
      <c r="G340" t="s">
        <v>273</v>
      </c>
      <c r="H340" t="s">
        <v>7613</v>
      </c>
      <c r="I340" s="38">
        <v>40</v>
      </c>
      <c r="J340" s="38">
        <v>-127</v>
      </c>
      <c r="K340" s="38">
        <v>9</v>
      </c>
      <c r="L340" s="38">
        <v>2022</v>
      </c>
      <c r="M340" s="302" t="s">
        <v>7608</v>
      </c>
      <c r="N340" s="298">
        <v>44720.032638888886</v>
      </c>
      <c r="O340" s="298">
        <v>44720.130555555559</v>
      </c>
      <c r="P340" s="298">
        <v>44720.484722222223</v>
      </c>
      <c r="Q340" s="298">
        <v>44720.574305555558</v>
      </c>
      <c r="R340" s="296" t="s">
        <v>7619</v>
      </c>
      <c r="S340" s="239">
        <f t="shared" si="71"/>
        <v>0.35416666666424135</v>
      </c>
      <c r="T340" s="239">
        <f t="shared" si="72"/>
        <v>0.54166666667151731</v>
      </c>
      <c r="U340" s="21">
        <f t="shared" si="73"/>
        <v>2.1249999999854481</v>
      </c>
      <c r="V340"/>
      <c r="W340" s="299">
        <v>3233</v>
      </c>
      <c r="X340" s="151"/>
    </row>
    <row r="341" spans="1:24">
      <c r="A341" t="s">
        <v>18</v>
      </c>
      <c r="B341" s="302" t="s">
        <v>7607</v>
      </c>
      <c r="C341" t="s">
        <v>7562</v>
      </c>
      <c r="D341" s="261" t="s">
        <v>466</v>
      </c>
      <c r="E341" t="s">
        <v>7567</v>
      </c>
      <c r="F341" s="38" t="s">
        <v>7644</v>
      </c>
      <c r="G341" t="s">
        <v>273</v>
      </c>
      <c r="H341" t="s">
        <v>7613</v>
      </c>
      <c r="I341" s="38">
        <v>40</v>
      </c>
      <c r="J341" s="38">
        <v>-127</v>
      </c>
      <c r="K341" s="38">
        <v>9</v>
      </c>
      <c r="L341" s="38">
        <v>2022</v>
      </c>
      <c r="M341" s="302" t="s">
        <v>7607</v>
      </c>
      <c r="N341" s="298">
        <v>44719.052083333336</v>
      </c>
      <c r="O341" s="298">
        <v>44719.143750000003</v>
      </c>
      <c r="P341" s="298">
        <v>44719.728472222225</v>
      </c>
      <c r="Q341" s="298">
        <v>44719.818749999999</v>
      </c>
      <c r="R341" s="296" t="s">
        <v>7618</v>
      </c>
      <c r="S341" s="239">
        <f t="shared" si="71"/>
        <v>0.58472222222189885</v>
      </c>
      <c r="T341" s="239">
        <f t="shared" si="72"/>
        <v>0.76666666666278616</v>
      </c>
      <c r="U341" s="21">
        <f t="shared" si="73"/>
        <v>3.5083333333313931</v>
      </c>
      <c r="V341"/>
      <c r="W341" s="299">
        <v>3246</v>
      </c>
      <c r="X341" s="301"/>
    </row>
    <row r="342" spans="1:24">
      <c r="A342" t="s">
        <v>18</v>
      </c>
      <c r="B342" s="302" t="s">
        <v>7606</v>
      </c>
      <c r="C342" t="s">
        <v>7562</v>
      </c>
      <c r="D342" s="261" t="s">
        <v>466</v>
      </c>
      <c r="E342" t="s">
        <v>7567</v>
      </c>
      <c r="F342" s="38" t="s">
        <v>7644</v>
      </c>
      <c r="G342" t="s">
        <v>273</v>
      </c>
      <c r="H342" t="s">
        <v>7613</v>
      </c>
      <c r="I342" s="38">
        <v>40</v>
      </c>
      <c r="J342" s="38">
        <v>-127</v>
      </c>
      <c r="K342" s="38">
        <v>9</v>
      </c>
      <c r="L342" s="38">
        <v>2022</v>
      </c>
      <c r="M342" s="302" t="s">
        <v>7606</v>
      </c>
      <c r="N342" s="298">
        <v>44717.5</v>
      </c>
      <c r="O342" s="298">
        <v>44717.599305555559</v>
      </c>
      <c r="P342" s="298">
        <v>44718.145833333336</v>
      </c>
      <c r="Q342" s="298">
        <v>44718.24722222222</v>
      </c>
      <c r="R342" s="296" t="s">
        <v>7617</v>
      </c>
      <c r="S342" s="239">
        <f t="shared" si="71"/>
        <v>0.54652777777664596</v>
      </c>
      <c r="T342" s="239">
        <f t="shared" si="72"/>
        <v>0.74722222222044365</v>
      </c>
      <c r="U342" s="21">
        <f t="shared" si="73"/>
        <v>3.2791666666598758</v>
      </c>
      <c r="V342"/>
      <c r="W342" s="299">
        <v>3230</v>
      </c>
      <c r="X342" s="301"/>
    </row>
    <row r="343" spans="1:24">
      <c r="A343" t="s">
        <v>18</v>
      </c>
      <c r="B343" s="302" t="s">
        <v>7605</v>
      </c>
      <c r="C343" t="s">
        <v>7562</v>
      </c>
      <c r="D343" s="261" t="s">
        <v>466</v>
      </c>
      <c r="E343" t="s">
        <v>7567</v>
      </c>
      <c r="F343" s="38" t="s">
        <v>7644</v>
      </c>
      <c r="G343" t="s">
        <v>273</v>
      </c>
      <c r="H343" t="s">
        <v>7613</v>
      </c>
      <c r="I343" s="38">
        <v>40</v>
      </c>
      <c r="J343" s="38">
        <v>-127</v>
      </c>
      <c r="K343" s="38">
        <v>9</v>
      </c>
      <c r="L343" s="38">
        <v>2022</v>
      </c>
      <c r="M343" s="302" t="s">
        <v>7605</v>
      </c>
      <c r="N343" s="297">
        <v>44715.340277777781</v>
      </c>
      <c r="O343" s="297">
        <v>44715.44027777778</v>
      </c>
      <c r="P343" s="297">
        <v>44715.977777777778</v>
      </c>
      <c r="Q343" s="297">
        <v>44716.069444444445</v>
      </c>
      <c r="R343" s="296" t="s">
        <v>7616</v>
      </c>
      <c r="S343" s="239">
        <f t="shared" si="71"/>
        <v>0.53749999999854481</v>
      </c>
      <c r="T343" s="239">
        <f t="shared" si="72"/>
        <v>0.72916666666424135</v>
      </c>
      <c r="U343" s="21">
        <f t="shared" si="73"/>
        <v>3.2249999999912689</v>
      </c>
      <c r="V343"/>
      <c r="W343" s="299">
        <v>3206</v>
      </c>
      <c r="X343" s="301"/>
    </row>
    <row r="344" spans="1:24">
      <c r="A344" t="s">
        <v>18</v>
      </c>
      <c r="B344" s="302" t="s">
        <v>7604</v>
      </c>
      <c r="C344" t="s">
        <v>7562</v>
      </c>
      <c r="D344" s="261" t="s">
        <v>466</v>
      </c>
      <c r="E344" t="s">
        <v>7567</v>
      </c>
      <c r="F344" s="38" t="s">
        <v>7644</v>
      </c>
      <c r="G344" t="s">
        <v>273</v>
      </c>
      <c r="H344" t="s">
        <v>7613</v>
      </c>
      <c r="I344" s="38">
        <v>40</v>
      </c>
      <c r="J344" s="38">
        <v>-127</v>
      </c>
      <c r="K344" s="38">
        <v>9</v>
      </c>
      <c r="L344" s="38">
        <v>2022</v>
      </c>
      <c r="M344" s="302" t="s">
        <v>7604</v>
      </c>
      <c r="N344" s="297">
        <v>44713.881944444445</v>
      </c>
      <c r="O344" s="297">
        <v>44713.978472222225</v>
      </c>
      <c r="P344" s="297">
        <v>44714.666666666664</v>
      </c>
      <c r="Q344" s="297">
        <v>44714.757638888892</v>
      </c>
      <c r="R344" s="296" t="s">
        <v>7616</v>
      </c>
      <c r="S344" s="239">
        <f t="shared" si="71"/>
        <v>0.68819444443943212</v>
      </c>
      <c r="T344" s="239">
        <f t="shared" si="72"/>
        <v>0.87569444444670808</v>
      </c>
      <c r="U344" s="21">
        <f t="shared" si="73"/>
        <v>4.1291666666365927</v>
      </c>
      <c r="V344"/>
      <c r="W344" s="299">
        <v>3178</v>
      </c>
      <c r="X344" s="301"/>
    </row>
    <row r="345" spans="1:24">
      <c r="A345" t="s">
        <v>18</v>
      </c>
      <c r="B345" s="302" t="s">
        <v>7603</v>
      </c>
      <c r="C345" t="s">
        <v>7562</v>
      </c>
      <c r="D345" s="261" t="s">
        <v>466</v>
      </c>
      <c r="E345" t="s">
        <v>7567</v>
      </c>
      <c r="F345" s="38" t="s">
        <v>7644</v>
      </c>
      <c r="G345" t="s">
        <v>273</v>
      </c>
      <c r="H345" t="s">
        <v>7613</v>
      </c>
      <c r="I345" s="38">
        <v>40</v>
      </c>
      <c r="J345" s="38">
        <v>-127</v>
      </c>
      <c r="K345" s="38">
        <v>9</v>
      </c>
      <c r="L345" s="38">
        <v>2022</v>
      </c>
      <c r="M345" s="302" t="s">
        <v>7603</v>
      </c>
      <c r="N345" s="297">
        <v>44712.301388888889</v>
      </c>
      <c r="O345" s="297">
        <v>44712.397222222222</v>
      </c>
      <c r="P345" s="297">
        <v>44713.045138888891</v>
      </c>
      <c r="Q345" s="297">
        <v>44713.149305555555</v>
      </c>
      <c r="R345" s="296" t="s">
        <v>7615</v>
      </c>
      <c r="S345" s="239">
        <f t="shared" si="71"/>
        <v>0.64791666666860692</v>
      </c>
      <c r="T345" s="239">
        <f t="shared" si="72"/>
        <v>0.84791666666569654</v>
      </c>
      <c r="U345" s="21">
        <f t="shared" si="73"/>
        <v>3.8875000000116415</v>
      </c>
      <c r="V345"/>
      <c r="W345" s="299">
        <v>3232</v>
      </c>
      <c r="X345" s="301"/>
    </row>
    <row r="346" spans="1:24">
      <c r="A346" t="s">
        <v>18</v>
      </c>
      <c r="B346" s="302" t="s">
        <v>7602</v>
      </c>
      <c r="C346" t="s">
        <v>7562</v>
      </c>
      <c r="D346" s="261" t="s">
        <v>466</v>
      </c>
      <c r="E346" t="s">
        <v>7567</v>
      </c>
      <c r="F346" s="38" t="s">
        <v>7644</v>
      </c>
      <c r="G346" t="s">
        <v>273</v>
      </c>
      <c r="H346" t="s">
        <v>7613</v>
      </c>
      <c r="I346" s="38">
        <v>40</v>
      </c>
      <c r="J346" s="38">
        <v>-127</v>
      </c>
      <c r="K346" s="38">
        <v>9</v>
      </c>
      <c r="L346" s="38">
        <v>2022</v>
      </c>
      <c r="M346" s="302" t="s">
        <v>7602</v>
      </c>
      <c r="N346" s="297">
        <v>44710.772222222222</v>
      </c>
      <c r="O346" s="297">
        <v>44710.870833333334</v>
      </c>
      <c r="P346" s="297">
        <v>44711.077777777777</v>
      </c>
      <c r="Q346" s="297">
        <v>44711.17291666667</v>
      </c>
      <c r="R346" s="296" t="s">
        <v>7614</v>
      </c>
      <c r="S346" s="239">
        <f t="shared" si="71"/>
        <v>0.2069444444423425</v>
      </c>
      <c r="T346" s="239">
        <f t="shared" si="72"/>
        <v>0.40069444444816327</v>
      </c>
      <c r="U346" s="21">
        <f t="shared" si="73"/>
        <v>1.241666666654055</v>
      </c>
      <c r="V346"/>
      <c r="W346" s="299">
        <v>3273</v>
      </c>
      <c r="X346" s="300" t="s">
        <v>7623</v>
      </c>
    </row>
    <row r="347" spans="1:24">
      <c r="A347" t="s">
        <v>18</v>
      </c>
      <c r="B347" s="155" t="s">
        <v>7576</v>
      </c>
      <c r="C347" t="s">
        <v>7561</v>
      </c>
      <c r="D347" s="261" t="s">
        <v>466</v>
      </c>
      <c r="E347" t="s">
        <v>7566</v>
      </c>
      <c r="F347" s="259" t="s">
        <v>7571</v>
      </c>
      <c r="G347" t="s">
        <v>675</v>
      </c>
      <c r="H347" t="s">
        <v>7574</v>
      </c>
      <c r="I347" s="38">
        <v>-20</v>
      </c>
      <c r="J347" s="38">
        <v>-178</v>
      </c>
      <c r="K347" s="38">
        <v>1</v>
      </c>
      <c r="L347" s="38">
        <v>2022</v>
      </c>
      <c r="M347" s="155" t="s">
        <v>7576</v>
      </c>
      <c r="N347" s="157">
        <v>44681.081250000003</v>
      </c>
      <c r="O347" s="157">
        <v>44681.135416666664</v>
      </c>
      <c r="P347" s="157">
        <v>44681.856249999997</v>
      </c>
      <c r="Q347" s="157">
        <v>44681.910416666666</v>
      </c>
      <c r="R347" s="38" t="s">
        <v>7592</v>
      </c>
      <c r="S347" s="239">
        <f t="shared" ref="S347:S362" si="74">P347 - O347</f>
        <v>0.72083333333284827</v>
      </c>
      <c r="T347" s="239">
        <f t="shared" ref="T347:T362" si="75">Q347 - N347</f>
        <v>0.82916666666278616</v>
      </c>
      <c r="U347" s="21">
        <f t="shared" ref="U347:U362" si="76">((VALUE(S347)) * 24) * 0.25</f>
        <v>4.3249999999970896</v>
      </c>
      <c r="V347"/>
      <c r="W347" s="38">
        <v>1895</v>
      </c>
      <c r="X347"/>
    </row>
    <row r="348" spans="1:24">
      <c r="A348" t="s">
        <v>18</v>
      </c>
      <c r="B348" s="155" t="s">
        <v>7577</v>
      </c>
      <c r="C348" t="s">
        <v>7561</v>
      </c>
      <c r="D348" s="261" t="s">
        <v>466</v>
      </c>
      <c r="E348" t="s">
        <v>7566</v>
      </c>
      <c r="F348" s="259" t="s">
        <v>7571</v>
      </c>
      <c r="G348" t="s">
        <v>675</v>
      </c>
      <c r="H348" t="s">
        <v>7574</v>
      </c>
      <c r="I348" s="38">
        <v>-20</v>
      </c>
      <c r="J348" s="38">
        <v>-178</v>
      </c>
      <c r="K348" s="38">
        <v>1</v>
      </c>
      <c r="L348" s="38">
        <v>2022</v>
      </c>
      <c r="M348" s="155" t="s">
        <v>7577</v>
      </c>
      <c r="N348" s="157">
        <v>44677.85</v>
      </c>
      <c r="O348" s="157">
        <v>44677.905555555553</v>
      </c>
      <c r="P348" s="157">
        <v>44678.168055555558</v>
      </c>
      <c r="Q348" s="157">
        <v>44678.22152777778</v>
      </c>
      <c r="R348" s="38" t="s">
        <v>7593</v>
      </c>
      <c r="S348" s="239">
        <f t="shared" si="74"/>
        <v>0.26250000000436557</v>
      </c>
      <c r="T348" s="239">
        <f t="shared" si="75"/>
        <v>0.37152777778101154</v>
      </c>
      <c r="U348" s="21">
        <f t="shared" si="76"/>
        <v>1.5750000000261934</v>
      </c>
      <c r="V348"/>
      <c r="W348" s="38">
        <v>1903</v>
      </c>
      <c r="X348"/>
    </row>
    <row r="349" spans="1:24">
      <c r="A349" t="s">
        <v>18</v>
      </c>
      <c r="B349" s="155" t="s">
        <v>7578</v>
      </c>
      <c r="C349" t="s">
        <v>7561</v>
      </c>
      <c r="D349" s="261" t="s">
        <v>466</v>
      </c>
      <c r="E349" t="s">
        <v>7566</v>
      </c>
      <c r="F349" s="259" t="s">
        <v>7571</v>
      </c>
      <c r="G349" t="s">
        <v>675</v>
      </c>
      <c r="H349" t="s">
        <v>7574</v>
      </c>
      <c r="I349" s="38">
        <v>-20</v>
      </c>
      <c r="J349" s="38">
        <v>-178</v>
      </c>
      <c r="K349" s="38">
        <v>1</v>
      </c>
      <c r="L349" s="38">
        <v>2022</v>
      </c>
      <c r="M349" s="155" t="s">
        <v>7578</v>
      </c>
      <c r="N349" s="157">
        <v>44674.343055555553</v>
      </c>
      <c r="O349" s="157">
        <v>44674.40625</v>
      </c>
      <c r="P349" s="157">
        <v>44675.226388888892</v>
      </c>
      <c r="Q349" s="157">
        <v>44675.293749999997</v>
      </c>
      <c r="R349" s="38" t="s">
        <v>528</v>
      </c>
      <c r="S349" s="239">
        <f t="shared" si="74"/>
        <v>0.82013888889196096</v>
      </c>
      <c r="T349" s="239">
        <f t="shared" si="75"/>
        <v>0.95069444444379769</v>
      </c>
      <c r="U349" s="21">
        <f t="shared" si="76"/>
        <v>4.9208333333517658</v>
      </c>
      <c r="V349"/>
      <c r="W349" s="38">
        <v>2158</v>
      </c>
      <c r="X349"/>
    </row>
    <row r="350" spans="1:24">
      <c r="A350" t="s">
        <v>18</v>
      </c>
      <c r="B350" s="155" t="s">
        <v>7579</v>
      </c>
      <c r="C350" t="s">
        <v>7561</v>
      </c>
      <c r="D350" s="261" t="s">
        <v>466</v>
      </c>
      <c r="E350" t="s">
        <v>7566</v>
      </c>
      <c r="F350" s="259" t="s">
        <v>7571</v>
      </c>
      <c r="G350" t="s">
        <v>675</v>
      </c>
      <c r="H350" t="s">
        <v>7574</v>
      </c>
      <c r="I350" s="38">
        <v>-20</v>
      </c>
      <c r="J350" s="38">
        <v>-178</v>
      </c>
      <c r="K350" s="38">
        <v>1</v>
      </c>
      <c r="L350" s="38">
        <v>2022</v>
      </c>
      <c r="M350" s="155" t="s">
        <v>7579</v>
      </c>
      <c r="N350" s="157">
        <v>44672.40902777778</v>
      </c>
      <c r="O350" s="157">
        <v>44672.474305555559</v>
      </c>
      <c r="P350" s="157">
        <v>44673.319444444445</v>
      </c>
      <c r="Q350" s="157">
        <v>44673.384722222225</v>
      </c>
      <c r="R350" s="38" t="s">
        <v>3123</v>
      </c>
      <c r="S350" s="239">
        <f t="shared" si="74"/>
        <v>0.84513888888614019</v>
      </c>
      <c r="T350" s="239">
        <f t="shared" si="75"/>
        <v>0.97569444444525288</v>
      </c>
      <c r="U350" s="21">
        <f t="shared" si="76"/>
        <v>5.0708333333168412</v>
      </c>
      <c r="V350"/>
      <c r="W350" s="38">
        <v>2241</v>
      </c>
      <c r="X350" s="294" t="s">
        <v>7595</v>
      </c>
    </row>
    <row r="351" spans="1:24">
      <c r="A351" t="s">
        <v>18</v>
      </c>
      <c r="B351" s="155" t="s">
        <v>7580</v>
      </c>
      <c r="C351" t="s">
        <v>7561</v>
      </c>
      <c r="D351" s="261" t="s">
        <v>466</v>
      </c>
      <c r="E351" t="s">
        <v>7566</v>
      </c>
      <c r="F351" s="259" t="s">
        <v>7571</v>
      </c>
      <c r="G351" t="s">
        <v>675</v>
      </c>
      <c r="H351" t="s">
        <v>7574</v>
      </c>
      <c r="I351" s="38">
        <v>-20</v>
      </c>
      <c r="J351" s="38">
        <v>-178</v>
      </c>
      <c r="K351" s="38">
        <v>1</v>
      </c>
      <c r="L351" s="38">
        <v>2022</v>
      </c>
      <c r="M351" s="155" t="s">
        <v>7580</v>
      </c>
      <c r="N351" s="157">
        <v>44671.442361111112</v>
      </c>
      <c r="O351" s="157">
        <v>44671.515972222223</v>
      </c>
      <c r="P351" s="157">
        <v>44671.980555555558</v>
      </c>
      <c r="Q351" s="157">
        <v>44672.054166666669</v>
      </c>
      <c r="R351" s="38" t="s">
        <v>4261</v>
      </c>
      <c r="S351" s="239">
        <f t="shared" si="74"/>
        <v>0.46458333333430346</v>
      </c>
      <c r="T351" s="239">
        <f t="shared" si="75"/>
        <v>0.61180555555620231</v>
      </c>
      <c r="U351" s="21">
        <f t="shared" si="76"/>
        <v>2.7875000000058208</v>
      </c>
      <c r="V351"/>
      <c r="W351" s="38">
        <v>2724</v>
      </c>
      <c r="X351"/>
    </row>
    <row r="352" spans="1:24">
      <c r="A352" t="s">
        <v>18</v>
      </c>
      <c r="B352" s="155" t="s">
        <v>7581</v>
      </c>
      <c r="C352" t="s">
        <v>7561</v>
      </c>
      <c r="D352" s="261" t="s">
        <v>466</v>
      </c>
      <c r="E352" t="s">
        <v>7566</v>
      </c>
      <c r="F352" s="259" t="s">
        <v>7571</v>
      </c>
      <c r="G352" t="s">
        <v>675</v>
      </c>
      <c r="H352" t="s">
        <v>7574</v>
      </c>
      <c r="I352" s="38">
        <v>-20</v>
      </c>
      <c r="J352" s="38">
        <v>-178</v>
      </c>
      <c r="K352" s="38">
        <v>1</v>
      </c>
      <c r="L352" s="38">
        <v>2022</v>
      </c>
      <c r="M352" s="155" t="s">
        <v>7581</v>
      </c>
      <c r="N352" s="157">
        <v>44671.157638888886</v>
      </c>
      <c r="O352" s="157"/>
      <c r="P352" s="157"/>
      <c r="Q352" s="157">
        <v>44671.205555555556</v>
      </c>
      <c r="R352" s="38" t="s">
        <v>4261</v>
      </c>
      <c r="S352" s="239">
        <f t="shared" si="74"/>
        <v>0</v>
      </c>
      <c r="T352" s="239">
        <f t="shared" si="75"/>
        <v>4.7916666670062114E-2</v>
      </c>
      <c r="U352" s="21">
        <f t="shared" si="76"/>
        <v>0</v>
      </c>
      <c r="V352"/>
      <c r="W352" s="38"/>
      <c r="X352" s="294" t="s">
        <v>7596</v>
      </c>
    </row>
    <row r="353" spans="1:24">
      <c r="A353" t="s">
        <v>18</v>
      </c>
      <c r="B353" s="155" t="s">
        <v>7582</v>
      </c>
      <c r="C353" t="s">
        <v>7561</v>
      </c>
      <c r="D353" s="261" t="s">
        <v>466</v>
      </c>
      <c r="E353" t="s">
        <v>7566</v>
      </c>
      <c r="F353" s="259" t="s">
        <v>7571</v>
      </c>
      <c r="G353" t="s">
        <v>675</v>
      </c>
      <c r="H353" t="s">
        <v>7574</v>
      </c>
      <c r="I353" s="38">
        <v>-20</v>
      </c>
      <c r="J353" s="38">
        <v>-178</v>
      </c>
      <c r="K353" s="38">
        <v>1</v>
      </c>
      <c r="L353" s="38">
        <v>2022</v>
      </c>
      <c r="M353" s="155" t="s">
        <v>7582</v>
      </c>
      <c r="N353" s="157">
        <v>44669.890277777777</v>
      </c>
      <c r="O353" s="157">
        <v>44669.961805555555</v>
      </c>
      <c r="P353" s="157">
        <v>44670.111111111109</v>
      </c>
      <c r="Q353" s="157">
        <v>44670.205555555556</v>
      </c>
      <c r="R353" s="38" t="s">
        <v>2150</v>
      </c>
      <c r="S353" s="239">
        <f t="shared" si="74"/>
        <v>0.14930555555474712</v>
      </c>
      <c r="T353" s="239">
        <f t="shared" si="75"/>
        <v>0.31527777777955635</v>
      </c>
      <c r="U353" s="21">
        <f t="shared" si="76"/>
        <v>0.89583333332848269</v>
      </c>
      <c r="V353"/>
      <c r="W353" s="38">
        <v>2629</v>
      </c>
      <c r="X353" s="294" t="s">
        <v>7597</v>
      </c>
    </row>
    <row r="354" spans="1:24">
      <c r="A354" t="s">
        <v>18</v>
      </c>
      <c r="B354" s="155" t="s">
        <v>7583</v>
      </c>
      <c r="C354" t="s">
        <v>7561</v>
      </c>
      <c r="D354" s="261" t="s">
        <v>466</v>
      </c>
      <c r="E354" t="s">
        <v>7566</v>
      </c>
      <c r="F354" s="259" t="s">
        <v>7571</v>
      </c>
      <c r="G354" t="s">
        <v>675</v>
      </c>
      <c r="H354" t="s">
        <v>7574</v>
      </c>
      <c r="I354" s="38">
        <v>-20</v>
      </c>
      <c r="J354" s="38">
        <v>-178</v>
      </c>
      <c r="K354" s="38">
        <v>1</v>
      </c>
      <c r="L354" s="38">
        <v>2022</v>
      </c>
      <c r="M354" s="155" t="s">
        <v>7583</v>
      </c>
      <c r="N354" s="157">
        <v>44668.134722222225</v>
      </c>
      <c r="O354" s="157">
        <v>44668.210416666669</v>
      </c>
      <c r="P354" s="157">
        <v>44668.302083333336</v>
      </c>
      <c r="Q354" s="157">
        <v>44668.459027777775</v>
      </c>
      <c r="R354" s="38" t="s">
        <v>2150</v>
      </c>
      <c r="S354" s="239">
        <f t="shared" si="74"/>
        <v>9.1666666667151731E-2</v>
      </c>
      <c r="T354" s="239">
        <f t="shared" si="75"/>
        <v>0.32430555555038154</v>
      </c>
      <c r="U354" s="21">
        <f t="shared" si="76"/>
        <v>0.55000000000291038</v>
      </c>
      <c r="V354"/>
      <c r="W354" s="289">
        <v>2624</v>
      </c>
      <c r="X354" s="294" t="s">
        <v>7598</v>
      </c>
    </row>
    <row r="355" spans="1:24">
      <c r="A355" t="s">
        <v>18</v>
      </c>
      <c r="B355" s="155" t="s">
        <v>7584</v>
      </c>
      <c r="C355" t="s">
        <v>7561</v>
      </c>
      <c r="D355" s="261" t="s">
        <v>466</v>
      </c>
      <c r="E355" t="s">
        <v>7566</v>
      </c>
      <c r="F355" s="259" t="s">
        <v>7571</v>
      </c>
      <c r="G355" t="s">
        <v>675</v>
      </c>
      <c r="H355" t="s">
        <v>7574</v>
      </c>
      <c r="I355" s="38">
        <v>-20</v>
      </c>
      <c r="J355" s="38">
        <v>-178</v>
      </c>
      <c r="K355" s="38">
        <v>1</v>
      </c>
      <c r="L355" s="38">
        <v>2022</v>
      </c>
      <c r="M355" s="155" t="s">
        <v>7584</v>
      </c>
      <c r="N355" s="157">
        <v>44666.019444444442</v>
      </c>
      <c r="O355" s="157">
        <v>44666.086805555555</v>
      </c>
      <c r="P355" s="157">
        <v>44666.55972222222</v>
      </c>
      <c r="Q355" s="157">
        <v>44666.618055555555</v>
      </c>
      <c r="R355" s="38" t="s">
        <v>2142</v>
      </c>
      <c r="S355" s="239">
        <f t="shared" si="74"/>
        <v>0.47291666666569654</v>
      </c>
      <c r="T355" s="239">
        <f t="shared" si="75"/>
        <v>0.59861111111240461</v>
      </c>
      <c r="U355" s="21">
        <f t="shared" si="76"/>
        <v>2.8374999999941792</v>
      </c>
      <c r="V355"/>
      <c r="W355" s="38">
        <v>1928</v>
      </c>
      <c r="X355" s="294" t="s">
        <v>7599</v>
      </c>
    </row>
    <row r="356" spans="1:24">
      <c r="A356" t="s">
        <v>18</v>
      </c>
      <c r="B356" s="155" t="s">
        <v>7585</v>
      </c>
      <c r="C356" t="s">
        <v>7561</v>
      </c>
      <c r="D356" s="261" t="s">
        <v>466</v>
      </c>
      <c r="E356" t="s">
        <v>7566</v>
      </c>
      <c r="F356" s="259" t="s">
        <v>7571</v>
      </c>
      <c r="G356" t="s">
        <v>675</v>
      </c>
      <c r="H356" t="s">
        <v>7574</v>
      </c>
      <c r="I356" s="38">
        <v>-20</v>
      </c>
      <c r="J356" s="38">
        <v>-178</v>
      </c>
      <c r="K356" s="38">
        <v>1</v>
      </c>
      <c r="L356" s="38">
        <v>2022</v>
      </c>
      <c r="M356" s="155" t="s">
        <v>7585</v>
      </c>
      <c r="N356" s="157">
        <v>44663.808333333334</v>
      </c>
      <c r="O356" s="157">
        <v>44663.861111111109</v>
      </c>
      <c r="P356" s="157">
        <v>44664.771527777775</v>
      </c>
      <c r="Q356" s="157">
        <v>44664.84375</v>
      </c>
      <c r="R356" s="38" t="s">
        <v>7593</v>
      </c>
      <c r="S356" s="239">
        <f t="shared" si="74"/>
        <v>0.91041666666569654</v>
      </c>
      <c r="T356" s="239">
        <f t="shared" si="75"/>
        <v>1.0354166666656965</v>
      </c>
      <c r="U356" s="21">
        <f t="shared" si="76"/>
        <v>5.4624999999941792</v>
      </c>
      <c r="V356"/>
      <c r="W356" s="38">
        <v>1904</v>
      </c>
      <c r="X356" s="294" t="s">
        <v>7599</v>
      </c>
    </row>
    <row r="357" spans="1:24">
      <c r="A357" t="s">
        <v>18</v>
      </c>
      <c r="B357" s="293" t="s">
        <v>7586</v>
      </c>
      <c r="C357" t="s">
        <v>7561</v>
      </c>
      <c r="D357" s="261" t="s">
        <v>466</v>
      </c>
      <c r="E357" t="s">
        <v>7566</v>
      </c>
      <c r="F357" s="259" t="s">
        <v>7571</v>
      </c>
      <c r="G357" t="s">
        <v>675</v>
      </c>
      <c r="H357" t="s">
        <v>7574</v>
      </c>
      <c r="I357" s="38">
        <v>-20</v>
      </c>
      <c r="J357" s="38">
        <v>-178</v>
      </c>
      <c r="K357" s="38">
        <v>1</v>
      </c>
      <c r="L357" s="38">
        <v>2022</v>
      </c>
      <c r="M357" s="293" t="s">
        <v>7586</v>
      </c>
      <c r="N357" s="157">
        <v>44663.038888888892</v>
      </c>
      <c r="O357" s="157">
        <v>44663.100694444445</v>
      </c>
      <c r="P357" s="157">
        <v>44663.253472222219</v>
      </c>
      <c r="Q357" s="157">
        <v>44663.313888888886</v>
      </c>
      <c r="R357" s="290" t="s">
        <v>7594</v>
      </c>
      <c r="S357" s="239">
        <f t="shared" si="74"/>
        <v>0.15277777777373558</v>
      </c>
      <c r="T357" s="239">
        <f t="shared" si="75"/>
        <v>0.27499999999417923</v>
      </c>
      <c r="U357" s="21">
        <f t="shared" si="76"/>
        <v>0.91666666664241347</v>
      </c>
      <c r="V357"/>
      <c r="W357" s="290">
        <v>2151</v>
      </c>
      <c r="X357" s="294" t="s">
        <v>7599</v>
      </c>
    </row>
    <row r="358" spans="1:24">
      <c r="A358" t="s">
        <v>18</v>
      </c>
      <c r="B358" s="155" t="s">
        <v>7587</v>
      </c>
      <c r="C358" t="s">
        <v>7561</v>
      </c>
      <c r="D358" s="261" t="s">
        <v>466</v>
      </c>
      <c r="E358" t="s">
        <v>7566</v>
      </c>
      <c r="F358" s="259" t="s">
        <v>7571</v>
      </c>
      <c r="G358" t="s">
        <v>675</v>
      </c>
      <c r="H358" t="s">
        <v>7574</v>
      </c>
      <c r="I358" s="38">
        <v>-20</v>
      </c>
      <c r="J358" s="38">
        <v>-178</v>
      </c>
      <c r="K358" s="38">
        <v>1</v>
      </c>
      <c r="L358" s="38">
        <v>2022</v>
      </c>
      <c r="M358" s="155" t="s">
        <v>7587</v>
      </c>
      <c r="N358" s="157">
        <v>44660.862500000003</v>
      </c>
      <c r="O358" s="157">
        <v>44660.923611111109</v>
      </c>
      <c r="P358" s="157">
        <v>44661.749305555553</v>
      </c>
      <c r="Q358" s="157">
        <v>44661.8125</v>
      </c>
      <c r="R358" s="38" t="s">
        <v>528</v>
      </c>
      <c r="S358" s="239">
        <f t="shared" si="74"/>
        <v>0.82569444444379769</v>
      </c>
      <c r="T358" s="239">
        <f t="shared" si="75"/>
        <v>0.94999999999708962</v>
      </c>
      <c r="U358" s="21">
        <f t="shared" si="76"/>
        <v>4.9541666666627862</v>
      </c>
      <c r="V358"/>
      <c r="W358" s="38">
        <v>2157</v>
      </c>
      <c r="X358"/>
    </row>
    <row r="359" spans="1:24">
      <c r="A359" t="s">
        <v>18</v>
      </c>
      <c r="B359" s="155" t="s">
        <v>7588</v>
      </c>
      <c r="C359" t="s">
        <v>7561</v>
      </c>
      <c r="D359" s="261" t="s">
        <v>466</v>
      </c>
      <c r="E359" t="s">
        <v>7566</v>
      </c>
      <c r="F359" s="259" t="s">
        <v>7571</v>
      </c>
      <c r="G359" t="s">
        <v>675</v>
      </c>
      <c r="H359" t="s">
        <v>7574</v>
      </c>
      <c r="I359" s="38">
        <v>-20</v>
      </c>
      <c r="J359" s="38">
        <v>-178</v>
      </c>
      <c r="K359" s="38">
        <v>1</v>
      </c>
      <c r="L359" s="38">
        <v>2022</v>
      </c>
      <c r="M359" s="155" t="s">
        <v>7588</v>
      </c>
      <c r="N359" s="157">
        <v>44658.479166666664</v>
      </c>
      <c r="O359" s="157">
        <v>44658.546527777777</v>
      </c>
      <c r="P359" s="157">
        <v>44659.196527777778</v>
      </c>
      <c r="Q359" s="157">
        <v>44659.259722222225</v>
      </c>
      <c r="R359" s="38" t="s">
        <v>3123</v>
      </c>
      <c r="S359" s="239">
        <f t="shared" si="74"/>
        <v>0.65000000000145519</v>
      </c>
      <c r="T359" s="239">
        <f t="shared" si="75"/>
        <v>0.78055555556056788</v>
      </c>
      <c r="U359" s="21">
        <f t="shared" si="76"/>
        <v>3.9000000000087311</v>
      </c>
      <c r="V359"/>
      <c r="W359" s="38">
        <v>2238</v>
      </c>
      <c r="X359"/>
    </row>
    <row r="360" spans="1:24">
      <c r="A360" t="s">
        <v>18</v>
      </c>
      <c r="B360" s="155" t="s">
        <v>7589</v>
      </c>
      <c r="C360" t="s">
        <v>7561</v>
      </c>
      <c r="D360" s="261" t="s">
        <v>466</v>
      </c>
      <c r="E360" t="s">
        <v>7566</v>
      </c>
      <c r="F360" s="259" t="s">
        <v>7571</v>
      </c>
      <c r="G360" t="s">
        <v>675</v>
      </c>
      <c r="H360" t="s">
        <v>7574</v>
      </c>
      <c r="I360" s="38">
        <v>-20</v>
      </c>
      <c r="J360" s="38">
        <v>-178</v>
      </c>
      <c r="K360" s="38">
        <v>1</v>
      </c>
      <c r="L360" s="38">
        <v>2022</v>
      </c>
      <c r="M360" s="155" t="s">
        <v>7589</v>
      </c>
      <c r="N360" s="157">
        <v>44656.386111111111</v>
      </c>
      <c r="O360" s="157">
        <v>44656.467361111114</v>
      </c>
      <c r="P360" s="157">
        <v>44657.154861111114</v>
      </c>
      <c r="Q360" s="157">
        <v>44657.224305555559</v>
      </c>
      <c r="R360" s="38" t="s">
        <v>4261</v>
      </c>
      <c r="S360" s="239">
        <f t="shared" si="74"/>
        <v>0.6875</v>
      </c>
      <c r="T360" s="239">
        <f t="shared" si="75"/>
        <v>0.83819444444816327</v>
      </c>
      <c r="U360" s="21">
        <f t="shared" si="76"/>
        <v>4.125</v>
      </c>
      <c r="V360"/>
      <c r="W360" s="38">
        <v>2727</v>
      </c>
      <c r="X360"/>
    </row>
    <row r="361" spans="1:24">
      <c r="A361" t="s">
        <v>18</v>
      </c>
      <c r="B361" s="155" t="s">
        <v>7590</v>
      </c>
      <c r="C361" t="s">
        <v>7561</v>
      </c>
      <c r="D361" s="261" t="s">
        <v>466</v>
      </c>
      <c r="E361" t="s">
        <v>7566</v>
      </c>
      <c r="F361" s="259" t="s">
        <v>7571</v>
      </c>
      <c r="G361" t="s">
        <v>675</v>
      </c>
      <c r="H361" t="s">
        <v>7574</v>
      </c>
      <c r="I361" s="38">
        <v>-20</v>
      </c>
      <c r="J361" s="38">
        <v>-178</v>
      </c>
      <c r="K361" s="38">
        <v>1</v>
      </c>
      <c r="L361" s="38">
        <v>2022</v>
      </c>
      <c r="M361" s="155" t="s">
        <v>7590</v>
      </c>
      <c r="N361" s="157">
        <v>44655.003472222219</v>
      </c>
      <c r="O361" s="157">
        <v>44655.080555555556</v>
      </c>
      <c r="P361" s="295">
        <v>44655.552777777775</v>
      </c>
      <c r="Q361" s="157">
        <v>44655.625694444447</v>
      </c>
      <c r="R361" s="38" t="s">
        <v>2150</v>
      </c>
      <c r="S361" s="239">
        <f t="shared" si="74"/>
        <v>0.47222222221898846</v>
      </c>
      <c r="T361" s="239">
        <f t="shared" si="75"/>
        <v>0.62222222222771961</v>
      </c>
      <c r="U361" s="21">
        <f t="shared" si="76"/>
        <v>2.8333333333139308</v>
      </c>
      <c r="V361"/>
      <c r="W361" s="38">
        <v>2652</v>
      </c>
      <c r="X361" t="s">
        <v>7600</v>
      </c>
    </row>
    <row r="362" spans="1:24">
      <c r="A362" t="s">
        <v>18</v>
      </c>
      <c r="B362" s="155" t="s">
        <v>7591</v>
      </c>
      <c r="C362" t="s">
        <v>7561</v>
      </c>
      <c r="D362" s="261" t="s">
        <v>466</v>
      </c>
      <c r="E362" t="s">
        <v>7566</v>
      </c>
      <c r="F362" s="259" t="s">
        <v>7571</v>
      </c>
      <c r="G362" t="s">
        <v>675</v>
      </c>
      <c r="H362" t="s">
        <v>7574</v>
      </c>
      <c r="I362" s="38">
        <v>-20</v>
      </c>
      <c r="J362" s="38">
        <v>-178</v>
      </c>
      <c r="K362" s="38">
        <v>1</v>
      </c>
      <c r="L362" s="38">
        <v>2022</v>
      </c>
      <c r="M362" s="155" t="s">
        <v>7591</v>
      </c>
      <c r="N362" s="157">
        <v>44653.404861111114</v>
      </c>
      <c r="O362" s="157"/>
      <c r="P362" s="157"/>
      <c r="Q362" s="157">
        <v>44653.431944444441</v>
      </c>
      <c r="R362" s="38" t="s">
        <v>2150</v>
      </c>
      <c r="S362" s="239">
        <f t="shared" si="74"/>
        <v>0</v>
      </c>
      <c r="T362" s="239">
        <f t="shared" si="75"/>
        <v>2.7083333327027503E-2</v>
      </c>
      <c r="U362" s="21">
        <f t="shared" si="76"/>
        <v>0</v>
      </c>
      <c r="V362"/>
      <c r="W362" s="38">
        <v>130</v>
      </c>
      <c r="X362" s="155" t="s">
        <v>7601</v>
      </c>
    </row>
    <row r="363" spans="1:24">
      <c r="A363" t="s">
        <v>18</v>
      </c>
      <c r="B363" s="261" t="s">
        <v>7532</v>
      </c>
      <c r="C363" s="177" t="s">
        <v>7420</v>
      </c>
      <c r="D363" s="155" t="s">
        <v>1519</v>
      </c>
      <c r="E363" s="264" t="s">
        <v>7421</v>
      </c>
      <c r="F363" s="266" t="s">
        <v>7545</v>
      </c>
      <c r="G363" s="282" t="s">
        <v>206</v>
      </c>
      <c r="H363" s="177" t="s">
        <v>7546</v>
      </c>
      <c r="I363" s="38">
        <v>27.5</v>
      </c>
      <c r="J363" s="38">
        <v>-111</v>
      </c>
      <c r="K363" s="237">
        <v>12</v>
      </c>
      <c r="L363" s="237">
        <v>2021</v>
      </c>
      <c r="M363" s="261" t="s">
        <v>7532</v>
      </c>
      <c r="N363" s="157">
        <v>44529.092361111114</v>
      </c>
      <c r="O363" s="157">
        <v>44529.167361111111</v>
      </c>
      <c r="P363" s="157">
        <v>44529.652083333334</v>
      </c>
      <c r="Q363" s="157">
        <v>44529.724305555559</v>
      </c>
      <c r="R363" s="38" t="s">
        <v>7547</v>
      </c>
      <c r="S363" s="239">
        <f t="shared" ref="S363:S375" si="77">P363 - O363</f>
        <v>0.48472222222335404</v>
      </c>
      <c r="T363" s="239">
        <f t="shared" ref="T363:T375" si="78">Q363 - N363</f>
        <v>0.63194444444525288</v>
      </c>
      <c r="U363" s="21">
        <f t="shared" ref="U363:U375" si="79">((VALUE(S363)) * 24) * 0.25</f>
        <v>2.9083333333401242</v>
      </c>
      <c r="V363"/>
      <c r="W363" s="38">
        <v>2016.64</v>
      </c>
      <c r="X363" s="155" t="s">
        <v>7551</v>
      </c>
    </row>
    <row r="364" spans="1:24">
      <c r="A364" t="s">
        <v>18</v>
      </c>
      <c r="B364" s="261" t="s">
        <v>7533</v>
      </c>
      <c r="C364" s="177" t="s">
        <v>7420</v>
      </c>
      <c r="D364" s="155" t="s">
        <v>1519</v>
      </c>
      <c r="E364" s="264" t="s">
        <v>7421</v>
      </c>
      <c r="F364" s="266" t="s">
        <v>7545</v>
      </c>
      <c r="G364" s="282" t="s">
        <v>206</v>
      </c>
      <c r="H364" s="177" t="s">
        <v>7546</v>
      </c>
      <c r="I364" s="38">
        <v>27.5</v>
      </c>
      <c r="J364" s="38">
        <v>-111</v>
      </c>
      <c r="K364" s="237">
        <v>12</v>
      </c>
      <c r="L364" s="237">
        <v>2021</v>
      </c>
      <c r="M364" s="261" t="s">
        <v>7533</v>
      </c>
      <c r="N364" s="157">
        <v>44528.681944444441</v>
      </c>
      <c r="O364" s="157">
        <v>44528.736111111109</v>
      </c>
      <c r="P364" s="157">
        <v>44528.805555555555</v>
      </c>
      <c r="Q364" s="157">
        <v>44528.859027777777</v>
      </c>
      <c r="R364" s="38" t="s">
        <v>7547</v>
      </c>
      <c r="S364" s="239">
        <f t="shared" si="77"/>
        <v>6.9444444445252884E-2</v>
      </c>
      <c r="T364" s="239">
        <f t="shared" si="78"/>
        <v>0.17708333333575865</v>
      </c>
      <c r="U364" s="21">
        <f t="shared" si="79"/>
        <v>0.41666666667151731</v>
      </c>
      <c r="V364"/>
      <c r="W364" s="38">
        <v>2013.93</v>
      </c>
      <c r="X364" s="155" t="s">
        <v>7551</v>
      </c>
    </row>
    <row r="365" spans="1:24">
      <c r="A365" t="s">
        <v>18</v>
      </c>
      <c r="B365" s="261" t="s">
        <v>7534</v>
      </c>
      <c r="C365" s="177" t="s">
        <v>7420</v>
      </c>
      <c r="D365" s="155" t="s">
        <v>1519</v>
      </c>
      <c r="E365" s="264" t="s">
        <v>7421</v>
      </c>
      <c r="F365" s="266" t="s">
        <v>7545</v>
      </c>
      <c r="G365" s="282" t="s">
        <v>206</v>
      </c>
      <c r="H365" s="177" t="s">
        <v>7546</v>
      </c>
      <c r="I365" s="38">
        <v>27.5</v>
      </c>
      <c r="J365" s="38">
        <v>-111</v>
      </c>
      <c r="K365" s="237">
        <v>12</v>
      </c>
      <c r="L365" s="237">
        <v>2021</v>
      </c>
      <c r="M365" s="261" t="s">
        <v>7534</v>
      </c>
      <c r="N365" s="157">
        <v>44527.718055555553</v>
      </c>
      <c r="O365" s="157">
        <v>44527.772222222222</v>
      </c>
      <c r="P365" s="157">
        <v>44528.253472222219</v>
      </c>
      <c r="Q365" s="157">
        <v>44528.336111111108</v>
      </c>
      <c r="R365" s="38" t="s">
        <v>7547</v>
      </c>
      <c r="S365" s="239">
        <f t="shared" si="77"/>
        <v>0.48124999999708962</v>
      </c>
      <c r="T365" s="239">
        <f t="shared" si="78"/>
        <v>0.61805555555474712</v>
      </c>
      <c r="U365" s="21">
        <f t="shared" si="79"/>
        <v>2.8874999999825377</v>
      </c>
      <c r="V365"/>
      <c r="W365" s="38">
        <v>2016.91</v>
      </c>
      <c r="X365" s="155" t="s">
        <v>7551</v>
      </c>
    </row>
    <row r="366" spans="1:24">
      <c r="A366" t="s">
        <v>18</v>
      </c>
      <c r="B366" s="261" t="s">
        <v>7535</v>
      </c>
      <c r="C366" s="177" t="s">
        <v>7420</v>
      </c>
      <c r="D366" s="155" t="s">
        <v>1519</v>
      </c>
      <c r="E366" s="264" t="s">
        <v>7421</v>
      </c>
      <c r="F366" s="266" t="s">
        <v>7545</v>
      </c>
      <c r="G366" s="282" t="s">
        <v>206</v>
      </c>
      <c r="H366" s="177" t="s">
        <v>7546</v>
      </c>
      <c r="I366" s="38">
        <v>27.5</v>
      </c>
      <c r="J366" s="38">
        <v>-111</v>
      </c>
      <c r="K366" s="237">
        <v>12</v>
      </c>
      <c r="L366" s="237">
        <v>2021</v>
      </c>
      <c r="M366" s="261" t="s">
        <v>7535</v>
      </c>
      <c r="N366" s="157">
        <v>44526.179166666669</v>
      </c>
      <c r="O366" s="157">
        <v>44526.238194444442</v>
      </c>
      <c r="P366" s="157">
        <v>44526.60833333333</v>
      </c>
      <c r="Q366" s="157">
        <v>44526.675000000003</v>
      </c>
      <c r="R366" s="38" t="s">
        <v>7548</v>
      </c>
      <c r="S366" s="239">
        <f t="shared" si="77"/>
        <v>0.37013888888759539</v>
      </c>
      <c r="T366" s="239">
        <f t="shared" si="78"/>
        <v>0.49583333333430346</v>
      </c>
      <c r="U366" s="21">
        <f t="shared" si="79"/>
        <v>2.2208333333255723</v>
      </c>
      <c r="V366"/>
      <c r="W366" s="38">
        <v>1813.14</v>
      </c>
      <c r="X366" s="155" t="s">
        <v>7551</v>
      </c>
    </row>
    <row r="367" spans="1:24">
      <c r="A367" t="s">
        <v>18</v>
      </c>
      <c r="B367" s="261" t="s">
        <v>7536</v>
      </c>
      <c r="C367" s="177" t="s">
        <v>7420</v>
      </c>
      <c r="D367" s="155" t="s">
        <v>1519</v>
      </c>
      <c r="E367" s="264" t="s">
        <v>7421</v>
      </c>
      <c r="F367" s="266" t="s">
        <v>7545</v>
      </c>
      <c r="G367" s="282" t="s">
        <v>206</v>
      </c>
      <c r="H367" s="177" t="s">
        <v>7546</v>
      </c>
      <c r="I367" s="38">
        <v>27.5</v>
      </c>
      <c r="J367" s="38">
        <v>-111</v>
      </c>
      <c r="K367" s="237">
        <v>12</v>
      </c>
      <c r="L367" s="237">
        <v>2021</v>
      </c>
      <c r="M367" s="261" t="s">
        <v>7536</v>
      </c>
      <c r="N367" s="157">
        <v>44525.194444444445</v>
      </c>
      <c r="O367" s="157">
        <v>44525.394444444442</v>
      </c>
      <c r="P367" s="157">
        <v>44525.722916666666</v>
      </c>
      <c r="Q367" s="157">
        <v>44525.897916666669</v>
      </c>
      <c r="R367" s="38" t="s">
        <v>7549</v>
      </c>
      <c r="S367" s="239">
        <f t="shared" si="77"/>
        <v>0.32847222222335404</v>
      </c>
      <c r="T367" s="239">
        <f t="shared" si="78"/>
        <v>0.70347222222335404</v>
      </c>
      <c r="U367" s="21">
        <f t="shared" si="79"/>
        <v>1.9708333333401242</v>
      </c>
      <c r="V367"/>
      <c r="W367" s="38">
        <v>1835.8</v>
      </c>
      <c r="X367" s="155" t="s">
        <v>7551</v>
      </c>
    </row>
    <row r="368" spans="1:24">
      <c r="A368" t="s">
        <v>18</v>
      </c>
      <c r="B368" s="261" t="s">
        <v>7537</v>
      </c>
      <c r="C368" s="177" t="s">
        <v>7420</v>
      </c>
      <c r="D368" s="155" t="s">
        <v>1519</v>
      </c>
      <c r="E368" s="264" t="s">
        <v>7421</v>
      </c>
      <c r="F368" s="266" t="s">
        <v>7545</v>
      </c>
      <c r="G368" s="282" t="s">
        <v>206</v>
      </c>
      <c r="H368" s="177" t="s">
        <v>7546</v>
      </c>
      <c r="I368" s="38">
        <v>27.5</v>
      </c>
      <c r="J368" s="38">
        <v>-111</v>
      </c>
      <c r="K368" s="237">
        <v>12</v>
      </c>
      <c r="L368" s="237">
        <v>2021</v>
      </c>
      <c r="M368" s="261" t="s">
        <v>7537</v>
      </c>
      <c r="N368" s="157">
        <v>44524.683333333334</v>
      </c>
      <c r="O368" s="157">
        <v>44524.743055555555</v>
      </c>
      <c r="P368" s="157">
        <v>44525.088888888888</v>
      </c>
      <c r="Q368" s="157">
        <v>44525.137499999997</v>
      </c>
      <c r="R368" s="38" t="s">
        <v>7549</v>
      </c>
      <c r="S368" s="239">
        <f t="shared" si="77"/>
        <v>0.34583333333284827</v>
      </c>
      <c r="T368" s="239">
        <f t="shared" si="78"/>
        <v>0.45416666666278616</v>
      </c>
      <c r="U368" s="21">
        <f t="shared" si="79"/>
        <v>2.0749999999970896</v>
      </c>
      <c r="V368"/>
      <c r="W368" s="38">
        <v>1835.8</v>
      </c>
      <c r="X368" s="155" t="s">
        <v>7551</v>
      </c>
    </row>
    <row r="369" spans="1:24">
      <c r="A369" t="s">
        <v>18</v>
      </c>
      <c r="B369" s="261" t="s">
        <v>7538</v>
      </c>
      <c r="C369" s="177" t="s">
        <v>7420</v>
      </c>
      <c r="D369" s="155" t="s">
        <v>1519</v>
      </c>
      <c r="E369" s="264" t="s">
        <v>7421</v>
      </c>
      <c r="F369" s="266" t="s">
        <v>7545</v>
      </c>
      <c r="G369" s="282" t="s">
        <v>206</v>
      </c>
      <c r="H369" s="177" t="s">
        <v>7546</v>
      </c>
      <c r="I369" s="38">
        <v>27.5</v>
      </c>
      <c r="J369" s="38">
        <v>-111</v>
      </c>
      <c r="K369" s="237">
        <v>12</v>
      </c>
      <c r="L369" s="237">
        <v>2021</v>
      </c>
      <c r="M369" s="261" t="s">
        <v>7538</v>
      </c>
      <c r="N369" s="157">
        <v>44523.695138888892</v>
      </c>
      <c r="O369" s="157">
        <v>44523.743750000001</v>
      </c>
      <c r="P369" s="157">
        <v>44524.292361111111</v>
      </c>
      <c r="Q369" s="157">
        <v>44524.338194444441</v>
      </c>
      <c r="R369" s="38" t="s">
        <v>7550</v>
      </c>
      <c r="S369" s="239">
        <f t="shared" si="77"/>
        <v>0.54861111110949423</v>
      </c>
      <c r="T369" s="239">
        <f t="shared" si="78"/>
        <v>0.64305555554892635</v>
      </c>
      <c r="U369" s="21">
        <f t="shared" si="79"/>
        <v>3.2916666666569654</v>
      </c>
      <c r="V369"/>
      <c r="W369" s="38">
        <v>1747.6</v>
      </c>
      <c r="X369" s="155" t="s">
        <v>7552</v>
      </c>
    </row>
    <row r="370" spans="1:24">
      <c r="A370" t="s">
        <v>18</v>
      </c>
      <c r="B370" s="261" t="s">
        <v>7539</v>
      </c>
      <c r="C370" s="177" t="s">
        <v>7420</v>
      </c>
      <c r="D370" s="155" t="s">
        <v>1519</v>
      </c>
      <c r="E370" s="264" t="s">
        <v>7421</v>
      </c>
      <c r="F370" s="266" t="s">
        <v>7545</v>
      </c>
      <c r="G370" s="282" t="s">
        <v>206</v>
      </c>
      <c r="H370" s="177" t="s">
        <v>7546</v>
      </c>
      <c r="I370" s="38">
        <v>27.5</v>
      </c>
      <c r="J370" s="38">
        <v>-111</v>
      </c>
      <c r="K370" s="237">
        <v>12</v>
      </c>
      <c r="L370" s="237">
        <v>2021</v>
      </c>
      <c r="M370" s="261" t="s">
        <v>7539</v>
      </c>
      <c r="N370" s="157">
        <v>44521.856944444444</v>
      </c>
      <c r="O370" s="157">
        <v>44521.913194444445</v>
      </c>
      <c r="P370" s="157">
        <v>44522.849305555559</v>
      </c>
      <c r="Q370" s="157">
        <v>44522.895138888889</v>
      </c>
      <c r="R370" s="38" t="s">
        <v>7550</v>
      </c>
      <c r="S370" s="239">
        <f t="shared" si="77"/>
        <v>0.93611111111385981</v>
      </c>
      <c r="T370" s="239">
        <f t="shared" si="78"/>
        <v>1.0381944444452529</v>
      </c>
      <c r="U370" s="21">
        <f t="shared" si="79"/>
        <v>5.6166666666831588</v>
      </c>
      <c r="V370"/>
      <c r="W370" s="38">
        <v>1759.73</v>
      </c>
      <c r="X370" s="155" t="s">
        <v>7553</v>
      </c>
    </row>
    <row r="371" spans="1:24">
      <c r="A371" t="s">
        <v>18</v>
      </c>
      <c r="B371" s="261" t="s">
        <v>7540</v>
      </c>
      <c r="C371" s="177" t="s">
        <v>7420</v>
      </c>
      <c r="D371" s="155" t="s">
        <v>1519</v>
      </c>
      <c r="E371" s="264" t="s">
        <v>7421</v>
      </c>
      <c r="F371" s="266" t="s">
        <v>7545</v>
      </c>
      <c r="G371" s="282" t="s">
        <v>206</v>
      </c>
      <c r="H371" s="177" t="s">
        <v>7546</v>
      </c>
      <c r="I371" s="38">
        <v>27.5</v>
      </c>
      <c r="J371" s="38">
        <v>-111</v>
      </c>
      <c r="K371" s="237">
        <v>12</v>
      </c>
      <c r="L371" s="237">
        <v>2021</v>
      </c>
      <c r="M371" s="261" t="s">
        <v>7540</v>
      </c>
      <c r="N371" s="157">
        <v>44521.047222222223</v>
      </c>
      <c r="O371" s="157">
        <v>44521.186111111114</v>
      </c>
      <c r="P371" s="157">
        <v>44521.60833333333</v>
      </c>
      <c r="Q371" s="157">
        <v>44521.680555555555</v>
      </c>
      <c r="R371" s="38" t="s">
        <v>7549</v>
      </c>
      <c r="S371" s="239">
        <f t="shared" si="77"/>
        <v>0.42222222221607808</v>
      </c>
      <c r="T371" s="239">
        <f t="shared" si="78"/>
        <v>0.63333333333139308</v>
      </c>
      <c r="U371" s="21">
        <f t="shared" si="79"/>
        <v>2.5333333332964685</v>
      </c>
      <c r="V371"/>
      <c r="W371" s="38">
        <v>1844.03</v>
      </c>
      <c r="X371" s="155" t="s">
        <v>7554</v>
      </c>
    </row>
    <row r="372" spans="1:24">
      <c r="A372" t="s">
        <v>18</v>
      </c>
      <c r="B372" s="261" t="s">
        <v>7541</v>
      </c>
      <c r="C372" s="177" t="s">
        <v>7420</v>
      </c>
      <c r="D372" s="155" t="s">
        <v>1519</v>
      </c>
      <c r="E372" s="264" t="s">
        <v>7421</v>
      </c>
      <c r="F372" s="266" t="s">
        <v>7545</v>
      </c>
      <c r="G372" s="282" t="s">
        <v>206</v>
      </c>
      <c r="H372" s="177" t="s">
        <v>7546</v>
      </c>
      <c r="I372" s="38">
        <v>27.5</v>
      </c>
      <c r="J372" s="38">
        <v>-111</v>
      </c>
      <c r="K372" s="237">
        <v>12</v>
      </c>
      <c r="L372" s="237">
        <v>2021</v>
      </c>
      <c r="M372" s="261" t="s">
        <v>7541</v>
      </c>
      <c r="N372" s="157">
        <v>44520.688888888886</v>
      </c>
      <c r="O372" s="157"/>
      <c r="P372" s="157"/>
      <c r="Q372" s="157">
        <v>44520.729861111111</v>
      </c>
      <c r="R372" s="38" t="s">
        <v>7549</v>
      </c>
      <c r="S372" s="239">
        <f t="shared" si="77"/>
        <v>0</v>
      </c>
      <c r="T372" s="239">
        <f t="shared" si="78"/>
        <v>4.0972222224809229E-2</v>
      </c>
      <c r="U372" s="21">
        <f t="shared" si="79"/>
        <v>0</v>
      </c>
      <c r="V372"/>
      <c r="W372" s="38">
        <v>344.5</v>
      </c>
      <c r="X372" s="155" t="s">
        <v>7555</v>
      </c>
    </row>
    <row r="373" spans="1:24">
      <c r="A373" t="s">
        <v>18</v>
      </c>
      <c r="B373" s="261" t="s">
        <v>7542</v>
      </c>
      <c r="C373" s="177" t="s">
        <v>7420</v>
      </c>
      <c r="D373" s="155" t="s">
        <v>1519</v>
      </c>
      <c r="E373" s="264" t="s">
        <v>7421</v>
      </c>
      <c r="F373" s="266" t="s">
        <v>7545</v>
      </c>
      <c r="G373" s="282" t="s">
        <v>206</v>
      </c>
      <c r="H373" s="177" t="s">
        <v>7546</v>
      </c>
      <c r="I373" s="38">
        <v>27.5</v>
      </c>
      <c r="J373" s="38">
        <v>-111</v>
      </c>
      <c r="K373" s="237">
        <v>12</v>
      </c>
      <c r="L373" s="237">
        <v>2021</v>
      </c>
      <c r="M373" s="261" t="s">
        <v>7542</v>
      </c>
      <c r="N373" s="157">
        <v>44519.345833333333</v>
      </c>
      <c r="O373" s="157">
        <v>44519.446527777778</v>
      </c>
      <c r="P373" s="157">
        <v>44520.166666666664</v>
      </c>
      <c r="Q373" s="157">
        <v>44520.220138888886</v>
      </c>
      <c r="R373" s="38" t="s">
        <v>7549</v>
      </c>
      <c r="S373" s="239">
        <f t="shared" si="77"/>
        <v>0.72013888888614019</v>
      </c>
      <c r="T373" s="239">
        <f t="shared" si="78"/>
        <v>0.87430555555329192</v>
      </c>
      <c r="U373" s="21">
        <f t="shared" si="79"/>
        <v>4.3208333333168412</v>
      </c>
      <c r="V373"/>
      <c r="W373">
        <v>1854.78</v>
      </c>
      <c r="X373" s="155" t="s">
        <v>7556</v>
      </c>
    </row>
    <row r="374" spans="1:24">
      <c r="A374" t="s">
        <v>18</v>
      </c>
      <c r="B374" s="261" t="s">
        <v>7543</v>
      </c>
      <c r="C374" s="177" t="s">
        <v>7420</v>
      </c>
      <c r="D374" s="155" t="s">
        <v>1519</v>
      </c>
      <c r="E374" s="264" t="s">
        <v>7421</v>
      </c>
      <c r="F374" s="266" t="s">
        <v>7545</v>
      </c>
      <c r="G374" s="282" t="s">
        <v>206</v>
      </c>
      <c r="H374" s="177" t="s">
        <v>7546</v>
      </c>
      <c r="I374" s="38">
        <v>27.5</v>
      </c>
      <c r="J374" s="38">
        <v>-111</v>
      </c>
      <c r="K374" s="237">
        <v>12</v>
      </c>
      <c r="L374" s="237">
        <v>2021</v>
      </c>
      <c r="M374" s="261" t="s">
        <v>7543</v>
      </c>
      <c r="N374" s="157">
        <v>44518.881249999999</v>
      </c>
      <c r="O374" s="157">
        <v>44519.001388888886</v>
      </c>
      <c r="P374" s="157">
        <v>44519.009722222225</v>
      </c>
      <c r="Q374" s="157">
        <v>44519.082638888889</v>
      </c>
      <c r="R374" s="38" t="s">
        <v>7549</v>
      </c>
      <c r="S374" s="239">
        <f t="shared" si="77"/>
        <v>8.3333333386690356E-3</v>
      </c>
      <c r="T374" s="239">
        <f t="shared" si="78"/>
        <v>0.20138888889050577</v>
      </c>
      <c r="U374" s="21">
        <f t="shared" si="79"/>
        <v>5.0000000032014214E-2</v>
      </c>
      <c r="V374"/>
      <c r="W374">
        <v>1832.36</v>
      </c>
      <c r="X374" s="155" t="s">
        <v>7557</v>
      </c>
    </row>
    <row r="375" spans="1:24">
      <c r="A375" t="s">
        <v>18</v>
      </c>
      <c r="B375" s="261" t="s">
        <v>7544</v>
      </c>
      <c r="C375" s="177" t="s">
        <v>7420</v>
      </c>
      <c r="D375" s="155" t="s">
        <v>1519</v>
      </c>
      <c r="E375" s="264" t="s">
        <v>7421</v>
      </c>
      <c r="F375" s="266" t="s">
        <v>7545</v>
      </c>
      <c r="G375" s="282" t="s">
        <v>206</v>
      </c>
      <c r="H375" s="177" t="s">
        <v>7546</v>
      </c>
      <c r="I375" s="38">
        <v>27.5</v>
      </c>
      <c r="J375" s="38">
        <v>-111</v>
      </c>
      <c r="K375" s="237">
        <v>12</v>
      </c>
      <c r="L375" s="237">
        <v>2021</v>
      </c>
      <c r="M375" s="261" t="s">
        <v>7544</v>
      </c>
      <c r="N375" s="157">
        <v>44517.801388888889</v>
      </c>
      <c r="O375" s="157"/>
      <c r="P375" s="157"/>
      <c r="Q375" s="157">
        <v>44517.945138888892</v>
      </c>
      <c r="R375" s="38" t="s">
        <v>7549</v>
      </c>
      <c r="S375" s="239">
        <f t="shared" si="77"/>
        <v>0</v>
      </c>
      <c r="T375" s="239">
        <f t="shared" si="78"/>
        <v>0.14375000000291038</v>
      </c>
      <c r="U375" s="21">
        <f t="shared" si="79"/>
        <v>0</v>
      </c>
      <c r="V375"/>
      <c r="W375">
        <v>186.75</v>
      </c>
      <c r="X375" s="155" t="s">
        <v>7558</v>
      </c>
    </row>
    <row r="376" spans="1:24">
      <c r="A376" t="s">
        <v>18</v>
      </c>
      <c r="B376" s="155" t="s">
        <v>7526</v>
      </c>
      <c r="C376" s="177" t="s">
        <v>7531</v>
      </c>
      <c r="D376" s="261" t="s">
        <v>466</v>
      </c>
      <c r="E376" t="s">
        <v>7523</v>
      </c>
      <c r="F376" s="38" t="s">
        <v>7524</v>
      </c>
      <c r="G376" s="177" t="s">
        <v>273</v>
      </c>
      <c r="H376" t="s">
        <v>1046</v>
      </c>
      <c r="I376" s="38">
        <v>47</v>
      </c>
      <c r="J376" s="38">
        <v>-129</v>
      </c>
      <c r="K376" s="38">
        <v>9</v>
      </c>
      <c r="L376" s="237">
        <v>2021</v>
      </c>
      <c r="M376" s="155" t="s">
        <v>7526</v>
      </c>
      <c r="N376" s="157">
        <v>44441.422222222223</v>
      </c>
      <c r="O376" s="157">
        <v>44441.486111111109</v>
      </c>
      <c r="P376" s="157">
        <v>44441.756944444445</v>
      </c>
      <c r="Q376" s="157">
        <v>44441.81527777778</v>
      </c>
      <c r="R376" s="38" t="s">
        <v>1563</v>
      </c>
      <c r="S376" s="239">
        <f t="shared" ref="S376:S377" si="80">P376 - O376</f>
        <v>0.27083333333575865</v>
      </c>
      <c r="T376" s="239">
        <f t="shared" ref="T376:T377" si="81">Q376 - N376</f>
        <v>0.39305555555620231</v>
      </c>
      <c r="U376" s="21">
        <f t="shared" ref="U376:U377" si="82">((VALUE(S376)) * 24) * 0.25</f>
        <v>1.6250000000145519</v>
      </c>
      <c r="V376"/>
      <c r="W376" s="38">
        <v>2218</v>
      </c>
      <c r="X376" s="155" t="s">
        <v>7528</v>
      </c>
    </row>
    <row r="377" spans="1:24">
      <c r="A377" t="s">
        <v>18</v>
      </c>
      <c r="B377" s="155" t="s">
        <v>7525</v>
      </c>
      <c r="C377" s="177" t="s">
        <v>7531</v>
      </c>
      <c r="D377" s="261" t="s">
        <v>466</v>
      </c>
      <c r="E377" t="s">
        <v>7523</v>
      </c>
      <c r="F377" s="38" t="s">
        <v>7524</v>
      </c>
      <c r="G377" s="177" t="s">
        <v>273</v>
      </c>
      <c r="H377" t="s">
        <v>1046</v>
      </c>
      <c r="I377" s="38">
        <v>47</v>
      </c>
      <c r="J377" s="38">
        <v>-129</v>
      </c>
      <c r="K377" s="38">
        <v>9</v>
      </c>
      <c r="L377" s="237">
        <v>2021</v>
      </c>
      <c r="M377" s="155" t="s">
        <v>7525</v>
      </c>
      <c r="N377" s="157">
        <v>44440.811805555553</v>
      </c>
      <c r="O377" s="157">
        <v>44440.902777777781</v>
      </c>
      <c r="P377" s="157">
        <v>44441.102777777778</v>
      </c>
      <c r="Q377" s="157">
        <v>44441.159722222219</v>
      </c>
      <c r="R377" s="38" t="s">
        <v>1563</v>
      </c>
      <c r="S377" s="239">
        <f t="shared" si="80"/>
        <v>0.19999999999708962</v>
      </c>
      <c r="T377" s="239">
        <f t="shared" si="81"/>
        <v>0.34791666666569654</v>
      </c>
      <c r="U377" s="21">
        <f t="shared" si="82"/>
        <v>1.1999999999825377</v>
      </c>
      <c r="V377"/>
      <c r="W377" s="38">
        <v>2218</v>
      </c>
      <c r="X377" s="155" t="s">
        <v>7527</v>
      </c>
    </row>
    <row r="378" spans="1:24">
      <c r="A378" t="s">
        <v>18</v>
      </c>
      <c r="B378" s="264" t="s">
        <v>7468</v>
      </c>
      <c r="C378" s="261" t="s">
        <v>7415</v>
      </c>
      <c r="D378" s="261" t="s">
        <v>466</v>
      </c>
      <c r="E378" s="261" t="s">
        <v>7416</v>
      </c>
      <c r="F378" s="259" t="s">
        <v>7417</v>
      </c>
      <c r="G378" s="177" t="s">
        <v>273</v>
      </c>
      <c r="H378" s="261" t="s">
        <v>7203</v>
      </c>
      <c r="I378" s="38">
        <v>46</v>
      </c>
      <c r="J378" s="38">
        <v>-130</v>
      </c>
      <c r="K378" s="38">
        <v>9</v>
      </c>
      <c r="L378" s="237">
        <v>2021</v>
      </c>
      <c r="M378" s="264" t="s">
        <v>7468</v>
      </c>
      <c r="N378" s="157">
        <v>44439.949305555558</v>
      </c>
      <c r="O378" s="157">
        <v>44439.996527777781</v>
      </c>
      <c r="P378" s="157">
        <v>44440.074999999997</v>
      </c>
      <c r="Q378" s="157">
        <v>44440.122916666667</v>
      </c>
      <c r="R378" s="38" t="s">
        <v>7263</v>
      </c>
      <c r="S378" s="239">
        <f t="shared" ref="S378:S425" si="83">P378 - O378</f>
        <v>7.847222221607808E-2</v>
      </c>
      <c r="T378" s="239">
        <f t="shared" ref="T378:T425" si="84">Q378 - N378</f>
        <v>0.17361111110949423</v>
      </c>
      <c r="U378" s="21">
        <f t="shared" ref="U378:U425" si="85">((VALUE(S378)) * 24) * 0.25</f>
        <v>0.47083333329646848</v>
      </c>
      <c r="V378"/>
      <c r="W378" s="38">
        <v>1542</v>
      </c>
      <c r="X378" s="155"/>
    </row>
    <row r="379" spans="1:24">
      <c r="A379" t="s">
        <v>18</v>
      </c>
      <c r="B379" s="264" t="s">
        <v>7559</v>
      </c>
      <c r="C379" s="261" t="s">
        <v>7415</v>
      </c>
      <c r="D379" s="261" t="s">
        <v>466</v>
      </c>
      <c r="E379" s="261" t="s">
        <v>7416</v>
      </c>
      <c r="F379" s="259" t="s">
        <v>7417</v>
      </c>
      <c r="G379" s="177" t="s">
        <v>273</v>
      </c>
      <c r="H379" s="261" t="s">
        <v>7203</v>
      </c>
      <c r="I379" s="38">
        <v>46</v>
      </c>
      <c r="J379" s="38">
        <v>-130</v>
      </c>
      <c r="K379" s="38">
        <v>9</v>
      </c>
      <c r="L379" s="237">
        <v>2021</v>
      </c>
      <c r="M379" s="264" t="s">
        <v>7559</v>
      </c>
      <c r="N379" s="157">
        <v>44439.517361111109</v>
      </c>
      <c r="O379" s="157">
        <v>44439.566666666666</v>
      </c>
      <c r="P379" s="157">
        <v>44439.824999999997</v>
      </c>
      <c r="Q379" s="157">
        <v>44439.870138888888</v>
      </c>
      <c r="R379" s="38" t="s">
        <v>7263</v>
      </c>
      <c r="S379" s="239">
        <f t="shared" si="83"/>
        <v>0.25833333333139308</v>
      </c>
      <c r="T379" s="239">
        <f t="shared" si="84"/>
        <v>0.35277777777810115</v>
      </c>
      <c r="U379" s="21">
        <f t="shared" si="85"/>
        <v>1.5499999999883585</v>
      </c>
      <c r="V379"/>
      <c r="W379" s="38">
        <v>1541.45</v>
      </c>
      <c r="X379" s="155"/>
    </row>
    <row r="380" spans="1:24">
      <c r="A380" t="s">
        <v>18</v>
      </c>
      <c r="B380" s="264" t="s">
        <v>7467</v>
      </c>
      <c r="C380" s="261" t="s">
        <v>7415</v>
      </c>
      <c r="D380" s="261" t="s">
        <v>466</v>
      </c>
      <c r="E380" s="261" t="s">
        <v>7416</v>
      </c>
      <c r="F380" s="259" t="s">
        <v>7417</v>
      </c>
      <c r="G380" s="177" t="s">
        <v>273</v>
      </c>
      <c r="H380" s="261" t="s">
        <v>7203</v>
      </c>
      <c r="I380" s="38">
        <v>46</v>
      </c>
      <c r="J380" s="38">
        <v>-130</v>
      </c>
      <c r="K380" s="38">
        <v>9</v>
      </c>
      <c r="L380" s="237">
        <v>2021</v>
      </c>
      <c r="M380" s="264" t="s">
        <v>7467</v>
      </c>
      <c r="N380" s="157">
        <v>44438.942361111112</v>
      </c>
      <c r="O380" s="157">
        <v>44438.996527777781</v>
      </c>
      <c r="P380" s="157">
        <v>44439.36041666667</v>
      </c>
      <c r="Q380" s="157">
        <v>44439.406944444447</v>
      </c>
      <c r="R380" s="38" t="s">
        <v>7263</v>
      </c>
      <c r="S380" s="239">
        <f t="shared" si="83"/>
        <v>0.36388888888905058</v>
      </c>
      <c r="T380" s="239">
        <f t="shared" si="84"/>
        <v>0.46458333333430346</v>
      </c>
      <c r="U380" s="21">
        <f t="shared" si="85"/>
        <v>2.1833333333343035</v>
      </c>
      <c r="V380"/>
      <c r="W380" s="38">
        <v>1541.79</v>
      </c>
      <c r="X380" s="155" t="s">
        <v>7512</v>
      </c>
    </row>
    <row r="381" spans="1:24">
      <c r="A381" t="s">
        <v>18</v>
      </c>
      <c r="B381" s="264" t="s">
        <v>7466</v>
      </c>
      <c r="C381" s="261" t="s">
        <v>7415</v>
      </c>
      <c r="D381" s="261" t="s">
        <v>466</v>
      </c>
      <c r="E381" s="261" t="s">
        <v>7416</v>
      </c>
      <c r="F381" s="259" t="s">
        <v>7417</v>
      </c>
      <c r="G381" s="177" t="s">
        <v>273</v>
      </c>
      <c r="H381" s="261" t="s">
        <v>7203</v>
      </c>
      <c r="I381" s="38">
        <v>46</v>
      </c>
      <c r="J381" s="38">
        <v>-130</v>
      </c>
      <c r="K381" s="38">
        <v>9</v>
      </c>
      <c r="L381" s="237">
        <v>2021</v>
      </c>
      <c r="M381" s="264" t="s">
        <v>7466</v>
      </c>
      <c r="N381" s="157">
        <v>44438.504861111112</v>
      </c>
      <c r="O381" s="157">
        <v>44438.564583333333</v>
      </c>
      <c r="P381" s="157">
        <v>44438.813888888886</v>
      </c>
      <c r="Q381" s="157">
        <v>44438.863194444442</v>
      </c>
      <c r="R381" s="38" t="s">
        <v>1837</v>
      </c>
      <c r="S381" s="239">
        <f t="shared" si="83"/>
        <v>0.24930555555329192</v>
      </c>
      <c r="T381" s="239">
        <f t="shared" si="84"/>
        <v>0.35833333332993789</v>
      </c>
      <c r="U381" s="21">
        <f t="shared" si="85"/>
        <v>1.4958333333197515</v>
      </c>
      <c r="V381"/>
      <c r="W381" s="38">
        <v>1541.48</v>
      </c>
      <c r="X381" s="155"/>
    </row>
    <row r="382" spans="1:24">
      <c r="A382" t="s">
        <v>18</v>
      </c>
      <c r="B382" s="264" t="s">
        <v>7465</v>
      </c>
      <c r="C382" s="261" t="s">
        <v>7415</v>
      </c>
      <c r="D382" s="261" t="s">
        <v>466</v>
      </c>
      <c r="E382" s="261" t="s">
        <v>7416</v>
      </c>
      <c r="F382" s="259" t="s">
        <v>7417</v>
      </c>
      <c r="G382" s="177" t="s">
        <v>273</v>
      </c>
      <c r="H382" s="261" t="s">
        <v>7203</v>
      </c>
      <c r="I382" s="38">
        <v>46</v>
      </c>
      <c r="J382" s="38">
        <v>-130</v>
      </c>
      <c r="K382" s="38">
        <v>9</v>
      </c>
      <c r="L382" s="237">
        <v>2021</v>
      </c>
      <c r="M382" s="264" t="s">
        <v>7465</v>
      </c>
      <c r="N382" s="157">
        <v>44438.117361111108</v>
      </c>
      <c r="O382" s="157">
        <v>44438.164583333331</v>
      </c>
      <c r="P382" s="157">
        <v>44438.384027777778</v>
      </c>
      <c r="Q382" s="157">
        <v>44438.429166666669</v>
      </c>
      <c r="R382" s="38" t="s">
        <v>1837</v>
      </c>
      <c r="S382" s="239">
        <f t="shared" si="83"/>
        <v>0.21944444444670808</v>
      </c>
      <c r="T382" s="239">
        <f t="shared" si="84"/>
        <v>0.31180555556056788</v>
      </c>
      <c r="U382" s="21">
        <f t="shared" si="85"/>
        <v>1.3166666666802485</v>
      </c>
      <c r="V382"/>
      <c r="W382" s="38">
        <v>1520.72</v>
      </c>
      <c r="X382" s="155"/>
    </row>
    <row r="383" spans="1:24">
      <c r="A383" t="s">
        <v>18</v>
      </c>
      <c r="B383" s="264" t="s">
        <v>7464</v>
      </c>
      <c r="C383" s="261" t="s">
        <v>7415</v>
      </c>
      <c r="D383" s="261" t="s">
        <v>466</v>
      </c>
      <c r="E383" s="261" t="s">
        <v>7416</v>
      </c>
      <c r="F383" s="259" t="s">
        <v>7417</v>
      </c>
      <c r="G383" s="177" t="s">
        <v>273</v>
      </c>
      <c r="H383" s="261" t="s">
        <v>7203</v>
      </c>
      <c r="I383" s="38">
        <v>46</v>
      </c>
      <c r="J383" s="38">
        <v>-130</v>
      </c>
      <c r="K383" s="38">
        <v>9</v>
      </c>
      <c r="L383" s="237">
        <v>2021</v>
      </c>
      <c r="M383" s="264" t="s">
        <v>7464</v>
      </c>
      <c r="N383" s="157">
        <v>44437.716666666667</v>
      </c>
      <c r="O383" s="157">
        <v>44437.765972222223</v>
      </c>
      <c r="P383" s="157">
        <v>44438.005555555559</v>
      </c>
      <c r="Q383" s="157">
        <v>44438.055555555555</v>
      </c>
      <c r="R383" s="38" t="s">
        <v>1837</v>
      </c>
      <c r="S383" s="239">
        <f t="shared" si="83"/>
        <v>0.23958333333575865</v>
      </c>
      <c r="T383" s="239">
        <f t="shared" si="84"/>
        <v>0.33888888888759539</v>
      </c>
      <c r="U383" s="21">
        <f t="shared" si="85"/>
        <v>1.4375000000145519</v>
      </c>
      <c r="V383"/>
      <c r="W383" s="38">
        <v>1521.37</v>
      </c>
      <c r="X383" s="155"/>
    </row>
    <row r="384" spans="1:24">
      <c r="A384" t="s">
        <v>18</v>
      </c>
      <c r="B384" s="264" t="s">
        <v>7463</v>
      </c>
      <c r="C384" s="261" t="s">
        <v>7415</v>
      </c>
      <c r="D384" s="261" t="s">
        <v>466</v>
      </c>
      <c r="E384" s="261" t="s">
        <v>7416</v>
      </c>
      <c r="F384" s="259" t="s">
        <v>7417</v>
      </c>
      <c r="G384" s="177" t="s">
        <v>273</v>
      </c>
      <c r="H384" s="261" t="s">
        <v>7203</v>
      </c>
      <c r="I384" s="38">
        <v>46</v>
      </c>
      <c r="J384" s="38">
        <v>-130</v>
      </c>
      <c r="K384" s="38">
        <v>9</v>
      </c>
      <c r="L384" s="237">
        <v>2021</v>
      </c>
      <c r="M384" s="264" t="s">
        <v>7463</v>
      </c>
      <c r="N384" s="157">
        <v>44437.47215277778</v>
      </c>
      <c r="O384" s="157">
        <v>44437.52847222222</v>
      </c>
      <c r="P384" s="157">
        <v>44437.624305555553</v>
      </c>
      <c r="Q384" s="157">
        <v>44437.669444444444</v>
      </c>
      <c r="R384" s="38" t="s">
        <v>1837</v>
      </c>
      <c r="S384" s="239">
        <f t="shared" si="83"/>
        <v>9.5833333332848269E-2</v>
      </c>
      <c r="T384" s="239">
        <f t="shared" si="84"/>
        <v>0.19729166666365927</v>
      </c>
      <c r="U384" s="21">
        <f t="shared" si="85"/>
        <v>0.57499999999708962</v>
      </c>
      <c r="V384"/>
      <c r="W384" s="38">
        <v>1521.41</v>
      </c>
      <c r="X384" s="155"/>
    </row>
    <row r="385" spans="1:24">
      <c r="A385" t="s">
        <v>18</v>
      </c>
      <c r="B385" s="264" t="s">
        <v>7462</v>
      </c>
      <c r="C385" s="261" t="s">
        <v>7415</v>
      </c>
      <c r="D385" s="261" t="s">
        <v>466</v>
      </c>
      <c r="E385" s="261" t="s">
        <v>7416</v>
      </c>
      <c r="F385" s="259" t="s">
        <v>7417</v>
      </c>
      <c r="G385" s="177" t="s">
        <v>273</v>
      </c>
      <c r="H385" s="261" t="s">
        <v>7203</v>
      </c>
      <c r="I385" s="38">
        <v>46</v>
      </c>
      <c r="J385" s="38">
        <v>-130</v>
      </c>
      <c r="K385" s="38">
        <v>9</v>
      </c>
      <c r="L385" s="237">
        <v>2021</v>
      </c>
      <c r="M385" s="264" t="s">
        <v>7462</v>
      </c>
      <c r="N385" s="157">
        <v>44437.169444444444</v>
      </c>
      <c r="O385" s="157">
        <v>44437.216666666667</v>
      </c>
      <c r="P385" s="157">
        <v>44437.324999999997</v>
      </c>
      <c r="Q385" s="157">
        <v>44437.37222222222</v>
      </c>
      <c r="R385" s="38" t="s">
        <v>1837</v>
      </c>
      <c r="S385" s="239">
        <f t="shared" si="83"/>
        <v>0.10833333332993789</v>
      </c>
      <c r="T385" s="239">
        <f t="shared" si="84"/>
        <v>0.20277777777664596</v>
      </c>
      <c r="U385" s="21">
        <f t="shared" si="85"/>
        <v>0.64999999997962732</v>
      </c>
      <c r="V385"/>
      <c r="W385" s="38">
        <v>1520.55</v>
      </c>
      <c r="X385" s="155"/>
    </row>
    <row r="386" spans="1:24">
      <c r="A386" t="s">
        <v>18</v>
      </c>
      <c r="B386" s="264" t="s">
        <v>7461</v>
      </c>
      <c r="C386" s="261" t="s">
        <v>7415</v>
      </c>
      <c r="D386" s="261" t="s">
        <v>466</v>
      </c>
      <c r="E386" s="261" t="s">
        <v>7416</v>
      </c>
      <c r="F386" s="259" t="s">
        <v>7417</v>
      </c>
      <c r="G386" s="177" t="s">
        <v>273</v>
      </c>
      <c r="H386" s="261" t="s">
        <v>7203</v>
      </c>
      <c r="I386" s="38">
        <v>46</v>
      </c>
      <c r="J386" s="38">
        <v>-130</v>
      </c>
      <c r="K386" s="38">
        <v>9</v>
      </c>
      <c r="L386" s="237">
        <v>2021</v>
      </c>
      <c r="M386" s="264" t="s">
        <v>7461</v>
      </c>
      <c r="N386" s="157">
        <v>44436.799305555556</v>
      </c>
      <c r="O386" s="157">
        <v>44436.847222222219</v>
      </c>
      <c r="P386" s="157">
        <v>44437.071527777778</v>
      </c>
      <c r="Q386" s="157">
        <v>44437.115972222222</v>
      </c>
      <c r="R386" s="38" t="s">
        <v>7263</v>
      </c>
      <c r="S386" s="239">
        <f t="shared" si="83"/>
        <v>0.22430555555911269</v>
      </c>
      <c r="T386" s="239">
        <f t="shared" si="84"/>
        <v>0.31666666666569654</v>
      </c>
      <c r="U386" s="21">
        <f t="shared" si="85"/>
        <v>1.3458333333546761</v>
      </c>
      <c r="V386"/>
      <c r="W386" s="38">
        <v>1542.03</v>
      </c>
      <c r="X386" s="155"/>
    </row>
    <row r="387" spans="1:24">
      <c r="A387" t="s">
        <v>18</v>
      </c>
      <c r="B387" s="264" t="s">
        <v>7460</v>
      </c>
      <c r="C387" s="261" t="s">
        <v>7415</v>
      </c>
      <c r="D387" s="261" t="s">
        <v>466</v>
      </c>
      <c r="E387" s="261" t="s">
        <v>7416</v>
      </c>
      <c r="F387" s="259" t="s">
        <v>7417</v>
      </c>
      <c r="G387" s="177" t="s">
        <v>273</v>
      </c>
      <c r="H387" s="261" t="s">
        <v>7203</v>
      </c>
      <c r="I387" s="38">
        <v>46</v>
      </c>
      <c r="J387" s="38">
        <v>-130</v>
      </c>
      <c r="K387" s="38">
        <v>9</v>
      </c>
      <c r="L387" s="237">
        <v>2021</v>
      </c>
      <c r="M387" s="264" t="s">
        <v>7460</v>
      </c>
      <c r="N387" s="157">
        <v>44436.498611111114</v>
      </c>
      <c r="O387" s="157">
        <v>44436.549305555556</v>
      </c>
      <c r="P387" s="157">
        <v>44436.661805555559</v>
      </c>
      <c r="Q387" s="157">
        <v>44436.706250000003</v>
      </c>
      <c r="R387" s="38" t="s">
        <v>7518</v>
      </c>
      <c r="S387" s="239">
        <f t="shared" si="83"/>
        <v>0.11250000000291038</v>
      </c>
      <c r="T387" s="239">
        <f t="shared" si="84"/>
        <v>0.20763888888905058</v>
      </c>
      <c r="U387" s="21">
        <f t="shared" si="85"/>
        <v>0.6750000000174623</v>
      </c>
      <c r="V387"/>
      <c r="W387" s="38">
        <v>1526.93</v>
      </c>
      <c r="X387" s="155"/>
    </row>
    <row r="388" spans="1:24">
      <c r="A388" t="s">
        <v>18</v>
      </c>
      <c r="B388" s="264" t="s">
        <v>7459</v>
      </c>
      <c r="C388" s="261" t="s">
        <v>7415</v>
      </c>
      <c r="D388" s="261" t="s">
        <v>466</v>
      </c>
      <c r="E388" s="261" t="s">
        <v>7416</v>
      </c>
      <c r="F388" s="259" t="s">
        <v>7417</v>
      </c>
      <c r="G388" s="177" t="s">
        <v>273</v>
      </c>
      <c r="H388" s="261" t="s">
        <v>7203</v>
      </c>
      <c r="I388" s="38">
        <v>46</v>
      </c>
      <c r="J388" s="38">
        <v>-130</v>
      </c>
      <c r="K388" s="38">
        <v>9</v>
      </c>
      <c r="L388" s="237">
        <v>2021</v>
      </c>
      <c r="M388" s="264" t="s">
        <v>7459</v>
      </c>
      <c r="N388" s="157">
        <v>44436.259027777778</v>
      </c>
      <c r="O388" s="157">
        <v>44436.305555555555</v>
      </c>
      <c r="P388" s="157">
        <v>44436.431250000001</v>
      </c>
      <c r="Q388" s="157">
        <v>44436.481249999997</v>
      </c>
      <c r="R388" s="38" t="s">
        <v>7517</v>
      </c>
      <c r="S388" s="239">
        <f t="shared" si="83"/>
        <v>0.12569444444670808</v>
      </c>
      <c r="T388" s="239">
        <f t="shared" si="84"/>
        <v>0.22222222221898846</v>
      </c>
      <c r="U388" s="21">
        <f t="shared" si="85"/>
        <v>0.75416666668024845</v>
      </c>
      <c r="V388"/>
      <c r="W388" s="38">
        <v>1526.87</v>
      </c>
      <c r="X388" s="155"/>
    </row>
    <row r="389" spans="1:24">
      <c r="A389" t="s">
        <v>18</v>
      </c>
      <c r="B389" s="264" t="s">
        <v>7458</v>
      </c>
      <c r="C389" s="261" t="s">
        <v>7415</v>
      </c>
      <c r="D389" s="261" t="s">
        <v>466</v>
      </c>
      <c r="E389" s="261" t="s">
        <v>7416</v>
      </c>
      <c r="F389" s="259" t="s">
        <v>7417</v>
      </c>
      <c r="G389" s="177" t="s">
        <v>273</v>
      </c>
      <c r="H389" s="261" t="s">
        <v>7203</v>
      </c>
      <c r="I389" s="38">
        <v>46</v>
      </c>
      <c r="J389" s="38">
        <v>-130</v>
      </c>
      <c r="K389" s="38">
        <v>9</v>
      </c>
      <c r="L389" s="237">
        <v>2021</v>
      </c>
      <c r="M389" s="264" t="s">
        <v>7458</v>
      </c>
      <c r="N389" s="157">
        <v>44436.086805555555</v>
      </c>
      <c r="O389" s="157">
        <v>44436.135416666664</v>
      </c>
      <c r="P389" s="157">
        <v>44436.163888888892</v>
      </c>
      <c r="Q389" s="157">
        <v>44436.211805555555</v>
      </c>
      <c r="R389" s="38" t="s">
        <v>7517</v>
      </c>
      <c r="S389" s="239">
        <f t="shared" si="83"/>
        <v>2.8472222227719612E-2</v>
      </c>
      <c r="T389" s="239">
        <f t="shared" si="84"/>
        <v>0.125</v>
      </c>
      <c r="U389" s="21">
        <f t="shared" si="85"/>
        <v>0.17083333336631767</v>
      </c>
      <c r="V389"/>
      <c r="W389" s="38">
        <v>1526.93</v>
      </c>
      <c r="X389" s="155"/>
    </row>
    <row r="390" spans="1:24">
      <c r="A390" t="s">
        <v>18</v>
      </c>
      <c r="B390" s="264" t="s">
        <v>7457</v>
      </c>
      <c r="C390" s="261" t="s">
        <v>7415</v>
      </c>
      <c r="D390" s="261" t="s">
        <v>466</v>
      </c>
      <c r="E390" s="261" t="s">
        <v>7416</v>
      </c>
      <c r="F390" s="259" t="s">
        <v>7417</v>
      </c>
      <c r="G390" s="177" t="s">
        <v>273</v>
      </c>
      <c r="H390" s="261" t="s">
        <v>7203</v>
      </c>
      <c r="I390" s="38">
        <v>46</v>
      </c>
      <c r="J390" s="38">
        <v>-130</v>
      </c>
      <c r="K390" s="38">
        <v>9</v>
      </c>
      <c r="L390" s="237">
        <v>2021</v>
      </c>
      <c r="M390" s="264" t="s">
        <v>7457</v>
      </c>
      <c r="N390" s="157">
        <v>44435.668055555558</v>
      </c>
      <c r="O390" s="157">
        <v>44435.717361111114</v>
      </c>
      <c r="P390" s="157">
        <v>44435.890277777777</v>
      </c>
      <c r="Q390" s="157">
        <v>44435.936805555553</v>
      </c>
      <c r="R390" s="38" t="s">
        <v>7517</v>
      </c>
      <c r="S390" s="239">
        <f t="shared" si="83"/>
        <v>0.17291666666278616</v>
      </c>
      <c r="T390" s="239">
        <f t="shared" si="84"/>
        <v>0.26874999999563443</v>
      </c>
      <c r="U390" s="21">
        <f t="shared" si="85"/>
        <v>1.0374999999767169</v>
      </c>
      <c r="V390"/>
      <c r="W390" s="38">
        <v>1519.77</v>
      </c>
      <c r="X390" s="155"/>
    </row>
    <row r="391" spans="1:24">
      <c r="A391" t="s">
        <v>18</v>
      </c>
      <c r="B391" s="264" t="s">
        <v>7456</v>
      </c>
      <c r="C391" s="261" t="s">
        <v>7415</v>
      </c>
      <c r="D391" s="261" t="s">
        <v>466</v>
      </c>
      <c r="E391" s="261" t="s">
        <v>7416</v>
      </c>
      <c r="F391" s="259" t="s">
        <v>7417</v>
      </c>
      <c r="G391" s="177" t="s">
        <v>273</v>
      </c>
      <c r="H391" s="261" t="s">
        <v>7203</v>
      </c>
      <c r="I391" s="38">
        <v>46</v>
      </c>
      <c r="J391" s="38">
        <v>-130</v>
      </c>
      <c r="K391" s="38">
        <v>9</v>
      </c>
      <c r="L391" s="237">
        <v>2021</v>
      </c>
      <c r="M391" s="264" t="s">
        <v>7456</v>
      </c>
      <c r="N391" s="157">
        <v>44435.20416666667</v>
      </c>
      <c r="O391" s="157">
        <v>44435.231249999997</v>
      </c>
      <c r="P391" s="157">
        <v>44435.556250000001</v>
      </c>
      <c r="Q391" s="157">
        <v>44435.566666666666</v>
      </c>
      <c r="R391" s="38" t="s">
        <v>1364</v>
      </c>
      <c r="S391" s="239">
        <f t="shared" si="83"/>
        <v>0.32500000000436557</v>
      </c>
      <c r="T391" s="239">
        <f t="shared" si="84"/>
        <v>0.36249999999563443</v>
      </c>
      <c r="U391" s="21">
        <f t="shared" si="85"/>
        <v>1.9500000000261934</v>
      </c>
      <c r="V391"/>
      <c r="W391" s="38">
        <v>2604.85</v>
      </c>
      <c r="X391" s="155"/>
    </row>
    <row r="392" spans="1:24">
      <c r="A392" t="s">
        <v>18</v>
      </c>
      <c r="B392" s="264" t="s">
        <v>7455</v>
      </c>
      <c r="C392" s="261" t="s">
        <v>7415</v>
      </c>
      <c r="D392" s="261" t="s">
        <v>466</v>
      </c>
      <c r="E392" s="261" t="s">
        <v>7416</v>
      </c>
      <c r="F392" s="259" t="s">
        <v>7417</v>
      </c>
      <c r="G392" s="177" t="s">
        <v>273</v>
      </c>
      <c r="H392" s="261" t="s">
        <v>7203</v>
      </c>
      <c r="I392" s="38">
        <v>44</v>
      </c>
      <c r="J392" s="38">
        <v>-125</v>
      </c>
      <c r="K392" s="38">
        <v>10</v>
      </c>
      <c r="L392" s="237">
        <v>2021</v>
      </c>
      <c r="M392" s="264" t="s">
        <v>7455</v>
      </c>
      <c r="N392" s="157">
        <v>44434.120138888888</v>
      </c>
      <c r="O392" s="157">
        <v>44434.13958333333</v>
      </c>
      <c r="P392" s="157">
        <v>44434.327037037037</v>
      </c>
      <c r="Q392" s="157">
        <v>44434.341666666667</v>
      </c>
      <c r="R392" s="38" t="s">
        <v>7516</v>
      </c>
      <c r="S392" s="239">
        <f t="shared" si="83"/>
        <v>0.18745370370743331</v>
      </c>
      <c r="T392" s="239">
        <f t="shared" si="84"/>
        <v>0.22152777777955635</v>
      </c>
      <c r="U392" s="21">
        <f t="shared" si="85"/>
        <v>1.1247222222445998</v>
      </c>
      <c r="V392"/>
      <c r="W392" s="38">
        <v>573.97</v>
      </c>
      <c r="X392" s="155"/>
    </row>
    <row r="393" spans="1:24">
      <c r="A393" t="s">
        <v>18</v>
      </c>
      <c r="B393" s="264" t="s">
        <v>7454</v>
      </c>
      <c r="C393" s="261" t="s">
        <v>7415</v>
      </c>
      <c r="D393" s="261" t="s">
        <v>466</v>
      </c>
      <c r="E393" s="261" t="s">
        <v>7416</v>
      </c>
      <c r="F393" s="259" t="s">
        <v>7417</v>
      </c>
      <c r="G393" s="177" t="s">
        <v>273</v>
      </c>
      <c r="H393" s="261" t="s">
        <v>7203</v>
      </c>
      <c r="I393" s="38">
        <v>44</v>
      </c>
      <c r="J393" s="38">
        <v>-125</v>
      </c>
      <c r="K393" s="38">
        <v>10</v>
      </c>
      <c r="L393" s="237">
        <v>2021</v>
      </c>
      <c r="M393" s="264" t="s">
        <v>7454</v>
      </c>
      <c r="N393" s="157">
        <v>44431.386805555558</v>
      </c>
      <c r="O393" s="157">
        <v>44431.422222222223</v>
      </c>
      <c r="P393" s="157">
        <v>44431.614583333336</v>
      </c>
      <c r="Q393" s="157">
        <v>44431.647916666669</v>
      </c>
      <c r="R393" s="38" t="s">
        <v>1799</v>
      </c>
      <c r="S393" s="239">
        <f t="shared" si="83"/>
        <v>0.19236111111240461</v>
      </c>
      <c r="T393" s="239">
        <f t="shared" si="84"/>
        <v>0.26111111111094942</v>
      </c>
      <c r="U393" s="21">
        <f t="shared" si="85"/>
        <v>1.1541666666744277</v>
      </c>
      <c r="V393"/>
      <c r="W393" s="38">
        <v>1059.3499999999999</v>
      </c>
      <c r="X393" s="155"/>
    </row>
    <row r="394" spans="1:24">
      <c r="A394" t="s">
        <v>18</v>
      </c>
      <c r="B394" s="264" t="s">
        <v>7453</v>
      </c>
      <c r="C394" s="261" t="s">
        <v>7415</v>
      </c>
      <c r="D394" s="261" t="s">
        <v>466</v>
      </c>
      <c r="E394" s="261" t="s">
        <v>7416</v>
      </c>
      <c r="F394" s="259" t="s">
        <v>7417</v>
      </c>
      <c r="G394" s="177" t="s">
        <v>273</v>
      </c>
      <c r="H394" s="261" t="s">
        <v>7203</v>
      </c>
      <c r="I394" s="38">
        <v>45</v>
      </c>
      <c r="J394" s="38">
        <v>-125</v>
      </c>
      <c r="K394" s="38">
        <v>10</v>
      </c>
      <c r="L394" s="237">
        <v>2021</v>
      </c>
      <c r="M394" s="264" t="s">
        <v>7453</v>
      </c>
      <c r="N394" s="157">
        <v>44431.053472222222</v>
      </c>
      <c r="O394" s="157">
        <v>44431.136805555558</v>
      </c>
      <c r="P394" s="157">
        <v>44431.298611111109</v>
      </c>
      <c r="Q394" s="157">
        <v>44431.305555555555</v>
      </c>
      <c r="R394" s="38" t="s">
        <v>1622</v>
      </c>
      <c r="S394" s="239">
        <f t="shared" si="83"/>
        <v>0.16180555555183673</v>
      </c>
      <c r="T394" s="239">
        <f t="shared" si="84"/>
        <v>0.25208333333284827</v>
      </c>
      <c r="U394" s="21">
        <f t="shared" si="85"/>
        <v>0.9708333333110204</v>
      </c>
      <c r="V394"/>
      <c r="W394" s="38">
        <v>2900.13</v>
      </c>
      <c r="X394" s="155"/>
    </row>
    <row r="395" spans="1:24">
      <c r="A395" t="s">
        <v>18</v>
      </c>
      <c r="B395" s="264" t="s">
        <v>7452</v>
      </c>
      <c r="C395" s="261" t="s">
        <v>7415</v>
      </c>
      <c r="D395" s="261" t="s">
        <v>466</v>
      </c>
      <c r="E395" s="261" t="s">
        <v>7416</v>
      </c>
      <c r="F395" s="259" t="s">
        <v>7417</v>
      </c>
      <c r="G395" s="177" t="s">
        <v>273</v>
      </c>
      <c r="H395" s="261" t="s">
        <v>7203</v>
      </c>
      <c r="I395" s="38">
        <v>45</v>
      </c>
      <c r="J395" s="38">
        <v>-125</v>
      </c>
      <c r="K395" s="38">
        <v>10</v>
      </c>
      <c r="L395" s="237">
        <v>2021</v>
      </c>
      <c r="M395" s="264" t="s">
        <v>7452</v>
      </c>
      <c r="N395" s="157">
        <v>44429.581944444442</v>
      </c>
      <c r="O395" s="157">
        <v>44429.595833333333</v>
      </c>
      <c r="P395" s="157">
        <v>44429.611805555556</v>
      </c>
      <c r="Q395" s="157">
        <v>44429.619444444441</v>
      </c>
      <c r="R395" s="38" t="s">
        <v>1622</v>
      </c>
      <c r="S395" s="239">
        <f t="shared" si="83"/>
        <v>1.5972222223354038E-2</v>
      </c>
      <c r="T395" s="239">
        <f t="shared" si="84"/>
        <v>3.7499999998544808E-2</v>
      </c>
      <c r="U395" s="21">
        <f t="shared" si="85"/>
        <v>9.5833333340124227E-2</v>
      </c>
      <c r="V395"/>
      <c r="W395" s="38">
        <v>92.21</v>
      </c>
      <c r="X395" s="155"/>
    </row>
    <row r="396" spans="1:24">
      <c r="A396" t="s">
        <v>18</v>
      </c>
      <c r="B396" s="264" t="s">
        <v>7451</v>
      </c>
      <c r="C396" s="261" t="s">
        <v>7415</v>
      </c>
      <c r="D396" s="261" t="s">
        <v>466</v>
      </c>
      <c r="E396" s="261" t="s">
        <v>7416</v>
      </c>
      <c r="F396" s="259" t="s">
        <v>7417</v>
      </c>
      <c r="G396" s="177" t="s">
        <v>273</v>
      </c>
      <c r="H396" s="261" t="s">
        <v>7203</v>
      </c>
      <c r="I396" s="38">
        <v>45</v>
      </c>
      <c r="J396" s="38">
        <v>-125</v>
      </c>
      <c r="K396" s="38">
        <v>10</v>
      </c>
      <c r="L396" s="237">
        <v>2021</v>
      </c>
      <c r="M396" s="264" t="s">
        <v>7451</v>
      </c>
      <c r="N396" s="157">
        <v>44428.205555555556</v>
      </c>
      <c r="O396" s="157">
        <v>44428.27847222222</v>
      </c>
      <c r="P396" s="157">
        <v>44428.572222222225</v>
      </c>
      <c r="Q396" s="157">
        <v>44428.584027777775</v>
      </c>
      <c r="R396" s="38" t="s">
        <v>1622</v>
      </c>
      <c r="S396" s="239">
        <f t="shared" si="83"/>
        <v>0.29375000000436557</v>
      </c>
      <c r="T396" s="239">
        <f t="shared" si="84"/>
        <v>0.37847222221898846</v>
      </c>
      <c r="U396" s="21">
        <f t="shared" si="85"/>
        <v>1.7625000000261934</v>
      </c>
      <c r="V396"/>
      <c r="W396" s="38">
        <v>2899.67</v>
      </c>
      <c r="X396" s="155"/>
    </row>
    <row r="397" spans="1:24">
      <c r="A397" t="s">
        <v>18</v>
      </c>
      <c r="B397" s="264" t="s">
        <v>7450</v>
      </c>
      <c r="C397" s="261" t="s">
        <v>7415</v>
      </c>
      <c r="D397" s="261" t="s">
        <v>466</v>
      </c>
      <c r="E397" s="261" t="s">
        <v>7416</v>
      </c>
      <c r="F397" s="259" t="s">
        <v>7417</v>
      </c>
      <c r="G397" s="177" t="s">
        <v>273</v>
      </c>
      <c r="H397" s="261" t="s">
        <v>7203</v>
      </c>
      <c r="I397" s="38">
        <v>45</v>
      </c>
      <c r="J397" s="38">
        <v>-125</v>
      </c>
      <c r="K397" s="38">
        <v>10</v>
      </c>
      <c r="L397" s="237">
        <v>2021</v>
      </c>
      <c r="M397" s="264" t="s">
        <v>7450</v>
      </c>
      <c r="N397" s="157">
        <v>44423.665972222225</v>
      </c>
      <c r="O397" s="157">
        <v>44423.745833333334</v>
      </c>
      <c r="P397" s="157">
        <v>44423.749305555553</v>
      </c>
      <c r="Q397" s="157">
        <v>44423.82708333333</v>
      </c>
      <c r="R397" s="38" t="s">
        <v>1622</v>
      </c>
      <c r="S397" s="239">
        <f t="shared" si="83"/>
        <v>3.4722222189884633E-3</v>
      </c>
      <c r="T397" s="239">
        <f t="shared" si="84"/>
        <v>0.16111111110512866</v>
      </c>
      <c r="U397" s="21">
        <f t="shared" si="85"/>
        <v>2.083333331393078E-2</v>
      </c>
      <c r="V397"/>
      <c r="W397" s="38">
        <v>2902.01</v>
      </c>
      <c r="X397" s="155"/>
    </row>
    <row r="398" spans="1:24">
      <c r="A398" t="s">
        <v>18</v>
      </c>
      <c r="B398" s="264" t="s">
        <v>7449</v>
      </c>
      <c r="C398" s="261" t="s">
        <v>7415</v>
      </c>
      <c r="D398" s="261" t="s">
        <v>466</v>
      </c>
      <c r="E398" s="261" t="s">
        <v>7416</v>
      </c>
      <c r="F398" s="259" t="s">
        <v>7417</v>
      </c>
      <c r="G398" s="177" t="s">
        <v>273</v>
      </c>
      <c r="H398" s="261" t="s">
        <v>7203</v>
      </c>
      <c r="I398" s="38">
        <v>45</v>
      </c>
      <c r="J398" s="38">
        <v>-125</v>
      </c>
      <c r="K398" s="38">
        <v>10</v>
      </c>
      <c r="L398" s="237">
        <v>2021</v>
      </c>
      <c r="M398" s="264" t="s">
        <v>7449</v>
      </c>
      <c r="N398" s="157">
        <v>44423.35</v>
      </c>
      <c r="O398" s="157">
        <v>44423.382638888892</v>
      </c>
      <c r="P398" s="157">
        <v>44423.563888888886</v>
      </c>
      <c r="Q398" s="157">
        <v>44423.594444444447</v>
      </c>
      <c r="R398" s="38" t="s">
        <v>7515</v>
      </c>
      <c r="S398" s="239">
        <f t="shared" si="83"/>
        <v>0.18124999999417923</v>
      </c>
      <c r="T398" s="239">
        <f t="shared" si="84"/>
        <v>0.24444444444816327</v>
      </c>
      <c r="U398" s="21">
        <f t="shared" si="85"/>
        <v>1.0874999999650754</v>
      </c>
      <c r="V398"/>
      <c r="W398" s="38">
        <v>774.51</v>
      </c>
      <c r="X398" s="155"/>
    </row>
    <row r="399" spans="1:24">
      <c r="A399" t="s">
        <v>18</v>
      </c>
      <c r="B399" s="264" t="s">
        <v>7448</v>
      </c>
      <c r="C399" s="261" t="s">
        <v>7415</v>
      </c>
      <c r="D399" s="261" t="s">
        <v>466</v>
      </c>
      <c r="E399" s="261" t="s">
        <v>7416</v>
      </c>
      <c r="F399" s="259" t="s">
        <v>7417</v>
      </c>
      <c r="G399" s="177" t="s">
        <v>273</v>
      </c>
      <c r="H399" s="261" t="s">
        <v>7203</v>
      </c>
      <c r="I399" s="38">
        <v>45</v>
      </c>
      <c r="J399" s="38">
        <v>-125</v>
      </c>
      <c r="K399" s="38">
        <v>10</v>
      </c>
      <c r="L399" s="237">
        <v>2021</v>
      </c>
      <c r="M399" s="264" t="s">
        <v>7448</v>
      </c>
      <c r="N399" s="157">
        <v>44423.025000000001</v>
      </c>
      <c r="O399" s="157">
        <v>44423.065972222219</v>
      </c>
      <c r="P399" s="157">
        <v>44423.275694444441</v>
      </c>
      <c r="Q399" s="157">
        <v>44423.306944444441</v>
      </c>
      <c r="R399" s="38" t="s">
        <v>7515</v>
      </c>
      <c r="S399" s="239">
        <f t="shared" si="83"/>
        <v>0.20972222222189885</v>
      </c>
      <c r="T399" s="239">
        <f t="shared" si="84"/>
        <v>0.28194444443943212</v>
      </c>
      <c r="U399" s="21">
        <f t="shared" si="85"/>
        <v>1.2583333333313931</v>
      </c>
      <c r="V399"/>
      <c r="W399" s="38">
        <v>775</v>
      </c>
      <c r="X399" s="155" t="s">
        <v>7511</v>
      </c>
    </row>
    <row r="400" spans="1:24">
      <c r="A400" t="s">
        <v>18</v>
      </c>
      <c r="B400" s="264" t="s">
        <v>7447</v>
      </c>
      <c r="C400" s="261" t="s">
        <v>7415</v>
      </c>
      <c r="D400" s="261" t="s">
        <v>466</v>
      </c>
      <c r="E400" s="261" t="s">
        <v>7416</v>
      </c>
      <c r="F400" s="259" t="s">
        <v>7417</v>
      </c>
      <c r="G400" s="177" t="s">
        <v>273</v>
      </c>
      <c r="H400" s="261" t="s">
        <v>7203</v>
      </c>
      <c r="I400" s="38">
        <v>45</v>
      </c>
      <c r="J400" s="38">
        <v>-125</v>
      </c>
      <c r="K400" s="38">
        <v>10</v>
      </c>
      <c r="L400" s="237">
        <v>2021</v>
      </c>
      <c r="M400" s="264" t="s">
        <v>7447</v>
      </c>
      <c r="N400" s="157">
        <v>44422.558333333334</v>
      </c>
      <c r="O400" s="157">
        <v>44422.605555555558</v>
      </c>
      <c r="P400" s="157">
        <v>44422.927083333336</v>
      </c>
      <c r="Q400" s="157">
        <v>44422.955555555556</v>
      </c>
      <c r="R400" s="38" t="s">
        <v>7515</v>
      </c>
      <c r="S400" s="239">
        <f t="shared" si="83"/>
        <v>0.32152777777810115</v>
      </c>
      <c r="T400" s="239">
        <f t="shared" si="84"/>
        <v>0.39722222222189885</v>
      </c>
      <c r="U400" s="21">
        <f t="shared" si="85"/>
        <v>1.9291666666686069</v>
      </c>
      <c r="V400"/>
      <c r="W400" s="38">
        <v>775.78</v>
      </c>
      <c r="X400" s="155" t="s">
        <v>7510</v>
      </c>
    </row>
    <row r="401" spans="1:24">
      <c r="A401" t="s">
        <v>18</v>
      </c>
      <c r="B401" s="264" t="s">
        <v>7446</v>
      </c>
      <c r="C401" s="261" t="s">
        <v>7415</v>
      </c>
      <c r="D401" s="261" t="s">
        <v>466</v>
      </c>
      <c r="E401" s="261" t="s">
        <v>7416</v>
      </c>
      <c r="F401" s="259" t="s">
        <v>7417</v>
      </c>
      <c r="G401" s="177" t="s">
        <v>273</v>
      </c>
      <c r="H401" s="261" t="s">
        <v>7203</v>
      </c>
      <c r="I401" s="38">
        <v>45</v>
      </c>
      <c r="J401" s="38">
        <v>-124</v>
      </c>
      <c r="K401" s="38">
        <v>10</v>
      </c>
      <c r="L401" s="237">
        <v>2021</v>
      </c>
      <c r="M401" s="264" t="s">
        <v>7446</v>
      </c>
      <c r="N401" s="157">
        <v>44422.249305555553</v>
      </c>
      <c r="O401" s="157">
        <v>44422.268750000003</v>
      </c>
      <c r="P401" s="157">
        <v>44422.365277777775</v>
      </c>
      <c r="Q401" s="157">
        <v>44422.376388888886</v>
      </c>
      <c r="R401" s="38" t="s">
        <v>7514</v>
      </c>
      <c r="S401" s="239">
        <f t="shared" si="83"/>
        <v>9.6527777772280388E-2</v>
      </c>
      <c r="T401" s="239">
        <f t="shared" si="84"/>
        <v>0.12708333333284827</v>
      </c>
      <c r="U401" s="21">
        <f t="shared" si="85"/>
        <v>0.57916666663368233</v>
      </c>
      <c r="V401"/>
      <c r="W401" s="38">
        <v>81.34</v>
      </c>
      <c r="X401" s="155"/>
    </row>
    <row r="402" spans="1:24">
      <c r="A402" t="s">
        <v>18</v>
      </c>
      <c r="B402" s="264" t="s">
        <v>7445</v>
      </c>
      <c r="C402" s="261" t="s">
        <v>7415</v>
      </c>
      <c r="D402" s="261" t="s">
        <v>466</v>
      </c>
      <c r="E402" s="261" t="s">
        <v>7416</v>
      </c>
      <c r="F402" s="259" t="s">
        <v>7417</v>
      </c>
      <c r="G402" s="177" t="s">
        <v>273</v>
      </c>
      <c r="H402" s="261" t="s">
        <v>7203</v>
      </c>
      <c r="I402" s="38">
        <v>45</v>
      </c>
      <c r="J402" s="38">
        <v>-124</v>
      </c>
      <c r="K402" s="38">
        <v>10</v>
      </c>
      <c r="L402" s="237">
        <v>2021</v>
      </c>
      <c r="M402" s="264" t="s">
        <v>7445</v>
      </c>
      <c r="N402" s="157">
        <v>44422.106944444444</v>
      </c>
      <c r="O402" s="157">
        <v>44422.118750000001</v>
      </c>
      <c r="P402" s="157">
        <v>44422.227777777778</v>
      </c>
      <c r="Q402" s="157">
        <v>44422.236111111109</v>
      </c>
      <c r="R402" s="38" t="s">
        <v>7514</v>
      </c>
      <c r="S402" s="239">
        <f t="shared" si="83"/>
        <v>0.10902777777664596</v>
      </c>
      <c r="T402" s="239">
        <f t="shared" si="84"/>
        <v>0.12916666666569654</v>
      </c>
      <c r="U402" s="21">
        <f t="shared" si="85"/>
        <v>0.65416666665987577</v>
      </c>
      <c r="V402"/>
      <c r="W402" s="38">
        <v>81</v>
      </c>
      <c r="X402" s="155"/>
    </row>
    <row r="403" spans="1:24">
      <c r="A403" t="s">
        <v>18</v>
      </c>
      <c r="B403" s="264" t="s">
        <v>7444</v>
      </c>
      <c r="C403" s="261" t="s">
        <v>7415</v>
      </c>
      <c r="D403" s="261" t="s">
        <v>466</v>
      </c>
      <c r="E403" s="261" t="s">
        <v>7416</v>
      </c>
      <c r="F403" s="259" t="s">
        <v>7417</v>
      </c>
      <c r="G403" s="177" t="s">
        <v>273</v>
      </c>
      <c r="H403" s="261" t="s">
        <v>7203</v>
      </c>
      <c r="I403" s="38">
        <v>45</v>
      </c>
      <c r="J403" s="38">
        <v>-124</v>
      </c>
      <c r="K403" s="38">
        <v>10</v>
      </c>
      <c r="L403" s="237">
        <v>2021</v>
      </c>
      <c r="M403" s="264" t="s">
        <v>7444</v>
      </c>
      <c r="N403" s="157">
        <v>44421.740972222222</v>
      </c>
      <c r="O403" s="157">
        <v>44421.756944444445</v>
      </c>
      <c r="P403" s="157">
        <v>44422.039583333331</v>
      </c>
      <c r="Q403" s="157">
        <v>44422.047222222223</v>
      </c>
      <c r="R403" s="38" t="s">
        <v>7514</v>
      </c>
      <c r="S403" s="239">
        <f t="shared" si="83"/>
        <v>0.28263888888614019</v>
      </c>
      <c r="T403" s="239">
        <f t="shared" si="84"/>
        <v>0.30625000000145519</v>
      </c>
      <c r="U403" s="21">
        <f t="shared" si="85"/>
        <v>1.6958333333168412</v>
      </c>
      <c r="V403"/>
      <c r="W403" s="38">
        <v>82</v>
      </c>
      <c r="X403" s="155"/>
    </row>
    <row r="404" spans="1:24">
      <c r="A404" t="s">
        <v>18</v>
      </c>
      <c r="B404" s="264" t="s">
        <v>7443</v>
      </c>
      <c r="C404" s="261" t="s">
        <v>7415</v>
      </c>
      <c r="D404" s="261" t="s">
        <v>466</v>
      </c>
      <c r="E404" s="261" t="s">
        <v>7416</v>
      </c>
      <c r="F404" s="259" t="s">
        <v>7417</v>
      </c>
      <c r="G404" s="177" t="s">
        <v>273</v>
      </c>
      <c r="H404" s="261" t="s">
        <v>7203</v>
      </c>
      <c r="I404" s="38">
        <v>45</v>
      </c>
      <c r="J404" s="38">
        <v>-124</v>
      </c>
      <c r="K404" s="38">
        <v>10</v>
      </c>
      <c r="L404" s="237">
        <v>2021</v>
      </c>
      <c r="M404" s="264" t="s">
        <v>7443</v>
      </c>
      <c r="N404" s="157">
        <v>44421.577777777777</v>
      </c>
      <c r="O404" s="157">
        <v>44421.589583333334</v>
      </c>
      <c r="P404" s="157">
        <v>44421.694444444445</v>
      </c>
      <c r="Q404" s="157">
        <v>44421.701388888891</v>
      </c>
      <c r="R404" s="38" t="s">
        <v>7514</v>
      </c>
      <c r="S404" s="239">
        <f t="shared" si="83"/>
        <v>0.10486111111094942</v>
      </c>
      <c r="T404" s="239">
        <f t="shared" si="84"/>
        <v>0.12361111111385981</v>
      </c>
      <c r="U404" s="21">
        <f t="shared" si="85"/>
        <v>0.62916666666569654</v>
      </c>
      <c r="V404"/>
      <c r="W404" s="38">
        <v>80.930000000000007</v>
      </c>
      <c r="X404" s="155"/>
    </row>
    <row r="405" spans="1:24">
      <c r="A405" t="s">
        <v>18</v>
      </c>
      <c r="B405" s="264" t="s">
        <v>7442</v>
      </c>
      <c r="C405" s="261" t="s">
        <v>7415</v>
      </c>
      <c r="D405" s="261" t="s">
        <v>466</v>
      </c>
      <c r="E405" s="261" t="s">
        <v>7416</v>
      </c>
      <c r="F405" s="259" t="s">
        <v>7417</v>
      </c>
      <c r="G405" s="177" t="s">
        <v>273</v>
      </c>
      <c r="H405" s="261" t="s">
        <v>7203</v>
      </c>
      <c r="I405" s="38">
        <v>44</v>
      </c>
      <c r="J405" s="38">
        <v>-125</v>
      </c>
      <c r="K405" s="38">
        <v>10</v>
      </c>
      <c r="L405" s="237">
        <v>2021</v>
      </c>
      <c r="M405" s="264" t="s">
        <v>7442</v>
      </c>
      <c r="N405" s="157">
        <v>44421.212500000001</v>
      </c>
      <c r="O405" s="157">
        <v>44421.245833333334</v>
      </c>
      <c r="P405" s="157">
        <v>44421.350694444445</v>
      </c>
      <c r="Q405" s="157">
        <v>44421.397916666669</v>
      </c>
      <c r="R405" s="38" t="s">
        <v>7516</v>
      </c>
      <c r="S405" s="239">
        <f t="shared" si="83"/>
        <v>0.10486111111094942</v>
      </c>
      <c r="T405" s="239">
        <f t="shared" si="84"/>
        <v>0.18541666666715173</v>
      </c>
      <c r="U405" s="21">
        <f t="shared" si="85"/>
        <v>0.62916666666569654</v>
      </c>
      <c r="V405"/>
      <c r="W405" s="38">
        <v>581</v>
      </c>
      <c r="X405" s="155"/>
    </row>
    <row r="406" spans="1:24">
      <c r="A406" t="s">
        <v>18</v>
      </c>
      <c r="B406" s="264" t="s">
        <v>7441</v>
      </c>
      <c r="C406" s="261" t="s">
        <v>7415</v>
      </c>
      <c r="D406" s="261" t="s">
        <v>466</v>
      </c>
      <c r="E406" s="261" t="s">
        <v>7416</v>
      </c>
      <c r="F406" s="259" t="s">
        <v>7417</v>
      </c>
      <c r="G406" s="177" t="s">
        <v>273</v>
      </c>
      <c r="H406" s="261" t="s">
        <v>7203</v>
      </c>
      <c r="I406" s="38">
        <v>44</v>
      </c>
      <c r="J406" s="38">
        <v>-125</v>
      </c>
      <c r="K406" s="38">
        <v>10</v>
      </c>
      <c r="L406" s="237">
        <v>2021</v>
      </c>
      <c r="M406" s="264" t="s">
        <v>7441</v>
      </c>
      <c r="N406" s="157">
        <v>44421.095138888886</v>
      </c>
      <c r="O406" s="157">
        <v>44421.128472222219</v>
      </c>
      <c r="P406" s="157">
        <v>44421.179861111108</v>
      </c>
      <c r="Q406" s="157">
        <v>44421.211111111108</v>
      </c>
      <c r="R406" t="s">
        <v>7516</v>
      </c>
      <c r="S406" s="239">
        <f t="shared" si="83"/>
        <v>5.1388888889050577E-2</v>
      </c>
      <c r="T406" s="239">
        <f t="shared" si="84"/>
        <v>0.11597222222189885</v>
      </c>
      <c r="U406" s="21">
        <f t="shared" si="85"/>
        <v>0.30833333333430346</v>
      </c>
      <c r="V406"/>
      <c r="W406" s="38">
        <v>580</v>
      </c>
      <c r="X406" s="155"/>
    </row>
    <row r="407" spans="1:24">
      <c r="A407" t="s">
        <v>18</v>
      </c>
      <c r="B407" s="264" t="s">
        <v>7440</v>
      </c>
      <c r="C407" s="261" t="s">
        <v>7415</v>
      </c>
      <c r="D407" s="261" t="s">
        <v>466</v>
      </c>
      <c r="E407" s="261" t="s">
        <v>7416</v>
      </c>
      <c r="F407" s="259" t="s">
        <v>7417</v>
      </c>
      <c r="G407" s="177" t="s">
        <v>273</v>
      </c>
      <c r="H407" s="261" t="s">
        <v>7203</v>
      </c>
      <c r="I407" s="38">
        <v>45</v>
      </c>
      <c r="J407" s="38">
        <v>-125</v>
      </c>
      <c r="K407" s="38">
        <v>10</v>
      </c>
      <c r="L407" s="237">
        <v>2021</v>
      </c>
      <c r="M407" s="264" t="s">
        <v>7440</v>
      </c>
      <c r="N407" s="157">
        <v>44420.850694444445</v>
      </c>
      <c r="O407" s="157">
        <v>44420.884027777778</v>
      </c>
      <c r="P407" s="157">
        <v>44420.94027777778</v>
      </c>
      <c r="Q407" s="157">
        <v>44420.968055555553</v>
      </c>
      <c r="R407" s="38" t="s">
        <v>7515</v>
      </c>
      <c r="S407" s="239">
        <f t="shared" si="83"/>
        <v>5.6250000001455192E-2</v>
      </c>
      <c r="T407" s="239">
        <f t="shared" si="84"/>
        <v>0.11736111110803904</v>
      </c>
      <c r="U407" s="21">
        <f t="shared" si="85"/>
        <v>0.33750000000873115</v>
      </c>
      <c r="V407"/>
      <c r="W407" s="38">
        <v>778.97</v>
      </c>
      <c r="X407" s="155"/>
    </row>
    <row r="408" spans="1:24">
      <c r="A408" t="s">
        <v>18</v>
      </c>
      <c r="B408" s="264" t="s">
        <v>7439</v>
      </c>
      <c r="C408" s="261" t="s">
        <v>7415</v>
      </c>
      <c r="D408" s="261" t="s">
        <v>466</v>
      </c>
      <c r="E408" s="261" t="s">
        <v>7416</v>
      </c>
      <c r="F408" s="259" t="s">
        <v>7417</v>
      </c>
      <c r="G408" s="177" t="s">
        <v>273</v>
      </c>
      <c r="H408" s="261" t="s">
        <v>7203</v>
      </c>
      <c r="I408" s="38">
        <v>45</v>
      </c>
      <c r="J408" s="38">
        <v>-125</v>
      </c>
      <c r="K408" s="38">
        <v>10</v>
      </c>
      <c r="L408" s="237">
        <v>2021</v>
      </c>
      <c r="M408" s="264" t="s">
        <v>7439</v>
      </c>
      <c r="N408" s="157">
        <v>44419.895138888889</v>
      </c>
      <c r="O408" s="157">
        <v>44419.982638888891</v>
      </c>
      <c r="P408" s="157">
        <v>44420.175000000003</v>
      </c>
      <c r="Q408" s="157">
        <v>44420.254861111112</v>
      </c>
      <c r="R408" s="38" t="s">
        <v>1622</v>
      </c>
      <c r="S408" s="239">
        <f t="shared" si="83"/>
        <v>0.19236111111240461</v>
      </c>
      <c r="T408" s="239">
        <f t="shared" si="84"/>
        <v>0.35972222222335404</v>
      </c>
      <c r="U408" s="21">
        <f t="shared" si="85"/>
        <v>1.1541666666744277</v>
      </c>
      <c r="V408"/>
      <c r="W408" s="38">
        <v>2903</v>
      </c>
      <c r="X408" s="155"/>
    </row>
    <row r="409" spans="1:24">
      <c r="A409" t="s">
        <v>18</v>
      </c>
      <c r="B409" s="264" t="s">
        <v>7438</v>
      </c>
      <c r="C409" s="261" t="s">
        <v>7415</v>
      </c>
      <c r="D409" s="261" t="s">
        <v>466</v>
      </c>
      <c r="E409" s="261" t="s">
        <v>7416</v>
      </c>
      <c r="F409" s="259" t="s">
        <v>7417</v>
      </c>
      <c r="G409" s="177" t="s">
        <v>273</v>
      </c>
      <c r="H409" s="261" t="s">
        <v>7203</v>
      </c>
      <c r="I409" s="38">
        <v>44</v>
      </c>
      <c r="J409" s="38">
        <v>-125</v>
      </c>
      <c r="K409" s="38">
        <v>10</v>
      </c>
      <c r="L409" s="237">
        <v>2021</v>
      </c>
      <c r="M409" s="264" t="s">
        <v>7438</v>
      </c>
      <c r="N409" s="157">
        <v>44419.222222222219</v>
      </c>
      <c r="O409" s="157">
        <v>44419.265277777777</v>
      </c>
      <c r="P409" s="157">
        <v>44419.777777777781</v>
      </c>
      <c r="Q409" s="157">
        <v>44419.816666666666</v>
      </c>
      <c r="R409" s="38" t="s">
        <v>7267</v>
      </c>
      <c r="S409" s="239">
        <f t="shared" si="83"/>
        <v>0.51250000000436557</v>
      </c>
      <c r="T409" s="239">
        <f t="shared" si="84"/>
        <v>0.59444444444670808</v>
      </c>
      <c r="U409" s="21">
        <f t="shared" si="85"/>
        <v>3.0750000000261934</v>
      </c>
      <c r="V409"/>
      <c r="W409" s="38">
        <v>1301.8900000000001</v>
      </c>
      <c r="X409" s="155"/>
    </row>
    <row r="410" spans="1:24">
      <c r="A410" t="s">
        <v>18</v>
      </c>
      <c r="B410" s="264" t="s">
        <v>7437</v>
      </c>
      <c r="C410" s="261" t="s">
        <v>7415</v>
      </c>
      <c r="D410" s="261" t="s">
        <v>466</v>
      </c>
      <c r="E410" s="261" t="s">
        <v>7416</v>
      </c>
      <c r="F410" s="259" t="s">
        <v>7417</v>
      </c>
      <c r="G410" s="177" t="s">
        <v>273</v>
      </c>
      <c r="H410" s="261" t="s">
        <v>7203</v>
      </c>
      <c r="I410" s="38">
        <v>45</v>
      </c>
      <c r="J410" s="38">
        <v>-124</v>
      </c>
      <c r="K410" s="38">
        <v>10</v>
      </c>
      <c r="L410" s="237">
        <v>2021</v>
      </c>
      <c r="M410" s="264" t="s">
        <v>7437</v>
      </c>
      <c r="N410" s="157">
        <v>44416.642361111109</v>
      </c>
      <c r="O410" s="157">
        <v>44416.654861111114</v>
      </c>
      <c r="P410" s="157">
        <v>44416.70208333333</v>
      </c>
      <c r="Q410" s="157">
        <v>44416.709722222222</v>
      </c>
      <c r="R410" t="s">
        <v>7514</v>
      </c>
      <c r="S410" s="239">
        <f t="shared" si="83"/>
        <v>4.722222221607808E-2</v>
      </c>
      <c r="T410" s="239">
        <f t="shared" si="84"/>
        <v>6.7361111112404615E-2</v>
      </c>
      <c r="U410" s="21">
        <f t="shared" si="85"/>
        <v>0.28333333329646848</v>
      </c>
      <c r="V410"/>
      <c r="W410" s="38">
        <v>80</v>
      </c>
      <c r="X410" s="155"/>
    </row>
    <row r="411" spans="1:24">
      <c r="A411" t="s">
        <v>18</v>
      </c>
      <c r="B411" s="264" t="s">
        <v>7436</v>
      </c>
      <c r="C411" s="261" t="s">
        <v>7415</v>
      </c>
      <c r="D411" s="261" t="s">
        <v>466</v>
      </c>
      <c r="E411" s="261" t="s">
        <v>7416</v>
      </c>
      <c r="F411" s="259" t="s">
        <v>7417</v>
      </c>
      <c r="G411" s="177" t="s">
        <v>273</v>
      </c>
      <c r="H411" s="261" t="s">
        <v>7203</v>
      </c>
      <c r="I411" s="38">
        <v>44</v>
      </c>
      <c r="J411" s="38">
        <v>-125</v>
      </c>
      <c r="K411" s="38">
        <v>10</v>
      </c>
      <c r="L411" s="237">
        <v>2021</v>
      </c>
      <c r="M411" s="264" t="s">
        <v>7436</v>
      </c>
      <c r="N411" s="157">
        <v>44416.212500000001</v>
      </c>
      <c r="O411" s="157">
        <v>44416.234722222223</v>
      </c>
      <c r="P411" s="157">
        <v>44416.455555555556</v>
      </c>
      <c r="Q411" s="157">
        <v>44416.477083333331</v>
      </c>
      <c r="R411" s="38" t="s">
        <v>1356</v>
      </c>
      <c r="S411" s="239">
        <f t="shared" si="83"/>
        <v>0.22083333333284827</v>
      </c>
      <c r="T411" s="239">
        <f t="shared" si="84"/>
        <v>0.26458333332993789</v>
      </c>
      <c r="U411" s="21">
        <f t="shared" si="85"/>
        <v>1.3249999999970896</v>
      </c>
      <c r="V411"/>
      <c r="W411" s="38">
        <v>581</v>
      </c>
      <c r="X411" s="155"/>
    </row>
    <row r="412" spans="1:24">
      <c r="A412" t="s">
        <v>18</v>
      </c>
      <c r="B412" s="264" t="s">
        <v>7435</v>
      </c>
      <c r="C412" s="261" t="s">
        <v>7415</v>
      </c>
      <c r="D412" s="261" t="s">
        <v>466</v>
      </c>
      <c r="E412" s="261" t="s">
        <v>7416</v>
      </c>
      <c r="F412" s="259" t="s">
        <v>7417</v>
      </c>
      <c r="G412" s="177" t="s">
        <v>273</v>
      </c>
      <c r="H412" s="261" t="s">
        <v>7203</v>
      </c>
      <c r="I412" s="38">
        <v>44</v>
      </c>
      <c r="J412" s="38">
        <v>-125</v>
      </c>
      <c r="K412" s="38">
        <v>10</v>
      </c>
      <c r="L412" s="237">
        <v>2021</v>
      </c>
      <c r="M412" s="264" t="s">
        <v>7435</v>
      </c>
      <c r="N412" s="157">
        <v>44416.044444444444</v>
      </c>
      <c r="O412" s="157">
        <v>44416.068055555559</v>
      </c>
      <c r="P412" s="157">
        <v>44416.167361111111</v>
      </c>
      <c r="Q412" s="157">
        <v>44416.195833333331</v>
      </c>
      <c r="R412" s="38" t="s">
        <v>1356</v>
      </c>
      <c r="S412" s="239">
        <f t="shared" si="83"/>
        <v>9.9305555551836733E-2</v>
      </c>
      <c r="T412" s="239">
        <f t="shared" si="84"/>
        <v>0.15138888888759539</v>
      </c>
      <c r="U412" s="21">
        <f t="shared" si="85"/>
        <v>0.5958333333110204</v>
      </c>
      <c r="V412"/>
      <c r="W412" s="38">
        <v>204</v>
      </c>
      <c r="X412" s="155"/>
    </row>
    <row r="413" spans="1:24">
      <c r="A413" t="s">
        <v>18</v>
      </c>
      <c r="B413" s="264" t="s">
        <v>7434</v>
      </c>
      <c r="C413" s="261" t="s">
        <v>7415</v>
      </c>
      <c r="D413" s="261" t="s">
        <v>466</v>
      </c>
      <c r="E413" s="261" t="s">
        <v>7416</v>
      </c>
      <c r="F413" s="259" t="s">
        <v>7417</v>
      </c>
      <c r="G413" s="177" t="s">
        <v>273</v>
      </c>
      <c r="H413" s="261" t="s">
        <v>7203</v>
      </c>
      <c r="I413" s="38">
        <v>44</v>
      </c>
      <c r="J413" s="38">
        <v>-125</v>
      </c>
      <c r="K413" s="38">
        <v>10</v>
      </c>
      <c r="L413" s="237">
        <v>2021</v>
      </c>
      <c r="M413" s="264" t="s">
        <v>7434</v>
      </c>
      <c r="N413" s="157">
        <v>44415.822916666664</v>
      </c>
      <c r="O413" s="157">
        <v>44415.844444444447</v>
      </c>
      <c r="P413" s="157">
        <v>44415.914583333331</v>
      </c>
      <c r="Q413" s="157">
        <v>44415.938888888886</v>
      </c>
      <c r="R413" s="38" t="s">
        <v>1356</v>
      </c>
      <c r="S413" s="239">
        <f t="shared" si="83"/>
        <v>7.0138888884685002E-2</v>
      </c>
      <c r="T413" s="239">
        <f t="shared" si="84"/>
        <v>0.11597222222189885</v>
      </c>
      <c r="U413" s="21">
        <f t="shared" si="85"/>
        <v>0.42083333330811001</v>
      </c>
      <c r="V413"/>
      <c r="W413" s="38">
        <v>208</v>
      </c>
      <c r="X413" s="155"/>
    </row>
    <row r="414" spans="1:24">
      <c r="A414" t="s">
        <v>18</v>
      </c>
      <c r="B414" s="264" t="s">
        <v>7433</v>
      </c>
      <c r="C414" s="261" t="s">
        <v>7415</v>
      </c>
      <c r="D414" s="261" t="s">
        <v>466</v>
      </c>
      <c r="E414" s="261" t="s">
        <v>7416</v>
      </c>
      <c r="F414" s="259" t="s">
        <v>7417</v>
      </c>
      <c r="G414" s="177" t="s">
        <v>273</v>
      </c>
      <c r="H414" s="261" t="s">
        <v>7203</v>
      </c>
      <c r="I414" s="38">
        <v>45</v>
      </c>
      <c r="J414" s="38">
        <v>-125</v>
      </c>
      <c r="K414" s="38">
        <v>10</v>
      </c>
      <c r="L414" s="237">
        <v>2021</v>
      </c>
      <c r="M414" s="264" t="s">
        <v>7433</v>
      </c>
      <c r="N414" s="157">
        <v>44415.331250000003</v>
      </c>
      <c r="O414" s="157">
        <v>44415.413888888892</v>
      </c>
      <c r="P414" s="157">
        <v>44415.568055555559</v>
      </c>
      <c r="Q414" s="157">
        <v>44415.672222222223</v>
      </c>
      <c r="R414" s="38" t="s">
        <v>1622</v>
      </c>
      <c r="S414" s="239">
        <f t="shared" si="83"/>
        <v>0.15416666666715173</v>
      </c>
      <c r="T414" s="239">
        <f t="shared" si="84"/>
        <v>0.34097222222044365</v>
      </c>
      <c r="U414" s="21">
        <f t="shared" si="85"/>
        <v>0.92500000000291038</v>
      </c>
      <c r="V414"/>
      <c r="W414" s="38">
        <v>2899</v>
      </c>
      <c r="X414" s="155"/>
    </row>
    <row r="415" spans="1:24">
      <c r="A415" t="s">
        <v>18</v>
      </c>
      <c r="B415" s="264" t="s">
        <v>7432</v>
      </c>
      <c r="C415" s="261" t="s">
        <v>7415</v>
      </c>
      <c r="D415" s="261" t="s">
        <v>466</v>
      </c>
      <c r="E415" s="261" t="s">
        <v>7416</v>
      </c>
      <c r="F415" s="259" t="s">
        <v>7417</v>
      </c>
      <c r="G415" s="177" t="s">
        <v>273</v>
      </c>
      <c r="H415" s="261" t="s">
        <v>7203</v>
      </c>
      <c r="I415" s="38">
        <v>45</v>
      </c>
      <c r="J415" s="38">
        <v>-125</v>
      </c>
      <c r="K415" s="38">
        <v>10</v>
      </c>
      <c r="L415" s="237">
        <v>2021</v>
      </c>
      <c r="M415" s="264" t="s">
        <v>7432</v>
      </c>
      <c r="N415" s="157">
        <v>44414.945833333331</v>
      </c>
      <c r="O415" s="157">
        <v>44415.03125</v>
      </c>
      <c r="P415" s="157">
        <v>44415.193749999999</v>
      </c>
      <c r="Q415" s="157">
        <v>44415.271527777775</v>
      </c>
      <c r="R415" s="38" t="s">
        <v>7513</v>
      </c>
      <c r="S415" s="239">
        <f t="shared" si="83"/>
        <v>0.16249999999854481</v>
      </c>
      <c r="T415" s="239">
        <f t="shared" si="84"/>
        <v>0.32569444444379769</v>
      </c>
      <c r="U415" s="21">
        <f t="shared" si="85"/>
        <v>0.97499999999126885</v>
      </c>
      <c r="V415"/>
      <c r="W415" s="38">
        <v>2906</v>
      </c>
      <c r="X415" s="155"/>
    </row>
    <row r="416" spans="1:24">
      <c r="A416" t="s">
        <v>18</v>
      </c>
      <c r="B416" s="264" t="s">
        <v>7431</v>
      </c>
      <c r="C416" s="261" t="s">
        <v>7415</v>
      </c>
      <c r="D416" s="261" t="s">
        <v>466</v>
      </c>
      <c r="E416" s="261" t="s">
        <v>7416</v>
      </c>
      <c r="F416" s="259" t="s">
        <v>7417</v>
      </c>
      <c r="G416" s="177" t="s">
        <v>273</v>
      </c>
      <c r="H416" s="261" t="s">
        <v>7203</v>
      </c>
      <c r="I416" s="38">
        <v>45</v>
      </c>
      <c r="J416" s="38">
        <v>-125</v>
      </c>
      <c r="K416" s="38">
        <v>10</v>
      </c>
      <c r="L416" s="237">
        <v>2021</v>
      </c>
      <c r="M416" s="264" t="s">
        <v>7431</v>
      </c>
      <c r="N416" s="157">
        <v>44414.532638888886</v>
      </c>
      <c r="O416" s="157">
        <v>44414.620833333334</v>
      </c>
      <c r="P416" s="157">
        <v>44414.793749999997</v>
      </c>
      <c r="Q416" s="157">
        <v>44414.886805555558</v>
      </c>
      <c r="R416" s="38" t="s">
        <v>1622</v>
      </c>
      <c r="S416" s="239">
        <f t="shared" si="83"/>
        <v>0.17291666666278616</v>
      </c>
      <c r="T416" s="239">
        <f t="shared" si="84"/>
        <v>0.35416666667151731</v>
      </c>
      <c r="U416" s="21">
        <f t="shared" si="85"/>
        <v>1.0374999999767169</v>
      </c>
      <c r="V416"/>
      <c r="W416" s="38">
        <v>2903</v>
      </c>
      <c r="X416" s="155"/>
    </row>
    <row r="417" spans="1:24">
      <c r="A417" t="s">
        <v>18</v>
      </c>
      <c r="B417" s="264" t="s">
        <v>7430</v>
      </c>
      <c r="C417" s="261" t="s">
        <v>7415</v>
      </c>
      <c r="D417" s="261" t="s">
        <v>466</v>
      </c>
      <c r="E417" s="261" t="s">
        <v>7416</v>
      </c>
      <c r="F417" s="259" t="s">
        <v>7417</v>
      </c>
      <c r="G417" s="177" t="s">
        <v>273</v>
      </c>
      <c r="H417" s="261" t="s">
        <v>7203</v>
      </c>
      <c r="I417" s="38">
        <v>45</v>
      </c>
      <c r="J417" s="38">
        <v>-125</v>
      </c>
      <c r="K417" s="38">
        <v>10</v>
      </c>
      <c r="L417" s="237">
        <v>2021</v>
      </c>
      <c r="M417" s="264" t="s">
        <v>7430</v>
      </c>
      <c r="N417" s="157">
        <v>44414.382638888892</v>
      </c>
      <c r="O417" s="157">
        <v>44414.397916666669</v>
      </c>
      <c r="P417" s="157">
        <v>44414.480555555558</v>
      </c>
      <c r="Q417" s="157">
        <v>44414.499305555553</v>
      </c>
      <c r="R417" s="38" t="s">
        <v>1622</v>
      </c>
      <c r="S417" s="239">
        <f t="shared" si="83"/>
        <v>8.2638888889050577E-2</v>
      </c>
      <c r="T417" s="239">
        <f t="shared" si="84"/>
        <v>0.11666666666133096</v>
      </c>
      <c r="U417" s="21">
        <f t="shared" si="85"/>
        <v>0.49583333333430346</v>
      </c>
      <c r="V417"/>
      <c r="W417" s="38">
        <v>207</v>
      </c>
      <c r="X417" s="155"/>
    </row>
    <row r="418" spans="1:24">
      <c r="A418" t="s">
        <v>18</v>
      </c>
      <c r="B418" s="264" t="s">
        <v>7429</v>
      </c>
      <c r="C418" s="261" t="s">
        <v>7415</v>
      </c>
      <c r="D418" s="261" t="s">
        <v>466</v>
      </c>
      <c r="E418" s="261" t="s">
        <v>7416</v>
      </c>
      <c r="F418" s="259" t="s">
        <v>7417</v>
      </c>
      <c r="G418" s="177" t="s">
        <v>273</v>
      </c>
      <c r="H418" s="261" t="s">
        <v>7203</v>
      </c>
      <c r="I418" s="38">
        <v>45</v>
      </c>
      <c r="J418" s="38">
        <v>-125</v>
      </c>
      <c r="K418" s="38">
        <v>10</v>
      </c>
      <c r="L418" s="237">
        <v>2021</v>
      </c>
      <c r="M418" s="264" t="s">
        <v>7429</v>
      </c>
      <c r="N418" s="157">
        <v>44414.26458333333</v>
      </c>
      <c r="O418" s="157">
        <v>44414.299305555556</v>
      </c>
      <c r="P418" s="157">
        <v>44414.330555555556</v>
      </c>
      <c r="Q418" s="157">
        <v>44414.357638888891</v>
      </c>
      <c r="R418" s="38" t="s">
        <v>1622</v>
      </c>
      <c r="S418" s="239">
        <f t="shared" si="83"/>
        <v>3.125E-2</v>
      </c>
      <c r="T418" s="239">
        <f t="shared" si="84"/>
        <v>9.3055555560567882E-2</v>
      </c>
      <c r="U418" s="21">
        <f t="shared" si="85"/>
        <v>0.1875</v>
      </c>
      <c r="V418"/>
      <c r="W418" s="38">
        <v>197</v>
      </c>
      <c r="X418" s="155"/>
    </row>
    <row r="419" spans="1:24">
      <c r="A419" t="s">
        <v>18</v>
      </c>
      <c r="B419" s="264" t="s">
        <v>7428</v>
      </c>
      <c r="C419" s="261" t="s">
        <v>7415</v>
      </c>
      <c r="D419" s="261" t="s">
        <v>466</v>
      </c>
      <c r="E419" s="261" t="s">
        <v>7416</v>
      </c>
      <c r="F419" s="259" t="s">
        <v>7417</v>
      </c>
      <c r="G419" s="177" t="s">
        <v>273</v>
      </c>
      <c r="H419" s="261" t="s">
        <v>7203</v>
      </c>
      <c r="I419" s="38">
        <v>45</v>
      </c>
      <c r="J419" s="38">
        <v>-125</v>
      </c>
      <c r="K419" s="38">
        <v>10</v>
      </c>
      <c r="L419" s="237">
        <v>2021</v>
      </c>
      <c r="M419" s="264" t="s">
        <v>7428</v>
      </c>
      <c r="N419" s="157">
        <v>44414.118055555555</v>
      </c>
      <c r="O419" s="157">
        <v>44414.151388888888</v>
      </c>
      <c r="P419" s="157">
        <v>44414.211805555555</v>
      </c>
      <c r="Q419" s="157">
        <v>44414.263194444444</v>
      </c>
      <c r="R419" s="38" t="s">
        <v>1622</v>
      </c>
      <c r="S419" s="239">
        <f t="shared" si="83"/>
        <v>6.0416666667151731E-2</v>
      </c>
      <c r="T419" s="239">
        <f t="shared" si="84"/>
        <v>0.14513888888905058</v>
      </c>
      <c r="U419" s="21">
        <f t="shared" si="85"/>
        <v>0.36250000000291038</v>
      </c>
      <c r="V419"/>
      <c r="W419" s="38">
        <v>204</v>
      </c>
      <c r="X419" s="155"/>
    </row>
    <row r="420" spans="1:24">
      <c r="A420" t="s">
        <v>18</v>
      </c>
      <c r="B420" s="264" t="s">
        <v>7560</v>
      </c>
      <c r="C420" s="261" t="s">
        <v>7415</v>
      </c>
      <c r="D420" s="261" t="s">
        <v>466</v>
      </c>
      <c r="E420" s="261" t="s">
        <v>7416</v>
      </c>
      <c r="F420" s="259" t="s">
        <v>7417</v>
      </c>
      <c r="G420" s="177" t="s">
        <v>273</v>
      </c>
      <c r="H420" s="261" t="s">
        <v>7203</v>
      </c>
      <c r="I420" s="38">
        <v>44</v>
      </c>
      <c r="J420" s="38">
        <v>-125</v>
      </c>
      <c r="K420" s="38">
        <v>10</v>
      </c>
      <c r="L420" s="237">
        <v>2021</v>
      </c>
      <c r="M420" s="264" t="s">
        <v>7560</v>
      </c>
      <c r="N420" s="157">
        <v>44413.681944444441</v>
      </c>
      <c r="O420" s="157">
        <v>44413.72152777778</v>
      </c>
      <c r="P420" s="157">
        <v>44413.84652777778</v>
      </c>
      <c r="Q420" s="157">
        <v>44413.895138888889</v>
      </c>
      <c r="R420" s="38" t="s">
        <v>7267</v>
      </c>
      <c r="S420" s="239">
        <f t="shared" si="83"/>
        <v>0.125</v>
      </c>
      <c r="T420" s="239">
        <f t="shared" si="84"/>
        <v>0.21319444444816327</v>
      </c>
      <c r="U420" s="21">
        <f t="shared" si="85"/>
        <v>0.75</v>
      </c>
      <c r="V420"/>
      <c r="W420" s="38">
        <v>1246</v>
      </c>
      <c r="X420" s="155"/>
    </row>
    <row r="421" spans="1:24">
      <c r="A421" t="s">
        <v>18</v>
      </c>
      <c r="B421" s="264" t="s">
        <v>7427</v>
      </c>
      <c r="C421" s="261" t="s">
        <v>7415</v>
      </c>
      <c r="D421" s="261" t="s">
        <v>466</v>
      </c>
      <c r="E421" s="261" t="s">
        <v>7416</v>
      </c>
      <c r="F421" s="259" t="s">
        <v>7417</v>
      </c>
      <c r="G421" s="177" t="s">
        <v>273</v>
      </c>
      <c r="H421" s="261" t="s">
        <v>7203</v>
      </c>
      <c r="I421" s="38">
        <v>44</v>
      </c>
      <c r="J421" s="38">
        <v>-125</v>
      </c>
      <c r="K421" s="38">
        <v>10</v>
      </c>
      <c r="L421" s="237">
        <v>2021</v>
      </c>
      <c r="M421" s="264" t="s">
        <v>7427</v>
      </c>
      <c r="N421" s="157">
        <v>44413.32708333333</v>
      </c>
      <c r="O421" s="157">
        <v>44413.402777777781</v>
      </c>
      <c r="P421" s="157">
        <v>44413.573611111111</v>
      </c>
      <c r="Q421" s="157">
        <v>44413.615972222222</v>
      </c>
      <c r="R421" s="38" t="s">
        <v>7267</v>
      </c>
      <c r="S421" s="239">
        <f t="shared" si="83"/>
        <v>0.17083333332993789</v>
      </c>
      <c r="T421" s="239">
        <f t="shared" si="84"/>
        <v>0.28888888889196096</v>
      </c>
      <c r="U421" s="21">
        <f t="shared" si="85"/>
        <v>1.0249999999796273</v>
      </c>
      <c r="V421"/>
      <c r="W421" s="38">
        <v>1246</v>
      </c>
      <c r="X421" s="155"/>
    </row>
    <row r="422" spans="1:24">
      <c r="A422" t="s">
        <v>18</v>
      </c>
      <c r="B422" s="264" t="s">
        <v>7426</v>
      </c>
      <c r="C422" s="261" t="s">
        <v>7415</v>
      </c>
      <c r="D422" s="261" t="s">
        <v>466</v>
      </c>
      <c r="E422" s="261" t="s">
        <v>7416</v>
      </c>
      <c r="F422" s="259" t="s">
        <v>7417</v>
      </c>
      <c r="G422" s="177" t="s">
        <v>273</v>
      </c>
      <c r="H422" s="261" t="s">
        <v>7203</v>
      </c>
      <c r="I422" s="38">
        <v>46</v>
      </c>
      <c r="J422" s="38">
        <v>-130</v>
      </c>
      <c r="K422" s="38">
        <v>9</v>
      </c>
      <c r="L422" s="237">
        <v>2021</v>
      </c>
      <c r="M422" s="264" t="s">
        <v>7426</v>
      </c>
      <c r="N422" s="157">
        <v>44411.895138888889</v>
      </c>
      <c r="O422" s="157">
        <v>44411.980555555558</v>
      </c>
      <c r="P422" s="157">
        <v>44412.380555555559</v>
      </c>
      <c r="Q422" s="157">
        <v>44412.463194444441</v>
      </c>
      <c r="R422" s="38" t="s">
        <v>1364</v>
      </c>
      <c r="S422" s="239">
        <f t="shared" si="83"/>
        <v>0.40000000000145519</v>
      </c>
      <c r="T422" s="239">
        <f t="shared" si="84"/>
        <v>0.56805555555183673</v>
      </c>
      <c r="U422" s="21">
        <f t="shared" si="85"/>
        <v>2.4000000000087311</v>
      </c>
      <c r="V422"/>
      <c r="W422" s="38">
        <v>2608</v>
      </c>
      <c r="X422" s="155"/>
    </row>
    <row r="423" spans="1:24">
      <c r="A423" t="s">
        <v>18</v>
      </c>
      <c r="B423" s="264" t="s">
        <v>7425</v>
      </c>
      <c r="C423" s="261" t="s">
        <v>7415</v>
      </c>
      <c r="D423" s="261" t="s">
        <v>466</v>
      </c>
      <c r="E423" s="261" t="s">
        <v>7416</v>
      </c>
      <c r="F423" s="259" t="s">
        <v>7417</v>
      </c>
      <c r="G423" s="177" t="s">
        <v>273</v>
      </c>
      <c r="H423" s="261" t="s">
        <v>7203</v>
      </c>
      <c r="I423" s="38">
        <v>46</v>
      </c>
      <c r="J423" s="38">
        <v>-130</v>
      </c>
      <c r="K423" s="38">
        <v>9</v>
      </c>
      <c r="L423" s="237">
        <v>2021</v>
      </c>
      <c r="M423" s="264" t="s">
        <v>7425</v>
      </c>
      <c r="N423" s="157">
        <v>44411.70208333333</v>
      </c>
      <c r="O423" s="157">
        <v>44411.717361111114</v>
      </c>
      <c r="P423" s="157">
        <v>44411.811805555553</v>
      </c>
      <c r="Q423" s="157">
        <v>44411.82916666667</v>
      </c>
      <c r="R423" s="38" t="s">
        <v>1364</v>
      </c>
      <c r="S423" s="239">
        <f t="shared" si="83"/>
        <v>9.4444444439432118E-2</v>
      </c>
      <c r="T423" s="239">
        <f t="shared" si="84"/>
        <v>0.12708333334012423</v>
      </c>
      <c r="U423" s="21">
        <f t="shared" si="85"/>
        <v>0.56666666663659271</v>
      </c>
      <c r="V423"/>
      <c r="W423" s="38">
        <v>200</v>
      </c>
      <c r="X423" s="155"/>
    </row>
    <row r="424" spans="1:24">
      <c r="A424" t="s">
        <v>18</v>
      </c>
      <c r="B424" s="264" t="s">
        <v>7424</v>
      </c>
      <c r="C424" s="261" t="s">
        <v>7415</v>
      </c>
      <c r="D424" s="261" t="s">
        <v>466</v>
      </c>
      <c r="E424" s="261" t="s">
        <v>7416</v>
      </c>
      <c r="F424" s="259" t="s">
        <v>7417</v>
      </c>
      <c r="G424" s="177" t="s">
        <v>273</v>
      </c>
      <c r="H424" s="261" t="s">
        <v>7203</v>
      </c>
      <c r="I424" s="38">
        <v>46</v>
      </c>
      <c r="J424" s="38">
        <v>-130</v>
      </c>
      <c r="K424" s="38">
        <v>9</v>
      </c>
      <c r="L424" s="237">
        <v>2021</v>
      </c>
      <c r="M424" s="264" t="s">
        <v>7424</v>
      </c>
      <c r="N424" s="157">
        <v>44411.580555555556</v>
      </c>
      <c r="O424" s="157">
        <v>44411.611805555556</v>
      </c>
      <c r="P424" s="157">
        <v>44411.65347222222</v>
      </c>
      <c r="Q424" s="157">
        <v>44411.681250000001</v>
      </c>
      <c r="R424" s="38" t="s">
        <v>1364</v>
      </c>
      <c r="S424" s="239">
        <f t="shared" si="83"/>
        <v>4.1666666664241347E-2</v>
      </c>
      <c r="T424" s="239">
        <f t="shared" si="84"/>
        <v>0.10069444444525288</v>
      </c>
      <c r="U424" s="21">
        <f t="shared" si="85"/>
        <v>0.24999999998544808</v>
      </c>
      <c r="V424"/>
      <c r="W424" s="38">
        <v>193</v>
      </c>
      <c r="X424" s="155" t="s">
        <v>7509</v>
      </c>
    </row>
    <row r="425" spans="1:24">
      <c r="A425" t="s">
        <v>18</v>
      </c>
      <c r="B425" s="264" t="s">
        <v>7423</v>
      </c>
      <c r="C425" s="261" t="s">
        <v>7415</v>
      </c>
      <c r="D425" s="261" t="s">
        <v>466</v>
      </c>
      <c r="E425" s="261" t="s">
        <v>7416</v>
      </c>
      <c r="F425" s="259" t="s">
        <v>7417</v>
      </c>
      <c r="G425" s="177" t="s">
        <v>273</v>
      </c>
      <c r="H425" s="261" t="s">
        <v>7203</v>
      </c>
      <c r="I425" s="38">
        <v>46</v>
      </c>
      <c r="J425" s="38">
        <v>-130</v>
      </c>
      <c r="K425" s="38">
        <v>9</v>
      </c>
      <c r="L425" s="237">
        <v>2021</v>
      </c>
      <c r="M425" s="264" t="s">
        <v>7423</v>
      </c>
      <c r="N425" s="157">
        <v>44411.149305555555</v>
      </c>
      <c r="O425" s="157">
        <v>44411.180555555555</v>
      </c>
      <c r="P425" s="157">
        <v>44411.243750000001</v>
      </c>
      <c r="Q425" s="157">
        <v>44411.273611111108</v>
      </c>
      <c r="R425" s="38" t="s">
        <v>1364</v>
      </c>
      <c r="S425" s="239">
        <f t="shared" si="83"/>
        <v>6.3194444446708076E-2</v>
      </c>
      <c r="T425" s="239">
        <f t="shared" si="84"/>
        <v>0.12430555555329192</v>
      </c>
      <c r="U425" s="21">
        <f t="shared" si="85"/>
        <v>0.37916666668024845</v>
      </c>
      <c r="V425"/>
      <c r="W425" s="38">
        <v>202</v>
      </c>
      <c r="X425" s="155"/>
    </row>
    <row r="426" spans="1:24">
      <c r="A426" t="s">
        <v>18</v>
      </c>
      <c r="B426" s="155" t="s">
        <v>7390</v>
      </c>
      <c r="C426" s="288" t="s">
        <v>7391</v>
      </c>
      <c r="D426" s="261" t="s">
        <v>466</v>
      </c>
      <c r="E426" s="261" t="s">
        <v>7392</v>
      </c>
      <c r="F426" s="289" t="s">
        <v>7521</v>
      </c>
      <c r="G426" s="177" t="s">
        <v>196</v>
      </c>
      <c r="H426" s="155" t="s">
        <v>787</v>
      </c>
      <c r="I426" s="285">
        <v>16</v>
      </c>
      <c r="J426" s="285">
        <v>28.12</v>
      </c>
      <c r="K426" s="237">
        <v>-89.144999999999996</v>
      </c>
      <c r="L426" s="237">
        <v>2021</v>
      </c>
      <c r="M426" s="155" t="s">
        <v>7390</v>
      </c>
      <c r="N426" s="157">
        <v>44363.547222222223</v>
      </c>
      <c r="O426" s="157">
        <v>44363.598611111112</v>
      </c>
      <c r="P426" s="157">
        <v>44363.874305555553</v>
      </c>
      <c r="Q426" s="157">
        <v>44363.913888888892</v>
      </c>
      <c r="R426" s="2" t="s">
        <v>7401</v>
      </c>
      <c r="S426" s="239">
        <f t="shared" ref="S426:S465" si="86">P426 - O426</f>
        <v>0.27569444444088731</v>
      </c>
      <c r="T426" s="239">
        <f t="shared" ref="T426:T465" si="87">Q426 - N426</f>
        <v>0.36666666666860692</v>
      </c>
      <c r="U426" s="21">
        <f t="shared" ref="U426:U465" si="88">((VALUE(S426)) * 24) * 0.25</f>
        <v>1.6541666666453239</v>
      </c>
      <c r="V426"/>
      <c r="W426" s="289">
        <v>1077</v>
      </c>
      <c r="X426" s="155" t="s">
        <v>7410</v>
      </c>
    </row>
    <row r="427" spans="1:24">
      <c r="A427" t="s">
        <v>18</v>
      </c>
      <c r="B427" s="155" t="s">
        <v>7389</v>
      </c>
      <c r="C427" s="288" t="s">
        <v>7391</v>
      </c>
      <c r="D427" s="261" t="s">
        <v>466</v>
      </c>
      <c r="E427" s="261" t="s">
        <v>7392</v>
      </c>
      <c r="F427" s="289" t="s">
        <v>7521</v>
      </c>
      <c r="G427" s="177" t="s">
        <v>196</v>
      </c>
      <c r="H427" s="155" t="s">
        <v>787</v>
      </c>
      <c r="I427" s="285">
        <v>15</v>
      </c>
      <c r="J427" s="285">
        <v>27.77</v>
      </c>
      <c r="K427" s="237">
        <v>-91.51</v>
      </c>
      <c r="L427" s="237">
        <v>2021</v>
      </c>
      <c r="M427" s="155" t="s">
        <v>7389</v>
      </c>
      <c r="N427" s="157">
        <v>44362.234027777777</v>
      </c>
      <c r="O427" s="157">
        <v>44362.256944444445</v>
      </c>
      <c r="P427" s="157">
        <v>44362.525000000001</v>
      </c>
      <c r="Q427" s="157">
        <v>44362.55</v>
      </c>
      <c r="R427" s="2" t="s">
        <v>7400</v>
      </c>
      <c r="S427" s="239">
        <f t="shared" si="86"/>
        <v>0.26805555555620231</v>
      </c>
      <c r="T427" s="239">
        <f t="shared" si="87"/>
        <v>0.31597222222626442</v>
      </c>
      <c r="U427" s="21">
        <f t="shared" si="88"/>
        <v>1.6083333333372138</v>
      </c>
      <c r="V427"/>
      <c r="W427" s="289">
        <v>564</v>
      </c>
      <c r="X427" s="155" t="s">
        <v>7408</v>
      </c>
    </row>
    <row r="428" spans="1:24">
      <c r="A428" t="s">
        <v>18</v>
      </c>
      <c r="B428" s="155" t="s">
        <v>7388</v>
      </c>
      <c r="C428" s="288" t="s">
        <v>7391</v>
      </c>
      <c r="D428" s="261" t="s">
        <v>466</v>
      </c>
      <c r="E428" s="261" t="s">
        <v>7392</v>
      </c>
      <c r="F428" s="289" t="s">
        <v>7521</v>
      </c>
      <c r="G428" s="177" t="s">
        <v>196</v>
      </c>
      <c r="H428" s="155" t="s">
        <v>787</v>
      </c>
      <c r="I428" s="285">
        <v>15</v>
      </c>
      <c r="J428" s="285">
        <v>27.720800000000001</v>
      </c>
      <c r="K428" s="237">
        <v>-91.28</v>
      </c>
      <c r="L428" s="237">
        <v>2021</v>
      </c>
      <c r="M428" s="155" t="s">
        <v>7388</v>
      </c>
      <c r="N428" s="157">
        <v>44361.586805555555</v>
      </c>
      <c r="O428" s="157">
        <v>44361.613888888889</v>
      </c>
      <c r="P428" s="157">
        <v>44361.686805555553</v>
      </c>
      <c r="Q428" s="157">
        <v>44361.714583333334</v>
      </c>
      <c r="R428" s="2" t="s">
        <v>7399</v>
      </c>
      <c r="S428" s="239">
        <f t="shared" si="86"/>
        <v>7.2916666664241347E-2</v>
      </c>
      <c r="T428" s="239">
        <f t="shared" si="87"/>
        <v>0.12777777777955635</v>
      </c>
      <c r="U428" s="21">
        <f t="shared" si="88"/>
        <v>0.43749999998544808</v>
      </c>
      <c r="V428"/>
      <c r="W428" s="289">
        <v>657</v>
      </c>
      <c r="X428" s="155" t="s">
        <v>7409</v>
      </c>
    </row>
    <row r="429" spans="1:24">
      <c r="A429" t="s">
        <v>18</v>
      </c>
      <c r="B429" s="155" t="s">
        <v>7387</v>
      </c>
      <c r="C429" s="288" t="s">
        <v>7391</v>
      </c>
      <c r="D429" s="261" t="s">
        <v>466</v>
      </c>
      <c r="E429" s="261" t="s">
        <v>7392</v>
      </c>
      <c r="F429" s="289" t="s">
        <v>7521</v>
      </c>
      <c r="G429" s="177" t="s">
        <v>196</v>
      </c>
      <c r="H429" s="155" t="s">
        <v>787</v>
      </c>
      <c r="I429" s="237">
        <v>15</v>
      </c>
      <c r="J429" s="285">
        <v>27.720800000000001</v>
      </c>
      <c r="K429" s="237">
        <v>-91.28</v>
      </c>
      <c r="L429" s="237">
        <v>2021</v>
      </c>
      <c r="M429" s="155" t="s">
        <v>7387</v>
      </c>
      <c r="N429" s="157">
        <v>44360.76458333333</v>
      </c>
      <c r="O429" s="157">
        <v>44360.792361111111</v>
      </c>
      <c r="P429" s="157">
        <v>44361.068749999999</v>
      </c>
      <c r="Q429" s="157">
        <v>44361.092361111114</v>
      </c>
      <c r="R429" s="2" t="s">
        <v>7399</v>
      </c>
      <c r="S429" s="239">
        <f t="shared" si="86"/>
        <v>0.27638888888759539</v>
      </c>
      <c r="T429" s="239">
        <f t="shared" si="87"/>
        <v>0.32777777778392192</v>
      </c>
      <c r="U429" s="21">
        <f t="shared" si="88"/>
        <v>1.6583333333255723</v>
      </c>
      <c r="V429"/>
      <c r="W429" s="289">
        <v>660</v>
      </c>
      <c r="X429" s="155" t="s">
        <v>7408</v>
      </c>
    </row>
    <row r="430" spans="1:24">
      <c r="A430" t="s">
        <v>18</v>
      </c>
      <c r="B430" s="155" t="s">
        <v>7386</v>
      </c>
      <c r="C430" s="288" t="s">
        <v>7391</v>
      </c>
      <c r="D430" s="261" t="s">
        <v>466</v>
      </c>
      <c r="E430" s="261" t="s">
        <v>7392</v>
      </c>
      <c r="F430" s="289" t="s">
        <v>7521</v>
      </c>
      <c r="G430" s="177" t="s">
        <v>196</v>
      </c>
      <c r="H430" s="155" t="s">
        <v>787</v>
      </c>
      <c r="I430" s="237">
        <v>15</v>
      </c>
      <c r="J430" s="285">
        <v>27.74</v>
      </c>
      <c r="K430" s="237">
        <v>-91.23</v>
      </c>
      <c r="L430" s="237">
        <v>2021</v>
      </c>
      <c r="M430" s="155" t="s">
        <v>7386</v>
      </c>
      <c r="N430" s="157">
        <v>44360.597222222219</v>
      </c>
      <c r="O430" s="157">
        <v>44360.620833333334</v>
      </c>
      <c r="P430" s="157">
        <v>44360.693749999999</v>
      </c>
      <c r="Q430" s="157">
        <v>44360.720138888886</v>
      </c>
      <c r="R430" s="2" t="s">
        <v>7398</v>
      </c>
      <c r="S430" s="239">
        <f t="shared" si="86"/>
        <v>7.2916666664241347E-2</v>
      </c>
      <c r="T430" s="239">
        <f t="shared" si="87"/>
        <v>0.12291666666715173</v>
      </c>
      <c r="U430" s="21">
        <f t="shared" si="88"/>
        <v>0.43749999998544808</v>
      </c>
      <c r="V430"/>
      <c r="W430" s="289">
        <v>550</v>
      </c>
      <c r="X430" s="155" t="s">
        <v>7409</v>
      </c>
    </row>
    <row r="431" spans="1:24">
      <c r="A431" t="s">
        <v>18</v>
      </c>
      <c r="B431" s="261" t="s">
        <v>7385</v>
      </c>
      <c r="C431" s="288" t="s">
        <v>7391</v>
      </c>
      <c r="D431" s="261" t="s">
        <v>466</v>
      </c>
      <c r="E431" s="261" t="s">
        <v>7392</v>
      </c>
      <c r="F431" s="289" t="s">
        <v>7521</v>
      </c>
      <c r="G431" s="177" t="s">
        <v>196</v>
      </c>
      <c r="H431" s="155" t="s">
        <v>787</v>
      </c>
      <c r="I431" s="13">
        <v>15</v>
      </c>
      <c r="J431" s="13">
        <v>27.74</v>
      </c>
      <c r="K431" s="13">
        <v>-91.23</v>
      </c>
      <c r="L431" s="237">
        <v>2021</v>
      </c>
      <c r="M431" s="261" t="s">
        <v>7385</v>
      </c>
      <c r="N431" s="157">
        <v>44359.609722222223</v>
      </c>
      <c r="O431" s="157">
        <v>44359.634722222225</v>
      </c>
      <c r="P431" s="157">
        <v>44359.989583333336</v>
      </c>
      <c r="Q431" s="157">
        <v>44360.011111111111</v>
      </c>
      <c r="R431" s="2" t="s">
        <v>7398</v>
      </c>
      <c r="S431" s="239">
        <f t="shared" si="86"/>
        <v>0.35486111111094942</v>
      </c>
      <c r="T431" s="239">
        <f t="shared" si="87"/>
        <v>0.40138888888759539</v>
      </c>
      <c r="U431" s="21">
        <f t="shared" si="88"/>
        <v>2.1291666666656965</v>
      </c>
      <c r="V431"/>
      <c r="W431" s="28">
        <v>561</v>
      </c>
      <c r="X431" s="155" t="s">
        <v>7408</v>
      </c>
    </row>
    <row r="432" spans="1:24">
      <c r="A432" t="s">
        <v>18</v>
      </c>
      <c r="B432" s="155" t="s">
        <v>7384</v>
      </c>
      <c r="C432" s="261" t="s">
        <v>7391</v>
      </c>
      <c r="D432" s="155" t="s">
        <v>466</v>
      </c>
      <c r="E432" s="261" t="s">
        <v>7392</v>
      </c>
      <c r="F432" s="289" t="s">
        <v>7521</v>
      </c>
      <c r="G432" s="177" t="s">
        <v>196</v>
      </c>
      <c r="H432" s="155" t="s">
        <v>787</v>
      </c>
      <c r="I432" s="285">
        <v>16</v>
      </c>
      <c r="J432" s="285">
        <v>25.95</v>
      </c>
      <c r="K432" s="237">
        <v>-84.95</v>
      </c>
      <c r="L432" s="237">
        <v>2021</v>
      </c>
      <c r="M432" s="155" t="s">
        <v>7384</v>
      </c>
      <c r="N432" s="157">
        <v>44357.113888888889</v>
      </c>
      <c r="O432" s="157">
        <v>44357.209027777775</v>
      </c>
      <c r="P432" s="157">
        <v>44357.695833333331</v>
      </c>
      <c r="Q432" s="157">
        <v>44357.781944444447</v>
      </c>
      <c r="R432" s="38" t="s">
        <v>7397</v>
      </c>
      <c r="S432" s="239">
        <f t="shared" si="86"/>
        <v>0.48680555555620231</v>
      </c>
      <c r="T432" s="239">
        <f t="shared" si="87"/>
        <v>0.6680555555576575</v>
      </c>
      <c r="U432" s="21">
        <f t="shared" si="88"/>
        <v>2.9208333333372138</v>
      </c>
      <c r="V432"/>
      <c r="W432" s="285">
        <v>3303</v>
      </c>
      <c r="X432" s="155" t="s">
        <v>7408</v>
      </c>
    </row>
    <row r="433" spans="1:24">
      <c r="A433" t="s">
        <v>18</v>
      </c>
      <c r="B433" s="155" t="s">
        <v>7383</v>
      </c>
      <c r="C433" s="261" t="s">
        <v>7391</v>
      </c>
      <c r="D433" s="155" t="s">
        <v>466</v>
      </c>
      <c r="E433" s="261" t="s">
        <v>7392</v>
      </c>
      <c r="F433" s="289" t="s">
        <v>7521</v>
      </c>
      <c r="G433" s="177" t="s">
        <v>284</v>
      </c>
      <c r="H433" s="155" t="s">
        <v>7402</v>
      </c>
      <c r="I433" s="285"/>
      <c r="J433" s="285"/>
      <c r="K433" s="237"/>
      <c r="L433" s="237">
        <v>2021</v>
      </c>
      <c r="M433" s="155" t="s">
        <v>7383</v>
      </c>
      <c r="N433" s="157">
        <v>44352.992361111108</v>
      </c>
      <c r="O433" s="157">
        <v>44353.052777777775</v>
      </c>
      <c r="P433" s="157">
        <v>44353.072916666664</v>
      </c>
      <c r="Q433" s="157">
        <v>44353.102083333331</v>
      </c>
      <c r="R433" s="38" t="s">
        <v>893</v>
      </c>
      <c r="S433" s="239">
        <f t="shared" si="86"/>
        <v>2.0138888889050577E-2</v>
      </c>
      <c r="T433" s="239">
        <f t="shared" si="87"/>
        <v>0.10972222222335404</v>
      </c>
      <c r="U433" s="21">
        <f t="shared" si="88"/>
        <v>0.12083333333430346</v>
      </c>
      <c r="V433"/>
      <c r="W433" s="285">
        <v>984</v>
      </c>
      <c r="X433" s="155" t="s">
        <v>7407</v>
      </c>
    </row>
    <row r="434" spans="1:24">
      <c r="A434" t="s">
        <v>18</v>
      </c>
      <c r="B434" s="155" t="s">
        <v>7382</v>
      </c>
      <c r="C434" s="261" t="s">
        <v>7391</v>
      </c>
      <c r="D434" s="155" t="s">
        <v>466</v>
      </c>
      <c r="E434" s="261" t="s">
        <v>7392</v>
      </c>
      <c r="F434" s="289" t="s">
        <v>7521</v>
      </c>
      <c r="G434" s="177" t="s">
        <v>284</v>
      </c>
      <c r="H434" s="155" t="s">
        <v>7402</v>
      </c>
      <c r="I434" s="285"/>
      <c r="J434" s="285"/>
      <c r="K434" s="237"/>
      <c r="L434" s="237">
        <v>2021</v>
      </c>
      <c r="M434" s="155" t="s">
        <v>7382</v>
      </c>
      <c r="N434" s="157">
        <v>44351.811805555553</v>
      </c>
      <c r="O434" s="157"/>
      <c r="P434" s="157"/>
      <c r="Q434" s="157">
        <v>44351.852777777778</v>
      </c>
      <c r="R434" s="38" t="s">
        <v>893</v>
      </c>
      <c r="S434" s="239">
        <f t="shared" si="86"/>
        <v>0</v>
      </c>
      <c r="T434" s="239">
        <f t="shared" si="87"/>
        <v>4.0972222224809229E-2</v>
      </c>
      <c r="U434" s="21">
        <f t="shared" si="88"/>
        <v>0</v>
      </c>
      <c r="V434"/>
      <c r="W434" s="285">
        <v>412</v>
      </c>
      <c r="X434" s="155" t="s">
        <v>7407</v>
      </c>
    </row>
    <row r="435" spans="1:24">
      <c r="A435" t="s">
        <v>18</v>
      </c>
      <c r="B435" s="155" t="s">
        <v>7381</v>
      </c>
      <c r="C435" s="261" t="s">
        <v>7391</v>
      </c>
      <c r="D435" s="155" t="s">
        <v>466</v>
      </c>
      <c r="E435" s="261" t="s">
        <v>7392</v>
      </c>
      <c r="F435" s="289" t="s">
        <v>7521</v>
      </c>
      <c r="G435" s="177" t="s">
        <v>284</v>
      </c>
      <c r="H435" s="155" t="s">
        <v>7402</v>
      </c>
      <c r="I435" s="285">
        <v>18</v>
      </c>
      <c r="J435" s="285">
        <v>32.5</v>
      </c>
      <c r="K435" s="237">
        <v>-76</v>
      </c>
      <c r="L435" s="237">
        <v>2021</v>
      </c>
      <c r="M435" s="155" t="s">
        <v>7381</v>
      </c>
      <c r="N435" s="157">
        <v>44351.159722222219</v>
      </c>
      <c r="O435" s="157">
        <v>44351.227083333331</v>
      </c>
      <c r="P435" s="157">
        <v>44351.479861111111</v>
      </c>
      <c r="Q435" s="157">
        <v>44351.548611111109</v>
      </c>
      <c r="R435" s="38" t="s">
        <v>1494</v>
      </c>
      <c r="S435" s="239">
        <f t="shared" si="86"/>
        <v>0.25277777777955635</v>
      </c>
      <c r="T435" s="239">
        <f t="shared" si="87"/>
        <v>0.38888888889050577</v>
      </c>
      <c r="U435" s="21">
        <f t="shared" si="88"/>
        <v>1.5166666666773381</v>
      </c>
      <c r="V435"/>
      <c r="W435" s="285">
        <v>2170</v>
      </c>
      <c r="X435" s="155" t="s">
        <v>7403</v>
      </c>
    </row>
    <row r="436" spans="1:24">
      <c r="A436" t="s">
        <v>18</v>
      </c>
      <c r="B436" s="155" t="s">
        <v>7380</v>
      </c>
      <c r="C436" s="261" t="s">
        <v>7391</v>
      </c>
      <c r="D436" s="155" t="s">
        <v>466</v>
      </c>
      <c r="E436" s="261" t="s">
        <v>7392</v>
      </c>
      <c r="F436" s="289" t="s">
        <v>7521</v>
      </c>
      <c r="G436" s="177" t="s">
        <v>284</v>
      </c>
      <c r="H436" s="155" t="s">
        <v>7402</v>
      </c>
      <c r="I436" s="285">
        <v>18</v>
      </c>
      <c r="J436" s="285">
        <v>34.94</v>
      </c>
      <c r="K436" s="237">
        <v>-75.31</v>
      </c>
      <c r="L436" s="237">
        <v>2021</v>
      </c>
      <c r="M436" s="155" t="s">
        <v>7380</v>
      </c>
      <c r="N436" s="157">
        <v>44348.81527777778</v>
      </c>
      <c r="O436" s="157">
        <v>44348.915972222225</v>
      </c>
      <c r="P436" s="157">
        <v>44349.625694444447</v>
      </c>
      <c r="Q436" s="157">
        <v>44349.707638888889</v>
      </c>
      <c r="R436" s="38" t="s">
        <v>7396</v>
      </c>
      <c r="S436" s="239">
        <f t="shared" si="86"/>
        <v>0.70972222222189885</v>
      </c>
      <c r="T436" s="239">
        <f t="shared" si="87"/>
        <v>0.89236111110949423</v>
      </c>
      <c r="U436" s="21">
        <f t="shared" si="88"/>
        <v>4.2583333333313931</v>
      </c>
      <c r="V436"/>
      <c r="W436" s="285">
        <v>2794</v>
      </c>
      <c r="X436" s="155" t="s">
        <v>7406</v>
      </c>
    </row>
    <row r="437" spans="1:24">
      <c r="A437" t="s">
        <v>18</v>
      </c>
      <c r="B437" s="155" t="s">
        <v>7379</v>
      </c>
      <c r="C437" s="261" t="s">
        <v>7391</v>
      </c>
      <c r="D437" s="155" t="s">
        <v>466</v>
      </c>
      <c r="E437" s="261" t="s">
        <v>7392</v>
      </c>
      <c r="F437" s="289" t="s">
        <v>7521</v>
      </c>
      <c r="G437" s="177" t="s">
        <v>284</v>
      </c>
      <c r="H437" s="155" t="s">
        <v>7402</v>
      </c>
      <c r="I437" s="285">
        <v>18</v>
      </c>
      <c r="J437" s="285">
        <v>34.94</v>
      </c>
      <c r="K437" s="237">
        <v>-75.31</v>
      </c>
      <c r="L437" s="237">
        <v>2021</v>
      </c>
      <c r="M437" s="155" t="s">
        <v>7379</v>
      </c>
      <c r="N437" s="157">
        <v>44348.265972222223</v>
      </c>
      <c r="O437" s="157">
        <v>44348.282638888886</v>
      </c>
      <c r="P437" s="157">
        <v>44348.446527777778</v>
      </c>
      <c r="Q437" s="157">
        <v>44348.459027777775</v>
      </c>
      <c r="R437" s="38" t="s">
        <v>7395</v>
      </c>
      <c r="S437" s="239">
        <f t="shared" si="86"/>
        <v>0.16388888889196096</v>
      </c>
      <c r="T437" s="239">
        <f t="shared" si="87"/>
        <v>0.19305555555183673</v>
      </c>
      <c r="U437" s="21">
        <f t="shared" si="88"/>
        <v>0.98333333335176576</v>
      </c>
      <c r="V437"/>
      <c r="W437" s="285">
        <v>241</v>
      </c>
      <c r="X437" s="155" t="s">
        <v>7405</v>
      </c>
    </row>
    <row r="438" spans="1:24">
      <c r="A438" t="s">
        <v>18</v>
      </c>
      <c r="B438" s="155" t="s">
        <v>7378</v>
      </c>
      <c r="C438" s="261" t="s">
        <v>7391</v>
      </c>
      <c r="D438" s="155" t="s">
        <v>466</v>
      </c>
      <c r="E438" s="261" t="s">
        <v>7392</v>
      </c>
      <c r="F438" s="289" t="s">
        <v>7521</v>
      </c>
      <c r="G438" s="177" t="s">
        <v>284</v>
      </c>
      <c r="H438" s="155" t="s">
        <v>7402</v>
      </c>
      <c r="I438" s="285">
        <v>18</v>
      </c>
      <c r="J438" s="285">
        <v>37.520000000000003</v>
      </c>
      <c r="K438" s="237">
        <v>-74.14</v>
      </c>
      <c r="L438" s="237">
        <v>2021</v>
      </c>
      <c r="M438" s="155" t="s">
        <v>7378</v>
      </c>
      <c r="N438" s="157">
        <v>44345.518055555556</v>
      </c>
      <c r="O438" s="157">
        <v>44345.559027777781</v>
      </c>
      <c r="P438" s="157">
        <v>44345.813194444447</v>
      </c>
      <c r="Q438" s="157">
        <v>44345.85</v>
      </c>
      <c r="R438" s="38" t="s">
        <v>7394</v>
      </c>
      <c r="S438" s="239">
        <f t="shared" si="86"/>
        <v>0.25416666666569654</v>
      </c>
      <c r="T438" s="239">
        <f t="shared" si="87"/>
        <v>0.3319444444423425</v>
      </c>
      <c r="U438" s="21">
        <f t="shared" si="88"/>
        <v>1.5249999999941792</v>
      </c>
      <c r="V438"/>
      <c r="W438" s="285">
        <v>1046</v>
      </c>
      <c r="X438" s="155" t="s">
        <v>7403</v>
      </c>
    </row>
    <row r="439" spans="1:24">
      <c r="A439" t="s">
        <v>18</v>
      </c>
      <c r="B439" s="155" t="s">
        <v>7377</v>
      </c>
      <c r="C439" s="261" t="s">
        <v>7391</v>
      </c>
      <c r="D439" s="155" t="s">
        <v>466</v>
      </c>
      <c r="E439" s="261" t="s">
        <v>7392</v>
      </c>
      <c r="F439" s="289" t="s">
        <v>7521</v>
      </c>
      <c r="G439" s="177" t="s">
        <v>284</v>
      </c>
      <c r="H439" s="155" t="s">
        <v>7402</v>
      </c>
      <c r="I439" s="285">
        <v>18</v>
      </c>
      <c r="J439" s="285">
        <v>38</v>
      </c>
      <c r="K439" s="237">
        <v>-73.849999999999994</v>
      </c>
      <c r="L439" s="237">
        <v>2021</v>
      </c>
      <c r="M439" s="155" t="s">
        <v>7377</v>
      </c>
      <c r="N439" s="157">
        <v>44344.956944444442</v>
      </c>
      <c r="O439" s="157">
        <v>44344.975694444445</v>
      </c>
      <c r="P439" s="157">
        <v>44344.995833333334</v>
      </c>
      <c r="Q439" s="157">
        <v>44345.012499999997</v>
      </c>
      <c r="R439" s="38" t="s">
        <v>2434</v>
      </c>
      <c r="S439" s="239">
        <f t="shared" si="86"/>
        <v>2.0138888889050577E-2</v>
      </c>
      <c r="T439" s="239">
        <f t="shared" si="87"/>
        <v>5.5555555554747116E-2</v>
      </c>
      <c r="U439" s="21">
        <f t="shared" si="88"/>
        <v>0.12083333333430346</v>
      </c>
      <c r="V439"/>
      <c r="W439" s="285">
        <v>388</v>
      </c>
      <c r="X439" s="155" t="s">
        <v>7404</v>
      </c>
    </row>
    <row r="440" spans="1:24">
      <c r="A440" t="s">
        <v>18</v>
      </c>
      <c r="B440" s="155" t="s">
        <v>7376</v>
      </c>
      <c r="C440" s="261" t="s">
        <v>7391</v>
      </c>
      <c r="D440" s="155" t="s">
        <v>466</v>
      </c>
      <c r="E440" s="261" t="s">
        <v>7392</v>
      </c>
      <c r="F440" s="289" t="s">
        <v>7521</v>
      </c>
      <c r="G440" s="177" t="s">
        <v>284</v>
      </c>
      <c r="H440" s="155" t="s">
        <v>7402</v>
      </c>
      <c r="I440" s="285">
        <v>18</v>
      </c>
      <c r="J440" s="285">
        <v>38</v>
      </c>
      <c r="K440" s="237">
        <v>-73.849999999999994</v>
      </c>
      <c r="L440" s="237">
        <v>2021</v>
      </c>
      <c r="M440" s="155" t="s">
        <v>7376</v>
      </c>
      <c r="N440" s="157">
        <v>44344.321527777778</v>
      </c>
      <c r="O440" s="157">
        <v>44344.343055555553</v>
      </c>
      <c r="P440" s="157">
        <v>44344.668055555558</v>
      </c>
      <c r="Q440" s="157">
        <v>44344.698611111111</v>
      </c>
      <c r="R440" s="38" t="s">
        <v>2434</v>
      </c>
      <c r="S440" s="239">
        <f t="shared" si="86"/>
        <v>0.32500000000436557</v>
      </c>
      <c r="T440" s="239">
        <f t="shared" si="87"/>
        <v>0.37708333333284827</v>
      </c>
      <c r="U440" s="21">
        <f t="shared" si="88"/>
        <v>1.9500000000261934</v>
      </c>
      <c r="V440"/>
      <c r="W440" s="285">
        <v>412</v>
      </c>
      <c r="X440" s="155" t="s">
        <v>7403</v>
      </c>
    </row>
    <row r="441" spans="1:24">
      <c r="A441" t="s">
        <v>18</v>
      </c>
      <c r="B441" s="155" t="s">
        <v>7345</v>
      </c>
      <c r="C441" s="261" t="s">
        <v>7321</v>
      </c>
      <c r="D441" s="155" t="s">
        <v>1519</v>
      </c>
      <c r="E441" s="261" t="s">
        <v>7322</v>
      </c>
      <c r="F441" s="259" t="s">
        <v>7323</v>
      </c>
      <c r="G441" s="177" t="s">
        <v>206</v>
      </c>
      <c r="H441" s="155" t="s">
        <v>7326</v>
      </c>
      <c r="I441" s="285">
        <v>9</v>
      </c>
      <c r="J441" s="285">
        <v>-104</v>
      </c>
      <c r="K441" s="237">
        <v>13</v>
      </c>
      <c r="L441" s="237">
        <v>2021</v>
      </c>
      <c r="M441" s="155" t="s">
        <v>7345</v>
      </c>
      <c r="N441" s="157">
        <v>44304.70416666667</v>
      </c>
      <c r="O441" s="157">
        <v>44304.779861111114</v>
      </c>
      <c r="P441" s="157">
        <v>44305.522222222222</v>
      </c>
      <c r="Q441" s="157">
        <v>44305.597916666666</v>
      </c>
      <c r="R441" s="38" t="s">
        <v>7362</v>
      </c>
      <c r="S441" s="239">
        <f t="shared" si="86"/>
        <v>0.74236111110803904</v>
      </c>
      <c r="T441" s="239">
        <f t="shared" si="87"/>
        <v>0.89374999999563443</v>
      </c>
      <c r="U441" s="21">
        <f t="shared" si="88"/>
        <v>4.4541666666482342</v>
      </c>
      <c r="V441"/>
      <c r="W441" s="285">
        <v>2516.8629999999998</v>
      </c>
      <c r="X441" s="155" t="s">
        <v>7361</v>
      </c>
    </row>
    <row r="442" spans="1:24">
      <c r="A442" t="s">
        <v>18</v>
      </c>
      <c r="B442" s="155" t="s">
        <v>7344</v>
      </c>
      <c r="C442" s="261" t="s">
        <v>7321</v>
      </c>
      <c r="D442" s="155" t="s">
        <v>1519</v>
      </c>
      <c r="E442" s="261" t="s">
        <v>7322</v>
      </c>
      <c r="F442" s="259" t="s">
        <v>7323</v>
      </c>
      <c r="G442" s="177" t="s">
        <v>206</v>
      </c>
      <c r="H442" s="155" t="s">
        <v>7326</v>
      </c>
      <c r="I442" s="285">
        <v>9</v>
      </c>
      <c r="J442" s="285">
        <v>-104</v>
      </c>
      <c r="K442" s="237">
        <v>13</v>
      </c>
      <c r="L442" s="237">
        <v>2021</v>
      </c>
      <c r="M442" s="155" t="s">
        <v>7344</v>
      </c>
      <c r="N442" s="157">
        <v>44303.244444444441</v>
      </c>
      <c r="O442" s="157">
        <v>44303.318749999999</v>
      </c>
      <c r="P442" s="157">
        <v>44304.01458333333</v>
      </c>
      <c r="Q442" s="157">
        <v>44304.081250000003</v>
      </c>
      <c r="R442" s="38" t="s">
        <v>7362</v>
      </c>
      <c r="S442" s="239">
        <f t="shared" si="86"/>
        <v>0.69583333333139308</v>
      </c>
      <c r="T442" s="239">
        <f t="shared" si="87"/>
        <v>0.83680555556202307</v>
      </c>
      <c r="U442" s="21">
        <f t="shared" si="88"/>
        <v>4.1749999999883585</v>
      </c>
      <c r="V442"/>
      <c r="W442" s="285">
        <v>2440.587</v>
      </c>
      <c r="X442" s="155" t="s">
        <v>7355</v>
      </c>
    </row>
    <row r="443" spans="1:24">
      <c r="A443" t="s">
        <v>18</v>
      </c>
      <c r="B443" s="155" t="s">
        <v>7343</v>
      </c>
      <c r="C443" s="261" t="s">
        <v>7321</v>
      </c>
      <c r="D443" s="155" t="s">
        <v>1519</v>
      </c>
      <c r="E443" s="261" t="s">
        <v>7322</v>
      </c>
      <c r="F443" s="259" t="s">
        <v>7323</v>
      </c>
      <c r="G443" s="177" t="s">
        <v>206</v>
      </c>
      <c r="H443" s="155" t="s">
        <v>7326</v>
      </c>
      <c r="I443" s="285">
        <v>9</v>
      </c>
      <c r="J443" s="285">
        <v>-104</v>
      </c>
      <c r="K443" s="237">
        <v>13</v>
      </c>
      <c r="L443" s="237">
        <v>2021</v>
      </c>
      <c r="M443" s="155" t="s">
        <v>7343</v>
      </c>
      <c r="N443" s="157">
        <v>44302.433333333334</v>
      </c>
      <c r="O443" s="157">
        <v>44302.511805555558</v>
      </c>
      <c r="P443" s="157">
        <v>44303.008333333331</v>
      </c>
      <c r="Q443" s="157">
        <v>44303.076388888891</v>
      </c>
      <c r="R443" s="38" t="s">
        <v>7362</v>
      </c>
      <c r="S443" s="239">
        <f t="shared" si="86"/>
        <v>0.49652777777373558</v>
      </c>
      <c r="T443" s="239">
        <f t="shared" si="87"/>
        <v>0.64305555555620231</v>
      </c>
      <c r="U443" s="21">
        <f t="shared" si="88"/>
        <v>2.9791666666424135</v>
      </c>
      <c r="V443"/>
      <c r="W443" s="285">
        <v>2505.875</v>
      </c>
      <c r="X443" s="155" t="s">
        <v>7360</v>
      </c>
    </row>
    <row r="444" spans="1:24">
      <c r="A444" t="s">
        <v>18</v>
      </c>
      <c r="B444" s="155" t="s">
        <v>7342</v>
      </c>
      <c r="C444" s="261" t="s">
        <v>7321</v>
      </c>
      <c r="D444" s="155" t="s">
        <v>1519</v>
      </c>
      <c r="E444" s="261" t="s">
        <v>7322</v>
      </c>
      <c r="F444" s="259" t="s">
        <v>7323</v>
      </c>
      <c r="G444" s="177" t="s">
        <v>206</v>
      </c>
      <c r="H444" s="155" t="s">
        <v>7326</v>
      </c>
      <c r="I444" s="285">
        <v>9</v>
      </c>
      <c r="J444" s="285">
        <v>-104</v>
      </c>
      <c r="K444" s="237">
        <v>13</v>
      </c>
      <c r="L444" s="237">
        <v>2021</v>
      </c>
      <c r="M444" s="155" t="s">
        <v>7342</v>
      </c>
      <c r="N444" s="157">
        <v>44301.588888888888</v>
      </c>
      <c r="O444" s="157">
        <v>44301.663194444445</v>
      </c>
      <c r="P444" s="157">
        <v>44302.179166666669</v>
      </c>
      <c r="Q444" s="157">
        <v>44302.248611111114</v>
      </c>
      <c r="R444" s="38" t="s">
        <v>7362</v>
      </c>
      <c r="S444" s="239">
        <f t="shared" si="86"/>
        <v>0.51597222222335404</v>
      </c>
      <c r="T444" s="239">
        <f t="shared" si="87"/>
        <v>0.65972222222626442</v>
      </c>
      <c r="U444" s="21">
        <f t="shared" si="88"/>
        <v>3.0958333333401242</v>
      </c>
      <c r="V444"/>
      <c r="W444" s="285">
        <v>2504.5729999999999</v>
      </c>
      <c r="X444" s="155" t="s">
        <v>7359</v>
      </c>
    </row>
    <row r="445" spans="1:24">
      <c r="A445" t="s">
        <v>18</v>
      </c>
      <c r="B445" s="155" t="s">
        <v>7341</v>
      </c>
      <c r="C445" s="261" t="s">
        <v>7321</v>
      </c>
      <c r="D445" s="155" t="s">
        <v>1519</v>
      </c>
      <c r="E445" s="261" t="s">
        <v>7322</v>
      </c>
      <c r="F445" s="259" t="s">
        <v>7323</v>
      </c>
      <c r="G445" s="177" t="s">
        <v>206</v>
      </c>
      <c r="H445" s="155" t="s">
        <v>7326</v>
      </c>
      <c r="I445" s="285">
        <v>9</v>
      </c>
      <c r="J445" s="285">
        <v>-104</v>
      </c>
      <c r="K445" s="237">
        <v>13</v>
      </c>
      <c r="L445" s="237">
        <v>2021</v>
      </c>
      <c r="M445" s="155" t="s">
        <v>7341</v>
      </c>
      <c r="N445" s="157">
        <v>44300.603472222225</v>
      </c>
      <c r="O445" s="157">
        <v>44300.675000000003</v>
      </c>
      <c r="P445" s="157">
        <v>44301.19027777778</v>
      </c>
      <c r="Q445" s="157">
        <v>44301.254166666666</v>
      </c>
      <c r="R445" s="38" t="s">
        <v>7362</v>
      </c>
      <c r="S445" s="239">
        <f t="shared" si="86"/>
        <v>0.51527777777664596</v>
      </c>
      <c r="T445" s="239">
        <f t="shared" si="87"/>
        <v>0.65069444444088731</v>
      </c>
      <c r="U445" s="21">
        <f t="shared" si="88"/>
        <v>3.0916666666598758</v>
      </c>
      <c r="V445"/>
      <c r="W445" s="285">
        <v>2418.8159999999998</v>
      </c>
      <c r="X445" s="155" t="s">
        <v>7355</v>
      </c>
    </row>
    <row r="446" spans="1:24">
      <c r="A446" t="s">
        <v>18</v>
      </c>
      <c r="B446" s="155" t="s">
        <v>7340</v>
      </c>
      <c r="C446" s="261" t="s">
        <v>7321</v>
      </c>
      <c r="D446" s="155" t="s">
        <v>1519</v>
      </c>
      <c r="E446" s="261" t="s">
        <v>7322</v>
      </c>
      <c r="F446" s="259" t="s">
        <v>7323</v>
      </c>
      <c r="G446" s="177" t="s">
        <v>206</v>
      </c>
      <c r="H446" s="155" t="s">
        <v>7326</v>
      </c>
      <c r="I446" s="285">
        <v>9</v>
      </c>
      <c r="J446" s="285">
        <v>-104</v>
      </c>
      <c r="K446" s="237">
        <v>13</v>
      </c>
      <c r="L446" s="237">
        <v>2021</v>
      </c>
      <c r="M446" s="155" t="s">
        <v>7340</v>
      </c>
      <c r="N446" s="157">
        <v>44299.765277777777</v>
      </c>
      <c r="O446" s="157">
        <v>44299.838194444441</v>
      </c>
      <c r="P446" s="157">
        <v>44300.202777777777</v>
      </c>
      <c r="Q446" s="157">
        <v>44300.265972222223</v>
      </c>
      <c r="R446" s="38" t="s">
        <v>7362</v>
      </c>
      <c r="S446" s="239">
        <f t="shared" si="86"/>
        <v>0.36458333333575865</v>
      </c>
      <c r="T446" s="239">
        <f t="shared" si="87"/>
        <v>0.50069444444670808</v>
      </c>
      <c r="U446" s="21">
        <f t="shared" si="88"/>
        <v>2.1875000000145519</v>
      </c>
      <c r="V446"/>
      <c r="W446" s="285">
        <v>2512.0770000000002</v>
      </c>
      <c r="X446" s="155" t="s">
        <v>7358</v>
      </c>
    </row>
    <row r="447" spans="1:24">
      <c r="A447" t="s">
        <v>18</v>
      </c>
      <c r="B447" s="155" t="s">
        <v>7339</v>
      </c>
      <c r="C447" s="261" t="s">
        <v>7321</v>
      </c>
      <c r="D447" s="155" t="s">
        <v>1519</v>
      </c>
      <c r="E447" s="261" t="s">
        <v>7322</v>
      </c>
      <c r="F447" s="259" t="s">
        <v>7323</v>
      </c>
      <c r="G447" s="177" t="s">
        <v>206</v>
      </c>
      <c r="H447" s="155" t="s">
        <v>7326</v>
      </c>
      <c r="I447" s="285">
        <v>9</v>
      </c>
      <c r="J447" s="285">
        <v>-104</v>
      </c>
      <c r="K447" s="237">
        <v>13</v>
      </c>
      <c r="L447" s="237">
        <v>2021</v>
      </c>
      <c r="M447" s="155" t="s">
        <v>7339</v>
      </c>
      <c r="N447" s="157">
        <v>44298.77847222222</v>
      </c>
      <c r="O447" s="157">
        <v>44298.850694444445</v>
      </c>
      <c r="P447" s="157">
        <v>44299.523611111108</v>
      </c>
      <c r="Q447" s="157">
        <v>44299.595833333333</v>
      </c>
      <c r="R447" s="38" t="s">
        <v>7362</v>
      </c>
      <c r="S447" s="239">
        <f t="shared" si="86"/>
        <v>0.67291666666278616</v>
      </c>
      <c r="T447" s="239">
        <f t="shared" si="87"/>
        <v>0.81736111111240461</v>
      </c>
      <c r="U447" s="21">
        <f t="shared" si="88"/>
        <v>4.0374999999767169</v>
      </c>
      <c r="V447"/>
      <c r="W447" s="285">
        <v>2478.3519999999999</v>
      </c>
      <c r="X447" s="155" t="s">
        <v>7357</v>
      </c>
    </row>
    <row r="448" spans="1:24">
      <c r="A448" t="s">
        <v>18</v>
      </c>
      <c r="B448" s="155" t="s">
        <v>7338</v>
      </c>
      <c r="C448" s="261" t="s">
        <v>7321</v>
      </c>
      <c r="D448" s="155" t="s">
        <v>1519</v>
      </c>
      <c r="E448" s="261" t="s">
        <v>7322</v>
      </c>
      <c r="F448" s="259" t="s">
        <v>7323</v>
      </c>
      <c r="G448" s="177" t="s">
        <v>206</v>
      </c>
      <c r="H448" s="155" t="s">
        <v>7326</v>
      </c>
      <c r="I448" s="285">
        <v>9</v>
      </c>
      <c r="J448" s="285">
        <v>-104</v>
      </c>
      <c r="K448" s="237">
        <v>13</v>
      </c>
      <c r="L448" s="237">
        <v>2021</v>
      </c>
      <c r="M448" s="155" t="s">
        <v>7338</v>
      </c>
      <c r="N448" s="157">
        <v>44298.245138888888</v>
      </c>
      <c r="O448" s="157">
        <v>44298.318055555559</v>
      </c>
      <c r="P448" s="157">
        <v>44298.354166666664</v>
      </c>
      <c r="Q448" s="157">
        <v>44298.421527777777</v>
      </c>
      <c r="R448" s="38" t="s">
        <v>7362</v>
      </c>
      <c r="S448" s="239">
        <f t="shared" si="86"/>
        <v>3.6111111105128657E-2</v>
      </c>
      <c r="T448" s="239">
        <f t="shared" si="87"/>
        <v>0.17638888888905058</v>
      </c>
      <c r="U448" s="21">
        <f t="shared" si="88"/>
        <v>0.21666666663077194</v>
      </c>
      <c r="V448"/>
      <c r="W448" s="285">
        <v>2570.5619999999999</v>
      </c>
      <c r="X448" s="155" t="s">
        <v>7356</v>
      </c>
    </row>
    <row r="449" spans="1:24">
      <c r="A449" t="s">
        <v>18</v>
      </c>
      <c r="B449" s="155" t="s">
        <v>7337</v>
      </c>
      <c r="C449" s="261" t="s">
        <v>7321</v>
      </c>
      <c r="D449" s="155" t="s">
        <v>1519</v>
      </c>
      <c r="E449" s="261" t="s">
        <v>7322</v>
      </c>
      <c r="F449" s="259" t="s">
        <v>7323</v>
      </c>
      <c r="G449" s="177" t="s">
        <v>206</v>
      </c>
      <c r="H449" s="155" t="s">
        <v>7326</v>
      </c>
      <c r="I449" s="285">
        <v>9</v>
      </c>
      <c r="J449" s="285">
        <v>-104</v>
      </c>
      <c r="K449" s="237">
        <v>13</v>
      </c>
      <c r="L449" s="237">
        <v>2021</v>
      </c>
      <c r="M449" s="155" t="s">
        <v>7337</v>
      </c>
      <c r="N449" s="157">
        <v>44297.883333333331</v>
      </c>
      <c r="O449" s="157">
        <v>44297.957638888889</v>
      </c>
      <c r="P449" s="157">
        <v>44298.02847222222</v>
      </c>
      <c r="Q449" s="157">
        <v>44298.095833333333</v>
      </c>
      <c r="R449" s="38" t="s">
        <v>7362</v>
      </c>
      <c r="S449" s="239">
        <f t="shared" si="86"/>
        <v>7.0833333331393078E-2</v>
      </c>
      <c r="T449" s="239">
        <f t="shared" si="87"/>
        <v>0.21250000000145519</v>
      </c>
      <c r="U449" s="21">
        <f t="shared" si="88"/>
        <v>0.42499999998835847</v>
      </c>
      <c r="V449"/>
      <c r="W449" s="285">
        <v>2559.5520000000001</v>
      </c>
      <c r="X449" s="155" t="s">
        <v>7347</v>
      </c>
    </row>
    <row r="450" spans="1:24">
      <c r="A450" t="s">
        <v>18</v>
      </c>
      <c r="B450" s="155" t="s">
        <v>7336</v>
      </c>
      <c r="C450" s="261" t="s">
        <v>7321</v>
      </c>
      <c r="D450" s="155" t="s">
        <v>1519</v>
      </c>
      <c r="E450" s="261" t="s">
        <v>7322</v>
      </c>
      <c r="F450" s="259" t="s">
        <v>7323</v>
      </c>
      <c r="G450" s="177" t="s">
        <v>206</v>
      </c>
      <c r="H450" s="155" t="s">
        <v>7326</v>
      </c>
      <c r="I450" s="285">
        <v>9</v>
      </c>
      <c r="J450" s="285">
        <v>-104</v>
      </c>
      <c r="K450" s="237">
        <v>13</v>
      </c>
      <c r="L450" s="237">
        <v>2021</v>
      </c>
      <c r="M450" s="155" t="s">
        <v>7336</v>
      </c>
      <c r="N450" s="157">
        <v>44297.243750000001</v>
      </c>
      <c r="O450" s="157">
        <v>44297.320138888892</v>
      </c>
      <c r="P450" s="157">
        <v>44297.700694444444</v>
      </c>
      <c r="Q450" s="157">
        <v>44297.770138888889</v>
      </c>
      <c r="R450" s="38" t="s">
        <v>7362</v>
      </c>
      <c r="S450" s="239">
        <f t="shared" si="86"/>
        <v>0.38055555555183673</v>
      </c>
      <c r="T450" s="239">
        <f t="shared" si="87"/>
        <v>0.52638888888759539</v>
      </c>
      <c r="U450" s="21">
        <f t="shared" si="88"/>
        <v>2.2833333333110204</v>
      </c>
      <c r="V450"/>
      <c r="W450" s="285">
        <v>2492.2559999999999</v>
      </c>
      <c r="X450" s="155" t="s">
        <v>7355</v>
      </c>
    </row>
    <row r="451" spans="1:24">
      <c r="A451" t="s">
        <v>18</v>
      </c>
      <c r="B451" s="155" t="s">
        <v>7335</v>
      </c>
      <c r="C451" s="261" t="s">
        <v>7321</v>
      </c>
      <c r="D451" s="119" t="s">
        <v>1519</v>
      </c>
      <c r="E451" s="261" t="s">
        <v>7322</v>
      </c>
      <c r="F451" s="259" t="s">
        <v>7323</v>
      </c>
      <c r="G451" s="177" t="s">
        <v>206</v>
      </c>
      <c r="H451" s="261" t="s">
        <v>7326</v>
      </c>
      <c r="I451" s="237">
        <v>9</v>
      </c>
      <c r="J451" s="285">
        <v>-104</v>
      </c>
      <c r="K451" s="285">
        <v>13</v>
      </c>
      <c r="L451" s="237">
        <v>2021</v>
      </c>
      <c r="M451" s="155" t="s">
        <v>7335</v>
      </c>
      <c r="N451" s="157">
        <v>44296.24722222222</v>
      </c>
      <c r="O451" s="157">
        <v>44296.324305555558</v>
      </c>
      <c r="P451" s="157">
        <v>44296.941666666666</v>
      </c>
      <c r="Q451" s="157">
        <v>44297.008333333331</v>
      </c>
      <c r="R451" s="38" t="s">
        <v>7362</v>
      </c>
      <c r="S451" s="239">
        <f t="shared" si="86"/>
        <v>0.61736111110803904</v>
      </c>
      <c r="T451" s="239">
        <f t="shared" si="87"/>
        <v>0.76111111111094942</v>
      </c>
      <c r="U451" s="21">
        <f t="shared" si="88"/>
        <v>3.7041666666482342</v>
      </c>
      <c r="V451"/>
      <c r="W451" s="38">
        <v>2527.9349999999999</v>
      </c>
      <c r="X451" s="155" t="s">
        <v>7354</v>
      </c>
    </row>
    <row r="452" spans="1:24">
      <c r="A452" t="s">
        <v>18</v>
      </c>
      <c r="B452" s="155" t="s">
        <v>7334</v>
      </c>
      <c r="C452" s="261" t="s">
        <v>7321</v>
      </c>
      <c r="D452" s="119" t="s">
        <v>1519</v>
      </c>
      <c r="E452" s="261" t="s">
        <v>7322</v>
      </c>
      <c r="F452" s="259" t="s">
        <v>7323</v>
      </c>
      <c r="G452" s="177" t="s">
        <v>206</v>
      </c>
      <c r="H452" s="261" t="s">
        <v>7326</v>
      </c>
      <c r="I452" s="237">
        <v>9</v>
      </c>
      <c r="J452" s="285">
        <v>-104</v>
      </c>
      <c r="K452" s="285">
        <v>13</v>
      </c>
      <c r="L452" s="237">
        <v>2021</v>
      </c>
      <c r="M452" s="155" t="s">
        <v>7334</v>
      </c>
      <c r="N452" s="157">
        <v>44294.936805555553</v>
      </c>
      <c r="O452" s="157">
        <v>44295.036805555559</v>
      </c>
      <c r="P452" s="157">
        <v>44295.690972222219</v>
      </c>
      <c r="Q452" s="157">
        <v>44295.760416666664</v>
      </c>
      <c r="R452" s="38" t="s">
        <v>7362</v>
      </c>
      <c r="S452" s="239">
        <f t="shared" si="86"/>
        <v>0.65416666665987577</v>
      </c>
      <c r="T452" s="239">
        <f t="shared" si="87"/>
        <v>0.82361111111094942</v>
      </c>
      <c r="U452" s="21">
        <f t="shared" si="88"/>
        <v>3.9249999999592546</v>
      </c>
      <c r="V452"/>
      <c r="W452" s="38">
        <v>2529.6680000000001</v>
      </c>
      <c r="X452" s="155" t="s">
        <v>7353</v>
      </c>
    </row>
    <row r="453" spans="1:24">
      <c r="A453" t="s">
        <v>18</v>
      </c>
      <c r="B453" s="155" t="s">
        <v>7333</v>
      </c>
      <c r="C453" s="261" t="s">
        <v>7321</v>
      </c>
      <c r="D453" s="119" t="s">
        <v>1519</v>
      </c>
      <c r="E453" s="261" t="s">
        <v>7322</v>
      </c>
      <c r="F453" s="259" t="s">
        <v>7323</v>
      </c>
      <c r="G453" s="177" t="s">
        <v>206</v>
      </c>
      <c r="H453" s="261" t="s">
        <v>7326</v>
      </c>
      <c r="I453" s="237">
        <v>9</v>
      </c>
      <c r="J453" s="285">
        <v>-104</v>
      </c>
      <c r="K453" s="285">
        <v>13</v>
      </c>
      <c r="L453" s="237">
        <v>2021</v>
      </c>
      <c r="M453" s="155" t="s">
        <v>7333</v>
      </c>
      <c r="N453" s="157">
        <v>44293.758333333331</v>
      </c>
      <c r="O453" s="157">
        <v>44293.843055555553</v>
      </c>
      <c r="P453" s="157">
        <v>44294.525694444441</v>
      </c>
      <c r="Q453" s="157">
        <v>44294.597222222219</v>
      </c>
      <c r="R453" s="38" t="s">
        <v>7362</v>
      </c>
      <c r="S453" s="239">
        <f t="shared" si="86"/>
        <v>0.68263888888759539</v>
      </c>
      <c r="T453" s="239">
        <f t="shared" si="87"/>
        <v>0.83888888888759539</v>
      </c>
      <c r="U453" s="21">
        <f t="shared" si="88"/>
        <v>4.0958333333255723</v>
      </c>
      <c r="V453"/>
      <c r="W453" s="38">
        <v>2503.5</v>
      </c>
      <c r="X453" s="155" t="s">
        <v>7352</v>
      </c>
    </row>
    <row r="454" spans="1:24">
      <c r="A454" t="s">
        <v>18</v>
      </c>
      <c r="B454" s="155" t="s">
        <v>7332</v>
      </c>
      <c r="C454" s="261" t="s">
        <v>7321</v>
      </c>
      <c r="D454" s="119" t="s">
        <v>1519</v>
      </c>
      <c r="E454" s="261" t="s">
        <v>7322</v>
      </c>
      <c r="F454" s="259" t="s">
        <v>7323</v>
      </c>
      <c r="G454" s="177" t="s">
        <v>206</v>
      </c>
      <c r="H454" s="261" t="s">
        <v>7326</v>
      </c>
      <c r="I454" s="237">
        <v>9</v>
      </c>
      <c r="J454" s="285">
        <v>-104</v>
      </c>
      <c r="K454" s="285">
        <v>13</v>
      </c>
      <c r="L454" s="237">
        <v>2021</v>
      </c>
      <c r="M454" s="155" t="s">
        <v>7332</v>
      </c>
      <c r="N454" s="157">
        <v>44292.603472222225</v>
      </c>
      <c r="O454" s="157">
        <v>44292.665972222225</v>
      </c>
      <c r="P454" s="157">
        <v>44293.521527777775</v>
      </c>
      <c r="Q454" s="157">
        <v>44293.597222222219</v>
      </c>
      <c r="R454" s="38" t="s">
        <v>7362</v>
      </c>
      <c r="S454" s="239">
        <f t="shared" si="86"/>
        <v>0.85555555555038154</v>
      </c>
      <c r="T454" s="239">
        <f t="shared" si="87"/>
        <v>0.99374999999417923</v>
      </c>
      <c r="U454" s="21">
        <f t="shared" si="88"/>
        <v>5.1333333333022892</v>
      </c>
      <c r="V454"/>
      <c r="W454" s="38">
        <v>2518.404</v>
      </c>
      <c r="X454" s="155" t="s">
        <v>7351</v>
      </c>
    </row>
    <row r="455" spans="1:24">
      <c r="A455" t="s">
        <v>18</v>
      </c>
      <c r="B455" s="155" t="s">
        <v>7331</v>
      </c>
      <c r="C455" s="261" t="s">
        <v>7321</v>
      </c>
      <c r="D455" s="119" t="s">
        <v>1519</v>
      </c>
      <c r="E455" s="261" t="s">
        <v>7322</v>
      </c>
      <c r="F455" s="259" t="s">
        <v>7323</v>
      </c>
      <c r="G455" s="177" t="s">
        <v>206</v>
      </c>
      <c r="H455" s="261" t="s">
        <v>7326</v>
      </c>
      <c r="I455" s="237">
        <v>9</v>
      </c>
      <c r="J455" s="285">
        <v>-104</v>
      </c>
      <c r="K455" s="285">
        <v>13</v>
      </c>
      <c r="L455" s="237">
        <v>2021</v>
      </c>
      <c r="M455" s="155" t="s">
        <v>7331</v>
      </c>
      <c r="N455" s="157">
        <v>44291.426388888889</v>
      </c>
      <c r="O455" s="157">
        <v>44291.512499999997</v>
      </c>
      <c r="P455" s="157">
        <v>44292.177777777775</v>
      </c>
      <c r="Q455" s="157">
        <v>44292.249305555553</v>
      </c>
      <c r="R455" s="38" t="s">
        <v>7362</v>
      </c>
      <c r="S455" s="239">
        <f t="shared" si="86"/>
        <v>0.66527777777810115</v>
      </c>
      <c r="T455" s="239">
        <f t="shared" si="87"/>
        <v>0.82291666666424135</v>
      </c>
      <c r="U455" s="21">
        <f t="shared" si="88"/>
        <v>3.9916666666686069</v>
      </c>
      <c r="V455"/>
      <c r="W455" s="38">
        <v>2501.6999999999998</v>
      </c>
      <c r="X455" s="155" t="s">
        <v>7350</v>
      </c>
    </row>
    <row r="456" spans="1:24">
      <c r="A456" t="s">
        <v>18</v>
      </c>
      <c r="B456" s="155" t="s">
        <v>7330</v>
      </c>
      <c r="C456" s="261" t="s">
        <v>7321</v>
      </c>
      <c r="D456" s="119" t="s">
        <v>1519</v>
      </c>
      <c r="E456" s="261" t="s">
        <v>7322</v>
      </c>
      <c r="F456" s="259" t="s">
        <v>7323</v>
      </c>
      <c r="G456" s="177" t="s">
        <v>206</v>
      </c>
      <c r="H456" s="261" t="s">
        <v>7326</v>
      </c>
      <c r="I456" s="237">
        <v>9</v>
      </c>
      <c r="J456" s="285">
        <v>-104</v>
      </c>
      <c r="K456" s="285">
        <v>13</v>
      </c>
      <c r="L456" s="237">
        <v>2021</v>
      </c>
      <c r="M456" s="155" t="s">
        <v>7330</v>
      </c>
      <c r="N456" s="157">
        <v>44290.188888888886</v>
      </c>
      <c r="O456" s="157">
        <v>44290.26458333333</v>
      </c>
      <c r="P456" s="157">
        <v>44290.682638888888</v>
      </c>
      <c r="Q456" s="157">
        <v>44290.768055555556</v>
      </c>
      <c r="R456" s="38" t="s">
        <v>7362</v>
      </c>
      <c r="S456" s="239">
        <f t="shared" si="86"/>
        <v>0.4180555555576575</v>
      </c>
      <c r="T456" s="239">
        <f t="shared" si="87"/>
        <v>0.57916666667006211</v>
      </c>
      <c r="U456" s="21">
        <f t="shared" si="88"/>
        <v>2.508333333345945</v>
      </c>
      <c r="V456"/>
      <c r="W456" s="38">
        <v>2517.201</v>
      </c>
      <c r="X456" s="155" t="s">
        <v>7349</v>
      </c>
    </row>
    <row r="457" spans="1:24">
      <c r="A457" t="s">
        <v>18</v>
      </c>
      <c r="B457" s="155" t="s">
        <v>7329</v>
      </c>
      <c r="C457" s="261" t="s">
        <v>7321</v>
      </c>
      <c r="D457" s="119" t="s">
        <v>1519</v>
      </c>
      <c r="E457" s="261" t="s">
        <v>7322</v>
      </c>
      <c r="F457" s="259" t="s">
        <v>7323</v>
      </c>
      <c r="G457" s="177" t="s">
        <v>206</v>
      </c>
      <c r="H457" s="261" t="s">
        <v>7326</v>
      </c>
      <c r="I457" s="237">
        <v>9</v>
      </c>
      <c r="J457" s="253">
        <v>-104</v>
      </c>
      <c r="K457" s="253">
        <v>13</v>
      </c>
      <c r="L457" s="237">
        <v>2021</v>
      </c>
      <c r="M457" s="155" t="s">
        <v>7329</v>
      </c>
      <c r="N457" s="157">
        <v>44289.022916666669</v>
      </c>
      <c r="O457" s="157">
        <v>44289.092361111114</v>
      </c>
      <c r="P457" s="157">
        <v>44289.848611111112</v>
      </c>
      <c r="Q457" s="157">
        <v>44289.92291666667</v>
      </c>
      <c r="R457" s="38" t="s">
        <v>7362</v>
      </c>
      <c r="S457" s="239">
        <f t="shared" si="86"/>
        <v>0.75624999999854481</v>
      </c>
      <c r="T457" s="239">
        <f t="shared" si="87"/>
        <v>0.90000000000145519</v>
      </c>
      <c r="U457" s="21">
        <f t="shared" si="88"/>
        <v>4.5374999999912689</v>
      </c>
      <c r="V457"/>
      <c r="W457" s="38">
        <v>2506.7759999999998</v>
      </c>
      <c r="X457" s="155" t="s">
        <v>7348</v>
      </c>
    </row>
    <row r="458" spans="1:24">
      <c r="A458" t="s">
        <v>18</v>
      </c>
      <c r="B458" s="155" t="s">
        <v>7328</v>
      </c>
      <c r="C458" s="261" t="s">
        <v>7321</v>
      </c>
      <c r="D458" s="119" t="s">
        <v>1519</v>
      </c>
      <c r="E458" s="261" t="s">
        <v>7322</v>
      </c>
      <c r="F458" s="259" t="s">
        <v>7323</v>
      </c>
      <c r="G458" s="177" t="s">
        <v>206</v>
      </c>
      <c r="H458" s="261" t="s">
        <v>7326</v>
      </c>
      <c r="I458" s="237">
        <v>9</v>
      </c>
      <c r="J458" s="253">
        <v>-104</v>
      </c>
      <c r="K458" s="253">
        <v>13</v>
      </c>
      <c r="L458" s="237">
        <v>2021</v>
      </c>
      <c r="M458" s="155" t="s">
        <v>7328</v>
      </c>
      <c r="N458" s="157">
        <v>44287.594444444447</v>
      </c>
      <c r="O458" s="157">
        <v>44287.668749999997</v>
      </c>
      <c r="P458" s="157">
        <v>44288.20416666667</v>
      </c>
      <c r="Q458" s="157">
        <v>44288.265972222223</v>
      </c>
      <c r="R458" s="38" t="s">
        <v>7362</v>
      </c>
      <c r="S458" s="239">
        <f t="shared" si="86"/>
        <v>0.5354166666729725</v>
      </c>
      <c r="T458" s="239">
        <f t="shared" si="87"/>
        <v>0.67152777777664596</v>
      </c>
      <c r="U458" s="21">
        <f t="shared" si="88"/>
        <v>3.212500000037835</v>
      </c>
      <c r="V458"/>
      <c r="W458" s="38">
        <v>2510.386</v>
      </c>
      <c r="X458" s="155" t="s">
        <v>7347</v>
      </c>
    </row>
    <row r="459" spans="1:24">
      <c r="A459" t="s">
        <v>18</v>
      </c>
      <c r="B459" s="155" t="s">
        <v>7327</v>
      </c>
      <c r="C459" s="261" t="s">
        <v>7321</v>
      </c>
      <c r="D459" s="119" t="s">
        <v>1519</v>
      </c>
      <c r="E459" s="261" t="s">
        <v>7322</v>
      </c>
      <c r="F459" s="259" t="s">
        <v>7323</v>
      </c>
      <c r="G459" s="261" t="s">
        <v>206</v>
      </c>
      <c r="H459" s="261" t="s">
        <v>7326</v>
      </c>
      <c r="I459" s="237">
        <v>9</v>
      </c>
      <c r="J459" s="285">
        <v>-104</v>
      </c>
      <c r="K459" s="285">
        <v>13</v>
      </c>
      <c r="L459" s="237">
        <v>2021</v>
      </c>
      <c r="M459" s="155" t="s">
        <v>7327</v>
      </c>
      <c r="N459" s="157">
        <v>44285.784722222219</v>
      </c>
      <c r="O459" s="157">
        <v>44285.893055555556</v>
      </c>
      <c r="P459" s="157">
        <v>44286.527777777781</v>
      </c>
      <c r="Q459" s="157">
        <v>44286.60833333333</v>
      </c>
      <c r="R459" s="38" t="s">
        <v>7362</v>
      </c>
      <c r="S459" s="239">
        <f t="shared" si="86"/>
        <v>0.63472222222480923</v>
      </c>
      <c r="T459" s="239">
        <f t="shared" si="87"/>
        <v>0.82361111111094942</v>
      </c>
      <c r="U459" s="21">
        <f t="shared" si="88"/>
        <v>3.8083333333488554</v>
      </c>
      <c r="V459"/>
      <c r="W459" s="38">
        <v>2501.5729999999999</v>
      </c>
      <c r="X459" s="155" t="s">
        <v>7346</v>
      </c>
    </row>
    <row r="460" spans="1:24">
      <c r="A460" t="s">
        <v>18</v>
      </c>
      <c r="B460" s="261" t="s">
        <v>7371</v>
      </c>
      <c r="C460" s="261" t="s">
        <v>7363</v>
      </c>
      <c r="D460" s="261" t="s">
        <v>7414</v>
      </c>
      <c r="E460" s="261" t="s">
        <v>7364</v>
      </c>
      <c r="F460" s="259" t="s">
        <v>7520</v>
      </c>
      <c r="G460" s="261" t="s">
        <v>284</v>
      </c>
      <c r="H460" s="261" t="s">
        <v>7372</v>
      </c>
      <c r="I460" s="291"/>
      <c r="J460" s="291"/>
      <c r="K460" s="291"/>
      <c r="L460" s="237">
        <v>2020</v>
      </c>
      <c r="M460" s="261" t="s">
        <v>7371</v>
      </c>
      <c r="N460" s="292">
        <v>44182.704861111109</v>
      </c>
      <c r="O460" s="292">
        <v>44182.727777777778</v>
      </c>
      <c r="P460" s="292">
        <v>44182.854166666664</v>
      </c>
      <c r="Q460" s="292">
        <v>44182.881944444445</v>
      </c>
      <c r="R460" s="290"/>
      <c r="S460" s="239">
        <f t="shared" si="86"/>
        <v>0.12638888888614019</v>
      </c>
      <c r="T460" s="239">
        <f t="shared" si="87"/>
        <v>0.17708333333575865</v>
      </c>
      <c r="U460" s="21">
        <f t="shared" si="88"/>
        <v>0.75833333331684116</v>
      </c>
      <c r="V460"/>
      <c r="W460" s="290"/>
      <c r="X460" s="155" t="s">
        <v>7375</v>
      </c>
    </row>
    <row r="461" spans="1:24">
      <c r="A461" t="s">
        <v>18</v>
      </c>
      <c r="B461" s="155" t="s">
        <v>7370</v>
      </c>
      <c r="C461" s="261" t="s">
        <v>7363</v>
      </c>
      <c r="D461" s="261" t="s">
        <v>7414</v>
      </c>
      <c r="E461" s="261" t="s">
        <v>7364</v>
      </c>
      <c r="F461" s="259" t="s">
        <v>7520</v>
      </c>
      <c r="G461" s="261" t="s">
        <v>284</v>
      </c>
      <c r="H461" s="261" t="s">
        <v>7372</v>
      </c>
      <c r="I461" s="291">
        <v>30.719328099999998</v>
      </c>
      <c r="J461" s="291">
        <v>-76.893824370000004</v>
      </c>
      <c r="K461" s="291">
        <v>18</v>
      </c>
      <c r="L461" s="237">
        <v>2020</v>
      </c>
      <c r="M461" s="155" t="s">
        <v>7370</v>
      </c>
      <c r="N461" s="157">
        <v>44181.649305555555</v>
      </c>
      <c r="O461" s="157">
        <v>44181.724305555559</v>
      </c>
      <c r="P461" s="157">
        <v>44181.836111111108</v>
      </c>
      <c r="Q461" s="157">
        <v>44181.93472222222</v>
      </c>
      <c r="R461" s="290"/>
      <c r="S461" s="239">
        <f t="shared" si="86"/>
        <v>0.11180555554892635</v>
      </c>
      <c r="T461" s="239">
        <f t="shared" si="87"/>
        <v>0.28541666666569654</v>
      </c>
      <c r="U461" s="21">
        <f t="shared" si="88"/>
        <v>0.6708333332935581</v>
      </c>
      <c r="V461"/>
      <c r="W461" s="38">
        <v>2787</v>
      </c>
      <c r="X461" s="155" t="s">
        <v>7375</v>
      </c>
    </row>
    <row r="462" spans="1:24">
      <c r="A462" t="s">
        <v>18</v>
      </c>
      <c r="B462" s="155" t="s">
        <v>7369</v>
      </c>
      <c r="C462" s="261" t="s">
        <v>7363</v>
      </c>
      <c r="D462" s="261" t="s">
        <v>7414</v>
      </c>
      <c r="E462" s="261" t="s">
        <v>7364</v>
      </c>
      <c r="F462" s="259" t="s">
        <v>7520</v>
      </c>
      <c r="G462" s="261" t="s">
        <v>284</v>
      </c>
      <c r="H462" s="261" t="s">
        <v>7372</v>
      </c>
      <c r="I462" s="291">
        <v>29.24818921</v>
      </c>
      <c r="J462" s="237">
        <v>-78.353319369999994</v>
      </c>
      <c r="K462" s="237">
        <v>18</v>
      </c>
      <c r="L462" s="237">
        <v>2020</v>
      </c>
      <c r="M462" s="155" t="s">
        <v>7369</v>
      </c>
      <c r="N462" s="157">
        <v>44180.55972222222</v>
      </c>
      <c r="O462" s="157">
        <v>44180.590277777781</v>
      </c>
      <c r="P462" s="157">
        <v>44180.727083333331</v>
      </c>
      <c r="Q462" s="157">
        <v>44180.754166666666</v>
      </c>
      <c r="R462" s="38"/>
      <c r="S462" s="239">
        <f t="shared" si="86"/>
        <v>0.13680555555038154</v>
      </c>
      <c r="T462" s="239">
        <f t="shared" si="87"/>
        <v>0.19444444444525288</v>
      </c>
      <c r="U462" s="21">
        <f t="shared" si="88"/>
        <v>0.82083333330228925</v>
      </c>
      <c r="V462"/>
      <c r="W462" s="38">
        <v>815</v>
      </c>
      <c r="X462" s="155" t="s">
        <v>7375</v>
      </c>
    </row>
    <row r="463" spans="1:24">
      <c r="A463" t="s">
        <v>18</v>
      </c>
      <c r="B463" s="155" t="s">
        <v>7368</v>
      </c>
      <c r="C463" s="261" t="s">
        <v>7363</v>
      </c>
      <c r="D463" s="261" t="s">
        <v>7414</v>
      </c>
      <c r="E463" s="261" t="s">
        <v>7364</v>
      </c>
      <c r="F463" s="259" t="s">
        <v>7520</v>
      </c>
      <c r="G463" s="261" t="s">
        <v>284</v>
      </c>
      <c r="H463" s="261" t="s">
        <v>7372</v>
      </c>
      <c r="I463" s="291">
        <v>29.249629590000001</v>
      </c>
      <c r="J463" s="237">
        <v>-78.353238439999998</v>
      </c>
      <c r="K463" s="237">
        <v>17</v>
      </c>
      <c r="L463" s="237">
        <v>2020</v>
      </c>
      <c r="M463" s="155" t="s">
        <v>7368</v>
      </c>
      <c r="N463" s="157">
        <v>44179.660416666666</v>
      </c>
      <c r="O463" s="157">
        <v>44179.69027777778</v>
      </c>
      <c r="P463" s="157">
        <v>44179.81527777778</v>
      </c>
      <c r="Q463" s="157">
        <v>44179.842361111114</v>
      </c>
      <c r="R463" s="38"/>
      <c r="S463" s="239">
        <f t="shared" si="86"/>
        <v>0.125</v>
      </c>
      <c r="T463" s="239">
        <f t="shared" si="87"/>
        <v>0.18194444444816327</v>
      </c>
      <c r="U463" s="21">
        <f t="shared" si="88"/>
        <v>0.75</v>
      </c>
      <c r="V463"/>
      <c r="W463" s="38">
        <v>864</v>
      </c>
      <c r="X463" s="155" t="s">
        <v>7375</v>
      </c>
    </row>
    <row r="464" spans="1:24">
      <c r="A464" t="s">
        <v>18</v>
      </c>
      <c r="B464" s="155" t="s">
        <v>7367</v>
      </c>
      <c r="C464" s="261" t="s">
        <v>7363</v>
      </c>
      <c r="D464" s="261" t="s">
        <v>7414</v>
      </c>
      <c r="E464" s="261" t="s">
        <v>7364</v>
      </c>
      <c r="F464" s="259" t="s">
        <v>7520</v>
      </c>
      <c r="G464" s="261" t="s">
        <v>284</v>
      </c>
      <c r="H464" s="261" t="s">
        <v>7372</v>
      </c>
      <c r="I464" s="237">
        <v>30.4856257</v>
      </c>
      <c r="J464" s="237">
        <v>-80.005514149999996</v>
      </c>
      <c r="K464" s="237">
        <v>17</v>
      </c>
      <c r="L464" s="237">
        <v>2020</v>
      </c>
      <c r="M464" s="155" t="s">
        <v>7367</v>
      </c>
      <c r="N464" s="157">
        <v>44178.625</v>
      </c>
      <c r="O464" s="157">
        <v>44178.642361111109</v>
      </c>
      <c r="P464" s="157">
        <v>44178.6875</v>
      </c>
      <c r="Q464" s="157">
        <v>44178.70208333333</v>
      </c>
      <c r="R464" s="38"/>
      <c r="S464" s="239">
        <f t="shared" si="86"/>
        <v>4.5138888890505768E-2</v>
      </c>
      <c r="T464" s="239">
        <f t="shared" si="87"/>
        <v>7.7083333329937886E-2</v>
      </c>
      <c r="U464" s="21">
        <f t="shared" si="88"/>
        <v>0.27083333334303461</v>
      </c>
      <c r="V464"/>
      <c r="W464" s="38">
        <v>300</v>
      </c>
      <c r="X464" s="155" t="s">
        <v>7374</v>
      </c>
    </row>
    <row r="465" spans="1:24">
      <c r="A465" t="s">
        <v>18</v>
      </c>
      <c r="B465" s="155" t="s">
        <v>7366</v>
      </c>
      <c r="C465" s="261" t="s">
        <v>7363</v>
      </c>
      <c r="D465" s="261" t="s">
        <v>7414</v>
      </c>
      <c r="E465" s="261" t="s">
        <v>7364</v>
      </c>
      <c r="F465" s="259" t="s">
        <v>7520</v>
      </c>
      <c r="G465" s="261" t="s">
        <v>284</v>
      </c>
      <c r="H465" s="261" t="s">
        <v>7372</v>
      </c>
      <c r="I465" s="237">
        <v>33.588878569999999</v>
      </c>
      <c r="J465" s="237">
        <v>-76.4552896</v>
      </c>
      <c r="K465" s="237">
        <v>17</v>
      </c>
      <c r="L465" s="237">
        <v>2020</v>
      </c>
      <c r="M465" s="155" t="s">
        <v>7366</v>
      </c>
      <c r="N465" s="157">
        <v>44175.642361111109</v>
      </c>
      <c r="O465" s="157">
        <v>44175.665972222225</v>
      </c>
      <c r="P465" s="157">
        <v>44175.738888888889</v>
      </c>
      <c r="Q465" s="157">
        <v>44175.755555555559</v>
      </c>
      <c r="R465" s="38"/>
      <c r="S465" s="239">
        <f t="shared" si="86"/>
        <v>7.2916666664241347E-2</v>
      </c>
      <c r="T465" s="239">
        <f t="shared" si="87"/>
        <v>0.11319444444961846</v>
      </c>
      <c r="U465" s="21">
        <f t="shared" si="88"/>
        <v>0.43749999998544808</v>
      </c>
      <c r="V465"/>
      <c r="W465" s="38">
        <v>462</v>
      </c>
      <c r="X465" s="155" t="s">
        <v>7373</v>
      </c>
    </row>
    <row r="466" spans="1:24">
      <c r="A466" t="s">
        <v>18</v>
      </c>
      <c r="B466" s="264" t="s">
        <v>7311</v>
      </c>
      <c r="C466" s="264" t="s">
        <v>7312</v>
      </c>
      <c r="D466" s="119" t="s">
        <v>466</v>
      </c>
      <c r="E466" s="261" t="s">
        <v>7200</v>
      </c>
      <c r="F466" s="259" t="s">
        <v>1017</v>
      </c>
      <c r="G466" s="177" t="s">
        <v>273</v>
      </c>
      <c r="H466" s="155" t="s">
        <v>1830</v>
      </c>
      <c r="I466" s="285">
        <v>45.933600759999997</v>
      </c>
      <c r="J466" s="285">
        <v>-130.01357604</v>
      </c>
      <c r="K466" s="38">
        <v>9</v>
      </c>
      <c r="L466" s="38">
        <v>2020</v>
      </c>
      <c r="M466" s="261" t="s">
        <v>7311</v>
      </c>
      <c r="N466" s="157">
        <v>44092.291666666664</v>
      </c>
      <c r="O466" s="157">
        <v>44092.338194444441</v>
      </c>
      <c r="P466" s="157">
        <v>44093.102083333331</v>
      </c>
      <c r="Q466" s="157">
        <v>44093.186111111114</v>
      </c>
      <c r="R466" s="38" t="s">
        <v>1576</v>
      </c>
      <c r="S466" s="239">
        <f t="shared" ref="S466:S517" si="89">P466 - O466</f>
        <v>0.76388888889050577</v>
      </c>
      <c r="T466" s="239">
        <f t="shared" ref="T466:T517" si="90">Q466 - N466</f>
        <v>0.89444444444961846</v>
      </c>
      <c r="U466" s="21">
        <f t="shared" ref="U466:U517" si="91">((VALUE(S466)) * 24) * 0.25</f>
        <v>4.5833333333430346</v>
      </c>
      <c r="V466"/>
      <c r="W466" s="237">
        <v>1540</v>
      </c>
      <c r="X466" s="155" t="s">
        <v>7317</v>
      </c>
    </row>
    <row r="467" spans="1:24">
      <c r="A467" t="s">
        <v>18</v>
      </c>
      <c r="B467" s="264" t="s">
        <v>7310</v>
      </c>
      <c r="C467" s="264" t="s">
        <v>7312</v>
      </c>
      <c r="D467" s="119" t="s">
        <v>466</v>
      </c>
      <c r="E467" s="261" t="s">
        <v>7200</v>
      </c>
      <c r="F467" s="259" t="s">
        <v>1017</v>
      </c>
      <c r="G467" s="177" t="s">
        <v>273</v>
      </c>
      <c r="H467" s="155" t="s">
        <v>1830</v>
      </c>
      <c r="I467" s="285">
        <v>45.92172274</v>
      </c>
      <c r="J467" s="285">
        <v>-129.98670407</v>
      </c>
      <c r="K467" s="38">
        <v>9</v>
      </c>
      <c r="L467" s="38">
        <v>2020</v>
      </c>
      <c r="M467" s="261" t="s">
        <v>7310</v>
      </c>
      <c r="N467" s="157">
        <v>44090.793055555558</v>
      </c>
      <c r="O467" s="157">
        <v>44090.833333333336</v>
      </c>
      <c r="P467" s="157">
        <v>44091.915972222225</v>
      </c>
      <c r="Q467" s="157">
        <v>44091.959027777775</v>
      </c>
      <c r="R467" s="38" t="s">
        <v>1558</v>
      </c>
      <c r="S467" s="239">
        <f t="shared" si="89"/>
        <v>1.0826388888890506</v>
      </c>
      <c r="T467" s="239">
        <f t="shared" si="90"/>
        <v>1.1659722222175333</v>
      </c>
      <c r="U467" s="21">
        <f t="shared" si="91"/>
        <v>6.4958333333343035</v>
      </c>
      <c r="V467"/>
      <c r="W467" s="237">
        <v>1525</v>
      </c>
      <c r="X467" s="155" t="s">
        <v>7316</v>
      </c>
    </row>
    <row r="468" spans="1:24">
      <c r="A468" t="s">
        <v>18</v>
      </c>
      <c r="B468" s="264" t="s">
        <v>7309</v>
      </c>
      <c r="C468" s="264" t="s">
        <v>7312</v>
      </c>
      <c r="D468" s="119" t="s">
        <v>466</v>
      </c>
      <c r="E468" s="261" t="s">
        <v>7200</v>
      </c>
      <c r="F468" s="259" t="s">
        <v>1017</v>
      </c>
      <c r="G468" s="177" t="s">
        <v>273</v>
      </c>
      <c r="H468" s="155" t="s">
        <v>1830</v>
      </c>
      <c r="I468" s="285">
        <v>45.947392139999998</v>
      </c>
      <c r="J468" s="285">
        <v>-129.98366580000001</v>
      </c>
      <c r="K468" s="38">
        <v>9</v>
      </c>
      <c r="L468" s="38">
        <v>2020</v>
      </c>
      <c r="M468" s="261" t="s">
        <v>7309</v>
      </c>
      <c r="N468" s="157">
        <v>44084.068055555559</v>
      </c>
      <c r="O468" s="157">
        <v>44084.114583333336</v>
      </c>
      <c r="P468" s="157">
        <v>44088.074999999997</v>
      </c>
      <c r="Q468" s="157">
        <v>44088.120138888888</v>
      </c>
      <c r="R468" s="38" t="s">
        <v>1558</v>
      </c>
      <c r="S468" s="239">
        <f t="shared" si="89"/>
        <v>3.960416666661331</v>
      </c>
      <c r="T468" s="239">
        <f t="shared" si="90"/>
        <v>4.0520833333284827</v>
      </c>
      <c r="U468" s="21">
        <f t="shared" si="91"/>
        <v>23.762499999967986</v>
      </c>
      <c r="V468"/>
      <c r="W468" s="237">
        <v>1719</v>
      </c>
      <c r="X468" s="155" t="s">
        <v>7315</v>
      </c>
    </row>
    <row r="469" spans="1:24">
      <c r="A469" t="s">
        <v>18</v>
      </c>
      <c r="B469" s="264" t="s">
        <v>7308</v>
      </c>
      <c r="C469" s="261" t="s">
        <v>7312</v>
      </c>
      <c r="D469" s="119" t="s">
        <v>466</v>
      </c>
      <c r="E469" s="261" t="s">
        <v>7200</v>
      </c>
      <c r="F469" s="259" t="s">
        <v>1017</v>
      </c>
      <c r="G469" s="177" t="s">
        <v>273</v>
      </c>
      <c r="H469" s="155" t="s">
        <v>1830</v>
      </c>
      <c r="I469" s="285">
        <v>46.120180410000003</v>
      </c>
      <c r="J469" s="285">
        <v>-129.97039086999999</v>
      </c>
      <c r="K469" s="38">
        <v>9</v>
      </c>
      <c r="L469" s="38">
        <v>2020</v>
      </c>
      <c r="M469" s="261" t="s">
        <v>7308</v>
      </c>
      <c r="N469" s="284">
        <v>44080.135416666664</v>
      </c>
      <c r="O469" s="284">
        <v>44080.188888888886</v>
      </c>
      <c r="P469" s="284">
        <v>44080.554166666669</v>
      </c>
      <c r="Q469" s="284">
        <v>44080.634722222225</v>
      </c>
      <c r="R469" s="38" t="s">
        <v>7318</v>
      </c>
      <c r="S469" s="239">
        <f t="shared" si="89"/>
        <v>0.36527777778246673</v>
      </c>
      <c r="T469" s="239">
        <f t="shared" si="90"/>
        <v>0.49930555556056788</v>
      </c>
      <c r="U469" s="21">
        <f t="shared" si="91"/>
        <v>2.1916666666948004</v>
      </c>
      <c r="V469"/>
      <c r="W469" s="237">
        <v>1771</v>
      </c>
      <c r="X469" s="155" t="s">
        <v>7314</v>
      </c>
    </row>
    <row r="470" spans="1:24">
      <c r="A470" t="s">
        <v>18</v>
      </c>
      <c r="B470" s="264" t="s">
        <v>7307</v>
      </c>
      <c r="C470" s="261" t="s">
        <v>7312</v>
      </c>
      <c r="D470" s="119" t="s">
        <v>466</v>
      </c>
      <c r="E470" s="261" t="s">
        <v>7200</v>
      </c>
      <c r="F470" s="259" t="s">
        <v>1017</v>
      </c>
      <c r="G470" s="177" t="s">
        <v>273</v>
      </c>
      <c r="H470" s="155" t="s">
        <v>1830</v>
      </c>
      <c r="I470" s="285">
        <v>45.947582629999999</v>
      </c>
      <c r="J470" s="285">
        <v>-130.00329980999999</v>
      </c>
      <c r="K470" s="38">
        <v>9</v>
      </c>
      <c r="L470" s="38">
        <v>2020</v>
      </c>
      <c r="M470" s="261" t="s">
        <v>7307</v>
      </c>
      <c r="N470" s="284">
        <v>44078.15625</v>
      </c>
      <c r="O470" s="284">
        <v>44078.210416666669</v>
      </c>
      <c r="P470" s="284">
        <v>44079.679861111108</v>
      </c>
      <c r="Q470" s="284">
        <v>44079.724305555559</v>
      </c>
      <c r="R470" s="38" t="s">
        <v>1558</v>
      </c>
      <c r="S470" s="239">
        <f t="shared" si="89"/>
        <v>1.4694444444394321</v>
      </c>
      <c r="T470" s="239">
        <f t="shared" si="90"/>
        <v>1.5680555555591127</v>
      </c>
      <c r="U470" s="21">
        <f t="shared" si="91"/>
        <v>8.8166666666365927</v>
      </c>
      <c r="V470"/>
      <c r="W470" s="237">
        <v>1543</v>
      </c>
      <c r="X470" s="155" t="s">
        <v>7313</v>
      </c>
    </row>
    <row r="471" spans="1:24">
      <c r="A471" t="s">
        <v>18</v>
      </c>
      <c r="B471" s="264" t="s">
        <v>7259</v>
      </c>
      <c r="C471" s="261" t="s">
        <v>7261</v>
      </c>
      <c r="D471" s="119" t="s">
        <v>466</v>
      </c>
      <c r="E471" s="261" t="s">
        <v>7199</v>
      </c>
      <c r="F471" s="259" t="s">
        <v>7519</v>
      </c>
      <c r="G471" s="177" t="s">
        <v>273</v>
      </c>
      <c r="H471" s="155" t="s">
        <v>7203</v>
      </c>
      <c r="I471" s="285">
        <v>44.568163380000001</v>
      </c>
      <c r="J471" s="285">
        <v>-125.15260678999999</v>
      </c>
      <c r="K471" s="38" t="s">
        <v>7305</v>
      </c>
      <c r="L471" s="38">
        <v>2020</v>
      </c>
      <c r="M471" s="261" t="s">
        <v>7259</v>
      </c>
      <c r="N471" s="284">
        <v>44068.949305555558</v>
      </c>
      <c r="O471" s="284">
        <v>44068.979861111111</v>
      </c>
      <c r="P471" s="284">
        <v>44069.129166666666</v>
      </c>
      <c r="Q471" s="284">
        <v>44069.156944444447</v>
      </c>
      <c r="R471" s="38" t="s">
        <v>1781</v>
      </c>
      <c r="S471" s="239">
        <f t="shared" si="89"/>
        <v>0.14930555555474712</v>
      </c>
      <c r="T471" s="239">
        <f t="shared" si="90"/>
        <v>0.20763888888905058</v>
      </c>
      <c r="U471" s="21">
        <f t="shared" si="91"/>
        <v>0.89583333332848269</v>
      </c>
      <c r="V471"/>
      <c r="W471" s="237">
        <v>797.02</v>
      </c>
      <c r="X471" s="155" t="s">
        <v>7304</v>
      </c>
    </row>
    <row r="472" spans="1:24">
      <c r="A472" t="s">
        <v>18</v>
      </c>
      <c r="B472" s="264" t="s">
        <v>7258</v>
      </c>
      <c r="C472" s="261" t="s">
        <v>7261</v>
      </c>
      <c r="D472" s="119" t="s">
        <v>466</v>
      </c>
      <c r="E472" s="261" t="s">
        <v>7199</v>
      </c>
      <c r="F472" s="259" t="s">
        <v>7519</v>
      </c>
      <c r="G472" s="177" t="s">
        <v>273</v>
      </c>
      <c r="H472" s="155" t="s">
        <v>7203</v>
      </c>
      <c r="I472" s="285">
        <v>44.6371745</v>
      </c>
      <c r="J472" s="285">
        <v>-124.30586406</v>
      </c>
      <c r="K472" s="38" t="s">
        <v>7305</v>
      </c>
      <c r="L472" s="38">
        <v>2020</v>
      </c>
      <c r="M472" s="261" t="s">
        <v>7258</v>
      </c>
      <c r="N472" s="284">
        <v>44068.70416666667</v>
      </c>
      <c r="O472" s="284">
        <v>44068.731249999997</v>
      </c>
      <c r="P472" s="284">
        <v>44068.786111111112</v>
      </c>
      <c r="Q472" s="284">
        <v>44068.795138888891</v>
      </c>
      <c r="R472" s="38" t="s">
        <v>7264</v>
      </c>
      <c r="S472" s="239">
        <f t="shared" si="89"/>
        <v>5.4861111115314998E-2</v>
      </c>
      <c r="T472" s="239">
        <f t="shared" si="90"/>
        <v>9.0972222220443655E-2</v>
      </c>
      <c r="U472" s="21">
        <f t="shared" si="91"/>
        <v>0.32916666669188999</v>
      </c>
      <c r="V472"/>
      <c r="W472" s="237">
        <v>80.709999999999994</v>
      </c>
      <c r="X472" s="155" t="s">
        <v>7303</v>
      </c>
    </row>
    <row r="473" spans="1:24">
      <c r="A473" t="s">
        <v>18</v>
      </c>
      <c r="B473" s="264" t="s">
        <v>7257</v>
      </c>
      <c r="C473" s="261" t="s">
        <v>7261</v>
      </c>
      <c r="D473" s="119" t="s">
        <v>466</v>
      </c>
      <c r="E473" s="261" t="s">
        <v>7199</v>
      </c>
      <c r="F473" s="259" t="s">
        <v>7519</v>
      </c>
      <c r="G473" s="177" t="s">
        <v>273</v>
      </c>
      <c r="H473" s="155" t="s">
        <v>7203</v>
      </c>
      <c r="I473" s="285">
        <v>44.636937529999997</v>
      </c>
      <c r="J473" s="285">
        <v>-124.3063545</v>
      </c>
      <c r="K473" s="38" t="s">
        <v>7305</v>
      </c>
      <c r="L473" s="38">
        <v>2020</v>
      </c>
      <c r="M473" s="261" t="s">
        <v>7257</v>
      </c>
      <c r="N473" s="284">
        <v>44068.602777777778</v>
      </c>
      <c r="O473" s="284">
        <v>44068.613194444442</v>
      </c>
      <c r="P473" s="284">
        <v>44068.633333333331</v>
      </c>
      <c r="Q473" s="284">
        <v>44068.643055555556</v>
      </c>
      <c r="R473" s="38" t="s">
        <v>7264</v>
      </c>
      <c r="S473" s="239">
        <f t="shared" si="89"/>
        <v>2.0138888889050577E-2</v>
      </c>
      <c r="T473" s="239">
        <f t="shared" si="90"/>
        <v>4.0277777778101154E-2</v>
      </c>
      <c r="U473" s="21">
        <f t="shared" si="91"/>
        <v>0.12083333333430346</v>
      </c>
      <c r="V473"/>
      <c r="W473" s="237">
        <v>80.260000000000005</v>
      </c>
      <c r="X473" s="155" t="s">
        <v>7302</v>
      </c>
    </row>
    <row r="474" spans="1:24">
      <c r="A474" t="s">
        <v>18</v>
      </c>
      <c r="B474" s="264" t="s">
        <v>7256</v>
      </c>
      <c r="C474" s="261" t="s">
        <v>7261</v>
      </c>
      <c r="D474" s="119" t="s">
        <v>466</v>
      </c>
      <c r="E474" s="261" t="s">
        <v>7199</v>
      </c>
      <c r="F474" s="259" t="s">
        <v>7519</v>
      </c>
      <c r="G474" s="177" t="s">
        <v>273</v>
      </c>
      <c r="H474" s="155" t="s">
        <v>7203</v>
      </c>
      <c r="I474" s="285">
        <v>44.531645150000003</v>
      </c>
      <c r="J474" s="285">
        <v>-124.66666278</v>
      </c>
      <c r="K474" s="38" t="s">
        <v>7305</v>
      </c>
      <c r="L474" s="38">
        <v>2020</v>
      </c>
      <c r="M474" s="261" t="s">
        <v>7256</v>
      </c>
      <c r="N474" s="284">
        <v>44067.79791666667</v>
      </c>
      <c r="O474" s="284">
        <v>44067.81527777778</v>
      </c>
      <c r="P474" s="284">
        <v>44068.101388888892</v>
      </c>
      <c r="Q474" s="284">
        <v>44068.112500000003</v>
      </c>
      <c r="R474" s="38" t="s">
        <v>7268</v>
      </c>
      <c r="S474" s="239">
        <f t="shared" si="89"/>
        <v>0.28611111111240461</v>
      </c>
      <c r="T474" s="239">
        <f t="shared" si="90"/>
        <v>0.31458333333284827</v>
      </c>
      <c r="U474" s="21">
        <f t="shared" si="91"/>
        <v>1.7166666666744277</v>
      </c>
      <c r="V474"/>
      <c r="W474" s="237">
        <v>289.98</v>
      </c>
      <c r="X474" s="155" t="s">
        <v>7301</v>
      </c>
    </row>
    <row r="475" spans="1:24">
      <c r="A475" t="s">
        <v>18</v>
      </c>
      <c r="B475" s="264" t="s">
        <v>7255</v>
      </c>
      <c r="C475" s="261" t="s">
        <v>7261</v>
      </c>
      <c r="D475" s="119" t="s">
        <v>466</v>
      </c>
      <c r="E475" s="261" t="s">
        <v>7199</v>
      </c>
      <c r="F475" s="259" t="s">
        <v>7519</v>
      </c>
      <c r="G475" s="177" t="s">
        <v>273</v>
      </c>
      <c r="H475" s="155" t="s">
        <v>7203</v>
      </c>
      <c r="I475" s="285">
        <v>44.570359930000002</v>
      </c>
      <c r="J475" s="285">
        <v>-125.14682354999999</v>
      </c>
      <c r="K475" s="38" t="s">
        <v>7305</v>
      </c>
      <c r="L475" s="38">
        <v>2020</v>
      </c>
      <c r="M475" s="261" t="s">
        <v>7255</v>
      </c>
      <c r="N475" s="284">
        <v>44066.886805555558</v>
      </c>
      <c r="O475" s="284">
        <v>44066.916666666664</v>
      </c>
      <c r="P475" s="284">
        <v>44067.034722222219</v>
      </c>
      <c r="Q475" s="284">
        <v>44067.060416666667</v>
      </c>
      <c r="R475" s="38" t="s">
        <v>1781</v>
      </c>
      <c r="S475" s="239">
        <f t="shared" si="89"/>
        <v>0.11805555555474712</v>
      </c>
      <c r="T475" s="239">
        <f t="shared" si="90"/>
        <v>0.17361111110949423</v>
      </c>
      <c r="U475" s="21">
        <f t="shared" si="91"/>
        <v>0.70833333332848269</v>
      </c>
      <c r="V475"/>
      <c r="W475" s="237">
        <v>797.02</v>
      </c>
      <c r="X475" s="155" t="s">
        <v>7300</v>
      </c>
    </row>
    <row r="476" spans="1:24">
      <c r="A476" t="s">
        <v>18</v>
      </c>
      <c r="B476" s="264" t="s">
        <v>7254</v>
      </c>
      <c r="C476" s="261" t="s">
        <v>7261</v>
      </c>
      <c r="D476" s="119" t="s">
        <v>466</v>
      </c>
      <c r="E476" s="261" t="s">
        <v>7199</v>
      </c>
      <c r="F476" s="259" t="s">
        <v>7519</v>
      </c>
      <c r="G476" s="177" t="s">
        <v>273</v>
      </c>
      <c r="H476" s="155" t="s">
        <v>7203</v>
      </c>
      <c r="I476" s="285">
        <v>44.481329389999999</v>
      </c>
      <c r="J476" s="285">
        <v>-125.14808021</v>
      </c>
      <c r="K476" s="38" t="s">
        <v>7305</v>
      </c>
      <c r="L476" s="38">
        <v>2020</v>
      </c>
      <c r="M476" s="261" t="s">
        <v>7254</v>
      </c>
      <c r="N476" s="284">
        <v>44065.122916666667</v>
      </c>
      <c r="O476" s="284">
        <v>44065.165277777778</v>
      </c>
      <c r="P476" s="284">
        <v>44066.045138888891</v>
      </c>
      <c r="Q476" s="284">
        <v>44066.083333333336</v>
      </c>
      <c r="R476" s="38" t="s">
        <v>7267</v>
      </c>
      <c r="S476" s="239">
        <f t="shared" si="89"/>
        <v>0.87986111111240461</v>
      </c>
      <c r="T476" s="239">
        <f t="shared" si="90"/>
        <v>0.96041666666860692</v>
      </c>
      <c r="U476" s="21">
        <f t="shared" si="91"/>
        <v>5.2791666666744277</v>
      </c>
      <c r="V476"/>
      <c r="W476" s="237">
        <v>1607.69</v>
      </c>
      <c r="X476" s="155" t="s">
        <v>7299</v>
      </c>
    </row>
    <row r="477" spans="1:24">
      <c r="A477" t="s">
        <v>18</v>
      </c>
      <c r="B477" s="264" t="s">
        <v>7253</v>
      </c>
      <c r="C477" s="261" t="s">
        <v>7261</v>
      </c>
      <c r="D477" s="119" t="s">
        <v>466</v>
      </c>
      <c r="E477" s="261" t="s">
        <v>7199</v>
      </c>
      <c r="F477" s="259" t="s">
        <v>7519</v>
      </c>
      <c r="G477" s="177" t="s">
        <v>273</v>
      </c>
      <c r="H477" s="155" t="s">
        <v>7203</v>
      </c>
      <c r="I477" s="285">
        <v>44.374515770000002</v>
      </c>
      <c r="J477" s="285">
        <v>-124.95605919</v>
      </c>
      <c r="K477" s="38" t="s">
        <v>7305</v>
      </c>
      <c r="L477" s="38">
        <v>2020</v>
      </c>
      <c r="M477" s="261" t="s">
        <v>7253</v>
      </c>
      <c r="N477" s="284">
        <v>44064.981944444444</v>
      </c>
      <c r="O477" s="284">
        <v>44064.999305555553</v>
      </c>
      <c r="P477" s="284">
        <v>44065.006249999999</v>
      </c>
      <c r="Q477" s="284">
        <v>44065.021527777775</v>
      </c>
      <c r="R477" s="38" t="s">
        <v>7262</v>
      </c>
      <c r="S477" s="239">
        <f t="shared" si="89"/>
        <v>6.9444444452528842E-3</v>
      </c>
      <c r="T477" s="239">
        <f t="shared" si="90"/>
        <v>3.9583333331393078E-2</v>
      </c>
      <c r="U477" s="21">
        <f t="shared" si="91"/>
        <v>4.1666666671517305E-2</v>
      </c>
      <c r="V477"/>
      <c r="W477" s="237">
        <v>195.84</v>
      </c>
      <c r="X477" s="155" t="s">
        <v>7298</v>
      </c>
    </row>
    <row r="478" spans="1:24">
      <c r="A478" t="s">
        <v>18</v>
      </c>
      <c r="B478" s="264" t="s">
        <v>7252</v>
      </c>
      <c r="C478" s="261" t="s">
        <v>7261</v>
      </c>
      <c r="D478" s="119" t="s">
        <v>466</v>
      </c>
      <c r="E478" s="261" t="s">
        <v>7199</v>
      </c>
      <c r="F478" s="259" t="s">
        <v>7519</v>
      </c>
      <c r="G478" s="177" t="s">
        <v>273</v>
      </c>
      <c r="H478" s="155" t="s">
        <v>7203</v>
      </c>
      <c r="I478" s="285">
        <v>44.569931269999998</v>
      </c>
      <c r="J478" s="285">
        <v>-125.14693864</v>
      </c>
      <c r="K478" s="38" t="s">
        <v>7305</v>
      </c>
      <c r="L478" s="38">
        <v>2020</v>
      </c>
      <c r="M478" s="261" t="s">
        <v>7252</v>
      </c>
      <c r="N478" s="284">
        <v>44063.505555555559</v>
      </c>
      <c r="O478" s="284">
        <v>44063.55</v>
      </c>
      <c r="P478" s="284">
        <v>44063.822222222225</v>
      </c>
      <c r="Q478" s="284">
        <v>44063.859722222223</v>
      </c>
      <c r="R478" s="38" t="s">
        <v>1781</v>
      </c>
      <c r="S478" s="239">
        <f t="shared" si="89"/>
        <v>0.27222222222189885</v>
      </c>
      <c r="T478" s="239">
        <f t="shared" si="90"/>
        <v>0.35416666666424135</v>
      </c>
      <c r="U478" s="21">
        <f t="shared" si="91"/>
        <v>1.6333333333313931</v>
      </c>
      <c r="V478"/>
      <c r="W478" s="237">
        <v>776.6</v>
      </c>
      <c r="X478" s="155" t="s">
        <v>7297</v>
      </c>
    </row>
    <row r="479" spans="1:24">
      <c r="A479" t="s">
        <v>18</v>
      </c>
      <c r="B479" s="264" t="s">
        <v>7251</v>
      </c>
      <c r="C479" s="261" t="s">
        <v>7261</v>
      </c>
      <c r="D479" s="119" t="s">
        <v>466</v>
      </c>
      <c r="E479" s="261" t="s">
        <v>7199</v>
      </c>
      <c r="F479" s="259" t="s">
        <v>7519</v>
      </c>
      <c r="G479" s="177" t="s">
        <v>273</v>
      </c>
      <c r="H479" s="155" t="s">
        <v>7203</v>
      </c>
      <c r="I479" s="285">
        <v>44.570173560000001</v>
      </c>
      <c r="J479" s="285">
        <v>-125.14674248</v>
      </c>
      <c r="K479" s="38" t="s">
        <v>7305</v>
      </c>
      <c r="L479" s="38">
        <v>2020</v>
      </c>
      <c r="M479" s="261" t="s">
        <v>7251</v>
      </c>
      <c r="N479" s="284">
        <v>44063.203472222223</v>
      </c>
      <c r="O479" s="284">
        <v>44063.234722222223</v>
      </c>
      <c r="P479" s="284">
        <v>44063.390277777777</v>
      </c>
      <c r="Q479" s="284">
        <v>44063.398611111108</v>
      </c>
      <c r="R479" s="38" t="s">
        <v>1781</v>
      </c>
      <c r="S479" s="239">
        <f t="shared" si="89"/>
        <v>0.15555555555329192</v>
      </c>
      <c r="T479" s="239">
        <f t="shared" si="90"/>
        <v>0.195138888884685</v>
      </c>
      <c r="U479" s="21">
        <f t="shared" si="91"/>
        <v>0.93333333331975155</v>
      </c>
      <c r="V479"/>
      <c r="W479" s="237">
        <v>775.08</v>
      </c>
      <c r="X479" s="155" t="s">
        <v>7296</v>
      </c>
    </row>
    <row r="480" spans="1:24">
      <c r="A480" t="s">
        <v>18</v>
      </c>
      <c r="B480" s="264" t="s">
        <v>7250</v>
      </c>
      <c r="C480" s="261" t="s">
        <v>7261</v>
      </c>
      <c r="D480" s="119" t="s">
        <v>466</v>
      </c>
      <c r="E480" s="261" t="s">
        <v>7199</v>
      </c>
      <c r="F480" s="259" t="s">
        <v>7519</v>
      </c>
      <c r="G480" s="177" t="s">
        <v>273</v>
      </c>
      <c r="H480" s="155" t="s">
        <v>7203</v>
      </c>
      <c r="I480" s="285">
        <v>44.569807590000003</v>
      </c>
      <c r="J480" s="285">
        <v>-125.1465931</v>
      </c>
      <c r="K480" s="38" t="s">
        <v>7305</v>
      </c>
      <c r="L480" s="38">
        <v>2020</v>
      </c>
      <c r="M480" s="261" t="s">
        <v>7250</v>
      </c>
      <c r="N480" s="284">
        <v>44062.854166666664</v>
      </c>
      <c r="O480" s="284">
        <v>44062.888888888891</v>
      </c>
      <c r="P480" s="284">
        <v>44063.097916666666</v>
      </c>
      <c r="Q480" s="284">
        <v>44063.13958333333</v>
      </c>
      <c r="R480" s="38" t="s">
        <v>1781</v>
      </c>
      <c r="S480" s="239">
        <f t="shared" si="89"/>
        <v>0.20902777777519077</v>
      </c>
      <c r="T480" s="239">
        <f t="shared" si="90"/>
        <v>0.28541666666569654</v>
      </c>
      <c r="U480" s="21">
        <f t="shared" si="91"/>
        <v>1.2541666666511446</v>
      </c>
      <c r="V480"/>
      <c r="W480" s="237">
        <v>774.83</v>
      </c>
      <c r="X480" s="155" t="s">
        <v>7295</v>
      </c>
    </row>
    <row r="481" spans="1:24">
      <c r="A481" t="s">
        <v>18</v>
      </c>
      <c r="B481" s="264" t="s">
        <v>7249</v>
      </c>
      <c r="C481" s="261" t="s">
        <v>7261</v>
      </c>
      <c r="D481" s="119" t="s">
        <v>466</v>
      </c>
      <c r="E481" s="261" t="s">
        <v>7199</v>
      </c>
      <c r="F481" s="259" t="s">
        <v>7519</v>
      </c>
      <c r="G481" s="177" t="s">
        <v>273</v>
      </c>
      <c r="H481" s="155" t="s">
        <v>7203</v>
      </c>
      <c r="I481" s="285">
        <v>44.569921309999998</v>
      </c>
      <c r="J481" s="285">
        <v>-125.14655589</v>
      </c>
      <c r="K481" s="38" t="s">
        <v>7305</v>
      </c>
      <c r="L481" s="38">
        <v>2020</v>
      </c>
      <c r="M481" s="261" t="s">
        <v>7249</v>
      </c>
      <c r="N481" s="284">
        <v>44062.549305555556</v>
      </c>
      <c r="O481" s="284">
        <v>44062.59097222222</v>
      </c>
      <c r="P481" s="284">
        <v>44062.765972222223</v>
      </c>
      <c r="Q481" s="284">
        <v>44062.793749999997</v>
      </c>
      <c r="R481" s="38" t="s">
        <v>1781</v>
      </c>
      <c r="S481" s="239">
        <f t="shared" si="89"/>
        <v>0.17500000000291038</v>
      </c>
      <c r="T481" s="239">
        <f t="shared" si="90"/>
        <v>0.24444444444088731</v>
      </c>
      <c r="U481" s="21">
        <f t="shared" si="91"/>
        <v>1.0500000000174623</v>
      </c>
      <c r="V481"/>
      <c r="W481" s="237">
        <v>774.03</v>
      </c>
      <c r="X481" s="155" t="s">
        <v>7294</v>
      </c>
    </row>
    <row r="482" spans="1:24">
      <c r="A482" t="s">
        <v>18</v>
      </c>
      <c r="B482" s="264" t="s">
        <v>7248</v>
      </c>
      <c r="C482" s="261" t="s">
        <v>7261</v>
      </c>
      <c r="D482" s="119" t="s">
        <v>466</v>
      </c>
      <c r="E482" s="261" t="s">
        <v>7199</v>
      </c>
      <c r="F482" s="259" t="s">
        <v>7519</v>
      </c>
      <c r="G482" s="177" t="s">
        <v>273</v>
      </c>
      <c r="H482" s="155" t="s">
        <v>7203</v>
      </c>
      <c r="I482" s="285">
        <v>44.369245859999999</v>
      </c>
      <c r="J482" s="285">
        <v>-124.95369201</v>
      </c>
      <c r="K482" s="38" t="s">
        <v>7305</v>
      </c>
      <c r="L482" s="38">
        <v>2020</v>
      </c>
      <c r="M482" s="261" t="s">
        <v>7248</v>
      </c>
      <c r="N482" s="284">
        <v>44062.228472222225</v>
      </c>
      <c r="O482" s="284">
        <v>44062.263194444444</v>
      </c>
      <c r="P482" s="284">
        <v>44062.371527777781</v>
      </c>
      <c r="Q482" s="284">
        <v>44062.394444444442</v>
      </c>
      <c r="R482" s="38" t="s">
        <v>1893</v>
      </c>
      <c r="S482" s="239">
        <f t="shared" si="89"/>
        <v>0.10833333333721384</v>
      </c>
      <c r="T482" s="239">
        <f t="shared" si="90"/>
        <v>0.16597222221753327</v>
      </c>
      <c r="U482" s="21">
        <f t="shared" si="91"/>
        <v>0.65000000002328306</v>
      </c>
      <c r="V482"/>
      <c r="W482" s="237">
        <v>584.54999999999995</v>
      </c>
      <c r="X482" s="155" t="s">
        <v>7286</v>
      </c>
    </row>
    <row r="483" spans="1:24">
      <c r="A483" t="s">
        <v>18</v>
      </c>
      <c r="B483" s="264" t="s">
        <v>7247</v>
      </c>
      <c r="C483" s="261" t="s">
        <v>7261</v>
      </c>
      <c r="D483" s="119" t="s">
        <v>466</v>
      </c>
      <c r="E483" s="261" t="s">
        <v>7199</v>
      </c>
      <c r="F483" s="259" t="s">
        <v>7519</v>
      </c>
      <c r="G483" s="177" t="s">
        <v>273</v>
      </c>
      <c r="H483" s="155" t="s">
        <v>7203</v>
      </c>
      <c r="I483" s="285">
        <v>44.369374669999999</v>
      </c>
      <c r="J483" s="285">
        <v>-124.953891</v>
      </c>
      <c r="K483" s="38" t="s">
        <v>7305</v>
      </c>
      <c r="L483" s="38">
        <v>2020</v>
      </c>
      <c r="M483" s="261" t="s">
        <v>7247</v>
      </c>
      <c r="N483" s="284">
        <v>44062.06527777778</v>
      </c>
      <c r="O483" s="284">
        <v>44062.093055555553</v>
      </c>
      <c r="P483" s="284">
        <v>44062.186111111114</v>
      </c>
      <c r="Q483" s="284">
        <v>44062.210416666669</v>
      </c>
      <c r="R483" s="38" t="s">
        <v>1893</v>
      </c>
      <c r="S483" s="239">
        <f t="shared" si="89"/>
        <v>9.3055555560567882E-2</v>
      </c>
      <c r="T483" s="239">
        <f t="shared" si="90"/>
        <v>0.14513888888905058</v>
      </c>
      <c r="U483" s="21">
        <f t="shared" si="91"/>
        <v>0.55833333336340729</v>
      </c>
      <c r="V483"/>
      <c r="W483" s="237">
        <v>580.69000000000005</v>
      </c>
      <c r="X483" s="155" t="s">
        <v>7293</v>
      </c>
    </row>
    <row r="484" spans="1:24">
      <c r="A484" t="s">
        <v>18</v>
      </c>
      <c r="B484" s="264" t="s">
        <v>7246</v>
      </c>
      <c r="C484" s="261" t="s">
        <v>7261</v>
      </c>
      <c r="D484" s="119" t="s">
        <v>466</v>
      </c>
      <c r="E484" s="261" t="s">
        <v>7199</v>
      </c>
      <c r="F484" s="259" t="s">
        <v>7519</v>
      </c>
      <c r="G484" s="177" t="s">
        <v>273</v>
      </c>
      <c r="H484" s="155" t="s">
        <v>7203</v>
      </c>
      <c r="I484" s="285">
        <v>44.48172958</v>
      </c>
      <c r="J484" s="285">
        <v>-125.14976335999999</v>
      </c>
      <c r="K484" s="38" t="s">
        <v>7305</v>
      </c>
      <c r="L484" s="38">
        <v>2020</v>
      </c>
      <c r="M484" s="261" t="s">
        <v>7246</v>
      </c>
      <c r="N484" s="284">
        <v>44061.774305555555</v>
      </c>
      <c r="O484" s="284">
        <v>44061.829861111109</v>
      </c>
      <c r="P484" s="284">
        <v>44061.92291666667</v>
      </c>
      <c r="Q484" s="284">
        <v>44061.963194444441</v>
      </c>
      <c r="R484" s="38" t="s">
        <v>7266</v>
      </c>
      <c r="S484" s="239">
        <f t="shared" si="89"/>
        <v>9.3055555560567882E-2</v>
      </c>
      <c r="T484" s="239">
        <f t="shared" si="90"/>
        <v>0.18888888888614019</v>
      </c>
      <c r="U484" s="21">
        <f t="shared" si="91"/>
        <v>0.55833333336340729</v>
      </c>
      <c r="V484"/>
      <c r="W484" s="237">
        <v>1247.28</v>
      </c>
      <c r="X484" s="155" t="s">
        <v>7292</v>
      </c>
    </row>
    <row r="485" spans="1:24">
      <c r="A485" t="s">
        <v>18</v>
      </c>
      <c r="B485" s="264" t="s">
        <v>7245</v>
      </c>
      <c r="C485" s="261" t="s">
        <v>7261</v>
      </c>
      <c r="D485" s="119" t="s">
        <v>466</v>
      </c>
      <c r="E485" s="261" t="s">
        <v>7199</v>
      </c>
      <c r="F485" s="259" t="s">
        <v>7519</v>
      </c>
      <c r="G485" s="177" t="s">
        <v>273</v>
      </c>
      <c r="H485" s="155" t="s">
        <v>7203</v>
      </c>
      <c r="I485" s="285">
        <v>45.829795910000001</v>
      </c>
      <c r="J485" s="285">
        <v>-129.75936902000001</v>
      </c>
      <c r="K485" s="38" t="s">
        <v>7306</v>
      </c>
      <c r="L485" s="38">
        <v>2020</v>
      </c>
      <c r="M485" s="261" t="s">
        <v>7245</v>
      </c>
      <c r="N485" s="284">
        <v>44060.715277777781</v>
      </c>
      <c r="O485" s="284">
        <v>44060.728472222225</v>
      </c>
      <c r="P485" s="284">
        <v>44061.030555555553</v>
      </c>
      <c r="Q485" s="284">
        <v>44061.040972222225</v>
      </c>
      <c r="R485" s="38" t="s">
        <v>1364</v>
      </c>
      <c r="S485" s="239">
        <f t="shared" si="89"/>
        <v>0.30208333332848269</v>
      </c>
      <c r="T485" s="239">
        <f t="shared" si="90"/>
        <v>0.32569444444379769</v>
      </c>
      <c r="U485" s="21">
        <f t="shared" si="91"/>
        <v>1.8124999999708962</v>
      </c>
      <c r="V485"/>
      <c r="W485" s="237">
        <v>2603.11</v>
      </c>
      <c r="X485" s="155" t="s">
        <v>7291</v>
      </c>
    </row>
    <row r="486" spans="1:24">
      <c r="A486" t="s">
        <v>18</v>
      </c>
      <c r="B486" s="264" t="s">
        <v>7244</v>
      </c>
      <c r="C486" s="261" t="s">
        <v>7261</v>
      </c>
      <c r="D486" s="119" t="s">
        <v>466</v>
      </c>
      <c r="E486" s="261" t="s">
        <v>7199</v>
      </c>
      <c r="F486" s="259" t="s">
        <v>7519</v>
      </c>
      <c r="G486" s="177" t="s">
        <v>273</v>
      </c>
      <c r="H486" s="155" t="s">
        <v>7203</v>
      </c>
      <c r="I486" s="285">
        <v>45.926108390000003</v>
      </c>
      <c r="J486" s="285">
        <v>-129.97880925000001</v>
      </c>
      <c r="K486" s="38" t="s">
        <v>7306</v>
      </c>
      <c r="L486" s="38">
        <v>2020</v>
      </c>
      <c r="M486" s="261" t="s">
        <v>7244</v>
      </c>
      <c r="N486" s="284">
        <v>44060.413194444445</v>
      </c>
      <c r="O486" s="284">
        <v>44060.467361111114</v>
      </c>
      <c r="P486" s="284">
        <v>44060.56527777778</v>
      </c>
      <c r="Q486" s="284">
        <v>44060.611111111109</v>
      </c>
      <c r="R486" s="38" t="s">
        <v>1837</v>
      </c>
      <c r="S486" s="239">
        <f t="shared" si="89"/>
        <v>9.7916666665696539E-2</v>
      </c>
      <c r="T486" s="239">
        <f t="shared" si="90"/>
        <v>0.19791666666424135</v>
      </c>
      <c r="U486" s="21">
        <f t="shared" si="91"/>
        <v>0.58749999999417923</v>
      </c>
      <c r="V486"/>
      <c r="W486" s="237">
        <v>1520.83</v>
      </c>
      <c r="X486" s="155" t="s">
        <v>7290</v>
      </c>
    </row>
    <row r="487" spans="1:24">
      <c r="A487" t="s">
        <v>18</v>
      </c>
      <c r="B487" s="264" t="s">
        <v>7243</v>
      </c>
      <c r="C487" s="261" t="s">
        <v>7261</v>
      </c>
      <c r="D487" s="119" t="s">
        <v>466</v>
      </c>
      <c r="E487" s="261" t="s">
        <v>7199</v>
      </c>
      <c r="F487" s="259" t="s">
        <v>7519</v>
      </c>
      <c r="G487" s="177" t="s">
        <v>273</v>
      </c>
      <c r="H487" s="155" t="s">
        <v>7203</v>
      </c>
      <c r="I487" s="285">
        <v>45.934116549999999</v>
      </c>
      <c r="J487" s="285">
        <v>-130.01314694999999</v>
      </c>
      <c r="K487" s="38" t="s">
        <v>7306</v>
      </c>
      <c r="L487" s="38">
        <v>2020</v>
      </c>
      <c r="M487" s="261" t="s">
        <v>7243</v>
      </c>
      <c r="N487" s="284">
        <v>44060.162499999999</v>
      </c>
      <c r="O487" s="284">
        <v>44060.212500000001</v>
      </c>
      <c r="P487" s="284">
        <v>44060.324305555558</v>
      </c>
      <c r="Q487" s="284">
        <v>44060.370833333334</v>
      </c>
      <c r="R487" s="38" t="s">
        <v>1367</v>
      </c>
      <c r="S487" s="239">
        <f t="shared" si="89"/>
        <v>0.11180555555620231</v>
      </c>
      <c r="T487" s="239">
        <f t="shared" si="90"/>
        <v>0.20833333333575865</v>
      </c>
      <c r="U487" s="21">
        <f t="shared" si="91"/>
        <v>0.67083333333721384</v>
      </c>
      <c r="V487"/>
      <c r="W487" s="237">
        <v>1543.99</v>
      </c>
      <c r="X487" s="155" t="s">
        <v>7289</v>
      </c>
    </row>
    <row r="488" spans="1:24">
      <c r="A488" t="s">
        <v>18</v>
      </c>
      <c r="B488" s="264" t="s">
        <v>7242</v>
      </c>
      <c r="C488" s="261" t="s">
        <v>7261</v>
      </c>
      <c r="D488" s="119" t="s">
        <v>466</v>
      </c>
      <c r="E488" s="261" t="s">
        <v>7199</v>
      </c>
      <c r="F488" s="259" t="s">
        <v>7519</v>
      </c>
      <c r="G488" s="177" t="s">
        <v>273</v>
      </c>
      <c r="H488" s="155" t="s">
        <v>7203</v>
      </c>
      <c r="I488" s="285">
        <v>45.939915790000001</v>
      </c>
      <c r="J488" s="285">
        <v>-129.97452208000001</v>
      </c>
      <c r="K488" s="38" t="s">
        <v>7306</v>
      </c>
      <c r="L488" s="38">
        <v>2020</v>
      </c>
      <c r="M488" s="261" t="s">
        <v>7242</v>
      </c>
      <c r="N488" s="284">
        <v>44059.803472222222</v>
      </c>
      <c r="O488" s="284">
        <v>44059.869444444441</v>
      </c>
      <c r="P488" s="284">
        <v>44060.056944444441</v>
      </c>
      <c r="Q488" s="284">
        <v>44060.102083333331</v>
      </c>
      <c r="R488" s="38" t="s">
        <v>7265</v>
      </c>
      <c r="S488" s="239">
        <f t="shared" si="89"/>
        <v>0.1875</v>
      </c>
      <c r="T488" s="239">
        <f t="shared" si="90"/>
        <v>0.29861111110949423</v>
      </c>
      <c r="U488" s="21">
        <f t="shared" si="91"/>
        <v>1.125</v>
      </c>
      <c r="V488"/>
      <c r="W488" s="237">
        <v>1519</v>
      </c>
      <c r="X488" s="155" t="s">
        <v>7288</v>
      </c>
    </row>
    <row r="489" spans="1:24">
      <c r="A489" t="s">
        <v>18</v>
      </c>
      <c r="B489" s="264" t="s">
        <v>7241</v>
      </c>
      <c r="C489" s="261" t="s">
        <v>7261</v>
      </c>
      <c r="D489" s="119" t="s">
        <v>466</v>
      </c>
      <c r="E489" s="261" t="s">
        <v>7199</v>
      </c>
      <c r="F489" s="259" t="s">
        <v>7519</v>
      </c>
      <c r="G489" s="177" t="s">
        <v>273</v>
      </c>
      <c r="H489" s="155" t="s">
        <v>7203</v>
      </c>
      <c r="I489" s="285">
        <v>44.637414710000002</v>
      </c>
      <c r="J489" s="285">
        <v>-124.30557797</v>
      </c>
      <c r="K489" s="38" t="s">
        <v>7305</v>
      </c>
      <c r="L489" s="38">
        <v>2020</v>
      </c>
      <c r="M489" s="261" t="s">
        <v>7241</v>
      </c>
      <c r="N489" s="284">
        <v>44058.829861111109</v>
      </c>
      <c r="O489" s="284">
        <v>44058.85</v>
      </c>
      <c r="P489" s="284">
        <v>44058.890972222223</v>
      </c>
      <c r="Q489" s="284">
        <v>44058.898611111108</v>
      </c>
      <c r="R489" s="38" t="s">
        <v>7264</v>
      </c>
      <c r="S489" s="239">
        <f t="shared" si="89"/>
        <v>4.0972222224809229E-2</v>
      </c>
      <c r="T489" s="239">
        <f t="shared" si="90"/>
        <v>6.8749999998544808E-2</v>
      </c>
      <c r="U489" s="21">
        <f t="shared" si="91"/>
        <v>0.24583333334885538</v>
      </c>
      <c r="V489"/>
      <c r="W489" s="237">
        <v>81.95</v>
      </c>
      <c r="X489" s="155" t="s">
        <v>7287</v>
      </c>
    </row>
    <row r="490" spans="1:24">
      <c r="A490" t="s">
        <v>18</v>
      </c>
      <c r="B490" s="264" t="s">
        <v>7240</v>
      </c>
      <c r="C490" s="261" t="s">
        <v>7261</v>
      </c>
      <c r="D490" s="119" t="s">
        <v>466</v>
      </c>
      <c r="E490" s="261" t="s">
        <v>7199</v>
      </c>
      <c r="F490" s="259" t="s">
        <v>7519</v>
      </c>
      <c r="G490" s="177" t="s">
        <v>273</v>
      </c>
      <c r="H490" s="155" t="s">
        <v>7203</v>
      </c>
      <c r="I490" s="285">
        <v>44.637159830000002</v>
      </c>
      <c r="J490" s="285">
        <v>-124.30541417000001</v>
      </c>
      <c r="K490" s="38" t="s">
        <v>7305</v>
      </c>
      <c r="L490" s="38">
        <v>2020</v>
      </c>
      <c r="M490" s="261" t="s">
        <v>7240</v>
      </c>
      <c r="N490" s="284">
        <v>44056.286111111112</v>
      </c>
      <c r="O490" s="284">
        <v>44056.305555555555</v>
      </c>
      <c r="P490" s="284">
        <v>44056.443055555559</v>
      </c>
      <c r="Q490" s="284">
        <v>44056.463888888888</v>
      </c>
      <c r="R490" s="38" t="s">
        <v>7264</v>
      </c>
      <c r="S490" s="239">
        <f t="shared" si="89"/>
        <v>0.13750000000436557</v>
      </c>
      <c r="T490" s="239">
        <f t="shared" si="90"/>
        <v>0.17777777777519077</v>
      </c>
      <c r="U490" s="21">
        <f t="shared" si="91"/>
        <v>0.82500000002619345</v>
      </c>
      <c r="V490"/>
      <c r="W490" s="237">
        <v>80.87</v>
      </c>
      <c r="X490" s="155" t="s">
        <v>7286</v>
      </c>
    </row>
    <row r="491" spans="1:24">
      <c r="A491" t="s">
        <v>18</v>
      </c>
      <c r="B491" s="264" t="s">
        <v>7239</v>
      </c>
      <c r="C491" s="261" t="s">
        <v>7261</v>
      </c>
      <c r="D491" s="119" t="s">
        <v>466</v>
      </c>
      <c r="E491" s="261" t="s">
        <v>7199</v>
      </c>
      <c r="F491" s="259" t="s">
        <v>7519</v>
      </c>
      <c r="G491" s="177" t="s">
        <v>273</v>
      </c>
      <c r="H491" s="155" t="s">
        <v>7203</v>
      </c>
      <c r="I491" s="285">
        <v>44.637233379999998</v>
      </c>
      <c r="J491" s="285">
        <v>-124.30577343</v>
      </c>
      <c r="K491" s="38" t="s">
        <v>7305</v>
      </c>
      <c r="L491" s="38">
        <v>2020</v>
      </c>
      <c r="M491" s="261" t="s">
        <v>7239</v>
      </c>
      <c r="N491" s="284">
        <v>44056.185416666667</v>
      </c>
      <c r="O491" s="284">
        <v>44056.197222222225</v>
      </c>
      <c r="P491" s="284">
        <v>44056.244444444441</v>
      </c>
      <c r="Q491" s="284">
        <v>44056.254166666666</v>
      </c>
      <c r="R491" s="38" t="s">
        <v>7264</v>
      </c>
      <c r="S491" s="239">
        <f t="shared" si="89"/>
        <v>4.722222221607808E-2</v>
      </c>
      <c r="T491" s="239">
        <f t="shared" si="90"/>
        <v>6.8749999998544808E-2</v>
      </c>
      <c r="U491" s="21">
        <f t="shared" si="91"/>
        <v>0.28333333329646848</v>
      </c>
      <c r="V491"/>
      <c r="W491" s="237">
        <v>83.35</v>
      </c>
      <c r="X491" s="155" t="s">
        <v>7285</v>
      </c>
    </row>
    <row r="492" spans="1:24">
      <c r="A492" t="s">
        <v>18</v>
      </c>
      <c r="B492" s="264" t="s">
        <v>7238</v>
      </c>
      <c r="C492" s="261" t="s">
        <v>7261</v>
      </c>
      <c r="D492" s="119" t="s">
        <v>466</v>
      </c>
      <c r="E492" s="261" t="s">
        <v>7199</v>
      </c>
      <c r="F492" s="259" t="s">
        <v>7519</v>
      </c>
      <c r="G492" s="177" t="s">
        <v>273</v>
      </c>
      <c r="H492" s="155" t="s">
        <v>7203</v>
      </c>
      <c r="I492" s="285">
        <v>44.63742534</v>
      </c>
      <c r="J492" s="285">
        <v>-124.30541581</v>
      </c>
      <c r="K492" s="38" t="s">
        <v>7305</v>
      </c>
      <c r="L492" s="38">
        <v>2020</v>
      </c>
      <c r="M492" s="261" t="s">
        <v>7238</v>
      </c>
      <c r="N492" s="284">
        <v>44056.125694444447</v>
      </c>
      <c r="O492" s="284">
        <v>44056.138194444444</v>
      </c>
      <c r="P492" s="284">
        <v>44056.163888888892</v>
      </c>
      <c r="Q492" s="284">
        <v>44056.174305555556</v>
      </c>
      <c r="R492" s="38" t="s">
        <v>7264</v>
      </c>
      <c r="S492" s="239">
        <f t="shared" si="89"/>
        <v>2.5694444448163267E-2</v>
      </c>
      <c r="T492" s="239">
        <f t="shared" si="90"/>
        <v>4.8611111109494232E-2</v>
      </c>
      <c r="U492" s="21">
        <f t="shared" si="91"/>
        <v>0.1541666666889796</v>
      </c>
      <c r="V492"/>
      <c r="W492" s="237">
        <v>81.95</v>
      </c>
      <c r="X492" s="155" t="s">
        <v>7284</v>
      </c>
    </row>
    <row r="493" spans="1:24">
      <c r="A493" t="s">
        <v>18</v>
      </c>
      <c r="B493" s="264" t="s">
        <v>7237</v>
      </c>
      <c r="C493" s="261" t="s">
        <v>7261</v>
      </c>
      <c r="D493" s="119" t="s">
        <v>466</v>
      </c>
      <c r="E493" s="261" t="s">
        <v>7199</v>
      </c>
      <c r="F493" s="259" t="s">
        <v>7519</v>
      </c>
      <c r="G493" s="177" t="s">
        <v>273</v>
      </c>
      <c r="H493" s="155" t="s">
        <v>7203</v>
      </c>
      <c r="I493" s="285">
        <v>44.527404009999998</v>
      </c>
      <c r="J493" s="285">
        <v>-125.38040837</v>
      </c>
      <c r="K493" s="38" t="s">
        <v>7305</v>
      </c>
      <c r="L493" s="38">
        <v>2020</v>
      </c>
      <c r="M493" s="261" t="s">
        <v>7237</v>
      </c>
      <c r="N493" s="284">
        <v>44055.341666666667</v>
      </c>
      <c r="O493" s="284">
        <v>44055.369444444441</v>
      </c>
      <c r="P493" s="284">
        <v>44055.832638888889</v>
      </c>
      <c r="Q493" s="284">
        <v>44055.843055555553</v>
      </c>
      <c r="R493" s="38" t="s">
        <v>1622</v>
      </c>
      <c r="S493" s="239">
        <f t="shared" si="89"/>
        <v>0.46319444444816327</v>
      </c>
      <c r="T493" s="239">
        <f t="shared" si="90"/>
        <v>0.50138888888614019</v>
      </c>
      <c r="U493" s="21">
        <f t="shared" si="91"/>
        <v>2.7791666666889796</v>
      </c>
      <c r="V493"/>
      <c r="W493" s="237">
        <v>2893.29</v>
      </c>
      <c r="X493" s="155" t="s">
        <v>7280</v>
      </c>
    </row>
    <row r="494" spans="1:24">
      <c r="A494" t="s">
        <v>18</v>
      </c>
      <c r="B494" s="264" t="s">
        <v>7236</v>
      </c>
      <c r="C494" s="261" t="s">
        <v>7261</v>
      </c>
      <c r="D494" s="119" t="s">
        <v>466</v>
      </c>
      <c r="E494" s="261" t="s">
        <v>7199</v>
      </c>
      <c r="F494" s="259" t="s">
        <v>7519</v>
      </c>
      <c r="G494" s="177" t="s">
        <v>273</v>
      </c>
      <c r="H494" s="155" t="s">
        <v>7203</v>
      </c>
      <c r="I494" s="285">
        <v>44.368163930000001</v>
      </c>
      <c r="J494" s="285">
        <v>-124.95277779</v>
      </c>
      <c r="K494" s="38" t="s">
        <v>7305</v>
      </c>
      <c r="L494" s="38">
        <v>2020</v>
      </c>
      <c r="M494" s="261" t="s">
        <v>7236</v>
      </c>
      <c r="N494" s="284">
        <v>44054.713888888888</v>
      </c>
      <c r="O494" s="284">
        <v>44054.741666666669</v>
      </c>
      <c r="P494" s="284">
        <v>44054.941666666666</v>
      </c>
      <c r="Q494" s="284">
        <v>44054.947916666664</v>
      </c>
      <c r="R494" s="38" t="s">
        <v>7262</v>
      </c>
      <c r="S494" s="239">
        <f t="shared" si="89"/>
        <v>0.19999999999708962</v>
      </c>
      <c r="T494" s="239">
        <f t="shared" si="90"/>
        <v>0.23402777777664596</v>
      </c>
      <c r="U494" s="21">
        <f t="shared" si="91"/>
        <v>1.1999999999825377</v>
      </c>
      <c r="V494"/>
      <c r="W494" s="237">
        <v>580.14</v>
      </c>
      <c r="X494" s="155" t="s">
        <v>7283</v>
      </c>
    </row>
    <row r="495" spans="1:24">
      <c r="A495" t="s">
        <v>18</v>
      </c>
      <c r="B495" s="264" t="s">
        <v>7235</v>
      </c>
      <c r="C495" s="261" t="s">
        <v>7261</v>
      </c>
      <c r="D495" s="119" t="s">
        <v>466</v>
      </c>
      <c r="E495" s="261" t="s">
        <v>7199</v>
      </c>
      <c r="F495" s="259" t="s">
        <v>7519</v>
      </c>
      <c r="G495" s="177" t="s">
        <v>273</v>
      </c>
      <c r="H495" s="155" t="s">
        <v>7203</v>
      </c>
      <c r="I495" s="285">
        <v>45.829712700000002</v>
      </c>
      <c r="J495" s="285">
        <v>-129.75921724</v>
      </c>
      <c r="K495" s="38" t="s">
        <v>7306</v>
      </c>
      <c r="L495" s="38">
        <v>2020</v>
      </c>
      <c r="M495" s="261" t="s">
        <v>7235</v>
      </c>
      <c r="N495" s="284">
        <v>44053.194444444445</v>
      </c>
      <c r="O495" s="284">
        <v>44053.213194444441</v>
      </c>
      <c r="P495" s="284">
        <v>44053.433333333334</v>
      </c>
      <c r="Q495" s="284">
        <v>44053.44027777778</v>
      </c>
      <c r="R495" s="38" t="s">
        <v>1364</v>
      </c>
      <c r="S495" s="239">
        <f t="shared" si="89"/>
        <v>0.22013888889341615</v>
      </c>
      <c r="T495" s="239">
        <f t="shared" si="90"/>
        <v>0.24583333333430346</v>
      </c>
      <c r="U495" s="21">
        <f t="shared" si="91"/>
        <v>1.3208333333604969</v>
      </c>
      <c r="V495"/>
      <c r="W495" s="237">
        <v>1394.39</v>
      </c>
      <c r="X495" s="155" t="s">
        <v>7282</v>
      </c>
    </row>
    <row r="496" spans="1:24">
      <c r="A496" t="s">
        <v>18</v>
      </c>
      <c r="B496" s="264" t="s">
        <v>7234</v>
      </c>
      <c r="C496" s="261" t="s">
        <v>7261</v>
      </c>
      <c r="D496" s="119" t="s">
        <v>466</v>
      </c>
      <c r="E496" s="261" t="s">
        <v>7199</v>
      </c>
      <c r="F496" s="259" t="s">
        <v>7519</v>
      </c>
      <c r="G496" s="177" t="s">
        <v>273</v>
      </c>
      <c r="H496" s="155" t="s">
        <v>7203</v>
      </c>
      <c r="I496" s="285">
        <v>45.926274790000001</v>
      </c>
      <c r="J496" s="285">
        <v>-129.97872414</v>
      </c>
      <c r="K496" s="38" t="s">
        <v>7306</v>
      </c>
      <c r="L496" s="38">
        <v>2020</v>
      </c>
      <c r="M496" s="261" t="s">
        <v>7234</v>
      </c>
      <c r="N496" s="284">
        <v>44052.819444444445</v>
      </c>
      <c r="O496" s="284">
        <v>44052.895138888889</v>
      </c>
      <c r="P496" s="284">
        <v>44053.013194444444</v>
      </c>
      <c r="Q496" s="284">
        <v>44053.066666666666</v>
      </c>
      <c r="R496" s="38" t="s">
        <v>1837</v>
      </c>
      <c r="S496" s="239">
        <f t="shared" si="89"/>
        <v>0.11805555555474712</v>
      </c>
      <c r="T496" s="239">
        <f t="shared" si="90"/>
        <v>0.24722222222044365</v>
      </c>
      <c r="U496" s="21">
        <f t="shared" si="91"/>
        <v>0.70833333332848269</v>
      </c>
      <c r="V496"/>
      <c r="W496" s="237">
        <v>1523</v>
      </c>
      <c r="X496" s="155" t="s">
        <v>7281</v>
      </c>
    </row>
    <row r="497" spans="1:24">
      <c r="A497" t="s">
        <v>18</v>
      </c>
      <c r="B497" s="264" t="s">
        <v>7233</v>
      </c>
      <c r="C497" s="261" t="s">
        <v>7261</v>
      </c>
      <c r="D497" s="119" t="s">
        <v>466</v>
      </c>
      <c r="E497" s="261" t="s">
        <v>7199</v>
      </c>
      <c r="F497" s="259" t="s">
        <v>7519</v>
      </c>
      <c r="G497" s="177" t="s">
        <v>273</v>
      </c>
      <c r="H497" s="155" t="s">
        <v>7203</v>
      </c>
      <c r="I497" s="285">
        <v>45.829658690000002</v>
      </c>
      <c r="J497" s="285">
        <v>-129.75928300000001</v>
      </c>
      <c r="K497" s="38" t="s">
        <v>7306</v>
      </c>
      <c r="L497" s="38">
        <v>2020</v>
      </c>
      <c r="M497" s="261" t="s">
        <v>7233</v>
      </c>
      <c r="N497" s="284">
        <v>44052.165277777778</v>
      </c>
      <c r="O497" s="284">
        <v>44052.188888888886</v>
      </c>
      <c r="P497" s="284">
        <v>44052.502083333333</v>
      </c>
      <c r="Q497" s="284">
        <v>44052.513888888891</v>
      </c>
      <c r="R497" s="38" t="s">
        <v>1558</v>
      </c>
      <c r="S497" s="239">
        <f t="shared" si="89"/>
        <v>0.31319444444670808</v>
      </c>
      <c r="T497" s="239">
        <f t="shared" si="90"/>
        <v>0.34861111111240461</v>
      </c>
      <c r="U497" s="21">
        <f t="shared" si="91"/>
        <v>1.8791666666802485</v>
      </c>
      <c r="V497"/>
      <c r="W497" s="237">
        <v>2605.7399999999998</v>
      </c>
      <c r="X497" s="155" t="s">
        <v>7280</v>
      </c>
    </row>
    <row r="498" spans="1:24">
      <c r="A498" t="s">
        <v>18</v>
      </c>
      <c r="B498" s="264" t="s">
        <v>7232</v>
      </c>
      <c r="C498" s="261" t="s">
        <v>7261</v>
      </c>
      <c r="D498" s="119" t="s">
        <v>466</v>
      </c>
      <c r="E498" s="261" t="s">
        <v>7199</v>
      </c>
      <c r="F498" s="259" t="s">
        <v>7519</v>
      </c>
      <c r="G498" s="177" t="s">
        <v>273</v>
      </c>
      <c r="H498" s="155" t="s">
        <v>7203</v>
      </c>
      <c r="I498" s="285">
        <v>45.92634631</v>
      </c>
      <c r="J498" s="285">
        <v>-129.97874426000001</v>
      </c>
      <c r="K498" s="38" t="s">
        <v>7306</v>
      </c>
      <c r="L498" s="38">
        <v>2020</v>
      </c>
      <c r="M498" s="261" t="s">
        <v>7232</v>
      </c>
      <c r="N498" s="284">
        <v>44050.855555555558</v>
      </c>
      <c r="O498" s="284">
        <v>44050.913888888892</v>
      </c>
      <c r="P498" s="284">
        <v>44051.350694444445</v>
      </c>
      <c r="Q498" s="284">
        <v>44051.407638888886</v>
      </c>
      <c r="R498" s="38" t="s">
        <v>1837</v>
      </c>
      <c r="S498" s="239">
        <f t="shared" si="89"/>
        <v>0.43680555555329192</v>
      </c>
      <c r="T498" s="239">
        <f t="shared" si="90"/>
        <v>0.55208333332848269</v>
      </c>
      <c r="U498" s="21">
        <f t="shared" si="91"/>
        <v>2.6208333333197515</v>
      </c>
      <c r="V498"/>
      <c r="W498" s="237">
        <v>1523.87</v>
      </c>
      <c r="X498" s="155" t="s">
        <v>7279</v>
      </c>
    </row>
    <row r="499" spans="1:24">
      <c r="A499" t="s">
        <v>18</v>
      </c>
      <c r="B499" s="264" t="s">
        <v>7231</v>
      </c>
      <c r="C499" s="261" t="s">
        <v>7261</v>
      </c>
      <c r="D499" s="119" t="s">
        <v>466</v>
      </c>
      <c r="E499" s="261" t="s">
        <v>7199</v>
      </c>
      <c r="F499" s="259" t="s">
        <v>7519</v>
      </c>
      <c r="G499" s="177" t="s">
        <v>273</v>
      </c>
      <c r="H499" s="155" t="s">
        <v>7203</v>
      </c>
      <c r="I499" s="285">
        <v>45.92614562</v>
      </c>
      <c r="J499" s="285">
        <v>-129.97899956000001</v>
      </c>
      <c r="K499" s="38" t="s">
        <v>7306</v>
      </c>
      <c r="L499" s="38">
        <v>2020</v>
      </c>
      <c r="M499" s="261" t="s">
        <v>7231</v>
      </c>
      <c r="N499" s="284">
        <v>44050.086805555555</v>
      </c>
      <c r="O499" s="284">
        <v>44050.134027777778</v>
      </c>
      <c r="P499" s="284">
        <v>44050.348611111112</v>
      </c>
      <c r="Q499" s="284">
        <v>44050.397222222222</v>
      </c>
      <c r="R499" s="38" t="s">
        <v>1837</v>
      </c>
      <c r="S499" s="239">
        <f t="shared" si="89"/>
        <v>0.21458333333430346</v>
      </c>
      <c r="T499" s="239">
        <f t="shared" si="90"/>
        <v>0.31041666666715173</v>
      </c>
      <c r="U499" s="21">
        <f t="shared" si="91"/>
        <v>1.2875000000058208</v>
      </c>
      <c r="V499"/>
      <c r="W499" s="237">
        <v>1532.788</v>
      </c>
      <c r="X499" s="155" t="s">
        <v>7278</v>
      </c>
    </row>
    <row r="500" spans="1:24">
      <c r="A500" t="s">
        <v>18</v>
      </c>
      <c r="B500" s="264" t="s">
        <v>7230</v>
      </c>
      <c r="C500" s="261" t="s">
        <v>7261</v>
      </c>
      <c r="D500" s="119" t="s">
        <v>466</v>
      </c>
      <c r="E500" s="261" t="s">
        <v>7199</v>
      </c>
      <c r="F500" s="259" t="s">
        <v>7519</v>
      </c>
      <c r="G500" s="177" t="s">
        <v>273</v>
      </c>
      <c r="H500" s="155" t="s">
        <v>7203</v>
      </c>
      <c r="I500" s="237">
        <v>45.933537399999999</v>
      </c>
      <c r="J500" s="237">
        <v>-130.01429358999999</v>
      </c>
      <c r="K500" s="38" t="s">
        <v>7306</v>
      </c>
      <c r="L500" s="38">
        <v>2020</v>
      </c>
      <c r="M500" s="261" t="s">
        <v>7230</v>
      </c>
      <c r="N500" s="284">
        <v>44049.728472222225</v>
      </c>
      <c r="O500" s="284">
        <v>44049.78402777778</v>
      </c>
      <c r="P500" s="284">
        <v>44049.96875</v>
      </c>
      <c r="Q500" s="284">
        <v>44050.033333333333</v>
      </c>
      <c r="R500" s="38" t="s">
        <v>7263</v>
      </c>
      <c r="S500" s="239">
        <f t="shared" si="89"/>
        <v>0.18472222222044365</v>
      </c>
      <c r="T500" s="239">
        <f t="shared" si="90"/>
        <v>0.30486111110803904</v>
      </c>
      <c r="U500" s="21">
        <f t="shared" si="91"/>
        <v>1.1083333333226619</v>
      </c>
      <c r="V500"/>
      <c r="W500" s="237">
        <v>1545.3440000000001</v>
      </c>
      <c r="X500" s="155" t="s">
        <v>7277</v>
      </c>
    </row>
    <row r="501" spans="1:24">
      <c r="A501" t="s">
        <v>18</v>
      </c>
      <c r="B501" s="264" t="s">
        <v>7229</v>
      </c>
      <c r="C501" s="261" t="s">
        <v>7261</v>
      </c>
      <c r="D501" s="119" t="s">
        <v>466</v>
      </c>
      <c r="E501" s="261" t="s">
        <v>7199</v>
      </c>
      <c r="F501" s="259" t="s">
        <v>7519</v>
      </c>
      <c r="G501" s="177" t="s">
        <v>273</v>
      </c>
      <c r="H501" s="155" t="s">
        <v>7203</v>
      </c>
      <c r="I501" s="285">
        <v>45.933510339999998</v>
      </c>
      <c r="J501" s="285">
        <v>-130.01399172999999</v>
      </c>
      <c r="K501" s="38" t="s">
        <v>7306</v>
      </c>
      <c r="L501" s="38">
        <v>2020</v>
      </c>
      <c r="M501" s="261" t="s">
        <v>7229</v>
      </c>
      <c r="N501" s="284">
        <v>44049.307638888888</v>
      </c>
      <c r="O501" s="284">
        <v>44049.386805555558</v>
      </c>
      <c r="P501" s="284">
        <v>44049.644444444442</v>
      </c>
      <c r="Q501" s="284">
        <v>44049.691666666666</v>
      </c>
      <c r="R501" s="38" t="s">
        <v>7263</v>
      </c>
      <c r="S501" s="239">
        <f t="shared" si="89"/>
        <v>0.257638888884685</v>
      </c>
      <c r="T501" s="239">
        <f t="shared" si="90"/>
        <v>0.38402777777810115</v>
      </c>
      <c r="U501" s="21">
        <f t="shared" si="91"/>
        <v>1.54583333330811</v>
      </c>
      <c r="V501"/>
      <c r="W501" s="237">
        <v>1545.9090000000001</v>
      </c>
      <c r="X501" s="155" t="s">
        <v>7276</v>
      </c>
    </row>
    <row r="502" spans="1:24">
      <c r="A502" t="s">
        <v>18</v>
      </c>
      <c r="B502" s="264" t="s">
        <v>7228</v>
      </c>
      <c r="C502" s="261" t="s">
        <v>7261</v>
      </c>
      <c r="D502" s="119" t="s">
        <v>466</v>
      </c>
      <c r="E502" s="261" t="s">
        <v>7199</v>
      </c>
      <c r="F502" s="259" t="s">
        <v>7519</v>
      </c>
      <c r="G502" s="177" t="s">
        <v>273</v>
      </c>
      <c r="H502" s="155" t="s">
        <v>7203</v>
      </c>
      <c r="I502" s="285">
        <v>45.816499880000002</v>
      </c>
      <c r="J502" s="285">
        <v>-129.75417827999999</v>
      </c>
      <c r="K502" s="38" t="s">
        <v>7306</v>
      </c>
      <c r="L502" s="38">
        <v>2020</v>
      </c>
      <c r="M502" s="261" t="s">
        <v>7228</v>
      </c>
      <c r="N502" s="284">
        <v>44048.724305555559</v>
      </c>
      <c r="O502" s="284">
        <v>44048.802777777775</v>
      </c>
      <c r="P502" s="284">
        <v>44049.10833333333</v>
      </c>
      <c r="Q502" s="284">
        <v>44049.185416666667</v>
      </c>
      <c r="R502" s="38" t="s">
        <v>1364</v>
      </c>
      <c r="S502" s="239">
        <f t="shared" si="89"/>
        <v>0.30555555555474712</v>
      </c>
      <c r="T502" s="239">
        <f t="shared" si="90"/>
        <v>0.46111111110803904</v>
      </c>
      <c r="U502" s="21">
        <f t="shared" si="91"/>
        <v>1.8333333333284827</v>
      </c>
      <c r="V502"/>
      <c r="W502" s="237">
        <v>2612.2359999999999</v>
      </c>
      <c r="X502" s="155" t="s">
        <v>7275</v>
      </c>
    </row>
    <row r="503" spans="1:24">
      <c r="A503" t="s">
        <v>18</v>
      </c>
      <c r="B503" s="264" t="s">
        <v>7227</v>
      </c>
      <c r="C503" s="261" t="s">
        <v>7261</v>
      </c>
      <c r="D503" s="119" t="s">
        <v>466</v>
      </c>
      <c r="E503" s="261" t="s">
        <v>7199</v>
      </c>
      <c r="F503" s="259" t="s">
        <v>7519</v>
      </c>
      <c r="G503" s="177" t="s">
        <v>273</v>
      </c>
      <c r="H503" s="155" t="s">
        <v>7203</v>
      </c>
      <c r="I503" s="285">
        <v>45.82466565</v>
      </c>
      <c r="J503" s="285">
        <v>-129.75572874</v>
      </c>
      <c r="K503" s="38" t="s">
        <v>7306</v>
      </c>
      <c r="L503" s="38">
        <v>2020</v>
      </c>
      <c r="M503" s="261" t="s">
        <v>7227</v>
      </c>
      <c r="N503" s="284">
        <v>44048.298611111109</v>
      </c>
      <c r="O503" s="284">
        <v>44048.373611111114</v>
      </c>
      <c r="P503" s="284">
        <v>44048.586111111108</v>
      </c>
      <c r="Q503" s="284">
        <v>44048.661805555559</v>
      </c>
      <c r="R503" s="38" t="s">
        <v>1364</v>
      </c>
      <c r="S503" s="239">
        <f t="shared" si="89"/>
        <v>0.21249999999417923</v>
      </c>
      <c r="T503" s="239">
        <f t="shared" si="90"/>
        <v>0.36319444444961846</v>
      </c>
      <c r="U503" s="21">
        <f t="shared" si="91"/>
        <v>1.2749999999650754</v>
      </c>
      <c r="V503"/>
      <c r="W503" s="237">
        <v>2617.232</v>
      </c>
      <c r="X503" s="177" t="s">
        <v>7274</v>
      </c>
    </row>
    <row r="504" spans="1:24">
      <c r="A504" t="s">
        <v>18</v>
      </c>
      <c r="B504" s="264" t="s">
        <v>7226</v>
      </c>
      <c r="C504" s="261" t="s">
        <v>7261</v>
      </c>
      <c r="D504" s="119" t="s">
        <v>466</v>
      </c>
      <c r="E504" s="261" t="s">
        <v>7199</v>
      </c>
      <c r="F504" s="259" t="s">
        <v>7519</v>
      </c>
      <c r="G504" s="177" t="s">
        <v>273</v>
      </c>
      <c r="H504" s="155" t="s">
        <v>7203</v>
      </c>
      <c r="I504" s="285">
        <v>45.830548759999999</v>
      </c>
      <c r="J504" s="285">
        <v>-129.75320457999999</v>
      </c>
      <c r="K504" s="38" t="s">
        <v>7306</v>
      </c>
      <c r="L504" s="38">
        <v>2020</v>
      </c>
      <c r="M504" s="261" t="s">
        <v>7226</v>
      </c>
      <c r="N504" s="284">
        <v>44048.145138888889</v>
      </c>
      <c r="O504" s="284">
        <v>44048.159722222219</v>
      </c>
      <c r="P504" s="284">
        <v>44048.240277777775</v>
      </c>
      <c r="Q504" s="284">
        <v>44048.256249999999</v>
      </c>
      <c r="R504" s="38" t="s">
        <v>1364</v>
      </c>
      <c r="S504" s="239">
        <f t="shared" si="89"/>
        <v>8.0555555556202307E-2</v>
      </c>
      <c r="T504" s="239">
        <f t="shared" si="90"/>
        <v>0.11111111110949423</v>
      </c>
      <c r="U504" s="21">
        <f t="shared" si="91"/>
        <v>0.48333333333721384</v>
      </c>
      <c r="V504"/>
      <c r="W504" s="237">
        <v>205.95699999999999</v>
      </c>
      <c r="X504" s="177" t="s">
        <v>7272</v>
      </c>
    </row>
    <row r="505" spans="1:24">
      <c r="A505" t="s">
        <v>18</v>
      </c>
      <c r="B505" s="264" t="s">
        <v>7225</v>
      </c>
      <c r="C505" s="261" t="s">
        <v>7261</v>
      </c>
      <c r="D505" s="119" t="s">
        <v>466</v>
      </c>
      <c r="E505" s="261" t="s">
        <v>7199</v>
      </c>
      <c r="F505" s="259" t="s">
        <v>7519</v>
      </c>
      <c r="G505" s="177" t="s">
        <v>273</v>
      </c>
      <c r="H505" s="155" t="s">
        <v>7203</v>
      </c>
      <c r="I505" s="285">
        <v>45.830543519999999</v>
      </c>
      <c r="J505" s="285">
        <v>-129.75298907000001</v>
      </c>
      <c r="K505" s="38" t="s">
        <v>7306</v>
      </c>
      <c r="L505" s="38">
        <v>2020</v>
      </c>
      <c r="M505" s="261" t="s">
        <v>7225</v>
      </c>
      <c r="N505" s="284">
        <v>44048.067361111112</v>
      </c>
      <c r="O505" s="284">
        <v>44048.079861111109</v>
      </c>
      <c r="P505" s="284">
        <v>44048.109722222223</v>
      </c>
      <c r="Q505" s="284">
        <v>44048.123611111114</v>
      </c>
      <c r="R505" s="38" t="s">
        <v>1364</v>
      </c>
      <c r="S505" s="239">
        <f t="shared" si="89"/>
        <v>2.9861111113859806E-2</v>
      </c>
      <c r="T505" s="239">
        <f t="shared" si="90"/>
        <v>5.6250000001455192E-2</v>
      </c>
      <c r="U505" s="21">
        <f t="shared" si="91"/>
        <v>0.17916666668315884</v>
      </c>
      <c r="V505"/>
      <c r="W505" s="237">
        <v>192.982</v>
      </c>
      <c r="X505" s="155" t="s">
        <v>7271</v>
      </c>
    </row>
    <row r="506" spans="1:24">
      <c r="A506" t="s">
        <v>18</v>
      </c>
      <c r="B506" s="264" t="s">
        <v>7224</v>
      </c>
      <c r="C506" s="261" t="s">
        <v>7261</v>
      </c>
      <c r="D506" s="119" t="s">
        <v>466</v>
      </c>
      <c r="E506" s="261" t="s">
        <v>7199</v>
      </c>
      <c r="F506" s="259" t="s">
        <v>7519</v>
      </c>
      <c r="G506" s="177" t="s">
        <v>273</v>
      </c>
      <c r="H506" s="155" t="s">
        <v>7203</v>
      </c>
      <c r="I506" s="285">
        <v>45.830469100000002</v>
      </c>
      <c r="J506" s="285">
        <v>-129.75315637</v>
      </c>
      <c r="K506" s="38" t="s">
        <v>7306</v>
      </c>
      <c r="L506" s="38">
        <v>2020</v>
      </c>
      <c r="M506" s="261" t="s">
        <v>7224</v>
      </c>
      <c r="N506" s="284">
        <v>44047.946527777778</v>
      </c>
      <c r="O506" s="284">
        <v>44047.970138888886</v>
      </c>
      <c r="P506" s="284">
        <v>44048.020138888889</v>
      </c>
      <c r="Q506" s="284">
        <v>44048.05</v>
      </c>
      <c r="R506" s="157" t="s">
        <v>1364</v>
      </c>
      <c r="S506" s="239">
        <f t="shared" si="89"/>
        <v>5.0000000002910383E-2</v>
      </c>
      <c r="T506" s="239">
        <f t="shared" si="90"/>
        <v>0.10347222222480923</v>
      </c>
      <c r="U506" s="21">
        <f t="shared" si="91"/>
        <v>0.3000000000174623</v>
      </c>
      <c r="V506"/>
      <c r="W506" s="237">
        <v>201.42</v>
      </c>
      <c r="X506" s="155" t="s">
        <v>7270</v>
      </c>
    </row>
    <row r="507" spans="1:24">
      <c r="A507" t="s">
        <v>18</v>
      </c>
      <c r="B507" s="264" t="s">
        <v>7223</v>
      </c>
      <c r="C507" s="261" t="s">
        <v>7261</v>
      </c>
      <c r="D507" s="119" t="s">
        <v>466</v>
      </c>
      <c r="E507" s="261" t="s">
        <v>7199</v>
      </c>
      <c r="F507" s="259" t="s">
        <v>7519</v>
      </c>
      <c r="G507" s="177" t="s">
        <v>273</v>
      </c>
      <c r="H507" s="155" t="s">
        <v>7203</v>
      </c>
      <c r="I507" s="285">
        <v>44.515124530000001</v>
      </c>
      <c r="J507" s="285">
        <v>-125.39005225</v>
      </c>
      <c r="K507" s="38" t="s">
        <v>7305</v>
      </c>
      <c r="L507" s="38">
        <v>2020</v>
      </c>
      <c r="M507" s="261" t="s">
        <v>7223</v>
      </c>
      <c r="N507" s="284">
        <v>44046.809027777781</v>
      </c>
      <c r="O507" s="284">
        <v>44046.900694444441</v>
      </c>
      <c r="P507" s="284">
        <v>44047.140277777777</v>
      </c>
      <c r="Q507" s="284">
        <v>44047.218055555553</v>
      </c>
      <c r="R507" s="38" t="s">
        <v>1622</v>
      </c>
      <c r="S507" s="239">
        <f t="shared" si="89"/>
        <v>0.23958333333575865</v>
      </c>
      <c r="T507" s="239">
        <f t="shared" si="90"/>
        <v>0.40902777777228039</v>
      </c>
      <c r="U507" s="21">
        <f t="shared" si="91"/>
        <v>1.4375000000145519</v>
      </c>
      <c r="V507"/>
      <c r="W507" s="237">
        <v>2903.85</v>
      </c>
      <c r="X507" s="155" t="s">
        <v>7273</v>
      </c>
    </row>
    <row r="508" spans="1:24">
      <c r="A508" t="s">
        <v>18</v>
      </c>
      <c r="B508" s="264" t="s">
        <v>7222</v>
      </c>
      <c r="C508" s="261" t="s">
        <v>7261</v>
      </c>
      <c r="D508" s="119" t="s">
        <v>466</v>
      </c>
      <c r="E508" s="261" t="s">
        <v>7199</v>
      </c>
      <c r="F508" s="259" t="s">
        <v>7519</v>
      </c>
      <c r="G508" s="177" t="s">
        <v>273</v>
      </c>
      <c r="H508" s="155" t="s">
        <v>7203</v>
      </c>
      <c r="I508" s="285">
        <v>44.529019570000003</v>
      </c>
      <c r="J508" s="285">
        <v>-125.38998946</v>
      </c>
      <c r="K508" s="38" t="s">
        <v>7305</v>
      </c>
      <c r="L508" s="38">
        <v>2020</v>
      </c>
      <c r="M508" s="261" t="s">
        <v>7222</v>
      </c>
      <c r="N508" s="284">
        <v>44046.447222222225</v>
      </c>
      <c r="O508" s="284">
        <v>44046.482638888891</v>
      </c>
      <c r="P508" s="284">
        <v>44046.591666666667</v>
      </c>
      <c r="Q508" s="284">
        <v>44046.615277777775</v>
      </c>
      <c r="R508" s="38" t="s">
        <v>1622</v>
      </c>
      <c r="S508" s="239">
        <f t="shared" si="89"/>
        <v>0.10902777777664596</v>
      </c>
      <c r="T508" s="239">
        <f t="shared" si="90"/>
        <v>0.16805555555038154</v>
      </c>
      <c r="U508" s="21">
        <f t="shared" si="91"/>
        <v>0.65416666665987577</v>
      </c>
      <c r="V508"/>
      <c r="W508" s="237">
        <v>206.9</v>
      </c>
      <c r="X508" s="155" t="s">
        <v>7272</v>
      </c>
    </row>
    <row r="509" spans="1:24">
      <c r="A509" t="s">
        <v>18</v>
      </c>
      <c r="B509" s="264" t="s">
        <v>7221</v>
      </c>
      <c r="C509" s="261" t="s">
        <v>7261</v>
      </c>
      <c r="D509" s="119" t="s">
        <v>466</v>
      </c>
      <c r="E509" s="261" t="s">
        <v>7199</v>
      </c>
      <c r="F509" s="259" t="s">
        <v>7519</v>
      </c>
      <c r="G509" s="177" t="s">
        <v>273</v>
      </c>
      <c r="H509" s="155" t="s">
        <v>7203</v>
      </c>
      <c r="I509" s="285">
        <v>44.529060319999999</v>
      </c>
      <c r="J509" s="285">
        <v>-125.39011644999999</v>
      </c>
      <c r="K509" s="38" t="s">
        <v>7305</v>
      </c>
      <c r="L509" s="38">
        <v>2020</v>
      </c>
      <c r="M509" s="261" t="s">
        <v>7221</v>
      </c>
      <c r="N509" s="284">
        <v>44046.316666666666</v>
      </c>
      <c r="O509" s="284">
        <v>44046.34097222222</v>
      </c>
      <c r="P509" s="284">
        <v>44046.405555555553</v>
      </c>
      <c r="Q509" s="284">
        <v>44046.415277777778</v>
      </c>
      <c r="R509" s="38" t="s">
        <v>1622</v>
      </c>
      <c r="S509" s="239">
        <f t="shared" si="89"/>
        <v>6.4583333332848269E-2</v>
      </c>
      <c r="T509" s="239">
        <f t="shared" si="90"/>
        <v>9.8611111112404615E-2</v>
      </c>
      <c r="U509" s="21">
        <f t="shared" si="91"/>
        <v>0.38749999999708962</v>
      </c>
      <c r="V509"/>
      <c r="W509" s="237">
        <v>201.08</v>
      </c>
      <c r="X509" s="155" t="s">
        <v>7270</v>
      </c>
    </row>
    <row r="510" spans="1:24">
      <c r="A510" t="s">
        <v>18</v>
      </c>
      <c r="B510" s="264" t="s">
        <v>7220</v>
      </c>
      <c r="C510" s="261" t="s">
        <v>7261</v>
      </c>
      <c r="D510" s="119" t="s">
        <v>466</v>
      </c>
      <c r="E510" s="261" t="s">
        <v>7199</v>
      </c>
      <c r="F510" s="259" t="s">
        <v>7519</v>
      </c>
      <c r="G510" s="177" t="s">
        <v>273</v>
      </c>
      <c r="H510" s="155" t="s">
        <v>7203</v>
      </c>
      <c r="I510" s="285">
        <v>44.529052630000002</v>
      </c>
      <c r="J510" s="285">
        <v>-125.38971998</v>
      </c>
      <c r="K510" s="38" t="s">
        <v>7305</v>
      </c>
      <c r="L510" s="38">
        <v>2020</v>
      </c>
      <c r="M510" s="261" t="s">
        <v>7220</v>
      </c>
      <c r="N510" s="284">
        <v>44045.928472222222</v>
      </c>
      <c r="O510" s="284">
        <v>44045.969444444447</v>
      </c>
      <c r="P510" s="284">
        <v>44046.013888888891</v>
      </c>
      <c r="Q510" s="284">
        <v>44046.053472222222</v>
      </c>
      <c r="R510" s="38" t="s">
        <v>1622</v>
      </c>
      <c r="S510" s="239">
        <f t="shared" si="89"/>
        <v>4.4444444443797693E-2</v>
      </c>
      <c r="T510" s="239">
        <f t="shared" si="90"/>
        <v>0.125</v>
      </c>
      <c r="U510" s="21">
        <f t="shared" si="91"/>
        <v>0.26666666666278616</v>
      </c>
      <c r="V510"/>
      <c r="W510" s="237">
        <v>205.83</v>
      </c>
      <c r="X510" s="155" t="s">
        <v>7270</v>
      </c>
    </row>
    <row r="511" spans="1:24">
      <c r="A511" t="s">
        <v>18</v>
      </c>
      <c r="B511" s="264" t="s">
        <v>7219</v>
      </c>
      <c r="C511" s="261" t="s">
        <v>7261</v>
      </c>
      <c r="D511" s="119" t="s">
        <v>466</v>
      </c>
      <c r="E511" s="261" t="s">
        <v>7199</v>
      </c>
      <c r="F511" s="259" t="s">
        <v>7519</v>
      </c>
      <c r="G511" s="177" t="s">
        <v>273</v>
      </c>
      <c r="H511" s="155" t="s">
        <v>7203</v>
      </c>
      <c r="I511" s="285">
        <v>44.374259449999997</v>
      </c>
      <c r="J511" s="285">
        <v>-124.95609044</v>
      </c>
      <c r="K511" s="38" t="s">
        <v>7305</v>
      </c>
      <c r="L511" s="38">
        <v>2020</v>
      </c>
      <c r="M511" s="261" t="s">
        <v>7219</v>
      </c>
      <c r="N511" s="284">
        <v>44045.573611111111</v>
      </c>
      <c r="O511" s="284">
        <v>44045.587500000001</v>
      </c>
      <c r="P511" s="284">
        <v>44045.748611111114</v>
      </c>
      <c r="Q511" s="284">
        <v>44045.76666666667</v>
      </c>
      <c r="R511" s="38" t="s">
        <v>7262</v>
      </c>
      <c r="S511" s="239">
        <f t="shared" si="89"/>
        <v>0.16111111111240461</v>
      </c>
      <c r="T511" s="239">
        <f t="shared" si="90"/>
        <v>0.19305555555911269</v>
      </c>
      <c r="U511" s="21">
        <f t="shared" si="91"/>
        <v>0.96666666667442769</v>
      </c>
      <c r="V511"/>
      <c r="W511" s="237">
        <v>206.2</v>
      </c>
      <c r="X511" s="155" t="s">
        <v>7272</v>
      </c>
    </row>
    <row r="512" spans="1:24">
      <c r="A512" t="s">
        <v>18</v>
      </c>
      <c r="B512" s="264" t="s">
        <v>7218</v>
      </c>
      <c r="C512" s="261" t="s">
        <v>7261</v>
      </c>
      <c r="D512" s="119" t="s">
        <v>466</v>
      </c>
      <c r="E512" s="261" t="s">
        <v>7199</v>
      </c>
      <c r="F512" s="259" t="s">
        <v>7519</v>
      </c>
      <c r="G512" s="177" t="s">
        <v>273</v>
      </c>
      <c r="H512" s="155" t="s">
        <v>7203</v>
      </c>
      <c r="I512" s="285">
        <v>44.374381769999999</v>
      </c>
      <c r="J512" s="285">
        <v>-124.95606985000001</v>
      </c>
      <c r="K512" s="38" t="s">
        <v>7305</v>
      </c>
      <c r="L512" s="38">
        <v>2020</v>
      </c>
      <c r="M512" s="261" t="s">
        <v>7218</v>
      </c>
      <c r="N512" s="284">
        <v>44045.43472222222</v>
      </c>
      <c r="O512" s="284">
        <v>44045.452777777777</v>
      </c>
      <c r="P512" s="284">
        <v>44045.524305555555</v>
      </c>
      <c r="Q512" s="284">
        <v>44045.547222222223</v>
      </c>
      <c r="R512" s="38" t="s">
        <v>7262</v>
      </c>
      <c r="S512" s="239">
        <f t="shared" si="89"/>
        <v>7.1527777778101154E-2</v>
      </c>
      <c r="T512" s="239">
        <f t="shared" si="90"/>
        <v>0.11250000000291038</v>
      </c>
      <c r="U512" s="21">
        <f t="shared" si="91"/>
        <v>0.42916666666860692</v>
      </c>
      <c r="V512"/>
      <c r="W512" s="237">
        <v>201.21</v>
      </c>
      <c r="X512" s="155" t="s">
        <v>7271</v>
      </c>
    </row>
    <row r="513" spans="1:24">
      <c r="A513" t="s">
        <v>18</v>
      </c>
      <c r="B513" t="s">
        <v>7217</v>
      </c>
      <c r="C513" s="261" t="s">
        <v>7261</v>
      </c>
      <c r="D513" s="119" t="s">
        <v>466</v>
      </c>
      <c r="E513" s="261" t="s">
        <v>7199</v>
      </c>
      <c r="F513" s="259" t="s">
        <v>7519</v>
      </c>
      <c r="G513" s="177" t="s">
        <v>273</v>
      </c>
      <c r="H513" s="155" t="s">
        <v>7203</v>
      </c>
      <c r="I513" s="285">
        <v>44.374420569999998</v>
      </c>
      <c r="J513" s="285">
        <v>-124.95566966</v>
      </c>
      <c r="K513" s="38" t="s">
        <v>7305</v>
      </c>
      <c r="L513" s="38">
        <v>2020</v>
      </c>
      <c r="M513" s="155" t="s">
        <v>7217</v>
      </c>
      <c r="N513" s="157">
        <v>44045.289583333331</v>
      </c>
      <c r="O513" s="157">
        <v>44045.307638888888</v>
      </c>
      <c r="P513" s="157">
        <v>44045.385416666664</v>
      </c>
      <c r="Q513" s="157">
        <v>44045.402083333334</v>
      </c>
      <c r="R513" s="38" t="s">
        <v>7262</v>
      </c>
      <c r="S513" s="239">
        <f t="shared" si="89"/>
        <v>7.7777777776645962E-2</v>
      </c>
      <c r="T513" s="239">
        <f t="shared" si="90"/>
        <v>0.11250000000291038</v>
      </c>
      <c r="U513" s="21">
        <f t="shared" si="91"/>
        <v>0.46666666665987577</v>
      </c>
      <c r="V513"/>
      <c r="W513" s="38">
        <v>206.2</v>
      </c>
      <c r="X513" s="155" t="s">
        <v>7270</v>
      </c>
    </row>
    <row r="514" spans="1:24">
      <c r="A514" t="s">
        <v>18</v>
      </c>
      <c r="B514" t="s">
        <v>7216</v>
      </c>
      <c r="C514" s="261" t="s">
        <v>7261</v>
      </c>
      <c r="D514" s="119" t="s">
        <v>466</v>
      </c>
      <c r="E514" s="261" t="s">
        <v>7199</v>
      </c>
      <c r="F514" s="259" t="s">
        <v>7519</v>
      </c>
      <c r="G514" s="177" t="s">
        <v>273</v>
      </c>
      <c r="H514" s="155" t="s">
        <v>7203</v>
      </c>
      <c r="I514" s="285">
        <v>44.36933028</v>
      </c>
      <c r="J514" s="285">
        <v>-124.95399077</v>
      </c>
      <c r="K514" s="38" t="s">
        <v>7305</v>
      </c>
      <c r="L514" s="38">
        <v>2020</v>
      </c>
      <c r="M514" s="155" t="s">
        <v>7216</v>
      </c>
      <c r="N514" s="157">
        <v>44045.004166666666</v>
      </c>
      <c r="O514" s="157">
        <v>44045.043749999997</v>
      </c>
      <c r="P514" s="157">
        <v>44045.207638888889</v>
      </c>
      <c r="Q514" s="157">
        <v>44045.229166666664</v>
      </c>
      <c r="R514" s="38" t="s">
        <v>7262</v>
      </c>
      <c r="S514" s="239">
        <f t="shared" si="89"/>
        <v>0.16388888889196096</v>
      </c>
      <c r="T514" s="239">
        <f t="shared" si="90"/>
        <v>0.22499999999854481</v>
      </c>
      <c r="U514" s="21">
        <f t="shared" si="91"/>
        <v>0.98333333335176576</v>
      </c>
      <c r="V514"/>
      <c r="W514" s="38">
        <v>584.39</v>
      </c>
      <c r="X514" s="155" t="s">
        <v>7269</v>
      </c>
    </row>
    <row r="515" spans="1:24">
      <c r="A515" t="s">
        <v>18</v>
      </c>
      <c r="B515" t="s">
        <v>7211</v>
      </c>
      <c r="C515" s="261" t="s">
        <v>7196</v>
      </c>
      <c r="D515" s="119" t="s">
        <v>466</v>
      </c>
      <c r="E515" s="261" t="s">
        <v>7198</v>
      </c>
      <c r="F515" s="38" t="s">
        <v>1682</v>
      </c>
      <c r="G515" s="177" t="s">
        <v>273</v>
      </c>
      <c r="H515" s="155" t="s">
        <v>7202</v>
      </c>
      <c r="I515" s="285">
        <v>44.249839510000001</v>
      </c>
      <c r="J515" s="285">
        <v>-124.95764663999999</v>
      </c>
      <c r="K515" s="38" t="s">
        <v>7305</v>
      </c>
      <c r="L515" s="38">
        <v>2020</v>
      </c>
      <c r="M515" s="155" t="s">
        <v>7211</v>
      </c>
      <c r="N515" s="157">
        <v>44041.252083333333</v>
      </c>
      <c r="O515" s="157">
        <v>44041.265277777777</v>
      </c>
      <c r="P515" s="157">
        <v>44041.282638888886</v>
      </c>
      <c r="Q515" s="157">
        <v>44041.290972222225</v>
      </c>
      <c r="R515" s="38" t="s">
        <v>7213</v>
      </c>
      <c r="S515" s="239">
        <f t="shared" si="89"/>
        <v>1.7361111109494232E-2</v>
      </c>
      <c r="T515" s="239">
        <f t="shared" si="90"/>
        <v>3.888888889196096E-2</v>
      </c>
      <c r="U515" s="21">
        <f t="shared" si="91"/>
        <v>0.10416666665696539</v>
      </c>
      <c r="V515"/>
      <c r="W515" s="38">
        <v>160.70699999999999</v>
      </c>
      <c r="X515" s="155" t="s">
        <v>7215</v>
      </c>
    </row>
    <row r="516" spans="1:24">
      <c r="A516" t="s">
        <v>18</v>
      </c>
      <c r="B516" t="s">
        <v>7210</v>
      </c>
      <c r="C516" s="261" t="s">
        <v>7196</v>
      </c>
      <c r="D516" s="119" t="s">
        <v>466</v>
      </c>
      <c r="E516" s="261" t="s">
        <v>7198</v>
      </c>
      <c r="F516" s="38" t="s">
        <v>1682</v>
      </c>
      <c r="G516" s="177" t="s">
        <v>273</v>
      </c>
      <c r="H516" s="155" t="s">
        <v>7202</v>
      </c>
      <c r="I516" s="285">
        <v>44.249957360000003</v>
      </c>
      <c r="J516" s="285">
        <v>-124.95759612000001</v>
      </c>
      <c r="K516" s="38" t="s">
        <v>7305</v>
      </c>
      <c r="L516" s="38">
        <v>2020</v>
      </c>
      <c r="M516" s="155" t="s">
        <v>7210</v>
      </c>
      <c r="N516" s="157">
        <v>44041.013194444444</v>
      </c>
      <c r="O516" s="157">
        <v>44041.027777777781</v>
      </c>
      <c r="P516" s="157">
        <v>44041.213194444441</v>
      </c>
      <c r="Q516" s="157">
        <v>44041.231944444444</v>
      </c>
      <c r="R516" s="38" t="s">
        <v>7213</v>
      </c>
      <c r="S516" s="239">
        <f t="shared" si="89"/>
        <v>0.18541666665987577</v>
      </c>
      <c r="T516" s="239">
        <f t="shared" si="90"/>
        <v>0.21875</v>
      </c>
      <c r="U516" s="21">
        <f t="shared" si="91"/>
        <v>1.1124999999592546</v>
      </c>
      <c r="V516"/>
      <c r="W516" s="38">
        <v>492.92599999999999</v>
      </c>
      <c r="X516" s="155" t="s">
        <v>7215</v>
      </c>
    </row>
    <row r="517" spans="1:24">
      <c r="A517" t="s">
        <v>18</v>
      </c>
      <c r="B517" t="s">
        <v>7209</v>
      </c>
      <c r="C517" s="261" t="s">
        <v>7196</v>
      </c>
      <c r="D517" s="119" t="s">
        <v>466</v>
      </c>
      <c r="E517" s="261" t="s">
        <v>7198</v>
      </c>
      <c r="F517" s="38" t="s">
        <v>1682</v>
      </c>
      <c r="G517" s="177" t="s">
        <v>273</v>
      </c>
      <c r="H517" s="155" t="s">
        <v>7202</v>
      </c>
      <c r="I517" s="285">
        <v>43.571282099999998</v>
      </c>
      <c r="J517" s="285">
        <v>-125.11667061999999</v>
      </c>
      <c r="K517" s="38" t="s">
        <v>7305</v>
      </c>
      <c r="L517" s="38">
        <v>2020</v>
      </c>
      <c r="M517" s="155" t="s">
        <v>7209</v>
      </c>
      <c r="N517" s="157">
        <v>44039.862500000003</v>
      </c>
      <c r="O517" s="157">
        <v>44039.93472222222</v>
      </c>
      <c r="P517" s="157">
        <v>44040.602777777778</v>
      </c>
      <c r="Q517" s="157">
        <v>44040.636805555558</v>
      </c>
      <c r="R517" s="38" t="s">
        <v>7212</v>
      </c>
      <c r="S517" s="239">
        <f t="shared" si="89"/>
        <v>0.6680555555576575</v>
      </c>
      <c r="T517" s="239">
        <f t="shared" si="90"/>
        <v>0.77430555555474712</v>
      </c>
      <c r="U517" s="21">
        <f t="shared" si="91"/>
        <v>4.008333333345945</v>
      </c>
      <c r="V517"/>
      <c r="W517" s="38">
        <v>1143.9949999999999</v>
      </c>
      <c r="X517" s="155" t="s">
        <v>7214</v>
      </c>
    </row>
    <row r="518" spans="1:24">
      <c r="A518" t="s">
        <v>18</v>
      </c>
      <c r="B518" s="261" t="s">
        <v>1266</v>
      </c>
      <c r="C518" s="264" t="s">
        <v>1216</v>
      </c>
      <c r="D518" s="155" t="s">
        <v>488</v>
      </c>
      <c r="E518" s="264" t="s">
        <v>1217</v>
      </c>
      <c r="F518" s="38" t="s">
        <v>1218</v>
      </c>
      <c r="G518" s="209" t="s">
        <v>196</v>
      </c>
      <c r="H518" s="264" t="s">
        <v>955</v>
      </c>
      <c r="I518" s="38">
        <v>18</v>
      </c>
      <c r="J518" s="38">
        <v>-81</v>
      </c>
      <c r="K518" s="38" t="s">
        <v>7319</v>
      </c>
      <c r="L518" s="38">
        <v>2020</v>
      </c>
      <c r="M518" s="261" t="s">
        <v>1266</v>
      </c>
      <c r="N518" s="157">
        <v>43862.926388888889</v>
      </c>
      <c r="O518" s="157">
        <v>43863.058333333334</v>
      </c>
      <c r="P518" s="157">
        <v>43863.179861111108</v>
      </c>
      <c r="Q518" s="157">
        <v>43863.304166666669</v>
      </c>
      <c r="R518" s="38" t="s">
        <v>1267</v>
      </c>
      <c r="S518" s="239">
        <f t="shared" ref="S518:S528" si="92">P518 - O518</f>
        <v>0.12152777777373558</v>
      </c>
      <c r="T518" s="239">
        <f t="shared" ref="T518:T528" si="93">Q518 - N518</f>
        <v>0.37777777777955635</v>
      </c>
      <c r="U518" s="21">
        <f t="shared" ref="U518:U528" si="94">((VALUE(S518)) * 24) * 0.25</f>
        <v>0.72916666664241347</v>
      </c>
      <c r="V518"/>
      <c r="W518" s="38">
        <v>4937.6260000000002</v>
      </c>
      <c r="X518" s="155" t="s">
        <v>1268</v>
      </c>
    </row>
    <row r="519" spans="1:24">
      <c r="A519" t="s">
        <v>18</v>
      </c>
      <c r="B519" s="261" t="s">
        <v>1269</v>
      </c>
      <c r="C519" s="264" t="s">
        <v>1216</v>
      </c>
      <c r="D519" s="155" t="s">
        <v>488</v>
      </c>
      <c r="E519" s="264" t="s">
        <v>1217</v>
      </c>
      <c r="F519" s="38" t="s">
        <v>1218</v>
      </c>
      <c r="G519" s="209" t="s">
        <v>196</v>
      </c>
      <c r="H519" s="264" t="s">
        <v>955</v>
      </c>
      <c r="I519" s="38">
        <v>18</v>
      </c>
      <c r="J519" s="38">
        <v>-81</v>
      </c>
      <c r="K519" s="38" t="s">
        <v>7319</v>
      </c>
      <c r="L519" s="38">
        <v>2020</v>
      </c>
      <c r="M519" s="261" t="s">
        <v>1269</v>
      </c>
      <c r="N519" s="157">
        <v>43861.9</v>
      </c>
      <c r="O519" s="157">
        <v>43862.015277777777</v>
      </c>
      <c r="P519" s="157">
        <v>43862.607638888891</v>
      </c>
      <c r="Q519" s="157">
        <v>43862.675000000003</v>
      </c>
      <c r="R519" s="38" t="s">
        <v>1270</v>
      </c>
      <c r="S519" s="239">
        <f t="shared" si="92"/>
        <v>0.59236111111385981</v>
      </c>
      <c r="T519" s="239">
        <f t="shared" si="93"/>
        <v>0.77500000000145519</v>
      </c>
      <c r="U519" s="21">
        <f t="shared" si="94"/>
        <v>3.5541666666831588</v>
      </c>
      <c r="V519"/>
      <c r="W519" s="38">
        <v>2364.9929999999999</v>
      </c>
      <c r="X519" s="155" t="s">
        <v>1271</v>
      </c>
    </row>
    <row r="520" spans="1:24">
      <c r="A520" t="s">
        <v>18</v>
      </c>
      <c r="B520" s="261" t="s">
        <v>1272</v>
      </c>
      <c r="C520" s="264" t="s">
        <v>1216</v>
      </c>
      <c r="D520" s="155" t="s">
        <v>488</v>
      </c>
      <c r="E520" s="264" t="s">
        <v>1217</v>
      </c>
      <c r="F520" s="38" t="s">
        <v>1218</v>
      </c>
      <c r="G520" s="209" t="s">
        <v>196</v>
      </c>
      <c r="H520" s="264" t="s">
        <v>955</v>
      </c>
      <c r="I520" s="38">
        <v>18</v>
      </c>
      <c r="J520" s="38">
        <v>-81</v>
      </c>
      <c r="K520" s="38" t="s">
        <v>7319</v>
      </c>
      <c r="L520" s="38">
        <v>2020</v>
      </c>
      <c r="M520" s="261" t="s">
        <v>1272</v>
      </c>
      <c r="N520" s="157">
        <v>43860.556250000001</v>
      </c>
      <c r="O520" s="157">
        <v>43860.627083333333</v>
      </c>
      <c r="P520" s="157">
        <v>43861.486805555556</v>
      </c>
      <c r="Q520" s="157">
        <v>43861.55</v>
      </c>
      <c r="R520" s="38" t="s">
        <v>1270</v>
      </c>
      <c r="S520" s="239">
        <f t="shared" si="92"/>
        <v>0.85972222222335404</v>
      </c>
      <c r="T520" s="239">
        <f t="shared" si="93"/>
        <v>0.99375000000145519</v>
      </c>
      <c r="U520" s="21">
        <f t="shared" si="94"/>
        <v>5.1583333333401242</v>
      </c>
      <c r="V520"/>
      <c r="W520" s="38">
        <v>2334.2809999999999</v>
      </c>
      <c r="X520" s="155" t="s">
        <v>1271</v>
      </c>
    </row>
    <row r="521" spans="1:24">
      <c r="A521" t="s">
        <v>18</v>
      </c>
      <c r="B521" s="261" t="s">
        <v>1273</v>
      </c>
      <c r="C521" s="264" t="s">
        <v>1216</v>
      </c>
      <c r="D521" s="155" t="s">
        <v>488</v>
      </c>
      <c r="E521" s="264" t="s">
        <v>1217</v>
      </c>
      <c r="F521" s="38" t="s">
        <v>1218</v>
      </c>
      <c r="G521" s="209" t="s">
        <v>196</v>
      </c>
      <c r="H521" s="264" t="s">
        <v>955</v>
      </c>
      <c r="I521" s="38">
        <v>18</v>
      </c>
      <c r="J521" s="38">
        <v>-81</v>
      </c>
      <c r="K521" s="38" t="s">
        <v>7319</v>
      </c>
      <c r="L521" s="38">
        <v>2020</v>
      </c>
      <c r="M521" s="261" t="s">
        <v>1273</v>
      </c>
      <c r="N521" s="157">
        <v>43858.988888888889</v>
      </c>
      <c r="O521" s="157">
        <v>43859.112500000003</v>
      </c>
      <c r="P521" s="157">
        <v>43860.082638888889</v>
      </c>
      <c r="Q521" s="157">
        <v>43860.201388888891</v>
      </c>
      <c r="R521" s="38" t="s">
        <v>1267</v>
      </c>
      <c r="S521" s="239">
        <f t="shared" si="92"/>
        <v>0.97013888888614019</v>
      </c>
      <c r="T521" s="239">
        <f t="shared" si="93"/>
        <v>1.2125000000014552</v>
      </c>
      <c r="U521" s="21">
        <f t="shared" si="94"/>
        <v>5.8208333333168412</v>
      </c>
      <c r="V521"/>
      <c r="W521" s="38">
        <v>4686</v>
      </c>
      <c r="X521" s="155" t="s">
        <v>1271</v>
      </c>
    </row>
    <row r="522" spans="1:24">
      <c r="A522" t="s">
        <v>18</v>
      </c>
      <c r="B522" s="261" t="s">
        <v>1274</v>
      </c>
      <c r="C522" s="264" t="s">
        <v>1216</v>
      </c>
      <c r="D522" s="155" t="s">
        <v>488</v>
      </c>
      <c r="E522" s="264" t="s">
        <v>1217</v>
      </c>
      <c r="F522" s="38" t="s">
        <v>1218</v>
      </c>
      <c r="G522" s="209" t="s">
        <v>196</v>
      </c>
      <c r="H522" s="264" t="s">
        <v>955</v>
      </c>
      <c r="I522" s="38">
        <v>18</v>
      </c>
      <c r="J522" s="38">
        <v>-81</v>
      </c>
      <c r="K522" s="38" t="s">
        <v>7319</v>
      </c>
      <c r="L522" s="38">
        <v>2020</v>
      </c>
      <c r="M522" s="261" t="s">
        <v>1274</v>
      </c>
      <c r="N522" s="157">
        <v>43857.568055555559</v>
      </c>
      <c r="O522" s="157">
        <v>43857.691666666666</v>
      </c>
      <c r="P522" s="157">
        <v>43858.595138888886</v>
      </c>
      <c r="Q522" s="157">
        <v>43858.72152777778</v>
      </c>
      <c r="R522" s="38" t="s">
        <v>1267</v>
      </c>
      <c r="S522" s="239">
        <f t="shared" si="92"/>
        <v>0.90347222222044365</v>
      </c>
      <c r="T522" s="239">
        <f t="shared" si="93"/>
        <v>1.1534722222204437</v>
      </c>
      <c r="U522" s="21">
        <f t="shared" si="94"/>
        <v>5.4208333333226619</v>
      </c>
      <c r="V522"/>
      <c r="W522" s="38">
        <v>4928.9459999999999</v>
      </c>
      <c r="X522" s="155" t="s">
        <v>1271</v>
      </c>
    </row>
    <row r="523" spans="1:24">
      <c r="A523" t="s">
        <v>18</v>
      </c>
      <c r="B523" s="261" t="s">
        <v>1275</v>
      </c>
      <c r="C523" s="264" t="s">
        <v>1216</v>
      </c>
      <c r="D523" s="155" t="s">
        <v>488</v>
      </c>
      <c r="E523" s="264" t="s">
        <v>1217</v>
      </c>
      <c r="F523" s="38" t="s">
        <v>1218</v>
      </c>
      <c r="G523" s="209" t="s">
        <v>196</v>
      </c>
      <c r="H523" s="264" t="s">
        <v>955</v>
      </c>
      <c r="I523" s="38">
        <v>18</v>
      </c>
      <c r="J523" s="38">
        <v>-81</v>
      </c>
      <c r="K523" s="38" t="s">
        <v>7319</v>
      </c>
      <c r="L523" s="38">
        <v>2020</v>
      </c>
      <c r="M523" s="261" t="s">
        <v>1275</v>
      </c>
      <c r="N523" s="157">
        <v>43856.202777777777</v>
      </c>
      <c r="O523" s="157">
        <v>43856.322916666664</v>
      </c>
      <c r="P523" s="157">
        <v>43856.754166666666</v>
      </c>
      <c r="Q523" s="157">
        <v>43856.856944444444</v>
      </c>
      <c r="R523" s="38" t="s">
        <v>1267</v>
      </c>
      <c r="S523" s="239">
        <f t="shared" si="92"/>
        <v>0.43125000000145519</v>
      </c>
      <c r="T523" s="239">
        <f t="shared" si="93"/>
        <v>0.65416666666715173</v>
      </c>
      <c r="U523" s="21">
        <f t="shared" si="94"/>
        <v>2.5875000000087311</v>
      </c>
      <c r="V523"/>
      <c r="W523" s="38">
        <v>4956.25</v>
      </c>
      <c r="X523" s="155" t="s">
        <v>1276</v>
      </c>
    </row>
    <row r="524" spans="1:24">
      <c r="A524" t="s">
        <v>18</v>
      </c>
      <c r="B524" s="261" t="s">
        <v>1277</v>
      </c>
      <c r="C524" s="264" t="s">
        <v>1216</v>
      </c>
      <c r="D524" s="155" t="s">
        <v>488</v>
      </c>
      <c r="E524" s="264" t="s">
        <v>1217</v>
      </c>
      <c r="F524" s="38" t="s">
        <v>1218</v>
      </c>
      <c r="G524" s="209" t="s">
        <v>196</v>
      </c>
      <c r="H524" s="264" t="s">
        <v>955</v>
      </c>
      <c r="I524" s="38">
        <v>18</v>
      </c>
      <c r="J524" s="38">
        <v>-81</v>
      </c>
      <c r="K524" s="38" t="s">
        <v>7319</v>
      </c>
      <c r="L524" s="38">
        <v>2020</v>
      </c>
      <c r="M524" s="261" t="s">
        <v>1277</v>
      </c>
      <c r="N524" s="157">
        <v>43855.206944444442</v>
      </c>
      <c r="O524" s="157">
        <v>43855.375694444447</v>
      </c>
      <c r="P524" s="157">
        <v>43855.800694444442</v>
      </c>
      <c r="Q524" s="157">
        <v>43855.93472222222</v>
      </c>
      <c r="R524" s="38" t="s">
        <v>1267</v>
      </c>
      <c r="S524" s="239">
        <f t="shared" si="92"/>
        <v>0.42499999999563443</v>
      </c>
      <c r="T524" s="239">
        <f t="shared" si="93"/>
        <v>0.72777777777810115</v>
      </c>
      <c r="U524" s="21">
        <f t="shared" si="94"/>
        <v>2.5499999999738066</v>
      </c>
      <c r="V524"/>
      <c r="W524" s="38">
        <v>4469.7150000000001</v>
      </c>
      <c r="X524" s="155" t="s">
        <v>1268</v>
      </c>
    </row>
    <row r="525" spans="1:24">
      <c r="A525" t="s">
        <v>18</v>
      </c>
      <c r="B525" s="261" t="s">
        <v>1278</v>
      </c>
      <c r="C525" s="264" t="s">
        <v>1216</v>
      </c>
      <c r="D525" s="155" t="s">
        <v>488</v>
      </c>
      <c r="E525" s="264" t="s">
        <v>1217</v>
      </c>
      <c r="F525" s="38" t="s">
        <v>1218</v>
      </c>
      <c r="G525" s="209" t="s">
        <v>196</v>
      </c>
      <c r="H525" s="264" t="s">
        <v>955</v>
      </c>
      <c r="I525" s="38">
        <v>18</v>
      </c>
      <c r="J525" s="38">
        <v>-81</v>
      </c>
      <c r="K525" s="38" t="s">
        <v>7319</v>
      </c>
      <c r="L525" s="38">
        <v>2020</v>
      </c>
      <c r="M525" s="261" t="s">
        <v>1278</v>
      </c>
      <c r="N525" s="157">
        <v>43854</v>
      </c>
      <c r="O525" s="157">
        <v>43854.068749999999</v>
      </c>
      <c r="P525" s="157">
        <v>43854.813194444447</v>
      </c>
      <c r="Q525" s="157">
        <v>43854.878472222219</v>
      </c>
      <c r="R525" s="38" t="s">
        <v>1270</v>
      </c>
      <c r="S525" s="239">
        <f t="shared" si="92"/>
        <v>0.74444444444816327</v>
      </c>
      <c r="T525" s="239">
        <f t="shared" si="93"/>
        <v>0.87847222221898846</v>
      </c>
      <c r="U525" s="21">
        <f t="shared" si="94"/>
        <v>4.4666666666889796</v>
      </c>
      <c r="V525"/>
      <c r="W525" s="38">
        <v>2353.71</v>
      </c>
      <c r="X525" s="155" t="s">
        <v>1271</v>
      </c>
    </row>
    <row r="526" spans="1:24">
      <c r="A526" t="s">
        <v>18</v>
      </c>
      <c r="B526" s="261" t="s">
        <v>1279</v>
      </c>
      <c r="C526" s="264" t="s">
        <v>1216</v>
      </c>
      <c r="D526" s="155" t="s">
        <v>488</v>
      </c>
      <c r="E526" s="264" t="s">
        <v>1217</v>
      </c>
      <c r="F526" s="38" t="s">
        <v>1218</v>
      </c>
      <c r="G526" s="209" t="s">
        <v>196</v>
      </c>
      <c r="H526" s="264" t="s">
        <v>955</v>
      </c>
      <c r="I526" s="38">
        <v>18</v>
      </c>
      <c r="J526" s="38">
        <v>-81</v>
      </c>
      <c r="K526" s="38" t="s">
        <v>7319</v>
      </c>
      <c r="L526" s="38">
        <v>2020</v>
      </c>
      <c r="M526" s="261" t="s">
        <v>1279</v>
      </c>
      <c r="N526" s="157">
        <v>43853.75</v>
      </c>
      <c r="O526" s="157"/>
      <c r="P526" s="157"/>
      <c r="Q526" s="157">
        <v>43853.804166666669</v>
      </c>
      <c r="R526" s="38" t="s">
        <v>1270</v>
      </c>
      <c r="S526" s="239">
        <f t="shared" si="92"/>
        <v>0</v>
      </c>
      <c r="T526" s="239">
        <f t="shared" si="93"/>
        <v>5.4166666668606922E-2</v>
      </c>
      <c r="U526" s="21">
        <f t="shared" si="94"/>
        <v>0</v>
      </c>
      <c r="V526"/>
      <c r="W526" s="38" t="s">
        <v>1280</v>
      </c>
      <c r="X526" s="155" t="s">
        <v>1281</v>
      </c>
    </row>
    <row r="527" spans="1:24">
      <c r="A527" t="s">
        <v>18</v>
      </c>
      <c r="B527" s="261" t="s">
        <v>1282</v>
      </c>
      <c r="C527" s="264" t="s">
        <v>1216</v>
      </c>
      <c r="D527" s="155" t="s">
        <v>488</v>
      </c>
      <c r="E527" s="264" t="s">
        <v>1217</v>
      </c>
      <c r="F527" s="38" t="s">
        <v>1218</v>
      </c>
      <c r="G527" s="209" t="s">
        <v>196</v>
      </c>
      <c r="H527" s="264" t="s">
        <v>955</v>
      </c>
      <c r="I527" s="38">
        <v>18</v>
      </c>
      <c r="J527" s="38">
        <v>-81</v>
      </c>
      <c r="K527" s="38" t="s">
        <v>7319</v>
      </c>
      <c r="L527" s="38">
        <v>2020</v>
      </c>
      <c r="M527" s="261" t="s">
        <v>1282</v>
      </c>
      <c r="N527" s="157">
        <v>43853.557638888888</v>
      </c>
      <c r="O527" s="157"/>
      <c r="P527" s="157"/>
      <c r="Q527" s="157">
        <v>43853.620833333334</v>
      </c>
      <c r="R527" s="38" t="s">
        <v>1270</v>
      </c>
      <c r="S527" s="239">
        <f t="shared" si="92"/>
        <v>0</v>
      </c>
      <c r="T527" s="239">
        <f t="shared" si="93"/>
        <v>6.3194444446708076E-2</v>
      </c>
      <c r="U527" s="21">
        <f t="shared" si="94"/>
        <v>0</v>
      </c>
      <c r="V527"/>
      <c r="W527" s="38" t="s">
        <v>1280</v>
      </c>
      <c r="X527" s="155" t="s">
        <v>1281</v>
      </c>
    </row>
    <row r="528" spans="1:24">
      <c r="A528" t="s">
        <v>18</v>
      </c>
      <c r="B528" s="261" t="s">
        <v>1283</v>
      </c>
      <c r="C528" s="264" t="s">
        <v>1216</v>
      </c>
      <c r="D528" s="155" t="s">
        <v>488</v>
      </c>
      <c r="E528" s="264" t="s">
        <v>1217</v>
      </c>
      <c r="F528" s="38" t="s">
        <v>1218</v>
      </c>
      <c r="G528" s="209" t="s">
        <v>196</v>
      </c>
      <c r="H528" s="264" t="s">
        <v>955</v>
      </c>
      <c r="I528" s="38">
        <v>18</v>
      </c>
      <c r="J528" s="38">
        <v>-81</v>
      </c>
      <c r="K528" s="38" t="s">
        <v>7319</v>
      </c>
      <c r="L528" s="38">
        <v>2020</v>
      </c>
      <c r="M528" s="261" t="s">
        <v>1283</v>
      </c>
      <c r="N528" s="180">
        <v>43849.632638888892</v>
      </c>
      <c r="O528" s="180">
        <v>43849.743055555555</v>
      </c>
      <c r="P528" s="180">
        <v>43850.655555555553</v>
      </c>
      <c r="Q528" s="157">
        <v>43850.725694444445</v>
      </c>
      <c r="R528" s="38" t="s">
        <v>1270</v>
      </c>
      <c r="S528" s="239">
        <f t="shared" si="92"/>
        <v>0.91249999999854481</v>
      </c>
      <c r="T528" s="239">
        <f t="shared" si="93"/>
        <v>1.0930555555532919</v>
      </c>
      <c r="U528" s="21">
        <f t="shared" si="94"/>
        <v>5.4749999999912689</v>
      </c>
      <c r="V528"/>
      <c r="W528" s="38">
        <v>2339.0390000000002</v>
      </c>
      <c r="X528" s="155" t="s">
        <v>1271</v>
      </c>
    </row>
    <row r="529" spans="1:24">
      <c r="A529" t="s">
        <v>18</v>
      </c>
      <c r="B529" s="261" t="s">
        <v>1284</v>
      </c>
      <c r="C529" t="s">
        <v>1285</v>
      </c>
      <c r="D529" s="155" t="s">
        <v>488</v>
      </c>
      <c r="E529" s="264" t="s">
        <v>1214</v>
      </c>
      <c r="F529" s="38" t="s">
        <v>939</v>
      </c>
      <c r="G529" s="209" t="s">
        <v>273</v>
      </c>
      <c r="H529" s="177" t="s">
        <v>1215</v>
      </c>
      <c r="I529" s="38">
        <v>44</v>
      </c>
      <c r="J529" s="38">
        <v>-125</v>
      </c>
      <c r="K529" s="38">
        <v>10</v>
      </c>
      <c r="L529" s="38">
        <v>2019</v>
      </c>
      <c r="M529" s="261" t="s">
        <v>1284</v>
      </c>
      <c r="N529" s="157">
        <v>43777.515972222223</v>
      </c>
      <c r="O529" s="157">
        <v>43777.55972222222</v>
      </c>
      <c r="P529" s="157">
        <v>43778.625694444447</v>
      </c>
      <c r="Q529" s="157">
        <v>43778.731249999997</v>
      </c>
      <c r="R529" s="38" t="s">
        <v>1286</v>
      </c>
      <c r="S529" s="239">
        <f t="shared" ref="S529:S593" si="95">P529 - O529</f>
        <v>1.0659722222262644</v>
      </c>
      <c r="T529" s="239">
        <f t="shared" ref="T529:T593" si="96">Q529 - N529</f>
        <v>1.2152777777737356</v>
      </c>
      <c r="U529" s="21">
        <f t="shared" ref="U529:U593" si="97">((VALUE(S529)) * 24) * 0.25</f>
        <v>6.3958333333575865</v>
      </c>
      <c r="V529"/>
      <c r="W529" s="38">
        <v>572</v>
      </c>
      <c r="X529" t="s">
        <v>1287</v>
      </c>
    </row>
    <row r="530" spans="1:24">
      <c r="A530" t="s">
        <v>18</v>
      </c>
      <c r="B530" s="261" t="s">
        <v>1288</v>
      </c>
      <c r="C530" t="s">
        <v>1285</v>
      </c>
      <c r="D530" s="155" t="s">
        <v>488</v>
      </c>
      <c r="E530" s="264" t="s">
        <v>1214</v>
      </c>
      <c r="F530" s="38" t="s">
        <v>939</v>
      </c>
      <c r="G530" s="209" t="s">
        <v>273</v>
      </c>
      <c r="H530" s="177" t="s">
        <v>1215</v>
      </c>
      <c r="I530" s="38">
        <v>44</v>
      </c>
      <c r="J530" s="38">
        <v>-125</v>
      </c>
      <c r="K530" s="38">
        <v>10</v>
      </c>
      <c r="L530" s="38">
        <v>2019</v>
      </c>
      <c r="M530" s="261" t="s">
        <v>1288</v>
      </c>
      <c r="N530" s="157">
        <v>43773.336111111108</v>
      </c>
      <c r="O530" s="157">
        <v>43773.379861111112</v>
      </c>
      <c r="P530" s="157">
        <v>43776.90625</v>
      </c>
      <c r="Q530" s="157">
        <v>43776.973611111112</v>
      </c>
      <c r="R530" s="38" t="s">
        <v>1289</v>
      </c>
      <c r="S530" s="239">
        <f t="shared" si="95"/>
        <v>3.5263888888875954</v>
      </c>
      <c r="T530" s="239">
        <f t="shared" si="96"/>
        <v>3.6375000000043656</v>
      </c>
      <c r="U530" s="21">
        <f t="shared" si="97"/>
        <v>21.158333333325572</v>
      </c>
      <c r="V530"/>
      <c r="W530" s="38">
        <v>582</v>
      </c>
      <c r="X530" t="s">
        <v>1287</v>
      </c>
    </row>
    <row r="531" spans="1:24">
      <c r="A531" t="s">
        <v>18</v>
      </c>
      <c r="B531" s="261" t="s">
        <v>1290</v>
      </c>
      <c r="C531" t="s">
        <v>1285</v>
      </c>
      <c r="D531" s="155" t="s">
        <v>488</v>
      </c>
      <c r="E531" s="264" t="s">
        <v>1214</v>
      </c>
      <c r="F531" s="38" t="s">
        <v>939</v>
      </c>
      <c r="G531" s="209" t="s">
        <v>273</v>
      </c>
      <c r="H531" s="177" t="s">
        <v>1215</v>
      </c>
      <c r="I531" s="38">
        <v>44</v>
      </c>
      <c r="J531" s="38">
        <v>-125</v>
      </c>
      <c r="K531" s="38">
        <v>10</v>
      </c>
      <c r="L531" s="38">
        <v>2019</v>
      </c>
      <c r="M531" s="261" t="s">
        <v>1290</v>
      </c>
      <c r="N531" s="157">
        <v>43770.142361111109</v>
      </c>
      <c r="O531" s="157">
        <v>43770.174305555556</v>
      </c>
      <c r="P531" s="157">
        <v>43772.759027777778</v>
      </c>
      <c r="Q531" s="157">
        <v>43772.851388888892</v>
      </c>
      <c r="R531" s="38" t="s">
        <v>1291</v>
      </c>
      <c r="S531" s="239">
        <f t="shared" si="95"/>
        <v>2.5847222222218988</v>
      </c>
      <c r="T531" s="239">
        <f t="shared" si="96"/>
        <v>2.7090277777824667</v>
      </c>
      <c r="U531" s="21">
        <f t="shared" si="97"/>
        <v>15.508333333331393</v>
      </c>
      <c r="V531"/>
      <c r="W531" s="38">
        <v>586</v>
      </c>
      <c r="X531" t="s">
        <v>1287</v>
      </c>
    </row>
    <row r="532" spans="1:24">
      <c r="A532" t="s">
        <v>18</v>
      </c>
      <c r="B532" s="261" t="s">
        <v>1292</v>
      </c>
      <c r="C532" t="s">
        <v>1285</v>
      </c>
      <c r="D532" s="155" t="s">
        <v>488</v>
      </c>
      <c r="E532" s="264" t="s">
        <v>1214</v>
      </c>
      <c r="F532" s="38" t="s">
        <v>939</v>
      </c>
      <c r="G532" s="209" t="s">
        <v>273</v>
      </c>
      <c r="H532" s="177" t="s">
        <v>1215</v>
      </c>
      <c r="I532" s="38">
        <v>45</v>
      </c>
      <c r="J532" s="38">
        <v>-124</v>
      </c>
      <c r="K532" s="38">
        <v>10</v>
      </c>
      <c r="L532" s="38">
        <v>2019</v>
      </c>
      <c r="M532" s="261" t="s">
        <v>1292</v>
      </c>
      <c r="N532" s="157">
        <v>43768.979166666664</v>
      </c>
      <c r="O532" s="157">
        <v>43769.044016203705</v>
      </c>
      <c r="P532" s="157">
        <v>43769.577152777776</v>
      </c>
      <c r="Q532" s="157">
        <v>43769.651388888888</v>
      </c>
      <c r="R532" s="38" t="s">
        <v>1293</v>
      </c>
      <c r="S532" s="239">
        <f t="shared" si="95"/>
        <v>0.53313657407124992</v>
      </c>
      <c r="T532" s="239">
        <f t="shared" si="96"/>
        <v>0.67222222222335404</v>
      </c>
      <c r="U532" s="21">
        <f t="shared" si="97"/>
        <v>3.1988194444274995</v>
      </c>
      <c r="V532"/>
      <c r="W532" s="38">
        <v>542</v>
      </c>
      <c r="X532" t="s">
        <v>1287</v>
      </c>
    </row>
    <row r="533" spans="1:24">
      <c r="A533" t="s">
        <v>18</v>
      </c>
      <c r="B533" s="261" t="s">
        <v>1294</v>
      </c>
      <c r="C533" t="s">
        <v>1210</v>
      </c>
      <c r="D533" s="155" t="s">
        <v>488</v>
      </c>
      <c r="E533" s="264" t="s">
        <v>1211</v>
      </c>
      <c r="F533" s="38" t="s">
        <v>1107</v>
      </c>
      <c r="G533" s="209" t="s">
        <v>273</v>
      </c>
      <c r="H533" s="261" t="s">
        <v>1212</v>
      </c>
      <c r="I533" s="38">
        <v>44</v>
      </c>
      <c r="J533" s="38">
        <v>-124</v>
      </c>
      <c r="K533" s="38">
        <v>10</v>
      </c>
      <c r="L533" s="38">
        <v>2019</v>
      </c>
      <c r="M533" s="261" t="s">
        <v>1294</v>
      </c>
      <c r="N533" s="157">
        <v>43740.904166666667</v>
      </c>
      <c r="O533" s="157">
        <v>43740.930555555555</v>
      </c>
      <c r="P533" s="157">
        <v>43741.295138888891</v>
      </c>
      <c r="Q533" s="157">
        <v>43741.320138888892</v>
      </c>
      <c r="R533" s="38" t="s">
        <v>1295</v>
      </c>
      <c r="S533" s="239">
        <f t="shared" si="95"/>
        <v>0.36458333333575865</v>
      </c>
      <c r="T533" s="239">
        <f t="shared" si="96"/>
        <v>0.41597222222480923</v>
      </c>
      <c r="U533" s="21">
        <f t="shared" si="97"/>
        <v>2.1875000000145519</v>
      </c>
      <c r="V533"/>
      <c r="W533" s="38">
        <v>500</v>
      </c>
      <c r="X533"/>
    </row>
    <row r="534" spans="1:24">
      <c r="A534" t="s">
        <v>18</v>
      </c>
      <c r="B534" s="261" t="s">
        <v>1296</v>
      </c>
      <c r="C534" t="s">
        <v>1210</v>
      </c>
      <c r="D534" s="155" t="s">
        <v>488</v>
      </c>
      <c r="E534" s="264" t="s">
        <v>1211</v>
      </c>
      <c r="F534" s="38" t="s">
        <v>1107</v>
      </c>
      <c r="G534" s="209" t="s">
        <v>273</v>
      </c>
      <c r="H534" s="261" t="s">
        <v>1212</v>
      </c>
      <c r="I534" s="38">
        <v>44</v>
      </c>
      <c r="J534" s="38">
        <v>-125</v>
      </c>
      <c r="K534" s="38">
        <v>10</v>
      </c>
      <c r="L534" s="38">
        <v>2019</v>
      </c>
      <c r="M534" s="261" t="s">
        <v>1296</v>
      </c>
      <c r="N534" s="157">
        <v>43739.464583333334</v>
      </c>
      <c r="O534" s="157">
        <v>43739.509027777778</v>
      </c>
      <c r="P534" s="157">
        <v>43739.749305555553</v>
      </c>
      <c r="Q534" s="157">
        <v>43739.804166666669</v>
      </c>
      <c r="R534" s="38" t="s">
        <v>1297</v>
      </c>
      <c r="S534" s="239">
        <f t="shared" si="95"/>
        <v>0.24027777777519077</v>
      </c>
      <c r="T534" s="239">
        <f t="shared" si="96"/>
        <v>0.33958333333430346</v>
      </c>
      <c r="U534" s="21">
        <f t="shared" si="97"/>
        <v>1.4416666666511446</v>
      </c>
      <c r="V534"/>
      <c r="W534" s="38">
        <v>1048.4000000000001</v>
      </c>
      <c r="X534"/>
    </row>
    <row r="535" spans="1:24">
      <c r="A535" t="s">
        <v>18</v>
      </c>
      <c r="B535" s="261" t="s">
        <v>1298</v>
      </c>
      <c r="C535" t="s">
        <v>1210</v>
      </c>
      <c r="D535" s="155" t="s">
        <v>488</v>
      </c>
      <c r="E535" s="264" t="s">
        <v>1211</v>
      </c>
      <c r="F535" s="38" t="s">
        <v>1107</v>
      </c>
      <c r="G535" s="177" t="s">
        <v>273</v>
      </c>
      <c r="H535" s="261" t="s">
        <v>1212</v>
      </c>
      <c r="I535" s="38">
        <v>44</v>
      </c>
      <c r="J535" s="38">
        <v>-124</v>
      </c>
      <c r="K535" s="38">
        <v>10</v>
      </c>
      <c r="L535" s="38">
        <v>2019</v>
      </c>
      <c r="M535" s="261" t="s">
        <v>1298</v>
      </c>
      <c r="N535" s="157">
        <v>43734.955555555556</v>
      </c>
      <c r="O535" s="157">
        <v>43734.984722222223</v>
      </c>
      <c r="P535" s="157">
        <v>43735.015277777777</v>
      </c>
      <c r="Q535" s="157">
        <v>43735.038888888892</v>
      </c>
      <c r="R535" s="38" t="s">
        <v>1299</v>
      </c>
      <c r="S535" s="239">
        <f t="shared" si="95"/>
        <v>3.0555555553291924E-2</v>
      </c>
      <c r="T535" s="239">
        <f t="shared" si="96"/>
        <v>8.3333333335758653E-2</v>
      </c>
      <c r="U535" s="21">
        <f t="shared" si="97"/>
        <v>0.18333333331975155</v>
      </c>
      <c r="V535"/>
      <c r="W535" s="277">
        <v>581.6</v>
      </c>
      <c r="X535"/>
    </row>
    <row r="536" spans="1:24">
      <c r="A536" t="s">
        <v>18</v>
      </c>
      <c r="B536" s="261" t="s">
        <v>1300</v>
      </c>
      <c r="C536" t="s">
        <v>1210</v>
      </c>
      <c r="D536" s="155" t="s">
        <v>488</v>
      </c>
      <c r="E536" s="264" t="s">
        <v>1211</v>
      </c>
      <c r="F536" s="38" t="s">
        <v>1107</v>
      </c>
      <c r="G536" s="177" t="s">
        <v>273</v>
      </c>
      <c r="H536" s="261" t="s">
        <v>1212</v>
      </c>
      <c r="I536" s="38">
        <v>44</v>
      </c>
      <c r="J536" s="38">
        <v>-125</v>
      </c>
      <c r="K536" s="38">
        <v>10</v>
      </c>
      <c r="L536" s="38">
        <v>2019</v>
      </c>
      <c r="M536" s="261" t="s">
        <v>1300</v>
      </c>
      <c r="N536" s="157">
        <v>43731.655555555553</v>
      </c>
      <c r="O536" s="157">
        <v>43731.715277777781</v>
      </c>
      <c r="P536" s="157">
        <v>43732.095833333333</v>
      </c>
      <c r="Q536" s="157">
        <v>43732.134027777778</v>
      </c>
      <c r="R536" s="38" t="s">
        <v>1301</v>
      </c>
      <c r="S536" s="239">
        <f t="shared" si="95"/>
        <v>0.38055555555183673</v>
      </c>
      <c r="T536" s="239">
        <f t="shared" si="96"/>
        <v>0.47847222222480923</v>
      </c>
      <c r="U536" s="21">
        <f t="shared" si="97"/>
        <v>2.2833333333110204</v>
      </c>
      <c r="V536"/>
      <c r="W536" s="277">
        <v>1050.3</v>
      </c>
      <c r="X536"/>
    </row>
    <row r="537" spans="1:24">
      <c r="A537" t="s">
        <v>18</v>
      </c>
      <c r="B537" s="261" t="s">
        <v>1302</v>
      </c>
      <c r="C537" t="s">
        <v>1210</v>
      </c>
      <c r="D537" s="155" t="s">
        <v>488</v>
      </c>
      <c r="E537" s="264" t="s">
        <v>1211</v>
      </c>
      <c r="F537" s="38" t="s">
        <v>1107</v>
      </c>
      <c r="G537" s="177" t="s">
        <v>273</v>
      </c>
      <c r="H537" s="261" t="s">
        <v>1212</v>
      </c>
      <c r="I537" s="38">
        <v>44</v>
      </c>
      <c r="J537" s="38">
        <v>-125</v>
      </c>
      <c r="K537" s="38">
        <v>10</v>
      </c>
      <c r="L537" s="38">
        <v>2019</v>
      </c>
      <c r="M537" s="261" t="s">
        <v>1302</v>
      </c>
      <c r="N537" s="157">
        <v>43729.763888888891</v>
      </c>
      <c r="O537" s="157">
        <v>43729.804166666669</v>
      </c>
      <c r="P537" s="157">
        <v>43730.077777777777</v>
      </c>
      <c r="Q537" s="157">
        <v>43730.118750000001</v>
      </c>
      <c r="R537" s="38" t="s">
        <v>1297</v>
      </c>
      <c r="S537" s="239">
        <f t="shared" si="95"/>
        <v>0.27361111110803904</v>
      </c>
      <c r="T537" s="239">
        <f t="shared" si="96"/>
        <v>0.35486111111094942</v>
      </c>
      <c r="U537" s="21">
        <f t="shared" si="97"/>
        <v>1.6416666666482342</v>
      </c>
      <c r="V537"/>
      <c r="W537" s="277">
        <v>1049.4000000000001</v>
      </c>
      <c r="X537"/>
    </row>
    <row r="538" spans="1:24">
      <c r="A538" t="s">
        <v>18</v>
      </c>
      <c r="B538" s="261" t="s">
        <v>1303</v>
      </c>
      <c r="C538" t="s">
        <v>1210</v>
      </c>
      <c r="D538" s="155" t="s">
        <v>488</v>
      </c>
      <c r="E538" s="264" t="s">
        <v>1211</v>
      </c>
      <c r="F538" s="38" t="s">
        <v>1107</v>
      </c>
      <c r="G538" s="177" t="s">
        <v>273</v>
      </c>
      <c r="H538" s="261" t="s">
        <v>1212</v>
      </c>
      <c r="I538" s="38">
        <v>44</v>
      </c>
      <c r="J538" s="38">
        <v>-125</v>
      </c>
      <c r="K538" s="38">
        <v>10</v>
      </c>
      <c r="L538" s="38">
        <v>2019</v>
      </c>
      <c r="M538" s="261" t="s">
        <v>1303</v>
      </c>
      <c r="N538" s="157">
        <v>43727.729166666664</v>
      </c>
      <c r="O538" s="157">
        <v>43727.797222222223</v>
      </c>
      <c r="P538" s="157">
        <v>43728.083333333336</v>
      </c>
      <c r="Q538" s="157">
        <v>43728.128472222219</v>
      </c>
      <c r="R538" s="38" t="s">
        <v>1297</v>
      </c>
      <c r="S538" s="239">
        <f t="shared" si="95"/>
        <v>0.28611111111240461</v>
      </c>
      <c r="T538" s="239">
        <f t="shared" si="96"/>
        <v>0.39930555555474712</v>
      </c>
      <c r="U538" s="21">
        <f t="shared" si="97"/>
        <v>1.7166666666744277</v>
      </c>
      <c r="V538"/>
      <c r="W538" s="277">
        <v>1052.7</v>
      </c>
      <c r="X538"/>
    </row>
    <row r="539" spans="1:24">
      <c r="A539" t="s">
        <v>18</v>
      </c>
      <c r="B539" s="261" t="s">
        <v>1304</v>
      </c>
      <c r="C539" t="s">
        <v>1207</v>
      </c>
      <c r="D539" t="s">
        <v>1305</v>
      </c>
      <c r="E539" s="264" t="s">
        <v>1208</v>
      </c>
      <c r="F539" s="38" t="s">
        <v>1209</v>
      </c>
      <c r="G539" s="209" t="s">
        <v>1306</v>
      </c>
      <c r="H539" s="155" t="s">
        <v>691</v>
      </c>
      <c r="I539" s="38">
        <v>45</v>
      </c>
      <c r="J539" s="38">
        <v>-124</v>
      </c>
      <c r="K539" s="38">
        <v>10</v>
      </c>
      <c r="L539" s="38">
        <v>2019</v>
      </c>
      <c r="M539" s="261" t="s">
        <v>1304</v>
      </c>
      <c r="N539" s="157">
        <v>43716.70208333333</v>
      </c>
      <c r="O539" s="157">
        <v>43716.739583333336</v>
      </c>
      <c r="P539" s="157">
        <v>43716.775000000001</v>
      </c>
      <c r="Q539" s="157">
        <v>43716.82916666667</v>
      </c>
      <c r="R539" s="38" t="s">
        <v>1307</v>
      </c>
      <c r="S539" s="239">
        <f t="shared" si="95"/>
        <v>3.5416666665696539E-2</v>
      </c>
      <c r="T539" s="239">
        <f t="shared" si="96"/>
        <v>0.12708333334012423</v>
      </c>
      <c r="U539" s="21">
        <f t="shared" si="97"/>
        <v>0.21249999999417923</v>
      </c>
      <c r="V539"/>
      <c r="W539" s="277">
        <v>1134.7</v>
      </c>
      <c r="X539"/>
    </row>
    <row r="540" spans="1:24">
      <c r="A540" t="s">
        <v>18</v>
      </c>
      <c r="B540" s="261" t="s">
        <v>1308</v>
      </c>
      <c r="C540" t="s">
        <v>1207</v>
      </c>
      <c r="D540" t="s">
        <v>1305</v>
      </c>
      <c r="E540" s="264" t="s">
        <v>1208</v>
      </c>
      <c r="F540" s="38" t="s">
        <v>1209</v>
      </c>
      <c r="G540" s="209" t="s">
        <v>1306</v>
      </c>
      <c r="H540" s="155" t="s">
        <v>691</v>
      </c>
      <c r="I540" s="38">
        <v>48</v>
      </c>
      <c r="J540" s="38">
        <v>-126</v>
      </c>
      <c r="K540" s="38">
        <v>9</v>
      </c>
      <c r="L540" s="38">
        <v>2019</v>
      </c>
      <c r="M540" s="261" t="s">
        <v>1308</v>
      </c>
      <c r="N540" s="157">
        <v>43715.065972222219</v>
      </c>
      <c r="O540" s="157">
        <v>43715.094444444447</v>
      </c>
      <c r="P540" s="157">
        <v>43715.806250000001</v>
      </c>
      <c r="Q540" s="157">
        <v>43715.825694444444</v>
      </c>
      <c r="R540" s="38" t="s">
        <v>1309</v>
      </c>
      <c r="S540" s="239">
        <f t="shared" si="95"/>
        <v>0.71180555555474712</v>
      </c>
      <c r="T540" s="239">
        <f t="shared" si="96"/>
        <v>0.75972222222480923</v>
      </c>
      <c r="U540" s="21">
        <f t="shared" si="97"/>
        <v>4.2708333333284827</v>
      </c>
      <c r="V540"/>
      <c r="W540" s="277">
        <v>400.38</v>
      </c>
      <c r="X540"/>
    </row>
    <row r="541" spans="1:24">
      <c r="A541" t="s">
        <v>18</v>
      </c>
      <c r="B541" s="261" t="s">
        <v>1310</v>
      </c>
      <c r="C541" t="s">
        <v>1207</v>
      </c>
      <c r="D541" t="s">
        <v>1305</v>
      </c>
      <c r="E541" s="264" t="s">
        <v>1208</v>
      </c>
      <c r="F541" s="38" t="s">
        <v>1209</v>
      </c>
      <c r="G541" s="209" t="s">
        <v>1306</v>
      </c>
      <c r="H541" s="155" t="s">
        <v>691</v>
      </c>
      <c r="I541" s="38">
        <v>48</v>
      </c>
      <c r="J541" s="38">
        <v>-126</v>
      </c>
      <c r="K541" s="38">
        <v>9</v>
      </c>
      <c r="L541" s="38">
        <v>2019</v>
      </c>
      <c r="M541" s="261" t="s">
        <v>1310</v>
      </c>
      <c r="N541" s="157">
        <v>43714.625</v>
      </c>
      <c r="O541" s="157">
        <v>43714.668055555558</v>
      </c>
      <c r="P541" s="157">
        <v>43714.78125</v>
      </c>
      <c r="Q541" s="157">
        <v>43714.823611111111</v>
      </c>
      <c r="R541" s="38" t="s">
        <v>1311</v>
      </c>
      <c r="S541" s="239">
        <f t="shared" si="95"/>
        <v>0.1131944444423425</v>
      </c>
      <c r="T541" s="239">
        <f t="shared" si="96"/>
        <v>0.19861111111094942</v>
      </c>
      <c r="U541" s="21">
        <f t="shared" si="97"/>
        <v>0.67916666665405501</v>
      </c>
      <c r="V541"/>
      <c r="W541" s="277">
        <v>1317.7</v>
      </c>
      <c r="X541"/>
    </row>
    <row r="542" spans="1:24">
      <c r="A542" t="s">
        <v>18</v>
      </c>
      <c r="B542" s="261" t="s">
        <v>1312</v>
      </c>
      <c r="C542" t="s">
        <v>1207</v>
      </c>
      <c r="D542" t="s">
        <v>1305</v>
      </c>
      <c r="E542" s="264" t="s">
        <v>1208</v>
      </c>
      <c r="F542" s="38" t="s">
        <v>1209</v>
      </c>
      <c r="G542" s="209" t="s">
        <v>1306</v>
      </c>
      <c r="H542" s="155" t="s">
        <v>691</v>
      </c>
      <c r="I542" s="38">
        <v>48</v>
      </c>
      <c r="J542" s="38">
        <v>-126</v>
      </c>
      <c r="K542" s="38">
        <v>9</v>
      </c>
      <c r="L542" s="38">
        <v>2019</v>
      </c>
      <c r="M542" s="261" t="s">
        <v>1312</v>
      </c>
      <c r="N542" s="157">
        <v>43713.656944444447</v>
      </c>
      <c r="O542" s="157">
        <v>43713.703472222223</v>
      </c>
      <c r="P542" s="157">
        <v>43713.8125</v>
      </c>
      <c r="Q542" s="157">
        <v>43713.968055555553</v>
      </c>
      <c r="R542" s="38" t="s">
        <v>1311</v>
      </c>
      <c r="S542" s="239">
        <f t="shared" si="95"/>
        <v>0.10902777777664596</v>
      </c>
      <c r="T542" s="239">
        <f t="shared" si="96"/>
        <v>0.31111111110658385</v>
      </c>
      <c r="U542" s="21">
        <f t="shared" si="97"/>
        <v>0.65416666665987577</v>
      </c>
      <c r="V542"/>
      <c r="W542" s="277">
        <v>1313</v>
      </c>
      <c r="X542"/>
    </row>
    <row r="543" spans="1:24">
      <c r="A543" t="s">
        <v>18</v>
      </c>
      <c r="B543" s="261" t="s">
        <v>1313</v>
      </c>
      <c r="C543" t="s">
        <v>1207</v>
      </c>
      <c r="D543" t="s">
        <v>1305</v>
      </c>
      <c r="E543" s="264" t="s">
        <v>1208</v>
      </c>
      <c r="F543" s="38" t="s">
        <v>1209</v>
      </c>
      <c r="G543" s="209" t="s">
        <v>1306</v>
      </c>
      <c r="H543" s="155" t="s">
        <v>691</v>
      </c>
      <c r="I543" s="38">
        <v>48</v>
      </c>
      <c r="J543" s="38">
        <v>-126</v>
      </c>
      <c r="K543" s="38">
        <v>9</v>
      </c>
      <c r="L543" s="38">
        <v>2019</v>
      </c>
      <c r="M543" s="261" t="s">
        <v>1313</v>
      </c>
      <c r="N543" s="157">
        <v>43712.906944444447</v>
      </c>
      <c r="O543" s="157">
        <v>43712.95208333333</v>
      </c>
      <c r="P543" s="157">
        <v>43713.1</v>
      </c>
      <c r="Q543" s="157">
        <v>43713.14166666667</v>
      </c>
      <c r="R543" s="38" t="s">
        <v>1314</v>
      </c>
      <c r="S543" s="239">
        <f t="shared" si="95"/>
        <v>0.14791666666860692</v>
      </c>
      <c r="T543" s="239">
        <f t="shared" si="96"/>
        <v>0.23472222222335404</v>
      </c>
      <c r="U543" s="21">
        <f t="shared" si="97"/>
        <v>0.88750000001164153</v>
      </c>
      <c r="V543"/>
      <c r="W543" s="277">
        <v>1318</v>
      </c>
      <c r="X543"/>
    </row>
    <row r="544" spans="1:24">
      <c r="A544" t="s">
        <v>18</v>
      </c>
      <c r="B544" s="261" t="s">
        <v>1315</v>
      </c>
      <c r="C544" t="s">
        <v>1203</v>
      </c>
      <c r="D544" t="s">
        <v>1305</v>
      </c>
      <c r="E544" s="264" t="s">
        <v>1204</v>
      </c>
      <c r="F544" s="259" t="s">
        <v>1205</v>
      </c>
      <c r="G544" s="209" t="s">
        <v>802</v>
      </c>
      <c r="H544" s="155" t="s">
        <v>691</v>
      </c>
      <c r="I544" s="38">
        <v>53</v>
      </c>
      <c r="J544" s="38">
        <v>-160</v>
      </c>
      <c r="K544" s="38">
        <v>4</v>
      </c>
      <c r="L544" s="38">
        <v>2019</v>
      </c>
      <c r="M544" s="261" t="s">
        <v>1315</v>
      </c>
      <c r="N544" s="157">
        <v>43701.206944444442</v>
      </c>
      <c r="O544" s="157">
        <v>43701.280555555553</v>
      </c>
      <c r="P544" s="157">
        <v>43701.425694444442</v>
      </c>
      <c r="Q544" s="157">
        <v>43701.488888888889</v>
      </c>
      <c r="R544" s="38" t="s">
        <v>1316</v>
      </c>
      <c r="S544" s="239">
        <f t="shared" si="95"/>
        <v>0.14513888888905058</v>
      </c>
      <c r="T544" s="239">
        <f t="shared" si="96"/>
        <v>0.28194444444670808</v>
      </c>
      <c r="U544" s="21">
        <f t="shared" si="97"/>
        <v>0.87083333333430346</v>
      </c>
      <c r="V544"/>
      <c r="W544" s="277">
        <v>2380</v>
      </c>
      <c r="X544" t="s">
        <v>1317</v>
      </c>
    </row>
    <row r="545" spans="1:24">
      <c r="A545" t="s">
        <v>18</v>
      </c>
      <c r="B545" s="261" t="s">
        <v>1318</v>
      </c>
      <c r="C545" t="s">
        <v>1203</v>
      </c>
      <c r="D545" t="s">
        <v>1305</v>
      </c>
      <c r="E545" s="264" t="s">
        <v>1204</v>
      </c>
      <c r="F545" s="259" t="s">
        <v>1205</v>
      </c>
      <c r="G545" s="209" t="s">
        <v>802</v>
      </c>
      <c r="H545" s="155" t="s">
        <v>691</v>
      </c>
      <c r="I545" s="38">
        <v>54</v>
      </c>
      <c r="J545" s="38">
        <v>-160</v>
      </c>
      <c r="K545" s="38">
        <v>4</v>
      </c>
      <c r="L545" s="38">
        <v>2019</v>
      </c>
      <c r="M545" s="261" t="s">
        <v>1318</v>
      </c>
      <c r="N545" s="157">
        <v>43700.353472222225</v>
      </c>
      <c r="O545" s="157">
        <v>43700.363194444442</v>
      </c>
      <c r="P545" s="157">
        <v>43700.395833333336</v>
      </c>
      <c r="Q545" s="157">
        <v>43700.409722222219</v>
      </c>
      <c r="R545" s="38" t="s">
        <v>1319</v>
      </c>
      <c r="S545" s="239">
        <f t="shared" si="95"/>
        <v>3.2638888893416151E-2</v>
      </c>
      <c r="T545" s="239">
        <f t="shared" si="96"/>
        <v>5.6249999994179234E-2</v>
      </c>
      <c r="U545" s="21">
        <f t="shared" si="97"/>
        <v>0.19583333336049691</v>
      </c>
      <c r="V545"/>
      <c r="W545" s="237">
        <v>126</v>
      </c>
      <c r="X545" t="s">
        <v>1320</v>
      </c>
    </row>
    <row r="546" spans="1:24">
      <c r="A546" t="s">
        <v>18</v>
      </c>
      <c r="B546" s="261" t="s">
        <v>1321</v>
      </c>
      <c r="C546" t="s">
        <v>1203</v>
      </c>
      <c r="D546" t="s">
        <v>1305</v>
      </c>
      <c r="E546" s="264" t="s">
        <v>1204</v>
      </c>
      <c r="F546" s="259" t="s">
        <v>1205</v>
      </c>
      <c r="G546" s="209" t="s">
        <v>802</v>
      </c>
      <c r="H546" s="155" t="s">
        <v>691</v>
      </c>
      <c r="I546" s="38">
        <v>54</v>
      </c>
      <c r="J546" s="38">
        <v>-160</v>
      </c>
      <c r="K546" s="38">
        <v>4</v>
      </c>
      <c r="L546" s="38">
        <v>2019</v>
      </c>
      <c r="M546" s="261" t="s">
        <v>1321</v>
      </c>
      <c r="N546" s="157">
        <v>43700.098611111112</v>
      </c>
      <c r="O546" s="157">
        <v>43700.112500000003</v>
      </c>
      <c r="P546" s="157">
        <v>43700.156944444447</v>
      </c>
      <c r="Q546" s="157">
        <v>43700.170138888891</v>
      </c>
      <c r="R546" s="38" t="s">
        <v>1322</v>
      </c>
      <c r="S546" s="239">
        <f t="shared" si="95"/>
        <v>4.4444444443797693E-2</v>
      </c>
      <c r="T546" s="239">
        <f t="shared" si="96"/>
        <v>7.1527777778101154E-2</v>
      </c>
      <c r="U546" s="21">
        <f t="shared" si="97"/>
        <v>0.26666666666278616</v>
      </c>
      <c r="V546"/>
      <c r="W546" s="38">
        <v>116</v>
      </c>
      <c r="X546" t="s">
        <v>1320</v>
      </c>
    </row>
    <row r="547" spans="1:24">
      <c r="A547" t="s">
        <v>18</v>
      </c>
      <c r="B547" s="261" t="s">
        <v>1323</v>
      </c>
      <c r="C547" t="s">
        <v>1203</v>
      </c>
      <c r="D547" t="s">
        <v>1305</v>
      </c>
      <c r="E547" s="264" t="s">
        <v>1204</v>
      </c>
      <c r="F547" s="259" t="s">
        <v>1205</v>
      </c>
      <c r="G547" s="209" t="s">
        <v>802</v>
      </c>
      <c r="H547" s="155" t="s">
        <v>691</v>
      </c>
      <c r="I547" s="38">
        <v>55</v>
      </c>
      <c r="J547" s="38">
        <v>-158</v>
      </c>
      <c r="K547" s="38">
        <v>4</v>
      </c>
      <c r="L547" s="38">
        <v>2019</v>
      </c>
      <c r="M547" s="261" t="s">
        <v>1323</v>
      </c>
      <c r="N547" s="157">
        <v>43698.962500000001</v>
      </c>
      <c r="O547" s="157">
        <v>43698.972916666666</v>
      </c>
      <c r="P547" s="157">
        <v>43699.01458333333</v>
      </c>
      <c r="Q547" s="157">
        <v>43699.026388888888</v>
      </c>
      <c r="R547" s="38" t="s">
        <v>1324</v>
      </c>
      <c r="S547" s="239">
        <f t="shared" si="95"/>
        <v>4.1666666664241347E-2</v>
      </c>
      <c r="T547" s="239">
        <f t="shared" si="96"/>
        <v>6.3888888886140194E-2</v>
      </c>
      <c r="U547" s="21">
        <f t="shared" si="97"/>
        <v>0.24999999998544808</v>
      </c>
      <c r="V547"/>
      <c r="W547" s="38">
        <v>169</v>
      </c>
      <c r="X547" t="s">
        <v>1320</v>
      </c>
    </row>
    <row r="548" spans="1:24" ht="14">
      <c r="A548" t="s">
        <v>18</v>
      </c>
      <c r="B548" s="261" t="s">
        <v>1325</v>
      </c>
      <c r="C548" t="s">
        <v>1203</v>
      </c>
      <c r="D548" t="s">
        <v>1305</v>
      </c>
      <c r="E548" s="264" t="s">
        <v>1204</v>
      </c>
      <c r="F548" s="259" t="s">
        <v>1205</v>
      </c>
      <c r="G548" s="209" t="s">
        <v>802</v>
      </c>
      <c r="H548" s="155" t="s">
        <v>691</v>
      </c>
      <c r="I548" s="38">
        <v>55</v>
      </c>
      <c r="J548" s="38">
        <v>-158</v>
      </c>
      <c r="K548" s="38">
        <v>4</v>
      </c>
      <c r="L548" s="38">
        <v>2019</v>
      </c>
      <c r="M548" s="261" t="s">
        <v>1325</v>
      </c>
      <c r="N548" s="157">
        <v>43698.711805555555</v>
      </c>
      <c r="O548" s="157">
        <v>43698.724305555559</v>
      </c>
      <c r="P548" s="157">
        <v>43698.75277777778</v>
      </c>
      <c r="Q548" s="157">
        <v>43698.768055555556</v>
      </c>
      <c r="R548" s="38" t="s">
        <v>1326</v>
      </c>
      <c r="S548" s="239">
        <f t="shared" si="95"/>
        <v>2.8472222220443655E-2</v>
      </c>
      <c r="T548" s="239">
        <f t="shared" si="96"/>
        <v>5.6250000001455192E-2</v>
      </c>
      <c r="U548" s="21">
        <f t="shared" si="97"/>
        <v>0.17083333332266193</v>
      </c>
      <c r="V548"/>
      <c r="W548" s="273">
        <v>168</v>
      </c>
      <c r="X548" t="s">
        <v>1320</v>
      </c>
    </row>
    <row r="549" spans="1:24" ht="14">
      <c r="A549" t="s">
        <v>18</v>
      </c>
      <c r="B549" s="261" t="s">
        <v>1327</v>
      </c>
      <c r="C549" t="s">
        <v>1203</v>
      </c>
      <c r="D549" t="s">
        <v>1305</v>
      </c>
      <c r="E549" s="264" t="s">
        <v>1204</v>
      </c>
      <c r="F549" s="259" t="s">
        <v>1205</v>
      </c>
      <c r="G549" s="209" t="s">
        <v>802</v>
      </c>
      <c r="H549" s="155" t="s">
        <v>691</v>
      </c>
      <c r="I549" s="38">
        <v>54</v>
      </c>
      <c r="J549" s="38">
        <v>-158</v>
      </c>
      <c r="K549" s="38">
        <v>4</v>
      </c>
      <c r="L549" s="38">
        <v>2019</v>
      </c>
      <c r="M549" s="261" t="s">
        <v>1327</v>
      </c>
      <c r="N549" s="280">
        <v>43698.376388888886</v>
      </c>
      <c r="O549" s="157">
        <v>43698.445833333331</v>
      </c>
      <c r="P549" s="157">
        <v>43698.473611111112</v>
      </c>
      <c r="Q549" s="157">
        <v>43698.488194444442</v>
      </c>
      <c r="R549" s="38" t="s">
        <v>1328</v>
      </c>
      <c r="S549" s="239">
        <f t="shared" si="95"/>
        <v>2.7777777781011537E-2</v>
      </c>
      <c r="T549" s="239">
        <f t="shared" si="96"/>
        <v>0.11180555555620231</v>
      </c>
      <c r="U549" s="21">
        <f t="shared" si="97"/>
        <v>0.16666666668606922</v>
      </c>
      <c r="V549"/>
      <c r="W549" s="273">
        <v>201</v>
      </c>
      <c r="X549" t="s">
        <v>1320</v>
      </c>
    </row>
    <row r="550" spans="1:24">
      <c r="A550" t="s">
        <v>18</v>
      </c>
      <c r="B550" s="261" t="s">
        <v>1329</v>
      </c>
      <c r="C550" t="s">
        <v>1203</v>
      </c>
      <c r="D550" t="s">
        <v>1305</v>
      </c>
      <c r="E550" s="264" t="s">
        <v>1204</v>
      </c>
      <c r="F550" s="259" t="s">
        <v>1205</v>
      </c>
      <c r="G550" s="209" t="s">
        <v>802</v>
      </c>
      <c r="H550" s="155" t="s">
        <v>691</v>
      </c>
      <c r="I550" s="38">
        <v>55</v>
      </c>
      <c r="J550" s="38">
        <v>-156</v>
      </c>
      <c r="K550" s="38">
        <v>4</v>
      </c>
      <c r="L550" s="38">
        <v>2019</v>
      </c>
      <c r="M550" s="261" t="s">
        <v>1329</v>
      </c>
      <c r="N550" s="157">
        <v>43697.78125</v>
      </c>
      <c r="O550" s="157">
        <v>43697.82708333333</v>
      </c>
      <c r="P550" s="157">
        <v>43697.867361111108</v>
      </c>
      <c r="Q550" s="157">
        <v>43697.90902777778</v>
      </c>
      <c r="R550" s="38" t="s">
        <v>1330</v>
      </c>
      <c r="S550" s="239">
        <f t="shared" si="95"/>
        <v>4.0277777778101154E-2</v>
      </c>
      <c r="T550" s="239">
        <f t="shared" si="96"/>
        <v>0.12777777777955635</v>
      </c>
      <c r="U550" s="21">
        <f t="shared" si="97"/>
        <v>0.24166666666860692</v>
      </c>
      <c r="V550"/>
      <c r="W550" s="38">
        <v>1174</v>
      </c>
      <c r="X550" t="s">
        <v>1331</v>
      </c>
    </row>
    <row r="551" spans="1:24">
      <c r="A551" t="s">
        <v>18</v>
      </c>
      <c r="B551" s="261" t="s">
        <v>1332</v>
      </c>
      <c r="C551" t="s">
        <v>1203</v>
      </c>
      <c r="D551" t="s">
        <v>1305</v>
      </c>
      <c r="E551" s="264" t="s">
        <v>1204</v>
      </c>
      <c r="F551" s="259" t="s">
        <v>1205</v>
      </c>
      <c r="G551" s="209" t="s">
        <v>802</v>
      </c>
      <c r="H551" s="155" t="s">
        <v>691</v>
      </c>
      <c r="I551" s="38">
        <v>55</v>
      </c>
      <c r="J551" s="38">
        <v>-156</v>
      </c>
      <c r="K551" s="38">
        <v>4</v>
      </c>
      <c r="L551" s="38">
        <v>2019</v>
      </c>
      <c r="M551" s="261" t="s">
        <v>1332</v>
      </c>
      <c r="N551" s="157">
        <v>43696.660416666666</v>
      </c>
      <c r="O551" s="157">
        <v>43696.681944444441</v>
      </c>
      <c r="P551" s="157">
        <v>43696.746527777781</v>
      </c>
      <c r="Q551" s="157">
        <v>43696.769444444442</v>
      </c>
      <c r="R551" s="38" t="s">
        <v>1333</v>
      </c>
      <c r="S551" s="239">
        <f t="shared" si="95"/>
        <v>6.4583333340124227E-2</v>
      </c>
      <c r="T551" s="239">
        <f t="shared" si="96"/>
        <v>0.10902777777664596</v>
      </c>
      <c r="U551" s="21">
        <f t="shared" si="97"/>
        <v>0.38750000004074536</v>
      </c>
      <c r="V551"/>
      <c r="W551" s="38">
        <v>243</v>
      </c>
      <c r="X551" t="s">
        <v>1320</v>
      </c>
    </row>
    <row r="552" spans="1:24">
      <c r="A552" t="s">
        <v>18</v>
      </c>
      <c r="B552" s="261" t="s">
        <v>1334</v>
      </c>
      <c r="C552" t="s">
        <v>1203</v>
      </c>
      <c r="D552" t="s">
        <v>1305</v>
      </c>
      <c r="E552" s="264" t="s">
        <v>1204</v>
      </c>
      <c r="F552" s="259" t="s">
        <v>1205</v>
      </c>
      <c r="G552" s="209" t="s">
        <v>802</v>
      </c>
      <c r="H552" s="155" t="s">
        <v>691</v>
      </c>
      <c r="I552" s="38">
        <v>55</v>
      </c>
      <c r="J552" s="38">
        <v>-157</v>
      </c>
      <c r="K552" s="38">
        <v>4</v>
      </c>
      <c r="L552" s="38">
        <v>2019</v>
      </c>
      <c r="M552" s="261" t="s">
        <v>1334</v>
      </c>
      <c r="N552" s="157">
        <v>43696.193055555559</v>
      </c>
      <c r="O552" s="157">
        <v>43696.205555555556</v>
      </c>
      <c r="P552" s="157">
        <v>43696.234722222223</v>
      </c>
      <c r="Q552" s="157">
        <v>43696.253472222219</v>
      </c>
      <c r="R552" s="38" t="s">
        <v>1335</v>
      </c>
      <c r="S552" s="239">
        <f t="shared" si="95"/>
        <v>2.9166666667151731E-2</v>
      </c>
      <c r="T552" s="239">
        <f t="shared" si="96"/>
        <v>6.0416666659875773E-2</v>
      </c>
      <c r="U552" s="21">
        <f t="shared" si="97"/>
        <v>0.17500000000291038</v>
      </c>
      <c r="V552"/>
      <c r="W552" s="38">
        <v>149</v>
      </c>
      <c r="X552" t="s">
        <v>1320</v>
      </c>
    </row>
    <row r="553" spans="1:24">
      <c r="A553" t="s">
        <v>18</v>
      </c>
      <c r="B553" s="261" t="s">
        <v>1336</v>
      </c>
      <c r="C553" t="s">
        <v>1203</v>
      </c>
      <c r="D553" t="s">
        <v>1305</v>
      </c>
      <c r="E553" s="264" t="s">
        <v>1204</v>
      </c>
      <c r="F553" s="259" t="s">
        <v>1205</v>
      </c>
      <c r="G553" s="209" t="s">
        <v>802</v>
      </c>
      <c r="H553" s="155" t="s">
        <v>691</v>
      </c>
      <c r="I553" s="38">
        <v>55</v>
      </c>
      <c r="J553" s="38">
        <v>-158</v>
      </c>
      <c r="K553" s="38">
        <v>4</v>
      </c>
      <c r="L553" s="38">
        <v>2019</v>
      </c>
      <c r="M553" s="261" t="s">
        <v>1336</v>
      </c>
      <c r="N553" s="157">
        <v>43695.15625</v>
      </c>
      <c r="O553" s="157">
        <v>43695.166666666664</v>
      </c>
      <c r="P553" s="157">
        <v>43695.272222222222</v>
      </c>
      <c r="Q553" s="157">
        <v>43695.281944444447</v>
      </c>
      <c r="R553" s="38" t="s">
        <v>1337</v>
      </c>
      <c r="S553" s="239">
        <f t="shared" si="95"/>
        <v>0.1055555555576575</v>
      </c>
      <c r="T553" s="239">
        <f t="shared" si="96"/>
        <v>0.12569444444670808</v>
      </c>
      <c r="U553" s="21">
        <f t="shared" si="97"/>
        <v>0.63333333334594499</v>
      </c>
      <c r="V553"/>
      <c r="W553" s="38">
        <v>126</v>
      </c>
      <c r="X553" t="s">
        <v>1320</v>
      </c>
    </row>
    <row r="554" spans="1:24">
      <c r="A554" t="s">
        <v>18</v>
      </c>
      <c r="B554" s="261" t="s">
        <v>1338</v>
      </c>
      <c r="C554" t="s">
        <v>1203</v>
      </c>
      <c r="D554" t="s">
        <v>1305</v>
      </c>
      <c r="E554" s="264" t="s">
        <v>1204</v>
      </c>
      <c r="F554" s="259" t="s">
        <v>1205</v>
      </c>
      <c r="G554" s="209" t="s">
        <v>802</v>
      </c>
      <c r="H554" s="155" t="s">
        <v>691</v>
      </c>
      <c r="I554" s="38">
        <v>56</v>
      </c>
      <c r="J554" s="38">
        <v>-157</v>
      </c>
      <c r="K554" s="38">
        <v>4</v>
      </c>
      <c r="L554" s="38">
        <v>2019</v>
      </c>
      <c r="M554" s="261" t="s">
        <v>1338</v>
      </c>
      <c r="N554" s="157">
        <v>43694.761111111111</v>
      </c>
      <c r="O554" s="157">
        <v>43694.771527777775</v>
      </c>
      <c r="P554" s="157">
        <v>43694.852777777778</v>
      </c>
      <c r="Q554" s="157">
        <v>43694.866666666669</v>
      </c>
      <c r="R554" s="38" t="s">
        <v>1339</v>
      </c>
      <c r="S554" s="239">
        <f t="shared" si="95"/>
        <v>8.1250000002910383E-2</v>
      </c>
      <c r="T554" s="239">
        <f t="shared" si="96"/>
        <v>0.1055555555576575</v>
      </c>
      <c r="U554" s="21">
        <f t="shared" si="97"/>
        <v>0.4875000000174623</v>
      </c>
      <c r="V554"/>
      <c r="W554" s="38">
        <v>158</v>
      </c>
      <c r="X554" t="s">
        <v>1340</v>
      </c>
    </row>
    <row r="555" spans="1:24">
      <c r="A555" t="s">
        <v>18</v>
      </c>
      <c r="B555" s="261" t="s">
        <v>1341</v>
      </c>
      <c r="C555" t="s">
        <v>1203</v>
      </c>
      <c r="D555" t="s">
        <v>1305</v>
      </c>
      <c r="E555" s="264" t="s">
        <v>1204</v>
      </c>
      <c r="F555" s="259" t="s">
        <v>1205</v>
      </c>
      <c r="G555" s="209" t="s">
        <v>802</v>
      </c>
      <c r="H555" s="155" t="s">
        <v>691</v>
      </c>
      <c r="I555" s="38">
        <v>55</v>
      </c>
      <c r="J555" s="38">
        <v>-156</v>
      </c>
      <c r="K555" s="38">
        <v>4</v>
      </c>
      <c r="L555" s="38">
        <v>2019</v>
      </c>
      <c r="M555" s="261" t="s">
        <v>1341</v>
      </c>
      <c r="N555" s="157">
        <v>43694.220138888886</v>
      </c>
      <c r="O555" s="157">
        <v>43694.245138888888</v>
      </c>
      <c r="P555" s="157">
        <v>43694.268750000003</v>
      </c>
      <c r="Q555" s="157">
        <v>43694.285416666666</v>
      </c>
      <c r="R555" s="38" t="s">
        <v>1333</v>
      </c>
      <c r="S555" s="239">
        <f t="shared" si="95"/>
        <v>2.3611111115314998E-2</v>
      </c>
      <c r="T555" s="239">
        <f t="shared" si="96"/>
        <v>6.5277777779556345E-2</v>
      </c>
      <c r="U555" s="21">
        <f t="shared" si="97"/>
        <v>0.14166666669188999</v>
      </c>
      <c r="V555"/>
      <c r="W555" s="38">
        <v>243</v>
      </c>
      <c r="X555" t="s">
        <v>1342</v>
      </c>
    </row>
    <row r="556" spans="1:24">
      <c r="A556" t="s">
        <v>18</v>
      </c>
      <c r="B556" s="261" t="s">
        <v>1343</v>
      </c>
      <c r="C556" t="s">
        <v>1203</v>
      </c>
      <c r="D556" t="s">
        <v>1305</v>
      </c>
      <c r="E556" s="264" t="s">
        <v>1204</v>
      </c>
      <c r="F556" s="259" t="s">
        <v>1205</v>
      </c>
      <c r="G556" s="209" t="s">
        <v>802</v>
      </c>
      <c r="H556" s="155" t="s">
        <v>691</v>
      </c>
      <c r="I556" s="38">
        <v>56</v>
      </c>
      <c r="J556" s="38">
        <v>-155</v>
      </c>
      <c r="K556" s="38">
        <v>4</v>
      </c>
      <c r="L556" s="38">
        <v>2019</v>
      </c>
      <c r="M556" s="261" t="s">
        <v>1343</v>
      </c>
      <c r="N556" s="157">
        <v>43693.680555555555</v>
      </c>
      <c r="O556" s="157">
        <v>43693.695138888892</v>
      </c>
      <c r="P556" s="157">
        <v>43693.811805555553</v>
      </c>
      <c r="Q556" s="157">
        <v>43693.840277777781</v>
      </c>
      <c r="R556" s="38" t="s">
        <v>1344</v>
      </c>
      <c r="S556" s="239">
        <f t="shared" si="95"/>
        <v>0.11666666666133096</v>
      </c>
      <c r="T556" s="239">
        <f t="shared" si="96"/>
        <v>0.15972222222626442</v>
      </c>
      <c r="U556" s="21">
        <f t="shared" si="97"/>
        <v>0.69999999996798579</v>
      </c>
      <c r="V556"/>
      <c r="W556" s="38">
        <v>223</v>
      </c>
      <c r="X556" t="s">
        <v>1342</v>
      </c>
    </row>
    <row r="557" spans="1:24">
      <c r="A557" t="s">
        <v>18</v>
      </c>
      <c r="B557" s="261" t="s">
        <v>1345</v>
      </c>
      <c r="C557" t="s">
        <v>1203</v>
      </c>
      <c r="D557" t="s">
        <v>1305</v>
      </c>
      <c r="E557" s="264" t="s">
        <v>1204</v>
      </c>
      <c r="F557" s="259" t="s">
        <v>1205</v>
      </c>
      <c r="G557" s="209" t="s">
        <v>802</v>
      </c>
      <c r="H557" s="155" t="s">
        <v>691</v>
      </c>
      <c r="I557" s="38">
        <v>57</v>
      </c>
      <c r="J557" s="38">
        <v>-154</v>
      </c>
      <c r="K557" s="38">
        <v>5</v>
      </c>
      <c r="L557" s="38">
        <v>2019</v>
      </c>
      <c r="M557" s="261" t="s">
        <v>1345</v>
      </c>
      <c r="N557" s="157">
        <v>43692.762499999997</v>
      </c>
      <c r="O557" s="157">
        <v>43692.775694444441</v>
      </c>
      <c r="P557" s="157">
        <v>43692.792361111111</v>
      </c>
      <c r="Q557" s="157">
        <v>43692.829861111109</v>
      </c>
      <c r="R557" s="38" t="s">
        <v>1346</v>
      </c>
      <c r="S557" s="239">
        <f t="shared" si="95"/>
        <v>1.6666666670062114E-2</v>
      </c>
      <c r="T557" s="239">
        <f t="shared" si="96"/>
        <v>6.7361111112404615E-2</v>
      </c>
      <c r="U557" s="21">
        <f t="shared" si="97"/>
        <v>0.10000000002037268</v>
      </c>
      <c r="V557"/>
      <c r="W557" s="38">
        <v>198</v>
      </c>
      <c r="X557" t="s">
        <v>1342</v>
      </c>
    </row>
    <row r="558" spans="1:24">
      <c r="A558" t="s">
        <v>18</v>
      </c>
      <c r="B558" s="261" t="s">
        <v>1347</v>
      </c>
      <c r="C558" t="s">
        <v>1203</v>
      </c>
      <c r="D558" t="s">
        <v>1305</v>
      </c>
      <c r="E558" s="264" t="s">
        <v>1204</v>
      </c>
      <c r="F558" s="259" t="s">
        <v>1205</v>
      </c>
      <c r="G558" s="209" t="s">
        <v>802</v>
      </c>
      <c r="H558" s="155" t="s">
        <v>691</v>
      </c>
      <c r="I558" s="38">
        <v>56</v>
      </c>
      <c r="J558" s="38">
        <v>-155</v>
      </c>
      <c r="K558" s="38">
        <v>5</v>
      </c>
      <c r="L558" s="38">
        <v>2019</v>
      </c>
      <c r="M558" s="261" t="s">
        <v>1347</v>
      </c>
      <c r="N558" s="157">
        <v>43692.3125</v>
      </c>
      <c r="O558" s="157">
        <v>43692.329861111109</v>
      </c>
      <c r="P558" s="157">
        <v>43692.356249999997</v>
      </c>
      <c r="Q558" s="157">
        <v>43692.372916666667</v>
      </c>
      <c r="R558" s="38" t="s">
        <v>1348</v>
      </c>
      <c r="S558" s="239">
        <f t="shared" si="95"/>
        <v>2.6388888887595385E-2</v>
      </c>
      <c r="T558" s="239">
        <f t="shared" si="96"/>
        <v>6.0416666667151731E-2</v>
      </c>
      <c r="U558" s="21">
        <f t="shared" si="97"/>
        <v>0.15833333332557231</v>
      </c>
      <c r="V558"/>
      <c r="W558" s="38">
        <v>232</v>
      </c>
      <c r="X558" t="s">
        <v>1342</v>
      </c>
    </row>
    <row r="559" spans="1:24">
      <c r="A559" t="s">
        <v>18</v>
      </c>
      <c r="B559" s="261" t="s">
        <v>1349</v>
      </c>
      <c r="C559" t="s">
        <v>1203</v>
      </c>
      <c r="D559" t="s">
        <v>1305</v>
      </c>
      <c r="E559" s="264" t="s">
        <v>1204</v>
      </c>
      <c r="F559" s="259" t="s">
        <v>1205</v>
      </c>
      <c r="G559" s="209" t="s">
        <v>802</v>
      </c>
      <c r="H559" s="155" t="s">
        <v>691</v>
      </c>
      <c r="I559" s="38">
        <v>56</v>
      </c>
      <c r="J559" s="38">
        <v>-156</v>
      </c>
      <c r="K559" s="38">
        <v>4</v>
      </c>
      <c r="L559" s="38">
        <v>2019</v>
      </c>
      <c r="M559" s="261" t="s">
        <v>1349</v>
      </c>
      <c r="N559" s="157">
        <v>43692.043055555558</v>
      </c>
      <c r="O559" s="157">
        <v>43692.102777777778</v>
      </c>
      <c r="P559" s="157">
        <v>43692.138888888891</v>
      </c>
      <c r="Q559" s="157">
        <v>43692.157638888886</v>
      </c>
      <c r="R559" s="38" t="s">
        <v>1350</v>
      </c>
      <c r="S559" s="239">
        <f t="shared" si="95"/>
        <v>3.6111111112404615E-2</v>
      </c>
      <c r="T559" s="239">
        <f t="shared" si="96"/>
        <v>0.11458333332848269</v>
      </c>
      <c r="U559" s="21">
        <f t="shared" si="97"/>
        <v>0.21666666667442769</v>
      </c>
      <c r="V559"/>
      <c r="W559" s="38">
        <v>256</v>
      </c>
      <c r="X559" t="s">
        <v>1342</v>
      </c>
    </row>
    <row r="560" spans="1:24">
      <c r="A560" t="s">
        <v>18</v>
      </c>
      <c r="B560" s="261" t="s">
        <v>1351</v>
      </c>
      <c r="C560" t="s">
        <v>1203</v>
      </c>
      <c r="D560" t="s">
        <v>1305</v>
      </c>
      <c r="E560" s="264" t="s">
        <v>1204</v>
      </c>
      <c r="F560" s="259" t="s">
        <v>1205</v>
      </c>
      <c r="G560" s="209" t="s">
        <v>802</v>
      </c>
      <c r="H560" s="155" t="s">
        <v>691</v>
      </c>
      <c r="I560" s="38">
        <v>56</v>
      </c>
      <c r="J560" s="38">
        <v>-152</v>
      </c>
      <c r="K560" s="38">
        <v>5</v>
      </c>
      <c r="L560" s="38">
        <v>2019</v>
      </c>
      <c r="M560" s="261" t="s">
        <v>1351</v>
      </c>
      <c r="N560" s="157">
        <v>43691.149305555555</v>
      </c>
      <c r="O560" s="157">
        <v>43691.159722222219</v>
      </c>
      <c r="P560" s="157">
        <v>43691.244444444441</v>
      </c>
      <c r="Q560" s="157">
        <v>43691.265277777777</v>
      </c>
      <c r="R560" s="38" t="s">
        <v>1352</v>
      </c>
      <c r="S560" s="239">
        <f t="shared" si="95"/>
        <v>8.4722222221898846E-2</v>
      </c>
      <c r="T560" s="239">
        <f t="shared" si="96"/>
        <v>0.11597222222189885</v>
      </c>
      <c r="U560" s="21">
        <f t="shared" si="97"/>
        <v>0.50833333333139308</v>
      </c>
      <c r="V560"/>
      <c r="W560" s="38">
        <v>157</v>
      </c>
      <c r="X560" t="s">
        <v>1353</v>
      </c>
    </row>
    <row r="561" spans="1:24">
      <c r="A561" t="s">
        <v>18</v>
      </c>
      <c r="B561" s="261" t="s">
        <v>1354</v>
      </c>
      <c r="C561" t="s">
        <v>1203</v>
      </c>
      <c r="D561" t="s">
        <v>1305</v>
      </c>
      <c r="E561" s="264" t="s">
        <v>1204</v>
      </c>
      <c r="F561" s="259" t="s">
        <v>1205</v>
      </c>
      <c r="G561" s="209" t="s">
        <v>802</v>
      </c>
      <c r="H561" s="155" t="s">
        <v>691</v>
      </c>
      <c r="I561" s="38">
        <v>56</v>
      </c>
      <c r="J561" s="38">
        <v>-152</v>
      </c>
      <c r="K561" s="38">
        <v>5</v>
      </c>
      <c r="L561" s="38">
        <v>2019</v>
      </c>
      <c r="M561" s="261" t="s">
        <v>1354</v>
      </c>
      <c r="N561" s="157">
        <v>43690.842361111114</v>
      </c>
      <c r="O561" s="157">
        <v>43690.859722222223</v>
      </c>
      <c r="P561" s="157">
        <v>43690.947222222225</v>
      </c>
      <c r="Q561" s="157">
        <v>43690.959722222222</v>
      </c>
      <c r="R561" s="38" t="s">
        <v>1352</v>
      </c>
      <c r="S561" s="239">
        <f t="shared" si="95"/>
        <v>8.7500000001455192E-2</v>
      </c>
      <c r="T561" s="239">
        <f t="shared" si="96"/>
        <v>0.11736111110803904</v>
      </c>
      <c r="U561" s="21">
        <f t="shared" si="97"/>
        <v>0.52500000000873115</v>
      </c>
      <c r="V561"/>
      <c r="W561" s="38">
        <v>156</v>
      </c>
      <c r="X561" t="s">
        <v>1342</v>
      </c>
    </row>
    <row r="562" spans="1:24">
      <c r="A562" t="s">
        <v>18</v>
      </c>
      <c r="B562" s="261" t="s">
        <v>1355</v>
      </c>
      <c r="C562" t="s">
        <v>1200</v>
      </c>
      <c r="D562" s="155" t="s">
        <v>488</v>
      </c>
      <c r="E562" s="264" t="s">
        <v>1201</v>
      </c>
      <c r="F562" s="38" t="s">
        <v>1107</v>
      </c>
      <c r="G562" s="177" t="s">
        <v>273</v>
      </c>
      <c r="H562" s="264" t="s">
        <v>1202</v>
      </c>
      <c r="I562" s="38">
        <v>44</v>
      </c>
      <c r="J562" s="38">
        <v>-124</v>
      </c>
      <c r="K562" s="38">
        <v>10</v>
      </c>
      <c r="L562" s="38">
        <v>2019</v>
      </c>
      <c r="M562" s="261" t="s">
        <v>1355</v>
      </c>
      <c r="N562" s="157">
        <v>43655.052083333336</v>
      </c>
      <c r="O562" s="157">
        <v>43655.057638888888</v>
      </c>
      <c r="P562" s="157">
        <v>43655.116666666669</v>
      </c>
      <c r="Q562" s="157">
        <v>43655.137499999997</v>
      </c>
      <c r="R562" s="38" t="s">
        <v>1356</v>
      </c>
      <c r="S562" s="239">
        <f t="shared" si="95"/>
        <v>5.9027777781011537E-2</v>
      </c>
      <c r="T562" s="239">
        <f t="shared" si="96"/>
        <v>8.5416666661330964E-2</v>
      </c>
      <c r="U562" s="21">
        <f t="shared" si="97"/>
        <v>0.35416666668606922</v>
      </c>
      <c r="V562"/>
      <c r="W562" s="38">
        <v>575</v>
      </c>
      <c r="X562" t="s">
        <v>1357</v>
      </c>
    </row>
    <row r="563" spans="1:24">
      <c r="A563" t="s">
        <v>18</v>
      </c>
      <c r="B563" s="261" t="s">
        <v>1358</v>
      </c>
      <c r="C563" t="s">
        <v>1200</v>
      </c>
      <c r="D563" s="155" t="s">
        <v>488</v>
      </c>
      <c r="E563" s="264" t="s">
        <v>1201</v>
      </c>
      <c r="F563" s="38" t="s">
        <v>1107</v>
      </c>
      <c r="G563" s="177" t="s">
        <v>273</v>
      </c>
      <c r="H563" s="264" t="s">
        <v>1202</v>
      </c>
      <c r="I563" s="38">
        <v>44</v>
      </c>
      <c r="J563" s="38">
        <v>-125</v>
      </c>
      <c r="K563" s="38">
        <v>10</v>
      </c>
      <c r="L563" s="38">
        <v>2019</v>
      </c>
      <c r="M563" s="261" t="s">
        <v>1358</v>
      </c>
      <c r="N563" s="157">
        <v>43654.814571759256</v>
      </c>
      <c r="O563" s="157">
        <v>43654.881249999999</v>
      </c>
      <c r="P563" s="157">
        <v>43654.914583333331</v>
      </c>
      <c r="Q563" s="157">
        <v>43654.943055555559</v>
      </c>
      <c r="R563" s="38" t="s">
        <v>1359</v>
      </c>
      <c r="S563" s="239">
        <f t="shared" si="95"/>
        <v>3.3333333332848269E-2</v>
      </c>
      <c r="T563" s="239">
        <f t="shared" si="96"/>
        <v>0.12848379630304407</v>
      </c>
      <c r="U563" s="21">
        <f t="shared" si="97"/>
        <v>0.19999999999708962</v>
      </c>
      <c r="V563"/>
      <c r="W563" s="38">
        <v>824</v>
      </c>
      <c r="X563" t="s">
        <v>1360</v>
      </c>
    </row>
    <row r="564" spans="1:24">
      <c r="A564" t="s">
        <v>18</v>
      </c>
      <c r="B564" s="261" t="s">
        <v>1361</v>
      </c>
      <c r="C564" t="s">
        <v>1200</v>
      </c>
      <c r="D564" s="155" t="s">
        <v>488</v>
      </c>
      <c r="E564" s="264" t="s">
        <v>1201</v>
      </c>
      <c r="F564" s="38" t="s">
        <v>1107</v>
      </c>
      <c r="G564" s="177" t="s">
        <v>273</v>
      </c>
      <c r="H564" s="264" t="s">
        <v>1202</v>
      </c>
      <c r="I564" s="38">
        <v>44</v>
      </c>
      <c r="J564" s="38">
        <v>-125</v>
      </c>
      <c r="K564" s="38">
        <v>10</v>
      </c>
      <c r="L564" s="38">
        <v>2019</v>
      </c>
      <c r="M564" s="261" t="s">
        <v>1361</v>
      </c>
      <c r="N564" s="157">
        <v>43654.152777777781</v>
      </c>
      <c r="O564" s="157">
        <v>43654.231249999997</v>
      </c>
      <c r="P564" s="157">
        <v>43654.444444444445</v>
      </c>
      <c r="Q564" s="157">
        <v>43654.461111111108</v>
      </c>
      <c r="R564" s="38" t="s">
        <v>1359</v>
      </c>
      <c r="S564" s="239">
        <f t="shared" si="95"/>
        <v>0.21319444444816327</v>
      </c>
      <c r="T564" s="239">
        <f t="shared" si="96"/>
        <v>0.3083333333270275</v>
      </c>
      <c r="U564" s="21">
        <f t="shared" si="97"/>
        <v>1.2791666666889796</v>
      </c>
      <c r="V564"/>
      <c r="W564" s="38">
        <v>2899</v>
      </c>
      <c r="X564" t="s">
        <v>1362</v>
      </c>
    </row>
    <row r="565" spans="1:24">
      <c r="A565" t="s">
        <v>18</v>
      </c>
      <c r="B565" s="261" t="s">
        <v>1363</v>
      </c>
      <c r="C565" t="s">
        <v>1200</v>
      </c>
      <c r="D565" s="155" t="s">
        <v>488</v>
      </c>
      <c r="E565" s="264" t="s">
        <v>1201</v>
      </c>
      <c r="F565" s="38" t="s">
        <v>1107</v>
      </c>
      <c r="G565" s="177" t="s">
        <v>273</v>
      </c>
      <c r="H565" s="264" t="s">
        <v>1202</v>
      </c>
      <c r="I565" s="38">
        <v>45</v>
      </c>
      <c r="J565" s="38">
        <v>-129</v>
      </c>
      <c r="K565" s="38">
        <v>9</v>
      </c>
      <c r="L565" s="38">
        <v>2019</v>
      </c>
      <c r="M565" s="261" t="s">
        <v>1363</v>
      </c>
      <c r="N565" s="157">
        <v>43652.970833333333</v>
      </c>
      <c r="O565" s="157">
        <v>43653.050694444442</v>
      </c>
      <c r="P565" s="157">
        <v>43653.175694444442</v>
      </c>
      <c r="Q565" s="157">
        <v>43653.245138888888</v>
      </c>
      <c r="R565" s="38" t="s">
        <v>1364</v>
      </c>
      <c r="S565" s="239">
        <f t="shared" si="95"/>
        <v>0.125</v>
      </c>
      <c r="T565" s="239">
        <f t="shared" si="96"/>
        <v>0.27430555555474712</v>
      </c>
      <c r="U565" s="21">
        <f t="shared" si="97"/>
        <v>0.75</v>
      </c>
      <c r="V565"/>
      <c r="W565" s="38">
        <v>2611</v>
      </c>
      <c r="X565" t="s">
        <v>1365</v>
      </c>
    </row>
    <row r="566" spans="1:24">
      <c r="A566" t="s">
        <v>18</v>
      </c>
      <c r="B566" s="261" t="s">
        <v>1366</v>
      </c>
      <c r="C566" t="s">
        <v>1200</v>
      </c>
      <c r="D566" s="155" t="s">
        <v>488</v>
      </c>
      <c r="E566" s="264" t="s">
        <v>1201</v>
      </c>
      <c r="F566" s="38" t="s">
        <v>1107</v>
      </c>
      <c r="G566" s="177" t="s">
        <v>273</v>
      </c>
      <c r="H566" s="264" t="s">
        <v>1202</v>
      </c>
      <c r="I566" s="38">
        <v>45</v>
      </c>
      <c r="J566" s="38">
        <v>-130</v>
      </c>
      <c r="K566" s="38">
        <v>9</v>
      </c>
      <c r="L566" s="38">
        <v>2019</v>
      </c>
      <c r="M566" s="261" t="s">
        <v>1366</v>
      </c>
      <c r="N566" s="157">
        <v>43652.37222222222</v>
      </c>
      <c r="O566" s="157">
        <v>43652.421527777777</v>
      </c>
      <c r="P566" s="157">
        <v>43652.838194444441</v>
      </c>
      <c r="Q566" s="157">
        <v>43652.9</v>
      </c>
      <c r="R566" s="38" t="s">
        <v>1367</v>
      </c>
      <c r="S566" s="239">
        <f t="shared" si="95"/>
        <v>0.41666666666424135</v>
      </c>
      <c r="T566" s="239">
        <f t="shared" si="96"/>
        <v>0.52777777778101154</v>
      </c>
      <c r="U566" s="21">
        <f t="shared" si="97"/>
        <v>2.4999999999854481</v>
      </c>
      <c r="V566"/>
      <c r="W566" s="38">
        <v>1544</v>
      </c>
      <c r="X566" t="s">
        <v>1368</v>
      </c>
    </row>
    <row r="567" spans="1:24">
      <c r="A567" t="s">
        <v>18</v>
      </c>
      <c r="B567" s="261" t="s">
        <v>1369</v>
      </c>
      <c r="C567" t="s">
        <v>1200</v>
      </c>
      <c r="D567" s="155" t="s">
        <v>488</v>
      </c>
      <c r="E567" s="264" t="s">
        <v>1201</v>
      </c>
      <c r="F567" s="38" t="s">
        <v>1107</v>
      </c>
      <c r="G567" s="177" t="s">
        <v>273</v>
      </c>
      <c r="H567" s="264" t="s">
        <v>1202</v>
      </c>
      <c r="I567" s="38">
        <v>45</v>
      </c>
      <c r="J567" s="38">
        <v>-130</v>
      </c>
      <c r="K567" s="38">
        <v>9</v>
      </c>
      <c r="L567" s="38">
        <v>2019</v>
      </c>
      <c r="M567" s="261" t="s">
        <v>1369</v>
      </c>
      <c r="N567" s="157">
        <v>43652.143750000003</v>
      </c>
      <c r="O567" s="157">
        <v>43652.193055555559</v>
      </c>
      <c r="P567" s="157">
        <v>43652.263888888891</v>
      </c>
      <c r="Q567" s="157">
        <v>43652.309027777781</v>
      </c>
      <c r="R567" s="38" t="s">
        <v>1367</v>
      </c>
      <c r="S567" s="239">
        <f t="shared" si="95"/>
        <v>7.0833333331393078E-2</v>
      </c>
      <c r="T567" s="239">
        <f t="shared" si="96"/>
        <v>0.16527777777810115</v>
      </c>
      <c r="U567" s="21">
        <f t="shared" si="97"/>
        <v>0.42499999998835847</v>
      </c>
      <c r="V567"/>
      <c r="W567" s="38">
        <v>1543</v>
      </c>
      <c r="X567" t="s">
        <v>1368</v>
      </c>
    </row>
    <row r="568" spans="1:24">
      <c r="A568" t="s">
        <v>18</v>
      </c>
      <c r="B568" s="261" t="s">
        <v>1370</v>
      </c>
      <c r="C568" t="s">
        <v>1200</v>
      </c>
      <c r="D568" s="155" t="s">
        <v>488</v>
      </c>
      <c r="E568" s="264" t="s">
        <v>1201</v>
      </c>
      <c r="F568" s="38" t="s">
        <v>1107</v>
      </c>
      <c r="G568" s="177" t="s">
        <v>273</v>
      </c>
      <c r="H568" s="264" t="s">
        <v>1202</v>
      </c>
      <c r="I568" s="38">
        <v>45</v>
      </c>
      <c r="J568" s="38">
        <v>-130</v>
      </c>
      <c r="K568" s="38">
        <v>9</v>
      </c>
      <c r="L568" s="38">
        <v>2019</v>
      </c>
      <c r="M568" s="261" t="s">
        <v>1370</v>
      </c>
      <c r="N568" s="157">
        <v>43651.946527777778</v>
      </c>
      <c r="O568" s="157">
        <v>43651.997916666667</v>
      </c>
      <c r="P568" s="157">
        <v>43652.095138888886</v>
      </c>
      <c r="Q568" s="157">
        <v>43652.136805555558</v>
      </c>
      <c r="R568" s="38" t="s">
        <v>1367</v>
      </c>
      <c r="S568" s="239">
        <f t="shared" si="95"/>
        <v>9.7222222218988463E-2</v>
      </c>
      <c r="T568" s="239">
        <f t="shared" si="96"/>
        <v>0.19027777777955635</v>
      </c>
      <c r="U568" s="21">
        <f t="shared" si="97"/>
        <v>0.58333333331393078</v>
      </c>
      <c r="V568"/>
      <c r="W568" s="38">
        <v>1543</v>
      </c>
      <c r="X568" t="s">
        <v>1371</v>
      </c>
    </row>
    <row r="569" spans="1:24">
      <c r="A569" t="s">
        <v>18</v>
      </c>
      <c r="B569" s="261" t="s">
        <v>1372</v>
      </c>
      <c r="C569" t="s">
        <v>1200</v>
      </c>
      <c r="D569" s="155" t="s">
        <v>488</v>
      </c>
      <c r="E569" s="264" t="s">
        <v>1201</v>
      </c>
      <c r="F569" s="38" t="s">
        <v>1107</v>
      </c>
      <c r="G569" s="177" t="s">
        <v>273</v>
      </c>
      <c r="H569" s="264" t="s">
        <v>1202</v>
      </c>
      <c r="I569" s="38">
        <v>45</v>
      </c>
      <c r="J569" s="38">
        <v>-130</v>
      </c>
      <c r="K569" s="38">
        <v>9</v>
      </c>
      <c r="L569" s="38">
        <v>2019</v>
      </c>
      <c r="M569" s="261" t="s">
        <v>1372</v>
      </c>
      <c r="N569" s="157">
        <v>43651.677083333336</v>
      </c>
      <c r="O569" s="157">
        <v>43651.722222222219</v>
      </c>
      <c r="P569" s="157">
        <v>43651.864583333336</v>
      </c>
      <c r="Q569" s="157">
        <v>43651.90625</v>
      </c>
      <c r="R569" s="38" t="s">
        <v>1373</v>
      </c>
      <c r="S569" s="239">
        <f t="shared" si="95"/>
        <v>0.14236111111677019</v>
      </c>
      <c r="T569" s="239">
        <f t="shared" si="96"/>
        <v>0.22916666666424135</v>
      </c>
      <c r="U569" s="21">
        <f t="shared" si="97"/>
        <v>0.85416666670062114</v>
      </c>
      <c r="V569"/>
      <c r="W569" s="38">
        <v>1528</v>
      </c>
      <c r="X569" t="s">
        <v>1374</v>
      </c>
    </row>
    <row r="570" spans="1:24">
      <c r="A570" t="s">
        <v>18</v>
      </c>
      <c r="B570" s="261" t="s">
        <v>1375</v>
      </c>
      <c r="C570" t="s">
        <v>1200</v>
      </c>
      <c r="D570" s="155" t="s">
        <v>488</v>
      </c>
      <c r="E570" s="264" t="s">
        <v>1201</v>
      </c>
      <c r="F570" s="38" t="s">
        <v>1107</v>
      </c>
      <c r="G570" s="177" t="s">
        <v>273</v>
      </c>
      <c r="H570" s="264" t="s">
        <v>1202</v>
      </c>
      <c r="I570" s="38">
        <v>45</v>
      </c>
      <c r="J570" s="38">
        <v>-130</v>
      </c>
      <c r="K570" s="38">
        <v>9</v>
      </c>
      <c r="L570" s="38">
        <v>2019</v>
      </c>
      <c r="M570" s="261" t="s">
        <v>1375</v>
      </c>
      <c r="N570" s="157">
        <v>43651.404861111114</v>
      </c>
      <c r="O570" s="157">
        <v>43651.456250000003</v>
      </c>
      <c r="P570" s="157">
        <v>43651.554861111108</v>
      </c>
      <c r="Q570" s="157">
        <v>43651.602777777778</v>
      </c>
      <c r="R570" s="38" t="s">
        <v>1373</v>
      </c>
      <c r="S570" s="239">
        <f t="shared" si="95"/>
        <v>9.8611111105128657E-2</v>
      </c>
      <c r="T570" s="239">
        <f t="shared" si="96"/>
        <v>0.19791666666424135</v>
      </c>
      <c r="U570" s="21">
        <f t="shared" si="97"/>
        <v>0.59166666663077194</v>
      </c>
      <c r="V570"/>
      <c r="W570" s="38">
        <v>1543</v>
      </c>
      <c r="X570" t="s">
        <v>1376</v>
      </c>
    </row>
    <row r="571" spans="1:24">
      <c r="A571" t="s">
        <v>18</v>
      </c>
      <c r="B571" s="261" t="s">
        <v>1377</v>
      </c>
      <c r="C571" t="s">
        <v>1200</v>
      </c>
      <c r="D571" s="155" t="s">
        <v>488</v>
      </c>
      <c r="E571" s="264" t="s">
        <v>1201</v>
      </c>
      <c r="F571" s="38" t="s">
        <v>1107</v>
      </c>
      <c r="G571" s="177" t="s">
        <v>273</v>
      </c>
      <c r="H571" s="264" t="s">
        <v>1202</v>
      </c>
      <c r="I571" s="38">
        <v>45</v>
      </c>
      <c r="J571" s="38">
        <v>-130</v>
      </c>
      <c r="K571" s="38">
        <v>9</v>
      </c>
      <c r="L571" s="38">
        <v>2019</v>
      </c>
      <c r="M571" s="261" t="s">
        <v>1377</v>
      </c>
      <c r="N571" s="157">
        <v>43650.927777777775</v>
      </c>
      <c r="O571" s="157">
        <v>43650.977083333331</v>
      </c>
      <c r="P571" s="157">
        <v>43651.318749999999</v>
      </c>
      <c r="Q571" s="157">
        <v>43651.363888888889</v>
      </c>
      <c r="R571" s="38" t="s">
        <v>1373</v>
      </c>
      <c r="S571" s="239">
        <f t="shared" si="95"/>
        <v>0.34166666666715173</v>
      </c>
      <c r="T571" s="239">
        <f t="shared" si="96"/>
        <v>0.43611111111385981</v>
      </c>
      <c r="U571" s="21">
        <f t="shared" si="97"/>
        <v>2.0500000000029104</v>
      </c>
      <c r="V571"/>
      <c r="W571" s="38">
        <v>1544</v>
      </c>
      <c r="X571" t="s">
        <v>1378</v>
      </c>
    </row>
    <row r="572" spans="1:24">
      <c r="A572" t="s">
        <v>18</v>
      </c>
      <c r="B572" s="261" t="s">
        <v>1379</v>
      </c>
      <c r="C572" t="s">
        <v>1200</v>
      </c>
      <c r="D572" s="155" t="s">
        <v>488</v>
      </c>
      <c r="E572" s="264" t="s">
        <v>1201</v>
      </c>
      <c r="F572" s="38" t="s">
        <v>1107</v>
      </c>
      <c r="G572" s="177" t="s">
        <v>273</v>
      </c>
      <c r="H572" s="264" t="s">
        <v>1202</v>
      </c>
      <c r="I572" s="38">
        <v>45</v>
      </c>
      <c r="J572" s="38">
        <v>-129</v>
      </c>
      <c r="K572" s="38">
        <v>9</v>
      </c>
      <c r="L572" s="38">
        <v>2019</v>
      </c>
      <c r="M572" s="261" t="s">
        <v>1379</v>
      </c>
      <c r="N572" s="157">
        <v>43650.502083333333</v>
      </c>
      <c r="O572" s="157">
        <v>43650.550694444442</v>
      </c>
      <c r="P572" s="157">
        <v>43650.779166666667</v>
      </c>
      <c r="Q572" s="157">
        <v>43650.823611111111</v>
      </c>
      <c r="R572" s="38" t="s">
        <v>1373</v>
      </c>
      <c r="S572" s="239">
        <f t="shared" si="95"/>
        <v>0.22847222222480923</v>
      </c>
      <c r="T572" s="239">
        <f t="shared" si="96"/>
        <v>0.32152777777810115</v>
      </c>
      <c r="U572" s="21">
        <f t="shared" si="97"/>
        <v>1.3708333333488554</v>
      </c>
      <c r="V572"/>
      <c r="W572" s="38">
        <v>1524</v>
      </c>
      <c r="X572" s="177" t="s">
        <v>1380</v>
      </c>
    </row>
    <row r="573" spans="1:24">
      <c r="A573" t="s">
        <v>18</v>
      </c>
      <c r="B573" s="261" t="s">
        <v>1381</v>
      </c>
      <c r="C573" t="s">
        <v>1200</v>
      </c>
      <c r="D573" s="155" t="s">
        <v>488</v>
      </c>
      <c r="E573" s="264" t="s">
        <v>1201</v>
      </c>
      <c r="F573" s="38" t="s">
        <v>1107</v>
      </c>
      <c r="G573" s="177" t="s">
        <v>273</v>
      </c>
      <c r="H573" s="264" t="s">
        <v>1202</v>
      </c>
      <c r="I573" s="38">
        <v>45</v>
      </c>
      <c r="J573" s="38">
        <v>-129</v>
      </c>
      <c r="K573" s="38">
        <v>9</v>
      </c>
      <c r="L573" s="38">
        <v>2019</v>
      </c>
      <c r="M573" s="261" t="s">
        <v>1381</v>
      </c>
      <c r="N573" s="157">
        <v>43649.979166666664</v>
      </c>
      <c r="O573" s="157">
        <v>43650.022916666669</v>
      </c>
      <c r="P573" s="157">
        <v>43650.395833333336</v>
      </c>
      <c r="Q573" s="157">
        <v>43650.4375</v>
      </c>
      <c r="R573" s="38" t="s">
        <v>1373</v>
      </c>
      <c r="S573" s="239">
        <f t="shared" si="95"/>
        <v>0.37291666666715173</v>
      </c>
      <c r="T573" s="239">
        <f t="shared" si="96"/>
        <v>0.45833333333575865</v>
      </c>
      <c r="U573" s="21">
        <f t="shared" si="97"/>
        <v>2.2375000000029104</v>
      </c>
      <c r="V573"/>
      <c r="W573" s="38">
        <v>1524</v>
      </c>
      <c r="X573" s="282" t="s">
        <v>1382</v>
      </c>
    </row>
    <row r="574" spans="1:24">
      <c r="A574" t="s">
        <v>18</v>
      </c>
      <c r="B574" s="261" t="s">
        <v>1383</v>
      </c>
      <c r="C574" t="s">
        <v>1200</v>
      </c>
      <c r="D574" s="155" t="s">
        <v>488</v>
      </c>
      <c r="E574" s="264" t="s">
        <v>1201</v>
      </c>
      <c r="F574" s="38" t="s">
        <v>1107</v>
      </c>
      <c r="G574" s="177" t="s">
        <v>273</v>
      </c>
      <c r="H574" s="264" t="s">
        <v>1202</v>
      </c>
      <c r="I574" s="38">
        <v>45</v>
      </c>
      <c r="J574" s="38">
        <v>-129</v>
      </c>
      <c r="K574" s="38">
        <v>9</v>
      </c>
      <c r="L574" s="38">
        <v>2019</v>
      </c>
      <c r="M574" s="261" t="s">
        <v>1383</v>
      </c>
      <c r="N574" s="157">
        <v>43649.481944444444</v>
      </c>
      <c r="O574" s="157">
        <v>43649.537499999999</v>
      </c>
      <c r="P574" s="157">
        <v>43649.899305555555</v>
      </c>
      <c r="Q574" s="157">
        <v>43649.946527777778</v>
      </c>
      <c r="R574" s="38" t="s">
        <v>1373</v>
      </c>
      <c r="S574" s="239">
        <f t="shared" si="95"/>
        <v>0.36180555555620231</v>
      </c>
      <c r="T574" s="239">
        <f t="shared" si="96"/>
        <v>0.46458333333430346</v>
      </c>
      <c r="U574" s="21">
        <f t="shared" si="97"/>
        <v>2.1708333333372138</v>
      </c>
      <c r="V574"/>
      <c r="W574" s="38">
        <v>1521</v>
      </c>
      <c r="X574" t="s">
        <v>1384</v>
      </c>
    </row>
    <row r="575" spans="1:24">
      <c r="A575" t="s">
        <v>18</v>
      </c>
      <c r="B575" s="261" t="s">
        <v>1385</v>
      </c>
      <c r="C575" t="s">
        <v>1200</v>
      </c>
      <c r="D575" s="155" t="s">
        <v>488</v>
      </c>
      <c r="E575" s="264" t="s">
        <v>1201</v>
      </c>
      <c r="F575" s="38" t="s">
        <v>1107</v>
      </c>
      <c r="G575" s="177" t="s">
        <v>273</v>
      </c>
      <c r="H575" s="264" t="s">
        <v>1202</v>
      </c>
      <c r="I575" s="38">
        <v>45</v>
      </c>
      <c r="J575" s="38">
        <v>-129</v>
      </c>
      <c r="K575" s="38">
        <v>9</v>
      </c>
      <c r="L575" s="38">
        <v>2019</v>
      </c>
      <c r="M575" s="261" t="s">
        <v>1385</v>
      </c>
      <c r="N575" s="157">
        <v>43649.130555555559</v>
      </c>
      <c r="O575" s="157">
        <v>43649.145833333336</v>
      </c>
      <c r="P575" s="157">
        <v>43649.365972222222</v>
      </c>
      <c r="Q575" s="157">
        <v>43649.37777777778</v>
      </c>
      <c r="R575" s="38" t="s">
        <v>1373</v>
      </c>
      <c r="S575" s="239">
        <f t="shared" si="95"/>
        <v>0.22013888888614019</v>
      </c>
      <c r="T575" s="239">
        <f t="shared" si="96"/>
        <v>0.24722222222044365</v>
      </c>
      <c r="U575" s="21">
        <f t="shared" si="97"/>
        <v>1.3208333333168412</v>
      </c>
      <c r="V575"/>
      <c r="W575" s="38">
        <v>2613</v>
      </c>
      <c r="X575" t="s">
        <v>1386</v>
      </c>
    </row>
    <row r="576" spans="1:24">
      <c r="A576" t="s">
        <v>18</v>
      </c>
      <c r="B576" s="261" t="s">
        <v>1387</v>
      </c>
      <c r="C576" t="s">
        <v>1200</v>
      </c>
      <c r="D576" s="155" t="s">
        <v>488</v>
      </c>
      <c r="E576" s="264" t="s">
        <v>1201</v>
      </c>
      <c r="F576" s="38" t="s">
        <v>1107</v>
      </c>
      <c r="G576" s="177" t="s">
        <v>273</v>
      </c>
      <c r="H576" s="264" t="s">
        <v>1202</v>
      </c>
      <c r="I576" s="38">
        <v>44</v>
      </c>
      <c r="J576" s="38">
        <v>-125</v>
      </c>
      <c r="K576" s="38">
        <v>10</v>
      </c>
      <c r="L576" s="38">
        <v>2019</v>
      </c>
      <c r="M576" s="261" t="s">
        <v>1387</v>
      </c>
      <c r="N576" s="157">
        <v>43648.15902777778</v>
      </c>
      <c r="O576" s="157">
        <v>43648.18472222222</v>
      </c>
      <c r="P576" s="157">
        <v>43648.408333333333</v>
      </c>
      <c r="Q576" s="157">
        <v>43648.417361111111</v>
      </c>
      <c r="R576" s="38" t="s">
        <v>1359</v>
      </c>
      <c r="S576" s="239">
        <f t="shared" si="95"/>
        <v>0.22361111111240461</v>
      </c>
      <c r="T576" s="239">
        <f t="shared" si="96"/>
        <v>0.25833333333139308</v>
      </c>
      <c r="U576" s="21">
        <f t="shared" si="97"/>
        <v>1.3416666666744277</v>
      </c>
      <c r="V576"/>
      <c r="W576" s="38">
        <v>2901</v>
      </c>
      <c r="X576" t="s">
        <v>1388</v>
      </c>
    </row>
    <row r="577" spans="1:24">
      <c r="A577" t="s">
        <v>18</v>
      </c>
      <c r="B577" s="261" t="s">
        <v>1389</v>
      </c>
      <c r="C577" t="s">
        <v>1200</v>
      </c>
      <c r="D577" s="155" t="s">
        <v>488</v>
      </c>
      <c r="E577" s="264" t="s">
        <v>1201</v>
      </c>
      <c r="F577" s="38" t="s">
        <v>1107</v>
      </c>
      <c r="G577" s="177" t="s">
        <v>273</v>
      </c>
      <c r="H577" s="264" t="s">
        <v>1202</v>
      </c>
      <c r="I577" s="38">
        <v>44</v>
      </c>
      <c r="J577" s="38">
        <v>-124</v>
      </c>
      <c r="K577" s="38">
        <v>10</v>
      </c>
      <c r="L577" s="38">
        <v>2019</v>
      </c>
      <c r="M577" s="261" t="s">
        <v>1389</v>
      </c>
      <c r="N577" s="157">
        <v>43647.832638888889</v>
      </c>
      <c r="O577" s="157">
        <v>43647.90625</v>
      </c>
      <c r="P577" s="157">
        <v>43647.999305555553</v>
      </c>
      <c r="Q577" s="157">
        <v>43648.059027777781</v>
      </c>
      <c r="R577" s="38" t="s">
        <v>1390</v>
      </c>
      <c r="S577" s="239">
        <f t="shared" si="95"/>
        <v>9.3055555553291924E-2</v>
      </c>
      <c r="T577" s="239">
        <f t="shared" si="96"/>
        <v>0.22638888889196096</v>
      </c>
      <c r="U577" s="21">
        <f t="shared" si="97"/>
        <v>0.55833333331975155</v>
      </c>
      <c r="V577"/>
      <c r="W577" s="38">
        <v>576</v>
      </c>
      <c r="X577" t="s">
        <v>1391</v>
      </c>
    </row>
    <row r="578" spans="1:24">
      <c r="A578" t="s">
        <v>18</v>
      </c>
      <c r="B578" s="261" t="s">
        <v>1392</v>
      </c>
      <c r="C578" t="s">
        <v>1200</v>
      </c>
      <c r="D578" s="155" t="s">
        <v>488</v>
      </c>
      <c r="E578" s="264" t="s">
        <v>1201</v>
      </c>
      <c r="F578" s="38" t="s">
        <v>1107</v>
      </c>
      <c r="G578" s="177" t="s">
        <v>273</v>
      </c>
      <c r="H578" s="264" t="s">
        <v>1202</v>
      </c>
      <c r="I578" s="38">
        <v>44</v>
      </c>
      <c r="J578" s="38">
        <v>-125</v>
      </c>
      <c r="K578" s="38">
        <v>10</v>
      </c>
      <c r="L578" s="38">
        <v>2019</v>
      </c>
      <c r="M578" s="261" t="s">
        <v>1392</v>
      </c>
      <c r="N578" s="157">
        <v>43645.054166666669</v>
      </c>
      <c r="O578" s="157">
        <v>43645.072916666664</v>
      </c>
      <c r="P578" s="157">
        <v>43645.151388888888</v>
      </c>
      <c r="Q578" s="157">
        <v>43645.170138888891</v>
      </c>
      <c r="R578" s="38" t="s">
        <v>1359</v>
      </c>
      <c r="S578" s="239">
        <f t="shared" si="95"/>
        <v>7.8472222223354038E-2</v>
      </c>
      <c r="T578" s="239">
        <f t="shared" si="96"/>
        <v>0.11597222222189885</v>
      </c>
      <c r="U578" s="21">
        <f t="shared" si="97"/>
        <v>0.47083333334012423</v>
      </c>
      <c r="V578"/>
      <c r="W578" s="38">
        <v>234.8</v>
      </c>
      <c r="X578" t="s">
        <v>1393</v>
      </c>
    </row>
    <row r="579" spans="1:24">
      <c r="A579" t="s">
        <v>18</v>
      </c>
      <c r="B579" s="261" t="s">
        <v>1392</v>
      </c>
      <c r="C579" t="s">
        <v>1200</v>
      </c>
      <c r="D579" s="155" t="s">
        <v>488</v>
      </c>
      <c r="E579" s="264" t="s">
        <v>1201</v>
      </c>
      <c r="F579" s="38" t="s">
        <v>1107</v>
      </c>
      <c r="G579" s="177" t="s">
        <v>273</v>
      </c>
      <c r="H579" s="264" t="s">
        <v>1202</v>
      </c>
      <c r="I579" s="38">
        <v>44</v>
      </c>
      <c r="J579" s="38">
        <v>-125</v>
      </c>
      <c r="K579" s="38">
        <v>10</v>
      </c>
      <c r="L579" s="38">
        <v>2019</v>
      </c>
      <c r="M579" s="261" t="s">
        <v>1394</v>
      </c>
      <c r="N579" s="157"/>
      <c r="O579" s="157"/>
      <c r="P579" s="157"/>
      <c r="Q579" s="157"/>
      <c r="R579" s="38"/>
      <c r="S579" s="239"/>
      <c r="T579" s="239"/>
      <c r="U579" s="21"/>
      <c r="V579"/>
      <c r="W579" s="38"/>
      <c r="X579" t="s">
        <v>1395</v>
      </c>
    </row>
    <row r="580" spans="1:24">
      <c r="A580" t="s">
        <v>18</v>
      </c>
      <c r="B580" s="261" t="s">
        <v>1396</v>
      </c>
      <c r="C580" t="s">
        <v>1200</v>
      </c>
      <c r="D580" s="155" t="s">
        <v>488</v>
      </c>
      <c r="E580" s="264" t="s">
        <v>1201</v>
      </c>
      <c r="F580" s="38" t="s">
        <v>1107</v>
      </c>
      <c r="G580" s="177" t="s">
        <v>273</v>
      </c>
      <c r="H580" s="264" t="s">
        <v>1202</v>
      </c>
      <c r="I580" s="38">
        <v>44</v>
      </c>
      <c r="J580" s="38">
        <v>-125</v>
      </c>
      <c r="K580" s="38">
        <v>10</v>
      </c>
      <c r="L580" s="38">
        <v>2019</v>
      </c>
      <c r="M580" s="261" t="s">
        <v>1396</v>
      </c>
      <c r="N580" s="157">
        <v>43644.51666666667</v>
      </c>
      <c r="O580" s="157">
        <v>43644.52847222222</v>
      </c>
      <c r="P580" s="157">
        <v>43644.552777777775</v>
      </c>
      <c r="Q580" s="157">
        <v>43644.574999999997</v>
      </c>
      <c r="R580" s="38" t="s">
        <v>1359</v>
      </c>
      <c r="S580" s="239">
        <f t="shared" si="95"/>
        <v>2.4305555554747116E-2</v>
      </c>
      <c r="T580" s="239">
        <f t="shared" si="96"/>
        <v>5.8333333327027503E-2</v>
      </c>
      <c r="U580" s="21">
        <f t="shared" si="97"/>
        <v>0.14583333332848269</v>
      </c>
      <c r="V580"/>
      <c r="W580" s="38">
        <v>205.4</v>
      </c>
      <c r="X580" t="s">
        <v>1393</v>
      </c>
    </row>
    <row r="581" spans="1:24">
      <c r="A581" t="s">
        <v>18</v>
      </c>
      <c r="B581" s="261" t="s">
        <v>1397</v>
      </c>
      <c r="C581" t="s">
        <v>1200</v>
      </c>
      <c r="D581" s="155" t="s">
        <v>488</v>
      </c>
      <c r="E581" s="264" t="s">
        <v>1201</v>
      </c>
      <c r="F581" s="38" t="s">
        <v>1107</v>
      </c>
      <c r="G581" s="177" t="s">
        <v>273</v>
      </c>
      <c r="H581" s="264" t="s">
        <v>1202</v>
      </c>
      <c r="I581" s="38">
        <v>44</v>
      </c>
      <c r="J581" s="38">
        <v>-125</v>
      </c>
      <c r="K581" s="38">
        <v>10</v>
      </c>
      <c r="L581" s="38">
        <v>2019</v>
      </c>
      <c r="M581" s="261" t="s">
        <v>1397</v>
      </c>
      <c r="N581" s="157">
        <v>43643.899305555555</v>
      </c>
      <c r="O581" s="157">
        <v>43643.98333333333</v>
      </c>
      <c r="P581" s="157">
        <v>43644.399305555555</v>
      </c>
      <c r="Q581" s="157">
        <v>43644.477083333331</v>
      </c>
      <c r="R581" s="38" t="s">
        <v>1359</v>
      </c>
      <c r="S581" s="239">
        <f t="shared" si="95"/>
        <v>0.41597222222480923</v>
      </c>
      <c r="T581" s="239">
        <f t="shared" si="96"/>
        <v>0.57777777777664596</v>
      </c>
      <c r="U581" s="21">
        <f t="shared" si="97"/>
        <v>2.4958333333488554</v>
      </c>
      <c r="V581"/>
      <c r="W581" s="38">
        <v>2098.9</v>
      </c>
      <c r="X581" t="s">
        <v>1398</v>
      </c>
    </row>
    <row r="582" spans="1:24">
      <c r="A582" t="s">
        <v>18</v>
      </c>
      <c r="B582" s="261" t="s">
        <v>1399</v>
      </c>
      <c r="C582" t="s">
        <v>1200</v>
      </c>
      <c r="D582" s="155" t="s">
        <v>488</v>
      </c>
      <c r="E582" s="264" t="s">
        <v>1201</v>
      </c>
      <c r="F582" s="38" t="s">
        <v>1107</v>
      </c>
      <c r="G582" s="177" t="s">
        <v>273</v>
      </c>
      <c r="H582" s="264" t="s">
        <v>1202</v>
      </c>
      <c r="I582" s="38">
        <v>44</v>
      </c>
      <c r="J582" s="38">
        <v>-125</v>
      </c>
      <c r="K582" s="38">
        <v>10</v>
      </c>
      <c r="L582" s="38">
        <v>2019</v>
      </c>
      <c r="M582" s="261" t="s">
        <v>1399</v>
      </c>
      <c r="N582" s="157">
        <v>43643.406944444447</v>
      </c>
      <c r="O582" s="157">
        <v>43643.433333333334</v>
      </c>
      <c r="P582" s="157">
        <v>43643.538888888892</v>
      </c>
      <c r="Q582" s="157">
        <v>43643.56527777778</v>
      </c>
      <c r="R582" s="38" t="s">
        <v>1400</v>
      </c>
      <c r="S582" s="239">
        <f t="shared" si="95"/>
        <v>0.1055555555576575</v>
      </c>
      <c r="T582" s="239">
        <f t="shared" si="96"/>
        <v>0.15833333333284827</v>
      </c>
      <c r="U582" s="21">
        <f t="shared" si="97"/>
        <v>0.63333333334594499</v>
      </c>
      <c r="V582"/>
      <c r="W582" s="38">
        <v>777.4</v>
      </c>
      <c r="X582" t="s">
        <v>1401</v>
      </c>
    </row>
    <row r="583" spans="1:24">
      <c r="A583" t="s">
        <v>18</v>
      </c>
      <c r="B583" s="261" t="s">
        <v>1402</v>
      </c>
      <c r="C583" t="s">
        <v>1200</v>
      </c>
      <c r="D583" s="155" t="s">
        <v>488</v>
      </c>
      <c r="E583" s="264" t="s">
        <v>1201</v>
      </c>
      <c r="F583" s="38" t="s">
        <v>1107</v>
      </c>
      <c r="G583" s="177" t="s">
        <v>273</v>
      </c>
      <c r="H583" s="264" t="s">
        <v>1202</v>
      </c>
      <c r="I583" s="38">
        <v>44</v>
      </c>
      <c r="J583" s="38">
        <v>-125</v>
      </c>
      <c r="K583" s="38">
        <v>10</v>
      </c>
      <c r="L583" s="38">
        <v>2019</v>
      </c>
      <c r="M583" s="261" t="s">
        <v>1402</v>
      </c>
      <c r="N583" s="157">
        <v>43643.107638888891</v>
      </c>
      <c r="O583" s="157">
        <v>43643.150694444441</v>
      </c>
      <c r="P583" s="157">
        <v>43643.311805555553</v>
      </c>
      <c r="Q583" s="157">
        <v>43643.344444444447</v>
      </c>
      <c r="R583" s="38" t="s">
        <v>1400</v>
      </c>
      <c r="S583" s="239">
        <f t="shared" si="95"/>
        <v>0.16111111111240461</v>
      </c>
      <c r="T583" s="239">
        <f t="shared" si="96"/>
        <v>0.23680555555620231</v>
      </c>
      <c r="U583" s="21">
        <f t="shared" si="97"/>
        <v>0.96666666667442769</v>
      </c>
      <c r="V583"/>
      <c r="W583" s="38">
        <v>774.6</v>
      </c>
      <c r="X583" t="s">
        <v>1403</v>
      </c>
    </row>
    <row r="584" spans="1:24">
      <c r="A584" t="s">
        <v>18</v>
      </c>
      <c r="B584" s="261" t="s">
        <v>1404</v>
      </c>
      <c r="C584" t="s">
        <v>1200</v>
      </c>
      <c r="D584" s="155" t="s">
        <v>488</v>
      </c>
      <c r="E584" s="264" t="s">
        <v>1201</v>
      </c>
      <c r="F584" s="38" t="s">
        <v>1107</v>
      </c>
      <c r="G584" s="177" t="s">
        <v>273</v>
      </c>
      <c r="H584" s="264" t="s">
        <v>1202</v>
      </c>
      <c r="I584" s="38">
        <v>44</v>
      </c>
      <c r="J584" s="38">
        <v>-125</v>
      </c>
      <c r="K584" s="38">
        <v>10</v>
      </c>
      <c r="L584" s="38">
        <v>2019</v>
      </c>
      <c r="M584" s="261" t="s">
        <v>1404</v>
      </c>
      <c r="N584" s="157">
        <v>43642.854166666664</v>
      </c>
      <c r="O584" s="157">
        <v>43642.898611111108</v>
      </c>
      <c r="P584" s="157">
        <v>43643.03402777778</v>
      </c>
      <c r="Q584" s="157">
        <v>43643.067361111112</v>
      </c>
      <c r="R584" s="38" t="s">
        <v>1400</v>
      </c>
      <c r="S584" s="239">
        <f t="shared" si="95"/>
        <v>0.13541666667151731</v>
      </c>
      <c r="T584" s="239">
        <f t="shared" si="96"/>
        <v>0.21319444444816327</v>
      </c>
      <c r="U584" s="21">
        <f t="shared" si="97"/>
        <v>0.81250000002910383</v>
      </c>
      <c r="V584"/>
      <c r="W584" s="38">
        <v>774.1</v>
      </c>
      <c r="X584" t="s">
        <v>1405</v>
      </c>
    </row>
    <row r="585" spans="1:24">
      <c r="A585" t="s">
        <v>18</v>
      </c>
      <c r="B585" s="261" t="s">
        <v>1406</v>
      </c>
      <c r="C585" t="s">
        <v>1200</v>
      </c>
      <c r="D585" s="155" t="s">
        <v>488</v>
      </c>
      <c r="E585" s="264" t="s">
        <v>1201</v>
      </c>
      <c r="F585" s="38" t="s">
        <v>1107</v>
      </c>
      <c r="G585" s="177" t="s">
        <v>273</v>
      </c>
      <c r="H585" s="264" t="s">
        <v>1202</v>
      </c>
      <c r="I585" s="38">
        <v>44</v>
      </c>
      <c r="J585" s="38">
        <v>-125</v>
      </c>
      <c r="K585" s="38">
        <v>10</v>
      </c>
      <c r="L585" s="38">
        <v>2019</v>
      </c>
      <c r="M585" s="261" t="s">
        <v>1406</v>
      </c>
      <c r="N585" s="157">
        <v>43642.64166666667</v>
      </c>
      <c r="O585" s="157">
        <v>43642.668055555558</v>
      </c>
      <c r="P585" s="157">
        <v>43642.779861111114</v>
      </c>
      <c r="Q585" s="157">
        <v>43642.809027777781</v>
      </c>
      <c r="R585" s="38" t="s">
        <v>1400</v>
      </c>
      <c r="S585" s="239">
        <f t="shared" si="95"/>
        <v>0.11180555555620231</v>
      </c>
      <c r="T585" s="239">
        <f t="shared" si="96"/>
        <v>0.16736111111094942</v>
      </c>
      <c r="U585" s="21">
        <f t="shared" si="97"/>
        <v>0.67083333333721384</v>
      </c>
      <c r="V585"/>
      <c r="W585" s="38">
        <v>777.4</v>
      </c>
      <c r="X585" t="s">
        <v>1407</v>
      </c>
    </row>
    <row r="586" spans="1:24">
      <c r="A586" t="s">
        <v>18</v>
      </c>
      <c r="B586" s="261" t="s">
        <v>1408</v>
      </c>
      <c r="C586" t="s">
        <v>1200</v>
      </c>
      <c r="D586" s="155" t="s">
        <v>488</v>
      </c>
      <c r="E586" s="264" t="s">
        <v>1201</v>
      </c>
      <c r="F586" s="38" t="s">
        <v>1107</v>
      </c>
      <c r="G586" s="177" t="s">
        <v>273</v>
      </c>
      <c r="H586" s="264" t="s">
        <v>1202</v>
      </c>
      <c r="I586" s="38">
        <v>44</v>
      </c>
      <c r="J586" s="38">
        <v>-125</v>
      </c>
      <c r="K586" s="38">
        <v>10</v>
      </c>
      <c r="L586" s="38">
        <v>2019</v>
      </c>
      <c r="M586" s="261" t="s">
        <v>1408</v>
      </c>
      <c r="N586" s="157">
        <v>43642.070138888892</v>
      </c>
      <c r="O586" s="157">
        <v>43642.104166666664</v>
      </c>
      <c r="P586" s="157">
        <v>43642.176388888889</v>
      </c>
      <c r="Q586" s="157">
        <v>43642.20416666667</v>
      </c>
      <c r="R586" s="38" t="s">
        <v>1400</v>
      </c>
      <c r="S586" s="239">
        <f t="shared" si="95"/>
        <v>7.2222222224809229E-2</v>
      </c>
      <c r="T586" s="239">
        <f t="shared" si="96"/>
        <v>0.13402777777810115</v>
      </c>
      <c r="U586" s="21">
        <f t="shared" si="97"/>
        <v>0.43333333334885538</v>
      </c>
      <c r="V586"/>
      <c r="W586" s="38">
        <v>773.9</v>
      </c>
      <c r="X586" t="s">
        <v>1409</v>
      </c>
    </row>
    <row r="587" spans="1:24">
      <c r="A587" t="s">
        <v>18</v>
      </c>
      <c r="B587" s="261" t="s">
        <v>1410</v>
      </c>
      <c r="C587" t="s">
        <v>1200</v>
      </c>
      <c r="D587" s="155" t="s">
        <v>488</v>
      </c>
      <c r="E587" s="264" t="s">
        <v>1201</v>
      </c>
      <c r="F587" s="38" t="s">
        <v>1107</v>
      </c>
      <c r="G587" s="177" t="s">
        <v>273</v>
      </c>
      <c r="H587" s="264" t="s">
        <v>1202</v>
      </c>
      <c r="I587" s="2">
        <v>44</v>
      </c>
      <c r="J587" s="2">
        <v>-125</v>
      </c>
      <c r="K587" s="38">
        <v>10</v>
      </c>
      <c r="L587" s="38">
        <v>2019</v>
      </c>
      <c r="M587" s="261" t="s">
        <v>1410</v>
      </c>
      <c r="N587" s="157">
        <v>43641.689583333333</v>
      </c>
      <c r="O587" s="157">
        <v>43641.72152777778</v>
      </c>
      <c r="P587" s="157">
        <v>43641.90625</v>
      </c>
      <c r="Q587" s="157">
        <v>43641.938194444447</v>
      </c>
      <c r="R587" s="38" t="s">
        <v>1400</v>
      </c>
      <c r="S587" s="239">
        <f t="shared" si="95"/>
        <v>0.18472222222044365</v>
      </c>
      <c r="T587" s="239">
        <f t="shared" si="96"/>
        <v>0.24861111111385981</v>
      </c>
      <c r="U587" s="21">
        <f t="shared" si="97"/>
        <v>1.1083333333226619</v>
      </c>
      <c r="V587"/>
      <c r="W587" s="38">
        <v>788.8</v>
      </c>
      <c r="X587" s="155" t="s">
        <v>1411</v>
      </c>
    </row>
    <row r="588" spans="1:24">
      <c r="A588" t="s">
        <v>18</v>
      </c>
      <c r="B588" s="261" t="s">
        <v>1412</v>
      </c>
      <c r="C588" t="s">
        <v>1200</v>
      </c>
      <c r="D588" s="155" t="s">
        <v>488</v>
      </c>
      <c r="E588" s="264" t="s">
        <v>1201</v>
      </c>
      <c r="F588" s="38" t="s">
        <v>1107</v>
      </c>
      <c r="G588" s="177" t="s">
        <v>273</v>
      </c>
      <c r="H588" s="264" t="s">
        <v>1202</v>
      </c>
      <c r="I588" s="2">
        <v>44</v>
      </c>
      <c r="J588" s="2">
        <v>-125</v>
      </c>
      <c r="K588" s="38">
        <v>10</v>
      </c>
      <c r="L588" s="38">
        <v>2019</v>
      </c>
      <c r="M588" s="261" t="s">
        <v>1412</v>
      </c>
      <c r="N588" s="157">
        <v>43641.315972222219</v>
      </c>
      <c r="O588" s="157">
        <v>43641.354166666664</v>
      </c>
      <c r="P588" s="157">
        <v>43641.605555555558</v>
      </c>
      <c r="Q588" s="157">
        <v>43641.640972222223</v>
      </c>
      <c r="R588" s="38" t="s">
        <v>1400</v>
      </c>
      <c r="S588" s="239">
        <f t="shared" si="95"/>
        <v>0.25138888889341615</v>
      </c>
      <c r="T588" s="239">
        <f t="shared" si="96"/>
        <v>0.32500000000436557</v>
      </c>
      <c r="U588" s="21">
        <f t="shared" si="97"/>
        <v>1.5083333333604969</v>
      </c>
      <c r="V588"/>
      <c r="W588" s="38">
        <v>776.3</v>
      </c>
      <c r="X588" s="155" t="s">
        <v>1413</v>
      </c>
    </row>
    <row r="589" spans="1:24">
      <c r="A589" t="s">
        <v>18</v>
      </c>
      <c r="B589" s="261" t="s">
        <v>1414</v>
      </c>
      <c r="C589" t="s">
        <v>1200</v>
      </c>
      <c r="D589" s="155" t="s">
        <v>488</v>
      </c>
      <c r="E589" s="264" t="s">
        <v>1201</v>
      </c>
      <c r="F589" s="38" t="s">
        <v>1107</v>
      </c>
      <c r="G589" s="177" t="s">
        <v>273</v>
      </c>
      <c r="H589" s="264" t="s">
        <v>1202</v>
      </c>
      <c r="I589" s="2">
        <v>44</v>
      </c>
      <c r="J589" s="2">
        <v>-125</v>
      </c>
      <c r="K589" s="38">
        <v>10</v>
      </c>
      <c r="L589" s="38">
        <v>2019</v>
      </c>
      <c r="M589" s="261" t="s">
        <v>1414</v>
      </c>
      <c r="N589" s="157">
        <v>43641.115277777775</v>
      </c>
      <c r="O589" s="157">
        <v>43641.151388888888</v>
      </c>
      <c r="P589" s="157">
        <v>43641.270833333336</v>
      </c>
      <c r="Q589" s="157">
        <v>43641.301388888889</v>
      </c>
      <c r="R589" s="38" t="s">
        <v>1400</v>
      </c>
      <c r="S589" s="239">
        <f t="shared" si="95"/>
        <v>0.11944444444816327</v>
      </c>
      <c r="T589" s="239">
        <f t="shared" si="96"/>
        <v>0.18611111111385981</v>
      </c>
      <c r="U589" s="21">
        <f t="shared" si="97"/>
        <v>0.7166666666889796</v>
      </c>
      <c r="V589"/>
      <c r="W589" s="38">
        <v>773.7</v>
      </c>
      <c r="X589" s="155" t="s">
        <v>1415</v>
      </c>
    </row>
    <row r="590" spans="1:24">
      <c r="A590" t="s">
        <v>18</v>
      </c>
      <c r="B590" s="261" t="s">
        <v>1416</v>
      </c>
      <c r="C590" t="s">
        <v>1200</v>
      </c>
      <c r="D590" s="155" t="s">
        <v>488</v>
      </c>
      <c r="E590" s="264" t="s">
        <v>1201</v>
      </c>
      <c r="F590" s="38" t="s">
        <v>1107</v>
      </c>
      <c r="G590" s="177" t="s">
        <v>273</v>
      </c>
      <c r="H590" s="264" t="s">
        <v>1202</v>
      </c>
      <c r="I590" s="2">
        <v>44</v>
      </c>
      <c r="J590" s="2">
        <v>-125</v>
      </c>
      <c r="K590" s="38">
        <v>10</v>
      </c>
      <c r="L590" s="38">
        <v>2019</v>
      </c>
      <c r="M590" s="261" t="s">
        <v>1416</v>
      </c>
      <c r="N590" s="157">
        <v>43640.763888888891</v>
      </c>
      <c r="O590" s="157">
        <v>43640.792361111111</v>
      </c>
      <c r="P590" s="157">
        <v>43640.996527777781</v>
      </c>
      <c r="Q590" s="157">
        <v>43641.027777777781</v>
      </c>
      <c r="R590" s="38" t="s">
        <v>1400</v>
      </c>
      <c r="S590" s="239">
        <f t="shared" si="95"/>
        <v>0.20416666667006211</v>
      </c>
      <c r="T590" s="239">
        <f t="shared" si="96"/>
        <v>0.26388888889050577</v>
      </c>
      <c r="U590" s="21">
        <f t="shared" si="97"/>
        <v>1.2250000000203727</v>
      </c>
      <c r="V590"/>
      <c r="W590" s="38">
        <v>773.7</v>
      </c>
      <c r="X590" s="155" t="s">
        <v>1417</v>
      </c>
    </row>
    <row r="591" spans="1:24">
      <c r="A591" t="s">
        <v>18</v>
      </c>
      <c r="B591" s="261" t="s">
        <v>1418</v>
      </c>
      <c r="C591" t="s">
        <v>1200</v>
      </c>
      <c r="D591" s="155" t="s">
        <v>488</v>
      </c>
      <c r="E591" s="264" t="s">
        <v>1201</v>
      </c>
      <c r="F591" s="38" t="s">
        <v>1107</v>
      </c>
      <c r="G591" s="177" t="s">
        <v>273</v>
      </c>
      <c r="H591" s="264" t="s">
        <v>1202</v>
      </c>
      <c r="I591" s="2">
        <v>44</v>
      </c>
      <c r="J591" s="2">
        <v>-125</v>
      </c>
      <c r="K591" s="38">
        <v>10</v>
      </c>
      <c r="L591" s="38">
        <v>2019</v>
      </c>
      <c r="M591" s="261" t="s">
        <v>1418</v>
      </c>
      <c r="N591" s="157">
        <v>43640.406944444447</v>
      </c>
      <c r="O591" s="157">
        <v>43640.445138888892</v>
      </c>
      <c r="P591" s="157">
        <v>43640.6875</v>
      </c>
      <c r="Q591" s="157">
        <v>43640.717361111114</v>
      </c>
      <c r="R591" s="38" t="s">
        <v>1400</v>
      </c>
      <c r="S591" s="239">
        <f t="shared" si="95"/>
        <v>0.24236111110803904</v>
      </c>
      <c r="T591" s="239">
        <f t="shared" si="96"/>
        <v>0.31041666666715173</v>
      </c>
      <c r="U591" s="21">
        <f t="shared" si="97"/>
        <v>1.4541666666482342</v>
      </c>
      <c r="V591"/>
      <c r="W591" s="38">
        <v>774.6</v>
      </c>
      <c r="X591" s="155" t="s">
        <v>1419</v>
      </c>
    </row>
    <row r="592" spans="1:24">
      <c r="A592" t="s">
        <v>18</v>
      </c>
      <c r="B592" s="261" t="s">
        <v>1420</v>
      </c>
      <c r="C592" t="s">
        <v>1200</v>
      </c>
      <c r="D592" s="155" t="s">
        <v>488</v>
      </c>
      <c r="E592" s="264" t="s">
        <v>1201</v>
      </c>
      <c r="F592" s="38" t="s">
        <v>1107</v>
      </c>
      <c r="G592" s="177" t="s">
        <v>273</v>
      </c>
      <c r="H592" s="264" t="s">
        <v>1202</v>
      </c>
      <c r="I592" s="2">
        <v>44</v>
      </c>
      <c r="J592" s="2">
        <v>-125</v>
      </c>
      <c r="K592" s="38">
        <v>10</v>
      </c>
      <c r="L592" s="38">
        <v>2019</v>
      </c>
      <c r="M592" s="261" t="s">
        <v>1420</v>
      </c>
      <c r="N592" s="157">
        <v>43640.056250000001</v>
      </c>
      <c r="O592" s="157">
        <v>43640.081944444442</v>
      </c>
      <c r="P592" s="157">
        <v>43640.17083333333</v>
      </c>
      <c r="Q592" s="157">
        <v>43640.197916666664</v>
      </c>
      <c r="R592" s="38" t="s">
        <v>1421</v>
      </c>
      <c r="S592" s="239">
        <f t="shared" si="95"/>
        <v>8.8888888887595385E-2</v>
      </c>
      <c r="T592" s="239">
        <f t="shared" si="96"/>
        <v>0.14166666666278616</v>
      </c>
      <c r="U592" s="21">
        <f t="shared" si="97"/>
        <v>0.53333333332557231</v>
      </c>
      <c r="V592"/>
      <c r="W592" s="38">
        <v>580.79999999999995</v>
      </c>
      <c r="X592" s="155" t="s">
        <v>1422</v>
      </c>
    </row>
    <row r="593" spans="1:24">
      <c r="A593" t="s">
        <v>18</v>
      </c>
      <c r="B593" s="261" t="s">
        <v>1423</v>
      </c>
      <c r="C593" t="s">
        <v>1200</v>
      </c>
      <c r="D593" s="155" t="s">
        <v>488</v>
      </c>
      <c r="E593" s="264" t="s">
        <v>1201</v>
      </c>
      <c r="F593" s="38" t="s">
        <v>1107</v>
      </c>
      <c r="G593" s="177" t="s">
        <v>273</v>
      </c>
      <c r="H593" s="264" t="s">
        <v>1202</v>
      </c>
      <c r="I593" s="2">
        <v>44</v>
      </c>
      <c r="J593" s="2">
        <v>-124</v>
      </c>
      <c r="K593" s="38">
        <v>10</v>
      </c>
      <c r="L593" s="38">
        <v>2019</v>
      </c>
      <c r="M593" s="261" t="s">
        <v>1423</v>
      </c>
      <c r="N593" s="157">
        <v>43639.756944444445</v>
      </c>
      <c r="O593" s="157">
        <v>43639.787499999999</v>
      </c>
      <c r="P593" s="157">
        <v>43639.90625</v>
      </c>
      <c r="Q593" s="157">
        <v>43639.9375</v>
      </c>
      <c r="R593" s="38" t="s">
        <v>1421</v>
      </c>
      <c r="S593" s="239">
        <f t="shared" si="95"/>
        <v>0.11875000000145519</v>
      </c>
      <c r="T593" s="239">
        <f t="shared" si="96"/>
        <v>0.18055555555474712</v>
      </c>
      <c r="U593" s="21">
        <f t="shared" si="97"/>
        <v>0.71250000000873115</v>
      </c>
      <c r="V593"/>
      <c r="W593" s="38">
        <v>580.5</v>
      </c>
      <c r="X593" s="155" t="s">
        <v>1424</v>
      </c>
    </row>
    <row r="594" spans="1:24">
      <c r="A594" t="s">
        <v>18</v>
      </c>
      <c r="B594" s="261" t="s">
        <v>1425</v>
      </c>
      <c r="C594" t="s">
        <v>1200</v>
      </c>
      <c r="D594" s="155" t="s">
        <v>488</v>
      </c>
      <c r="E594" s="264" t="s">
        <v>1201</v>
      </c>
      <c r="F594" s="38" t="s">
        <v>1107</v>
      </c>
      <c r="G594" s="177" t="s">
        <v>273</v>
      </c>
      <c r="H594" s="264" t="s">
        <v>1202</v>
      </c>
      <c r="I594" s="2">
        <v>44</v>
      </c>
      <c r="J594" s="2">
        <v>-124</v>
      </c>
      <c r="K594" s="38">
        <v>10</v>
      </c>
      <c r="L594" s="38">
        <v>2019</v>
      </c>
      <c r="M594" s="261" t="s">
        <v>1425</v>
      </c>
      <c r="N594" s="157">
        <v>43639.634722222225</v>
      </c>
      <c r="O594" s="157">
        <v>43639.658333333333</v>
      </c>
      <c r="P594" s="157">
        <v>43639.725694444445</v>
      </c>
      <c r="Q594" s="157">
        <v>43639.75</v>
      </c>
      <c r="R594" s="38" t="s">
        <v>1421</v>
      </c>
      <c r="S594" s="239">
        <f t="shared" ref="S594:S619" si="98">P594 - O594</f>
        <v>6.7361111112404615E-2</v>
      </c>
      <c r="T594" s="239">
        <f t="shared" ref="T594:T619" si="99">Q594 - N594</f>
        <v>0.11527777777519077</v>
      </c>
      <c r="U594" s="21">
        <f t="shared" ref="U594:U619" si="100">((VALUE(S594)) * 24) * 0.25</f>
        <v>0.40416666667442769</v>
      </c>
      <c r="V594"/>
      <c r="W594" s="38">
        <v>579.29999999999995</v>
      </c>
      <c r="X594" s="155" t="s">
        <v>1426</v>
      </c>
    </row>
    <row r="595" spans="1:24">
      <c r="A595" t="s">
        <v>18</v>
      </c>
      <c r="B595" s="261" t="s">
        <v>1427</v>
      </c>
      <c r="C595" t="s">
        <v>1200</v>
      </c>
      <c r="D595" s="155" t="s">
        <v>488</v>
      </c>
      <c r="E595" s="264" t="s">
        <v>1201</v>
      </c>
      <c r="F595" s="38" t="s">
        <v>1107</v>
      </c>
      <c r="G595" s="177" t="s">
        <v>273</v>
      </c>
      <c r="H595" s="264" t="s">
        <v>1202</v>
      </c>
      <c r="I595" s="2">
        <v>44</v>
      </c>
      <c r="J595" s="2">
        <v>-124</v>
      </c>
      <c r="K595" s="38">
        <v>10</v>
      </c>
      <c r="L595" s="38">
        <v>2019</v>
      </c>
      <c r="M595" s="261" t="s">
        <v>1427</v>
      </c>
      <c r="N595" s="157">
        <v>43639.436111111114</v>
      </c>
      <c r="O595" s="157">
        <v>43639.463194444441</v>
      </c>
      <c r="P595" s="157">
        <v>43639.518750000003</v>
      </c>
      <c r="Q595" s="157">
        <v>43639.553472222222</v>
      </c>
      <c r="R595" s="38" t="s">
        <v>1400</v>
      </c>
      <c r="S595" s="239">
        <f t="shared" si="98"/>
        <v>5.5555555562023073E-2</v>
      </c>
      <c r="T595" s="239">
        <f t="shared" si="99"/>
        <v>0.11736111110803904</v>
      </c>
      <c r="U595" s="21">
        <f t="shared" si="100"/>
        <v>0.33333333337213844</v>
      </c>
      <c r="V595"/>
      <c r="W595" s="38">
        <v>773.2</v>
      </c>
      <c r="X595" s="155" t="s">
        <v>1428</v>
      </c>
    </row>
    <row r="596" spans="1:24">
      <c r="A596" t="s">
        <v>18</v>
      </c>
      <c r="B596" s="261" t="s">
        <v>1429</v>
      </c>
      <c r="C596" t="s">
        <v>1200</v>
      </c>
      <c r="D596" s="155" t="s">
        <v>488</v>
      </c>
      <c r="E596" s="264" t="s">
        <v>1201</v>
      </c>
      <c r="F596" s="38" t="s">
        <v>1107</v>
      </c>
      <c r="G596" s="177" t="s">
        <v>273</v>
      </c>
      <c r="H596" s="264" t="s">
        <v>1202</v>
      </c>
      <c r="I596" s="2">
        <v>44</v>
      </c>
      <c r="J596" s="2">
        <v>-125</v>
      </c>
      <c r="K596" s="38">
        <v>10</v>
      </c>
      <c r="L596" s="38">
        <v>2019</v>
      </c>
      <c r="M596" s="261" t="s">
        <v>1429</v>
      </c>
      <c r="N596" s="157">
        <v>43639.321527777778</v>
      </c>
      <c r="O596" s="157"/>
      <c r="P596" s="157"/>
      <c r="Q596" s="157">
        <v>43639.324999999997</v>
      </c>
      <c r="R596" s="38" t="s">
        <v>1400</v>
      </c>
      <c r="S596" s="239">
        <f t="shared" si="98"/>
        <v>0</v>
      </c>
      <c r="T596" s="239">
        <f t="shared" si="99"/>
        <v>3.4722222189884633E-3</v>
      </c>
      <c r="U596" s="21">
        <f t="shared" si="100"/>
        <v>0</v>
      </c>
      <c r="V596"/>
      <c r="W596" s="38"/>
      <c r="X596" s="155" t="s">
        <v>1430</v>
      </c>
    </row>
    <row r="597" spans="1:24">
      <c r="A597" t="s">
        <v>18</v>
      </c>
      <c r="B597" s="261" t="s">
        <v>1431</v>
      </c>
      <c r="C597" t="s">
        <v>1200</v>
      </c>
      <c r="D597" s="155" t="s">
        <v>488</v>
      </c>
      <c r="E597" s="264" t="s">
        <v>1201</v>
      </c>
      <c r="F597" s="38" t="s">
        <v>1107</v>
      </c>
      <c r="G597" s="177" t="s">
        <v>273</v>
      </c>
      <c r="H597" s="264" t="s">
        <v>1202</v>
      </c>
      <c r="I597" s="2">
        <v>44</v>
      </c>
      <c r="J597" s="2">
        <v>-124</v>
      </c>
      <c r="K597" s="259">
        <v>10</v>
      </c>
      <c r="L597" s="38">
        <v>2019</v>
      </c>
      <c r="M597" s="261" t="s">
        <v>1431</v>
      </c>
      <c r="N597" s="157">
        <v>43639.109027777777</v>
      </c>
      <c r="O597" s="157">
        <v>43639.123611111114</v>
      </c>
      <c r="P597" s="157">
        <v>43639.145833333336</v>
      </c>
      <c r="Q597" s="157">
        <v>43639.160416666666</v>
      </c>
      <c r="R597" s="38" t="s">
        <v>1432</v>
      </c>
      <c r="S597" s="239">
        <f t="shared" si="98"/>
        <v>2.2222222221898846E-2</v>
      </c>
      <c r="T597" s="239">
        <f t="shared" si="99"/>
        <v>5.1388888889050577E-2</v>
      </c>
      <c r="U597" s="21">
        <f t="shared" si="100"/>
        <v>0.13333333333139308</v>
      </c>
      <c r="V597"/>
      <c r="W597" s="38">
        <v>81.2</v>
      </c>
      <c r="X597" s="155" t="s">
        <v>1433</v>
      </c>
    </row>
    <row r="598" spans="1:24">
      <c r="A598" t="s">
        <v>18</v>
      </c>
      <c r="B598" s="261" t="s">
        <v>1434</v>
      </c>
      <c r="C598" t="s">
        <v>1200</v>
      </c>
      <c r="D598" s="155" t="s">
        <v>488</v>
      </c>
      <c r="E598" s="264" t="s">
        <v>1201</v>
      </c>
      <c r="F598" s="38" t="s">
        <v>1107</v>
      </c>
      <c r="G598" s="177" t="s">
        <v>273</v>
      </c>
      <c r="H598" s="264" t="s">
        <v>1202</v>
      </c>
      <c r="I598" s="2">
        <v>44</v>
      </c>
      <c r="J598" s="2">
        <v>-124</v>
      </c>
      <c r="K598" s="38">
        <v>10</v>
      </c>
      <c r="L598" s="38">
        <v>2019</v>
      </c>
      <c r="M598" s="261" t="s">
        <v>1434</v>
      </c>
      <c r="N598" s="157">
        <v>43639.001388888886</v>
      </c>
      <c r="O598" s="157">
        <v>43639.018055555556</v>
      </c>
      <c r="P598" s="157">
        <v>43639.087500000001</v>
      </c>
      <c r="Q598" s="157">
        <v>43639.102083333331</v>
      </c>
      <c r="R598" s="215" t="s">
        <v>1432</v>
      </c>
      <c r="S598" s="239">
        <f t="shared" si="98"/>
        <v>6.9444444445252884E-2</v>
      </c>
      <c r="T598" s="239">
        <f t="shared" si="99"/>
        <v>0.10069444444525288</v>
      </c>
      <c r="U598" s="21">
        <f t="shared" si="100"/>
        <v>0.41666666667151731</v>
      </c>
      <c r="V598"/>
      <c r="W598" s="38">
        <v>81.5</v>
      </c>
      <c r="X598" s="283" t="s">
        <v>1435</v>
      </c>
    </row>
    <row r="599" spans="1:24">
      <c r="A599" t="s">
        <v>18</v>
      </c>
      <c r="B599" s="261" t="s">
        <v>1436</v>
      </c>
      <c r="C599" t="s">
        <v>1200</v>
      </c>
      <c r="D599" s="155" t="s">
        <v>488</v>
      </c>
      <c r="E599" s="264" t="s">
        <v>1201</v>
      </c>
      <c r="F599" s="38" t="s">
        <v>1107</v>
      </c>
      <c r="G599" s="177" t="s">
        <v>273</v>
      </c>
      <c r="H599" s="264" t="s">
        <v>1202</v>
      </c>
      <c r="I599" s="2">
        <v>44</v>
      </c>
      <c r="J599" s="2">
        <v>-124</v>
      </c>
      <c r="K599" s="259">
        <v>10</v>
      </c>
      <c r="L599" s="38">
        <v>2019</v>
      </c>
      <c r="M599" s="261" t="s">
        <v>1436</v>
      </c>
      <c r="N599" s="157">
        <v>43638.886111111111</v>
      </c>
      <c r="O599" s="157">
        <v>43638.902083333334</v>
      </c>
      <c r="P599" s="157">
        <v>43638.977777777778</v>
      </c>
      <c r="Q599" s="157">
        <v>43638.993055555555</v>
      </c>
      <c r="R599" s="38" t="s">
        <v>1432</v>
      </c>
      <c r="S599" s="239">
        <f t="shared" si="98"/>
        <v>7.5694444443797693E-2</v>
      </c>
      <c r="T599" s="239">
        <f t="shared" si="99"/>
        <v>0.10694444444379769</v>
      </c>
      <c r="U599" s="21">
        <f t="shared" si="100"/>
        <v>0.45416666666278616</v>
      </c>
      <c r="V599"/>
      <c r="W599" s="38">
        <v>81.599999999999994</v>
      </c>
      <c r="X599" s="155" t="s">
        <v>1437</v>
      </c>
    </row>
    <row r="600" spans="1:24">
      <c r="A600" t="s">
        <v>18</v>
      </c>
      <c r="B600" s="261" t="s">
        <v>1438</v>
      </c>
      <c r="C600" t="s">
        <v>1200</v>
      </c>
      <c r="D600" s="155" t="s">
        <v>488</v>
      </c>
      <c r="E600" s="264" t="s">
        <v>1201</v>
      </c>
      <c r="F600" s="38" t="s">
        <v>1107</v>
      </c>
      <c r="G600" s="177" t="s">
        <v>273</v>
      </c>
      <c r="H600" s="264" t="s">
        <v>1202</v>
      </c>
      <c r="I600" s="2">
        <v>44</v>
      </c>
      <c r="J600" s="2">
        <v>-124</v>
      </c>
      <c r="K600" s="259">
        <v>10</v>
      </c>
      <c r="L600" s="38">
        <v>2019</v>
      </c>
      <c r="M600" s="261" t="s">
        <v>1438</v>
      </c>
      <c r="N600" s="157">
        <v>43636.071527777778</v>
      </c>
      <c r="O600" s="157">
        <v>43636.115277777775</v>
      </c>
      <c r="P600" s="157">
        <v>43636.208333333336</v>
      </c>
      <c r="Q600" s="157">
        <v>43636.227777777778</v>
      </c>
      <c r="R600" s="38" t="s">
        <v>1432</v>
      </c>
      <c r="S600" s="239">
        <f t="shared" si="98"/>
        <v>9.3055555560567882E-2</v>
      </c>
      <c r="T600" s="239">
        <f t="shared" si="99"/>
        <v>0.15625</v>
      </c>
      <c r="U600" s="21">
        <f t="shared" si="100"/>
        <v>0.55833333336340729</v>
      </c>
      <c r="V600"/>
      <c r="W600" s="38">
        <v>80.5</v>
      </c>
      <c r="X600" s="155" t="s">
        <v>1439</v>
      </c>
    </row>
    <row r="601" spans="1:24">
      <c r="A601" t="s">
        <v>18</v>
      </c>
      <c r="B601" s="261" t="s">
        <v>1440</v>
      </c>
      <c r="C601" t="s">
        <v>1200</v>
      </c>
      <c r="D601" s="155" t="s">
        <v>488</v>
      </c>
      <c r="E601" s="264" t="s">
        <v>1201</v>
      </c>
      <c r="F601" s="38" t="s">
        <v>1107</v>
      </c>
      <c r="G601" s="177" t="s">
        <v>273</v>
      </c>
      <c r="H601" s="264" t="s">
        <v>1202</v>
      </c>
      <c r="I601" s="2">
        <v>44</v>
      </c>
      <c r="J601" s="2">
        <v>-124</v>
      </c>
      <c r="K601" s="259">
        <v>10</v>
      </c>
      <c r="L601" s="38">
        <v>2019</v>
      </c>
      <c r="M601" s="261" t="s">
        <v>1440</v>
      </c>
      <c r="N601" s="157">
        <v>43635.929861111108</v>
      </c>
      <c r="O601" s="157">
        <v>43635.943055555559</v>
      </c>
      <c r="P601" s="157">
        <v>43636.006249999999</v>
      </c>
      <c r="Q601" s="157">
        <v>43636.025000000001</v>
      </c>
      <c r="R601" s="38" t="s">
        <v>1432</v>
      </c>
      <c r="S601" s="239">
        <f t="shared" si="98"/>
        <v>6.3194444439432118E-2</v>
      </c>
      <c r="T601" s="239">
        <f t="shared" si="99"/>
        <v>9.5138888893416151E-2</v>
      </c>
      <c r="U601" s="21">
        <f t="shared" si="100"/>
        <v>0.37916666663659271</v>
      </c>
      <c r="V601"/>
      <c r="W601" s="38">
        <v>81.5</v>
      </c>
      <c r="X601" s="155" t="s">
        <v>1441</v>
      </c>
    </row>
    <row r="602" spans="1:24">
      <c r="A602" t="s">
        <v>18</v>
      </c>
      <c r="B602" s="261" t="s">
        <v>1442</v>
      </c>
      <c r="C602" t="s">
        <v>1200</v>
      </c>
      <c r="D602" s="155" t="s">
        <v>488</v>
      </c>
      <c r="E602" s="264" t="s">
        <v>1201</v>
      </c>
      <c r="F602" s="38" t="s">
        <v>1107</v>
      </c>
      <c r="G602" s="177" t="s">
        <v>273</v>
      </c>
      <c r="H602" s="264" t="s">
        <v>1202</v>
      </c>
      <c r="I602" s="2">
        <v>44</v>
      </c>
      <c r="J602" s="2">
        <v>-124</v>
      </c>
      <c r="K602" s="259">
        <v>10</v>
      </c>
      <c r="L602" s="38">
        <v>2019</v>
      </c>
      <c r="M602" s="261" t="s">
        <v>1442</v>
      </c>
      <c r="N602" s="157">
        <v>43635.466666666667</v>
      </c>
      <c r="O602" s="157">
        <v>43635.489583333336</v>
      </c>
      <c r="P602" s="157">
        <v>43635.577777777777</v>
      </c>
      <c r="Q602" s="157">
        <v>43635.613888888889</v>
      </c>
      <c r="R602" s="38" t="s">
        <v>1390</v>
      </c>
      <c r="S602" s="239">
        <f t="shared" si="98"/>
        <v>8.819444444088731E-2</v>
      </c>
      <c r="T602" s="239">
        <f t="shared" si="99"/>
        <v>0.14722222222189885</v>
      </c>
      <c r="U602" s="21">
        <f t="shared" si="100"/>
        <v>0.52916666664532386</v>
      </c>
      <c r="V602"/>
      <c r="W602" s="38">
        <v>582.79999999999995</v>
      </c>
      <c r="X602" s="155" t="s">
        <v>1443</v>
      </c>
    </row>
    <row r="603" spans="1:24">
      <c r="A603" t="s">
        <v>18</v>
      </c>
      <c r="B603" s="261" t="s">
        <v>1444</v>
      </c>
      <c r="C603" t="s">
        <v>1200</v>
      </c>
      <c r="D603" s="155" t="s">
        <v>488</v>
      </c>
      <c r="E603" s="264" t="s">
        <v>1201</v>
      </c>
      <c r="F603" s="38" t="s">
        <v>1107</v>
      </c>
      <c r="G603" s="177" t="s">
        <v>273</v>
      </c>
      <c r="H603" s="264" t="s">
        <v>1202</v>
      </c>
      <c r="I603" s="2">
        <v>44</v>
      </c>
      <c r="J603" s="2">
        <v>-125</v>
      </c>
      <c r="K603" s="259">
        <v>10</v>
      </c>
      <c r="L603" s="38">
        <v>2019</v>
      </c>
      <c r="M603" s="261" t="s">
        <v>1444</v>
      </c>
      <c r="N603" s="157">
        <v>43635.066666666666</v>
      </c>
      <c r="O603" s="157">
        <v>43635.151388888888</v>
      </c>
      <c r="P603" s="157">
        <v>43635.240972222222</v>
      </c>
      <c r="Q603" s="157">
        <v>43635.325694444444</v>
      </c>
      <c r="R603" s="38" t="s">
        <v>1445</v>
      </c>
      <c r="S603" s="239">
        <f t="shared" si="98"/>
        <v>8.9583333334303461E-2</v>
      </c>
      <c r="T603" s="239">
        <f t="shared" si="99"/>
        <v>0.25902777777810115</v>
      </c>
      <c r="U603" s="21">
        <f t="shared" si="100"/>
        <v>0.53750000000582077</v>
      </c>
      <c r="V603"/>
      <c r="W603" s="38">
        <v>2903.2</v>
      </c>
      <c r="X603" s="155" t="s">
        <v>1446</v>
      </c>
    </row>
    <row r="604" spans="1:24">
      <c r="A604" t="s">
        <v>18</v>
      </c>
      <c r="B604" s="261" t="s">
        <v>1447</v>
      </c>
      <c r="C604" t="s">
        <v>1200</v>
      </c>
      <c r="D604" s="155" t="s">
        <v>488</v>
      </c>
      <c r="E604" s="264" t="s">
        <v>1201</v>
      </c>
      <c r="F604" s="38" t="s">
        <v>1107</v>
      </c>
      <c r="G604" s="177" t="s">
        <v>273</v>
      </c>
      <c r="H604" s="264" t="s">
        <v>1202</v>
      </c>
      <c r="I604" s="2">
        <v>44</v>
      </c>
      <c r="J604" s="2">
        <v>-125</v>
      </c>
      <c r="K604" s="38">
        <v>10</v>
      </c>
      <c r="L604" s="38">
        <v>2019</v>
      </c>
      <c r="M604" s="261" t="s">
        <v>1447</v>
      </c>
      <c r="N604" s="157">
        <v>43634.779166666667</v>
      </c>
      <c r="O604" s="157">
        <v>43634.856944444444</v>
      </c>
      <c r="P604" s="157">
        <v>43634.943749999999</v>
      </c>
      <c r="Q604" s="157">
        <v>43635.025694444441</v>
      </c>
      <c r="R604" s="38" t="s">
        <v>1445</v>
      </c>
      <c r="S604" s="239">
        <f t="shared" si="98"/>
        <v>8.6805555554747116E-2</v>
      </c>
      <c r="T604" s="239">
        <f t="shared" si="99"/>
        <v>0.24652777777373558</v>
      </c>
      <c r="U604" s="21">
        <f t="shared" si="100"/>
        <v>0.52083333332848269</v>
      </c>
      <c r="V604"/>
      <c r="W604" s="38">
        <v>2901.8</v>
      </c>
      <c r="X604" s="155" t="s">
        <v>1448</v>
      </c>
    </row>
    <row r="605" spans="1:24">
      <c r="A605" t="s">
        <v>18</v>
      </c>
      <c r="B605" s="261" t="s">
        <v>1449</v>
      </c>
      <c r="C605" t="s">
        <v>1200</v>
      </c>
      <c r="D605" s="155" t="s">
        <v>488</v>
      </c>
      <c r="E605" s="264" t="s">
        <v>1201</v>
      </c>
      <c r="F605" s="38" t="s">
        <v>1107</v>
      </c>
      <c r="G605" s="177" t="s">
        <v>273</v>
      </c>
      <c r="H605" s="264" t="s">
        <v>1202</v>
      </c>
      <c r="I605" s="2">
        <v>45</v>
      </c>
      <c r="J605" s="2">
        <v>-129</v>
      </c>
      <c r="K605" s="38">
        <v>9</v>
      </c>
      <c r="L605" s="38">
        <v>2019</v>
      </c>
      <c r="M605" s="261" t="s">
        <v>1449</v>
      </c>
      <c r="N605" s="157">
        <v>43633.649305555555</v>
      </c>
      <c r="O605" s="157">
        <v>43633.719444444447</v>
      </c>
      <c r="P605" s="157">
        <v>43633.822222222225</v>
      </c>
      <c r="Q605" s="157">
        <v>43633.897916666669</v>
      </c>
      <c r="R605" s="38" t="s">
        <v>1450</v>
      </c>
      <c r="S605" s="239">
        <f t="shared" si="98"/>
        <v>0.10277777777810115</v>
      </c>
      <c r="T605" s="239">
        <f t="shared" si="99"/>
        <v>0.24861111111385981</v>
      </c>
      <c r="U605" s="21">
        <f t="shared" si="100"/>
        <v>0.61666666666860692</v>
      </c>
      <c r="V605"/>
      <c r="W605" s="38">
        <v>2610.6999999999998</v>
      </c>
      <c r="X605" s="28" t="s">
        <v>1451</v>
      </c>
    </row>
    <row r="606" spans="1:24">
      <c r="A606" t="s">
        <v>18</v>
      </c>
      <c r="B606" s="261" t="s">
        <v>1452</v>
      </c>
      <c r="C606" t="s">
        <v>1200</v>
      </c>
      <c r="D606" s="155" t="s">
        <v>488</v>
      </c>
      <c r="E606" s="264" t="s">
        <v>1201</v>
      </c>
      <c r="F606" s="38" t="s">
        <v>1107</v>
      </c>
      <c r="G606" s="177" t="s">
        <v>273</v>
      </c>
      <c r="H606" s="264" t="s">
        <v>1202</v>
      </c>
      <c r="I606" s="2">
        <v>45</v>
      </c>
      <c r="J606" s="2">
        <v>-129</v>
      </c>
      <c r="K606" s="38">
        <v>9</v>
      </c>
      <c r="L606" s="38">
        <v>2019</v>
      </c>
      <c r="M606" s="261" t="s">
        <v>1452</v>
      </c>
      <c r="N606" s="157">
        <v>43633.366666666669</v>
      </c>
      <c r="O606" s="157">
        <v>43633.438194444447</v>
      </c>
      <c r="P606" s="157">
        <v>43633.530555555553</v>
      </c>
      <c r="Q606" s="157">
        <v>43633.599999999999</v>
      </c>
      <c r="R606" s="38" t="s">
        <v>1450</v>
      </c>
      <c r="S606" s="239">
        <f t="shared" si="98"/>
        <v>9.2361111106583849E-2</v>
      </c>
      <c r="T606" s="239">
        <f t="shared" si="99"/>
        <v>0.23333333332993789</v>
      </c>
      <c r="U606" s="21">
        <f t="shared" si="100"/>
        <v>0.55416666663950309</v>
      </c>
      <c r="V606"/>
      <c r="W606" s="38">
        <v>2606.5</v>
      </c>
      <c r="X606" s="28" t="s">
        <v>1446</v>
      </c>
    </row>
    <row r="607" spans="1:24">
      <c r="A607" t="s">
        <v>18</v>
      </c>
      <c r="B607" s="261" t="s">
        <v>1453</v>
      </c>
      <c r="C607" t="s">
        <v>1200</v>
      </c>
      <c r="D607" s="155" t="s">
        <v>488</v>
      </c>
      <c r="E607" s="264" t="s">
        <v>1201</v>
      </c>
      <c r="F607" s="38" t="s">
        <v>1107</v>
      </c>
      <c r="G607" s="177" t="s">
        <v>273</v>
      </c>
      <c r="H607" s="264" t="s">
        <v>1202</v>
      </c>
      <c r="I607" s="2">
        <v>45</v>
      </c>
      <c r="J607" s="2">
        <v>-130</v>
      </c>
      <c r="K607" s="38">
        <v>9</v>
      </c>
      <c r="L607" s="38">
        <v>2019</v>
      </c>
      <c r="M607" s="261" t="s">
        <v>1453</v>
      </c>
      <c r="N607" s="157">
        <v>43633.134722222225</v>
      </c>
      <c r="O607" s="157">
        <v>43633.180555555555</v>
      </c>
      <c r="P607" s="157">
        <v>43633.237500000003</v>
      </c>
      <c r="Q607" s="157">
        <v>43633.288888888892</v>
      </c>
      <c r="R607" s="38" t="s">
        <v>1454</v>
      </c>
      <c r="S607" s="239">
        <f t="shared" si="98"/>
        <v>5.6944444448163267E-2</v>
      </c>
      <c r="T607" s="239">
        <f t="shared" si="99"/>
        <v>0.15416666666715173</v>
      </c>
      <c r="U607" s="21">
        <f t="shared" si="100"/>
        <v>0.3416666666889796</v>
      </c>
      <c r="V607"/>
      <c r="W607" s="38">
        <v>1541</v>
      </c>
      <c r="X607" s="28" t="s">
        <v>1455</v>
      </c>
    </row>
    <row r="608" spans="1:24">
      <c r="A608" t="s">
        <v>18</v>
      </c>
      <c r="B608" s="261" t="s">
        <v>1456</v>
      </c>
      <c r="C608" t="s">
        <v>1200</v>
      </c>
      <c r="D608" s="155" t="s">
        <v>488</v>
      </c>
      <c r="E608" s="264" t="s">
        <v>1201</v>
      </c>
      <c r="F608" s="38" t="s">
        <v>1107</v>
      </c>
      <c r="G608" s="177" t="s">
        <v>273</v>
      </c>
      <c r="H608" s="264" t="s">
        <v>1202</v>
      </c>
      <c r="I608" s="2">
        <v>45</v>
      </c>
      <c r="J608" s="2">
        <v>-130</v>
      </c>
      <c r="K608" s="38">
        <v>9</v>
      </c>
      <c r="L608" s="38">
        <v>2019</v>
      </c>
      <c r="M608" s="261" t="s">
        <v>1456</v>
      </c>
      <c r="N608" s="157">
        <v>43632.7</v>
      </c>
      <c r="O608" s="157">
        <v>43632.745833333334</v>
      </c>
      <c r="P608" s="157">
        <v>43633.009722222225</v>
      </c>
      <c r="Q608" s="157">
        <v>43633.068749999999</v>
      </c>
      <c r="R608" s="38" t="s">
        <v>1454</v>
      </c>
      <c r="S608" s="239">
        <f t="shared" si="98"/>
        <v>0.26388888889050577</v>
      </c>
      <c r="T608" s="239">
        <f t="shared" si="99"/>
        <v>0.36875000000145519</v>
      </c>
      <c r="U608" s="21">
        <f t="shared" si="100"/>
        <v>1.5833333333430346</v>
      </c>
      <c r="V608"/>
      <c r="W608" s="38">
        <v>1541.56</v>
      </c>
      <c r="X608" s="28" t="s">
        <v>1457</v>
      </c>
    </row>
    <row r="609" spans="1:24">
      <c r="A609" t="s">
        <v>18</v>
      </c>
      <c r="B609" s="261" t="s">
        <v>1458</v>
      </c>
      <c r="C609" t="s">
        <v>1200</v>
      </c>
      <c r="D609" s="155" t="s">
        <v>488</v>
      </c>
      <c r="E609" s="264" t="s">
        <v>1201</v>
      </c>
      <c r="F609" s="38" t="s">
        <v>1107</v>
      </c>
      <c r="G609" s="177" t="s">
        <v>273</v>
      </c>
      <c r="H609" s="264" t="s">
        <v>1202</v>
      </c>
      <c r="I609" s="2">
        <v>45</v>
      </c>
      <c r="J609" s="2">
        <v>-130</v>
      </c>
      <c r="K609" s="38">
        <v>9</v>
      </c>
      <c r="L609" s="38">
        <v>2019</v>
      </c>
      <c r="M609" s="261" t="s">
        <v>1458</v>
      </c>
      <c r="N609" s="157">
        <v>43632.569444444445</v>
      </c>
      <c r="O609" s="157"/>
      <c r="P609" s="157"/>
      <c r="Q609" s="157">
        <v>43632.642361111109</v>
      </c>
      <c r="R609" s="38" t="s">
        <v>1454</v>
      </c>
      <c r="S609" s="239">
        <f t="shared" si="98"/>
        <v>0</v>
      </c>
      <c r="T609" s="239">
        <f t="shared" si="99"/>
        <v>7.2916666664241347E-2</v>
      </c>
      <c r="U609" s="21">
        <f t="shared" si="100"/>
        <v>0</v>
      </c>
      <c r="V609"/>
      <c r="W609" s="38"/>
      <c r="X609" s="28" t="s">
        <v>1459</v>
      </c>
    </row>
    <row r="610" spans="1:24">
      <c r="A610" t="s">
        <v>18</v>
      </c>
      <c r="B610" s="261" t="s">
        <v>1460</v>
      </c>
      <c r="C610" t="s">
        <v>1200</v>
      </c>
      <c r="D610" s="155" t="s">
        <v>488</v>
      </c>
      <c r="E610" s="264" t="s">
        <v>1201</v>
      </c>
      <c r="F610" s="38" t="s">
        <v>1107</v>
      </c>
      <c r="G610" s="177" t="s">
        <v>273</v>
      </c>
      <c r="H610" s="264" t="s">
        <v>1202</v>
      </c>
      <c r="I610" s="2">
        <v>45</v>
      </c>
      <c r="J610" s="2">
        <v>-130</v>
      </c>
      <c r="K610" s="38">
        <v>9</v>
      </c>
      <c r="L610" s="38">
        <v>2019</v>
      </c>
      <c r="M610" s="261" t="s">
        <v>1460</v>
      </c>
      <c r="N610" s="157">
        <v>43632.3125</v>
      </c>
      <c r="O610" s="157">
        <v>43632.339583333334</v>
      </c>
      <c r="P610" s="157">
        <v>43632.352083333331</v>
      </c>
      <c r="Q610" s="157">
        <v>43632.379166666666</v>
      </c>
      <c r="R610" s="38" t="s">
        <v>1454</v>
      </c>
      <c r="S610" s="239">
        <f t="shared" si="98"/>
        <v>1.2499999997089617E-2</v>
      </c>
      <c r="T610" s="239">
        <f t="shared" si="99"/>
        <v>6.6666666665696539E-2</v>
      </c>
      <c r="U610" s="21">
        <f t="shared" si="100"/>
        <v>7.4999999982537702E-2</v>
      </c>
      <c r="V610"/>
      <c r="W610" s="38">
        <v>571.16999999999996</v>
      </c>
      <c r="X610" s="28" t="s">
        <v>1457</v>
      </c>
    </row>
    <row r="611" spans="1:24">
      <c r="A611" t="s">
        <v>18</v>
      </c>
      <c r="B611" s="261" t="s">
        <v>1461</v>
      </c>
      <c r="C611" t="s">
        <v>1200</v>
      </c>
      <c r="D611" s="155" t="s">
        <v>488</v>
      </c>
      <c r="E611" s="264" t="s">
        <v>1201</v>
      </c>
      <c r="F611" s="38" t="s">
        <v>1107</v>
      </c>
      <c r="G611" s="177" t="s">
        <v>273</v>
      </c>
      <c r="H611" s="264" t="s">
        <v>1202</v>
      </c>
      <c r="I611" s="2">
        <v>45</v>
      </c>
      <c r="J611" s="2">
        <v>-129</v>
      </c>
      <c r="K611" s="38">
        <v>9</v>
      </c>
      <c r="L611" s="38">
        <v>2019</v>
      </c>
      <c r="M611" s="261" t="s">
        <v>1461</v>
      </c>
      <c r="N611" s="157">
        <v>43632.120138888888</v>
      </c>
      <c r="O611" s="157">
        <v>43632.134722222225</v>
      </c>
      <c r="P611" s="157">
        <v>43632.22152777778</v>
      </c>
      <c r="Q611" s="157">
        <v>43632.238888888889</v>
      </c>
      <c r="R611" s="38" t="s">
        <v>1450</v>
      </c>
      <c r="S611" s="239">
        <f t="shared" si="98"/>
        <v>8.6805555554747116E-2</v>
      </c>
      <c r="T611" s="239">
        <f t="shared" si="99"/>
        <v>0.11875000000145519</v>
      </c>
      <c r="U611" s="21">
        <f t="shared" si="100"/>
        <v>0.52083333332848269</v>
      </c>
      <c r="V611"/>
      <c r="W611" s="38">
        <v>201.53</v>
      </c>
      <c r="X611" s="28" t="s">
        <v>1462</v>
      </c>
    </row>
    <row r="612" spans="1:24">
      <c r="A612" t="s">
        <v>18</v>
      </c>
      <c r="B612" s="261" t="s">
        <v>1463</v>
      </c>
      <c r="C612" t="s">
        <v>1200</v>
      </c>
      <c r="D612" s="155" t="s">
        <v>488</v>
      </c>
      <c r="E612" s="264" t="s">
        <v>1201</v>
      </c>
      <c r="F612" s="38" t="s">
        <v>1107</v>
      </c>
      <c r="G612" s="177" t="s">
        <v>273</v>
      </c>
      <c r="H612" s="264" t="s">
        <v>1202</v>
      </c>
      <c r="I612" s="2">
        <v>45</v>
      </c>
      <c r="J612" s="2">
        <v>-129</v>
      </c>
      <c r="K612" s="38">
        <v>9</v>
      </c>
      <c r="L612" s="38">
        <v>2019</v>
      </c>
      <c r="M612" s="261" t="s">
        <v>1463</v>
      </c>
      <c r="N612" s="157">
        <v>43632.052777777775</v>
      </c>
      <c r="O612" s="157">
        <v>43632.068749999999</v>
      </c>
      <c r="P612" s="157">
        <v>43632.099305555559</v>
      </c>
      <c r="Q612" s="157">
        <v>43632.116666666669</v>
      </c>
      <c r="R612" s="38" t="s">
        <v>1450</v>
      </c>
      <c r="S612" s="239">
        <f t="shared" si="98"/>
        <v>3.0555555560567882E-2</v>
      </c>
      <c r="T612" s="239">
        <f t="shared" si="99"/>
        <v>6.3888888893416151E-2</v>
      </c>
      <c r="U612" s="21">
        <f t="shared" si="100"/>
        <v>0.18333333336340729</v>
      </c>
      <c r="V612"/>
      <c r="W612" s="38">
        <v>193.7</v>
      </c>
      <c r="X612" s="28" t="s">
        <v>1464</v>
      </c>
    </row>
    <row r="613" spans="1:24">
      <c r="A613" t="s">
        <v>18</v>
      </c>
      <c r="B613" s="261" t="s">
        <v>1465</v>
      </c>
      <c r="C613" t="s">
        <v>1200</v>
      </c>
      <c r="D613" s="155" t="s">
        <v>488</v>
      </c>
      <c r="E613" s="264" t="s">
        <v>1201</v>
      </c>
      <c r="F613" s="38" t="s">
        <v>1107</v>
      </c>
      <c r="G613" s="177" t="s">
        <v>273</v>
      </c>
      <c r="H613" s="264" t="s">
        <v>1202</v>
      </c>
      <c r="I613" s="2">
        <v>45</v>
      </c>
      <c r="J613" s="2">
        <v>-129</v>
      </c>
      <c r="K613" s="38">
        <v>9</v>
      </c>
      <c r="L613" s="38">
        <v>2019</v>
      </c>
      <c r="M613" s="261" t="s">
        <v>1465</v>
      </c>
      <c r="N613" s="157">
        <v>43631.634027777778</v>
      </c>
      <c r="O613" s="157">
        <v>43631.722222222219</v>
      </c>
      <c r="P613" s="157">
        <v>43631.935416666667</v>
      </c>
      <c r="Q613" s="157">
        <v>43632.006944444445</v>
      </c>
      <c r="R613" s="38" t="s">
        <v>1450</v>
      </c>
      <c r="S613" s="239">
        <f t="shared" si="98"/>
        <v>0.21319444444816327</v>
      </c>
      <c r="T613" s="239">
        <f t="shared" si="99"/>
        <v>0.37291666666715173</v>
      </c>
      <c r="U613" s="21">
        <f t="shared" si="100"/>
        <v>1.2791666666889796</v>
      </c>
      <c r="V613"/>
      <c r="W613" s="38">
        <v>2607.58</v>
      </c>
      <c r="X613" s="28" t="s">
        <v>1466</v>
      </c>
    </row>
    <row r="614" spans="1:24">
      <c r="A614" t="s">
        <v>18</v>
      </c>
      <c r="B614" s="261" t="s">
        <v>1467</v>
      </c>
      <c r="C614" t="s">
        <v>1200</v>
      </c>
      <c r="D614" s="155" t="s">
        <v>488</v>
      </c>
      <c r="E614" s="264" t="s">
        <v>1201</v>
      </c>
      <c r="F614" s="38" t="s">
        <v>1107</v>
      </c>
      <c r="G614" s="177" t="s">
        <v>273</v>
      </c>
      <c r="H614" s="264" t="s">
        <v>1202</v>
      </c>
      <c r="I614" s="2">
        <v>44</v>
      </c>
      <c r="J614" s="2">
        <v>-125</v>
      </c>
      <c r="K614" s="38">
        <v>10</v>
      </c>
      <c r="L614" s="38">
        <v>2019</v>
      </c>
      <c r="M614" s="261" t="s">
        <v>1467</v>
      </c>
      <c r="N614" s="157">
        <v>43630.751388888886</v>
      </c>
      <c r="O614" s="157">
        <v>43630.765277777777</v>
      </c>
      <c r="P614" s="157">
        <v>43630.849305555559</v>
      </c>
      <c r="Q614" s="157">
        <v>43630.867361111108</v>
      </c>
      <c r="R614" s="38" t="s">
        <v>1445</v>
      </c>
      <c r="S614" s="239">
        <f t="shared" si="98"/>
        <v>8.4027777782466728E-2</v>
      </c>
      <c r="T614" s="239">
        <f t="shared" si="99"/>
        <v>0.11597222222189885</v>
      </c>
      <c r="U614" s="21">
        <f t="shared" si="100"/>
        <v>0.50416666669480037</v>
      </c>
      <c r="V614"/>
      <c r="W614" s="38">
        <v>209.63</v>
      </c>
      <c r="X614" s="28" t="s">
        <v>1468</v>
      </c>
    </row>
    <row r="615" spans="1:24">
      <c r="A615" t="s">
        <v>18</v>
      </c>
      <c r="B615" s="261" t="s">
        <v>1469</v>
      </c>
      <c r="C615" t="s">
        <v>1200</v>
      </c>
      <c r="D615" s="155" t="s">
        <v>488</v>
      </c>
      <c r="E615" s="264" t="s">
        <v>1201</v>
      </c>
      <c r="F615" s="38" t="s">
        <v>1107</v>
      </c>
      <c r="G615" s="177" t="s">
        <v>273</v>
      </c>
      <c r="H615" s="264" t="s">
        <v>1202</v>
      </c>
      <c r="I615" s="2">
        <v>44</v>
      </c>
      <c r="J615" s="2">
        <v>-125</v>
      </c>
      <c r="K615" s="38">
        <v>10</v>
      </c>
      <c r="L615" s="38">
        <v>2019</v>
      </c>
      <c r="M615" s="261" t="s">
        <v>1469</v>
      </c>
      <c r="N615" s="157">
        <v>43630.657638888886</v>
      </c>
      <c r="O615" s="157">
        <v>43630.670138888891</v>
      </c>
      <c r="P615" s="157">
        <v>43630.709722222222</v>
      </c>
      <c r="Q615" s="157">
        <v>43630.73541666667</v>
      </c>
      <c r="R615" s="38" t="s">
        <v>1445</v>
      </c>
      <c r="S615" s="239">
        <f t="shared" si="98"/>
        <v>3.9583333331393078E-2</v>
      </c>
      <c r="T615" s="239">
        <f t="shared" si="99"/>
        <v>7.777777778392192E-2</v>
      </c>
      <c r="U615" s="21">
        <f t="shared" si="100"/>
        <v>0.23749999998835847</v>
      </c>
      <c r="V615"/>
      <c r="W615" s="38">
        <v>197.84</v>
      </c>
      <c r="X615" s="28" t="s">
        <v>1470</v>
      </c>
    </row>
    <row r="616" spans="1:24">
      <c r="A616" t="s">
        <v>18</v>
      </c>
      <c r="B616" s="261" t="s">
        <v>1471</v>
      </c>
      <c r="C616" t="s">
        <v>1200</v>
      </c>
      <c r="D616" s="155" t="s">
        <v>488</v>
      </c>
      <c r="E616" s="264" t="s">
        <v>1201</v>
      </c>
      <c r="F616" s="38" t="s">
        <v>1107</v>
      </c>
      <c r="G616" s="177" t="s">
        <v>273</v>
      </c>
      <c r="H616" s="264" t="s">
        <v>1202</v>
      </c>
      <c r="I616" s="38">
        <v>44</v>
      </c>
      <c r="J616" s="38">
        <v>-125</v>
      </c>
      <c r="K616" s="38">
        <v>10</v>
      </c>
      <c r="L616" s="38">
        <v>2019</v>
      </c>
      <c r="M616" s="261" t="s">
        <v>1471</v>
      </c>
      <c r="N616" s="157">
        <v>43630.54583333333</v>
      </c>
      <c r="O616" s="157">
        <v>43630.559027777781</v>
      </c>
      <c r="P616" s="157">
        <v>43630.601388888892</v>
      </c>
      <c r="Q616" s="157">
        <v>43630.634722222225</v>
      </c>
      <c r="R616" s="38" t="s">
        <v>1445</v>
      </c>
      <c r="S616" s="239">
        <f t="shared" si="98"/>
        <v>4.2361111110949423E-2</v>
      </c>
      <c r="T616" s="239">
        <f t="shared" si="99"/>
        <v>8.8888888894871343E-2</v>
      </c>
      <c r="U616" s="21">
        <f t="shared" si="100"/>
        <v>0.25416666666569654</v>
      </c>
      <c r="V616"/>
      <c r="W616" s="38">
        <v>203.5</v>
      </c>
      <c r="X616" s="155" t="s">
        <v>1472</v>
      </c>
    </row>
    <row r="617" spans="1:24">
      <c r="A617" t="s">
        <v>18</v>
      </c>
      <c r="B617" s="261" t="s">
        <v>1473</v>
      </c>
      <c r="C617" t="s">
        <v>1200</v>
      </c>
      <c r="D617" s="155" t="s">
        <v>488</v>
      </c>
      <c r="E617" s="264" t="s">
        <v>1201</v>
      </c>
      <c r="F617" s="38" t="s">
        <v>1107</v>
      </c>
      <c r="G617" s="177" t="s">
        <v>273</v>
      </c>
      <c r="H617" s="264" t="s">
        <v>1202</v>
      </c>
      <c r="I617" s="38">
        <v>44</v>
      </c>
      <c r="J617" s="38">
        <v>-124</v>
      </c>
      <c r="K617" s="38">
        <v>10</v>
      </c>
      <c r="L617" s="38">
        <v>2019</v>
      </c>
      <c r="M617" s="261" t="s">
        <v>1473</v>
      </c>
      <c r="N617" s="157">
        <v>43630.248611111114</v>
      </c>
      <c r="O617" s="157">
        <v>43630.265277777777</v>
      </c>
      <c r="P617" s="157">
        <v>43630.347222222219</v>
      </c>
      <c r="Q617" s="157">
        <v>43630.366666666669</v>
      </c>
      <c r="R617" s="38" t="s">
        <v>1390</v>
      </c>
      <c r="S617" s="239">
        <f t="shared" si="98"/>
        <v>8.1944444442342501E-2</v>
      </c>
      <c r="T617" s="239">
        <f t="shared" si="99"/>
        <v>0.11805555555474712</v>
      </c>
      <c r="U617" s="21">
        <f t="shared" si="100"/>
        <v>0.49166666665405501</v>
      </c>
      <c r="V617"/>
      <c r="W617" s="38">
        <v>205.67</v>
      </c>
      <c r="X617" s="155" t="s">
        <v>1462</v>
      </c>
    </row>
    <row r="618" spans="1:24">
      <c r="A618" t="s">
        <v>18</v>
      </c>
      <c r="B618" s="261" t="s">
        <v>1474</v>
      </c>
      <c r="C618" t="s">
        <v>1200</v>
      </c>
      <c r="D618" s="155" t="s">
        <v>488</v>
      </c>
      <c r="E618" s="264" t="s">
        <v>1201</v>
      </c>
      <c r="F618" s="38" t="s">
        <v>1107</v>
      </c>
      <c r="G618" s="177" t="s">
        <v>273</v>
      </c>
      <c r="H618" s="264" t="s">
        <v>1202</v>
      </c>
      <c r="I618" s="38">
        <v>44</v>
      </c>
      <c r="J618" s="38">
        <v>-124</v>
      </c>
      <c r="K618" s="38">
        <v>10</v>
      </c>
      <c r="L618" s="38">
        <v>2019</v>
      </c>
      <c r="M618" s="261" t="s">
        <v>1474</v>
      </c>
      <c r="N618" s="281">
        <v>43630.125</v>
      </c>
      <c r="O618" s="281">
        <v>43630.137499999997</v>
      </c>
      <c r="P618" s="281">
        <v>43630.197916666664</v>
      </c>
      <c r="Q618" s="281">
        <v>43630.224999999999</v>
      </c>
      <c r="R618" s="38" t="s">
        <v>1390</v>
      </c>
      <c r="S618" s="239">
        <f t="shared" si="98"/>
        <v>6.0416666667151731E-2</v>
      </c>
      <c r="T618" s="239">
        <f t="shared" si="99"/>
        <v>9.9999999998544808E-2</v>
      </c>
      <c r="U618" s="21">
        <f t="shared" si="100"/>
        <v>0.36250000000291038</v>
      </c>
      <c r="V618"/>
      <c r="W618" s="237">
        <v>201.17</v>
      </c>
      <c r="X618" s="155" t="s">
        <v>1475</v>
      </c>
    </row>
    <row r="619" spans="1:24">
      <c r="A619" t="s">
        <v>18</v>
      </c>
      <c r="B619" s="261" t="s">
        <v>1476</v>
      </c>
      <c r="C619" t="s">
        <v>1200</v>
      </c>
      <c r="D619" s="155" t="s">
        <v>488</v>
      </c>
      <c r="E619" s="264" t="s">
        <v>1201</v>
      </c>
      <c r="F619" s="38" t="s">
        <v>1107</v>
      </c>
      <c r="G619" s="177" t="s">
        <v>273</v>
      </c>
      <c r="H619" s="264" t="s">
        <v>1202</v>
      </c>
      <c r="I619" s="38">
        <v>44</v>
      </c>
      <c r="J619" s="38">
        <v>-124</v>
      </c>
      <c r="K619" s="38">
        <v>10</v>
      </c>
      <c r="L619" s="38">
        <v>2019</v>
      </c>
      <c r="M619" s="261" t="s">
        <v>1476</v>
      </c>
      <c r="N619" s="281">
        <v>43629.986111111109</v>
      </c>
      <c r="O619" s="281">
        <v>43630.011111111111</v>
      </c>
      <c r="P619" s="281">
        <v>43630.076388888891</v>
      </c>
      <c r="Q619" s="281">
        <v>43630.107638888891</v>
      </c>
      <c r="R619" s="38" t="s">
        <v>1390</v>
      </c>
      <c r="S619" s="239">
        <f t="shared" si="98"/>
        <v>6.5277777779556345E-2</v>
      </c>
      <c r="T619" s="239">
        <f t="shared" si="99"/>
        <v>0.12152777778101154</v>
      </c>
      <c r="U619" s="21">
        <f t="shared" si="100"/>
        <v>0.39166666667733807</v>
      </c>
      <c r="V619"/>
      <c r="W619" s="38">
        <v>203.86</v>
      </c>
      <c r="X619" s="155" t="s">
        <v>1477</v>
      </c>
    </row>
    <row r="620" spans="1:24">
      <c r="A620" t="s">
        <v>18</v>
      </c>
      <c r="B620" s="261" t="s">
        <v>1478</v>
      </c>
      <c r="C620" t="s">
        <v>1196</v>
      </c>
      <c r="D620" s="155" t="s">
        <v>488</v>
      </c>
      <c r="E620" s="264" t="s">
        <v>1197</v>
      </c>
      <c r="F620" s="38" t="s">
        <v>1198</v>
      </c>
      <c r="G620" s="209" t="s">
        <v>273</v>
      </c>
      <c r="H620" s="264" t="s">
        <v>1479</v>
      </c>
      <c r="I620" s="38">
        <v>47</v>
      </c>
      <c r="J620" s="38">
        <v>-127</v>
      </c>
      <c r="K620" s="38">
        <v>9</v>
      </c>
      <c r="L620" s="38">
        <v>2019</v>
      </c>
      <c r="M620" s="261" t="s">
        <v>1478</v>
      </c>
      <c r="N620" s="281">
        <v>43611.17083333333</v>
      </c>
      <c r="O620" s="281">
        <v>43611.245138888888</v>
      </c>
      <c r="P620" s="281">
        <v>43612.561805555553</v>
      </c>
      <c r="Q620" s="281">
        <v>43612.640277777777</v>
      </c>
      <c r="R620" s="38" t="s">
        <v>1480</v>
      </c>
      <c r="S620" s="239">
        <f>P620 - O620</f>
        <v>1.3166666666656965</v>
      </c>
      <c r="T620" s="239">
        <f>Q620 - N620</f>
        <v>1.4694444444467081</v>
      </c>
      <c r="U620" s="21">
        <f>((VALUE(S620)) * 24) * 0.25</f>
        <v>7.8999999999941792</v>
      </c>
      <c r="V620"/>
      <c r="W620" s="38">
        <v>2655</v>
      </c>
      <c r="X620"/>
    </row>
    <row r="621" spans="1:24">
      <c r="A621" t="s">
        <v>18</v>
      </c>
      <c r="B621" s="261" t="s">
        <v>1481</v>
      </c>
      <c r="C621" t="s">
        <v>1196</v>
      </c>
      <c r="D621" s="155" t="s">
        <v>488</v>
      </c>
      <c r="E621" s="264" t="s">
        <v>1197</v>
      </c>
      <c r="F621" s="38" t="s">
        <v>1198</v>
      </c>
      <c r="G621" s="209" t="s">
        <v>273</v>
      </c>
      <c r="H621" s="264" t="s">
        <v>1479</v>
      </c>
      <c r="I621" s="38">
        <v>47</v>
      </c>
      <c r="J621" s="38">
        <v>-127</v>
      </c>
      <c r="K621" s="38">
        <v>9</v>
      </c>
      <c r="L621" s="38">
        <v>2019</v>
      </c>
      <c r="M621" s="261" t="s">
        <v>1481</v>
      </c>
      <c r="N621" s="157">
        <v>43605.638194444444</v>
      </c>
      <c r="O621" s="157">
        <v>43605.714583333334</v>
      </c>
      <c r="P621" s="157">
        <v>43606.01458333333</v>
      </c>
      <c r="Q621" s="157">
        <v>43606.081250000003</v>
      </c>
      <c r="R621" s="38" t="s">
        <v>1480</v>
      </c>
      <c r="S621" s="239">
        <f>P621 - O621</f>
        <v>0.29999999999563443</v>
      </c>
      <c r="T621" s="239">
        <f>Q621 - N621</f>
        <v>0.44305555555911269</v>
      </c>
      <c r="U621" s="21">
        <f>((VALUE(S621)) * 24) * 0.25</f>
        <v>1.7999999999738066</v>
      </c>
      <c r="V621"/>
      <c r="W621" s="277">
        <v>2655</v>
      </c>
      <c r="X621"/>
    </row>
    <row r="622" spans="1:24">
      <c r="A622" t="s">
        <v>18</v>
      </c>
      <c r="B622" s="261" t="s">
        <v>1482</v>
      </c>
      <c r="C622" t="s">
        <v>1196</v>
      </c>
      <c r="D622" s="155" t="s">
        <v>488</v>
      </c>
      <c r="E622" s="264" t="s">
        <v>1197</v>
      </c>
      <c r="F622" s="38" t="s">
        <v>1198</v>
      </c>
      <c r="G622" s="209" t="s">
        <v>273</v>
      </c>
      <c r="H622" s="264" t="s">
        <v>1479</v>
      </c>
      <c r="I622" s="38">
        <v>47</v>
      </c>
      <c r="J622" s="38">
        <v>-127</v>
      </c>
      <c r="K622" s="38">
        <v>9</v>
      </c>
      <c r="L622" s="38">
        <v>2019</v>
      </c>
      <c r="M622" s="261" t="s">
        <v>1482</v>
      </c>
      <c r="N622" s="281">
        <v>43604.162499999999</v>
      </c>
      <c r="O622" s="157">
        <v>43604.237500000003</v>
      </c>
      <c r="P622" s="157">
        <v>43604.994444444441</v>
      </c>
      <c r="Q622" s="157">
        <v>43605.06527777778</v>
      </c>
      <c r="R622" s="38" t="s">
        <v>1480</v>
      </c>
      <c r="S622" s="239">
        <f>P622 - O622</f>
        <v>0.75694444443797693</v>
      </c>
      <c r="T622" s="239">
        <f>Q622 - N622</f>
        <v>0.90277777778101154</v>
      </c>
      <c r="U622" s="21">
        <f>((VALUE(S622)) * 24) * 0.25</f>
        <v>4.5416666666278616</v>
      </c>
      <c r="V622"/>
      <c r="W622" s="277">
        <v>2656</v>
      </c>
      <c r="X622"/>
    </row>
    <row r="623" spans="1:24">
      <c r="A623" t="s">
        <v>18</v>
      </c>
      <c r="B623" s="261" t="s">
        <v>1483</v>
      </c>
      <c r="C623" t="s">
        <v>1196</v>
      </c>
      <c r="D623" s="155" t="s">
        <v>488</v>
      </c>
      <c r="E623" s="264" t="s">
        <v>1197</v>
      </c>
      <c r="F623" s="38" t="s">
        <v>1198</v>
      </c>
      <c r="G623" s="209" t="s">
        <v>273</v>
      </c>
      <c r="H623" s="264" t="s">
        <v>1479</v>
      </c>
      <c r="I623" s="38">
        <v>47</v>
      </c>
      <c r="J623" s="38">
        <v>-127</v>
      </c>
      <c r="K623" s="38">
        <v>9</v>
      </c>
      <c r="L623" s="38">
        <v>2019</v>
      </c>
      <c r="M623" s="261" t="s">
        <v>1483</v>
      </c>
      <c r="N623" s="157">
        <v>43601.715277777781</v>
      </c>
      <c r="O623" s="157">
        <v>43601.831250000003</v>
      </c>
      <c r="P623" s="157">
        <v>43603.01458333333</v>
      </c>
      <c r="Q623" s="157">
        <v>43603.093055555553</v>
      </c>
      <c r="R623" s="38" t="s">
        <v>1484</v>
      </c>
      <c r="S623" s="239">
        <f>P623 - O623</f>
        <v>1.1833333333270275</v>
      </c>
      <c r="T623" s="239">
        <f>Q623 - N623</f>
        <v>1.3777777777722804</v>
      </c>
      <c r="U623" s="21">
        <f>((VALUE(S623)) * 24) * 0.25</f>
        <v>7.099999999962165</v>
      </c>
      <c r="V623"/>
      <c r="W623" s="38">
        <v>2656</v>
      </c>
      <c r="X623"/>
    </row>
    <row r="624" spans="1:24">
      <c r="A624" t="s">
        <v>18</v>
      </c>
      <c r="B624" s="261" t="s">
        <v>1485</v>
      </c>
      <c r="C624" t="s">
        <v>1196</v>
      </c>
      <c r="D624" s="155" t="s">
        <v>488</v>
      </c>
      <c r="E624" s="264" t="s">
        <v>1197</v>
      </c>
      <c r="F624" s="38" t="s">
        <v>1198</v>
      </c>
      <c r="G624" s="209" t="s">
        <v>273</v>
      </c>
      <c r="H624" s="264" t="s">
        <v>1479</v>
      </c>
      <c r="I624" s="38">
        <v>47</v>
      </c>
      <c r="J624" s="38">
        <v>-127</v>
      </c>
      <c r="K624" s="38">
        <v>9</v>
      </c>
      <c r="L624" s="38">
        <v>2019</v>
      </c>
      <c r="M624" s="261" t="s">
        <v>1485</v>
      </c>
      <c r="N624" s="157">
        <v>43601.655555555553</v>
      </c>
      <c r="O624" s="157"/>
      <c r="P624" s="157"/>
      <c r="Q624" s="157">
        <v>43601.699305555558</v>
      </c>
      <c r="R624" s="38"/>
      <c r="S624" s="239"/>
      <c r="T624" s="239">
        <f>Q624 - N624</f>
        <v>4.3750000004365575E-2</v>
      </c>
      <c r="U624" s="21"/>
      <c r="V624"/>
      <c r="W624" s="38"/>
      <c r="X624" t="s">
        <v>1395</v>
      </c>
    </row>
    <row r="625" spans="1:24">
      <c r="A625" t="s">
        <v>18</v>
      </c>
      <c r="B625" s="261" t="s">
        <v>1486</v>
      </c>
      <c r="C625" t="s">
        <v>1191</v>
      </c>
      <c r="D625" s="119" t="s">
        <v>1487</v>
      </c>
      <c r="E625" s="264" t="s">
        <v>1192</v>
      </c>
      <c r="F625" s="261" t="s">
        <v>1193</v>
      </c>
      <c r="G625" s="209" t="s">
        <v>284</v>
      </c>
      <c r="H625" s="155" t="s">
        <v>1194</v>
      </c>
      <c r="I625" s="38">
        <v>31</v>
      </c>
      <c r="J625" s="38">
        <v>-77</v>
      </c>
      <c r="K625" s="262">
        <v>18</v>
      </c>
      <c r="L625" s="38">
        <v>2019</v>
      </c>
      <c r="M625" s="261" t="s">
        <v>1486</v>
      </c>
      <c r="N625" s="157">
        <v>43584.730555555558</v>
      </c>
      <c r="O625" s="157">
        <v>43584.788888888892</v>
      </c>
      <c r="P625" s="157">
        <v>43585.12777777778</v>
      </c>
      <c r="Q625" s="157">
        <v>43585.15902777778</v>
      </c>
      <c r="R625" s="38" t="s">
        <v>1488</v>
      </c>
      <c r="S625" s="239">
        <f t="shared" ref="S625:S635" si="101">P625 - O625</f>
        <v>0.33888888888759539</v>
      </c>
      <c r="T625" s="239">
        <f t="shared" ref="T625:T635" si="102">Q625 - N625</f>
        <v>0.42847222222189885</v>
      </c>
      <c r="U625" s="21">
        <f t="shared" ref="U625:U635" si="103">((VALUE(S625)) * 24) * 0.25</f>
        <v>2.0333333333255723</v>
      </c>
      <c r="V625"/>
      <c r="W625" s="38">
        <v>781</v>
      </c>
      <c r="X625" s="155" t="s">
        <v>1489</v>
      </c>
    </row>
    <row r="626" spans="1:24">
      <c r="A626" t="s">
        <v>18</v>
      </c>
      <c r="B626" s="261" t="s">
        <v>1490</v>
      </c>
      <c r="C626" t="s">
        <v>1191</v>
      </c>
      <c r="D626" s="119" t="s">
        <v>1487</v>
      </c>
      <c r="E626" s="264" t="s">
        <v>1192</v>
      </c>
      <c r="F626" s="261" t="s">
        <v>1193</v>
      </c>
      <c r="G626" s="209" t="s">
        <v>284</v>
      </c>
      <c r="H626" s="155" t="s">
        <v>1194</v>
      </c>
      <c r="I626" s="38">
        <v>32</v>
      </c>
      <c r="J626" s="38">
        <v>-75</v>
      </c>
      <c r="K626" s="262">
        <v>18</v>
      </c>
      <c r="L626" s="38">
        <v>2019</v>
      </c>
      <c r="M626" s="261" t="s">
        <v>1490</v>
      </c>
      <c r="N626" s="157">
        <v>43583.673611111109</v>
      </c>
      <c r="O626" s="157">
        <v>43583.761805555558</v>
      </c>
      <c r="P626" s="157">
        <v>43584.092361111114</v>
      </c>
      <c r="Q626" s="157">
        <v>43584.161111111112</v>
      </c>
      <c r="R626" s="38" t="s">
        <v>1491</v>
      </c>
      <c r="S626" s="239">
        <f t="shared" si="101"/>
        <v>0.33055555555620231</v>
      </c>
      <c r="T626" s="239">
        <f t="shared" si="102"/>
        <v>0.48750000000291038</v>
      </c>
      <c r="U626" s="21">
        <f t="shared" si="103"/>
        <v>1.9833333333372138</v>
      </c>
      <c r="V626"/>
      <c r="W626" s="38">
        <v>2613</v>
      </c>
      <c r="X626" t="s">
        <v>1492</v>
      </c>
    </row>
    <row r="627" spans="1:24">
      <c r="A627" t="s">
        <v>18</v>
      </c>
      <c r="B627" s="261" t="s">
        <v>1493</v>
      </c>
      <c r="C627" t="s">
        <v>1191</v>
      </c>
      <c r="D627" s="119" t="s">
        <v>1487</v>
      </c>
      <c r="E627" s="264" t="s">
        <v>1192</v>
      </c>
      <c r="F627" s="261" t="s">
        <v>1193</v>
      </c>
      <c r="G627" s="209" t="s">
        <v>284</v>
      </c>
      <c r="H627" s="155" t="s">
        <v>1194</v>
      </c>
      <c r="I627" s="38">
        <v>32</v>
      </c>
      <c r="J627" s="38">
        <v>-76</v>
      </c>
      <c r="K627" s="262">
        <v>18</v>
      </c>
      <c r="L627" s="38">
        <v>2019</v>
      </c>
      <c r="M627" s="261" t="s">
        <v>1493</v>
      </c>
      <c r="N627" s="281">
        <v>43582.842361111114</v>
      </c>
      <c r="O627" s="281">
        <v>43582.906944444447</v>
      </c>
      <c r="P627" s="157">
        <v>43583.272222222222</v>
      </c>
      <c r="Q627" s="281">
        <v>43583.345138888886</v>
      </c>
      <c r="R627" s="38" t="s">
        <v>1494</v>
      </c>
      <c r="S627" s="239">
        <f t="shared" si="101"/>
        <v>0.36527777777519077</v>
      </c>
      <c r="T627" s="239">
        <f t="shared" si="102"/>
        <v>0.50277777777228039</v>
      </c>
      <c r="U627" s="21">
        <f t="shared" si="103"/>
        <v>2.1916666666511446</v>
      </c>
      <c r="V627"/>
      <c r="W627" s="38">
        <v>2169</v>
      </c>
      <c r="X627" t="s">
        <v>1495</v>
      </c>
    </row>
    <row r="628" spans="1:24">
      <c r="A628" t="s">
        <v>18</v>
      </c>
      <c r="B628" s="261" t="s">
        <v>1496</v>
      </c>
      <c r="C628" t="s">
        <v>1191</v>
      </c>
      <c r="D628" s="119" t="s">
        <v>1487</v>
      </c>
      <c r="E628" s="264" t="s">
        <v>1192</v>
      </c>
      <c r="F628" s="261" t="s">
        <v>1193</v>
      </c>
      <c r="G628" s="209" t="s">
        <v>284</v>
      </c>
      <c r="H628" s="155" t="s">
        <v>1194</v>
      </c>
      <c r="I628" s="38">
        <v>33</v>
      </c>
      <c r="J628" s="38">
        <v>-75</v>
      </c>
      <c r="K628" s="262">
        <v>18</v>
      </c>
      <c r="L628" s="38">
        <v>2019</v>
      </c>
      <c r="M628" s="261" t="s">
        <v>1496</v>
      </c>
      <c r="N628" s="157">
        <v>43580.720833333333</v>
      </c>
      <c r="O628" s="157">
        <v>43580.807638888888</v>
      </c>
      <c r="P628" s="157">
        <v>43580.918055555558</v>
      </c>
      <c r="Q628" s="157">
        <v>43580.961111111108</v>
      </c>
      <c r="R628" s="38" t="s">
        <v>1497</v>
      </c>
      <c r="S628" s="239">
        <f t="shared" si="101"/>
        <v>0.11041666667006211</v>
      </c>
      <c r="T628" s="239">
        <f t="shared" si="102"/>
        <v>0.24027777777519077</v>
      </c>
      <c r="U628" s="21">
        <f t="shared" si="103"/>
        <v>0.66250000002037268</v>
      </c>
      <c r="V628"/>
      <c r="W628" s="38">
        <v>1030</v>
      </c>
      <c r="X628" t="s">
        <v>1495</v>
      </c>
    </row>
    <row r="629" spans="1:24">
      <c r="A629" t="s">
        <v>18</v>
      </c>
      <c r="B629" s="261" t="s">
        <v>1498</v>
      </c>
      <c r="C629" t="s">
        <v>1191</v>
      </c>
      <c r="D629" s="119" t="s">
        <v>1487</v>
      </c>
      <c r="E629" s="264" t="s">
        <v>1192</v>
      </c>
      <c r="F629" s="261" t="s">
        <v>1193</v>
      </c>
      <c r="G629" s="209" t="s">
        <v>284</v>
      </c>
      <c r="H629" s="155" t="s">
        <v>1194</v>
      </c>
      <c r="I629" s="38">
        <v>35</v>
      </c>
      <c r="J629" s="38">
        <v>-74</v>
      </c>
      <c r="K629" s="262">
        <v>18</v>
      </c>
      <c r="L629" s="38">
        <v>2019</v>
      </c>
      <c r="M629" s="261" t="s">
        <v>1498</v>
      </c>
      <c r="N629" s="157">
        <v>43579.008333333331</v>
      </c>
      <c r="O629" s="157">
        <v>43579.043749999997</v>
      </c>
      <c r="P629" s="157">
        <v>43579.65902777778</v>
      </c>
      <c r="Q629" s="157">
        <v>43579.683333333334</v>
      </c>
      <c r="R629" s="38" t="s">
        <v>1499</v>
      </c>
      <c r="S629" s="239">
        <f t="shared" si="101"/>
        <v>0.61527777778246673</v>
      </c>
      <c r="T629" s="239">
        <f t="shared" si="102"/>
        <v>0.67500000000291038</v>
      </c>
      <c r="U629" s="21">
        <f t="shared" si="103"/>
        <v>3.6916666666948004</v>
      </c>
      <c r="V629"/>
      <c r="W629" s="38">
        <v>477</v>
      </c>
      <c r="X629" t="s">
        <v>1500</v>
      </c>
    </row>
    <row r="630" spans="1:24">
      <c r="A630" t="s">
        <v>18</v>
      </c>
      <c r="B630" s="261" t="s">
        <v>1501</v>
      </c>
      <c r="C630" t="s">
        <v>1191</v>
      </c>
      <c r="D630" s="119" t="s">
        <v>1487</v>
      </c>
      <c r="E630" s="264" t="s">
        <v>1192</v>
      </c>
      <c r="F630" s="261" t="s">
        <v>1193</v>
      </c>
      <c r="G630" s="209" t="s">
        <v>284</v>
      </c>
      <c r="H630" s="155" t="s">
        <v>1194</v>
      </c>
      <c r="I630" s="38">
        <v>35</v>
      </c>
      <c r="J630" s="38">
        <v>-74</v>
      </c>
      <c r="K630" s="262">
        <v>18</v>
      </c>
      <c r="L630" s="38">
        <v>2019</v>
      </c>
      <c r="M630" s="261" t="s">
        <v>1501</v>
      </c>
      <c r="N630" s="157">
        <v>43578.224305555559</v>
      </c>
      <c r="O630" s="157">
        <v>43578.272916666669</v>
      </c>
      <c r="P630" s="157">
        <v>43578.667361111111</v>
      </c>
      <c r="Q630" s="157">
        <v>43578.689583333333</v>
      </c>
      <c r="R630" s="38" t="s">
        <v>1502</v>
      </c>
      <c r="S630" s="239">
        <f t="shared" si="101"/>
        <v>0.3944444444423425</v>
      </c>
      <c r="T630" s="239">
        <f t="shared" si="102"/>
        <v>0.46527777777373558</v>
      </c>
      <c r="U630" s="21">
        <f t="shared" si="103"/>
        <v>2.366666666654055</v>
      </c>
      <c r="V630"/>
      <c r="W630" s="38">
        <v>355</v>
      </c>
      <c r="X630" t="s">
        <v>1503</v>
      </c>
    </row>
    <row r="631" spans="1:24">
      <c r="A631" t="s">
        <v>18</v>
      </c>
      <c r="B631" s="261" t="s">
        <v>1504</v>
      </c>
      <c r="C631" t="s">
        <v>1191</v>
      </c>
      <c r="D631" s="119" t="s">
        <v>1487</v>
      </c>
      <c r="E631" s="264" t="s">
        <v>1192</v>
      </c>
      <c r="F631" s="261" t="s">
        <v>1193</v>
      </c>
      <c r="G631" s="209" t="s">
        <v>284</v>
      </c>
      <c r="H631" s="155" t="s">
        <v>1194</v>
      </c>
      <c r="I631" s="38">
        <v>34</v>
      </c>
      <c r="J631" s="38">
        <v>-75</v>
      </c>
      <c r="K631" s="262">
        <v>18</v>
      </c>
      <c r="L631" s="38">
        <v>2019</v>
      </c>
      <c r="M631" s="261" t="s">
        <v>1504</v>
      </c>
      <c r="N631" s="157">
        <v>43576.680555555555</v>
      </c>
      <c r="O631" s="157">
        <v>43576.800694444442</v>
      </c>
      <c r="P631" s="157">
        <v>43577.786805555559</v>
      </c>
      <c r="Q631" s="157">
        <v>43577.838888888888</v>
      </c>
      <c r="R631" s="38" t="s">
        <v>1505</v>
      </c>
      <c r="S631" s="239">
        <f t="shared" si="101"/>
        <v>0.98611111111677019</v>
      </c>
      <c r="T631" s="239">
        <f t="shared" si="102"/>
        <v>1.1583333333328483</v>
      </c>
      <c r="U631" s="21">
        <f t="shared" si="103"/>
        <v>5.9166666667006211</v>
      </c>
      <c r="V631"/>
      <c r="W631" s="38">
        <v>1840</v>
      </c>
      <c r="X631" t="s">
        <v>1506</v>
      </c>
    </row>
    <row r="632" spans="1:24">
      <c r="A632" t="s">
        <v>18</v>
      </c>
      <c r="B632" s="261" t="s">
        <v>1507</v>
      </c>
      <c r="C632" t="s">
        <v>1191</v>
      </c>
      <c r="D632" s="119" t="s">
        <v>1487</v>
      </c>
      <c r="E632" s="264" t="s">
        <v>1192</v>
      </c>
      <c r="F632" s="261" t="s">
        <v>1193</v>
      </c>
      <c r="G632" s="209" t="s">
        <v>284</v>
      </c>
      <c r="H632" s="155" t="s">
        <v>1194</v>
      </c>
      <c r="I632" s="38">
        <v>31</v>
      </c>
      <c r="J632" s="38">
        <v>-77</v>
      </c>
      <c r="K632" s="262">
        <v>18</v>
      </c>
      <c r="L632" s="38">
        <v>2019</v>
      </c>
      <c r="M632" s="261" t="s">
        <v>1507</v>
      </c>
      <c r="N632" s="157">
        <v>43572.96597222222</v>
      </c>
      <c r="O632" s="157">
        <v>43573.04583333333</v>
      </c>
      <c r="P632" s="157">
        <v>43573.606249999997</v>
      </c>
      <c r="Q632" s="157">
        <v>43573.696527777778</v>
      </c>
      <c r="R632" s="38" t="s">
        <v>1508</v>
      </c>
      <c r="S632" s="239">
        <f t="shared" si="101"/>
        <v>0.56041666666715173</v>
      </c>
      <c r="T632" s="239">
        <f t="shared" si="102"/>
        <v>0.7305555555576575</v>
      </c>
      <c r="U632" s="21">
        <f t="shared" si="103"/>
        <v>3.3625000000029104</v>
      </c>
      <c r="V632"/>
      <c r="W632" s="38">
        <v>1364</v>
      </c>
      <c r="X632" t="s">
        <v>1509</v>
      </c>
    </row>
    <row r="633" spans="1:24">
      <c r="A633" t="s">
        <v>18</v>
      </c>
      <c r="B633" s="261" t="s">
        <v>1510</v>
      </c>
      <c r="C633" t="s">
        <v>1191</v>
      </c>
      <c r="D633" s="119" t="s">
        <v>1487</v>
      </c>
      <c r="E633" s="264" t="s">
        <v>1192</v>
      </c>
      <c r="F633" s="261" t="s">
        <v>1193</v>
      </c>
      <c r="G633" s="209" t="s">
        <v>284</v>
      </c>
      <c r="H633" s="155" t="s">
        <v>1194</v>
      </c>
      <c r="I633" s="38">
        <v>31</v>
      </c>
      <c r="J633" s="38">
        <v>-77</v>
      </c>
      <c r="K633" s="262">
        <v>17</v>
      </c>
      <c r="L633" s="38">
        <v>2019</v>
      </c>
      <c r="M633" s="261" t="s">
        <v>1510</v>
      </c>
      <c r="N633" s="157">
        <v>43572.067361111112</v>
      </c>
      <c r="O633" s="157">
        <v>43572.12222222222</v>
      </c>
      <c r="P633" s="157">
        <v>43572.484722222223</v>
      </c>
      <c r="Q633" s="157">
        <v>43572.530555555553</v>
      </c>
      <c r="R633" s="38" t="s">
        <v>1511</v>
      </c>
      <c r="S633" s="239">
        <f t="shared" si="101"/>
        <v>0.36250000000291038</v>
      </c>
      <c r="T633" s="239">
        <f t="shared" si="102"/>
        <v>0.46319444444088731</v>
      </c>
      <c r="U633" s="21">
        <f t="shared" si="103"/>
        <v>2.1750000000174623</v>
      </c>
      <c r="V633"/>
      <c r="W633" s="38">
        <v>554</v>
      </c>
      <c r="X633" t="s">
        <v>1509</v>
      </c>
    </row>
    <row r="634" spans="1:24">
      <c r="A634" t="s">
        <v>18</v>
      </c>
      <c r="B634" s="261" t="s">
        <v>1512</v>
      </c>
      <c r="C634" t="s">
        <v>1191</v>
      </c>
      <c r="D634" s="119" t="s">
        <v>1487</v>
      </c>
      <c r="E634" s="264" t="s">
        <v>1192</v>
      </c>
      <c r="F634" s="261" t="s">
        <v>1193</v>
      </c>
      <c r="G634" s="209" t="s">
        <v>284</v>
      </c>
      <c r="H634" s="155" t="s">
        <v>1194</v>
      </c>
      <c r="I634" s="38">
        <v>31</v>
      </c>
      <c r="J634" s="38">
        <v>-77</v>
      </c>
      <c r="K634" s="262">
        <v>18</v>
      </c>
      <c r="L634" s="38">
        <v>2019</v>
      </c>
      <c r="M634" s="261" t="s">
        <v>1512</v>
      </c>
      <c r="N634" s="157">
        <v>43568.963888888888</v>
      </c>
      <c r="O634" s="157">
        <v>43569.010416666664</v>
      </c>
      <c r="P634" s="157">
        <v>43569.479166666664</v>
      </c>
      <c r="Q634" s="157">
        <v>43569.534722222219</v>
      </c>
      <c r="R634" s="38" t="s">
        <v>1513</v>
      </c>
      <c r="S634" s="239">
        <f t="shared" si="101"/>
        <v>0.46875</v>
      </c>
      <c r="T634" s="239">
        <f t="shared" si="102"/>
        <v>0.57083333333139308</v>
      </c>
      <c r="U634" s="21">
        <f t="shared" si="103"/>
        <v>2.8125</v>
      </c>
      <c r="V634"/>
      <c r="W634" s="38">
        <v>746</v>
      </c>
      <c r="X634" t="s">
        <v>1514</v>
      </c>
    </row>
    <row r="635" spans="1:24">
      <c r="A635" t="s">
        <v>18</v>
      </c>
      <c r="B635" s="261" t="s">
        <v>1515</v>
      </c>
      <c r="C635" t="s">
        <v>1191</v>
      </c>
      <c r="D635" s="119" t="s">
        <v>1487</v>
      </c>
      <c r="E635" s="264" t="s">
        <v>1192</v>
      </c>
      <c r="F635" s="261" t="s">
        <v>1193</v>
      </c>
      <c r="G635" s="209" t="s">
        <v>284</v>
      </c>
      <c r="H635" s="155" t="s">
        <v>1194</v>
      </c>
      <c r="I635" s="38">
        <v>31</v>
      </c>
      <c r="J635" s="38">
        <v>-77</v>
      </c>
      <c r="K635" s="262">
        <v>18</v>
      </c>
      <c r="L635" s="38">
        <v>2019</v>
      </c>
      <c r="M635" s="261" t="s">
        <v>1515</v>
      </c>
      <c r="N635" s="157">
        <v>43566.048611111109</v>
      </c>
      <c r="O635" s="157">
        <v>43566.083333333336</v>
      </c>
      <c r="P635" s="157">
        <v>43566.479166666664</v>
      </c>
      <c r="Q635" s="157">
        <v>43566.59375</v>
      </c>
      <c r="R635" s="38" t="s">
        <v>1516</v>
      </c>
      <c r="S635" s="239">
        <f t="shared" si="101"/>
        <v>0.39583333332848269</v>
      </c>
      <c r="T635" s="239">
        <f t="shared" si="102"/>
        <v>0.54513888889050577</v>
      </c>
      <c r="U635" s="21">
        <f t="shared" si="103"/>
        <v>2.3749999999708962</v>
      </c>
      <c r="V635"/>
      <c r="W635" s="38">
        <v>792</v>
      </c>
      <c r="X635" t="s">
        <v>1517</v>
      </c>
    </row>
    <row r="636" spans="1:24">
      <c r="A636" t="s">
        <v>18</v>
      </c>
      <c r="B636" s="261" t="s">
        <v>1518</v>
      </c>
      <c r="C636" s="155" t="s">
        <v>1187</v>
      </c>
      <c r="D636" s="155" t="s">
        <v>1519</v>
      </c>
      <c r="E636" s="155" t="s">
        <v>1188</v>
      </c>
      <c r="F636" s="259" t="s">
        <v>1189</v>
      </c>
      <c r="G636" s="209" t="s">
        <v>1065</v>
      </c>
      <c r="H636" s="155" t="s">
        <v>1190</v>
      </c>
      <c r="I636" s="38">
        <v>-38</v>
      </c>
      <c r="J636" s="38">
        <v>178</v>
      </c>
      <c r="K636" s="38">
        <v>60</v>
      </c>
      <c r="L636" s="38">
        <v>2019</v>
      </c>
      <c r="M636" s="261" t="s">
        <v>1518</v>
      </c>
      <c r="N636" s="157">
        <v>43511.131944444445</v>
      </c>
      <c r="O636" s="157">
        <v>43511.166666666664</v>
      </c>
      <c r="P636" s="157">
        <v>43511.587500000001</v>
      </c>
      <c r="Q636" s="157">
        <v>43511.630555555559</v>
      </c>
      <c r="R636" s="38" t="s">
        <v>1520</v>
      </c>
      <c r="S636" s="239">
        <f t="shared" ref="S636:S650" si="104">P636 - O636</f>
        <v>0.42083333333721384</v>
      </c>
      <c r="T636" s="239">
        <f t="shared" ref="T636:T650" si="105">Q636 - N636</f>
        <v>0.49861111111385981</v>
      </c>
      <c r="U636" s="21">
        <f t="shared" ref="U636:U650" si="106">((VALUE(S636)) * 24) * 0.25</f>
        <v>2.5250000000232831</v>
      </c>
      <c r="V636"/>
      <c r="W636" s="38">
        <v>1014</v>
      </c>
      <c r="X636" t="s">
        <v>1521</v>
      </c>
    </row>
    <row r="637" spans="1:24">
      <c r="A637" t="s">
        <v>18</v>
      </c>
      <c r="B637" s="261" t="s">
        <v>1522</v>
      </c>
      <c r="C637" s="155" t="s">
        <v>1187</v>
      </c>
      <c r="D637" s="155" t="s">
        <v>1519</v>
      </c>
      <c r="E637" s="155" t="s">
        <v>1188</v>
      </c>
      <c r="F637" s="259" t="s">
        <v>1189</v>
      </c>
      <c r="G637" s="209" t="s">
        <v>1065</v>
      </c>
      <c r="H637" s="155" t="s">
        <v>1190</v>
      </c>
      <c r="I637" s="38">
        <v>-38</v>
      </c>
      <c r="J637" s="38">
        <v>178</v>
      </c>
      <c r="K637" s="38">
        <v>60</v>
      </c>
      <c r="L637" s="38">
        <v>2019</v>
      </c>
      <c r="M637" s="261" t="s">
        <v>1522</v>
      </c>
      <c r="N637" s="157">
        <v>43509.968055555553</v>
      </c>
      <c r="O637" s="157">
        <v>43510.044444444444</v>
      </c>
      <c r="P637" s="157">
        <v>43510.157638888886</v>
      </c>
      <c r="Q637" s="157">
        <v>43510.229861111111</v>
      </c>
      <c r="R637" s="38" t="s">
        <v>1520</v>
      </c>
      <c r="S637" s="239">
        <f t="shared" si="104"/>
        <v>0.1131944444423425</v>
      </c>
      <c r="T637" s="239">
        <f t="shared" si="105"/>
        <v>0.2618055555576575</v>
      </c>
      <c r="U637" s="21">
        <f t="shared" si="106"/>
        <v>0.67916666665405501</v>
      </c>
      <c r="V637"/>
      <c r="W637" s="38">
        <v>2656</v>
      </c>
      <c r="X637" t="s">
        <v>1521</v>
      </c>
    </row>
    <row r="638" spans="1:24">
      <c r="A638" t="s">
        <v>18</v>
      </c>
      <c r="B638" s="261" t="s">
        <v>1523</v>
      </c>
      <c r="C638" s="155" t="s">
        <v>1187</v>
      </c>
      <c r="D638" s="155" t="s">
        <v>1519</v>
      </c>
      <c r="E638" s="155" t="s">
        <v>1188</v>
      </c>
      <c r="F638" s="259" t="s">
        <v>1189</v>
      </c>
      <c r="G638" s="209" t="s">
        <v>1065</v>
      </c>
      <c r="H638" s="155" t="s">
        <v>1190</v>
      </c>
      <c r="I638" s="38">
        <v>-38</v>
      </c>
      <c r="J638" s="38">
        <v>178</v>
      </c>
      <c r="K638" s="38">
        <v>60</v>
      </c>
      <c r="L638" s="38">
        <v>2019</v>
      </c>
      <c r="M638" s="261" t="s">
        <v>1523</v>
      </c>
      <c r="N638" s="157">
        <v>43508.969444444447</v>
      </c>
      <c r="O638" s="157">
        <v>43509.068749999999</v>
      </c>
      <c r="P638" s="157">
        <v>43509.395833333336</v>
      </c>
      <c r="Q638" s="157">
        <v>43509.473611111112</v>
      </c>
      <c r="R638" s="38" t="s">
        <v>1520</v>
      </c>
      <c r="S638" s="239">
        <f t="shared" si="104"/>
        <v>0.32708333333721384</v>
      </c>
      <c r="T638" s="239">
        <f t="shared" si="105"/>
        <v>0.50416666666569654</v>
      </c>
      <c r="U638" s="21">
        <f t="shared" si="106"/>
        <v>1.9625000000232831</v>
      </c>
      <c r="V638"/>
      <c r="W638" s="38">
        <v>3492</v>
      </c>
      <c r="X638" t="s">
        <v>1521</v>
      </c>
    </row>
    <row r="639" spans="1:24">
      <c r="A639" t="s">
        <v>18</v>
      </c>
      <c r="B639" s="261" t="s">
        <v>1524</v>
      </c>
      <c r="C639" s="155" t="s">
        <v>1187</v>
      </c>
      <c r="D639" s="155" t="s">
        <v>1519</v>
      </c>
      <c r="E639" s="155" t="s">
        <v>1188</v>
      </c>
      <c r="F639" s="259" t="s">
        <v>1189</v>
      </c>
      <c r="G639" s="209" t="s">
        <v>1065</v>
      </c>
      <c r="H639" s="155" t="s">
        <v>1190</v>
      </c>
      <c r="I639" s="38">
        <v>-38</v>
      </c>
      <c r="J639" s="38">
        <v>178</v>
      </c>
      <c r="K639" s="38">
        <v>60</v>
      </c>
      <c r="L639" s="38">
        <v>2019</v>
      </c>
      <c r="M639" s="261" t="s">
        <v>1524</v>
      </c>
      <c r="N639" s="157">
        <v>43507.986111111109</v>
      </c>
      <c r="O639" s="157">
        <v>43508.049305555556</v>
      </c>
      <c r="P639" s="157">
        <v>43508.383333333331</v>
      </c>
      <c r="Q639" s="157">
        <v>43508.455555555556</v>
      </c>
      <c r="R639" s="38" t="s">
        <v>1520</v>
      </c>
      <c r="S639" s="239">
        <f t="shared" si="104"/>
        <v>0.33402777777519077</v>
      </c>
      <c r="T639" s="239">
        <f t="shared" si="105"/>
        <v>0.46944444444670808</v>
      </c>
      <c r="U639" s="21">
        <f t="shared" si="106"/>
        <v>2.0041666666511446</v>
      </c>
      <c r="V639"/>
      <c r="W639" s="38">
        <v>2514</v>
      </c>
      <c r="X639" t="s">
        <v>1521</v>
      </c>
    </row>
    <row r="640" spans="1:24">
      <c r="A640" t="s">
        <v>18</v>
      </c>
      <c r="B640" s="261" t="s">
        <v>1525</v>
      </c>
      <c r="C640" s="155" t="s">
        <v>1187</v>
      </c>
      <c r="D640" s="155" t="s">
        <v>1519</v>
      </c>
      <c r="E640" s="155" t="s">
        <v>1188</v>
      </c>
      <c r="F640" s="259" t="s">
        <v>1189</v>
      </c>
      <c r="G640" s="209" t="s">
        <v>1065</v>
      </c>
      <c r="H640" s="155" t="s">
        <v>1190</v>
      </c>
      <c r="I640" s="38">
        <v>-38</v>
      </c>
      <c r="J640" s="38">
        <v>178</v>
      </c>
      <c r="K640" s="38">
        <v>60</v>
      </c>
      <c r="L640" s="38">
        <v>2019</v>
      </c>
      <c r="M640" s="261" t="s">
        <v>1525</v>
      </c>
      <c r="N640" s="157">
        <v>43505.151388888888</v>
      </c>
      <c r="O640" s="157">
        <v>43505.163194444445</v>
      </c>
      <c r="P640" s="157">
        <v>43505.318055555559</v>
      </c>
      <c r="Q640" s="157">
        <v>43505.334027777775</v>
      </c>
      <c r="R640" s="38" t="s">
        <v>1520</v>
      </c>
      <c r="S640" s="239">
        <f t="shared" si="104"/>
        <v>0.15486111111385981</v>
      </c>
      <c r="T640" s="239">
        <f t="shared" si="105"/>
        <v>0.18263888888759539</v>
      </c>
      <c r="U640" s="21">
        <f t="shared" si="106"/>
        <v>0.92916666668315884</v>
      </c>
      <c r="V640"/>
      <c r="W640" s="38">
        <v>187</v>
      </c>
      <c r="X640" t="s">
        <v>1521</v>
      </c>
    </row>
    <row r="641" spans="1:24">
      <c r="A641" t="s">
        <v>18</v>
      </c>
      <c r="B641" s="261" t="s">
        <v>1526</v>
      </c>
      <c r="C641" s="155" t="s">
        <v>1187</v>
      </c>
      <c r="D641" s="155" t="s">
        <v>1519</v>
      </c>
      <c r="E641" s="155" t="s">
        <v>1188</v>
      </c>
      <c r="F641" s="259" t="s">
        <v>1189</v>
      </c>
      <c r="G641" s="209" t="s">
        <v>1065</v>
      </c>
      <c r="H641" s="155" t="s">
        <v>1190</v>
      </c>
      <c r="I641" s="38">
        <v>-38</v>
      </c>
      <c r="J641" s="38">
        <v>178</v>
      </c>
      <c r="K641" s="38">
        <v>60</v>
      </c>
      <c r="L641" s="38">
        <v>2019</v>
      </c>
      <c r="M641" s="261" t="s">
        <v>1526</v>
      </c>
      <c r="N641" s="157">
        <v>43504.796527777777</v>
      </c>
      <c r="O641" s="157">
        <v>43504.831250000003</v>
      </c>
      <c r="P641" s="157">
        <v>43505.04791666667</v>
      </c>
      <c r="Q641" s="157">
        <v>43505.089583333334</v>
      </c>
      <c r="R641" s="38" t="s">
        <v>1520</v>
      </c>
      <c r="S641" s="239">
        <f t="shared" si="104"/>
        <v>0.21666666666715173</v>
      </c>
      <c r="T641" s="239">
        <f t="shared" si="105"/>
        <v>0.2930555555576575</v>
      </c>
      <c r="U641" s="21">
        <f t="shared" si="106"/>
        <v>1.3000000000029104</v>
      </c>
      <c r="V641"/>
      <c r="W641" s="277">
        <v>1023</v>
      </c>
      <c r="X641" t="s">
        <v>1521</v>
      </c>
    </row>
    <row r="642" spans="1:24">
      <c r="A642" t="s">
        <v>18</v>
      </c>
      <c r="B642" s="261" t="s">
        <v>1527</v>
      </c>
      <c r="C642" s="155" t="s">
        <v>1187</v>
      </c>
      <c r="D642" s="155" t="s">
        <v>1519</v>
      </c>
      <c r="E642" s="155" t="s">
        <v>1188</v>
      </c>
      <c r="F642" s="259" t="s">
        <v>1189</v>
      </c>
      <c r="G642" s="209" t="s">
        <v>1065</v>
      </c>
      <c r="H642" s="155" t="s">
        <v>1190</v>
      </c>
      <c r="I642" s="38">
        <v>-38</v>
      </c>
      <c r="J642" s="38">
        <v>178</v>
      </c>
      <c r="K642" s="38">
        <v>60</v>
      </c>
      <c r="L642" s="38">
        <v>2019</v>
      </c>
      <c r="M642" s="261" t="s">
        <v>1527</v>
      </c>
      <c r="N642" s="157">
        <v>43504.084722222222</v>
      </c>
      <c r="O642" s="157">
        <v>43504.097916666666</v>
      </c>
      <c r="P642" s="157">
        <v>43504.35</v>
      </c>
      <c r="Q642" s="157">
        <v>43504.363194444442</v>
      </c>
      <c r="R642" s="38" t="s">
        <v>1520</v>
      </c>
      <c r="S642" s="239">
        <f t="shared" si="104"/>
        <v>0.25208333333284827</v>
      </c>
      <c r="T642" s="239">
        <f t="shared" si="105"/>
        <v>0.27847222222044365</v>
      </c>
      <c r="U642" s="21">
        <f t="shared" si="106"/>
        <v>1.5124999999970896</v>
      </c>
      <c r="V642"/>
      <c r="W642" s="277">
        <v>181</v>
      </c>
      <c r="X642" t="s">
        <v>1521</v>
      </c>
    </row>
    <row r="643" spans="1:24">
      <c r="A643" t="s">
        <v>18</v>
      </c>
      <c r="B643" s="261" t="s">
        <v>1528</v>
      </c>
      <c r="C643" s="155" t="s">
        <v>1187</v>
      </c>
      <c r="D643" s="155" t="s">
        <v>1519</v>
      </c>
      <c r="E643" s="155" t="s">
        <v>1188</v>
      </c>
      <c r="F643" s="259" t="s">
        <v>1189</v>
      </c>
      <c r="G643" s="209" t="s">
        <v>1065</v>
      </c>
      <c r="H643" s="155" t="s">
        <v>1190</v>
      </c>
      <c r="I643" s="38">
        <v>-38</v>
      </c>
      <c r="J643" s="38">
        <v>178</v>
      </c>
      <c r="K643" s="38">
        <v>60</v>
      </c>
      <c r="L643" s="38">
        <v>2019</v>
      </c>
      <c r="M643" s="261" t="s">
        <v>1528</v>
      </c>
      <c r="N643" s="157">
        <v>43503.148611111108</v>
      </c>
      <c r="O643" s="157">
        <v>43503.181250000001</v>
      </c>
      <c r="P643" s="157">
        <v>43503.595833333333</v>
      </c>
      <c r="Q643" s="157">
        <v>43503.631944444445</v>
      </c>
      <c r="R643" s="38" t="s">
        <v>1520</v>
      </c>
      <c r="S643" s="239">
        <f t="shared" si="104"/>
        <v>0.41458333333139308</v>
      </c>
      <c r="T643" s="239">
        <f t="shared" si="105"/>
        <v>0.48333333333721384</v>
      </c>
      <c r="U643" s="21">
        <f t="shared" si="106"/>
        <v>2.4874999999883585</v>
      </c>
      <c r="V643"/>
      <c r="W643" s="277">
        <v>874</v>
      </c>
      <c r="X643" t="s">
        <v>1521</v>
      </c>
    </row>
    <row r="644" spans="1:24">
      <c r="A644" t="s">
        <v>18</v>
      </c>
      <c r="B644" s="261" t="s">
        <v>1529</v>
      </c>
      <c r="C644" s="155" t="s">
        <v>1187</v>
      </c>
      <c r="D644" s="155" t="s">
        <v>1519</v>
      </c>
      <c r="E644" s="155" t="s">
        <v>1188</v>
      </c>
      <c r="F644" s="259" t="s">
        <v>1189</v>
      </c>
      <c r="G644" s="209" t="s">
        <v>1065</v>
      </c>
      <c r="H644" s="155" t="s">
        <v>1190</v>
      </c>
      <c r="I644" s="38">
        <v>-38</v>
      </c>
      <c r="J644" s="38">
        <v>178</v>
      </c>
      <c r="K644" s="38">
        <v>60</v>
      </c>
      <c r="L644" s="38">
        <v>2019</v>
      </c>
      <c r="M644" s="261" t="s">
        <v>1529</v>
      </c>
      <c r="N644" s="157">
        <v>43501.113888888889</v>
      </c>
      <c r="O644" s="157">
        <v>43501.154166666667</v>
      </c>
      <c r="P644" s="157">
        <v>43501.365277777775</v>
      </c>
      <c r="Q644" s="157">
        <v>43501.394444444442</v>
      </c>
      <c r="R644" s="38" t="s">
        <v>1520</v>
      </c>
      <c r="S644" s="239">
        <f t="shared" si="104"/>
        <v>0.21111111110803904</v>
      </c>
      <c r="T644" s="239">
        <f t="shared" si="105"/>
        <v>0.28055555555329192</v>
      </c>
      <c r="U644" s="21">
        <f t="shared" si="106"/>
        <v>1.2666666666482342</v>
      </c>
      <c r="V644"/>
      <c r="W644" s="277">
        <v>968</v>
      </c>
      <c r="X644" t="s">
        <v>1521</v>
      </c>
    </row>
    <row r="645" spans="1:24">
      <c r="A645" t="s">
        <v>18</v>
      </c>
      <c r="B645" s="261" t="s">
        <v>1530</v>
      </c>
      <c r="C645" s="155" t="s">
        <v>1187</v>
      </c>
      <c r="D645" s="155" t="s">
        <v>1519</v>
      </c>
      <c r="E645" s="155" t="s">
        <v>1188</v>
      </c>
      <c r="F645" s="259" t="s">
        <v>1189</v>
      </c>
      <c r="G645" s="209" t="s">
        <v>1065</v>
      </c>
      <c r="H645" s="155" t="s">
        <v>1190</v>
      </c>
      <c r="I645" s="38">
        <v>-38</v>
      </c>
      <c r="J645" s="38">
        <v>178</v>
      </c>
      <c r="K645" s="38">
        <v>60</v>
      </c>
      <c r="L645" s="38">
        <v>2019</v>
      </c>
      <c r="M645" s="261" t="s">
        <v>1530</v>
      </c>
      <c r="N645" s="157">
        <v>43499.635416666664</v>
      </c>
      <c r="O645" s="157">
        <v>43499.674305555556</v>
      </c>
      <c r="P645" s="157">
        <v>43500.265972222223</v>
      </c>
      <c r="Q645" s="157">
        <v>43500.297222222223</v>
      </c>
      <c r="R645" s="38" t="s">
        <v>1520</v>
      </c>
      <c r="S645" s="239">
        <f t="shared" si="104"/>
        <v>0.59166666666715173</v>
      </c>
      <c r="T645" s="239">
        <f t="shared" si="105"/>
        <v>0.66180555555911269</v>
      </c>
      <c r="U645" s="21">
        <f t="shared" si="106"/>
        <v>3.5500000000029104</v>
      </c>
      <c r="V645"/>
      <c r="W645" s="277">
        <v>1075</v>
      </c>
      <c r="X645" t="s">
        <v>1521</v>
      </c>
    </row>
    <row r="646" spans="1:24">
      <c r="A646" t="s">
        <v>18</v>
      </c>
      <c r="B646" s="261" t="s">
        <v>1531</v>
      </c>
      <c r="C646" s="155" t="s">
        <v>1187</v>
      </c>
      <c r="D646" s="155" t="s">
        <v>1519</v>
      </c>
      <c r="E646" s="155" t="s">
        <v>1188</v>
      </c>
      <c r="F646" s="259" t="s">
        <v>1189</v>
      </c>
      <c r="G646" s="209" t="s">
        <v>1065</v>
      </c>
      <c r="H646" s="155" t="s">
        <v>1190</v>
      </c>
      <c r="I646" s="38">
        <v>-38</v>
      </c>
      <c r="J646" s="38">
        <v>178</v>
      </c>
      <c r="K646" s="38">
        <v>60</v>
      </c>
      <c r="L646" s="38">
        <v>2019</v>
      </c>
      <c r="M646" s="261" t="s">
        <v>1531</v>
      </c>
      <c r="N646" s="157">
        <v>43498.970138888886</v>
      </c>
      <c r="O646" s="157">
        <v>43499.033333333333</v>
      </c>
      <c r="P646" s="157">
        <v>43499.413888888892</v>
      </c>
      <c r="Q646" s="157">
        <v>43499.459027777775</v>
      </c>
      <c r="R646" s="38" t="s">
        <v>1520</v>
      </c>
      <c r="S646" s="239">
        <f t="shared" si="104"/>
        <v>0.38055555555911269</v>
      </c>
      <c r="T646" s="239">
        <f t="shared" si="105"/>
        <v>0.48888888888905058</v>
      </c>
      <c r="U646" s="21">
        <f t="shared" si="106"/>
        <v>2.2833333333546761</v>
      </c>
      <c r="V646"/>
      <c r="W646" s="277">
        <v>1907</v>
      </c>
      <c r="X646" t="s">
        <v>1521</v>
      </c>
    </row>
    <row r="647" spans="1:24">
      <c r="A647" t="s">
        <v>18</v>
      </c>
      <c r="B647" s="261" t="s">
        <v>1532</v>
      </c>
      <c r="C647" s="155" t="s">
        <v>1187</v>
      </c>
      <c r="D647" s="155" t="s">
        <v>1519</v>
      </c>
      <c r="E647" s="155" t="s">
        <v>1188</v>
      </c>
      <c r="F647" s="259" t="s">
        <v>1189</v>
      </c>
      <c r="G647" s="209" t="s">
        <v>1065</v>
      </c>
      <c r="H647" s="155" t="s">
        <v>1190</v>
      </c>
      <c r="I647" s="38">
        <v>-41</v>
      </c>
      <c r="J647" s="38">
        <v>176</v>
      </c>
      <c r="K647" s="38">
        <v>60</v>
      </c>
      <c r="L647" s="38">
        <v>2019</v>
      </c>
      <c r="M647" s="261" t="s">
        <v>1532</v>
      </c>
      <c r="N647" s="157">
        <v>43495.747916666667</v>
      </c>
      <c r="O647" s="157">
        <v>43495.804166666669</v>
      </c>
      <c r="P647" s="157">
        <v>43496.059027777781</v>
      </c>
      <c r="Q647" s="157">
        <v>43496.127083333333</v>
      </c>
      <c r="R647" s="38" t="s">
        <v>1533</v>
      </c>
      <c r="S647" s="239">
        <f t="shared" si="104"/>
        <v>0.25486111111240461</v>
      </c>
      <c r="T647" s="239">
        <f t="shared" si="105"/>
        <v>0.37916666666569654</v>
      </c>
      <c r="U647" s="21">
        <f t="shared" si="106"/>
        <v>1.5291666666744277</v>
      </c>
      <c r="V647"/>
      <c r="W647" s="277">
        <v>1983</v>
      </c>
      <c r="X647" t="s">
        <v>1521</v>
      </c>
    </row>
    <row r="648" spans="1:24">
      <c r="A648" t="s">
        <v>18</v>
      </c>
      <c r="B648" s="261" t="s">
        <v>1534</v>
      </c>
      <c r="C648" s="155" t="s">
        <v>1187</v>
      </c>
      <c r="D648" s="155" t="s">
        <v>1519</v>
      </c>
      <c r="E648" s="155" t="s">
        <v>1188</v>
      </c>
      <c r="F648" s="259" t="s">
        <v>1189</v>
      </c>
      <c r="G648" s="209" t="s">
        <v>1065</v>
      </c>
      <c r="H648" s="155" t="s">
        <v>1190</v>
      </c>
      <c r="I648" s="38">
        <v>-41</v>
      </c>
      <c r="J648" s="38">
        <v>176</v>
      </c>
      <c r="K648" s="38">
        <v>60</v>
      </c>
      <c r="L648" s="38">
        <v>2019</v>
      </c>
      <c r="M648" s="261" t="s">
        <v>1534</v>
      </c>
      <c r="N648" s="157">
        <v>43495.279861111114</v>
      </c>
      <c r="O648" s="157">
        <v>43495.320138888892</v>
      </c>
      <c r="P648" s="157">
        <v>43495.57916666667</v>
      </c>
      <c r="Q648" s="157">
        <v>43495.624305555553</v>
      </c>
      <c r="R648" s="38" t="s">
        <v>1533</v>
      </c>
      <c r="S648" s="239">
        <f t="shared" si="104"/>
        <v>0.25902777777810115</v>
      </c>
      <c r="T648" s="239">
        <f t="shared" si="105"/>
        <v>0.34444444443943212</v>
      </c>
      <c r="U648" s="21">
        <f t="shared" si="106"/>
        <v>1.5541666666686069</v>
      </c>
      <c r="V648"/>
      <c r="W648" s="277">
        <v>1229</v>
      </c>
      <c r="X648" t="s">
        <v>1521</v>
      </c>
    </row>
    <row r="649" spans="1:24">
      <c r="A649" t="s">
        <v>18</v>
      </c>
      <c r="B649" s="261" t="s">
        <v>1535</v>
      </c>
      <c r="C649" s="155" t="s">
        <v>1187</v>
      </c>
      <c r="D649" s="155" t="s">
        <v>1519</v>
      </c>
      <c r="E649" s="155" t="s">
        <v>1188</v>
      </c>
      <c r="F649" s="259" t="s">
        <v>1189</v>
      </c>
      <c r="G649" s="209" t="s">
        <v>1065</v>
      </c>
      <c r="H649" s="155" t="s">
        <v>1190</v>
      </c>
      <c r="I649" s="38">
        <v>-41</v>
      </c>
      <c r="J649" s="38">
        <v>176</v>
      </c>
      <c r="K649" s="38">
        <v>60</v>
      </c>
      <c r="L649" s="38">
        <v>2019</v>
      </c>
      <c r="M649" s="261" t="s">
        <v>1535</v>
      </c>
      <c r="N649" s="157">
        <v>43494.142361111109</v>
      </c>
      <c r="O649" s="157">
        <v>43494.216666666667</v>
      </c>
      <c r="P649" s="157">
        <v>43494.277083333334</v>
      </c>
      <c r="Q649" s="157" t="s">
        <v>1536</v>
      </c>
      <c r="R649" s="38" t="s">
        <v>1533</v>
      </c>
      <c r="S649" s="239">
        <f t="shared" si="104"/>
        <v>6.0416666667151731E-2</v>
      </c>
      <c r="T649" s="239" t="e">
        <f t="shared" si="105"/>
        <v>#VALUE!</v>
      </c>
      <c r="U649" s="21">
        <f t="shared" si="106"/>
        <v>0.36250000000291038</v>
      </c>
      <c r="V649"/>
      <c r="W649" s="277">
        <v>1985</v>
      </c>
      <c r="X649" t="s">
        <v>1521</v>
      </c>
    </row>
    <row r="650" spans="1:24">
      <c r="A650" t="s">
        <v>18</v>
      </c>
      <c r="B650" s="261" t="s">
        <v>1537</v>
      </c>
      <c r="C650" s="155" t="s">
        <v>1187</v>
      </c>
      <c r="D650" s="155" t="s">
        <v>1519</v>
      </c>
      <c r="E650" s="155" t="s">
        <v>1188</v>
      </c>
      <c r="F650" s="259" t="s">
        <v>1189</v>
      </c>
      <c r="G650" s="209" t="s">
        <v>1065</v>
      </c>
      <c r="H650" s="155" t="s">
        <v>1190</v>
      </c>
      <c r="I650" s="38">
        <v>-41</v>
      </c>
      <c r="J650" s="38">
        <v>176</v>
      </c>
      <c r="K650" s="38">
        <v>60</v>
      </c>
      <c r="L650" s="38">
        <v>2019</v>
      </c>
      <c r="M650" s="261" t="s">
        <v>1537</v>
      </c>
      <c r="N650" s="157">
        <v>43493.05</v>
      </c>
      <c r="O650" s="157">
        <v>43493.163194444445</v>
      </c>
      <c r="P650" s="157">
        <v>43493.816666666666</v>
      </c>
      <c r="Q650" s="157">
        <v>43493.893055555556</v>
      </c>
      <c r="R650" s="38" t="s">
        <v>1533</v>
      </c>
      <c r="S650" s="239">
        <f t="shared" si="104"/>
        <v>0.65347222222044365</v>
      </c>
      <c r="T650" s="239">
        <f t="shared" si="105"/>
        <v>0.84305555555329192</v>
      </c>
      <c r="U650" s="21">
        <f t="shared" si="106"/>
        <v>3.9208333333226619</v>
      </c>
      <c r="V650"/>
      <c r="W650" s="277">
        <v>2405</v>
      </c>
      <c r="X650" t="s">
        <v>1521</v>
      </c>
    </row>
    <row r="651" spans="1:24">
      <c r="A651" t="s">
        <v>18</v>
      </c>
      <c r="B651" s="261" t="s">
        <v>1538</v>
      </c>
      <c r="C651" s="261" t="s">
        <v>1182</v>
      </c>
      <c r="D651" s="155" t="s">
        <v>488</v>
      </c>
      <c r="E651" s="155" t="s">
        <v>1183</v>
      </c>
      <c r="F651" s="259" t="s">
        <v>1539</v>
      </c>
      <c r="G651" s="209" t="s">
        <v>166</v>
      </c>
      <c r="H651" s="155" t="s">
        <v>1540</v>
      </c>
      <c r="I651" s="38">
        <v>28</v>
      </c>
      <c r="J651" s="237">
        <v>-42</v>
      </c>
      <c r="K651" s="259">
        <v>23</v>
      </c>
      <c r="L651" s="38">
        <v>2018</v>
      </c>
      <c r="M651" s="261" t="s">
        <v>1538</v>
      </c>
      <c r="N651" s="157">
        <v>43364.945138888892</v>
      </c>
      <c r="O651" s="157">
        <v>43364.981249999997</v>
      </c>
      <c r="P651" s="157">
        <v>43365.055555555555</v>
      </c>
      <c r="Q651" s="157">
        <v>43365.084722222222</v>
      </c>
      <c r="R651" s="38" t="s">
        <v>1541</v>
      </c>
      <c r="S651" s="239">
        <f t="shared" ref="S651:S657" si="107">P651 - O651</f>
        <v>7.4305555557657499E-2</v>
      </c>
      <c r="T651" s="239">
        <f t="shared" ref="T651:T657" si="108">Q651 - N651</f>
        <v>0.13958333332993789</v>
      </c>
      <c r="U651" s="21">
        <f t="shared" ref="U651:U657" si="109">((VALUE(S651)) * 24) * 0.25</f>
        <v>0.44583333334594499</v>
      </c>
      <c r="V651"/>
      <c r="W651" s="237">
        <v>781</v>
      </c>
      <c r="X651" s="155" t="s">
        <v>1542</v>
      </c>
    </row>
    <row r="652" spans="1:24">
      <c r="A652" t="s">
        <v>18</v>
      </c>
      <c r="B652" s="261" t="s">
        <v>1543</v>
      </c>
      <c r="C652" s="261" t="s">
        <v>1182</v>
      </c>
      <c r="D652" s="155" t="s">
        <v>488</v>
      </c>
      <c r="E652" s="155" t="s">
        <v>1183</v>
      </c>
      <c r="F652" s="259" t="s">
        <v>1539</v>
      </c>
      <c r="G652" s="209" t="s">
        <v>166</v>
      </c>
      <c r="H652" s="155" t="s">
        <v>1540</v>
      </c>
      <c r="I652" s="38">
        <v>28</v>
      </c>
      <c r="J652" s="38">
        <v>-42</v>
      </c>
      <c r="K652" s="259">
        <v>23</v>
      </c>
      <c r="L652" s="38">
        <v>2018</v>
      </c>
      <c r="M652" s="261" t="s">
        <v>1543</v>
      </c>
      <c r="N652" s="157">
        <v>43363.838194444441</v>
      </c>
      <c r="O652" s="157">
        <v>43363.863888888889</v>
      </c>
      <c r="P652" s="157">
        <v>43364.831944444442</v>
      </c>
      <c r="Q652" s="157">
        <v>43364.873611111114</v>
      </c>
      <c r="R652" s="38" t="s">
        <v>1544</v>
      </c>
      <c r="S652" s="239">
        <f t="shared" si="107"/>
        <v>0.96805555555329192</v>
      </c>
      <c r="T652" s="239">
        <f t="shared" si="108"/>
        <v>1.0354166666729725</v>
      </c>
      <c r="U652" s="21">
        <f t="shared" si="109"/>
        <v>5.8083333333197515</v>
      </c>
      <c r="V652"/>
      <c r="W652" s="38">
        <v>1567</v>
      </c>
      <c r="X652" t="s">
        <v>1545</v>
      </c>
    </row>
    <row r="653" spans="1:24">
      <c r="A653" t="s">
        <v>18</v>
      </c>
      <c r="B653" s="261" t="s">
        <v>1546</v>
      </c>
      <c r="C653" s="261" t="s">
        <v>1182</v>
      </c>
      <c r="D653" s="155" t="s">
        <v>488</v>
      </c>
      <c r="E653" s="155" t="s">
        <v>1183</v>
      </c>
      <c r="F653" s="259" t="s">
        <v>1539</v>
      </c>
      <c r="G653" s="209" t="s">
        <v>166</v>
      </c>
      <c r="H653" s="155" t="s">
        <v>1540</v>
      </c>
      <c r="I653" s="38">
        <v>28</v>
      </c>
      <c r="J653" s="38">
        <v>-42</v>
      </c>
      <c r="K653" s="259">
        <v>23</v>
      </c>
      <c r="L653" s="38">
        <v>2018</v>
      </c>
      <c r="M653" s="261" t="s">
        <v>1546</v>
      </c>
      <c r="N653" s="157">
        <v>43362.832638888889</v>
      </c>
      <c r="O653" s="157">
        <v>43362.863194444442</v>
      </c>
      <c r="P653" s="157">
        <v>43363.38958333333</v>
      </c>
      <c r="Q653" s="157">
        <v>43363.440972222219</v>
      </c>
      <c r="R653" s="38" t="s">
        <v>1541</v>
      </c>
      <c r="S653" s="239">
        <f t="shared" si="107"/>
        <v>0.52638888888759539</v>
      </c>
      <c r="T653" s="239">
        <f t="shared" si="108"/>
        <v>0.60833333332993789</v>
      </c>
      <c r="U653" s="21">
        <f t="shared" si="109"/>
        <v>3.1583333333255723</v>
      </c>
      <c r="V653"/>
      <c r="W653" s="38">
        <v>903</v>
      </c>
      <c r="X653" t="s">
        <v>1545</v>
      </c>
    </row>
    <row r="654" spans="1:24" ht="14">
      <c r="A654" t="s">
        <v>18</v>
      </c>
      <c r="B654" s="261" t="s">
        <v>1547</v>
      </c>
      <c r="C654" s="261" t="s">
        <v>1182</v>
      </c>
      <c r="D654" s="155" t="s">
        <v>488</v>
      </c>
      <c r="E654" s="155" t="s">
        <v>1183</v>
      </c>
      <c r="F654" s="259" t="s">
        <v>1539</v>
      </c>
      <c r="G654" s="209" t="s">
        <v>166</v>
      </c>
      <c r="H654" s="155" t="s">
        <v>1540</v>
      </c>
      <c r="I654" s="38">
        <v>28</v>
      </c>
      <c r="J654" s="38">
        <v>-42</v>
      </c>
      <c r="K654" s="259">
        <v>23</v>
      </c>
      <c r="L654" s="38">
        <v>2018</v>
      </c>
      <c r="M654" s="261" t="s">
        <v>1547</v>
      </c>
      <c r="N654" s="157">
        <v>43361.508333333331</v>
      </c>
      <c r="O654" s="157">
        <v>43361.536111111112</v>
      </c>
      <c r="P654" s="157">
        <v>43362.467361111114</v>
      </c>
      <c r="Q654" s="157">
        <v>43362.508333333331</v>
      </c>
      <c r="R654" s="38" t="s">
        <v>1544</v>
      </c>
      <c r="S654" s="239">
        <f t="shared" si="107"/>
        <v>0.93125000000145519</v>
      </c>
      <c r="T654" s="239">
        <f t="shared" si="108"/>
        <v>1</v>
      </c>
      <c r="U654" s="21">
        <f t="shared" si="109"/>
        <v>5.5875000000087311</v>
      </c>
      <c r="V654"/>
      <c r="W654" s="276">
        <v>849</v>
      </c>
      <c r="X654" t="s">
        <v>1548</v>
      </c>
    </row>
    <row r="655" spans="1:24" ht="14">
      <c r="A655" t="s">
        <v>18</v>
      </c>
      <c r="B655" s="261" t="s">
        <v>1549</v>
      </c>
      <c r="C655" s="261" t="s">
        <v>1182</v>
      </c>
      <c r="D655" s="155" t="s">
        <v>488</v>
      </c>
      <c r="E655" s="155" t="s">
        <v>1183</v>
      </c>
      <c r="F655" s="259" t="s">
        <v>1539</v>
      </c>
      <c r="G655" s="209" t="s">
        <v>166</v>
      </c>
      <c r="H655" s="155" t="s">
        <v>1540</v>
      </c>
      <c r="I655" s="38">
        <v>28</v>
      </c>
      <c r="J655" s="38">
        <v>-42</v>
      </c>
      <c r="K655" s="259">
        <v>23</v>
      </c>
      <c r="L655" s="38">
        <v>2018</v>
      </c>
      <c r="M655" s="261" t="s">
        <v>1549</v>
      </c>
      <c r="N655" s="275">
        <v>43360.171527777777</v>
      </c>
      <c r="O655" s="180">
        <v>43360.195833333331</v>
      </c>
      <c r="P655" s="157">
        <v>43360.966666666667</v>
      </c>
      <c r="Q655" s="157">
        <v>43361.004861111112</v>
      </c>
      <c r="R655" s="38" t="s">
        <v>1541</v>
      </c>
      <c r="S655" s="239">
        <f t="shared" si="107"/>
        <v>0.77083333333575865</v>
      </c>
      <c r="T655" s="239">
        <f t="shared" si="108"/>
        <v>0.83333333333575865</v>
      </c>
      <c r="U655" s="21">
        <f t="shared" si="109"/>
        <v>4.6250000000145519</v>
      </c>
      <c r="V655"/>
      <c r="W655" s="276">
        <v>857</v>
      </c>
      <c r="X655" t="s">
        <v>1545</v>
      </c>
    </row>
    <row r="656" spans="1:24">
      <c r="A656" t="s">
        <v>18</v>
      </c>
      <c r="B656" s="261" t="s">
        <v>1550</v>
      </c>
      <c r="C656" s="261" t="s">
        <v>1182</v>
      </c>
      <c r="D656" s="155" t="s">
        <v>488</v>
      </c>
      <c r="E656" s="155" t="s">
        <v>1183</v>
      </c>
      <c r="F656" s="259" t="s">
        <v>1539</v>
      </c>
      <c r="G656" s="209" t="s">
        <v>166</v>
      </c>
      <c r="H656" s="155" t="s">
        <v>1540</v>
      </c>
      <c r="I656" s="38">
        <v>28</v>
      </c>
      <c r="J656" s="38">
        <v>-42</v>
      </c>
      <c r="K656" s="259">
        <v>23</v>
      </c>
      <c r="L656" s="38">
        <v>2018</v>
      </c>
      <c r="M656" s="261" t="s">
        <v>1550</v>
      </c>
      <c r="N656" s="157">
        <v>43359.423611111109</v>
      </c>
      <c r="O656" s="157">
        <v>43359.522916666669</v>
      </c>
      <c r="P656" s="157">
        <v>43359.973611111112</v>
      </c>
      <c r="Q656" s="157">
        <v>43360.006944444445</v>
      </c>
      <c r="R656" s="38" t="s">
        <v>1541</v>
      </c>
      <c r="S656" s="239">
        <f t="shared" si="107"/>
        <v>0.45069444444379769</v>
      </c>
      <c r="T656" s="239">
        <f t="shared" si="108"/>
        <v>0.58333333333575865</v>
      </c>
      <c r="U656" s="21">
        <f t="shared" si="109"/>
        <v>2.7041666666627862</v>
      </c>
      <c r="V656"/>
      <c r="W656" s="38">
        <v>858</v>
      </c>
      <c r="X656" t="s">
        <v>1551</v>
      </c>
    </row>
    <row r="657" spans="1:24">
      <c r="A657" t="s">
        <v>18</v>
      </c>
      <c r="B657" s="261" t="s">
        <v>1552</v>
      </c>
      <c r="C657" s="261" t="s">
        <v>1182</v>
      </c>
      <c r="D657" s="155" t="s">
        <v>488</v>
      </c>
      <c r="E657" s="155" t="s">
        <v>1183</v>
      </c>
      <c r="F657" s="259" t="s">
        <v>1539</v>
      </c>
      <c r="G657" s="209" t="s">
        <v>166</v>
      </c>
      <c r="H657" s="155" t="s">
        <v>1540</v>
      </c>
      <c r="I657" s="38">
        <v>28</v>
      </c>
      <c r="J657" s="38">
        <v>-42</v>
      </c>
      <c r="K657" s="259">
        <v>23</v>
      </c>
      <c r="L657" s="38">
        <v>2018</v>
      </c>
      <c r="M657" s="261" t="s">
        <v>1552</v>
      </c>
      <c r="N657" s="157">
        <v>43354.600694444445</v>
      </c>
      <c r="O657" s="180">
        <v>43354.620833333334</v>
      </c>
      <c r="P657" s="157">
        <v>43354.656944444447</v>
      </c>
      <c r="Q657" s="157">
        <v>43354.698611111111</v>
      </c>
      <c r="R657" s="38" t="s">
        <v>1553</v>
      </c>
      <c r="S657" s="239">
        <f t="shared" si="107"/>
        <v>3.6111111112404615E-2</v>
      </c>
      <c r="T657" s="239">
        <f t="shared" si="108"/>
        <v>9.7916666665696539E-2</v>
      </c>
      <c r="U657" s="21">
        <f t="shared" si="109"/>
        <v>0.21666666667442769</v>
      </c>
      <c r="V657"/>
      <c r="W657" s="38">
        <v>466</v>
      </c>
      <c r="X657" t="s">
        <v>1554</v>
      </c>
    </row>
    <row r="658" spans="1:24">
      <c r="A658" t="s">
        <v>18</v>
      </c>
      <c r="B658" s="264" t="s">
        <v>1555</v>
      </c>
      <c r="C658" s="261" t="s">
        <v>1556</v>
      </c>
      <c r="D658" s="155" t="s">
        <v>883</v>
      </c>
      <c r="E658" s="261" t="s">
        <v>1557</v>
      </c>
      <c r="F658" s="259" t="s">
        <v>1180</v>
      </c>
      <c r="G658" s="209" t="s">
        <v>273</v>
      </c>
      <c r="H658" s="155" t="s">
        <v>1128</v>
      </c>
      <c r="I658" s="38">
        <v>45</v>
      </c>
      <c r="J658" s="38">
        <v>-129</v>
      </c>
      <c r="K658" s="259">
        <v>9</v>
      </c>
      <c r="L658" s="38">
        <v>2018</v>
      </c>
      <c r="M658" s="264" t="s">
        <v>1555</v>
      </c>
      <c r="N658" s="157">
        <v>43333.817673611113</v>
      </c>
      <c r="O658" s="157">
        <v>43333.861747685187</v>
      </c>
      <c r="P658" s="157">
        <v>43335.933599537035</v>
      </c>
      <c r="Q658" s="157">
        <v>43336.007638888892</v>
      </c>
      <c r="R658" s="38" t="s">
        <v>1558</v>
      </c>
      <c r="S658" s="239">
        <f>P658 - O658</f>
        <v>2.0718518518478959</v>
      </c>
      <c r="T658" s="239">
        <f>Q658 - N658</f>
        <v>2.1899652777792653</v>
      </c>
      <c r="U658" s="21">
        <f>((VALUE(S658)) * 24) * 0.25</f>
        <v>12.431111111087375</v>
      </c>
      <c r="V658"/>
      <c r="W658">
        <v>1717</v>
      </c>
      <c r="X658" t="s">
        <v>1559</v>
      </c>
    </row>
    <row r="659" spans="1:24">
      <c r="A659" t="s">
        <v>18</v>
      </c>
      <c r="B659" s="264" t="s">
        <v>1560</v>
      </c>
      <c r="C659" s="261" t="s">
        <v>1556</v>
      </c>
      <c r="D659" s="155" t="s">
        <v>883</v>
      </c>
      <c r="E659" s="261" t="s">
        <v>1557</v>
      </c>
      <c r="F659" s="259" t="s">
        <v>1180</v>
      </c>
      <c r="G659" s="209" t="s">
        <v>273</v>
      </c>
      <c r="H659" s="155" t="s">
        <v>1128</v>
      </c>
      <c r="I659" s="38">
        <v>45</v>
      </c>
      <c r="J659" s="38">
        <v>-129</v>
      </c>
      <c r="K659" s="259">
        <v>9</v>
      </c>
      <c r="L659" s="38">
        <v>2018</v>
      </c>
      <c r="M659" s="264" t="s">
        <v>1560</v>
      </c>
      <c r="N659" s="157">
        <v>43336.153090277781</v>
      </c>
      <c r="O659" s="157">
        <v>43336.196087962962</v>
      </c>
      <c r="P659" s="157">
        <v>43337.687650462962</v>
      </c>
      <c r="Q659" s="157">
        <v>43337.735844907409</v>
      </c>
      <c r="R659" s="38" t="s">
        <v>1558</v>
      </c>
      <c r="S659" s="239">
        <f>P659 - O659</f>
        <v>1.4915624999994179</v>
      </c>
      <c r="T659" s="239">
        <f>Q659 - N659</f>
        <v>1.5827546296277433</v>
      </c>
      <c r="U659" s="21">
        <f>((VALUE(S659)) * 24) * 0.25</f>
        <v>8.9493749999965075</v>
      </c>
      <c r="V659"/>
      <c r="W659">
        <v>1717</v>
      </c>
      <c r="X659" t="s">
        <v>1559</v>
      </c>
    </row>
    <row r="660" spans="1:24" ht="14">
      <c r="A660" t="s">
        <v>18</v>
      </c>
      <c r="B660" s="261" t="s">
        <v>1561</v>
      </c>
      <c r="C660" s="264" t="s">
        <v>1175</v>
      </c>
      <c r="D660" s="155" t="s">
        <v>883</v>
      </c>
      <c r="E660" t="s">
        <v>1176</v>
      </c>
      <c r="F660" s="259" t="s">
        <v>719</v>
      </c>
      <c r="G660" s="209" t="s">
        <v>273</v>
      </c>
      <c r="H660" s="261" t="s">
        <v>1562</v>
      </c>
      <c r="I660" s="274">
        <v>47.917499999999997</v>
      </c>
      <c r="J660" s="274">
        <v>-129.13749999999999</v>
      </c>
      <c r="K660" s="259">
        <v>9</v>
      </c>
      <c r="L660" s="38">
        <v>2018</v>
      </c>
      <c r="M660" s="261" t="s">
        <v>1561</v>
      </c>
      <c r="N660" s="157">
        <v>43324.656261574077</v>
      </c>
      <c r="O660" s="157">
        <v>43324.715173611112</v>
      </c>
      <c r="P660" s="157">
        <v>43324.990034722221</v>
      </c>
      <c r="Q660" s="157">
        <v>43325.05972222222</v>
      </c>
      <c r="R660" s="38" t="s">
        <v>1563</v>
      </c>
      <c r="S660" s="239">
        <f>P660 - O660</f>
        <v>0.27486111110920319</v>
      </c>
      <c r="T660" s="239">
        <f>Q660 - N660</f>
        <v>0.403460648143664</v>
      </c>
      <c r="U660" s="21">
        <f>((VALUE(S660)) * 24) * 0.25</f>
        <v>1.6491666666552192</v>
      </c>
      <c r="V660"/>
      <c r="W660" s="273">
        <v>2293</v>
      </c>
      <c r="X660" t="s">
        <v>1564</v>
      </c>
    </row>
    <row r="661" spans="1:24" ht="14">
      <c r="A661" t="s">
        <v>18</v>
      </c>
      <c r="B661" s="261" t="s">
        <v>1565</v>
      </c>
      <c r="C661" s="264" t="s">
        <v>1175</v>
      </c>
      <c r="D661" s="155" t="s">
        <v>883</v>
      </c>
      <c r="E661" t="s">
        <v>1176</v>
      </c>
      <c r="F661" s="259" t="s">
        <v>719</v>
      </c>
      <c r="G661" s="209" t="s">
        <v>273</v>
      </c>
      <c r="H661" s="261" t="s">
        <v>1562</v>
      </c>
      <c r="I661" s="274">
        <v>47.917499999999997</v>
      </c>
      <c r="J661" s="274">
        <v>-129.13749999999999</v>
      </c>
      <c r="K661" s="259">
        <v>9</v>
      </c>
      <c r="L661" s="38">
        <v>2018</v>
      </c>
      <c r="M661" s="261" t="s">
        <v>1565</v>
      </c>
      <c r="N661" s="157">
        <v>43322.970833333333</v>
      </c>
      <c r="O661" s="157">
        <v>43323.054166666669</v>
      </c>
      <c r="P661" s="157">
        <v>43323.400694444441</v>
      </c>
      <c r="Q661" s="157">
        <v>43323.467361111114</v>
      </c>
      <c r="R661" s="38" t="s">
        <v>1563</v>
      </c>
      <c r="S661" s="239">
        <f>P661 - O661</f>
        <v>0.34652777777228039</v>
      </c>
      <c r="T661" s="239">
        <f>Q661 - N661</f>
        <v>0.49652777778101154</v>
      </c>
      <c r="U661" s="21">
        <f>((VALUE(S661)) * 24) * 0.25</f>
        <v>2.0791666666336823</v>
      </c>
      <c r="V661"/>
      <c r="W661" s="273">
        <v>2311</v>
      </c>
      <c r="X661" t="s">
        <v>1564</v>
      </c>
    </row>
    <row r="662" spans="1:24">
      <c r="A662" t="s">
        <v>18</v>
      </c>
      <c r="B662" s="261" t="s">
        <v>1566</v>
      </c>
      <c r="C662" s="264" t="s">
        <v>1175</v>
      </c>
      <c r="D662" s="155" t="s">
        <v>883</v>
      </c>
      <c r="E662" t="s">
        <v>1176</v>
      </c>
      <c r="F662" s="259" t="s">
        <v>719</v>
      </c>
      <c r="G662" s="209" t="s">
        <v>273</v>
      </c>
      <c r="H662" s="261" t="s">
        <v>1562</v>
      </c>
      <c r="I662" s="274">
        <v>47.917499999999997</v>
      </c>
      <c r="J662" s="274">
        <v>-129.13749999999999</v>
      </c>
      <c r="K662" s="259">
        <v>9</v>
      </c>
      <c r="L662" s="38">
        <v>2018</v>
      </c>
      <c r="M662" s="261" t="s">
        <v>1566</v>
      </c>
      <c r="N662" s="157">
        <v>43322.293749999997</v>
      </c>
      <c r="O662" s="157">
        <v>43322.355555555558</v>
      </c>
      <c r="P662" s="157">
        <v>43322.744444444441</v>
      </c>
      <c r="Q662" s="157">
        <v>43322.81527777778</v>
      </c>
      <c r="R662" s="38" t="s">
        <v>1563</v>
      </c>
      <c r="S662" s="239">
        <f>P662 - O662</f>
        <v>0.38888888888322981</v>
      </c>
      <c r="T662" s="239">
        <f>Q662 - N662</f>
        <v>0.52152777778246673</v>
      </c>
      <c r="U662" s="21">
        <f>((VALUE(S662)) * 24) * 0.25</f>
        <v>2.3333333332993789</v>
      </c>
      <c r="V662"/>
      <c r="W662" s="259">
        <v>2197</v>
      </c>
      <c r="X662" t="s">
        <v>1564</v>
      </c>
    </row>
    <row r="663" spans="1:24">
      <c r="A663" t="s">
        <v>18</v>
      </c>
      <c r="B663" s="268" t="s">
        <v>1567</v>
      </c>
      <c r="C663" s="261" t="s">
        <v>1568</v>
      </c>
      <c r="D663" s="155" t="s">
        <v>1519</v>
      </c>
      <c r="E663" s="264" t="s">
        <v>1173</v>
      </c>
      <c r="F663" s="259" t="s">
        <v>1569</v>
      </c>
      <c r="G663" s="209" t="s">
        <v>273</v>
      </c>
      <c r="H663" s="155" t="s">
        <v>1128</v>
      </c>
      <c r="I663" s="38">
        <v>44</v>
      </c>
      <c r="J663" s="38">
        <v>-124</v>
      </c>
      <c r="K663" s="259">
        <v>10</v>
      </c>
      <c r="L663" s="38">
        <v>2018</v>
      </c>
      <c r="M663" s="268" t="s">
        <v>1567</v>
      </c>
      <c r="N663" s="157">
        <v>43313.383333333331</v>
      </c>
      <c r="O663" s="157">
        <v>43313.515277777777</v>
      </c>
      <c r="P663" s="180">
        <v>43313.688194444447</v>
      </c>
      <c r="Q663" s="157">
        <v>43313.695138888892</v>
      </c>
      <c r="R663" s="269" t="s">
        <v>1570</v>
      </c>
      <c r="S663" s="239">
        <f t="shared" ref="S663:S679" si="110">P663 - O663</f>
        <v>0.17291666667006211</v>
      </c>
      <c r="T663" s="239">
        <f t="shared" ref="T663:T679" si="111">Q663 - N663</f>
        <v>0.31180555556056788</v>
      </c>
      <c r="U663" s="21">
        <f t="shared" ref="U663:U679" si="112">((VALUE(S663)) * 24) * 0.25</f>
        <v>1.0375000000203727</v>
      </c>
      <c r="V663"/>
      <c r="W663" s="223">
        <v>2896</v>
      </c>
      <c r="X663" t="s">
        <v>1571</v>
      </c>
    </row>
    <row r="664" spans="1:24">
      <c r="A664" t="s">
        <v>18</v>
      </c>
      <c r="B664" s="261" t="s">
        <v>1572</v>
      </c>
      <c r="C664" s="261" t="s">
        <v>1568</v>
      </c>
      <c r="D664" s="155" t="s">
        <v>1519</v>
      </c>
      <c r="E664" s="264" t="s">
        <v>1173</v>
      </c>
      <c r="F664" s="259" t="s">
        <v>1569</v>
      </c>
      <c r="G664" s="209" t="s">
        <v>273</v>
      </c>
      <c r="H664" s="155" t="s">
        <v>1128</v>
      </c>
      <c r="I664" s="38">
        <v>44</v>
      </c>
      <c r="J664" s="38">
        <v>-124</v>
      </c>
      <c r="K664" s="259">
        <v>9</v>
      </c>
      <c r="L664" s="38">
        <v>2018</v>
      </c>
      <c r="M664" s="261" t="s">
        <v>1572</v>
      </c>
      <c r="N664" s="157">
        <v>43312.461805555555</v>
      </c>
      <c r="O664" s="157">
        <v>43312.547222222223</v>
      </c>
      <c r="P664" s="157">
        <v>43312.572916666664</v>
      </c>
      <c r="Q664" s="157">
        <v>43312.651388888888</v>
      </c>
      <c r="R664" s="38" t="s">
        <v>1573</v>
      </c>
      <c r="S664" s="239">
        <f t="shared" si="110"/>
        <v>2.569444444088731E-2</v>
      </c>
      <c r="T664" s="239">
        <f t="shared" si="111"/>
        <v>0.18958333333284827</v>
      </c>
      <c r="U664" s="21">
        <f t="shared" si="112"/>
        <v>0.15416666664532386</v>
      </c>
      <c r="V664"/>
      <c r="W664" s="271">
        <v>2606</v>
      </c>
      <c r="X664" s="155" t="s">
        <v>1574</v>
      </c>
    </row>
    <row r="665" spans="1:24">
      <c r="A665" t="s">
        <v>18</v>
      </c>
      <c r="B665" s="261" t="s">
        <v>1575</v>
      </c>
      <c r="C665" s="261" t="s">
        <v>1568</v>
      </c>
      <c r="D665" s="155" t="s">
        <v>1519</v>
      </c>
      <c r="E665" s="264" t="s">
        <v>1173</v>
      </c>
      <c r="F665" s="259" t="s">
        <v>1569</v>
      </c>
      <c r="G665" s="209" t="s">
        <v>273</v>
      </c>
      <c r="H665" s="155" t="s">
        <v>1128</v>
      </c>
      <c r="I665" s="38">
        <v>44</v>
      </c>
      <c r="J665" s="38">
        <v>-124</v>
      </c>
      <c r="K665" s="259">
        <v>9</v>
      </c>
      <c r="L665" s="38">
        <v>2018</v>
      </c>
      <c r="M665" s="261" t="s">
        <v>1575</v>
      </c>
      <c r="N665" s="157">
        <v>43312.126388888886</v>
      </c>
      <c r="O665" s="157">
        <v>43312.172222222223</v>
      </c>
      <c r="P665" s="157">
        <v>43312.320138888892</v>
      </c>
      <c r="Q665" s="157">
        <v>43312.363194444442</v>
      </c>
      <c r="R665" s="38" t="s">
        <v>1576</v>
      </c>
      <c r="S665" s="239">
        <f t="shared" si="110"/>
        <v>0.14791666666860692</v>
      </c>
      <c r="T665" s="239">
        <f t="shared" si="111"/>
        <v>0.23680555555620231</v>
      </c>
      <c r="U665" s="21">
        <f t="shared" si="112"/>
        <v>0.88750000001164153</v>
      </c>
      <c r="V665"/>
      <c r="W665" s="223">
        <v>1522</v>
      </c>
      <c r="X665" t="s">
        <v>1577</v>
      </c>
    </row>
    <row r="666" spans="1:24">
      <c r="A666" t="s">
        <v>18</v>
      </c>
      <c r="B666" s="261" t="s">
        <v>1578</v>
      </c>
      <c r="C666" s="261" t="s">
        <v>1568</v>
      </c>
      <c r="D666" s="155" t="s">
        <v>1519</v>
      </c>
      <c r="E666" s="264" t="s">
        <v>1173</v>
      </c>
      <c r="F666" s="259" t="s">
        <v>1569</v>
      </c>
      <c r="G666" s="209" t="s">
        <v>273</v>
      </c>
      <c r="H666" s="155" t="s">
        <v>1128</v>
      </c>
      <c r="I666" s="38">
        <v>44</v>
      </c>
      <c r="J666" s="38">
        <v>-124</v>
      </c>
      <c r="K666" s="259">
        <v>9</v>
      </c>
      <c r="L666" s="38">
        <v>2018</v>
      </c>
      <c r="M666" s="261" t="s">
        <v>1578</v>
      </c>
      <c r="N666" s="157">
        <v>43311.668055555558</v>
      </c>
      <c r="O666" s="157">
        <v>43311.717361111114</v>
      </c>
      <c r="P666" s="157">
        <v>43312.013194444444</v>
      </c>
      <c r="Q666" s="157">
        <v>43312.080555555556</v>
      </c>
      <c r="R666" s="38" t="s">
        <v>1576</v>
      </c>
      <c r="S666" s="239">
        <f t="shared" si="110"/>
        <v>0.29583333332993789</v>
      </c>
      <c r="T666" s="239">
        <f t="shared" si="111"/>
        <v>0.41249999999854481</v>
      </c>
      <c r="U666" s="21">
        <f t="shared" si="112"/>
        <v>1.7749999999796273</v>
      </c>
      <c r="V666"/>
      <c r="W666" s="223">
        <v>1518</v>
      </c>
      <c r="X666" t="s">
        <v>1579</v>
      </c>
    </row>
    <row r="667" spans="1:24">
      <c r="A667" t="s">
        <v>18</v>
      </c>
      <c r="B667" s="261" t="s">
        <v>1580</v>
      </c>
      <c r="C667" s="261" t="s">
        <v>1568</v>
      </c>
      <c r="D667" s="155" t="s">
        <v>1519</v>
      </c>
      <c r="E667" s="264" t="s">
        <v>1173</v>
      </c>
      <c r="F667" s="259" t="s">
        <v>1569</v>
      </c>
      <c r="G667" s="209" t="s">
        <v>273</v>
      </c>
      <c r="H667" s="155" t="s">
        <v>1128</v>
      </c>
      <c r="I667" s="38">
        <v>44</v>
      </c>
      <c r="J667" s="38">
        <v>-124</v>
      </c>
      <c r="K667" s="259">
        <v>9</v>
      </c>
      <c r="L667" s="38">
        <v>2018</v>
      </c>
      <c r="M667" s="261" t="s">
        <v>1580</v>
      </c>
      <c r="N667" s="157">
        <v>43310.654166666667</v>
      </c>
      <c r="O667" s="157">
        <v>43310.709027777775</v>
      </c>
      <c r="P667" s="157">
        <v>43311.543749999997</v>
      </c>
      <c r="Q667" s="157">
        <v>43311.595833333333</v>
      </c>
      <c r="R667" s="38" t="s">
        <v>1576</v>
      </c>
      <c r="S667" s="239">
        <f t="shared" si="110"/>
        <v>0.83472222222189885</v>
      </c>
      <c r="T667" s="239">
        <f t="shared" si="111"/>
        <v>0.94166666666569654</v>
      </c>
      <c r="U667" s="21">
        <f t="shared" si="112"/>
        <v>5.0083333333313931</v>
      </c>
      <c r="V667"/>
      <c r="W667" s="223">
        <v>1542</v>
      </c>
      <c r="X667" t="s">
        <v>1581</v>
      </c>
    </row>
    <row r="668" spans="1:24">
      <c r="A668" t="s">
        <v>18</v>
      </c>
      <c r="B668" s="261" t="s">
        <v>1582</v>
      </c>
      <c r="C668" s="261" t="s">
        <v>1568</v>
      </c>
      <c r="D668" s="155" t="s">
        <v>1519</v>
      </c>
      <c r="E668" s="264" t="s">
        <v>1173</v>
      </c>
      <c r="F668" s="259" t="s">
        <v>1569</v>
      </c>
      <c r="G668" s="209" t="s">
        <v>273</v>
      </c>
      <c r="H668" s="155" t="s">
        <v>1128</v>
      </c>
      <c r="I668" s="38">
        <v>44</v>
      </c>
      <c r="J668" s="38">
        <v>-124</v>
      </c>
      <c r="K668" s="259">
        <v>9</v>
      </c>
      <c r="L668" s="38">
        <v>2018</v>
      </c>
      <c r="M668" s="261" t="s">
        <v>1582</v>
      </c>
      <c r="N668" s="157">
        <v>43309.938194444447</v>
      </c>
      <c r="O668" s="157">
        <v>43309.984722222223</v>
      </c>
      <c r="P668" s="157">
        <v>43310.206250000003</v>
      </c>
      <c r="Q668" s="157">
        <v>43310.249305555553</v>
      </c>
      <c r="R668" s="38" t="s">
        <v>1576</v>
      </c>
      <c r="S668" s="239">
        <f t="shared" si="110"/>
        <v>0.22152777777955635</v>
      </c>
      <c r="T668" s="239">
        <f t="shared" si="111"/>
        <v>0.31111111110658385</v>
      </c>
      <c r="U668" s="21">
        <f t="shared" si="112"/>
        <v>1.3291666666773381</v>
      </c>
      <c r="V668"/>
      <c r="W668" s="223">
        <v>1541</v>
      </c>
      <c r="X668" t="s">
        <v>1583</v>
      </c>
    </row>
    <row r="669" spans="1:24">
      <c r="A669" t="s">
        <v>18</v>
      </c>
      <c r="B669" s="261" t="s">
        <v>1584</v>
      </c>
      <c r="C669" s="261" t="s">
        <v>1568</v>
      </c>
      <c r="D669" s="155" t="s">
        <v>1519</v>
      </c>
      <c r="E669" s="264" t="s">
        <v>1173</v>
      </c>
      <c r="F669" s="259" t="s">
        <v>1569</v>
      </c>
      <c r="G669" s="209" t="s">
        <v>273</v>
      </c>
      <c r="H669" s="155" t="s">
        <v>1128</v>
      </c>
      <c r="I669" s="38">
        <v>44</v>
      </c>
      <c r="J669" s="38">
        <v>-124</v>
      </c>
      <c r="K669" s="259">
        <v>9</v>
      </c>
      <c r="L669" s="38">
        <v>2018</v>
      </c>
      <c r="M669" s="261" t="s">
        <v>1584</v>
      </c>
      <c r="N669" s="157">
        <v>43309.700694444444</v>
      </c>
      <c r="O669" s="157">
        <v>43309.709722222222</v>
      </c>
      <c r="P669" s="157">
        <v>43309.740972222222</v>
      </c>
      <c r="Q669" s="157">
        <v>43309.756944444445</v>
      </c>
      <c r="R669" s="38" t="s">
        <v>1573</v>
      </c>
      <c r="S669" s="239">
        <f t="shared" si="110"/>
        <v>3.125E-2</v>
      </c>
      <c r="T669" s="239">
        <f t="shared" si="111"/>
        <v>5.6250000001455192E-2</v>
      </c>
      <c r="U669" s="21">
        <f t="shared" si="112"/>
        <v>0.1875</v>
      </c>
      <c r="V669"/>
      <c r="W669" s="223">
        <v>610</v>
      </c>
      <c r="X669" t="s">
        <v>1585</v>
      </c>
    </row>
    <row r="670" spans="1:24">
      <c r="A670" t="s">
        <v>18</v>
      </c>
      <c r="B670" s="261" t="s">
        <v>1586</v>
      </c>
      <c r="C670" s="261" t="s">
        <v>1568</v>
      </c>
      <c r="D670" s="155" t="s">
        <v>1519</v>
      </c>
      <c r="E670" s="264" t="s">
        <v>1173</v>
      </c>
      <c r="F670" s="259" t="s">
        <v>1569</v>
      </c>
      <c r="G670" s="209" t="s">
        <v>273</v>
      </c>
      <c r="H670" s="155" t="s">
        <v>1128</v>
      </c>
      <c r="I670" s="38">
        <v>44</v>
      </c>
      <c r="J670" s="38">
        <v>-124</v>
      </c>
      <c r="K670" s="259">
        <v>9</v>
      </c>
      <c r="L670" s="38">
        <v>2018</v>
      </c>
      <c r="M670" s="261" t="s">
        <v>1586</v>
      </c>
      <c r="N670" s="157">
        <v>43309.219444444447</v>
      </c>
      <c r="O670" s="157">
        <v>43309.238194444442</v>
      </c>
      <c r="P670" s="157">
        <v>43309.388888888891</v>
      </c>
      <c r="Q670" s="157">
        <v>43309.46875</v>
      </c>
      <c r="R670" s="38" t="s">
        <v>1573</v>
      </c>
      <c r="S670" s="239">
        <f t="shared" si="110"/>
        <v>0.15069444444816327</v>
      </c>
      <c r="T670" s="239">
        <f t="shared" si="111"/>
        <v>0.24930555555329192</v>
      </c>
      <c r="U670" s="21">
        <f t="shared" si="112"/>
        <v>0.9041666666889796</v>
      </c>
      <c r="V670"/>
      <c r="W670" s="223">
        <v>2610</v>
      </c>
      <c r="X670" t="s">
        <v>1587</v>
      </c>
    </row>
    <row r="671" spans="1:24">
      <c r="A671" t="s">
        <v>18</v>
      </c>
      <c r="B671" s="261" t="s">
        <v>1588</v>
      </c>
      <c r="C671" s="261" t="s">
        <v>1568</v>
      </c>
      <c r="D671" s="155" t="s">
        <v>1519</v>
      </c>
      <c r="E671" s="264" t="s">
        <v>1173</v>
      </c>
      <c r="F671" s="259" t="s">
        <v>1569</v>
      </c>
      <c r="G671" s="209" t="s">
        <v>273</v>
      </c>
      <c r="H671" s="155" t="s">
        <v>1128</v>
      </c>
      <c r="I671" s="38">
        <v>44</v>
      </c>
      <c r="J671" s="38">
        <v>-124</v>
      </c>
      <c r="K671" s="259">
        <v>9</v>
      </c>
      <c r="L671" s="38">
        <v>2018</v>
      </c>
      <c r="M671" s="261" t="s">
        <v>1588</v>
      </c>
      <c r="N671" s="157">
        <v>43308.677083333336</v>
      </c>
      <c r="O671" s="157">
        <v>43308.729861111111</v>
      </c>
      <c r="P671" s="157">
        <v>43308.893750000003</v>
      </c>
      <c r="Q671" s="157">
        <v>43308.941666666666</v>
      </c>
      <c r="R671" s="38" t="s">
        <v>1576</v>
      </c>
      <c r="S671" s="239">
        <f t="shared" si="110"/>
        <v>0.16388888889196096</v>
      </c>
      <c r="T671" s="239">
        <f t="shared" si="111"/>
        <v>0.26458333332993789</v>
      </c>
      <c r="U671" s="21">
        <f t="shared" si="112"/>
        <v>0.98333333335176576</v>
      </c>
      <c r="V671"/>
      <c r="W671" s="223">
        <v>1542</v>
      </c>
      <c r="X671" t="s">
        <v>1589</v>
      </c>
    </row>
    <row r="672" spans="1:24">
      <c r="A672" t="s">
        <v>18</v>
      </c>
      <c r="B672" s="261" t="s">
        <v>1590</v>
      </c>
      <c r="C672" s="261" t="s">
        <v>1568</v>
      </c>
      <c r="D672" s="155" t="s">
        <v>1519</v>
      </c>
      <c r="E672" s="264" t="s">
        <v>1173</v>
      </c>
      <c r="F672" s="259" t="s">
        <v>1569</v>
      </c>
      <c r="G672" s="209" t="s">
        <v>273</v>
      </c>
      <c r="H672" s="155" t="s">
        <v>1128</v>
      </c>
      <c r="I672" s="38">
        <v>44</v>
      </c>
      <c r="J672" s="38">
        <v>-124</v>
      </c>
      <c r="K672" s="259">
        <v>9</v>
      </c>
      <c r="L672" s="38">
        <v>2018</v>
      </c>
      <c r="M672" s="261" t="s">
        <v>1590</v>
      </c>
      <c r="N672" s="157">
        <v>43307.87777777778</v>
      </c>
      <c r="O672" s="157">
        <v>43307.900694444441</v>
      </c>
      <c r="P672" s="157">
        <v>43308.123611111114</v>
      </c>
      <c r="Q672" s="157">
        <v>43308.129166666666</v>
      </c>
      <c r="R672" s="38" t="s">
        <v>1573</v>
      </c>
      <c r="S672" s="239">
        <f t="shared" si="110"/>
        <v>0.2229166666729725</v>
      </c>
      <c r="T672" s="239">
        <f t="shared" si="111"/>
        <v>0.25138888888614019</v>
      </c>
      <c r="U672" s="21">
        <f t="shared" si="112"/>
        <v>1.337500000037835</v>
      </c>
      <c r="V672"/>
      <c r="W672" s="223">
        <v>2610</v>
      </c>
      <c r="X672" t="s">
        <v>1591</v>
      </c>
    </row>
    <row r="673" spans="1:24">
      <c r="A673" t="s">
        <v>18</v>
      </c>
      <c r="B673" s="261" t="s">
        <v>1592</v>
      </c>
      <c r="C673" s="261" t="s">
        <v>1568</v>
      </c>
      <c r="D673" s="155" t="s">
        <v>1519</v>
      </c>
      <c r="E673" s="264" t="s">
        <v>1173</v>
      </c>
      <c r="F673" s="259" t="s">
        <v>1569</v>
      </c>
      <c r="G673" s="209" t="s">
        <v>273</v>
      </c>
      <c r="H673" s="155" t="s">
        <v>1128</v>
      </c>
      <c r="I673" s="38">
        <v>44</v>
      </c>
      <c r="J673" s="38">
        <v>-124</v>
      </c>
      <c r="K673" s="259">
        <v>9</v>
      </c>
      <c r="L673" s="38">
        <v>2018</v>
      </c>
      <c r="M673" s="261" t="s">
        <v>1592</v>
      </c>
      <c r="N673" s="157">
        <v>43307.645833333336</v>
      </c>
      <c r="O673" s="157">
        <v>43307.669444444444</v>
      </c>
      <c r="P673" s="157">
        <v>43307.675694444442</v>
      </c>
      <c r="Q673" s="157">
        <v>43307.682638888888</v>
      </c>
      <c r="R673" s="38" t="s">
        <v>1573</v>
      </c>
      <c r="S673" s="239">
        <f t="shared" si="110"/>
        <v>6.2499999985448085E-3</v>
      </c>
      <c r="T673" s="239">
        <f t="shared" si="111"/>
        <v>3.6805555551836733E-2</v>
      </c>
      <c r="U673" s="21">
        <f t="shared" si="112"/>
        <v>3.7499999991268851E-2</v>
      </c>
      <c r="V673"/>
      <c r="W673" s="223">
        <v>107</v>
      </c>
      <c r="X673" t="s">
        <v>1593</v>
      </c>
    </row>
    <row r="674" spans="1:24">
      <c r="A674" t="s">
        <v>18</v>
      </c>
      <c r="B674" s="261" t="s">
        <v>1594</v>
      </c>
      <c r="C674" s="261" t="s">
        <v>1568</v>
      </c>
      <c r="D674" s="155" t="s">
        <v>1519</v>
      </c>
      <c r="E674" s="264" t="s">
        <v>1173</v>
      </c>
      <c r="F674" s="259" t="s">
        <v>1569</v>
      </c>
      <c r="G674" s="209" t="s">
        <v>273</v>
      </c>
      <c r="H674" s="155" t="s">
        <v>1128</v>
      </c>
      <c r="I674" s="38">
        <v>44</v>
      </c>
      <c r="J674" s="38">
        <v>-124</v>
      </c>
      <c r="K674" s="259">
        <v>10</v>
      </c>
      <c r="L674" s="38">
        <v>2018</v>
      </c>
      <c r="M674" s="261" t="s">
        <v>1594</v>
      </c>
      <c r="N674" s="157">
        <v>43306.405555555553</v>
      </c>
      <c r="O674" s="157">
        <v>43306.515277777777</v>
      </c>
      <c r="P674" s="157">
        <v>43306.665972222225</v>
      </c>
      <c r="Q674" s="157">
        <v>43306.675694444442</v>
      </c>
      <c r="R674" s="38" t="s">
        <v>1570</v>
      </c>
      <c r="S674" s="239">
        <f t="shared" si="110"/>
        <v>0.15069444444816327</v>
      </c>
      <c r="T674" s="239">
        <f t="shared" si="111"/>
        <v>0.27013888888905058</v>
      </c>
      <c r="U674" s="21">
        <f t="shared" si="112"/>
        <v>0.9041666666889796</v>
      </c>
      <c r="V674"/>
      <c r="W674" s="223">
        <v>2898</v>
      </c>
      <c r="X674" t="s">
        <v>1595</v>
      </c>
    </row>
    <row r="675" spans="1:24">
      <c r="A675" t="s">
        <v>18</v>
      </c>
      <c r="B675" s="261" t="s">
        <v>1596</v>
      </c>
      <c r="C675" s="261" t="s">
        <v>1568</v>
      </c>
      <c r="D675" s="155" t="s">
        <v>1519</v>
      </c>
      <c r="E675" s="264" t="s">
        <v>1173</v>
      </c>
      <c r="F675" s="259" t="s">
        <v>1569</v>
      </c>
      <c r="G675" s="209" t="s">
        <v>273</v>
      </c>
      <c r="H675" s="155" t="s">
        <v>1128</v>
      </c>
      <c r="I675" s="38">
        <v>44</v>
      </c>
      <c r="J675" s="38">
        <v>-124</v>
      </c>
      <c r="K675" s="259">
        <v>10</v>
      </c>
      <c r="L675" s="38">
        <v>2018</v>
      </c>
      <c r="M675" s="261" t="s">
        <v>1596</v>
      </c>
      <c r="N675" s="157">
        <v>43306.263888888891</v>
      </c>
      <c r="O675" s="157">
        <v>43306.277083333334</v>
      </c>
      <c r="P675" s="157">
        <v>43306.299305555556</v>
      </c>
      <c r="Q675" s="157">
        <v>43306.307638888888</v>
      </c>
      <c r="R675" s="38" t="s">
        <v>1570</v>
      </c>
      <c r="S675" s="239">
        <f t="shared" si="110"/>
        <v>2.2222222221898846E-2</v>
      </c>
      <c r="T675" s="239">
        <f t="shared" si="111"/>
        <v>4.3749999997089617E-2</v>
      </c>
      <c r="U675" s="21">
        <f t="shared" si="112"/>
        <v>0.13333333333139308</v>
      </c>
      <c r="V675"/>
      <c r="W675" s="223">
        <v>97</v>
      </c>
      <c r="X675" t="s">
        <v>1597</v>
      </c>
    </row>
    <row r="676" spans="1:24">
      <c r="A676" t="s">
        <v>18</v>
      </c>
      <c r="B676" s="261" t="s">
        <v>1598</v>
      </c>
      <c r="C676" s="261" t="s">
        <v>1568</v>
      </c>
      <c r="D676" s="155" t="s">
        <v>1519</v>
      </c>
      <c r="E676" s="264" t="s">
        <v>1173</v>
      </c>
      <c r="F676" s="259" t="s">
        <v>1569</v>
      </c>
      <c r="G676" s="209" t="s">
        <v>273</v>
      </c>
      <c r="H676" s="155" t="s">
        <v>1128</v>
      </c>
      <c r="I676" s="38">
        <v>44</v>
      </c>
      <c r="J676" s="38">
        <v>-124</v>
      </c>
      <c r="K676" s="259">
        <v>10</v>
      </c>
      <c r="L676" s="38">
        <v>2018</v>
      </c>
      <c r="M676" s="261" t="s">
        <v>1598</v>
      </c>
      <c r="N676" s="157">
        <v>43305.954861111109</v>
      </c>
      <c r="O676" s="157">
        <v>43306.045138888891</v>
      </c>
      <c r="P676" s="157">
        <v>43306.123611111114</v>
      </c>
      <c r="Q676" s="157">
        <v>43306.25</v>
      </c>
      <c r="R676" s="38" t="s">
        <v>1570</v>
      </c>
      <c r="S676" s="239">
        <f t="shared" si="110"/>
        <v>7.8472222223354038E-2</v>
      </c>
      <c r="T676" s="239">
        <f t="shared" si="111"/>
        <v>0.29513888889050577</v>
      </c>
      <c r="U676" s="21">
        <f t="shared" si="112"/>
        <v>0.47083333334012423</v>
      </c>
      <c r="V676"/>
      <c r="W676" s="223">
        <v>2900</v>
      </c>
      <c r="X676" t="s">
        <v>1599</v>
      </c>
    </row>
    <row r="677" spans="1:24">
      <c r="A677" t="s">
        <v>18</v>
      </c>
      <c r="B677" s="261" t="s">
        <v>1600</v>
      </c>
      <c r="C677" s="261" t="s">
        <v>1568</v>
      </c>
      <c r="D677" s="155" t="s">
        <v>1519</v>
      </c>
      <c r="E677" s="264" t="s">
        <v>1173</v>
      </c>
      <c r="F677" s="259" t="s">
        <v>1569</v>
      </c>
      <c r="G677" s="209" t="s">
        <v>273</v>
      </c>
      <c r="H677" s="155" t="s">
        <v>1128</v>
      </c>
      <c r="I677" s="38">
        <v>44</v>
      </c>
      <c r="J677" s="38">
        <v>-124</v>
      </c>
      <c r="K677" s="259">
        <v>10</v>
      </c>
      <c r="L677" s="38">
        <v>2018</v>
      </c>
      <c r="M677" s="261" t="s">
        <v>1600</v>
      </c>
      <c r="N677" s="157">
        <v>43304.481944444444</v>
      </c>
      <c r="O677" s="157">
        <v>43304.502083333333</v>
      </c>
      <c r="P677" s="157">
        <v>43304.530555555553</v>
      </c>
      <c r="Q677" s="157">
        <v>43304.537499999999</v>
      </c>
      <c r="R677" s="38" t="s">
        <v>1570</v>
      </c>
      <c r="S677" s="239">
        <f t="shared" si="110"/>
        <v>2.8472222220443655E-2</v>
      </c>
      <c r="T677" s="239">
        <f t="shared" si="111"/>
        <v>5.5555555554747116E-2</v>
      </c>
      <c r="U677" s="21">
        <f t="shared" si="112"/>
        <v>0.17083333332266193</v>
      </c>
      <c r="V677"/>
      <c r="W677" s="223">
        <v>92</v>
      </c>
      <c r="X677" t="s">
        <v>1601</v>
      </c>
    </row>
    <row r="678" spans="1:24">
      <c r="A678" t="s">
        <v>18</v>
      </c>
      <c r="B678" s="261" t="s">
        <v>1602</v>
      </c>
      <c r="C678" s="261" t="s">
        <v>1568</v>
      </c>
      <c r="D678" s="155" t="s">
        <v>1519</v>
      </c>
      <c r="E678" s="264" t="s">
        <v>1173</v>
      </c>
      <c r="F678" s="259" t="s">
        <v>1569</v>
      </c>
      <c r="G678" s="209" t="s">
        <v>273</v>
      </c>
      <c r="H678" s="155" t="s">
        <v>1128</v>
      </c>
      <c r="I678" s="38">
        <v>44</v>
      </c>
      <c r="J678" s="38">
        <v>-124</v>
      </c>
      <c r="K678" s="259">
        <v>10</v>
      </c>
      <c r="L678" s="38">
        <v>2018</v>
      </c>
      <c r="M678" s="261" t="s">
        <v>1602</v>
      </c>
      <c r="N678" s="157">
        <v>43303.961111111108</v>
      </c>
      <c r="O678" s="157">
        <v>43303.988194444442</v>
      </c>
      <c r="P678" s="157">
        <v>43304.13958333333</v>
      </c>
      <c r="Q678" s="157">
        <v>43304.150694444441</v>
      </c>
      <c r="R678" s="38" t="s">
        <v>1570</v>
      </c>
      <c r="S678" s="239">
        <f t="shared" si="110"/>
        <v>0.15138888888759539</v>
      </c>
      <c r="T678" s="239">
        <f t="shared" si="111"/>
        <v>0.18958333333284827</v>
      </c>
      <c r="U678" s="21">
        <f t="shared" si="112"/>
        <v>0.90833333332557231</v>
      </c>
      <c r="V678"/>
      <c r="W678" s="223">
        <v>582</v>
      </c>
      <c r="X678" t="s">
        <v>1603</v>
      </c>
    </row>
    <row r="679" spans="1:24">
      <c r="A679" t="s">
        <v>18</v>
      </c>
      <c r="B679" s="261" t="s">
        <v>1604</v>
      </c>
      <c r="C679" s="261" t="s">
        <v>1568</v>
      </c>
      <c r="D679" s="155" t="s">
        <v>1519</v>
      </c>
      <c r="E679" s="264" t="s">
        <v>1173</v>
      </c>
      <c r="F679" s="259" t="s">
        <v>1569</v>
      </c>
      <c r="G679" s="209" t="s">
        <v>273</v>
      </c>
      <c r="H679" s="155" t="s">
        <v>1128</v>
      </c>
      <c r="I679" s="38">
        <v>44</v>
      </c>
      <c r="J679" s="38">
        <v>-124</v>
      </c>
      <c r="K679" s="259">
        <v>10</v>
      </c>
      <c r="L679" s="38">
        <v>2018</v>
      </c>
      <c r="M679" s="261" t="s">
        <v>1604</v>
      </c>
      <c r="N679" s="157">
        <v>43302.592361111114</v>
      </c>
      <c r="O679" s="157">
        <v>43302.615277777775</v>
      </c>
      <c r="P679" s="157">
        <v>43302.720138888886</v>
      </c>
      <c r="Q679" s="157">
        <v>43302.730555555558</v>
      </c>
      <c r="R679" s="38" t="s">
        <v>1356</v>
      </c>
      <c r="S679" s="239">
        <f t="shared" si="110"/>
        <v>0.10486111111094942</v>
      </c>
      <c r="T679" s="239">
        <f t="shared" si="111"/>
        <v>0.13819444444379769</v>
      </c>
      <c r="U679" s="21">
        <f t="shared" si="112"/>
        <v>0.62916666666569654</v>
      </c>
      <c r="V679"/>
      <c r="W679" s="223">
        <v>582</v>
      </c>
      <c r="X679" t="s">
        <v>1605</v>
      </c>
    </row>
    <row r="680" spans="1:24">
      <c r="A680" t="s">
        <v>18</v>
      </c>
      <c r="B680" s="261" t="s">
        <v>1606</v>
      </c>
      <c r="C680" s="264" t="s">
        <v>1607</v>
      </c>
      <c r="D680" s="155" t="s">
        <v>1519</v>
      </c>
      <c r="E680" s="264" t="s">
        <v>1170</v>
      </c>
      <c r="F680" s="259" t="s">
        <v>1569</v>
      </c>
      <c r="G680" s="209" t="s">
        <v>273</v>
      </c>
      <c r="H680" s="155" t="s">
        <v>1128</v>
      </c>
      <c r="I680" s="38">
        <v>44</v>
      </c>
      <c r="J680" s="38">
        <v>-124</v>
      </c>
      <c r="K680" s="259">
        <v>10</v>
      </c>
      <c r="L680" s="38">
        <v>2018</v>
      </c>
      <c r="M680" s="261" t="s">
        <v>1606</v>
      </c>
      <c r="N680" s="157">
        <v>43298.461111111108</v>
      </c>
      <c r="O680" s="157">
        <v>43298.489583333336</v>
      </c>
      <c r="P680" s="157">
        <v>43298.621527777781</v>
      </c>
      <c r="Q680" s="157">
        <v>43298.630555555559</v>
      </c>
      <c r="R680" s="38" t="s">
        <v>1356</v>
      </c>
      <c r="S680" s="239">
        <f>P680 - O680</f>
        <v>0.13194444444525288</v>
      </c>
      <c r="T680" s="239">
        <f>Q680 - N680</f>
        <v>0.16944444445107365</v>
      </c>
      <c r="U680" s="21">
        <f>((VALUE(S680)) * 24) * 0.25</f>
        <v>0.79166666667151731</v>
      </c>
      <c r="V680"/>
      <c r="W680" s="270">
        <v>569</v>
      </c>
      <c r="X680" s="155" t="s">
        <v>1608</v>
      </c>
    </row>
    <row r="681" spans="1:24">
      <c r="A681" t="s">
        <v>18</v>
      </c>
      <c r="B681" s="261" t="s">
        <v>1609</v>
      </c>
      <c r="C681" s="264" t="s">
        <v>1607</v>
      </c>
      <c r="D681" s="155" t="s">
        <v>1519</v>
      </c>
      <c r="E681" s="264" t="s">
        <v>1170</v>
      </c>
      <c r="F681" s="259" t="s">
        <v>1569</v>
      </c>
      <c r="G681" s="209" t="s">
        <v>273</v>
      </c>
      <c r="H681" s="155" t="s">
        <v>1128</v>
      </c>
      <c r="I681" s="38">
        <v>44</v>
      </c>
      <c r="J681" s="38">
        <v>-124</v>
      </c>
      <c r="K681" s="259">
        <v>10</v>
      </c>
      <c r="L681" s="38">
        <v>2018</v>
      </c>
      <c r="M681" s="261" t="s">
        <v>1609</v>
      </c>
      <c r="N681" s="157">
        <v>43298.209722222222</v>
      </c>
      <c r="O681" s="157">
        <v>43298.22152777778</v>
      </c>
      <c r="P681" s="157">
        <v>43298.338194444441</v>
      </c>
      <c r="Q681" s="157">
        <v>43298.361111111109</v>
      </c>
      <c r="R681" s="38" t="s">
        <v>1356</v>
      </c>
      <c r="S681" s="239">
        <f>P681 - O681</f>
        <v>0.11666666666133096</v>
      </c>
      <c r="T681" s="239">
        <f>Q681 - N681</f>
        <v>0.15138888888759539</v>
      </c>
      <c r="U681" s="21">
        <f>((VALUE(S681)) * 24) * 0.25</f>
        <v>0.69999999996798579</v>
      </c>
      <c r="V681"/>
      <c r="W681">
        <v>200</v>
      </c>
      <c r="X681" s="155" t="s">
        <v>1610</v>
      </c>
    </row>
    <row r="682" spans="1:24">
      <c r="A682" t="s">
        <v>18</v>
      </c>
      <c r="B682" s="261" t="s">
        <v>1611</v>
      </c>
      <c r="C682" s="264" t="s">
        <v>1607</v>
      </c>
      <c r="D682" s="155" t="s">
        <v>1519</v>
      </c>
      <c r="E682" s="264" t="s">
        <v>1170</v>
      </c>
      <c r="F682" s="259" t="s">
        <v>1569</v>
      </c>
      <c r="G682" s="209" t="s">
        <v>273</v>
      </c>
      <c r="H682" s="155" t="s">
        <v>1128</v>
      </c>
      <c r="I682" s="38">
        <v>44</v>
      </c>
      <c r="J682" s="38">
        <v>-124</v>
      </c>
      <c r="K682" s="259">
        <v>10</v>
      </c>
      <c r="L682" s="38">
        <v>2018</v>
      </c>
      <c r="M682" s="261" t="s">
        <v>1611</v>
      </c>
      <c r="N682" s="157">
        <v>43298.133333333331</v>
      </c>
      <c r="O682" s="157">
        <v>43298.160416666666</v>
      </c>
      <c r="P682" s="157">
        <v>43298.193055555559</v>
      </c>
      <c r="Q682" s="157">
        <v>43298.20416666667</v>
      </c>
      <c r="R682" s="38" t="s">
        <v>1356</v>
      </c>
      <c r="S682" s="239">
        <f>P682 - O682</f>
        <v>3.2638888893416151E-2</v>
      </c>
      <c r="T682" s="239">
        <f>Q682 - N682</f>
        <v>7.0833333338669036E-2</v>
      </c>
      <c r="U682" s="21">
        <f>((VALUE(S682)) * 24) * 0.25</f>
        <v>0.19583333336049691</v>
      </c>
      <c r="V682"/>
      <c r="W682">
        <v>199</v>
      </c>
      <c r="X682" s="155" t="s">
        <v>1612</v>
      </c>
    </row>
    <row r="683" spans="1:24">
      <c r="A683" t="s">
        <v>18</v>
      </c>
      <c r="B683" s="261" t="s">
        <v>1613</v>
      </c>
      <c r="C683" s="264" t="s">
        <v>1607</v>
      </c>
      <c r="D683" s="155" t="s">
        <v>1519</v>
      </c>
      <c r="E683" s="264" t="s">
        <v>1170</v>
      </c>
      <c r="F683" s="259" t="s">
        <v>1569</v>
      </c>
      <c r="G683" s="209" t="s">
        <v>273</v>
      </c>
      <c r="H683" s="155" t="s">
        <v>1128</v>
      </c>
      <c r="I683" s="38">
        <v>44</v>
      </c>
      <c r="J683" s="38">
        <v>-124</v>
      </c>
      <c r="K683" s="259">
        <v>9</v>
      </c>
      <c r="L683" s="38">
        <v>2018</v>
      </c>
      <c r="M683" s="261" t="s">
        <v>1613</v>
      </c>
      <c r="N683" s="157">
        <v>43297.88958333333</v>
      </c>
      <c r="O683" s="157">
        <v>43297.916666666664</v>
      </c>
      <c r="P683" s="157">
        <v>43298.056944444441</v>
      </c>
      <c r="Q683" s="157">
        <v>43298.07708333333</v>
      </c>
      <c r="R683" s="38" t="s">
        <v>1356</v>
      </c>
      <c r="S683" s="239">
        <f>P683 - O683</f>
        <v>0.14027777777664596</v>
      </c>
      <c r="T683" s="239">
        <f>Q683 - N683</f>
        <v>0.1875</v>
      </c>
      <c r="U683" s="21">
        <f>((VALUE(S683)) * 24) * 0.25</f>
        <v>0.84166666665987577</v>
      </c>
      <c r="V683"/>
      <c r="W683">
        <v>585</v>
      </c>
      <c r="X683" s="155" t="s">
        <v>1614</v>
      </c>
    </row>
    <row r="684" spans="1:24">
      <c r="A684" t="s">
        <v>18</v>
      </c>
      <c r="B684" s="261" t="s">
        <v>1615</v>
      </c>
      <c r="C684" s="264" t="s">
        <v>1167</v>
      </c>
      <c r="D684" s="155" t="s">
        <v>1519</v>
      </c>
      <c r="E684" s="261" t="s">
        <v>1168</v>
      </c>
      <c r="F684" s="38" t="s">
        <v>1107</v>
      </c>
      <c r="G684" s="209" t="s">
        <v>273</v>
      </c>
      <c r="H684" s="155" t="s">
        <v>1128</v>
      </c>
      <c r="I684" s="38">
        <v>44</v>
      </c>
      <c r="J684" s="38">
        <v>-124</v>
      </c>
      <c r="K684" s="259">
        <v>10</v>
      </c>
      <c r="L684" s="38">
        <v>2018</v>
      </c>
      <c r="M684" s="261" t="s">
        <v>1615</v>
      </c>
      <c r="N684" s="157">
        <v>43291.12222222222</v>
      </c>
      <c r="O684" s="157">
        <v>43291.137499999997</v>
      </c>
      <c r="P684" s="157">
        <v>43291.231944444444</v>
      </c>
      <c r="Q684" s="157">
        <v>43291.240277777775</v>
      </c>
      <c r="R684" s="38" t="s">
        <v>1616</v>
      </c>
      <c r="S684" s="239">
        <f t="shared" ref="S684:S720" si="113">P684 - O684</f>
        <v>9.4444444446708076E-2</v>
      </c>
      <c r="T684" s="239">
        <f t="shared" ref="T684:T720" si="114">Q684 - N684</f>
        <v>0.11805555555474712</v>
      </c>
      <c r="U684" s="21">
        <f t="shared" ref="U684:U720" si="115">((VALUE(S684)) * 24) * 0.25</f>
        <v>0.56666666668024845</v>
      </c>
      <c r="V684"/>
      <c r="W684" s="28">
        <v>82</v>
      </c>
      <c r="X684" s="155" t="s">
        <v>1617</v>
      </c>
    </row>
    <row r="685" spans="1:24">
      <c r="A685" t="s">
        <v>18</v>
      </c>
      <c r="B685" s="261" t="s">
        <v>1618</v>
      </c>
      <c r="C685" s="264" t="s">
        <v>1167</v>
      </c>
      <c r="D685" s="155" t="s">
        <v>1519</v>
      </c>
      <c r="E685" s="261" t="s">
        <v>1168</v>
      </c>
      <c r="F685" s="38" t="s">
        <v>1107</v>
      </c>
      <c r="G685" s="209" t="s">
        <v>273</v>
      </c>
      <c r="H685" s="155" t="s">
        <v>1128</v>
      </c>
      <c r="I685" s="38">
        <v>44</v>
      </c>
      <c r="J685" s="38">
        <v>-124</v>
      </c>
      <c r="K685" s="38">
        <v>10</v>
      </c>
      <c r="L685" s="38">
        <v>2018</v>
      </c>
      <c r="M685" s="261" t="s">
        <v>1618</v>
      </c>
      <c r="N685" s="157" t="s">
        <v>1619</v>
      </c>
      <c r="O685" s="157">
        <v>43291.061805555553</v>
      </c>
      <c r="P685" s="157">
        <v>43291.105555555558</v>
      </c>
      <c r="Q685" s="157">
        <v>43291.115972222222</v>
      </c>
      <c r="R685" s="38" t="s">
        <v>1616</v>
      </c>
      <c r="S685" s="239">
        <f t="shared" si="113"/>
        <v>4.3750000004365575E-2</v>
      </c>
      <c r="T685" s="239" t="e">
        <f t="shared" si="114"/>
        <v>#VALUE!</v>
      </c>
      <c r="U685" s="21">
        <f t="shared" si="115"/>
        <v>0.26250000002619345</v>
      </c>
      <c r="V685"/>
      <c r="W685" s="28">
        <v>82</v>
      </c>
      <c r="X685" s="155" t="s">
        <v>1620</v>
      </c>
    </row>
    <row r="686" spans="1:24">
      <c r="A686" t="s">
        <v>18</v>
      </c>
      <c r="B686" s="261" t="s">
        <v>1621</v>
      </c>
      <c r="C686" s="264" t="s">
        <v>1167</v>
      </c>
      <c r="D686" s="155" t="s">
        <v>1519</v>
      </c>
      <c r="E686" s="261" t="s">
        <v>1168</v>
      </c>
      <c r="F686" s="38" t="s">
        <v>1107</v>
      </c>
      <c r="G686" s="209" t="s">
        <v>273</v>
      </c>
      <c r="H686" s="155" t="s">
        <v>1128</v>
      </c>
      <c r="I686" s="38">
        <v>44</v>
      </c>
      <c r="J686" s="38">
        <v>-125</v>
      </c>
      <c r="K686" s="38">
        <v>10</v>
      </c>
      <c r="L686" s="38">
        <v>2018</v>
      </c>
      <c r="M686" s="261" t="s">
        <v>1621</v>
      </c>
      <c r="N686" s="157">
        <v>43290.740277777775</v>
      </c>
      <c r="O686" s="157">
        <v>43290.761805555558</v>
      </c>
      <c r="P686" s="157">
        <v>43290.811111111114</v>
      </c>
      <c r="Q686" s="157">
        <v>43290.82916666667</v>
      </c>
      <c r="R686" s="38" t="s">
        <v>1622</v>
      </c>
      <c r="S686" s="239">
        <f t="shared" si="113"/>
        <v>4.9305555556202307E-2</v>
      </c>
      <c r="T686" s="239">
        <f t="shared" si="114"/>
        <v>8.8888888894871343E-2</v>
      </c>
      <c r="U686" s="21">
        <f t="shared" si="115"/>
        <v>0.29583333333721384</v>
      </c>
      <c r="V686"/>
      <c r="W686" s="28">
        <v>198</v>
      </c>
      <c r="X686" s="155" t="s">
        <v>1623</v>
      </c>
    </row>
    <row r="687" spans="1:24">
      <c r="A687" t="s">
        <v>18</v>
      </c>
      <c r="B687" s="261" t="s">
        <v>1624</v>
      </c>
      <c r="C687" s="264" t="s">
        <v>1167</v>
      </c>
      <c r="D687" s="155" t="s">
        <v>1519</v>
      </c>
      <c r="E687" s="261" t="s">
        <v>1168</v>
      </c>
      <c r="F687" s="38" t="s">
        <v>1107</v>
      </c>
      <c r="G687" s="209" t="s">
        <v>273</v>
      </c>
      <c r="H687" s="155" t="s">
        <v>1128</v>
      </c>
      <c r="I687" s="38">
        <v>44</v>
      </c>
      <c r="J687" s="38">
        <v>-125</v>
      </c>
      <c r="K687" s="38">
        <v>10</v>
      </c>
      <c r="L687" s="38">
        <v>2018</v>
      </c>
      <c r="M687" s="261" t="s">
        <v>1624</v>
      </c>
      <c r="N687" s="157">
        <v>43290.595138888886</v>
      </c>
      <c r="O687" s="157">
        <v>43290.618750000001</v>
      </c>
      <c r="P687" s="157">
        <v>43290.65902777778</v>
      </c>
      <c r="Q687" s="157">
        <v>43290.673611111109</v>
      </c>
      <c r="R687" s="38" t="s">
        <v>1622</v>
      </c>
      <c r="S687" s="239">
        <f t="shared" si="113"/>
        <v>4.0277777778101154E-2</v>
      </c>
      <c r="T687" s="239">
        <f t="shared" si="114"/>
        <v>7.8472222223354038E-2</v>
      </c>
      <c r="U687" s="21">
        <f t="shared" si="115"/>
        <v>0.24166666666860692</v>
      </c>
      <c r="V687"/>
      <c r="W687" s="28">
        <v>197</v>
      </c>
      <c r="X687" s="155" t="s">
        <v>1623</v>
      </c>
    </row>
    <row r="688" spans="1:24">
      <c r="A688" t="s">
        <v>18</v>
      </c>
      <c r="B688" s="261" t="s">
        <v>1625</v>
      </c>
      <c r="C688" s="264" t="s">
        <v>1167</v>
      </c>
      <c r="D688" s="155" t="s">
        <v>1519</v>
      </c>
      <c r="E688" s="261" t="s">
        <v>1168</v>
      </c>
      <c r="F688" s="38" t="s">
        <v>1107</v>
      </c>
      <c r="G688" s="209" t="s">
        <v>273</v>
      </c>
      <c r="H688" s="155" t="s">
        <v>1128</v>
      </c>
      <c r="I688" s="38">
        <v>45</v>
      </c>
      <c r="J688" s="38">
        <v>-130</v>
      </c>
      <c r="K688" s="38">
        <v>10</v>
      </c>
      <c r="L688" s="38">
        <v>2018</v>
      </c>
      <c r="M688" s="261" t="s">
        <v>1625</v>
      </c>
      <c r="N688" s="157">
        <v>43289.624305555553</v>
      </c>
      <c r="O688" s="157">
        <v>43289.709722222222</v>
      </c>
      <c r="P688" s="157">
        <v>43289.769444444442</v>
      </c>
      <c r="Q688" s="157">
        <v>43289.856944444444</v>
      </c>
      <c r="R688" s="38" t="s">
        <v>1558</v>
      </c>
      <c r="S688" s="239">
        <f t="shared" si="113"/>
        <v>5.9722222220443655E-2</v>
      </c>
      <c r="T688" s="239">
        <f t="shared" si="114"/>
        <v>0.23263888889050577</v>
      </c>
      <c r="U688" s="21">
        <f t="shared" si="115"/>
        <v>0.35833333332266193</v>
      </c>
      <c r="V688"/>
      <c r="W688" s="28">
        <v>2607</v>
      </c>
      <c r="X688" s="155" t="s">
        <v>633</v>
      </c>
    </row>
    <row r="689" spans="1:24">
      <c r="A689" t="s">
        <v>18</v>
      </c>
      <c r="B689" s="261" t="s">
        <v>1626</v>
      </c>
      <c r="C689" s="264" t="s">
        <v>1167</v>
      </c>
      <c r="D689" s="155" t="s">
        <v>1519</v>
      </c>
      <c r="E689" s="261" t="s">
        <v>1168</v>
      </c>
      <c r="F689" s="38" t="s">
        <v>1107</v>
      </c>
      <c r="G689" s="209" t="s">
        <v>273</v>
      </c>
      <c r="H689" s="155" t="s">
        <v>1128</v>
      </c>
      <c r="I689" s="38">
        <v>45</v>
      </c>
      <c r="J689" s="38">
        <v>-130</v>
      </c>
      <c r="K689" s="38">
        <v>9</v>
      </c>
      <c r="L689" s="38">
        <v>2018</v>
      </c>
      <c r="M689" s="261" t="s">
        <v>1626</v>
      </c>
      <c r="N689" s="157">
        <v>43289.271527777775</v>
      </c>
      <c r="O689" s="157">
        <v>43289.361111111109</v>
      </c>
      <c r="P689" s="157">
        <v>43289.459722222222</v>
      </c>
      <c r="Q689" s="157">
        <v>43289.541666666664</v>
      </c>
      <c r="R689" s="38" t="s">
        <v>1558</v>
      </c>
      <c r="S689" s="239">
        <f t="shared" si="113"/>
        <v>9.8611111112404615E-2</v>
      </c>
      <c r="T689" s="239">
        <f t="shared" si="114"/>
        <v>0.27013888888905058</v>
      </c>
      <c r="U689" s="21">
        <f t="shared" si="115"/>
        <v>0.59166666667442769</v>
      </c>
      <c r="V689"/>
      <c r="W689" s="28">
        <v>2609</v>
      </c>
      <c r="X689" s="155" t="s">
        <v>1627</v>
      </c>
    </row>
    <row r="690" spans="1:24">
      <c r="A690" t="s">
        <v>18</v>
      </c>
      <c r="B690" s="261" t="s">
        <v>1628</v>
      </c>
      <c r="C690" s="264" t="s">
        <v>1167</v>
      </c>
      <c r="D690" s="155" t="s">
        <v>1519</v>
      </c>
      <c r="E690" s="261" t="s">
        <v>1168</v>
      </c>
      <c r="F690" s="38" t="s">
        <v>1107</v>
      </c>
      <c r="G690" s="209" t="s">
        <v>273</v>
      </c>
      <c r="H690" s="155" t="s">
        <v>1128</v>
      </c>
      <c r="I690" s="38">
        <v>45</v>
      </c>
      <c r="J690" s="38">
        <v>-130</v>
      </c>
      <c r="K690" s="38">
        <v>9</v>
      </c>
      <c r="L690" s="38">
        <v>2018</v>
      </c>
      <c r="M690" s="261" t="s">
        <v>1628</v>
      </c>
      <c r="N690" s="157">
        <v>43289.152777777781</v>
      </c>
      <c r="O690" s="157">
        <v>43289.172222222223</v>
      </c>
      <c r="P690" s="157">
        <v>43289.18472222222</v>
      </c>
      <c r="Q690" s="157">
        <v>43289.202777777777</v>
      </c>
      <c r="R690" s="38" t="s">
        <v>1558</v>
      </c>
      <c r="S690" s="239">
        <f t="shared" si="113"/>
        <v>1.2499999997089617E-2</v>
      </c>
      <c r="T690" s="239">
        <f t="shared" si="114"/>
        <v>4.9999999995634425E-2</v>
      </c>
      <c r="U690" s="21">
        <f t="shared" si="115"/>
        <v>7.4999999982537702E-2</v>
      </c>
      <c r="V690"/>
      <c r="W690" s="28">
        <v>192</v>
      </c>
      <c r="X690" s="155" t="s">
        <v>1623</v>
      </c>
    </row>
    <row r="691" spans="1:24">
      <c r="A691" t="s">
        <v>18</v>
      </c>
      <c r="B691" s="261" t="s">
        <v>1629</v>
      </c>
      <c r="C691" s="264" t="s">
        <v>1167</v>
      </c>
      <c r="D691" s="155" t="s">
        <v>1519</v>
      </c>
      <c r="E691" s="261" t="s">
        <v>1168</v>
      </c>
      <c r="F691" s="38" t="s">
        <v>1107</v>
      </c>
      <c r="G691" s="209" t="s">
        <v>273</v>
      </c>
      <c r="H691" s="155" t="s">
        <v>1128</v>
      </c>
      <c r="I691" s="38">
        <v>45</v>
      </c>
      <c r="J691" s="38">
        <v>-130</v>
      </c>
      <c r="K691" s="38">
        <v>9</v>
      </c>
      <c r="L691" s="38">
        <v>2018</v>
      </c>
      <c r="M691" s="261" t="s">
        <v>1629</v>
      </c>
      <c r="N691" s="157">
        <v>43288.980555555558</v>
      </c>
      <c r="O691" s="157">
        <v>43289.011805555558</v>
      </c>
      <c r="P691" s="157">
        <v>43289.10833333333</v>
      </c>
      <c r="Q691" s="157">
        <v>43289.138194444444</v>
      </c>
      <c r="R691" s="38" t="s">
        <v>1558</v>
      </c>
      <c r="S691" s="239">
        <f t="shared" si="113"/>
        <v>9.6527777772280388E-2</v>
      </c>
      <c r="T691" s="239">
        <f t="shared" si="114"/>
        <v>0.15763888888614019</v>
      </c>
      <c r="U691" s="21">
        <f t="shared" si="115"/>
        <v>0.57916666663368233</v>
      </c>
      <c r="V691"/>
      <c r="W691" s="28">
        <v>205</v>
      </c>
      <c r="X691" s="155" t="s">
        <v>1630</v>
      </c>
    </row>
    <row r="692" spans="1:24">
      <c r="A692" t="s">
        <v>18</v>
      </c>
      <c r="B692" s="261" t="s">
        <v>1631</v>
      </c>
      <c r="C692" s="264" t="s">
        <v>1167</v>
      </c>
      <c r="D692" s="155" t="s">
        <v>1519</v>
      </c>
      <c r="E692" s="261" t="s">
        <v>1168</v>
      </c>
      <c r="F692" s="38" t="s">
        <v>1107</v>
      </c>
      <c r="G692" s="209" t="s">
        <v>273</v>
      </c>
      <c r="H692" s="155" t="s">
        <v>1128</v>
      </c>
      <c r="I692" s="38">
        <v>45</v>
      </c>
      <c r="J692" s="38">
        <v>-130</v>
      </c>
      <c r="K692" s="38">
        <v>9</v>
      </c>
      <c r="L692" s="38">
        <v>2018</v>
      </c>
      <c r="M692" s="261" t="s">
        <v>1631</v>
      </c>
      <c r="N692" s="157">
        <v>43288.388888888891</v>
      </c>
      <c r="O692" s="157">
        <v>43288.443055555559</v>
      </c>
      <c r="P692" s="157">
        <v>43288.85</v>
      </c>
      <c r="Q692" s="157">
        <v>43288.895833333336</v>
      </c>
      <c r="R692" s="38" t="s">
        <v>1558</v>
      </c>
      <c r="S692" s="239">
        <f t="shared" si="113"/>
        <v>0.40694444443943212</v>
      </c>
      <c r="T692" s="239">
        <f t="shared" si="114"/>
        <v>0.50694444444525288</v>
      </c>
      <c r="U692" s="21">
        <f t="shared" si="115"/>
        <v>2.4416666666365927</v>
      </c>
      <c r="V692"/>
      <c r="W692" s="28">
        <v>1541</v>
      </c>
      <c r="X692" s="155" t="s">
        <v>1632</v>
      </c>
    </row>
    <row r="693" spans="1:24">
      <c r="A693" t="s">
        <v>18</v>
      </c>
      <c r="B693" s="261" t="s">
        <v>1633</v>
      </c>
      <c r="C693" s="264" t="s">
        <v>1167</v>
      </c>
      <c r="D693" s="155" t="s">
        <v>1519</v>
      </c>
      <c r="E693" s="261" t="s">
        <v>1168</v>
      </c>
      <c r="F693" s="38" t="s">
        <v>1107</v>
      </c>
      <c r="G693" s="209" t="s">
        <v>273</v>
      </c>
      <c r="H693" s="155" t="s">
        <v>1128</v>
      </c>
      <c r="I693" s="38">
        <v>45</v>
      </c>
      <c r="J693" s="38">
        <v>-130</v>
      </c>
      <c r="K693" s="38">
        <v>9</v>
      </c>
      <c r="L693" s="38">
        <v>2018</v>
      </c>
      <c r="M693" s="261" t="s">
        <v>1633</v>
      </c>
      <c r="N693" s="157">
        <v>43287.888194444444</v>
      </c>
      <c r="O693" s="157">
        <v>43287.94027777778</v>
      </c>
      <c r="P693" s="157">
        <v>43288.259027777778</v>
      </c>
      <c r="Q693" s="157">
        <v>43288.327777777777</v>
      </c>
      <c r="R693" s="38" t="s">
        <v>1558</v>
      </c>
      <c r="S693" s="239">
        <f t="shared" si="113"/>
        <v>0.31874999999854481</v>
      </c>
      <c r="T693" s="239">
        <f t="shared" si="114"/>
        <v>0.43958333333284827</v>
      </c>
      <c r="U693" s="21">
        <f t="shared" si="115"/>
        <v>1.9124999999912689</v>
      </c>
      <c r="V693"/>
      <c r="W693" s="28">
        <v>1539</v>
      </c>
      <c r="X693" s="155" t="s">
        <v>1634</v>
      </c>
    </row>
    <row r="694" spans="1:24">
      <c r="A694" t="s">
        <v>18</v>
      </c>
      <c r="B694" s="261" t="s">
        <v>1635</v>
      </c>
      <c r="C694" s="264" t="s">
        <v>1167</v>
      </c>
      <c r="D694" s="155" t="s">
        <v>1519</v>
      </c>
      <c r="E694" s="261" t="s">
        <v>1168</v>
      </c>
      <c r="F694" s="38" t="s">
        <v>1107</v>
      </c>
      <c r="G694" s="209" t="s">
        <v>273</v>
      </c>
      <c r="H694" s="155" t="s">
        <v>1128</v>
      </c>
      <c r="I694" s="38">
        <v>45</v>
      </c>
      <c r="J694" s="38">
        <v>-130</v>
      </c>
      <c r="K694" s="38">
        <v>9</v>
      </c>
      <c r="L694" s="38">
        <v>2018</v>
      </c>
      <c r="M694" s="261" t="s">
        <v>1635</v>
      </c>
      <c r="N694" s="157">
        <v>43287.670138888891</v>
      </c>
      <c r="O694" s="157"/>
      <c r="P694" s="157"/>
      <c r="Q694" s="157">
        <v>43287.789583333331</v>
      </c>
      <c r="R694" s="38" t="s">
        <v>1558</v>
      </c>
      <c r="S694" s="239">
        <f t="shared" si="113"/>
        <v>0</v>
      </c>
      <c r="T694" s="239">
        <f t="shared" si="114"/>
        <v>0.11944444444088731</v>
      </c>
      <c r="U694" s="21">
        <f t="shared" si="115"/>
        <v>0</v>
      </c>
      <c r="V694"/>
      <c r="W694" s="28">
        <v>1476</v>
      </c>
      <c r="X694" s="155" t="s">
        <v>1636</v>
      </c>
    </row>
    <row r="695" spans="1:24">
      <c r="A695" t="s">
        <v>18</v>
      </c>
      <c r="B695" s="261" t="s">
        <v>1637</v>
      </c>
      <c r="C695" s="264" t="s">
        <v>1167</v>
      </c>
      <c r="D695" s="155" t="s">
        <v>1519</v>
      </c>
      <c r="E695" s="261" t="s">
        <v>1168</v>
      </c>
      <c r="F695" s="38" t="s">
        <v>1107</v>
      </c>
      <c r="G695" s="209" t="s">
        <v>273</v>
      </c>
      <c r="H695" s="155" t="s">
        <v>1128</v>
      </c>
      <c r="I695" s="38">
        <v>45</v>
      </c>
      <c r="J695" s="38">
        <v>-130</v>
      </c>
      <c r="K695" s="38">
        <v>9</v>
      </c>
      <c r="L695" s="38">
        <v>2018</v>
      </c>
      <c r="M695" s="261" t="s">
        <v>1637</v>
      </c>
      <c r="N695" s="157">
        <v>43287.198611111111</v>
      </c>
      <c r="O695" s="157">
        <v>43287.247916666667</v>
      </c>
      <c r="P695" s="157">
        <v>43287.431250000001</v>
      </c>
      <c r="Q695" s="157">
        <v>43287.487500000003</v>
      </c>
      <c r="R695" s="38" t="s">
        <v>1558</v>
      </c>
      <c r="S695" s="239">
        <f t="shared" si="113"/>
        <v>0.18333333333430346</v>
      </c>
      <c r="T695" s="239">
        <f t="shared" si="114"/>
        <v>0.28888888889196096</v>
      </c>
      <c r="U695" s="21">
        <f t="shared" si="115"/>
        <v>1.1000000000058208</v>
      </c>
      <c r="V695"/>
      <c r="W695" s="28">
        <v>1527</v>
      </c>
      <c r="X695" s="155" t="s">
        <v>1617</v>
      </c>
    </row>
    <row r="696" spans="1:24">
      <c r="A696" t="s">
        <v>18</v>
      </c>
      <c r="B696" s="261" t="s">
        <v>1638</v>
      </c>
      <c r="C696" s="264" t="s">
        <v>1167</v>
      </c>
      <c r="D696" s="155" t="s">
        <v>1519</v>
      </c>
      <c r="E696" s="261" t="s">
        <v>1168</v>
      </c>
      <c r="F696" s="38" t="s">
        <v>1107</v>
      </c>
      <c r="G696" s="209" t="s">
        <v>273</v>
      </c>
      <c r="H696" s="155" t="s">
        <v>1128</v>
      </c>
      <c r="I696" s="38">
        <v>45</v>
      </c>
      <c r="J696" s="38">
        <v>-130</v>
      </c>
      <c r="K696" s="38">
        <v>9</v>
      </c>
      <c r="L696" s="38">
        <v>2018</v>
      </c>
      <c r="M696" s="261" t="s">
        <v>1638</v>
      </c>
      <c r="N696" s="157">
        <v>43286.900694444441</v>
      </c>
      <c r="O696" s="157">
        <v>43286.956944444442</v>
      </c>
      <c r="P696" s="157">
        <v>43287.088888888888</v>
      </c>
      <c r="Q696" s="157">
        <v>43287.138888888891</v>
      </c>
      <c r="R696" s="38" t="s">
        <v>1558</v>
      </c>
      <c r="S696" s="239">
        <f t="shared" si="113"/>
        <v>0.13194444444525288</v>
      </c>
      <c r="T696" s="239">
        <f t="shared" si="114"/>
        <v>0.23819444444961846</v>
      </c>
      <c r="U696" s="21">
        <f t="shared" si="115"/>
        <v>0.79166666667151731</v>
      </c>
      <c r="V696"/>
      <c r="W696" s="28">
        <v>1529</v>
      </c>
      <c r="X696" s="155" t="s">
        <v>1639</v>
      </c>
    </row>
    <row r="697" spans="1:24">
      <c r="A697" t="s">
        <v>18</v>
      </c>
      <c r="B697" s="261" t="s">
        <v>1640</v>
      </c>
      <c r="C697" s="264" t="s">
        <v>1167</v>
      </c>
      <c r="D697" s="155" t="s">
        <v>1519</v>
      </c>
      <c r="E697" s="261" t="s">
        <v>1168</v>
      </c>
      <c r="F697" s="38" t="s">
        <v>1107</v>
      </c>
      <c r="G697" s="209" t="s">
        <v>273</v>
      </c>
      <c r="H697" s="155" t="s">
        <v>1128</v>
      </c>
      <c r="I697" s="38">
        <v>45</v>
      </c>
      <c r="J697" s="38">
        <v>-130</v>
      </c>
      <c r="K697" s="38">
        <v>9</v>
      </c>
      <c r="L697" s="38">
        <v>2018</v>
      </c>
      <c r="M697" s="261" t="s">
        <v>1640</v>
      </c>
      <c r="N697" s="157">
        <v>43286.57708333333</v>
      </c>
      <c r="O697" s="157">
        <v>43286.631944444445</v>
      </c>
      <c r="P697" s="157">
        <v>43286.802083333336</v>
      </c>
      <c r="Q697" s="157">
        <v>43286.851388888892</v>
      </c>
      <c r="R697" s="38" t="s">
        <v>1558</v>
      </c>
      <c r="S697" s="239">
        <f t="shared" si="113"/>
        <v>0.17013888889050577</v>
      </c>
      <c r="T697" s="239">
        <f t="shared" si="114"/>
        <v>0.27430555556202307</v>
      </c>
      <c r="U697" s="21">
        <f t="shared" si="115"/>
        <v>1.0208333333430346</v>
      </c>
      <c r="V697"/>
      <c r="W697" s="28">
        <v>1529</v>
      </c>
      <c r="X697" s="155" t="s">
        <v>1639</v>
      </c>
    </row>
    <row r="698" spans="1:24">
      <c r="A698" t="s">
        <v>18</v>
      </c>
      <c r="B698" s="261" t="s">
        <v>1641</v>
      </c>
      <c r="C698" s="264" t="s">
        <v>1167</v>
      </c>
      <c r="D698" s="155" t="s">
        <v>1519</v>
      </c>
      <c r="E698" s="261" t="s">
        <v>1168</v>
      </c>
      <c r="F698" s="38" t="s">
        <v>1107</v>
      </c>
      <c r="G698" s="209" t="s">
        <v>273</v>
      </c>
      <c r="H698" s="155" t="s">
        <v>1128</v>
      </c>
      <c r="I698" s="38">
        <v>45</v>
      </c>
      <c r="J698" s="38">
        <v>-130</v>
      </c>
      <c r="K698" s="38">
        <v>9</v>
      </c>
      <c r="L698" s="38">
        <v>2018</v>
      </c>
      <c r="M698" s="261" t="s">
        <v>1641</v>
      </c>
      <c r="N698" s="157">
        <v>43286.109027777777</v>
      </c>
      <c r="O698" s="157">
        <v>43286.15902777778</v>
      </c>
      <c r="P698" s="157">
        <v>43286.447222222225</v>
      </c>
      <c r="Q698" s="157">
        <v>43286.501388888886</v>
      </c>
      <c r="R698" s="38" t="s">
        <v>1558</v>
      </c>
      <c r="S698" s="239">
        <f t="shared" si="113"/>
        <v>0.28819444444525288</v>
      </c>
      <c r="T698" s="239">
        <f t="shared" si="114"/>
        <v>0.39236111110949423</v>
      </c>
      <c r="U698" s="21">
        <f t="shared" si="115"/>
        <v>1.7291666666715173</v>
      </c>
      <c r="V698"/>
      <c r="W698" s="28">
        <v>1522</v>
      </c>
      <c r="X698" s="155" t="s">
        <v>1642</v>
      </c>
    </row>
    <row r="699" spans="1:24">
      <c r="A699" t="s">
        <v>18</v>
      </c>
      <c r="B699" s="261" t="s">
        <v>1643</v>
      </c>
      <c r="C699" s="264" t="s">
        <v>1167</v>
      </c>
      <c r="D699" s="155" t="s">
        <v>1519</v>
      </c>
      <c r="E699" s="261" t="s">
        <v>1168</v>
      </c>
      <c r="F699" s="38" t="s">
        <v>1107</v>
      </c>
      <c r="G699" s="209" t="s">
        <v>273</v>
      </c>
      <c r="H699" s="155" t="s">
        <v>1128</v>
      </c>
      <c r="I699" s="38">
        <v>45</v>
      </c>
      <c r="J699" s="38">
        <v>-130</v>
      </c>
      <c r="K699" s="38">
        <v>9</v>
      </c>
      <c r="L699" s="38">
        <v>2018</v>
      </c>
      <c r="M699" s="261" t="s">
        <v>1643</v>
      </c>
      <c r="N699" s="157">
        <v>43285.736111111109</v>
      </c>
      <c r="O699" s="157">
        <v>43285.799305555556</v>
      </c>
      <c r="P699" s="157">
        <v>43286.013888888891</v>
      </c>
      <c r="Q699" s="157">
        <v>43286.061111111114</v>
      </c>
      <c r="R699" s="38" t="s">
        <v>1558</v>
      </c>
      <c r="S699" s="239">
        <f t="shared" si="113"/>
        <v>0.21458333333430346</v>
      </c>
      <c r="T699" s="239">
        <f t="shared" si="114"/>
        <v>0.32500000000436557</v>
      </c>
      <c r="U699" s="21">
        <f t="shared" si="115"/>
        <v>1.2875000000058208</v>
      </c>
      <c r="V699"/>
      <c r="W699" s="28">
        <v>1521</v>
      </c>
      <c r="X699" s="155" t="s">
        <v>1644</v>
      </c>
    </row>
    <row r="700" spans="1:24">
      <c r="A700" t="s">
        <v>18</v>
      </c>
      <c r="B700" s="261" t="s">
        <v>1645</v>
      </c>
      <c r="C700" s="264" t="s">
        <v>1167</v>
      </c>
      <c r="D700" s="155" t="s">
        <v>1519</v>
      </c>
      <c r="E700" s="261" t="s">
        <v>1168</v>
      </c>
      <c r="F700" s="38" t="s">
        <v>1107</v>
      </c>
      <c r="G700" s="209" t="s">
        <v>273</v>
      </c>
      <c r="H700" s="155" t="s">
        <v>1128</v>
      </c>
      <c r="I700" s="38">
        <v>45</v>
      </c>
      <c r="J700" s="38">
        <v>-130</v>
      </c>
      <c r="K700" s="38">
        <v>9</v>
      </c>
      <c r="L700" s="38">
        <v>2018</v>
      </c>
      <c r="M700" s="261" t="s">
        <v>1645</v>
      </c>
      <c r="N700" s="157">
        <v>43285.197916666664</v>
      </c>
      <c r="O700" s="157">
        <v>43285.252083333333</v>
      </c>
      <c r="P700" s="157">
        <v>43285.536805555559</v>
      </c>
      <c r="Q700" s="157">
        <v>43285.586111111108</v>
      </c>
      <c r="R700" s="38" t="s">
        <v>1558</v>
      </c>
      <c r="S700" s="239">
        <f t="shared" si="113"/>
        <v>0.28472222222626442</v>
      </c>
      <c r="T700" s="239">
        <f t="shared" si="114"/>
        <v>0.38819444444379769</v>
      </c>
      <c r="U700" s="21">
        <f t="shared" si="115"/>
        <v>1.7083333333575865</v>
      </c>
      <c r="V700"/>
      <c r="W700" s="28">
        <v>1542</v>
      </c>
      <c r="X700" s="155" t="s">
        <v>1646</v>
      </c>
    </row>
    <row r="701" spans="1:24">
      <c r="A701" t="s">
        <v>18</v>
      </c>
      <c r="B701" s="261" t="s">
        <v>1647</v>
      </c>
      <c r="C701" s="264" t="s">
        <v>1167</v>
      </c>
      <c r="D701" s="155" t="s">
        <v>1519</v>
      </c>
      <c r="E701" s="261" t="s">
        <v>1168</v>
      </c>
      <c r="F701" s="38" t="s">
        <v>1107</v>
      </c>
      <c r="G701" s="209" t="s">
        <v>273</v>
      </c>
      <c r="H701" s="155" t="s">
        <v>1128</v>
      </c>
      <c r="I701" s="38">
        <v>45</v>
      </c>
      <c r="J701" s="38">
        <v>-130</v>
      </c>
      <c r="K701" s="38">
        <v>9</v>
      </c>
      <c r="L701" s="38">
        <v>2018</v>
      </c>
      <c r="M701" s="261" t="s">
        <v>1647</v>
      </c>
      <c r="N701" s="157">
        <v>43284.72152777778</v>
      </c>
      <c r="O701" s="157">
        <v>43284.775000000001</v>
      </c>
      <c r="P701" s="157">
        <v>43285.05</v>
      </c>
      <c r="Q701" s="157">
        <v>43285.102083333331</v>
      </c>
      <c r="R701" s="38" t="s">
        <v>1558</v>
      </c>
      <c r="S701" s="239">
        <f t="shared" si="113"/>
        <v>0.27500000000145519</v>
      </c>
      <c r="T701" s="239">
        <f t="shared" si="114"/>
        <v>0.38055555555183673</v>
      </c>
      <c r="U701" s="21">
        <f t="shared" si="115"/>
        <v>1.6500000000087311</v>
      </c>
      <c r="V701"/>
      <c r="W701" s="28">
        <v>1542</v>
      </c>
      <c r="X701" s="155" t="s">
        <v>1648</v>
      </c>
    </row>
    <row r="702" spans="1:24">
      <c r="A702" t="s">
        <v>18</v>
      </c>
      <c r="B702" s="261" t="s">
        <v>1649</v>
      </c>
      <c r="C702" s="264" t="s">
        <v>1167</v>
      </c>
      <c r="D702" s="155" t="s">
        <v>1519</v>
      </c>
      <c r="E702" s="261" t="s">
        <v>1168</v>
      </c>
      <c r="F702" s="38" t="s">
        <v>1107</v>
      </c>
      <c r="G702" s="209" t="s">
        <v>273</v>
      </c>
      <c r="H702" s="155" t="s">
        <v>1128</v>
      </c>
      <c r="I702" s="38">
        <v>45</v>
      </c>
      <c r="J702" s="38">
        <v>-130</v>
      </c>
      <c r="K702" s="38">
        <v>9</v>
      </c>
      <c r="L702" s="38">
        <v>2018</v>
      </c>
      <c r="M702" s="261" t="s">
        <v>1649</v>
      </c>
      <c r="N702" s="157">
        <v>43284.649305555555</v>
      </c>
      <c r="O702" s="157"/>
      <c r="P702" s="157"/>
      <c r="Q702" s="157">
        <v>43284.712500000001</v>
      </c>
      <c r="R702" s="38" t="s">
        <v>1558</v>
      </c>
      <c r="S702" s="239">
        <f t="shared" si="113"/>
        <v>0</v>
      </c>
      <c r="T702" s="239">
        <f t="shared" si="114"/>
        <v>6.3194444446708076E-2</v>
      </c>
      <c r="U702" s="21">
        <f t="shared" si="115"/>
        <v>0</v>
      </c>
      <c r="V702"/>
      <c r="W702" s="28">
        <v>695</v>
      </c>
      <c r="X702" s="155" t="s">
        <v>1650</v>
      </c>
    </row>
    <row r="703" spans="1:24">
      <c r="A703" t="s">
        <v>18</v>
      </c>
      <c r="B703" s="261" t="s">
        <v>1651</v>
      </c>
      <c r="C703" s="264" t="s">
        <v>1167</v>
      </c>
      <c r="D703" s="155" t="s">
        <v>1519</v>
      </c>
      <c r="E703" s="261" t="s">
        <v>1168</v>
      </c>
      <c r="F703" s="38" t="s">
        <v>1107</v>
      </c>
      <c r="G703" s="209" t="s">
        <v>273</v>
      </c>
      <c r="H703" s="155" t="s">
        <v>1128</v>
      </c>
      <c r="I703" s="38">
        <v>45</v>
      </c>
      <c r="J703" s="38">
        <v>-130</v>
      </c>
      <c r="K703" s="38">
        <v>9</v>
      </c>
      <c r="L703" s="38">
        <v>2018</v>
      </c>
      <c r="M703" s="261" t="s">
        <v>1651</v>
      </c>
      <c r="N703" s="157">
        <v>43284.254861111112</v>
      </c>
      <c r="O703" s="157">
        <v>43284.272916666669</v>
      </c>
      <c r="P703" s="157">
        <v>43284.487500000003</v>
      </c>
      <c r="Q703" s="157">
        <v>43284.520833333336</v>
      </c>
      <c r="R703" s="38" t="s">
        <v>1558</v>
      </c>
      <c r="S703" s="239">
        <f t="shared" si="113"/>
        <v>0.21458333333430346</v>
      </c>
      <c r="T703" s="239">
        <f t="shared" si="114"/>
        <v>0.26597222222335404</v>
      </c>
      <c r="U703" s="21">
        <f t="shared" si="115"/>
        <v>1.2875000000058208</v>
      </c>
      <c r="V703"/>
      <c r="W703" s="28">
        <v>204</v>
      </c>
      <c r="X703" s="155" t="s">
        <v>1652</v>
      </c>
    </row>
    <row r="704" spans="1:24">
      <c r="A704" t="s">
        <v>18</v>
      </c>
      <c r="B704" s="261" t="s">
        <v>1653</v>
      </c>
      <c r="C704" s="264" t="s">
        <v>1167</v>
      </c>
      <c r="D704" s="155" t="s">
        <v>1519</v>
      </c>
      <c r="E704" s="261" t="s">
        <v>1168</v>
      </c>
      <c r="F704" s="38" t="s">
        <v>1107</v>
      </c>
      <c r="G704" s="209" t="s">
        <v>273</v>
      </c>
      <c r="H704" s="155" t="s">
        <v>1128</v>
      </c>
      <c r="I704" s="38">
        <v>45</v>
      </c>
      <c r="J704" s="38">
        <v>-130</v>
      </c>
      <c r="K704" s="38">
        <v>9</v>
      </c>
      <c r="L704" s="38">
        <v>2018</v>
      </c>
      <c r="M704" s="261" t="s">
        <v>1653</v>
      </c>
      <c r="N704" s="157">
        <v>43284.131249999999</v>
      </c>
      <c r="O704" s="157">
        <v>43284.150694444441</v>
      </c>
      <c r="P704" s="157">
        <v>43284.206250000003</v>
      </c>
      <c r="Q704" s="157">
        <v>43284.231249999997</v>
      </c>
      <c r="R704" s="38" t="s">
        <v>1558</v>
      </c>
      <c r="S704" s="239">
        <f t="shared" si="113"/>
        <v>5.5555555562023073E-2</v>
      </c>
      <c r="T704" s="239">
        <f t="shared" si="114"/>
        <v>9.9999999998544808E-2</v>
      </c>
      <c r="U704" s="21">
        <f t="shared" si="115"/>
        <v>0.33333333337213844</v>
      </c>
      <c r="V704"/>
      <c r="W704" s="28">
        <v>192</v>
      </c>
      <c r="X704" s="155" t="s">
        <v>1654</v>
      </c>
    </row>
    <row r="705" spans="1:24">
      <c r="A705" t="s">
        <v>18</v>
      </c>
      <c r="B705" s="261" t="s">
        <v>1655</v>
      </c>
      <c r="C705" s="264" t="s">
        <v>1167</v>
      </c>
      <c r="D705" s="155" t="s">
        <v>1519</v>
      </c>
      <c r="E705" s="261" t="s">
        <v>1168</v>
      </c>
      <c r="F705" s="38" t="s">
        <v>1107</v>
      </c>
      <c r="G705" s="209" t="s">
        <v>273</v>
      </c>
      <c r="H705" s="155" t="s">
        <v>1128</v>
      </c>
      <c r="I705" s="38">
        <v>45</v>
      </c>
      <c r="J705" s="38">
        <v>-130</v>
      </c>
      <c r="K705" s="38">
        <v>9</v>
      </c>
      <c r="L705" s="38">
        <v>2018</v>
      </c>
      <c r="M705" s="261" t="s">
        <v>1655</v>
      </c>
      <c r="N705" s="157">
        <v>43283.924305555556</v>
      </c>
      <c r="O705" s="157">
        <v>43283.956944444442</v>
      </c>
      <c r="P705" s="157">
        <v>43284.092361111114</v>
      </c>
      <c r="Q705" s="157">
        <v>43284.11041666667</v>
      </c>
      <c r="R705" s="38" t="s">
        <v>1558</v>
      </c>
      <c r="S705" s="239">
        <f t="shared" si="113"/>
        <v>0.13541666667151731</v>
      </c>
      <c r="T705" s="239">
        <f t="shared" si="114"/>
        <v>0.18611111111385981</v>
      </c>
      <c r="U705" s="21">
        <f t="shared" si="115"/>
        <v>0.81250000002910383</v>
      </c>
      <c r="V705"/>
      <c r="W705" s="28">
        <v>205</v>
      </c>
      <c r="X705" s="155" t="s">
        <v>1656</v>
      </c>
    </row>
    <row r="706" spans="1:24">
      <c r="A706" t="s">
        <v>18</v>
      </c>
      <c r="B706" s="261" t="s">
        <v>1657</v>
      </c>
      <c r="C706" s="264" t="s">
        <v>1163</v>
      </c>
      <c r="D706" s="155" t="s">
        <v>1519</v>
      </c>
      <c r="E706" s="261" t="s">
        <v>1164</v>
      </c>
      <c r="F706" s="38" t="s">
        <v>1107</v>
      </c>
      <c r="G706" s="209" t="s">
        <v>273</v>
      </c>
      <c r="H706" s="155" t="s">
        <v>1128</v>
      </c>
      <c r="I706" s="38">
        <v>44</v>
      </c>
      <c r="J706" s="38">
        <v>-124</v>
      </c>
      <c r="K706" s="38">
        <v>10</v>
      </c>
      <c r="L706" s="38">
        <v>2018</v>
      </c>
      <c r="M706" s="261" t="s">
        <v>1657</v>
      </c>
      <c r="N706" s="157">
        <v>43280.665972222225</v>
      </c>
      <c r="O706" s="157">
        <v>43280.706250000003</v>
      </c>
      <c r="P706" s="157">
        <v>43280.75277777778</v>
      </c>
      <c r="Q706" s="157">
        <v>43280.765277777777</v>
      </c>
      <c r="R706" s="38" t="s">
        <v>1616</v>
      </c>
      <c r="S706" s="239">
        <f t="shared" si="113"/>
        <v>4.6527777776645962E-2</v>
      </c>
      <c r="T706" s="239">
        <f t="shared" si="114"/>
        <v>9.9305555551836733E-2</v>
      </c>
      <c r="U706" s="21">
        <f t="shared" si="115"/>
        <v>0.27916666665987577</v>
      </c>
      <c r="V706"/>
      <c r="W706" s="28">
        <v>80</v>
      </c>
      <c r="X706" s="155" t="s">
        <v>1658</v>
      </c>
    </row>
    <row r="707" spans="1:24">
      <c r="A707" t="s">
        <v>18</v>
      </c>
      <c r="B707" s="261" t="s">
        <v>1659</v>
      </c>
      <c r="C707" s="264" t="s">
        <v>1163</v>
      </c>
      <c r="D707" s="155" t="s">
        <v>1519</v>
      </c>
      <c r="E707" s="261" t="s">
        <v>1164</v>
      </c>
      <c r="F707" s="38" t="s">
        <v>1107</v>
      </c>
      <c r="G707" s="209" t="s">
        <v>273</v>
      </c>
      <c r="H707" s="155" t="s">
        <v>1128</v>
      </c>
      <c r="I707" s="38">
        <v>44</v>
      </c>
      <c r="J707" s="38">
        <v>-124</v>
      </c>
      <c r="K707" s="38">
        <v>10</v>
      </c>
      <c r="L707" s="38">
        <v>2018</v>
      </c>
      <c r="M707" s="261" t="s">
        <v>1659</v>
      </c>
      <c r="N707" s="157">
        <v>43280.245833333334</v>
      </c>
      <c r="O707" s="157">
        <v>43280.275694444441</v>
      </c>
      <c r="P707" s="157">
        <v>43280.31527777778</v>
      </c>
      <c r="Q707" s="157">
        <v>43280.340277777781</v>
      </c>
      <c r="R707" s="38" t="s">
        <v>1660</v>
      </c>
      <c r="S707" s="239">
        <f t="shared" si="113"/>
        <v>3.9583333338669036E-2</v>
      </c>
      <c r="T707" s="239">
        <f t="shared" si="114"/>
        <v>9.4444444446708076E-2</v>
      </c>
      <c r="U707" s="21">
        <f t="shared" si="115"/>
        <v>0.23750000003201421</v>
      </c>
      <c r="V707"/>
      <c r="W707" s="28">
        <v>581</v>
      </c>
      <c r="X707" s="155" t="s">
        <v>1661</v>
      </c>
    </row>
    <row r="708" spans="1:24">
      <c r="A708" t="s">
        <v>18</v>
      </c>
      <c r="B708" s="261" t="s">
        <v>1662</v>
      </c>
      <c r="C708" s="264" t="s">
        <v>1163</v>
      </c>
      <c r="D708" s="155" t="s">
        <v>1519</v>
      </c>
      <c r="E708" s="261" t="s">
        <v>1164</v>
      </c>
      <c r="F708" s="38" t="s">
        <v>1107</v>
      </c>
      <c r="G708" s="209" t="s">
        <v>273</v>
      </c>
      <c r="H708" s="155" t="s">
        <v>1128</v>
      </c>
      <c r="I708" s="38">
        <v>44</v>
      </c>
      <c r="J708" s="38">
        <v>-125</v>
      </c>
      <c r="K708" s="38">
        <v>10</v>
      </c>
      <c r="L708" s="38">
        <v>2018</v>
      </c>
      <c r="M708" s="261" t="s">
        <v>1662</v>
      </c>
      <c r="N708" s="157">
        <v>43279.943749999999</v>
      </c>
      <c r="O708" s="157">
        <v>43279.979861111111</v>
      </c>
      <c r="P708" s="157">
        <v>43280.137499999997</v>
      </c>
      <c r="Q708" s="157">
        <v>43280.166666666664</v>
      </c>
      <c r="R708" s="38" t="s">
        <v>1663</v>
      </c>
      <c r="S708" s="239">
        <f t="shared" si="113"/>
        <v>0.15763888888614019</v>
      </c>
      <c r="T708" s="239">
        <f t="shared" si="114"/>
        <v>0.22291666666569654</v>
      </c>
      <c r="U708" s="21">
        <f t="shared" si="115"/>
        <v>0.94583333331684116</v>
      </c>
      <c r="V708"/>
      <c r="W708" s="28">
        <v>777</v>
      </c>
      <c r="X708" s="155" t="s">
        <v>1664</v>
      </c>
    </row>
    <row r="709" spans="1:24">
      <c r="A709" t="s">
        <v>18</v>
      </c>
      <c r="B709" s="261" t="s">
        <v>1665</v>
      </c>
      <c r="C709" s="264" t="s">
        <v>1163</v>
      </c>
      <c r="D709" s="155" t="s">
        <v>1519</v>
      </c>
      <c r="E709" s="261" t="s">
        <v>1164</v>
      </c>
      <c r="F709" s="38" t="s">
        <v>1107</v>
      </c>
      <c r="G709" s="209" t="s">
        <v>273</v>
      </c>
      <c r="H709" s="155" t="s">
        <v>1128</v>
      </c>
      <c r="I709" s="38">
        <v>44</v>
      </c>
      <c r="J709" s="38">
        <v>-125</v>
      </c>
      <c r="K709" s="38">
        <v>10</v>
      </c>
      <c r="L709" s="38">
        <v>2018</v>
      </c>
      <c r="M709" s="261" t="s">
        <v>1665</v>
      </c>
      <c r="N709" s="157">
        <v>43279.68472222222</v>
      </c>
      <c r="O709" s="157">
        <v>43279.72152777778</v>
      </c>
      <c r="P709" s="157">
        <v>43279.886805555558</v>
      </c>
      <c r="Q709" s="157">
        <v>43279.916666666664</v>
      </c>
      <c r="R709" s="38" t="s">
        <v>1663</v>
      </c>
      <c r="S709" s="239">
        <f t="shared" si="113"/>
        <v>0.16527777777810115</v>
      </c>
      <c r="T709" s="239">
        <f t="shared" si="114"/>
        <v>0.23194444444379769</v>
      </c>
      <c r="U709" s="21">
        <f t="shared" si="115"/>
        <v>0.99166666666860692</v>
      </c>
      <c r="V709"/>
      <c r="W709" s="28">
        <v>774</v>
      </c>
      <c r="X709" s="155" t="s">
        <v>1664</v>
      </c>
    </row>
    <row r="710" spans="1:24">
      <c r="A710" t="s">
        <v>18</v>
      </c>
      <c r="B710" s="261" t="s">
        <v>1666</v>
      </c>
      <c r="C710" s="264" t="s">
        <v>1163</v>
      </c>
      <c r="D710" s="155" t="s">
        <v>1519</v>
      </c>
      <c r="E710" s="261" t="s">
        <v>1164</v>
      </c>
      <c r="F710" s="38" t="s">
        <v>1107</v>
      </c>
      <c r="G710" s="209" t="s">
        <v>273</v>
      </c>
      <c r="H710" s="155" t="s">
        <v>1128</v>
      </c>
      <c r="I710" s="38">
        <v>44</v>
      </c>
      <c r="J710" s="38">
        <v>-125</v>
      </c>
      <c r="K710" s="38">
        <v>10</v>
      </c>
      <c r="L710" s="38">
        <v>2018</v>
      </c>
      <c r="M710" s="261" t="s">
        <v>1666</v>
      </c>
      <c r="N710" s="157">
        <v>43279.268750000003</v>
      </c>
      <c r="O710" s="157">
        <v>43279.3125</v>
      </c>
      <c r="P710" s="157">
        <v>43279.574305555558</v>
      </c>
      <c r="Q710" s="157">
        <v>43279.601388888892</v>
      </c>
      <c r="R710" s="38" t="s">
        <v>1663</v>
      </c>
      <c r="S710" s="239">
        <f t="shared" si="113"/>
        <v>0.2618055555576575</v>
      </c>
      <c r="T710" s="239">
        <f t="shared" si="114"/>
        <v>0.33263888888905058</v>
      </c>
      <c r="U710" s="21">
        <f t="shared" si="115"/>
        <v>1.570833333345945</v>
      </c>
      <c r="V710"/>
      <c r="W710" s="28">
        <v>775</v>
      </c>
      <c r="X710" s="155" t="s">
        <v>1667</v>
      </c>
    </row>
    <row r="711" spans="1:24">
      <c r="A711" t="s">
        <v>18</v>
      </c>
      <c r="B711" s="261" t="s">
        <v>1668</v>
      </c>
      <c r="C711" s="264" t="s">
        <v>1163</v>
      </c>
      <c r="D711" s="155" t="s">
        <v>1519</v>
      </c>
      <c r="E711" s="261" t="s">
        <v>1164</v>
      </c>
      <c r="F711" s="38" t="s">
        <v>1107</v>
      </c>
      <c r="G711" s="209" t="s">
        <v>273</v>
      </c>
      <c r="H711" s="155" t="s">
        <v>1128</v>
      </c>
      <c r="I711" s="38">
        <v>44</v>
      </c>
      <c r="J711" s="38">
        <v>-125</v>
      </c>
      <c r="K711" s="38">
        <v>10</v>
      </c>
      <c r="L711" s="38">
        <v>2018</v>
      </c>
      <c r="M711" s="261" t="s">
        <v>1668</v>
      </c>
      <c r="N711" s="157">
        <v>43279.059027777781</v>
      </c>
      <c r="O711" s="157">
        <v>43279.106249999997</v>
      </c>
      <c r="P711" s="157">
        <v>43279.216666666667</v>
      </c>
      <c r="Q711" s="157">
        <v>43279.248611111114</v>
      </c>
      <c r="R711" s="38" t="s">
        <v>1663</v>
      </c>
      <c r="S711" s="239">
        <f t="shared" si="113"/>
        <v>0.11041666667006211</v>
      </c>
      <c r="T711" s="239">
        <f t="shared" si="114"/>
        <v>0.18958333333284827</v>
      </c>
      <c r="U711" s="21">
        <f t="shared" si="115"/>
        <v>0.66250000002037268</v>
      </c>
      <c r="V711"/>
      <c r="W711" s="28">
        <v>774</v>
      </c>
      <c r="X711" s="155" t="s">
        <v>1669</v>
      </c>
    </row>
    <row r="712" spans="1:24">
      <c r="A712" t="s">
        <v>18</v>
      </c>
      <c r="B712" s="261" t="s">
        <v>1670</v>
      </c>
      <c r="C712" s="264" t="s">
        <v>1163</v>
      </c>
      <c r="D712" s="155" t="s">
        <v>1519</v>
      </c>
      <c r="E712" s="261" t="s">
        <v>1164</v>
      </c>
      <c r="F712" s="38" t="s">
        <v>1107</v>
      </c>
      <c r="G712" s="209" t="s">
        <v>273</v>
      </c>
      <c r="H712" s="155" t="s">
        <v>1128</v>
      </c>
      <c r="I712" s="38">
        <v>44</v>
      </c>
      <c r="J712" s="38">
        <v>-125</v>
      </c>
      <c r="K712" s="38">
        <v>10</v>
      </c>
      <c r="L712" s="38">
        <v>2018</v>
      </c>
      <c r="M712" s="261" t="s">
        <v>1670</v>
      </c>
      <c r="N712" s="157">
        <v>43278.756944444445</v>
      </c>
      <c r="O712" s="157">
        <v>43278.804861111108</v>
      </c>
      <c r="P712" s="157">
        <v>43278.963888888888</v>
      </c>
      <c r="Q712" s="157">
        <v>43279.000694444447</v>
      </c>
      <c r="R712" s="38" t="s">
        <v>1663</v>
      </c>
      <c r="S712" s="239">
        <f t="shared" si="113"/>
        <v>0.15902777777955635</v>
      </c>
      <c r="T712" s="239">
        <f t="shared" si="114"/>
        <v>0.24375000000145519</v>
      </c>
      <c r="U712" s="21">
        <f t="shared" si="115"/>
        <v>0.95416666667733807</v>
      </c>
      <c r="V712"/>
      <c r="W712" s="28">
        <v>774</v>
      </c>
      <c r="X712" s="155" t="s">
        <v>1617</v>
      </c>
    </row>
    <row r="713" spans="1:24">
      <c r="A713" t="s">
        <v>18</v>
      </c>
      <c r="B713" s="261" t="s">
        <v>1671</v>
      </c>
      <c r="C713" s="264" t="s">
        <v>1163</v>
      </c>
      <c r="D713" s="155" t="s">
        <v>1519</v>
      </c>
      <c r="E713" s="261" t="s">
        <v>1164</v>
      </c>
      <c r="F713" s="38" t="s">
        <v>1107</v>
      </c>
      <c r="G713" s="209" t="s">
        <v>273</v>
      </c>
      <c r="H713" s="155" t="s">
        <v>1128</v>
      </c>
      <c r="I713" s="38">
        <v>44</v>
      </c>
      <c r="J713" s="38">
        <v>-125</v>
      </c>
      <c r="K713" s="38">
        <v>10</v>
      </c>
      <c r="L713" s="38">
        <v>2018</v>
      </c>
      <c r="M713" s="261" t="s">
        <v>1671</v>
      </c>
      <c r="N713" s="157">
        <v>43277.213888888888</v>
      </c>
      <c r="O713" s="157">
        <v>43277.320138888892</v>
      </c>
      <c r="P713" s="157">
        <v>43277.570138888892</v>
      </c>
      <c r="Q713" s="157">
        <v>43277.670138888891</v>
      </c>
      <c r="R713" s="38" t="s">
        <v>1622</v>
      </c>
      <c r="S713" s="239">
        <f t="shared" si="113"/>
        <v>0.25</v>
      </c>
      <c r="T713" s="239">
        <f t="shared" si="114"/>
        <v>0.45625000000291038</v>
      </c>
      <c r="U713" s="21">
        <f t="shared" si="115"/>
        <v>1.5</v>
      </c>
      <c r="V713"/>
      <c r="W713" s="28">
        <v>2904</v>
      </c>
      <c r="X713" s="155" t="s">
        <v>1639</v>
      </c>
    </row>
    <row r="714" spans="1:24">
      <c r="A714" t="s">
        <v>18</v>
      </c>
      <c r="B714" s="261" t="s">
        <v>1672</v>
      </c>
      <c r="C714" s="264" t="s">
        <v>1163</v>
      </c>
      <c r="D714" s="155" t="s">
        <v>1519</v>
      </c>
      <c r="E714" s="261" t="s">
        <v>1164</v>
      </c>
      <c r="F714" s="38" t="s">
        <v>1107</v>
      </c>
      <c r="G714" s="209" t="s">
        <v>273</v>
      </c>
      <c r="H714" s="155" t="s">
        <v>1128</v>
      </c>
      <c r="I714" s="38">
        <v>44</v>
      </c>
      <c r="J714" s="38">
        <v>-125</v>
      </c>
      <c r="K714" s="38">
        <v>10</v>
      </c>
      <c r="L714" s="38">
        <v>2018</v>
      </c>
      <c r="M714" s="261" t="s">
        <v>1672</v>
      </c>
      <c r="N714" s="157">
        <v>43276.818749999999</v>
      </c>
      <c r="O714" s="157">
        <v>43276.881249999999</v>
      </c>
      <c r="P714" s="157">
        <v>43277.083333333336</v>
      </c>
      <c r="Q714" s="157">
        <v>43277.097222222219</v>
      </c>
      <c r="R714" s="38" t="s">
        <v>1673</v>
      </c>
      <c r="S714" s="239">
        <f t="shared" si="113"/>
        <v>0.20208333333721384</v>
      </c>
      <c r="T714" s="239">
        <f t="shared" si="114"/>
        <v>0.27847222222044365</v>
      </c>
      <c r="U714" s="21">
        <f t="shared" si="115"/>
        <v>1.2125000000232831</v>
      </c>
      <c r="V714"/>
      <c r="W714" s="28">
        <v>778</v>
      </c>
      <c r="X714" s="155" t="s">
        <v>1639</v>
      </c>
    </row>
    <row r="715" spans="1:24">
      <c r="A715" t="s">
        <v>18</v>
      </c>
      <c r="B715" s="261" t="s">
        <v>1674</v>
      </c>
      <c r="C715" s="264" t="s">
        <v>1163</v>
      </c>
      <c r="D715" s="155" t="s">
        <v>1519</v>
      </c>
      <c r="E715" s="261" t="s">
        <v>1164</v>
      </c>
      <c r="F715" s="38" t="s">
        <v>1107</v>
      </c>
      <c r="G715" s="209" t="s">
        <v>273</v>
      </c>
      <c r="H715" s="155" t="s">
        <v>1128</v>
      </c>
      <c r="I715" s="38">
        <v>44</v>
      </c>
      <c r="J715" s="38">
        <v>-124</v>
      </c>
      <c r="K715" s="38">
        <v>10</v>
      </c>
      <c r="L715" s="38">
        <v>2018</v>
      </c>
      <c r="M715" s="261" t="s">
        <v>1674</v>
      </c>
      <c r="N715" s="157">
        <v>43276.392361111109</v>
      </c>
      <c r="O715" s="157">
        <v>43276.412499999999</v>
      </c>
      <c r="P715" s="157">
        <v>43276.611111111109</v>
      </c>
      <c r="Q715" s="157">
        <v>43276.643055555556</v>
      </c>
      <c r="R715" s="38" t="s">
        <v>1660</v>
      </c>
      <c r="S715" s="239">
        <f t="shared" si="113"/>
        <v>0.19861111111094942</v>
      </c>
      <c r="T715" s="239">
        <f t="shared" si="114"/>
        <v>0.25069444444670808</v>
      </c>
      <c r="U715" s="21">
        <f t="shared" si="115"/>
        <v>1.1916666666656965</v>
      </c>
      <c r="V715"/>
      <c r="W715" s="28">
        <v>582</v>
      </c>
      <c r="X715" s="155" t="s">
        <v>1646</v>
      </c>
    </row>
    <row r="716" spans="1:24">
      <c r="A716" t="s">
        <v>18</v>
      </c>
      <c r="B716" s="261" t="s">
        <v>1675</v>
      </c>
      <c r="C716" s="264" t="s">
        <v>1163</v>
      </c>
      <c r="D716" s="155" t="s">
        <v>1519</v>
      </c>
      <c r="E716" s="261" t="s">
        <v>1164</v>
      </c>
      <c r="F716" s="38" t="s">
        <v>1107</v>
      </c>
      <c r="G716" s="209" t="s">
        <v>273</v>
      </c>
      <c r="H716" s="155" t="s">
        <v>1128</v>
      </c>
      <c r="I716" s="38">
        <v>44</v>
      </c>
      <c r="J716" s="38">
        <v>-124</v>
      </c>
      <c r="K716" s="38">
        <v>10</v>
      </c>
      <c r="L716" s="38">
        <v>2018</v>
      </c>
      <c r="M716" s="261" t="s">
        <v>1675</v>
      </c>
      <c r="N716" s="157">
        <v>43276.166666666664</v>
      </c>
      <c r="O716" s="157">
        <v>43276.205555555556</v>
      </c>
      <c r="P716" s="157">
        <v>43276.315972222219</v>
      </c>
      <c r="Q716" s="157">
        <v>43276.341666666667</v>
      </c>
      <c r="R716" s="38" t="s">
        <v>1660</v>
      </c>
      <c r="S716" s="239">
        <f t="shared" si="113"/>
        <v>0.11041666666278616</v>
      </c>
      <c r="T716" s="239">
        <f t="shared" si="114"/>
        <v>0.17500000000291038</v>
      </c>
      <c r="U716" s="21">
        <f t="shared" si="115"/>
        <v>0.66249999997671694</v>
      </c>
      <c r="V716"/>
      <c r="W716" s="28">
        <v>581</v>
      </c>
      <c r="X716" s="155" t="s">
        <v>1620</v>
      </c>
    </row>
    <row r="717" spans="1:24">
      <c r="A717" t="s">
        <v>18</v>
      </c>
      <c r="B717" s="261" t="s">
        <v>1676</v>
      </c>
      <c r="C717" s="264" t="s">
        <v>1163</v>
      </c>
      <c r="D717" s="155" t="s">
        <v>1519</v>
      </c>
      <c r="E717" s="261" t="s">
        <v>1164</v>
      </c>
      <c r="F717" s="38" t="s">
        <v>1107</v>
      </c>
      <c r="G717" s="209" t="s">
        <v>273</v>
      </c>
      <c r="H717" s="155" t="s">
        <v>1128</v>
      </c>
      <c r="I717" s="38">
        <v>44</v>
      </c>
      <c r="J717" s="38">
        <v>-124</v>
      </c>
      <c r="K717" s="38">
        <v>10</v>
      </c>
      <c r="L717" s="38">
        <v>2018</v>
      </c>
      <c r="M717" s="261" t="s">
        <v>1676</v>
      </c>
      <c r="N717" s="157">
        <v>43275.847222222219</v>
      </c>
      <c r="O717" s="157">
        <v>43275.893750000003</v>
      </c>
      <c r="P717" s="157">
        <v>43276.07916666667</v>
      </c>
      <c r="Q717" s="157">
        <v>43276.10833333333</v>
      </c>
      <c r="R717" s="38" t="s">
        <v>1660</v>
      </c>
      <c r="S717" s="239">
        <f t="shared" si="113"/>
        <v>0.18541666666715173</v>
      </c>
      <c r="T717" s="239">
        <f t="shared" si="114"/>
        <v>0.26111111111094942</v>
      </c>
      <c r="U717" s="21">
        <f t="shared" si="115"/>
        <v>1.1125000000029104</v>
      </c>
      <c r="V717"/>
      <c r="W717" s="28">
        <v>585</v>
      </c>
      <c r="X717" s="155" t="s">
        <v>1677</v>
      </c>
    </row>
    <row r="718" spans="1:24">
      <c r="A718" t="s">
        <v>18</v>
      </c>
      <c r="B718" s="261" t="s">
        <v>1678</v>
      </c>
      <c r="C718" s="264" t="s">
        <v>1163</v>
      </c>
      <c r="D718" s="155" t="s">
        <v>1519</v>
      </c>
      <c r="E718" s="261" t="s">
        <v>1164</v>
      </c>
      <c r="F718" s="38" t="s">
        <v>1107</v>
      </c>
      <c r="G718" s="209" t="s">
        <v>273</v>
      </c>
      <c r="H718" s="155" t="s">
        <v>1128</v>
      </c>
      <c r="I718" s="38">
        <v>44</v>
      </c>
      <c r="J718" s="38">
        <v>-125</v>
      </c>
      <c r="K718" s="38">
        <v>10</v>
      </c>
      <c r="L718" s="38">
        <v>2018</v>
      </c>
      <c r="M718" s="261" t="s">
        <v>1678</v>
      </c>
      <c r="N718" s="157">
        <v>43275.487500000003</v>
      </c>
      <c r="O718" s="157">
        <v>43275.536805555559</v>
      </c>
      <c r="P718" s="157">
        <v>43275.674305555556</v>
      </c>
      <c r="Q718" s="157">
        <v>43275.696527777778</v>
      </c>
      <c r="R718" s="38" t="s">
        <v>1622</v>
      </c>
      <c r="S718" s="239">
        <f t="shared" si="113"/>
        <v>0.13749999999708962</v>
      </c>
      <c r="T718" s="239">
        <f t="shared" si="114"/>
        <v>0.20902777777519077</v>
      </c>
      <c r="U718" s="21">
        <f t="shared" si="115"/>
        <v>0.8249999999825377</v>
      </c>
      <c r="V718"/>
      <c r="W718" s="28">
        <v>203</v>
      </c>
      <c r="X718" s="155" t="s">
        <v>1623</v>
      </c>
    </row>
    <row r="719" spans="1:24">
      <c r="A719" t="s">
        <v>18</v>
      </c>
      <c r="B719" s="261" t="s">
        <v>1679</v>
      </c>
      <c r="C719" s="264" t="s">
        <v>1163</v>
      </c>
      <c r="D719" s="155" t="s">
        <v>1519</v>
      </c>
      <c r="E719" s="261" t="s">
        <v>1164</v>
      </c>
      <c r="F719" s="38" t="s">
        <v>1107</v>
      </c>
      <c r="G719" s="209" t="s">
        <v>273</v>
      </c>
      <c r="H719" s="155" t="s">
        <v>1128</v>
      </c>
      <c r="I719" s="38">
        <v>44</v>
      </c>
      <c r="J719" s="38">
        <v>-125</v>
      </c>
      <c r="K719" s="38">
        <v>10</v>
      </c>
      <c r="L719" s="38">
        <v>2018</v>
      </c>
      <c r="M719" s="261" t="s">
        <v>1679</v>
      </c>
      <c r="N719" s="157">
        <v>43275.209027777775</v>
      </c>
      <c r="O719" s="157">
        <v>43275.285416666666</v>
      </c>
      <c r="P719" s="157">
        <v>43275.374305555553</v>
      </c>
      <c r="Q719" s="157">
        <v>43275.412499999999</v>
      </c>
      <c r="R719" s="38" t="s">
        <v>1622</v>
      </c>
      <c r="S719" s="239">
        <f t="shared" si="113"/>
        <v>8.8888888887595385E-2</v>
      </c>
      <c r="T719" s="239">
        <f t="shared" si="114"/>
        <v>0.20347222222335404</v>
      </c>
      <c r="U719" s="21">
        <f t="shared" si="115"/>
        <v>0.53333333332557231</v>
      </c>
      <c r="V719"/>
      <c r="W719" s="28">
        <v>197</v>
      </c>
      <c r="X719" s="155" t="s">
        <v>1654</v>
      </c>
    </row>
    <row r="720" spans="1:24">
      <c r="A720" t="s">
        <v>18</v>
      </c>
      <c r="B720" s="261" t="s">
        <v>1680</v>
      </c>
      <c r="C720" s="264" t="s">
        <v>1163</v>
      </c>
      <c r="D720" s="155" t="s">
        <v>1519</v>
      </c>
      <c r="E720" s="261" t="s">
        <v>1164</v>
      </c>
      <c r="F720" s="38" t="s">
        <v>1107</v>
      </c>
      <c r="G720" s="209" t="s">
        <v>273</v>
      </c>
      <c r="H720" s="155" t="s">
        <v>1128</v>
      </c>
      <c r="I720" s="38">
        <v>44</v>
      </c>
      <c r="J720" s="38">
        <v>-125</v>
      </c>
      <c r="K720" s="38">
        <v>10</v>
      </c>
      <c r="L720" s="38">
        <v>2018</v>
      </c>
      <c r="M720" s="261" t="s">
        <v>1680</v>
      </c>
      <c r="N720" s="157">
        <v>43274.968055555553</v>
      </c>
      <c r="O720" s="157">
        <v>43275.027083333334</v>
      </c>
      <c r="P720" s="157">
        <v>43275.125694444447</v>
      </c>
      <c r="Q720" s="157">
        <v>43275.148611111108</v>
      </c>
      <c r="R720" s="38" t="s">
        <v>1622</v>
      </c>
      <c r="S720" s="239">
        <f t="shared" si="113"/>
        <v>9.8611111112404615E-2</v>
      </c>
      <c r="T720" s="239">
        <f t="shared" si="114"/>
        <v>0.18055555555474712</v>
      </c>
      <c r="U720" s="21">
        <f t="shared" si="115"/>
        <v>0.59166666667442769</v>
      </c>
      <c r="V720"/>
      <c r="W720" s="28">
        <v>204</v>
      </c>
      <c r="X720" s="155" t="s">
        <v>1654</v>
      </c>
    </row>
    <row r="721" spans="1:24">
      <c r="A721" t="s">
        <v>18</v>
      </c>
      <c r="B721" s="261" t="s">
        <v>1681</v>
      </c>
      <c r="C721" t="s">
        <v>1159</v>
      </c>
      <c r="D721" s="155" t="s">
        <v>1519</v>
      </c>
      <c r="E721" t="s">
        <v>1160</v>
      </c>
      <c r="F721" s="38" t="s">
        <v>1682</v>
      </c>
      <c r="G721" t="s">
        <v>273</v>
      </c>
      <c r="H721" t="s">
        <v>1683</v>
      </c>
      <c r="I721" s="38">
        <v>32</v>
      </c>
      <c r="J721" s="38">
        <v>-117</v>
      </c>
      <c r="K721" s="38">
        <v>11</v>
      </c>
      <c r="L721" s="38">
        <v>2018</v>
      </c>
      <c r="M721" t="s">
        <v>1681</v>
      </c>
      <c r="N721" s="157">
        <v>43242.942361111112</v>
      </c>
      <c r="O721" s="157">
        <v>43243.063888888886</v>
      </c>
      <c r="P721" s="157">
        <v>43243.083333333336</v>
      </c>
      <c r="Q721" s="157">
        <v>43243.23333333333</v>
      </c>
      <c r="R721" s="38" t="s">
        <v>1684</v>
      </c>
      <c r="S721" s="239">
        <f>P721 - O721</f>
        <v>1.9444444449618459E-2</v>
      </c>
      <c r="T721" s="239">
        <f>Q721 - N721</f>
        <v>0.29097222221753327</v>
      </c>
      <c r="U721" s="38">
        <v>0.1</v>
      </c>
      <c r="V721"/>
      <c r="W721">
        <v>4508</v>
      </c>
      <c r="X721" t="s">
        <v>1685</v>
      </c>
    </row>
    <row r="722" spans="1:24">
      <c r="A722" t="s">
        <v>18</v>
      </c>
      <c r="B722" s="261" t="s">
        <v>1686</v>
      </c>
      <c r="C722" t="s">
        <v>1687</v>
      </c>
      <c r="D722" s="155" t="s">
        <v>1688</v>
      </c>
      <c r="E722" t="s">
        <v>1154</v>
      </c>
      <c r="F722" s="155" t="s">
        <v>1689</v>
      </c>
      <c r="G722" s="209" t="s">
        <v>1065</v>
      </c>
      <c r="H722" t="s">
        <v>1690</v>
      </c>
      <c r="I722" s="38">
        <v>-34</v>
      </c>
      <c r="J722" s="38">
        <v>179</v>
      </c>
      <c r="K722" s="38">
        <v>60</v>
      </c>
      <c r="L722" s="38">
        <v>2018</v>
      </c>
      <c r="M722" s="261" t="s">
        <v>1686</v>
      </c>
      <c r="N722" s="157">
        <v>43181.805555555555</v>
      </c>
      <c r="O722" s="157">
        <v>43181.884027777778</v>
      </c>
      <c r="P722" s="157">
        <v>43183.925694444442</v>
      </c>
      <c r="Q722" s="157">
        <v>43183.976388888892</v>
      </c>
      <c r="R722" s="38" t="s">
        <v>1156</v>
      </c>
      <c r="S722" s="239">
        <f t="shared" ref="S722:S727" si="116">P722 - O722</f>
        <v>2.0416666666642413</v>
      </c>
      <c r="T722" s="239">
        <f t="shared" ref="T722:T727" si="117">Q722 - N722</f>
        <v>2.1708333333372138</v>
      </c>
      <c r="U722" s="21">
        <f t="shared" ref="U722:U727" si="118">((VALUE(S722)) * 24) * 0.25</f>
        <v>12.249999999985448</v>
      </c>
      <c r="V722"/>
      <c r="W722">
        <v>1874</v>
      </c>
      <c r="X722" s="155" t="s">
        <v>1691</v>
      </c>
    </row>
    <row r="723" spans="1:24">
      <c r="A723" t="s">
        <v>18</v>
      </c>
      <c r="B723" s="261" t="s">
        <v>1692</v>
      </c>
      <c r="C723" t="s">
        <v>1687</v>
      </c>
      <c r="D723" s="155" t="s">
        <v>1688</v>
      </c>
      <c r="E723" t="s">
        <v>1154</v>
      </c>
      <c r="F723" s="155" t="s">
        <v>1689</v>
      </c>
      <c r="G723" s="209" t="s">
        <v>1065</v>
      </c>
      <c r="H723" t="s">
        <v>1690</v>
      </c>
      <c r="I723" s="38">
        <v>-34</v>
      </c>
      <c r="J723" s="38">
        <v>179</v>
      </c>
      <c r="K723" s="38">
        <v>60</v>
      </c>
      <c r="L723" s="38">
        <v>2018</v>
      </c>
      <c r="M723" s="261" t="s">
        <v>1692</v>
      </c>
      <c r="N723" s="157">
        <v>43180.81527777778</v>
      </c>
      <c r="O723" s="157">
        <v>43180.892361111109</v>
      </c>
      <c r="P723" s="157">
        <v>43181.416666666664</v>
      </c>
      <c r="Q723" s="157">
        <v>43181.461111111108</v>
      </c>
      <c r="R723" s="38" t="s">
        <v>1156</v>
      </c>
      <c r="S723" s="239">
        <f t="shared" si="116"/>
        <v>0.52430555555474712</v>
      </c>
      <c r="T723" s="239">
        <f t="shared" si="117"/>
        <v>0.64583333332848269</v>
      </c>
      <c r="U723" s="21">
        <f t="shared" si="118"/>
        <v>3.1458333333284827</v>
      </c>
      <c r="V723"/>
      <c r="W723">
        <v>1829</v>
      </c>
      <c r="X723" s="155" t="s">
        <v>1693</v>
      </c>
    </row>
    <row r="724" spans="1:24">
      <c r="A724" t="s">
        <v>18</v>
      </c>
      <c r="B724" s="261" t="s">
        <v>1694</v>
      </c>
      <c r="C724" t="s">
        <v>1687</v>
      </c>
      <c r="D724" s="155" t="s">
        <v>1688</v>
      </c>
      <c r="E724" t="s">
        <v>1154</v>
      </c>
      <c r="F724" s="155" t="s">
        <v>1689</v>
      </c>
      <c r="G724" s="209" t="s">
        <v>1065</v>
      </c>
      <c r="H724" t="s">
        <v>1690</v>
      </c>
      <c r="I724" s="38">
        <v>-34</v>
      </c>
      <c r="J724" s="38">
        <v>179</v>
      </c>
      <c r="K724" s="38">
        <v>60</v>
      </c>
      <c r="L724" s="38">
        <v>2018</v>
      </c>
      <c r="M724" s="261" t="s">
        <v>1694</v>
      </c>
      <c r="N724" s="157">
        <v>43174.974999999999</v>
      </c>
      <c r="O724" s="157">
        <v>43175.053472222222</v>
      </c>
      <c r="P724" s="157">
        <v>43176.196527777778</v>
      </c>
      <c r="Q724" s="157">
        <v>43176.254861111112</v>
      </c>
      <c r="R724" s="38" t="s">
        <v>1156</v>
      </c>
      <c r="S724" s="239">
        <f t="shared" si="116"/>
        <v>1.1430555555562023</v>
      </c>
      <c r="T724" s="239">
        <f t="shared" si="117"/>
        <v>1.2798611111138598</v>
      </c>
      <c r="U724" s="21">
        <f t="shared" si="118"/>
        <v>6.8583333333372138</v>
      </c>
      <c r="V724"/>
      <c r="W724">
        <v>1842</v>
      </c>
      <c r="X724" s="155" t="s">
        <v>1695</v>
      </c>
    </row>
    <row r="725" spans="1:24">
      <c r="A725" t="s">
        <v>18</v>
      </c>
      <c r="B725" s="261" t="s">
        <v>1696</v>
      </c>
      <c r="C725" t="s">
        <v>1687</v>
      </c>
      <c r="D725" s="155" t="s">
        <v>1688</v>
      </c>
      <c r="E725" t="s">
        <v>1154</v>
      </c>
      <c r="F725" s="155" t="s">
        <v>1689</v>
      </c>
      <c r="G725" s="209" t="s">
        <v>1065</v>
      </c>
      <c r="H725" t="s">
        <v>1690</v>
      </c>
      <c r="I725" s="38">
        <v>-34</v>
      </c>
      <c r="J725" s="38">
        <v>179</v>
      </c>
      <c r="K725" s="38">
        <v>60</v>
      </c>
      <c r="L725" s="38">
        <v>2018</v>
      </c>
      <c r="M725" s="261" t="s">
        <v>1696</v>
      </c>
      <c r="N725" s="157">
        <v>43173.351388888892</v>
      </c>
      <c r="O725" s="157">
        <v>43173.415277777778</v>
      </c>
      <c r="P725" s="157">
        <v>43174.411805555559</v>
      </c>
      <c r="Q725" s="157">
        <v>43174.499305555553</v>
      </c>
      <c r="R725" s="38" t="s">
        <v>1156</v>
      </c>
      <c r="S725" s="239">
        <f t="shared" si="116"/>
        <v>0.99652777778101154</v>
      </c>
      <c r="T725" s="239">
        <f t="shared" si="117"/>
        <v>1.147916666661331</v>
      </c>
      <c r="U725" s="21">
        <f t="shared" si="118"/>
        <v>5.9791666666860692</v>
      </c>
      <c r="V725"/>
      <c r="W725">
        <v>1456</v>
      </c>
      <c r="X725" s="155" t="s">
        <v>1697</v>
      </c>
    </row>
    <row r="726" spans="1:24">
      <c r="A726" t="s">
        <v>18</v>
      </c>
      <c r="B726" s="261" t="s">
        <v>1698</v>
      </c>
      <c r="C726" t="s">
        <v>1687</v>
      </c>
      <c r="D726" s="155" t="s">
        <v>1688</v>
      </c>
      <c r="E726" t="s">
        <v>1154</v>
      </c>
      <c r="F726" s="155" t="s">
        <v>1689</v>
      </c>
      <c r="G726" s="209" t="s">
        <v>1065</v>
      </c>
      <c r="H726" t="s">
        <v>1690</v>
      </c>
      <c r="I726" s="38">
        <v>-34</v>
      </c>
      <c r="J726" s="38">
        <v>179</v>
      </c>
      <c r="K726" s="38">
        <v>60</v>
      </c>
      <c r="L726" s="38">
        <v>2018</v>
      </c>
      <c r="M726" s="261" t="s">
        <v>1698</v>
      </c>
      <c r="N726" s="157">
        <v>43166.629861111112</v>
      </c>
      <c r="O726" s="157">
        <v>43166.6875</v>
      </c>
      <c r="P726" s="157">
        <v>43166.932638888888</v>
      </c>
      <c r="Q726" s="157">
        <v>43167.166666666664</v>
      </c>
      <c r="R726" s="38" t="s">
        <v>1156</v>
      </c>
      <c r="S726" s="239">
        <f t="shared" si="116"/>
        <v>0.24513888888759539</v>
      </c>
      <c r="T726" s="239">
        <f t="shared" si="117"/>
        <v>0.53680555555183673</v>
      </c>
      <c r="U726" s="21">
        <f t="shared" si="118"/>
        <v>1.4708333333255723</v>
      </c>
      <c r="V726"/>
      <c r="W726" s="28">
        <v>1456</v>
      </c>
      <c r="X726" s="155" t="s">
        <v>1699</v>
      </c>
    </row>
    <row r="727" spans="1:24">
      <c r="A727" t="s">
        <v>18</v>
      </c>
      <c r="B727" s="155" t="s">
        <v>1700</v>
      </c>
      <c r="C727" t="s">
        <v>1146</v>
      </c>
      <c r="D727" s="155" t="s">
        <v>488</v>
      </c>
      <c r="E727" t="s">
        <v>1147</v>
      </c>
      <c r="F727" s="38" t="s">
        <v>1701</v>
      </c>
      <c r="G727" t="s">
        <v>222</v>
      </c>
      <c r="H727" t="s">
        <v>1149</v>
      </c>
      <c r="I727" s="38">
        <v>22</v>
      </c>
      <c r="J727" s="38">
        <v>-46</v>
      </c>
      <c r="K727" s="38">
        <v>23</v>
      </c>
      <c r="L727" s="38">
        <v>2017</v>
      </c>
      <c r="M727" s="155" t="s">
        <v>1700</v>
      </c>
      <c r="N727" s="157">
        <v>43035.512499999997</v>
      </c>
      <c r="O727" s="157">
        <v>43035.629861111112</v>
      </c>
      <c r="P727" s="157">
        <v>43036.513888888891</v>
      </c>
      <c r="Q727" s="157">
        <v>43036.619444444441</v>
      </c>
      <c r="R727" s="38" t="s">
        <v>1702</v>
      </c>
      <c r="S727" s="239">
        <f t="shared" si="116"/>
        <v>0.88402777777810115</v>
      </c>
      <c r="T727" s="239">
        <f t="shared" si="117"/>
        <v>1.1069444444437977</v>
      </c>
      <c r="U727" s="21">
        <f t="shared" si="118"/>
        <v>5.3041666666686069</v>
      </c>
      <c r="V727"/>
      <c r="W727" s="249">
        <v>4458</v>
      </c>
      <c r="X727" s="155" t="s">
        <v>1703</v>
      </c>
    </row>
    <row r="728" spans="1:24">
      <c r="A728" t="s">
        <v>18</v>
      </c>
      <c r="B728" s="155" t="s">
        <v>1704</v>
      </c>
      <c r="C728" t="s">
        <v>1146</v>
      </c>
      <c r="D728" s="155" t="s">
        <v>488</v>
      </c>
      <c r="E728" t="s">
        <v>1147</v>
      </c>
      <c r="F728" s="38" t="s">
        <v>1701</v>
      </c>
      <c r="G728" t="s">
        <v>222</v>
      </c>
      <c r="H728" t="s">
        <v>1149</v>
      </c>
      <c r="I728" s="38">
        <v>22</v>
      </c>
      <c r="J728" s="38">
        <v>-46</v>
      </c>
      <c r="K728" s="38">
        <v>23</v>
      </c>
      <c r="L728" s="38">
        <v>2017</v>
      </c>
      <c r="M728" s="155" t="s">
        <v>1704</v>
      </c>
      <c r="N728" s="157">
        <v>43032.012499999997</v>
      </c>
      <c r="O728" s="157">
        <v>43032.12777777778</v>
      </c>
      <c r="P728" s="157">
        <v>43033.045138888891</v>
      </c>
      <c r="Q728" s="157">
        <v>43033.133333333331</v>
      </c>
      <c r="R728" s="38" t="s">
        <v>1705</v>
      </c>
      <c r="S728" s="239">
        <f t="shared" ref="S728:S739" si="119">P728 - O728</f>
        <v>0.91736111111094942</v>
      </c>
      <c r="T728" s="239">
        <f t="shared" ref="T728:T739" si="120">Q728 - N728</f>
        <v>1.1208333333343035</v>
      </c>
      <c r="U728" s="21">
        <f t="shared" ref="U728:U739" si="121">((VALUE(S728)) * 24) * 0.25</f>
        <v>5.5041666666656965</v>
      </c>
      <c r="V728"/>
      <c r="W728" s="249">
        <v>4481</v>
      </c>
      <c r="X728" s="155" t="s">
        <v>1706</v>
      </c>
    </row>
    <row r="729" spans="1:24">
      <c r="A729" t="s">
        <v>18</v>
      </c>
      <c r="B729" s="155" t="s">
        <v>1707</v>
      </c>
      <c r="C729" t="s">
        <v>1146</v>
      </c>
      <c r="D729" s="155" t="s">
        <v>488</v>
      </c>
      <c r="E729" t="s">
        <v>1147</v>
      </c>
      <c r="F729" s="38" t="s">
        <v>1701</v>
      </c>
      <c r="G729" t="s">
        <v>222</v>
      </c>
      <c r="H729" t="s">
        <v>1149</v>
      </c>
      <c r="I729" s="38">
        <v>22</v>
      </c>
      <c r="J729" s="38">
        <v>-46</v>
      </c>
      <c r="K729" s="38">
        <v>23</v>
      </c>
      <c r="L729" s="38">
        <v>2017</v>
      </c>
      <c r="M729" s="155" t="s">
        <v>1707</v>
      </c>
      <c r="N729" s="157">
        <v>43031.00277777778</v>
      </c>
      <c r="O729" s="157">
        <v>43031.118055555555</v>
      </c>
      <c r="P729" s="157">
        <v>43031.383333333331</v>
      </c>
      <c r="Q729" s="157">
        <v>43031.515277777777</v>
      </c>
      <c r="R729" s="38" t="s">
        <v>1708</v>
      </c>
      <c r="S729" s="239">
        <f t="shared" si="119"/>
        <v>0.26527777777664596</v>
      </c>
      <c r="T729" s="239">
        <f t="shared" si="120"/>
        <v>0.51249999999708962</v>
      </c>
      <c r="U729" s="21">
        <f t="shared" si="121"/>
        <v>1.5916666666598758</v>
      </c>
      <c r="V729"/>
      <c r="W729" s="249">
        <v>4483</v>
      </c>
      <c r="X729" s="155" t="s">
        <v>1709</v>
      </c>
    </row>
    <row r="730" spans="1:24">
      <c r="A730" t="s">
        <v>18</v>
      </c>
      <c r="B730" s="155" t="s">
        <v>1710</v>
      </c>
      <c r="C730" t="s">
        <v>1146</v>
      </c>
      <c r="D730" s="155" t="s">
        <v>488</v>
      </c>
      <c r="E730" t="s">
        <v>1147</v>
      </c>
      <c r="F730" s="38" t="s">
        <v>1701</v>
      </c>
      <c r="G730" t="s">
        <v>222</v>
      </c>
      <c r="H730" t="s">
        <v>1149</v>
      </c>
      <c r="I730" s="38">
        <v>22</v>
      </c>
      <c r="J730" s="38">
        <v>-46</v>
      </c>
      <c r="K730" s="38">
        <v>23</v>
      </c>
      <c r="L730" s="38">
        <v>2017</v>
      </c>
      <c r="M730" s="155" t="s">
        <v>1710</v>
      </c>
      <c r="N730" s="184">
        <v>43030.013194444444</v>
      </c>
      <c r="O730" s="157">
        <v>43030.12777777778</v>
      </c>
      <c r="P730" s="184">
        <v>43030.719444444447</v>
      </c>
      <c r="Q730" s="157">
        <v>43030.838888888888</v>
      </c>
      <c r="R730" s="38" t="s">
        <v>1711</v>
      </c>
      <c r="S730" s="239">
        <f t="shared" si="119"/>
        <v>0.59166666666715173</v>
      </c>
      <c r="T730" s="239">
        <f t="shared" si="120"/>
        <v>0.82569444444379769</v>
      </c>
      <c r="U730" s="21">
        <f t="shared" si="121"/>
        <v>3.5500000000029104</v>
      </c>
      <c r="V730"/>
      <c r="W730" s="249">
        <v>4443</v>
      </c>
      <c r="X730" s="155" t="s">
        <v>1712</v>
      </c>
    </row>
    <row r="731" spans="1:24">
      <c r="A731" t="s">
        <v>18</v>
      </c>
      <c r="B731" s="155" t="s">
        <v>1713</v>
      </c>
      <c r="C731" t="s">
        <v>1146</v>
      </c>
      <c r="D731" s="155" t="s">
        <v>488</v>
      </c>
      <c r="E731" t="s">
        <v>1147</v>
      </c>
      <c r="F731" s="38" t="s">
        <v>1701</v>
      </c>
      <c r="G731" t="s">
        <v>222</v>
      </c>
      <c r="H731" t="s">
        <v>1149</v>
      </c>
      <c r="I731" s="38">
        <v>22</v>
      </c>
      <c r="J731" s="38">
        <v>-46</v>
      </c>
      <c r="K731" s="38">
        <v>23</v>
      </c>
      <c r="L731" s="38">
        <v>2017</v>
      </c>
      <c r="M731" s="155" t="s">
        <v>1713</v>
      </c>
      <c r="N731" s="157">
        <v>43028.854861111111</v>
      </c>
      <c r="O731" s="157">
        <v>43028.96875</v>
      </c>
      <c r="P731" s="157">
        <v>43029.418055555558</v>
      </c>
      <c r="Q731" s="157">
        <v>43029.51666666667</v>
      </c>
      <c r="R731" s="38" t="s">
        <v>1714</v>
      </c>
      <c r="S731" s="239">
        <f t="shared" si="119"/>
        <v>0.4493055555576575</v>
      </c>
      <c r="T731" s="239">
        <f t="shared" si="120"/>
        <v>0.66180555555911269</v>
      </c>
      <c r="U731" s="21">
        <f t="shared" si="121"/>
        <v>2.695833333345945</v>
      </c>
      <c r="V731"/>
      <c r="W731" s="249">
        <v>4414</v>
      </c>
      <c r="X731" s="155" t="s">
        <v>1712</v>
      </c>
    </row>
    <row r="732" spans="1:24">
      <c r="A732" t="s">
        <v>18</v>
      </c>
      <c r="B732" s="155" t="s">
        <v>1715</v>
      </c>
      <c r="C732" t="s">
        <v>1146</v>
      </c>
      <c r="D732" s="155" t="s">
        <v>488</v>
      </c>
      <c r="E732" t="s">
        <v>1147</v>
      </c>
      <c r="F732" s="38" t="s">
        <v>1701</v>
      </c>
      <c r="G732" t="s">
        <v>222</v>
      </c>
      <c r="H732" t="s">
        <v>1149</v>
      </c>
      <c r="I732" s="38">
        <v>22</v>
      </c>
      <c r="J732" s="38">
        <v>-46</v>
      </c>
      <c r="K732" s="38">
        <v>23</v>
      </c>
      <c r="L732" s="38">
        <v>2017</v>
      </c>
      <c r="M732" s="155" t="s">
        <v>1715</v>
      </c>
      <c r="N732" s="157">
        <v>43027.446527777778</v>
      </c>
      <c r="O732" s="157">
        <v>43027.573611111111</v>
      </c>
      <c r="P732" s="157">
        <v>43028.130555555559</v>
      </c>
      <c r="Q732" s="157">
        <v>43028.364583333336</v>
      </c>
      <c r="R732" s="38" t="s">
        <v>1716</v>
      </c>
      <c r="S732" s="239">
        <f t="shared" si="119"/>
        <v>0.55694444444816327</v>
      </c>
      <c r="T732" s="239">
        <f t="shared" si="120"/>
        <v>0.9180555555576575</v>
      </c>
      <c r="U732" s="21">
        <f t="shared" si="121"/>
        <v>3.3416666666889796</v>
      </c>
      <c r="V732"/>
      <c r="W732" s="249">
        <v>4483</v>
      </c>
      <c r="X732" s="155" t="s">
        <v>1717</v>
      </c>
    </row>
    <row r="733" spans="1:24">
      <c r="A733" t="s">
        <v>18</v>
      </c>
      <c r="B733" s="155" t="s">
        <v>1718</v>
      </c>
      <c r="C733" t="s">
        <v>1146</v>
      </c>
      <c r="D733" s="155" t="s">
        <v>488</v>
      </c>
      <c r="E733" t="s">
        <v>1147</v>
      </c>
      <c r="F733" s="38" t="s">
        <v>1701</v>
      </c>
      <c r="G733" t="s">
        <v>222</v>
      </c>
      <c r="H733" t="s">
        <v>1149</v>
      </c>
      <c r="I733" s="38">
        <v>22</v>
      </c>
      <c r="J733" s="38">
        <v>-46</v>
      </c>
      <c r="K733" s="38">
        <v>23</v>
      </c>
      <c r="L733" s="38">
        <v>2017</v>
      </c>
      <c r="M733" s="155" t="s">
        <v>1718</v>
      </c>
      <c r="N733" s="157">
        <v>43024.006944444445</v>
      </c>
      <c r="O733" s="157">
        <v>43024.131249999999</v>
      </c>
      <c r="P733" s="157">
        <v>43024.226388888892</v>
      </c>
      <c r="Q733" s="157">
        <v>43024.35</v>
      </c>
      <c r="R733" s="38" t="s">
        <v>1711</v>
      </c>
      <c r="S733" s="239">
        <f t="shared" si="119"/>
        <v>9.5138888893416151E-2</v>
      </c>
      <c r="T733" s="239">
        <f t="shared" si="120"/>
        <v>0.34305555555329192</v>
      </c>
      <c r="U733" s="21">
        <f t="shared" si="121"/>
        <v>0.57083333336049691</v>
      </c>
      <c r="V733"/>
      <c r="W733" s="237">
        <v>4412</v>
      </c>
      <c r="X733" t="s">
        <v>1712</v>
      </c>
    </row>
    <row r="734" spans="1:24">
      <c r="A734" t="s">
        <v>18</v>
      </c>
      <c r="B734" s="155" t="s">
        <v>1719</v>
      </c>
      <c r="C734" t="s">
        <v>1146</v>
      </c>
      <c r="D734" s="155" t="s">
        <v>488</v>
      </c>
      <c r="E734" t="s">
        <v>1147</v>
      </c>
      <c r="F734" s="38" t="s">
        <v>1701</v>
      </c>
      <c r="G734" t="s">
        <v>222</v>
      </c>
      <c r="H734" t="s">
        <v>1149</v>
      </c>
      <c r="I734" s="38">
        <v>22</v>
      </c>
      <c r="J734" s="38">
        <v>-46</v>
      </c>
      <c r="K734" s="38">
        <v>23</v>
      </c>
      <c r="L734" s="38">
        <v>2017</v>
      </c>
      <c r="M734" s="155" t="s">
        <v>1719</v>
      </c>
      <c r="N734" s="157">
        <v>43022.974999999999</v>
      </c>
      <c r="O734" s="157">
        <v>43023.088888888888</v>
      </c>
      <c r="P734" s="157">
        <v>43023.396527777775</v>
      </c>
      <c r="Q734" s="157">
        <v>43023.512499999997</v>
      </c>
      <c r="R734" s="38" t="s">
        <v>1711</v>
      </c>
      <c r="S734" s="239">
        <f t="shared" si="119"/>
        <v>0.30763888888759539</v>
      </c>
      <c r="T734" s="239">
        <f t="shared" si="120"/>
        <v>0.53749999999854481</v>
      </c>
      <c r="U734" s="21">
        <f t="shared" si="121"/>
        <v>1.8458333333255723</v>
      </c>
      <c r="V734"/>
      <c r="W734" s="237">
        <v>4412</v>
      </c>
      <c r="X734" t="s">
        <v>1720</v>
      </c>
    </row>
    <row r="735" spans="1:24">
      <c r="A735" t="s">
        <v>18</v>
      </c>
      <c r="B735" s="155" t="s">
        <v>1721</v>
      </c>
      <c r="C735" t="s">
        <v>1146</v>
      </c>
      <c r="D735" s="155" t="s">
        <v>488</v>
      </c>
      <c r="E735" t="s">
        <v>1147</v>
      </c>
      <c r="F735" s="38" t="s">
        <v>1701</v>
      </c>
      <c r="G735" t="s">
        <v>222</v>
      </c>
      <c r="H735" t="s">
        <v>1149</v>
      </c>
      <c r="I735" s="38">
        <v>22</v>
      </c>
      <c r="J735" s="38">
        <v>-46</v>
      </c>
      <c r="K735" s="38">
        <v>23</v>
      </c>
      <c r="L735" s="38">
        <v>2017</v>
      </c>
      <c r="M735" s="155" t="s">
        <v>1721</v>
      </c>
      <c r="N735" s="157">
        <v>43020.837500000001</v>
      </c>
      <c r="O735" s="157">
        <v>43020.95208333333</v>
      </c>
      <c r="P735" s="157">
        <v>43021.557638888888</v>
      </c>
      <c r="Q735" s="157">
        <v>43021.677083333336</v>
      </c>
      <c r="R735" s="38" t="s">
        <v>1711</v>
      </c>
      <c r="S735" s="239">
        <f t="shared" si="119"/>
        <v>0.6055555555576575</v>
      </c>
      <c r="T735" s="239">
        <f t="shared" si="120"/>
        <v>0.83958333333430346</v>
      </c>
      <c r="U735" s="21">
        <f t="shared" si="121"/>
        <v>3.633333333345945</v>
      </c>
      <c r="V735"/>
      <c r="W735" s="237">
        <v>4414</v>
      </c>
      <c r="X735" t="s">
        <v>1722</v>
      </c>
    </row>
    <row r="736" spans="1:24">
      <c r="A736" t="s">
        <v>18</v>
      </c>
      <c r="B736" s="155" t="s">
        <v>1723</v>
      </c>
      <c r="C736" t="s">
        <v>1146</v>
      </c>
      <c r="D736" s="155" t="s">
        <v>488</v>
      </c>
      <c r="E736" t="s">
        <v>1147</v>
      </c>
      <c r="F736" s="38" t="s">
        <v>1701</v>
      </c>
      <c r="G736" t="s">
        <v>222</v>
      </c>
      <c r="H736" t="s">
        <v>1149</v>
      </c>
      <c r="I736" s="38">
        <v>22</v>
      </c>
      <c r="J736" s="38">
        <v>-46</v>
      </c>
      <c r="K736" s="38">
        <v>23</v>
      </c>
      <c r="L736" s="38">
        <v>2017</v>
      </c>
      <c r="M736" s="155" t="s">
        <v>1723</v>
      </c>
      <c r="N736" s="157">
        <v>43019.840277777781</v>
      </c>
      <c r="O736" s="157">
        <v>43019.955555555556</v>
      </c>
      <c r="P736" s="157">
        <v>43020.590277777781</v>
      </c>
      <c r="Q736" s="157">
        <v>43020.681250000001</v>
      </c>
      <c r="R736" s="38" t="s">
        <v>1724</v>
      </c>
      <c r="S736" s="239">
        <f t="shared" si="119"/>
        <v>0.63472222222480923</v>
      </c>
      <c r="T736" s="239">
        <f t="shared" si="120"/>
        <v>0.84097222222044365</v>
      </c>
      <c r="U736" s="21">
        <f t="shared" si="121"/>
        <v>3.8083333333488554</v>
      </c>
      <c r="V736"/>
      <c r="W736" s="237">
        <v>4483</v>
      </c>
      <c r="X736" t="s">
        <v>1720</v>
      </c>
    </row>
    <row r="737" spans="1:24">
      <c r="A737" t="s">
        <v>18</v>
      </c>
      <c r="B737" s="155" t="s">
        <v>1725</v>
      </c>
      <c r="C737" t="s">
        <v>1146</v>
      </c>
      <c r="D737" s="155" t="s">
        <v>488</v>
      </c>
      <c r="E737" t="s">
        <v>1147</v>
      </c>
      <c r="F737" s="38" t="s">
        <v>1701</v>
      </c>
      <c r="G737" t="s">
        <v>222</v>
      </c>
      <c r="H737" t="s">
        <v>1149</v>
      </c>
      <c r="I737" s="38">
        <v>22</v>
      </c>
      <c r="J737" s="38">
        <v>-46</v>
      </c>
      <c r="K737" s="38">
        <v>23</v>
      </c>
      <c r="L737" s="38">
        <v>2017</v>
      </c>
      <c r="M737" s="155" t="s">
        <v>1725</v>
      </c>
      <c r="N737" s="157">
        <v>43019.052083333336</v>
      </c>
      <c r="O737" s="157">
        <v>43019.165972222225</v>
      </c>
      <c r="P737" s="157">
        <v>43019.548611111109</v>
      </c>
      <c r="Q737" s="157">
        <v>43019.677777777775</v>
      </c>
      <c r="R737" s="38" t="s">
        <v>1714</v>
      </c>
      <c r="S737" s="239">
        <f t="shared" si="119"/>
        <v>0.382638888884685</v>
      </c>
      <c r="T737" s="239">
        <f t="shared" si="120"/>
        <v>0.62569444443943212</v>
      </c>
      <c r="U737" s="21">
        <f t="shared" si="121"/>
        <v>2.29583333330811</v>
      </c>
      <c r="V737"/>
      <c r="W737" s="237">
        <v>4413</v>
      </c>
      <c r="X737" t="s">
        <v>1720</v>
      </c>
    </row>
    <row r="738" spans="1:24">
      <c r="A738" t="s">
        <v>18</v>
      </c>
      <c r="B738" s="155" t="s">
        <v>1726</v>
      </c>
      <c r="C738" t="s">
        <v>1146</v>
      </c>
      <c r="D738" s="155" t="s">
        <v>488</v>
      </c>
      <c r="E738" t="s">
        <v>1147</v>
      </c>
      <c r="F738" s="38" t="s">
        <v>1701</v>
      </c>
      <c r="G738" t="s">
        <v>222</v>
      </c>
      <c r="H738" t="s">
        <v>1149</v>
      </c>
      <c r="I738" s="38">
        <v>22</v>
      </c>
      <c r="J738" s="38">
        <v>-46</v>
      </c>
      <c r="K738" s="38">
        <v>23</v>
      </c>
      <c r="L738" s="38">
        <v>2017</v>
      </c>
      <c r="M738" s="155" t="s">
        <v>1726</v>
      </c>
      <c r="N738" s="157">
        <v>43018.6</v>
      </c>
      <c r="O738" s="157">
        <v>43018.712500000001</v>
      </c>
      <c r="P738" s="157">
        <v>43018.818749999999</v>
      </c>
      <c r="Q738" s="157">
        <v>43018.933333333334</v>
      </c>
      <c r="R738" s="38" t="s">
        <v>1714</v>
      </c>
      <c r="S738" s="239">
        <f t="shared" si="119"/>
        <v>0.10624999999708962</v>
      </c>
      <c r="T738" s="239">
        <f t="shared" si="120"/>
        <v>0.33333333333575865</v>
      </c>
      <c r="U738" s="21">
        <f t="shared" si="121"/>
        <v>0.6374999999825377</v>
      </c>
      <c r="V738"/>
      <c r="W738" s="237">
        <v>4412</v>
      </c>
      <c r="X738" t="s">
        <v>1720</v>
      </c>
    </row>
    <row r="739" spans="1:24">
      <c r="A739" t="s">
        <v>18</v>
      </c>
      <c r="B739" s="155" t="s">
        <v>1727</v>
      </c>
      <c r="C739" t="s">
        <v>1146</v>
      </c>
      <c r="D739" s="155" t="s">
        <v>488</v>
      </c>
      <c r="E739" t="s">
        <v>1147</v>
      </c>
      <c r="F739" s="38" t="s">
        <v>1701</v>
      </c>
      <c r="G739" t="s">
        <v>222</v>
      </c>
      <c r="H739" t="s">
        <v>1149</v>
      </c>
      <c r="I739" s="38">
        <v>22</v>
      </c>
      <c r="J739" s="38">
        <v>-46</v>
      </c>
      <c r="K739" s="38">
        <v>23</v>
      </c>
      <c r="L739" s="38">
        <v>2017</v>
      </c>
      <c r="M739" s="155" t="s">
        <v>1727</v>
      </c>
      <c r="N739" s="157">
        <v>43017.938194444447</v>
      </c>
      <c r="O739" s="157">
        <v>43018.057638888888</v>
      </c>
      <c r="P739" s="157">
        <v>43018.12777777778</v>
      </c>
      <c r="Q739" s="157">
        <v>43018.226388888892</v>
      </c>
      <c r="R739" s="38" t="s">
        <v>1714</v>
      </c>
      <c r="S739" s="239">
        <f t="shared" si="119"/>
        <v>7.013888889196096E-2</v>
      </c>
      <c r="T739" s="239">
        <f t="shared" si="120"/>
        <v>0.28819444444525288</v>
      </c>
      <c r="U739" s="21">
        <f t="shared" si="121"/>
        <v>0.42083333335176576</v>
      </c>
      <c r="V739"/>
      <c r="W739" s="38">
        <v>4406</v>
      </c>
      <c r="X739" t="s">
        <v>1728</v>
      </c>
    </row>
    <row r="740" spans="1:24">
      <c r="A740" t="s">
        <v>18</v>
      </c>
      <c r="B740" s="155" t="s">
        <v>1729</v>
      </c>
      <c r="C740" s="155" t="s">
        <v>1141</v>
      </c>
      <c r="D740" s="155" t="s">
        <v>1519</v>
      </c>
      <c r="E740" s="155" t="s">
        <v>1142</v>
      </c>
      <c r="F740" s="38" t="s">
        <v>1143</v>
      </c>
      <c r="G740" s="209" t="s">
        <v>273</v>
      </c>
      <c r="H740" s="155" t="s">
        <v>1730</v>
      </c>
      <c r="I740" s="38">
        <v>44</v>
      </c>
      <c r="J740" s="38">
        <v>-124</v>
      </c>
      <c r="K740" s="2">
        <v>10</v>
      </c>
      <c r="L740" s="38">
        <v>2017</v>
      </c>
      <c r="M740" s="155" t="s">
        <v>1729</v>
      </c>
      <c r="N740" s="157">
        <v>42988.477083333331</v>
      </c>
      <c r="O740" s="157">
        <v>42988.487500000003</v>
      </c>
      <c r="P740" s="157">
        <v>42988.611805555556</v>
      </c>
      <c r="Q740" s="157">
        <v>42988.623611111114</v>
      </c>
      <c r="R740" s="38" t="s">
        <v>1730</v>
      </c>
      <c r="S740" s="239">
        <f t="shared" ref="S740:S799" si="122">P740 - O740</f>
        <v>0.12430555555329192</v>
      </c>
      <c r="T740" s="239">
        <f t="shared" ref="T740:T799" si="123">Q740 - N740</f>
        <v>0.14652777778246673</v>
      </c>
      <c r="U740" s="21">
        <f t="shared" ref="U740:U799" si="124">((VALUE(S740)) * 24) * 0.25</f>
        <v>0.74583333331975155</v>
      </c>
      <c r="V740"/>
      <c r="W740" s="249">
        <v>80</v>
      </c>
      <c r="X740" s="155" t="s">
        <v>1731</v>
      </c>
    </row>
    <row r="741" spans="1:24">
      <c r="A741" t="s">
        <v>18</v>
      </c>
      <c r="B741" s="155" t="s">
        <v>1732</v>
      </c>
      <c r="C741" s="155" t="s">
        <v>1141</v>
      </c>
      <c r="D741" s="155" t="s">
        <v>1519</v>
      </c>
      <c r="E741" s="155" t="s">
        <v>1142</v>
      </c>
      <c r="F741" s="38" t="s">
        <v>1143</v>
      </c>
      <c r="G741" s="209" t="s">
        <v>273</v>
      </c>
      <c r="H741" s="155" t="s">
        <v>1730</v>
      </c>
      <c r="I741" s="38">
        <v>44</v>
      </c>
      <c r="J741" s="38">
        <v>-124</v>
      </c>
      <c r="K741" s="2">
        <v>10</v>
      </c>
      <c r="L741" s="38">
        <v>2017</v>
      </c>
      <c r="M741" s="155" t="s">
        <v>1732</v>
      </c>
      <c r="N741" s="157">
        <v>42988.171527777777</v>
      </c>
      <c r="O741" s="157">
        <v>42988.181944444441</v>
      </c>
      <c r="P741" s="157">
        <v>42988.448611111111</v>
      </c>
      <c r="Q741" s="157">
        <v>42988.459722222222</v>
      </c>
      <c r="R741" s="38" t="s">
        <v>1730</v>
      </c>
      <c r="S741" s="239">
        <f t="shared" si="122"/>
        <v>0.26666666667006211</v>
      </c>
      <c r="T741" s="239">
        <f t="shared" si="123"/>
        <v>0.28819444444525288</v>
      </c>
      <c r="U741" s="21">
        <f t="shared" si="124"/>
        <v>1.6000000000203727</v>
      </c>
      <c r="V741"/>
      <c r="W741" s="38">
        <v>80</v>
      </c>
      <c r="X741" s="155" t="s">
        <v>1733</v>
      </c>
    </row>
    <row r="742" spans="1:24">
      <c r="A742" t="s">
        <v>18</v>
      </c>
      <c r="B742" s="155" t="s">
        <v>1734</v>
      </c>
      <c r="C742" s="155" t="s">
        <v>1141</v>
      </c>
      <c r="D742" s="155" t="s">
        <v>1519</v>
      </c>
      <c r="E742" s="155" t="s">
        <v>1142</v>
      </c>
      <c r="F742" s="38" t="s">
        <v>1143</v>
      </c>
      <c r="G742" s="209" t="s">
        <v>273</v>
      </c>
      <c r="H742" s="155" t="s">
        <v>1730</v>
      </c>
      <c r="I742" s="38">
        <v>44</v>
      </c>
      <c r="J742" s="38">
        <v>-124</v>
      </c>
      <c r="K742" s="2">
        <v>10</v>
      </c>
      <c r="L742" s="38">
        <v>2017</v>
      </c>
      <c r="M742" s="155" t="s">
        <v>1734</v>
      </c>
      <c r="N742" s="157">
        <v>42987.807638888888</v>
      </c>
      <c r="O742" s="157">
        <v>42987.817361111112</v>
      </c>
      <c r="P742" s="157">
        <v>42988.14166666667</v>
      </c>
      <c r="Q742" s="157">
        <v>42988.155555555553</v>
      </c>
      <c r="R742" s="38" t="s">
        <v>1730</v>
      </c>
      <c r="S742" s="239">
        <f t="shared" si="122"/>
        <v>0.3243055555576575</v>
      </c>
      <c r="T742" s="239">
        <f t="shared" si="123"/>
        <v>0.34791666666569654</v>
      </c>
      <c r="U742" s="21">
        <f t="shared" si="124"/>
        <v>1.945833333345945</v>
      </c>
      <c r="V742"/>
      <c r="W742" s="38">
        <v>80</v>
      </c>
      <c r="X742" t="s">
        <v>1735</v>
      </c>
    </row>
    <row r="743" spans="1:24">
      <c r="A743" t="s">
        <v>18</v>
      </c>
      <c r="B743" s="155" t="s">
        <v>1736</v>
      </c>
      <c r="C743" s="155" t="s">
        <v>1138</v>
      </c>
      <c r="D743" s="155" t="s">
        <v>1519</v>
      </c>
      <c r="E743" s="155" t="s">
        <v>1139</v>
      </c>
      <c r="F743" s="38" t="s">
        <v>1082</v>
      </c>
      <c r="G743" s="209" t="s">
        <v>273</v>
      </c>
      <c r="H743" s="155" t="s">
        <v>1004</v>
      </c>
      <c r="I743" s="38">
        <v>44</v>
      </c>
      <c r="J743" s="38">
        <v>-124</v>
      </c>
      <c r="K743" s="2">
        <v>10</v>
      </c>
      <c r="L743" s="38">
        <v>2017</v>
      </c>
      <c r="M743" s="155" t="s">
        <v>1736</v>
      </c>
      <c r="N743" s="157">
        <v>42985.459722222222</v>
      </c>
      <c r="O743" s="157">
        <v>42985.479166666664</v>
      </c>
      <c r="P743" s="157">
        <v>42985.631249999999</v>
      </c>
      <c r="Q743" s="157">
        <v>42985.63958333333</v>
      </c>
      <c r="R743" s="38" t="s">
        <v>1737</v>
      </c>
      <c r="S743" s="239">
        <f t="shared" si="122"/>
        <v>0.15208333333430346</v>
      </c>
      <c r="T743" s="239">
        <f t="shared" si="123"/>
        <v>0.17986111110803904</v>
      </c>
      <c r="U743" s="21">
        <f t="shared" si="124"/>
        <v>0.91250000000582077</v>
      </c>
      <c r="V743"/>
      <c r="W743" s="38">
        <v>69</v>
      </c>
      <c r="X743" t="s">
        <v>1738</v>
      </c>
    </row>
    <row r="744" spans="1:24">
      <c r="A744" t="s">
        <v>18</v>
      </c>
      <c r="B744" s="155" t="s">
        <v>1739</v>
      </c>
      <c r="C744" s="155" t="s">
        <v>1138</v>
      </c>
      <c r="D744" s="155" t="s">
        <v>1519</v>
      </c>
      <c r="E744" s="155" t="s">
        <v>1139</v>
      </c>
      <c r="F744" s="38" t="s">
        <v>1082</v>
      </c>
      <c r="G744" s="209" t="s">
        <v>273</v>
      </c>
      <c r="H744" s="155" t="s">
        <v>1004</v>
      </c>
      <c r="I744" s="38">
        <v>45</v>
      </c>
      <c r="J744" s="38">
        <v>-124</v>
      </c>
      <c r="K744" s="2">
        <v>10</v>
      </c>
      <c r="L744" s="38">
        <v>2017</v>
      </c>
      <c r="M744" s="155" t="s">
        <v>1739</v>
      </c>
      <c r="N744" s="157">
        <v>42984.992361111108</v>
      </c>
      <c r="O744" s="157">
        <v>42985.003472222219</v>
      </c>
      <c r="P744" s="157">
        <v>42985.284722222219</v>
      </c>
      <c r="Q744" s="157">
        <v>42985.290277777778</v>
      </c>
      <c r="R744" s="38" t="s">
        <v>1740</v>
      </c>
      <c r="S744" s="239">
        <f t="shared" si="122"/>
        <v>0.28125</v>
      </c>
      <c r="T744" s="239">
        <f t="shared" si="123"/>
        <v>0.29791666667006211</v>
      </c>
      <c r="U744" s="21">
        <f t="shared" si="124"/>
        <v>1.6875</v>
      </c>
      <c r="V744"/>
      <c r="W744" s="38">
        <v>81</v>
      </c>
      <c r="X744" t="s">
        <v>1741</v>
      </c>
    </row>
    <row r="745" spans="1:24">
      <c r="A745" t="s">
        <v>18</v>
      </c>
      <c r="B745" s="155" t="s">
        <v>1742</v>
      </c>
      <c r="C745" s="155" t="s">
        <v>1138</v>
      </c>
      <c r="D745" s="155" t="s">
        <v>1519</v>
      </c>
      <c r="E745" s="155" t="s">
        <v>1139</v>
      </c>
      <c r="F745" s="38" t="s">
        <v>1082</v>
      </c>
      <c r="G745" s="209" t="s">
        <v>273</v>
      </c>
      <c r="H745" s="155" t="s">
        <v>1004</v>
      </c>
      <c r="I745" s="38">
        <v>44</v>
      </c>
      <c r="J745" s="38">
        <v>-125</v>
      </c>
      <c r="K745" s="2">
        <v>10</v>
      </c>
      <c r="L745" s="38">
        <v>2017</v>
      </c>
      <c r="M745" s="155" t="s">
        <v>1742</v>
      </c>
      <c r="N745" s="157">
        <v>42984.303472222222</v>
      </c>
      <c r="O745" s="157">
        <v>42984.380555555559</v>
      </c>
      <c r="P745" s="157">
        <v>42984.743750000001</v>
      </c>
      <c r="Q745" s="157">
        <v>42984.820138888892</v>
      </c>
      <c r="R745" s="38" t="s">
        <v>1743</v>
      </c>
      <c r="S745" s="239">
        <f t="shared" si="122"/>
        <v>0.3631944444423425</v>
      </c>
      <c r="T745" s="239">
        <f t="shared" si="123"/>
        <v>0.51666666667006211</v>
      </c>
      <c r="U745" s="21">
        <f t="shared" si="124"/>
        <v>2.179166666654055</v>
      </c>
      <c r="V745"/>
      <c r="W745" s="38">
        <v>2905</v>
      </c>
      <c r="X745" t="s">
        <v>1744</v>
      </c>
    </row>
    <row r="746" spans="1:24">
      <c r="A746" t="s">
        <v>18</v>
      </c>
      <c r="B746" s="155" t="s">
        <v>1745</v>
      </c>
      <c r="C746" s="155" t="s">
        <v>1138</v>
      </c>
      <c r="D746" s="155" t="s">
        <v>1519</v>
      </c>
      <c r="E746" s="155" t="s">
        <v>1139</v>
      </c>
      <c r="F746" s="38" t="s">
        <v>1082</v>
      </c>
      <c r="G746" s="209" t="s">
        <v>273</v>
      </c>
      <c r="H746" s="187" t="s">
        <v>1004</v>
      </c>
      <c r="I746" s="179">
        <v>44</v>
      </c>
      <c r="J746" s="179">
        <v>-125</v>
      </c>
      <c r="K746" s="179">
        <v>10</v>
      </c>
      <c r="L746" s="38">
        <v>2017</v>
      </c>
      <c r="M746" s="155" t="s">
        <v>1745</v>
      </c>
      <c r="N746" s="157">
        <v>42983.769444444442</v>
      </c>
      <c r="O746" s="157">
        <v>42983.828472222223</v>
      </c>
      <c r="P746" s="157">
        <v>42984.092361111114</v>
      </c>
      <c r="Q746" s="157">
        <v>42984.146527777775</v>
      </c>
      <c r="R746" s="38" t="s">
        <v>1746</v>
      </c>
      <c r="S746" s="239">
        <f t="shared" si="122"/>
        <v>0.26388888889050577</v>
      </c>
      <c r="T746" s="239">
        <f t="shared" si="123"/>
        <v>0.37708333333284827</v>
      </c>
      <c r="U746" s="21">
        <f t="shared" si="124"/>
        <v>1.5833333333430346</v>
      </c>
      <c r="V746"/>
      <c r="W746" s="249">
        <v>1908</v>
      </c>
      <c r="X746" s="187" t="s">
        <v>1747</v>
      </c>
    </row>
    <row r="747" spans="1:24">
      <c r="A747" t="s">
        <v>18</v>
      </c>
      <c r="B747" s="155" t="s">
        <v>1748</v>
      </c>
      <c r="C747" s="155" t="s">
        <v>1138</v>
      </c>
      <c r="D747" s="155" t="s">
        <v>1519</v>
      </c>
      <c r="E747" s="155" t="s">
        <v>1139</v>
      </c>
      <c r="F747" s="38" t="s">
        <v>1082</v>
      </c>
      <c r="G747" s="209" t="s">
        <v>273</v>
      </c>
      <c r="H747" s="187" t="s">
        <v>1004</v>
      </c>
      <c r="I747" s="179">
        <v>44</v>
      </c>
      <c r="J747" s="179">
        <v>-125</v>
      </c>
      <c r="K747" s="179">
        <v>10</v>
      </c>
      <c r="L747" s="38">
        <v>2017</v>
      </c>
      <c r="M747" s="155" t="s">
        <v>1748</v>
      </c>
      <c r="N747" s="157">
        <v>42983.179861111108</v>
      </c>
      <c r="O747" s="157">
        <v>42983.227083333331</v>
      </c>
      <c r="P747" s="157">
        <v>42983.56527777778</v>
      </c>
      <c r="Q747" s="157">
        <v>42983.604861111111</v>
      </c>
      <c r="R747" s="38" t="s">
        <v>1749</v>
      </c>
      <c r="S747" s="239">
        <f t="shared" si="122"/>
        <v>0.33819444444816327</v>
      </c>
      <c r="T747" s="239">
        <f t="shared" si="123"/>
        <v>0.42500000000291038</v>
      </c>
      <c r="U747" s="21">
        <f t="shared" si="124"/>
        <v>2.0291666666889796</v>
      </c>
      <c r="V747"/>
      <c r="W747" s="249">
        <v>1315</v>
      </c>
      <c r="X747" s="155" t="s">
        <v>1747</v>
      </c>
    </row>
    <row r="748" spans="1:24">
      <c r="A748" t="s">
        <v>18</v>
      </c>
      <c r="B748" s="155" t="s">
        <v>1750</v>
      </c>
      <c r="C748" s="155" t="s">
        <v>1138</v>
      </c>
      <c r="D748" s="155" t="s">
        <v>1519</v>
      </c>
      <c r="E748" s="155" t="s">
        <v>1139</v>
      </c>
      <c r="F748" s="38" t="s">
        <v>1082</v>
      </c>
      <c r="G748" s="209" t="s">
        <v>273</v>
      </c>
      <c r="H748" s="187" t="s">
        <v>1004</v>
      </c>
      <c r="I748" s="179">
        <v>44</v>
      </c>
      <c r="J748" s="179">
        <v>-124</v>
      </c>
      <c r="K748" s="179">
        <v>10</v>
      </c>
      <c r="L748" s="38">
        <v>2017</v>
      </c>
      <c r="M748" s="155" t="s">
        <v>1750</v>
      </c>
      <c r="N748" s="157">
        <v>42982.670138888891</v>
      </c>
      <c r="O748" s="157">
        <v>42982.696527777778</v>
      </c>
      <c r="P748" s="157">
        <v>42983.029861111114</v>
      </c>
      <c r="Q748" s="157">
        <v>42983.052777777775</v>
      </c>
      <c r="R748" s="38" t="s">
        <v>1751</v>
      </c>
      <c r="S748" s="239">
        <f t="shared" si="122"/>
        <v>0.33333333333575865</v>
      </c>
      <c r="T748" s="239">
        <f t="shared" si="123"/>
        <v>0.382638888884685</v>
      </c>
      <c r="U748" s="21">
        <f t="shared" si="124"/>
        <v>2.0000000000145519</v>
      </c>
      <c r="V748"/>
      <c r="W748" s="249">
        <v>622</v>
      </c>
      <c r="X748" s="155" t="s">
        <v>1752</v>
      </c>
    </row>
    <row r="749" spans="1:24">
      <c r="A749" t="s">
        <v>18</v>
      </c>
      <c r="B749" s="155" t="s">
        <v>1753</v>
      </c>
      <c r="C749" s="155" t="s">
        <v>1138</v>
      </c>
      <c r="D749" s="155" t="s">
        <v>1519</v>
      </c>
      <c r="E749" s="155" t="s">
        <v>1139</v>
      </c>
      <c r="F749" s="38" t="s">
        <v>1082</v>
      </c>
      <c r="G749" s="209" t="s">
        <v>273</v>
      </c>
      <c r="H749" s="187" t="s">
        <v>1004</v>
      </c>
      <c r="I749" s="179">
        <v>44</v>
      </c>
      <c r="J749" s="179">
        <v>-124</v>
      </c>
      <c r="K749" s="179">
        <v>10</v>
      </c>
      <c r="L749" s="38">
        <v>2017</v>
      </c>
      <c r="M749" s="155" t="s">
        <v>1753</v>
      </c>
      <c r="N749" s="157">
        <v>42980.964583333334</v>
      </c>
      <c r="O749" s="157">
        <v>42980.992361111108</v>
      </c>
      <c r="P749" s="157">
        <v>42981.242361111108</v>
      </c>
      <c r="Q749" s="157">
        <v>42981.261805555558</v>
      </c>
      <c r="R749" s="38" t="s">
        <v>1740</v>
      </c>
      <c r="S749" s="239">
        <f t="shared" si="122"/>
        <v>0.25</v>
      </c>
      <c r="T749" s="239">
        <f t="shared" si="123"/>
        <v>0.29722222222335404</v>
      </c>
      <c r="U749" s="21">
        <f t="shared" si="124"/>
        <v>1.5</v>
      </c>
      <c r="V749"/>
      <c r="W749" s="249">
        <v>81</v>
      </c>
      <c r="X749" s="155" t="s">
        <v>1752</v>
      </c>
    </row>
    <row r="750" spans="1:24">
      <c r="A750" t="s">
        <v>18</v>
      </c>
      <c r="B750" s="155" t="s">
        <v>1754</v>
      </c>
      <c r="C750" s="155" t="s">
        <v>1138</v>
      </c>
      <c r="D750" s="155" t="s">
        <v>1519</v>
      </c>
      <c r="E750" s="155" t="s">
        <v>1139</v>
      </c>
      <c r="F750" s="38" t="s">
        <v>1082</v>
      </c>
      <c r="G750" s="209" t="s">
        <v>273</v>
      </c>
      <c r="H750" s="187" t="s">
        <v>1004</v>
      </c>
      <c r="I750" s="179">
        <v>44</v>
      </c>
      <c r="J750" s="179">
        <v>-124</v>
      </c>
      <c r="K750" s="179">
        <v>10</v>
      </c>
      <c r="L750" s="38">
        <v>2017</v>
      </c>
      <c r="M750" s="155" t="s">
        <v>1754</v>
      </c>
      <c r="N750" s="157">
        <v>42980.590277777781</v>
      </c>
      <c r="O750" s="157">
        <v>42980.62222222222</v>
      </c>
      <c r="P750" s="157">
        <v>42980.806250000001</v>
      </c>
      <c r="Q750" s="157">
        <v>42980.815972222219</v>
      </c>
      <c r="R750" s="38" t="s">
        <v>1737</v>
      </c>
      <c r="S750" s="239">
        <f t="shared" si="122"/>
        <v>0.18402777778101154</v>
      </c>
      <c r="T750" s="239">
        <f t="shared" si="123"/>
        <v>0.22569444443797693</v>
      </c>
      <c r="U750" s="21">
        <f t="shared" si="124"/>
        <v>1.1041666666860692</v>
      </c>
      <c r="V750"/>
      <c r="W750" s="249">
        <v>71</v>
      </c>
      <c r="X750" s="155" t="s">
        <v>1752</v>
      </c>
    </row>
    <row r="751" spans="1:24">
      <c r="A751" t="s">
        <v>18</v>
      </c>
      <c r="B751" s="155" t="s">
        <v>1755</v>
      </c>
      <c r="C751" s="155" t="s">
        <v>1135</v>
      </c>
      <c r="D751" s="155" t="s">
        <v>1519</v>
      </c>
      <c r="E751" s="155" t="s">
        <v>1136</v>
      </c>
      <c r="F751" s="38" t="s">
        <v>1137</v>
      </c>
      <c r="G751" s="209" t="s">
        <v>273</v>
      </c>
      <c r="H751" s="187" t="s">
        <v>1108</v>
      </c>
      <c r="I751" s="179">
        <v>44</v>
      </c>
      <c r="J751" s="179">
        <v>-125</v>
      </c>
      <c r="K751" s="179">
        <v>10</v>
      </c>
      <c r="L751" s="38">
        <v>2017</v>
      </c>
      <c r="M751" s="155" t="s">
        <v>1755</v>
      </c>
      <c r="N751" s="157">
        <v>42973.598611111112</v>
      </c>
      <c r="O751" s="157">
        <v>42973.684027777781</v>
      </c>
      <c r="P751" s="157">
        <v>42973.716666666667</v>
      </c>
      <c r="Q751" s="157">
        <v>42973.79583333333</v>
      </c>
      <c r="R751" s="38" t="s">
        <v>1622</v>
      </c>
      <c r="S751" s="239">
        <f t="shared" si="122"/>
        <v>3.2638888886140194E-2</v>
      </c>
      <c r="T751" s="239">
        <f t="shared" si="123"/>
        <v>0.19722222221753327</v>
      </c>
      <c r="U751" s="21">
        <f t="shared" si="124"/>
        <v>0.19583333331684116</v>
      </c>
      <c r="V751"/>
      <c r="W751" s="249">
        <v>2898</v>
      </c>
      <c r="X751" s="155" t="s">
        <v>1756</v>
      </c>
    </row>
    <row r="752" spans="1:24">
      <c r="A752" t="s">
        <v>18</v>
      </c>
      <c r="B752" s="155" t="s">
        <v>1757</v>
      </c>
      <c r="C752" s="155" t="s">
        <v>1135</v>
      </c>
      <c r="D752" s="155" t="s">
        <v>1519</v>
      </c>
      <c r="E752" s="155" t="s">
        <v>1136</v>
      </c>
      <c r="F752" s="38" t="s">
        <v>1137</v>
      </c>
      <c r="G752" s="209" t="s">
        <v>273</v>
      </c>
      <c r="H752" s="187" t="s">
        <v>1108</v>
      </c>
      <c r="I752" s="179">
        <v>44</v>
      </c>
      <c r="J752" s="179">
        <v>-124</v>
      </c>
      <c r="K752" s="179">
        <v>10</v>
      </c>
      <c r="L752" s="38">
        <v>2017</v>
      </c>
      <c r="M752" s="155" t="s">
        <v>1757</v>
      </c>
      <c r="N752" s="157">
        <v>42972.909722222219</v>
      </c>
      <c r="O752" s="157">
        <v>42972.93472222222</v>
      </c>
      <c r="P752" s="157">
        <v>42972.990277777775</v>
      </c>
      <c r="Q752" s="157">
        <v>42973.029861111114</v>
      </c>
      <c r="R752" s="38" t="s">
        <v>1758</v>
      </c>
      <c r="S752" s="239">
        <f t="shared" si="122"/>
        <v>5.5555555554747116E-2</v>
      </c>
      <c r="T752" s="239">
        <f t="shared" si="123"/>
        <v>0.12013888889487134</v>
      </c>
      <c r="U752" s="21">
        <f t="shared" si="124"/>
        <v>0.33333333332848269</v>
      </c>
      <c r="V752"/>
      <c r="W752" s="249">
        <v>583</v>
      </c>
      <c r="X752" s="155" t="s">
        <v>1756</v>
      </c>
    </row>
    <row r="753" spans="1:24">
      <c r="A753" t="s">
        <v>18</v>
      </c>
      <c r="B753" s="155" t="s">
        <v>1759</v>
      </c>
      <c r="C753" s="155" t="s">
        <v>1135</v>
      </c>
      <c r="D753" s="155" t="s">
        <v>1519</v>
      </c>
      <c r="E753" s="155" t="s">
        <v>1136</v>
      </c>
      <c r="F753" s="38" t="s">
        <v>1137</v>
      </c>
      <c r="G753" s="209" t="s">
        <v>273</v>
      </c>
      <c r="H753" s="187" t="s">
        <v>1108</v>
      </c>
      <c r="I753" s="179">
        <v>44</v>
      </c>
      <c r="J753" s="179">
        <v>-124</v>
      </c>
      <c r="K753" s="179">
        <v>10</v>
      </c>
      <c r="L753" s="38">
        <v>2017</v>
      </c>
      <c r="M753" s="155" t="s">
        <v>1759</v>
      </c>
      <c r="N753" s="157">
        <v>42971.995833333334</v>
      </c>
      <c r="O753" s="157">
        <v>42972.004861111112</v>
      </c>
      <c r="P753" s="157">
        <v>42972.020138888889</v>
      </c>
      <c r="Q753" s="157">
        <v>42972.027083333334</v>
      </c>
      <c r="R753" s="38" t="s">
        <v>1730</v>
      </c>
      <c r="S753" s="239">
        <f t="shared" si="122"/>
        <v>1.5277777776645962E-2</v>
      </c>
      <c r="T753" s="239">
        <f t="shared" si="123"/>
        <v>3.125E-2</v>
      </c>
      <c r="U753" s="21">
        <f t="shared" si="124"/>
        <v>9.1666666659875773E-2</v>
      </c>
      <c r="V753"/>
      <c r="W753" s="249">
        <v>80</v>
      </c>
      <c r="X753" s="155" t="s">
        <v>1760</v>
      </c>
    </row>
    <row r="754" spans="1:24">
      <c r="A754" t="s">
        <v>18</v>
      </c>
      <c r="B754" s="155" t="s">
        <v>1761</v>
      </c>
      <c r="C754" s="155" t="s">
        <v>1135</v>
      </c>
      <c r="D754" s="155" t="s">
        <v>1519</v>
      </c>
      <c r="E754" s="155" t="s">
        <v>1136</v>
      </c>
      <c r="F754" s="38" t="s">
        <v>1137</v>
      </c>
      <c r="G754" s="209" t="s">
        <v>273</v>
      </c>
      <c r="H754" s="187" t="s">
        <v>1108</v>
      </c>
      <c r="I754" s="179">
        <v>44</v>
      </c>
      <c r="J754" s="179">
        <v>-124</v>
      </c>
      <c r="K754" s="179">
        <v>10</v>
      </c>
      <c r="L754" s="38">
        <v>2017</v>
      </c>
      <c r="M754" s="155" t="s">
        <v>1761</v>
      </c>
      <c r="N754" s="157">
        <v>42971.371527777781</v>
      </c>
      <c r="O754" s="157">
        <v>42971.419444444444</v>
      </c>
      <c r="P754" s="157">
        <v>42971.49722222222</v>
      </c>
      <c r="Q754" s="157">
        <v>42971.556250000001</v>
      </c>
      <c r="R754" s="38" t="s">
        <v>1758</v>
      </c>
      <c r="S754" s="239">
        <f t="shared" si="122"/>
        <v>7.7777777776645962E-2</v>
      </c>
      <c r="T754" s="239">
        <f t="shared" si="123"/>
        <v>0.18472222222044365</v>
      </c>
      <c r="U754" s="21">
        <f t="shared" si="124"/>
        <v>0.46666666665987577</v>
      </c>
      <c r="V754"/>
      <c r="W754" s="249">
        <v>585</v>
      </c>
      <c r="X754" s="155" t="s">
        <v>1756</v>
      </c>
    </row>
    <row r="755" spans="1:24">
      <c r="A755" t="s">
        <v>18</v>
      </c>
      <c r="B755" s="155" t="s">
        <v>1762</v>
      </c>
      <c r="C755" s="155" t="s">
        <v>1135</v>
      </c>
      <c r="D755" s="155" t="s">
        <v>1519</v>
      </c>
      <c r="E755" s="155" t="s">
        <v>1136</v>
      </c>
      <c r="F755" s="38" t="s">
        <v>1137</v>
      </c>
      <c r="G755" s="209" t="s">
        <v>273</v>
      </c>
      <c r="H755" s="187" t="s">
        <v>1108</v>
      </c>
      <c r="I755" s="179">
        <v>45</v>
      </c>
      <c r="J755" s="179">
        <v>-129</v>
      </c>
      <c r="K755" s="179">
        <v>9</v>
      </c>
      <c r="L755" s="38">
        <v>2017</v>
      </c>
      <c r="M755" s="155" t="s">
        <v>1762</v>
      </c>
      <c r="N755" s="157">
        <v>42970.289583333331</v>
      </c>
      <c r="O755" s="157">
        <v>42970.359722222223</v>
      </c>
      <c r="P755" s="157">
        <v>42970.418055555558</v>
      </c>
      <c r="Q755" s="157">
        <v>42970.495833333334</v>
      </c>
      <c r="R755" s="38" t="s">
        <v>1558</v>
      </c>
      <c r="S755" s="239">
        <f t="shared" si="122"/>
        <v>5.8333333334303461E-2</v>
      </c>
      <c r="T755" s="239">
        <f t="shared" si="123"/>
        <v>0.20625000000291038</v>
      </c>
      <c r="U755" s="21">
        <f t="shared" si="124"/>
        <v>0.35000000000582077</v>
      </c>
      <c r="V755"/>
      <c r="W755" s="249">
        <v>2611</v>
      </c>
      <c r="X755" s="155" t="s">
        <v>1756</v>
      </c>
    </row>
    <row r="756" spans="1:24">
      <c r="A756" t="s">
        <v>18</v>
      </c>
      <c r="B756" s="155" t="s">
        <v>1763</v>
      </c>
      <c r="C756" s="155" t="s">
        <v>1135</v>
      </c>
      <c r="D756" s="155" t="s">
        <v>1519</v>
      </c>
      <c r="E756" s="155" t="s">
        <v>1136</v>
      </c>
      <c r="F756" s="38" t="s">
        <v>1137</v>
      </c>
      <c r="G756" s="209" t="s">
        <v>273</v>
      </c>
      <c r="H756" s="187" t="s">
        <v>1108</v>
      </c>
      <c r="I756" s="179">
        <v>45</v>
      </c>
      <c r="J756" s="179">
        <v>-129</v>
      </c>
      <c r="K756" s="179">
        <v>9</v>
      </c>
      <c r="L756" s="38">
        <v>2017</v>
      </c>
      <c r="M756" s="155" t="s">
        <v>1763</v>
      </c>
      <c r="N756" s="157">
        <v>42969.133333333331</v>
      </c>
      <c r="O756" s="157">
        <v>42969.180555555555</v>
      </c>
      <c r="P756" s="157">
        <v>42969.768750000003</v>
      </c>
      <c r="Q756" s="157">
        <v>42969.80972222222</v>
      </c>
      <c r="R756" s="38" t="s">
        <v>1764</v>
      </c>
      <c r="S756" s="239">
        <f t="shared" si="122"/>
        <v>0.58819444444816327</v>
      </c>
      <c r="T756" s="239">
        <f t="shared" si="123"/>
        <v>0.67638888888905058</v>
      </c>
      <c r="U756" s="21">
        <f t="shared" si="124"/>
        <v>3.5291666666889796</v>
      </c>
      <c r="V756"/>
      <c r="W756" s="249">
        <v>1522</v>
      </c>
      <c r="X756" s="155" t="s">
        <v>1765</v>
      </c>
    </row>
    <row r="757" spans="1:24">
      <c r="A757" t="s">
        <v>18</v>
      </c>
      <c r="B757" s="155" t="s">
        <v>1766</v>
      </c>
      <c r="C757" s="155" t="s">
        <v>1135</v>
      </c>
      <c r="D757" s="155" t="s">
        <v>1519</v>
      </c>
      <c r="E757" s="155" t="s">
        <v>1136</v>
      </c>
      <c r="F757" s="38" t="s">
        <v>1137</v>
      </c>
      <c r="G757" s="209" t="s">
        <v>273</v>
      </c>
      <c r="H757" s="187" t="s">
        <v>1108</v>
      </c>
      <c r="I757" s="179">
        <v>45</v>
      </c>
      <c r="J757" s="179">
        <v>-130</v>
      </c>
      <c r="K757" s="179">
        <v>9</v>
      </c>
      <c r="L757" s="38">
        <v>2017</v>
      </c>
      <c r="M757" s="155" t="s">
        <v>1766</v>
      </c>
      <c r="N757" s="157">
        <v>42968.933333333334</v>
      </c>
      <c r="O757" s="157">
        <v>42968.993750000001</v>
      </c>
      <c r="P757" s="157">
        <v>42969.029861111114</v>
      </c>
      <c r="Q757" s="157">
        <v>42969.073611111111</v>
      </c>
      <c r="R757" s="38" t="s">
        <v>1767</v>
      </c>
      <c r="S757" s="239">
        <f t="shared" si="122"/>
        <v>3.6111111112404615E-2</v>
      </c>
      <c r="T757" s="239">
        <f t="shared" si="123"/>
        <v>0.14027777777664596</v>
      </c>
      <c r="U757" s="21">
        <f t="shared" si="124"/>
        <v>0.21666666667442769</v>
      </c>
      <c r="V757"/>
      <c r="W757" s="249">
        <v>1541</v>
      </c>
      <c r="X757" s="155" t="s">
        <v>1768</v>
      </c>
    </row>
    <row r="758" spans="1:24">
      <c r="A758" t="s">
        <v>18</v>
      </c>
      <c r="B758" s="155" t="s">
        <v>1769</v>
      </c>
      <c r="C758" s="155" t="s">
        <v>1133</v>
      </c>
      <c r="D758" s="155" t="s">
        <v>1519</v>
      </c>
      <c r="E758" s="155" t="s">
        <v>1134</v>
      </c>
      <c r="F758" s="38" t="s">
        <v>1107</v>
      </c>
      <c r="G758" s="209" t="s">
        <v>273</v>
      </c>
      <c r="H758" s="187" t="s">
        <v>1108</v>
      </c>
      <c r="I758" s="179">
        <v>0</v>
      </c>
      <c r="J758" s="179">
        <v>0</v>
      </c>
      <c r="K758" s="179">
        <v>9</v>
      </c>
      <c r="L758" s="38">
        <v>2017</v>
      </c>
      <c r="M758" s="155" t="s">
        <v>1769</v>
      </c>
      <c r="N758" s="157">
        <v>42962.493750000001</v>
      </c>
      <c r="O758" s="157"/>
      <c r="P758" s="157"/>
      <c r="Q758" s="157">
        <v>42963.25277777778</v>
      </c>
      <c r="R758" s="38" t="s">
        <v>1767</v>
      </c>
      <c r="S758" s="239">
        <f t="shared" si="122"/>
        <v>0</v>
      </c>
      <c r="T758" s="239">
        <f t="shared" si="123"/>
        <v>0.75902777777810115</v>
      </c>
      <c r="U758" s="21">
        <f t="shared" si="124"/>
        <v>0</v>
      </c>
      <c r="V758"/>
      <c r="W758" s="249">
        <v>580</v>
      </c>
      <c r="X758" s="155" t="s">
        <v>1770</v>
      </c>
    </row>
    <row r="759" spans="1:24">
      <c r="A759" t="s">
        <v>18</v>
      </c>
      <c r="B759" s="155" t="s">
        <v>1771</v>
      </c>
      <c r="C759" s="155" t="s">
        <v>1133</v>
      </c>
      <c r="D759" s="155" t="s">
        <v>1519</v>
      </c>
      <c r="E759" s="155" t="s">
        <v>1134</v>
      </c>
      <c r="F759" s="38" t="s">
        <v>1107</v>
      </c>
      <c r="G759" s="209" t="s">
        <v>273</v>
      </c>
      <c r="H759" s="187" t="s">
        <v>1108</v>
      </c>
      <c r="I759" s="179">
        <v>45</v>
      </c>
      <c r="J759" s="179">
        <v>-129</v>
      </c>
      <c r="K759" s="179">
        <v>9</v>
      </c>
      <c r="L759" s="38">
        <v>2017</v>
      </c>
      <c r="M759" s="155" t="s">
        <v>1771</v>
      </c>
      <c r="N759" s="157">
        <v>42962.184027777781</v>
      </c>
      <c r="O759" s="157">
        <v>42962.232638888891</v>
      </c>
      <c r="P759" s="157">
        <v>42962.405555555553</v>
      </c>
      <c r="Q759" s="157">
        <v>42962.463194444441</v>
      </c>
      <c r="R759" s="38" t="s">
        <v>1767</v>
      </c>
      <c r="S759" s="239">
        <f t="shared" si="122"/>
        <v>0.17291666666278616</v>
      </c>
      <c r="T759" s="239">
        <f t="shared" si="123"/>
        <v>0.27916666665987577</v>
      </c>
      <c r="U759" s="21">
        <f t="shared" si="124"/>
        <v>1.0374999999767169</v>
      </c>
      <c r="V759"/>
      <c r="W759" s="249">
        <v>1520</v>
      </c>
      <c r="X759" s="155" t="s">
        <v>1772</v>
      </c>
    </row>
    <row r="760" spans="1:24">
      <c r="A760" t="s">
        <v>18</v>
      </c>
      <c r="B760" s="155" t="s">
        <v>1773</v>
      </c>
      <c r="C760" s="155" t="s">
        <v>1133</v>
      </c>
      <c r="D760" s="155" t="s">
        <v>1519</v>
      </c>
      <c r="E760" s="155" t="s">
        <v>1134</v>
      </c>
      <c r="F760" s="38" t="s">
        <v>1107</v>
      </c>
      <c r="G760" s="209" t="s">
        <v>273</v>
      </c>
      <c r="H760" s="187" t="s">
        <v>1108</v>
      </c>
      <c r="I760" s="179">
        <v>45</v>
      </c>
      <c r="J760" s="179">
        <v>-130</v>
      </c>
      <c r="K760" s="179">
        <v>9</v>
      </c>
      <c r="L760" s="38">
        <v>2017</v>
      </c>
      <c r="M760" s="155" t="s">
        <v>1773</v>
      </c>
      <c r="N760" s="157">
        <v>42961.863888888889</v>
      </c>
      <c r="O760" s="157">
        <v>42961.911111111112</v>
      </c>
      <c r="P760" s="157">
        <v>42962.061111111114</v>
      </c>
      <c r="Q760" s="157">
        <v>42962.111111111109</v>
      </c>
      <c r="R760" s="38" t="s">
        <v>1767</v>
      </c>
      <c r="S760" s="239">
        <f t="shared" si="122"/>
        <v>0.15000000000145519</v>
      </c>
      <c r="T760" s="239">
        <f t="shared" si="123"/>
        <v>0.24722222222044365</v>
      </c>
      <c r="U760" s="21">
        <f t="shared" si="124"/>
        <v>0.90000000000873115</v>
      </c>
      <c r="V760"/>
      <c r="W760" s="249">
        <v>1542</v>
      </c>
      <c r="X760" s="155" t="s">
        <v>1774</v>
      </c>
    </row>
    <row r="761" spans="1:24">
      <c r="A761" t="s">
        <v>18</v>
      </c>
      <c r="B761" s="155" t="s">
        <v>1775</v>
      </c>
      <c r="C761" s="155" t="s">
        <v>1133</v>
      </c>
      <c r="D761" s="155" t="s">
        <v>1519</v>
      </c>
      <c r="E761" s="155" t="s">
        <v>1134</v>
      </c>
      <c r="F761" s="38" t="s">
        <v>1107</v>
      </c>
      <c r="G761" s="209" t="s">
        <v>273</v>
      </c>
      <c r="H761" s="187" t="s">
        <v>1108</v>
      </c>
      <c r="I761" s="179">
        <v>45</v>
      </c>
      <c r="J761" s="179">
        <v>-130</v>
      </c>
      <c r="K761" s="179">
        <v>9</v>
      </c>
      <c r="L761" s="38">
        <v>2017</v>
      </c>
      <c r="M761" s="155" t="s">
        <v>1775</v>
      </c>
      <c r="N761" s="157">
        <v>42961.44027777778</v>
      </c>
      <c r="O761" s="157">
        <v>42961.5</v>
      </c>
      <c r="P761" s="157">
        <v>42961.697222222225</v>
      </c>
      <c r="Q761" s="157">
        <v>42961.738888888889</v>
      </c>
      <c r="R761" s="38" t="s">
        <v>1558</v>
      </c>
      <c r="S761" s="239">
        <f t="shared" si="122"/>
        <v>0.19722222222480923</v>
      </c>
      <c r="T761" s="239">
        <f t="shared" si="123"/>
        <v>0.29861111110949423</v>
      </c>
      <c r="U761" s="21">
        <f t="shared" si="124"/>
        <v>1.1833333333488554</v>
      </c>
      <c r="V761"/>
      <c r="W761" s="249">
        <v>1541</v>
      </c>
      <c r="X761" s="155" t="s">
        <v>1765</v>
      </c>
    </row>
    <row r="762" spans="1:24">
      <c r="A762" t="s">
        <v>18</v>
      </c>
      <c r="B762" s="155" t="s">
        <v>1776</v>
      </c>
      <c r="C762" s="155" t="s">
        <v>1133</v>
      </c>
      <c r="D762" s="155" t="s">
        <v>1519</v>
      </c>
      <c r="E762" s="155" t="s">
        <v>1134</v>
      </c>
      <c r="F762" s="38" t="s">
        <v>1107</v>
      </c>
      <c r="G762" s="209" t="s">
        <v>273</v>
      </c>
      <c r="H762" s="187" t="s">
        <v>1108</v>
      </c>
      <c r="I762" s="179">
        <v>45</v>
      </c>
      <c r="J762" s="179">
        <v>-130</v>
      </c>
      <c r="K762" s="179">
        <v>9</v>
      </c>
      <c r="L762" s="38">
        <v>2017</v>
      </c>
      <c r="M762" s="155" t="s">
        <v>1776</v>
      </c>
      <c r="N762" s="157">
        <v>42961.046527777777</v>
      </c>
      <c r="O762" s="157">
        <v>42961.097222222219</v>
      </c>
      <c r="P762" s="157">
        <v>42961.356944444444</v>
      </c>
      <c r="Q762" s="157">
        <v>42961.407638888886</v>
      </c>
      <c r="R762" s="38" t="s">
        <v>1558</v>
      </c>
      <c r="S762" s="239">
        <f t="shared" si="122"/>
        <v>0.25972222222480923</v>
      </c>
      <c r="T762" s="239">
        <f t="shared" si="123"/>
        <v>0.36111111110949423</v>
      </c>
      <c r="U762" s="21">
        <f t="shared" si="124"/>
        <v>1.5583333333488554</v>
      </c>
      <c r="V762"/>
      <c r="W762" s="249">
        <v>1540</v>
      </c>
      <c r="X762" s="155" t="s">
        <v>1777</v>
      </c>
    </row>
    <row r="763" spans="1:24">
      <c r="A763" t="s">
        <v>18</v>
      </c>
      <c r="B763" s="155" t="s">
        <v>1778</v>
      </c>
      <c r="C763" s="155" t="s">
        <v>1133</v>
      </c>
      <c r="D763" s="155" t="s">
        <v>1519</v>
      </c>
      <c r="E763" s="155" t="s">
        <v>1134</v>
      </c>
      <c r="F763" s="38" t="s">
        <v>1107</v>
      </c>
      <c r="G763" s="209" t="s">
        <v>273</v>
      </c>
      <c r="H763" s="187" t="s">
        <v>1108</v>
      </c>
      <c r="I763" s="179">
        <v>44</v>
      </c>
      <c r="J763" s="179">
        <v>-125</v>
      </c>
      <c r="K763" s="179">
        <v>10</v>
      </c>
      <c r="L763" s="38">
        <v>2017</v>
      </c>
      <c r="M763" s="155" t="s">
        <v>1778</v>
      </c>
      <c r="N763" s="157">
        <v>42959.668749999997</v>
      </c>
      <c r="O763" s="157">
        <v>42959.774305555555</v>
      </c>
      <c r="P763" s="157">
        <v>42959.92291666667</v>
      </c>
      <c r="Q763" s="157">
        <v>42960.025694444441</v>
      </c>
      <c r="R763" s="38" t="s">
        <v>1622</v>
      </c>
      <c r="S763" s="239">
        <f t="shared" si="122"/>
        <v>0.148611111115315</v>
      </c>
      <c r="T763" s="239">
        <f t="shared" si="123"/>
        <v>0.35694444444379769</v>
      </c>
      <c r="U763" s="21">
        <f t="shared" si="124"/>
        <v>0.89166666669188999</v>
      </c>
      <c r="V763"/>
      <c r="W763" s="249">
        <v>2900</v>
      </c>
      <c r="X763" s="155" t="s">
        <v>1779</v>
      </c>
    </row>
    <row r="764" spans="1:24">
      <c r="A764" t="s">
        <v>18</v>
      </c>
      <c r="B764" s="155" t="s">
        <v>1780</v>
      </c>
      <c r="C764" s="155" t="s">
        <v>1133</v>
      </c>
      <c r="D764" s="155" t="s">
        <v>1519</v>
      </c>
      <c r="E764" s="155" t="s">
        <v>1134</v>
      </c>
      <c r="F764" s="38" t="s">
        <v>1107</v>
      </c>
      <c r="G764" s="209" t="s">
        <v>273</v>
      </c>
      <c r="H764" s="187" t="s">
        <v>1108</v>
      </c>
      <c r="I764" s="179">
        <v>44</v>
      </c>
      <c r="J764" s="179">
        <v>-125</v>
      </c>
      <c r="K764" s="179">
        <v>10</v>
      </c>
      <c r="L764" s="38">
        <v>2017</v>
      </c>
      <c r="M764" s="155" t="s">
        <v>1780</v>
      </c>
      <c r="N764" s="157">
        <v>42959.257638888892</v>
      </c>
      <c r="O764" s="157">
        <v>42959.288194444445</v>
      </c>
      <c r="P764" s="157">
        <v>42959.503472222219</v>
      </c>
      <c r="Q764" s="157">
        <v>42959.534722222219</v>
      </c>
      <c r="R764" s="38" t="s">
        <v>1781</v>
      </c>
      <c r="S764" s="239">
        <f t="shared" si="122"/>
        <v>0.21527777777373558</v>
      </c>
      <c r="T764" s="239">
        <f t="shared" si="123"/>
        <v>0.2770833333270275</v>
      </c>
      <c r="U764" s="21">
        <f t="shared" si="124"/>
        <v>1.2916666666424135</v>
      </c>
      <c r="V764"/>
      <c r="W764" s="249">
        <v>774</v>
      </c>
      <c r="X764" s="187" t="s">
        <v>1782</v>
      </c>
    </row>
    <row r="765" spans="1:24">
      <c r="A765" t="s">
        <v>18</v>
      </c>
      <c r="B765" s="155" t="s">
        <v>1783</v>
      </c>
      <c r="C765" s="155" t="s">
        <v>1133</v>
      </c>
      <c r="D765" s="155" t="s">
        <v>1519</v>
      </c>
      <c r="E765" s="155" t="s">
        <v>1134</v>
      </c>
      <c r="F765" s="38" t="s">
        <v>1107</v>
      </c>
      <c r="G765" s="209" t="s">
        <v>273</v>
      </c>
      <c r="H765" s="187" t="s">
        <v>1108</v>
      </c>
      <c r="I765" s="179">
        <v>44</v>
      </c>
      <c r="J765" s="179">
        <v>-125</v>
      </c>
      <c r="K765" s="179">
        <v>10</v>
      </c>
      <c r="L765" s="38">
        <v>2017</v>
      </c>
      <c r="M765" s="155" t="s">
        <v>1783</v>
      </c>
      <c r="N765" s="157">
        <v>42958.720833333333</v>
      </c>
      <c r="O765" s="157">
        <v>42958.751388888886</v>
      </c>
      <c r="P765" s="157">
        <v>42959.099305555559</v>
      </c>
      <c r="Q765" s="157">
        <v>42959.124305555553</v>
      </c>
      <c r="R765" s="38" t="s">
        <v>1781</v>
      </c>
      <c r="S765" s="239">
        <f t="shared" si="122"/>
        <v>0.3479166666729725</v>
      </c>
      <c r="T765" s="239">
        <f t="shared" si="123"/>
        <v>0.40347222222044365</v>
      </c>
      <c r="U765" s="21">
        <f t="shared" si="124"/>
        <v>2.087500000037835</v>
      </c>
      <c r="V765"/>
      <c r="W765" s="249">
        <v>776</v>
      </c>
      <c r="X765" s="187" t="s">
        <v>1784</v>
      </c>
    </row>
    <row r="766" spans="1:24">
      <c r="A766" t="s">
        <v>18</v>
      </c>
      <c r="B766" s="155" t="s">
        <v>1785</v>
      </c>
      <c r="C766" s="155" t="s">
        <v>1133</v>
      </c>
      <c r="D766" s="155" t="s">
        <v>1519</v>
      </c>
      <c r="E766" s="155" t="s">
        <v>1134</v>
      </c>
      <c r="F766" s="38" t="s">
        <v>1107</v>
      </c>
      <c r="G766" s="209" t="s">
        <v>273</v>
      </c>
      <c r="H766" s="187" t="s">
        <v>1108</v>
      </c>
      <c r="I766" s="179">
        <v>44</v>
      </c>
      <c r="J766" s="179">
        <v>-125</v>
      </c>
      <c r="K766" s="179">
        <v>10</v>
      </c>
      <c r="L766" s="38">
        <v>2017</v>
      </c>
      <c r="M766" s="155" t="s">
        <v>1785</v>
      </c>
      <c r="N766" s="157">
        <v>42958.361805555556</v>
      </c>
      <c r="O766" s="157">
        <v>42958.395138888889</v>
      </c>
      <c r="P766" s="157">
        <v>42958.574305555558</v>
      </c>
      <c r="Q766" s="157">
        <v>42958.631249999999</v>
      </c>
      <c r="R766" s="38" t="s">
        <v>1781</v>
      </c>
      <c r="S766" s="239">
        <f t="shared" si="122"/>
        <v>0.17916666666860692</v>
      </c>
      <c r="T766" s="239">
        <f t="shared" si="123"/>
        <v>0.2694444444423425</v>
      </c>
      <c r="U766" s="21">
        <f t="shared" si="124"/>
        <v>1.0750000000116415</v>
      </c>
      <c r="V766"/>
      <c r="W766" s="249">
        <v>774</v>
      </c>
      <c r="X766" s="187" t="s">
        <v>1772</v>
      </c>
    </row>
    <row r="767" spans="1:24">
      <c r="A767" t="s">
        <v>18</v>
      </c>
      <c r="B767" s="155" t="s">
        <v>1786</v>
      </c>
      <c r="C767" s="155" t="s">
        <v>1133</v>
      </c>
      <c r="D767" s="155" t="s">
        <v>1519</v>
      </c>
      <c r="E767" s="155" t="s">
        <v>1134</v>
      </c>
      <c r="F767" s="38" t="s">
        <v>1107</v>
      </c>
      <c r="G767" s="209" t="s">
        <v>273</v>
      </c>
      <c r="H767" s="187" t="s">
        <v>1108</v>
      </c>
      <c r="I767" s="179">
        <v>44</v>
      </c>
      <c r="J767" s="179">
        <v>-124</v>
      </c>
      <c r="K767" s="179">
        <v>10</v>
      </c>
      <c r="L767" s="38">
        <v>2017</v>
      </c>
      <c r="M767" s="155" t="s">
        <v>1786</v>
      </c>
      <c r="N767" s="157">
        <v>42958.136111111111</v>
      </c>
      <c r="O767" s="157">
        <v>42958.161111111112</v>
      </c>
      <c r="P767" s="157">
        <v>42958.182638888888</v>
      </c>
      <c r="Q767" s="157">
        <v>42958.20416666667</v>
      </c>
      <c r="R767" s="38" t="s">
        <v>1787</v>
      </c>
      <c r="S767" s="239">
        <f t="shared" si="122"/>
        <v>2.1527777775190771E-2</v>
      </c>
      <c r="T767" s="239">
        <f t="shared" si="123"/>
        <v>6.805555555911269E-2</v>
      </c>
      <c r="U767" s="21">
        <f t="shared" si="124"/>
        <v>0.12916666665114462</v>
      </c>
      <c r="V767"/>
      <c r="W767" s="249">
        <v>579</v>
      </c>
      <c r="X767" s="187" t="s">
        <v>1784</v>
      </c>
    </row>
    <row r="768" spans="1:24">
      <c r="A768" t="s">
        <v>18</v>
      </c>
      <c r="B768" s="155" t="s">
        <v>1788</v>
      </c>
      <c r="C768" s="155" t="s">
        <v>1133</v>
      </c>
      <c r="D768" s="155" t="s">
        <v>1519</v>
      </c>
      <c r="E768" s="155" t="s">
        <v>1134</v>
      </c>
      <c r="F768" s="38" t="s">
        <v>1107</v>
      </c>
      <c r="G768" s="209" t="s">
        <v>273</v>
      </c>
      <c r="H768" s="187" t="s">
        <v>1108</v>
      </c>
      <c r="I768" s="179">
        <v>44</v>
      </c>
      <c r="J768" s="179">
        <v>-124</v>
      </c>
      <c r="K768" s="179">
        <v>10</v>
      </c>
      <c r="L768" s="38">
        <v>2017</v>
      </c>
      <c r="M768" s="155" t="s">
        <v>1788</v>
      </c>
      <c r="N768" s="157">
        <v>42957.527083333334</v>
      </c>
      <c r="O768" s="157">
        <v>42957.5625</v>
      </c>
      <c r="P768" s="157">
        <v>42957.884027777778</v>
      </c>
      <c r="Q768" s="157">
        <v>42957.910416666666</v>
      </c>
      <c r="R768" s="38" t="s">
        <v>1787</v>
      </c>
      <c r="S768" s="239">
        <f t="shared" si="122"/>
        <v>0.32152777777810115</v>
      </c>
      <c r="T768" s="239">
        <f t="shared" si="123"/>
        <v>0.38333333333139308</v>
      </c>
      <c r="U768" s="21">
        <f t="shared" si="124"/>
        <v>1.9291666666686069</v>
      </c>
      <c r="V768"/>
      <c r="W768" s="249">
        <v>582</v>
      </c>
      <c r="X768" s="155" t="s">
        <v>1789</v>
      </c>
    </row>
    <row r="769" spans="1:24">
      <c r="A769" t="s">
        <v>18</v>
      </c>
      <c r="B769" s="155" t="s">
        <v>1790</v>
      </c>
      <c r="C769" s="155" t="s">
        <v>1133</v>
      </c>
      <c r="D769" s="155" t="s">
        <v>1519</v>
      </c>
      <c r="E769" s="155" t="s">
        <v>1134</v>
      </c>
      <c r="F769" s="38" t="s">
        <v>1107</v>
      </c>
      <c r="G769" s="209" t="s">
        <v>273</v>
      </c>
      <c r="H769" s="187" t="s">
        <v>1108</v>
      </c>
      <c r="I769" s="179">
        <v>44</v>
      </c>
      <c r="J769" s="179">
        <v>-124</v>
      </c>
      <c r="K769" s="179">
        <v>10</v>
      </c>
      <c r="L769" s="38">
        <v>2017</v>
      </c>
      <c r="M769" s="155" t="s">
        <v>1790</v>
      </c>
      <c r="N769" s="157">
        <v>42957.261805555558</v>
      </c>
      <c r="O769" s="157">
        <v>42957.302083333336</v>
      </c>
      <c r="P769" s="157">
        <v>42957.48541666667</v>
      </c>
      <c r="Q769" s="157">
        <v>42957.511111111111</v>
      </c>
      <c r="R769" s="38" t="s">
        <v>1787</v>
      </c>
      <c r="S769" s="239">
        <f t="shared" si="122"/>
        <v>0.18333333333430346</v>
      </c>
      <c r="T769" s="239">
        <f t="shared" si="123"/>
        <v>0.24930555555329192</v>
      </c>
      <c r="U769" s="21">
        <f t="shared" si="124"/>
        <v>1.1000000000058208</v>
      </c>
      <c r="V769"/>
      <c r="W769" s="249">
        <v>582</v>
      </c>
      <c r="X769" s="187" t="s">
        <v>1791</v>
      </c>
    </row>
    <row r="770" spans="1:24">
      <c r="A770" t="s">
        <v>18</v>
      </c>
      <c r="B770" s="155" t="s">
        <v>1792</v>
      </c>
      <c r="C770" s="155" t="s">
        <v>1133</v>
      </c>
      <c r="D770" s="155" t="s">
        <v>1519</v>
      </c>
      <c r="E770" s="155" t="s">
        <v>1134</v>
      </c>
      <c r="F770" s="38" t="s">
        <v>1107</v>
      </c>
      <c r="G770" s="209" t="s">
        <v>273</v>
      </c>
      <c r="H770" s="187" t="s">
        <v>1108</v>
      </c>
      <c r="I770" s="179">
        <v>44</v>
      </c>
      <c r="J770" s="179">
        <v>-124</v>
      </c>
      <c r="K770" s="179">
        <v>10</v>
      </c>
      <c r="L770" s="38">
        <v>2017</v>
      </c>
      <c r="M770" s="155" t="s">
        <v>1792</v>
      </c>
      <c r="N770" s="157">
        <v>42957.068749999999</v>
      </c>
      <c r="O770" s="157">
        <v>42957.088888888888</v>
      </c>
      <c r="P770" s="157">
        <v>42957.089583333334</v>
      </c>
      <c r="Q770" s="157">
        <v>42957.100694444445</v>
      </c>
      <c r="R770" s="38" t="s">
        <v>1730</v>
      </c>
      <c r="S770" s="239">
        <f t="shared" si="122"/>
        <v>6.944444467080757E-4</v>
      </c>
      <c r="T770" s="239">
        <f t="shared" si="123"/>
        <v>3.1944444446708076E-2</v>
      </c>
      <c r="U770" s="21">
        <f t="shared" si="124"/>
        <v>4.1666666802484542E-3</v>
      </c>
      <c r="V770"/>
      <c r="W770" s="249">
        <v>80</v>
      </c>
      <c r="X770" s="155" t="s">
        <v>1793</v>
      </c>
    </row>
    <row r="771" spans="1:24">
      <c r="A771" t="s">
        <v>18</v>
      </c>
      <c r="B771" s="155" t="s">
        <v>1794</v>
      </c>
      <c r="C771" s="155" t="s">
        <v>1133</v>
      </c>
      <c r="D771" s="155" t="s">
        <v>1519</v>
      </c>
      <c r="E771" s="155" t="s">
        <v>1134</v>
      </c>
      <c r="F771" s="38" t="s">
        <v>1107</v>
      </c>
      <c r="G771" s="209" t="s">
        <v>273</v>
      </c>
      <c r="H771" s="187" t="s">
        <v>1108</v>
      </c>
      <c r="I771" s="179">
        <v>44</v>
      </c>
      <c r="J771" s="179">
        <v>-124</v>
      </c>
      <c r="K771" s="179">
        <v>10</v>
      </c>
      <c r="L771" s="38">
        <v>2017</v>
      </c>
      <c r="M771" s="155" t="s">
        <v>1794</v>
      </c>
      <c r="N771" s="157">
        <v>42956.818749999999</v>
      </c>
      <c r="O771" s="157">
        <v>42956.844444444447</v>
      </c>
      <c r="P771" s="157">
        <v>42956.861805555556</v>
      </c>
      <c r="Q771" s="157">
        <v>42956.870138888888</v>
      </c>
      <c r="R771" s="38" t="s">
        <v>1730</v>
      </c>
      <c r="S771" s="239">
        <f t="shared" si="122"/>
        <v>1.7361111109494232E-2</v>
      </c>
      <c r="T771" s="239">
        <f t="shared" si="123"/>
        <v>5.1388888889050577E-2</v>
      </c>
      <c r="U771" s="21">
        <f t="shared" si="124"/>
        <v>0.10416666665696539</v>
      </c>
      <c r="V771"/>
      <c r="W771" s="249">
        <v>77</v>
      </c>
      <c r="X771" s="155" t="s">
        <v>1795</v>
      </c>
    </row>
    <row r="772" spans="1:24">
      <c r="A772" t="s">
        <v>18</v>
      </c>
      <c r="B772" s="155" t="s">
        <v>1796</v>
      </c>
      <c r="C772" s="155" t="s">
        <v>1130</v>
      </c>
      <c r="D772" s="155" t="s">
        <v>1519</v>
      </c>
      <c r="E772" s="155" t="s">
        <v>1131</v>
      </c>
      <c r="F772" s="38" t="s">
        <v>1107</v>
      </c>
      <c r="G772" s="209" t="s">
        <v>273</v>
      </c>
      <c r="H772" s="187" t="s">
        <v>1108</v>
      </c>
      <c r="I772" s="179">
        <v>44</v>
      </c>
      <c r="J772" s="179">
        <v>-124</v>
      </c>
      <c r="K772" s="179">
        <v>10</v>
      </c>
      <c r="L772" s="38">
        <v>2017</v>
      </c>
      <c r="M772" s="155" t="s">
        <v>1796</v>
      </c>
      <c r="N772" s="157">
        <v>42953.931250000001</v>
      </c>
      <c r="O772" s="157">
        <v>42953.956250000003</v>
      </c>
      <c r="P772" s="157">
        <v>42954.097222222219</v>
      </c>
      <c r="Q772" s="157">
        <v>42954.123611111114</v>
      </c>
      <c r="R772" s="38" t="s">
        <v>1660</v>
      </c>
      <c r="S772" s="239">
        <f t="shared" si="122"/>
        <v>0.14097222221607808</v>
      </c>
      <c r="T772" s="239">
        <f t="shared" si="123"/>
        <v>0.19236111111240461</v>
      </c>
      <c r="U772" s="21">
        <f t="shared" si="124"/>
        <v>0.84583333329646848</v>
      </c>
      <c r="V772"/>
      <c r="W772" s="249">
        <v>580</v>
      </c>
      <c r="X772" s="155" t="s">
        <v>1797</v>
      </c>
    </row>
    <row r="773" spans="1:24">
      <c r="A773" t="s">
        <v>18</v>
      </c>
      <c r="B773" s="155" t="s">
        <v>1798</v>
      </c>
      <c r="C773" s="155" t="s">
        <v>1130</v>
      </c>
      <c r="D773" s="155" t="s">
        <v>1519</v>
      </c>
      <c r="E773" s="155" t="s">
        <v>1131</v>
      </c>
      <c r="F773" s="38" t="s">
        <v>1107</v>
      </c>
      <c r="G773" s="209" t="s">
        <v>273</v>
      </c>
      <c r="H773" s="187" t="s">
        <v>1108</v>
      </c>
      <c r="I773" s="179">
        <v>44</v>
      </c>
      <c r="J773" s="179">
        <v>-125</v>
      </c>
      <c r="K773" s="179">
        <v>10</v>
      </c>
      <c r="L773" s="38">
        <v>2017</v>
      </c>
      <c r="M773" s="155" t="s">
        <v>1798</v>
      </c>
      <c r="N773" s="157">
        <v>42953.633333333331</v>
      </c>
      <c r="O773" s="157">
        <v>42953.668055555558</v>
      </c>
      <c r="P773" s="157">
        <v>42953.843055555553</v>
      </c>
      <c r="Q773" s="157">
        <v>42953.873611111114</v>
      </c>
      <c r="R773" s="38" t="s">
        <v>1799</v>
      </c>
      <c r="S773" s="239">
        <f t="shared" si="122"/>
        <v>0.17499999999563443</v>
      </c>
      <c r="T773" s="239">
        <f t="shared" si="123"/>
        <v>0.24027777778246673</v>
      </c>
      <c r="U773" s="21">
        <f t="shared" si="124"/>
        <v>1.0499999999738066</v>
      </c>
      <c r="V773"/>
      <c r="W773" s="249">
        <v>1118</v>
      </c>
      <c r="X773" s="155" t="s">
        <v>1800</v>
      </c>
    </row>
    <row r="774" spans="1:24">
      <c r="A774" t="s">
        <v>18</v>
      </c>
      <c r="B774" s="155" t="s">
        <v>1801</v>
      </c>
      <c r="C774" s="155" t="s">
        <v>1130</v>
      </c>
      <c r="D774" s="155" t="s">
        <v>1519</v>
      </c>
      <c r="E774" s="155" t="s">
        <v>1131</v>
      </c>
      <c r="F774" s="38" t="s">
        <v>1107</v>
      </c>
      <c r="G774" s="209" t="s">
        <v>273</v>
      </c>
      <c r="H774" s="187" t="s">
        <v>1108</v>
      </c>
      <c r="I774" s="179">
        <v>44</v>
      </c>
      <c r="J774" s="179">
        <v>-124</v>
      </c>
      <c r="K774" s="179">
        <v>10</v>
      </c>
      <c r="L774" s="38">
        <v>2017</v>
      </c>
      <c r="M774" s="155" t="s">
        <v>1801</v>
      </c>
      <c r="N774" s="157">
        <v>42953.165277777778</v>
      </c>
      <c r="O774" s="157">
        <v>42953.17291666667</v>
      </c>
      <c r="P774" s="157">
        <v>42953.175000000003</v>
      </c>
      <c r="Q774" s="157">
        <v>42953.180555555555</v>
      </c>
      <c r="R774" s="38" t="s">
        <v>1660</v>
      </c>
      <c r="S774" s="239">
        <f t="shared" si="122"/>
        <v>2.0833333328482695E-3</v>
      </c>
      <c r="T774" s="239">
        <f t="shared" si="123"/>
        <v>1.5277777776645962E-2</v>
      </c>
      <c r="U774" s="21">
        <f t="shared" si="124"/>
        <v>1.2499999997089617E-2</v>
      </c>
      <c r="V774"/>
      <c r="W774" s="249">
        <v>87</v>
      </c>
      <c r="X774" s="155" t="s">
        <v>1802</v>
      </c>
    </row>
    <row r="775" spans="1:24">
      <c r="A775" t="s">
        <v>18</v>
      </c>
      <c r="B775" s="155" t="s">
        <v>1803</v>
      </c>
      <c r="C775" s="155" t="s">
        <v>1130</v>
      </c>
      <c r="D775" s="155" t="s">
        <v>1519</v>
      </c>
      <c r="E775" s="155" t="s">
        <v>1131</v>
      </c>
      <c r="F775" s="38" t="s">
        <v>1107</v>
      </c>
      <c r="G775" s="209" t="s">
        <v>273</v>
      </c>
      <c r="H775" s="187" t="s">
        <v>1108</v>
      </c>
      <c r="I775" s="179">
        <v>44</v>
      </c>
      <c r="J775" s="179">
        <v>-124</v>
      </c>
      <c r="K775" s="179">
        <v>10</v>
      </c>
      <c r="L775" s="38">
        <v>2017</v>
      </c>
      <c r="M775" s="155" t="s">
        <v>1803</v>
      </c>
      <c r="N775" s="157">
        <v>42952.886805555558</v>
      </c>
      <c r="O775" s="157">
        <v>42952.929166666669</v>
      </c>
      <c r="P775" s="157">
        <v>42953.094444444447</v>
      </c>
      <c r="Q775" s="157">
        <v>42953.128472222219</v>
      </c>
      <c r="R775" s="38" t="s">
        <v>1660</v>
      </c>
      <c r="S775" s="239">
        <f t="shared" si="122"/>
        <v>0.16527777777810115</v>
      </c>
      <c r="T775" s="239">
        <f t="shared" si="123"/>
        <v>0.24166666666133096</v>
      </c>
      <c r="U775" s="21">
        <f t="shared" si="124"/>
        <v>0.99166666666860692</v>
      </c>
      <c r="V775"/>
      <c r="W775" s="249">
        <v>583</v>
      </c>
      <c r="X775" s="155" t="s">
        <v>1804</v>
      </c>
    </row>
    <row r="776" spans="1:24">
      <c r="A776" t="s">
        <v>18</v>
      </c>
      <c r="B776" s="155" t="s">
        <v>1805</v>
      </c>
      <c r="C776" s="155" t="s">
        <v>1130</v>
      </c>
      <c r="D776" s="155" t="s">
        <v>1519</v>
      </c>
      <c r="E776" s="155" t="s">
        <v>1131</v>
      </c>
      <c r="F776" s="38" t="s">
        <v>1107</v>
      </c>
      <c r="G776" s="209" t="s">
        <v>273</v>
      </c>
      <c r="H776" s="187" t="s">
        <v>1108</v>
      </c>
      <c r="I776" s="179">
        <v>44</v>
      </c>
      <c r="J776" s="179">
        <v>-124</v>
      </c>
      <c r="K776" s="179">
        <v>10</v>
      </c>
      <c r="L776" s="38">
        <v>2017</v>
      </c>
      <c r="M776" s="155" t="s">
        <v>1805</v>
      </c>
      <c r="N776" s="157">
        <v>42952.384722222225</v>
      </c>
      <c r="O776" s="157">
        <v>42952.418055555558</v>
      </c>
      <c r="P776" s="157">
        <v>42952.564583333333</v>
      </c>
      <c r="Q776" s="157">
        <v>42952.594444444447</v>
      </c>
      <c r="R776" s="38" t="s">
        <v>1660</v>
      </c>
      <c r="S776" s="239">
        <f t="shared" si="122"/>
        <v>0.14652777777519077</v>
      </c>
      <c r="T776" s="239">
        <f t="shared" si="123"/>
        <v>0.20972222222189885</v>
      </c>
      <c r="U776" s="21">
        <f t="shared" si="124"/>
        <v>0.87916666665114462</v>
      </c>
      <c r="V776"/>
      <c r="W776" s="249">
        <v>580</v>
      </c>
      <c r="X776" s="155" t="s">
        <v>1784</v>
      </c>
    </row>
    <row r="777" spans="1:24">
      <c r="A777" t="s">
        <v>18</v>
      </c>
      <c r="B777" s="155" t="s">
        <v>1806</v>
      </c>
      <c r="C777" s="155" t="s">
        <v>1130</v>
      </c>
      <c r="D777" s="155" t="s">
        <v>1519</v>
      </c>
      <c r="E777" s="155" t="s">
        <v>1131</v>
      </c>
      <c r="F777" s="38" t="s">
        <v>1107</v>
      </c>
      <c r="G777" s="209" t="s">
        <v>273</v>
      </c>
      <c r="H777" s="187" t="s">
        <v>1108</v>
      </c>
      <c r="I777" s="179">
        <v>44</v>
      </c>
      <c r="J777" s="179">
        <v>-124</v>
      </c>
      <c r="K777" s="179">
        <v>10</v>
      </c>
      <c r="L777" s="38">
        <v>2017</v>
      </c>
      <c r="M777" s="155" t="s">
        <v>1806</v>
      </c>
      <c r="N777" s="157">
        <v>42951.888194444444</v>
      </c>
      <c r="O777" s="157">
        <v>42951.925694444442</v>
      </c>
      <c r="P777" s="157">
        <v>42952.34375</v>
      </c>
      <c r="Q777" s="157">
        <v>42952.367361111108</v>
      </c>
      <c r="R777" s="38" t="s">
        <v>1660</v>
      </c>
      <c r="S777" s="239">
        <f t="shared" si="122"/>
        <v>0.4180555555576575</v>
      </c>
      <c r="T777" s="239">
        <f t="shared" si="123"/>
        <v>0.47916666666424135</v>
      </c>
      <c r="U777" s="21">
        <f t="shared" si="124"/>
        <v>2.508333333345945</v>
      </c>
      <c r="V777"/>
      <c r="W777" s="249">
        <v>582</v>
      </c>
      <c r="X777" s="155" t="s">
        <v>1765</v>
      </c>
    </row>
    <row r="778" spans="1:24">
      <c r="A778" t="s">
        <v>18</v>
      </c>
      <c r="B778" s="155" t="s">
        <v>1807</v>
      </c>
      <c r="C778" s="155" t="s">
        <v>1130</v>
      </c>
      <c r="D778" s="155" t="s">
        <v>1519</v>
      </c>
      <c r="E778" s="155" t="s">
        <v>1131</v>
      </c>
      <c r="F778" s="38" t="s">
        <v>1107</v>
      </c>
      <c r="G778" s="209" t="s">
        <v>273</v>
      </c>
      <c r="H778" s="187" t="s">
        <v>1108</v>
      </c>
      <c r="I778" s="179">
        <v>44</v>
      </c>
      <c r="J778" s="179">
        <v>-125</v>
      </c>
      <c r="K778" s="179">
        <v>10</v>
      </c>
      <c r="L778" s="38">
        <v>2017</v>
      </c>
      <c r="M778" s="155" t="s">
        <v>1807</v>
      </c>
      <c r="N778" s="157">
        <v>42951.644444444442</v>
      </c>
      <c r="O778" s="157">
        <v>42951.667361111111</v>
      </c>
      <c r="P778" s="157">
        <v>42951.738888888889</v>
      </c>
      <c r="Q778" s="157">
        <v>42951.757638888892</v>
      </c>
      <c r="R778" s="38" t="s">
        <v>1622</v>
      </c>
      <c r="S778" s="239">
        <f t="shared" si="122"/>
        <v>7.1527777778101154E-2</v>
      </c>
      <c r="T778" s="239">
        <f t="shared" si="123"/>
        <v>0.11319444444961846</v>
      </c>
      <c r="U778" s="21">
        <f t="shared" si="124"/>
        <v>0.42916666666860692</v>
      </c>
      <c r="V778"/>
      <c r="W778" s="249">
        <v>198</v>
      </c>
      <c r="X778" s="155" t="s">
        <v>1808</v>
      </c>
    </row>
    <row r="779" spans="1:24">
      <c r="A779" t="s">
        <v>18</v>
      </c>
      <c r="B779" s="155" t="s">
        <v>1809</v>
      </c>
      <c r="C779" s="155" t="s">
        <v>1130</v>
      </c>
      <c r="D779" s="155" t="s">
        <v>1519</v>
      </c>
      <c r="E779" s="155" t="s">
        <v>1131</v>
      </c>
      <c r="F779" s="38" t="s">
        <v>1107</v>
      </c>
      <c r="G779" s="209" t="s">
        <v>273</v>
      </c>
      <c r="H779" s="187" t="s">
        <v>1108</v>
      </c>
      <c r="I779" s="179">
        <v>44</v>
      </c>
      <c r="J779" s="179">
        <v>-125</v>
      </c>
      <c r="K779" s="179">
        <v>10</v>
      </c>
      <c r="L779" s="38">
        <v>2017</v>
      </c>
      <c r="M779" s="155" t="s">
        <v>1809</v>
      </c>
      <c r="N779" s="157">
        <v>42950.963888888888</v>
      </c>
      <c r="O779" s="157">
        <v>42951.039583333331</v>
      </c>
      <c r="P779" s="157">
        <v>42951.084722222222</v>
      </c>
      <c r="Q779" s="157">
        <v>42951.114583333336</v>
      </c>
      <c r="R779" s="38" t="s">
        <v>1622</v>
      </c>
      <c r="S779" s="239">
        <f t="shared" si="122"/>
        <v>4.5138888890505768E-2</v>
      </c>
      <c r="T779" s="239">
        <f t="shared" si="123"/>
        <v>0.15069444444816327</v>
      </c>
      <c r="U779" s="21">
        <f t="shared" si="124"/>
        <v>0.27083333334303461</v>
      </c>
      <c r="V779"/>
      <c r="W779" s="249">
        <v>198</v>
      </c>
      <c r="X779" s="155" t="s">
        <v>1810</v>
      </c>
    </row>
    <row r="780" spans="1:24">
      <c r="A780" t="s">
        <v>18</v>
      </c>
      <c r="B780" s="155" t="s">
        <v>1811</v>
      </c>
      <c r="C780" s="155" t="s">
        <v>1130</v>
      </c>
      <c r="D780" s="155" t="s">
        <v>1519</v>
      </c>
      <c r="E780" s="155" t="s">
        <v>1131</v>
      </c>
      <c r="F780" s="38" t="s">
        <v>1107</v>
      </c>
      <c r="G780" s="209" t="s">
        <v>273</v>
      </c>
      <c r="H780" s="187" t="s">
        <v>1108</v>
      </c>
      <c r="I780" s="179">
        <v>44</v>
      </c>
      <c r="J780" s="179">
        <v>-125</v>
      </c>
      <c r="K780" s="179">
        <v>10</v>
      </c>
      <c r="L780" s="38">
        <v>2017</v>
      </c>
      <c r="M780" s="155" t="s">
        <v>1811</v>
      </c>
      <c r="N780" s="157">
        <v>42950.8</v>
      </c>
      <c r="O780" s="157">
        <v>42950.822222222225</v>
      </c>
      <c r="P780" s="157">
        <v>42950.917361111111</v>
      </c>
      <c r="Q780" s="157">
        <v>42950.931250000001</v>
      </c>
      <c r="R780" s="38" t="s">
        <v>1622</v>
      </c>
      <c r="S780" s="239">
        <f t="shared" si="122"/>
        <v>9.5138888886140194E-2</v>
      </c>
      <c r="T780" s="239">
        <f t="shared" si="123"/>
        <v>0.13124999999854481</v>
      </c>
      <c r="U780" s="21">
        <f t="shared" si="124"/>
        <v>0.57083333331684116</v>
      </c>
      <c r="V780"/>
      <c r="W780" s="249">
        <v>199</v>
      </c>
      <c r="X780" s="155" t="s">
        <v>1810</v>
      </c>
    </row>
    <row r="781" spans="1:24">
      <c r="A781" t="s">
        <v>18</v>
      </c>
      <c r="B781" s="155" t="s">
        <v>1812</v>
      </c>
      <c r="C781" s="155" t="s">
        <v>1130</v>
      </c>
      <c r="D781" s="155" t="s">
        <v>1519</v>
      </c>
      <c r="E781" s="155" t="s">
        <v>1131</v>
      </c>
      <c r="F781" s="38" t="s">
        <v>1107</v>
      </c>
      <c r="G781" s="209" t="s">
        <v>273</v>
      </c>
      <c r="H781" s="187" t="s">
        <v>1108</v>
      </c>
      <c r="I781" s="179">
        <v>44</v>
      </c>
      <c r="J781" s="179">
        <v>-125</v>
      </c>
      <c r="K781" s="179">
        <v>10</v>
      </c>
      <c r="L781" s="38">
        <v>2017</v>
      </c>
      <c r="M781" s="155" t="s">
        <v>1812</v>
      </c>
      <c r="N781" s="157">
        <v>42950.67083333333</v>
      </c>
      <c r="O781" s="157">
        <v>42950.718055555553</v>
      </c>
      <c r="P781" s="157">
        <v>42950.724305555559</v>
      </c>
      <c r="Q781" s="157">
        <v>42950.738888888889</v>
      </c>
      <c r="R781" s="38" t="s">
        <v>1622</v>
      </c>
      <c r="S781" s="239">
        <f t="shared" si="122"/>
        <v>6.2500000058207661E-3</v>
      </c>
      <c r="T781" s="239">
        <f t="shared" si="123"/>
        <v>6.805555555911269E-2</v>
      </c>
      <c r="U781" s="21">
        <f t="shared" si="124"/>
        <v>3.7500000034924597E-2</v>
      </c>
      <c r="V781"/>
      <c r="W781" s="249">
        <v>195</v>
      </c>
      <c r="X781" s="155" t="s">
        <v>1808</v>
      </c>
    </row>
    <row r="782" spans="1:24">
      <c r="A782" t="s">
        <v>18</v>
      </c>
      <c r="B782" s="155" t="s">
        <v>1813</v>
      </c>
      <c r="C782" s="155" t="s">
        <v>1130</v>
      </c>
      <c r="D782" s="155" t="s">
        <v>1519</v>
      </c>
      <c r="E782" s="155" t="s">
        <v>1131</v>
      </c>
      <c r="F782" s="38" t="s">
        <v>1107</v>
      </c>
      <c r="G782" s="209" t="s">
        <v>273</v>
      </c>
      <c r="H782" s="187" t="s">
        <v>1108</v>
      </c>
      <c r="I782" s="179">
        <v>44</v>
      </c>
      <c r="J782" s="179">
        <v>-125</v>
      </c>
      <c r="K782" s="179">
        <v>10</v>
      </c>
      <c r="L782" s="38">
        <v>2017</v>
      </c>
      <c r="M782" s="155" t="s">
        <v>1813</v>
      </c>
      <c r="N782" s="157">
        <v>42949.834027777775</v>
      </c>
      <c r="O782" s="157">
        <v>42949.863888888889</v>
      </c>
      <c r="P782" s="157">
        <v>42950.015972222223</v>
      </c>
      <c r="Q782" s="157">
        <v>42950.045138888891</v>
      </c>
      <c r="R782" s="38" t="s">
        <v>1781</v>
      </c>
      <c r="S782" s="239">
        <f t="shared" si="122"/>
        <v>0.15208333333430346</v>
      </c>
      <c r="T782" s="239">
        <f t="shared" si="123"/>
        <v>0.211111111115315</v>
      </c>
      <c r="U782" s="21">
        <f t="shared" si="124"/>
        <v>0.91250000000582077</v>
      </c>
      <c r="V782"/>
      <c r="W782" s="249">
        <v>777</v>
      </c>
      <c r="X782" s="155" t="s">
        <v>1814</v>
      </c>
    </row>
    <row r="783" spans="1:24">
      <c r="A783" t="s">
        <v>18</v>
      </c>
      <c r="B783" s="155" t="s">
        <v>1815</v>
      </c>
      <c r="C783" s="155" t="s">
        <v>1130</v>
      </c>
      <c r="D783" s="155" t="s">
        <v>1519</v>
      </c>
      <c r="E783" s="155" t="s">
        <v>1131</v>
      </c>
      <c r="F783" s="38" t="s">
        <v>1107</v>
      </c>
      <c r="G783" s="209" t="s">
        <v>273</v>
      </c>
      <c r="H783" s="187" t="s">
        <v>1108</v>
      </c>
      <c r="I783" s="179">
        <v>45</v>
      </c>
      <c r="J783" s="179">
        <v>-129</v>
      </c>
      <c r="K783" s="179">
        <v>9</v>
      </c>
      <c r="L783" s="38">
        <v>2017</v>
      </c>
      <c r="M783" s="155" t="s">
        <v>1815</v>
      </c>
      <c r="N783" s="157">
        <v>42947.930555555555</v>
      </c>
      <c r="O783" s="157">
        <v>42947.979166666664</v>
      </c>
      <c r="P783" s="157">
        <v>42948.145138888889</v>
      </c>
      <c r="Q783" s="157">
        <v>42948.188194444447</v>
      </c>
      <c r="R783" s="38" t="s">
        <v>1558</v>
      </c>
      <c r="S783" s="239">
        <f t="shared" si="122"/>
        <v>0.16597222222480923</v>
      </c>
      <c r="T783" s="239">
        <f t="shared" si="123"/>
        <v>0.25763888889196096</v>
      </c>
      <c r="U783" s="21">
        <f t="shared" si="124"/>
        <v>0.99583333334885538</v>
      </c>
      <c r="V783"/>
      <c r="W783" s="249">
        <v>1521.9010000000001</v>
      </c>
      <c r="X783" s="155" t="s">
        <v>1765</v>
      </c>
    </row>
    <row r="784" spans="1:24">
      <c r="A784" t="s">
        <v>18</v>
      </c>
      <c r="B784" s="155" t="s">
        <v>1816</v>
      </c>
      <c r="C784" s="155" t="s">
        <v>1130</v>
      </c>
      <c r="D784" s="155" t="s">
        <v>1519</v>
      </c>
      <c r="E784" s="155" t="s">
        <v>1131</v>
      </c>
      <c r="F784" s="38" t="s">
        <v>1107</v>
      </c>
      <c r="G784" s="209" t="s">
        <v>273</v>
      </c>
      <c r="H784" s="187" t="s">
        <v>1108</v>
      </c>
      <c r="I784" s="179">
        <v>45</v>
      </c>
      <c r="J784" s="179">
        <v>-129</v>
      </c>
      <c r="K784" s="179">
        <v>9</v>
      </c>
      <c r="L784" s="38">
        <v>2017</v>
      </c>
      <c r="M784" s="155" t="s">
        <v>1816</v>
      </c>
      <c r="N784" s="157">
        <v>42947.225694444445</v>
      </c>
      <c r="O784" s="157">
        <v>42947.415972222225</v>
      </c>
      <c r="P784" s="157">
        <v>42947.65902777778</v>
      </c>
      <c r="Q784" s="157">
        <v>42947.727777777778</v>
      </c>
      <c r="R784" s="38" t="s">
        <v>1558</v>
      </c>
      <c r="S784" s="239">
        <f t="shared" si="122"/>
        <v>0.24305555555474712</v>
      </c>
      <c r="T784" s="239">
        <f t="shared" si="123"/>
        <v>0.50208333333284827</v>
      </c>
      <c r="U784" s="21">
        <f t="shared" si="124"/>
        <v>1.4583333333284827</v>
      </c>
      <c r="V784"/>
      <c r="W784" s="249">
        <v>2596.9290000000001</v>
      </c>
      <c r="X784" s="155" t="s">
        <v>1765</v>
      </c>
    </row>
    <row r="785" spans="1:24">
      <c r="A785" t="s">
        <v>18</v>
      </c>
      <c r="B785" s="155" t="s">
        <v>1817</v>
      </c>
      <c r="C785" s="155" t="s">
        <v>1130</v>
      </c>
      <c r="D785" s="155" t="s">
        <v>1519</v>
      </c>
      <c r="E785" s="155" t="s">
        <v>1131</v>
      </c>
      <c r="F785" s="38" t="s">
        <v>1107</v>
      </c>
      <c r="G785" s="209" t="s">
        <v>273</v>
      </c>
      <c r="H785" s="187" t="s">
        <v>1108</v>
      </c>
      <c r="I785" s="179">
        <v>45</v>
      </c>
      <c r="J785" s="179">
        <v>-129</v>
      </c>
      <c r="K785" s="179">
        <v>9</v>
      </c>
      <c r="L785" s="38">
        <v>2017</v>
      </c>
      <c r="M785" s="155" t="s">
        <v>1817</v>
      </c>
      <c r="N785" s="157">
        <v>42947.121527777781</v>
      </c>
      <c r="O785" s="157">
        <v>42947.134722222225</v>
      </c>
      <c r="P785" s="157">
        <v>42947.179861111108</v>
      </c>
      <c r="Q785" s="157">
        <v>42947.193055555559</v>
      </c>
      <c r="R785" s="38" t="s">
        <v>1558</v>
      </c>
      <c r="S785" s="239">
        <f t="shared" si="122"/>
        <v>4.5138888883229811E-2</v>
      </c>
      <c r="T785" s="239">
        <f t="shared" si="123"/>
        <v>7.1527777778101154E-2</v>
      </c>
      <c r="U785" s="21">
        <f t="shared" si="124"/>
        <v>0.27083333329937886</v>
      </c>
      <c r="V785"/>
      <c r="W785" s="249">
        <v>200.261</v>
      </c>
      <c r="X785" s="155" t="s">
        <v>1810</v>
      </c>
    </row>
    <row r="786" spans="1:24">
      <c r="A786" t="s">
        <v>18</v>
      </c>
      <c r="B786" s="155" t="s">
        <v>1818</v>
      </c>
      <c r="C786" s="155" t="s">
        <v>1130</v>
      </c>
      <c r="D786" s="155" t="s">
        <v>1519</v>
      </c>
      <c r="E786" s="155" t="s">
        <v>1131</v>
      </c>
      <c r="F786" s="38" t="s">
        <v>1107</v>
      </c>
      <c r="G786" s="209" t="s">
        <v>273</v>
      </c>
      <c r="H786" s="187" t="s">
        <v>1108</v>
      </c>
      <c r="I786" s="179">
        <v>45</v>
      </c>
      <c r="J786" s="179">
        <v>-129</v>
      </c>
      <c r="K786" s="179">
        <v>9</v>
      </c>
      <c r="L786" s="38">
        <v>2017</v>
      </c>
      <c r="M786" s="155" t="s">
        <v>1818</v>
      </c>
      <c r="N786" s="157">
        <v>42946.941666666666</v>
      </c>
      <c r="O786" s="157">
        <v>42946.952777777777</v>
      </c>
      <c r="P786" s="157">
        <v>42947.017361111109</v>
      </c>
      <c r="Q786" s="157">
        <v>42947.02847222222</v>
      </c>
      <c r="R786" s="38" t="s">
        <v>1558</v>
      </c>
      <c r="S786" s="239">
        <f t="shared" si="122"/>
        <v>6.4583333332848269E-2</v>
      </c>
      <c r="T786" s="239">
        <f t="shared" si="123"/>
        <v>8.6805555554747116E-2</v>
      </c>
      <c r="U786" s="21">
        <f t="shared" si="124"/>
        <v>0.38749999999708962</v>
      </c>
      <c r="V786"/>
      <c r="W786" s="249">
        <v>201.392</v>
      </c>
      <c r="X786" s="155" t="s">
        <v>1819</v>
      </c>
    </row>
    <row r="787" spans="1:24">
      <c r="A787" t="s">
        <v>18</v>
      </c>
      <c r="B787" s="155" t="s">
        <v>1820</v>
      </c>
      <c r="C787" s="155" t="s">
        <v>1130</v>
      </c>
      <c r="D787" s="155" t="s">
        <v>1519</v>
      </c>
      <c r="E787" s="155" t="s">
        <v>1131</v>
      </c>
      <c r="F787" s="38" t="s">
        <v>1107</v>
      </c>
      <c r="G787" s="209" t="s">
        <v>273</v>
      </c>
      <c r="H787" s="187" t="s">
        <v>1108</v>
      </c>
      <c r="I787" s="179">
        <v>45</v>
      </c>
      <c r="J787" s="179">
        <v>-129</v>
      </c>
      <c r="K787" s="179">
        <v>9</v>
      </c>
      <c r="L787" s="38">
        <v>2017</v>
      </c>
      <c r="M787" s="155" t="s">
        <v>1820</v>
      </c>
      <c r="N787" s="157">
        <v>42946.857638888891</v>
      </c>
      <c r="O787" s="157">
        <v>42946.875694444447</v>
      </c>
      <c r="P787" s="157">
        <v>42946.909722222219</v>
      </c>
      <c r="Q787" s="157">
        <v>42946.92083333333</v>
      </c>
      <c r="R787" s="38" t="s">
        <v>1558</v>
      </c>
      <c r="S787" s="239">
        <f t="shared" si="122"/>
        <v>3.4027777772280388E-2</v>
      </c>
      <c r="T787" s="239">
        <f t="shared" si="123"/>
        <v>6.3194444439432118E-2</v>
      </c>
      <c r="U787" s="21">
        <f t="shared" si="124"/>
        <v>0.20416666663368233</v>
      </c>
      <c r="V787"/>
      <c r="W787" s="249">
        <v>189.54599999999999</v>
      </c>
      <c r="X787" s="155" t="s">
        <v>1821</v>
      </c>
    </row>
    <row r="788" spans="1:24">
      <c r="A788" t="s">
        <v>18</v>
      </c>
      <c r="B788" s="155" t="s">
        <v>1822</v>
      </c>
      <c r="C788" s="155" t="s">
        <v>1130</v>
      </c>
      <c r="D788" s="155" t="s">
        <v>1519</v>
      </c>
      <c r="E788" s="155" t="s">
        <v>1131</v>
      </c>
      <c r="F788" s="38" t="s">
        <v>1107</v>
      </c>
      <c r="G788" s="209" t="s">
        <v>273</v>
      </c>
      <c r="H788" s="187" t="s">
        <v>1108</v>
      </c>
      <c r="I788" s="179">
        <v>45</v>
      </c>
      <c r="J788" s="179">
        <v>-129</v>
      </c>
      <c r="K788" s="179">
        <v>9</v>
      </c>
      <c r="L788" s="38">
        <v>2017</v>
      </c>
      <c r="M788" s="155" t="s">
        <v>1822</v>
      </c>
      <c r="N788" s="157">
        <v>42946.737500000003</v>
      </c>
      <c r="O788" s="157">
        <v>42946.755555555559</v>
      </c>
      <c r="P788" s="157">
        <v>42946.822222222225</v>
      </c>
      <c r="Q788" s="157">
        <v>42946.833333333336</v>
      </c>
      <c r="R788" s="38" t="s">
        <v>1558</v>
      </c>
      <c r="S788" s="239">
        <f t="shared" si="122"/>
        <v>6.6666666665696539E-2</v>
      </c>
      <c r="T788" s="239">
        <f t="shared" si="123"/>
        <v>9.5833333332848269E-2</v>
      </c>
      <c r="U788" s="21">
        <f t="shared" si="124"/>
        <v>0.39999999999417923</v>
      </c>
      <c r="V788"/>
      <c r="W788" s="249">
        <v>202.04300000000001</v>
      </c>
      <c r="X788" s="155" t="s">
        <v>1810</v>
      </c>
    </row>
    <row r="789" spans="1:24">
      <c r="A789" t="s">
        <v>18</v>
      </c>
      <c r="B789" s="155" t="s">
        <v>1823</v>
      </c>
      <c r="C789" s="155" t="s">
        <v>1130</v>
      </c>
      <c r="D789" s="155" t="s">
        <v>1519</v>
      </c>
      <c r="E789" s="155" t="s">
        <v>1131</v>
      </c>
      <c r="F789" s="38" t="s">
        <v>1107</v>
      </c>
      <c r="G789" s="209" t="s">
        <v>273</v>
      </c>
      <c r="H789" s="155" t="s">
        <v>1108</v>
      </c>
      <c r="I789" s="179">
        <v>45</v>
      </c>
      <c r="J789" s="179">
        <v>-129</v>
      </c>
      <c r="K789" s="179">
        <v>9</v>
      </c>
      <c r="L789" s="38">
        <v>2017</v>
      </c>
      <c r="M789" s="155" t="s">
        <v>1823</v>
      </c>
      <c r="N789" s="157">
        <v>42946.634027777778</v>
      </c>
      <c r="O789" s="157">
        <v>42946.661805555559</v>
      </c>
      <c r="P789" s="157">
        <v>42946.678472222222</v>
      </c>
      <c r="Q789" s="157">
        <v>42946.6875</v>
      </c>
      <c r="R789" s="38" t="s">
        <v>1558</v>
      </c>
      <c r="S789" s="239">
        <f t="shared" si="122"/>
        <v>1.6666666662786156E-2</v>
      </c>
      <c r="T789" s="239">
        <f t="shared" si="123"/>
        <v>5.3472222221898846E-2</v>
      </c>
      <c r="U789" s="21">
        <f t="shared" si="124"/>
        <v>9.9999999976716936E-2</v>
      </c>
      <c r="V789"/>
      <c r="W789" s="249">
        <v>187.69300000000001</v>
      </c>
      <c r="X789" s="155" t="s">
        <v>1824</v>
      </c>
    </row>
    <row r="790" spans="1:24">
      <c r="A790" t="s">
        <v>18</v>
      </c>
      <c r="B790" s="155" t="s">
        <v>1825</v>
      </c>
      <c r="C790" s="155" t="s">
        <v>1130</v>
      </c>
      <c r="D790" s="155" t="s">
        <v>1519</v>
      </c>
      <c r="E790" s="155" t="s">
        <v>1131</v>
      </c>
      <c r="F790" s="38" t="s">
        <v>1107</v>
      </c>
      <c r="G790" s="209" t="s">
        <v>273</v>
      </c>
      <c r="H790" s="155" t="s">
        <v>1108</v>
      </c>
      <c r="I790" s="179">
        <v>44</v>
      </c>
      <c r="J790" s="179">
        <v>-125</v>
      </c>
      <c r="K790" s="179">
        <v>10</v>
      </c>
      <c r="L790" s="38">
        <v>2017</v>
      </c>
      <c r="M790" s="155" t="s">
        <v>1825</v>
      </c>
      <c r="N790" s="157">
        <v>42945.327777777777</v>
      </c>
      <c r="O790" s="157">
        <v>42945.40347222222</v>
      </c>
      <c r="P790" s="157">
        <v>42945.604166666664</v>
      </c>
      <c r="Q790" s="157">
        <v>42945.688888888886</v>
      </c>
      <c r="R790" s="38" t="s">
        <v>1622</v>
      </c>
      <c r="S790" s="239">
        <f t="shared" si="122"/>
        <v>0.20069444444379769</v>
      </c>
      <c r="T790" s="239">
        <f t="shared" si="123"/>
        <v>0.36111111110949423</v>
      </c>
      <c r="U790" s="21">
        <f t="shared" si="124"/>
        <v>1.2041666666627862</v>
      </c>
      <c r="V790"/>
      <c r="W790" s="249">
        <v>2886.913</v>
      </c>
      <c r="X790" s="155" t="s">
        <v>1765</v>
      </c>
    </row>
    <row r="791" spans="1:24">
      <c r="A791" t="s">
        <v>18</v>
      </c>
      <c r="B791" s="155" t="s">
        <v>1826</v>
      </c>
      <c r="C791" s="155" t="s">
        <v>1130</v>
      </c>
      <c r="D791" s="155" t="s">
        <v>1519</v>
      </c>
      <c r="E791" s="155" t="s">
        <v>1131</v>
      </c>
      <c r="F791" s="38" t="s">
        <v>1107</v>
      </c>
      <c r="G791" s="209" t="s">
        <v>273</v>
      </c>
      <c r="H791" s="155" t="s">
        <v>1108</v>
      </c>
      <c r="I791" s="179">
        <v>44</v>
      </c>
      <c r="J791" s="179">
        <v>-124</v>
      </c>
      <c r="K791" s="179">
        <v>10</v>
      </c>
      <c r="L791" s="38">
        <v>2017</v>
      </c>
      <c r="M791" s="155" t="s">
        <v>1826</v>
      </c>
      <c r="N791" s="157">
        <v>42945</v>
      </c>
      <c r="O791" s="157">
        <v>42945.013888888891</v>
      </c>
      <c r="P791" s="157">
        <v>42945.175694444442</v>
      </c>
      <c r="Q791" s="157">
        <v>42945.199305555558</v>
      </c>
      <c r="R791" s="38" t="s">
        <v>1787</v>
      </c>
      <c r="S791" s="239">
        <f t="shared" si="122"/>
        <v>0.16180555555183673</v>
      </c>
      <c r="T791" s="239">
        <f t="shared" si="123"/>
        <v>0.1993055555576575</v>
      </c>
      <c r="U791" s="21">
        <f t="shared" si="124"/>
        <v>0.9708333333110204</v>
      </c>
      <c r="V791"/>
      <c r="W791" s="249">
        <v>203.01</v>
      </c>
      <c r="X791" s="155" t="s">
        <v>1821</v>
      </c>
    </row>
    <row r="792" spans="1:24">
      <c r="A792" t="s">
        <v>18</v>
      </c>
      <c r="B792" s="155" t="s">
        <v>1827</v>
      </c>
      <c r="C792" s="155" t="s">
        <v>1130</v>
      </c>
      <c r="D792" s="155" t="s">
        <v>1519</v>
      </c>
      <c r="E792" s="155" t="s">
        <v>1131</v>
      </c>
      <c r="F792" s="38" t="s">
        <v>1107</v>
      </c>
      <c r="G792" s="209" t="s">
        <v>273</v>
      </c>
      <c r="H792" s="155" t="s">
        <v>1108</v>
      </c>
      <c r="I792" s="179">
        <v>44</v>
      </c>
      <c r="J792" s="179">
        <v>-124</v>
      </c>
      <c r="K792" s="179">
        <v>10</v>
      </c>
      <c r="L792" s="38">
        <v>2017</v>
      </c>
      <c r="M792" s="155" t="s">
        <v>1827</v>
      </c>
      <c r="N792" s="157">
        <v>42944.883333333331</v>
      </c>
      <c r="O792" s="157">
        <v>42944.910416666666</v>
      </c>
      <c r="P792" s="157">
        <v>42944.952777777777</v>
      </c>
      <c r="Q792" s="157">
        <v>42944.963194444441</v>
      </c>
      <c r="R792" s="38" t="s">
        <v>1787</v>
      </c>
      <c r="S792" s="239">
        <f t="shared" si="122"/>
        <v>4.2361111110949423E-2</v>
      </c>
      <c r="T792" s="239">
        <f t="shared" si="123"/>
        <v>7.9861111109494232E-2</v>
      </c>
      <c r="U792" s="21">
        <f t="shared" si="124"/>
        <v>0.25416666666569654</v>
      </c>
      <c r="V792"/>
      <c r="W792" s="249">
        <v>198.83600000000001</v>
      </c>
      <c r="X792" s="155" t="s">
        <v>1821</v>
      </c>
    </row>
    <row r="793" spans="1:24">
      <c r="A793" t="s">
        <v>18</v>
      </c>
      <c r="B793" s="155" t="s">
        <v>1828</v>
      </c>
      <c r="C793" s="155" t="s">
        <v>1130</v>
      </c>
      <c r="D793" s="155" t="s">
        <v>1519</v>
      </c>
      <c r="E793" s="155" t="s">
        <v>1131</v>
      </c>
      <c r="F793" s="38" t="s">
        <v>1107</v>
      </c>
      <c r="G793" s="209" t="s">
        <v>273</v>
      </c>
      <c r="H793" s="155" t="s">
        <v>1108</v>
      </c>
      <c r="I793" s="179">
        <v>44</v>
      </c>
      <c r="J793" s="179">
        <v>-124</v>
      </c>
      <c r="K793" s="179">
        <v>10</v>
      </c>
      <c r="L793" s="38">
        <v>2017</v>
      </c>
      <c r="M793" s="155" t="s">
        <v>1828</v>
      </c>
      <c r="N793" s="157">
        <v>42943.951388888891</v>
      </c>
      <c r="O793" s="157">
        <v>42943.98333333333</v>
      </c>
      <c r="P793" s="157">
        <v>42944.15902777778</v>
      </c>
      <c r="Q793" s="157">
        <v>42944.167361111111</v>
      </c>
      <c r="R793" s="38" t="s">
        <v>1787</v>
      </c>
      <c r="S793" s="239">
        <f t="shared" si="122"/>
        <v>0.17569444444961846</v>
      </c>
      <c r="T793" s="239">
        <f t="shared" si="123"/>
        <v>0.21597222222044365</v>
      </c>
      <c r="U793" s="21">
        <f t="shared" si="124"/>
        <v>1.0541666666977108</v>
      </c>
      <c r="V793"/>
      <c r="W793" s="249">
        <v>200.52699999999999</v>
      </c>
      <c r="X793" s="155" t="s">
        <v>1765</v>
      </c>
    </row>
    <row r="794" spans="1:24">
      <c r="A794" t="s">
        <v>18</v>
      </c>
      <c r="B794" s="155" t="s">
        <v>1829</v>
      </c>
      <c r="C794" s="155" t="s">
        <v>1126</v>
      </c>
      <c r="D794" s="155" t="s">
        <v>1519</v>
      </c>
      <c r="E794" s="155" t="s">
        <v>1127</v>
      </c>
      <c r="F794" s="38" t="s">
        <v>1017</v>
      </c>
      <c r="G794" s="209" t="s">
        <v>273</v>
      </c>
      <c r="H794" s="155" t="s">
        <v>1830</v>
      </c>
      <c r="I794" s="179">
        <v>45</v>
      </c>
      <c r="J794" s="179">
        <v>-129</v>
      </c>
      <c r="K794" s="179">
        <v>9</v>
      </c>
      <c r="L794" s="38">
        <v>2017</v>
      </c>
      <c r="M794" s="155" t="s">
        <v>1829</v>
      </c>
      <c r="N794" s="157">
        <v>42938.463194444441</v>
      </c>
      <c r="O794" s="157">
        <v>42938.509722222225</v>
      </c>
      <c r="P794" s="157">
        <v>42938.761111111111</v>
      </c>
      <c r="Q794" s="157">
        <v>42938.807638888888</v>
      </c>
      <c r="R794" s="38" t="s">
        <v>1831</v>
      </c>
      <c r="S794" s="239">
        <f t="shared" si="122"/>
        <v>0.25138888888614019</v>
      </c>
      <c r="T794" s="239">
        <f t="shared" si="123"/>
        <v>0.34444444444670808</v>
      </c>
      <c r="U794" s="21">
        <f t="shared" si="124"/>
        <v>1.5083333333168412</v>
      </c>
      <c r="V794"/>
      <c r="W794" s="249">
        <v>1535</v>
      </c>
      <c r="X794" s="155" t="s">
        <v>1832</v>
      </c>
    </row>
    <row r="795" spans="1:24">
      <c r="A795" t="s">
        <v>18</v>
      </c>
      <c r="B795" s="155" t="s">
        <v>1833</v>
      </c>
      <c r="C795" s="155" t="s">
        <v>1126</v>
      </c>
      <c r="D795" s="155" t="s">
        <v>1519</v>
      </c>
      <c r="E795" s="155" t="s">
        <v>1127</v>
      </c>
      <c r="F795" s="38" t="s">
        <v>1017</v>
      </c>
      <c r="G795" s="209" t="s">
        <v>273</v>
      </c>
      <c r="H795" s="155" t="s">
        <v>1830</v>
      </c>
      <c r="I795" s="179">
        <v>45</v>
      </c>
      <c r="J795" s="38">
        <v>-129</v>
      </c>
      <c r="K795" s="179">
        <v>9</v>
      </c>
      <c r="L795" s="38">
        <v>2017</v>
      </c>
      <c r="M795" s="155" t="s">
        <v>1833</v>
      </c>
      <c r="N795" s="157">
        <v>42937.844444444447</v>
      </c>
      <c r="O795" s="157">
        <v>42937.902777777781</v>
      </c>
      <c r="P795" s="157">
        <v>42938.087500000001</v>
      </c>
      <c r="Q795" s="157">
        <v>42938.134722222225</v>
      </c>
      <c r="R795" s="38" t="s">
        <v>1834</v>
      </c>
      <c r="S795" s="239">
        <f t="shared" si="122"/>
        <v>0.18472222222044365</v>
      </c>
      <c r="T795" s="239">
        <f t="shared" si="123"/>
        <v>0.29027777777810115</v>
      </c>
      <c r="U795" s="21">
        <f t="shared" si="124"/>
        <v>1.1083333333226619</v>
      </c>
      <c r="V795"/>
      <c r="W795" s="237">
        <v>1770</v>
      </c>
      <c r="X795" s="155" t="s">
        <v>1835</v>
      </c>
    </row>
    <row r="796" spans="1:24">
      <c r="A796" t="s">
        <v>18</v>
      </c>
      <c r="B796" s="155" t="s">
        <v>1836</v>
      </c>
      <c r="C796" s="155" t="s">
        <v>1126</v>
      </c>
      <c r="D796" s="155" t="s">
        <v>1519</v>
      </c>
      <c r="E796" s="155" t="s">
        <v>1127</v>
      </c>
      <c r="F796" s="38" t="s">
        <v>1017</v>
      </c>
      <c r="G796" s="209" t="s">
        <v>273</v>
      </c>
      <c r="H796" s="155" t="s">
        <v>1830</v>
      </c>
      <c r="I796" s="179">
        <v>45</v>
      </c>
      <c r="J796" s="38">
        <v>-129</v>
      </c>
      <c r="K796" s="179">
        <v>9</v>
      </c>
      <c r="L796" s="38">
        <v>2017</v>
      </c>
      <c r="M796" s="155" t="s">
        <v>1836</v>
      </c>
      <c r="N796" s="157">
        <v>42936.296527777777</v>
      </c>
      <c r="O796" s="157">
        <v>42936.347222222219</v>
      </c>
      <c r="P796" s="157">
        <v>42937.504861111112</v>
      </c>
      <c r="Q796" s="157">
        <v>42937.554166666669</v>
      </c>
      <c r="R796" s="38" t="s">
        <v>1837</v>
      </c>
      <c r="S796" s="239">
        <f t="shared" si="122"/>
        <v>1.1576388888934162</v>
      </c>
      <c r="T796" s="239">
        <f t="shared" si="123"/>
        <v>1.257638888891961</v>
      </c>
      <c r="U796" s="21">
        <f t="shared" si="124"/>
        <v>6.9458333333604969</v>
      </c>
      <c r="V796"/>
      <c r="W796" s="237">
        <v>1723</v>
      </c>
      <c r="X796" s="155" t="s">
        <v>1838</v>
      </c>
    </row>
    <row r="797" spans="1:24">
      <c r="A797" t="s">
        <v>18</v>
      </c>
      <c r="B797" s="155" t="s">
        <v>1839</v>
      </c>
      <c r="C797" s="155" t="s">
        <v>1126</v>
      </c>
      <c r="D797" s="155" t="s">
        <v>1519</v>
      </c>
      <c r="E797" s="155" t="s">
        <v>1127</v>
      </c>
      <c r="F797" s="38" t="s">
        <v>1017</v>
      </c>
      <c r="G797" s="209" t="s">
        <v>273</v>
      </c>
      <c r="H797" s="155" t="s">
        <v>1830</v>
      </c>
      <c r="I797" s="179">
        <v>45</v>
      </c>
      <c r="J797" s="38">
        <v>-129</v>
      </c>
      <c r="K797" s="179">
        <v>9</v>
      </c>
      <c r="L797" s="38">
        <v>2017</v>
      </c>
      <c r="M797" s="155" t="s">
        <v>1839</v>
      </c>
      <c r="N797" s="157">
        <v>42933.469444444447</v>
      </c>
      <c r="O797" s="157">
        <v>42933.523715277777</v>
      </c>
      <c r="P797" s="157">
        <v>42935.913888888892</v>
      </c>
      <c r="Q797" s="157">
        <v>42935.959027777775</v>
      </c>
      <c r="R797" s="38" t="s">
        <v>1837</v>
      </c>
      <c r="S797" s="239">
        <f t="shared" si="122"/>
        <v>2.3901736111147329</v>
      </c>
      <c r="T797" s="239">
        <f t="shared" si="123"/>
        <v>2.4895833333284827</v>
      </c>
      <c r="U797" s="21">
        <f t="shared" si="124"/>
        <v>14.341041666688398</v>
      </c>
      <c r="V797"/>
      <c r="W797" s="237">
        <v>1529</v>
      </c>
      <c r="X797" s="155" t="s">
        <v>1840</v>
      </c>
    </row>
    <row r="798" spans="1:24">
      <c r="A798" t="s">
        <v>18</v>
      </c>
      <c r="B798" s="155" t="s">
        <v>1841</v>
      </c>
      <c r="C798" s="155" t="s">
        <v>1126</v>
      </c>
      <c r="D798" s="155" t="s">
        <v>1519</v>
      </c>
      <c r="E798" s="155" t="s">
        <v>1127</v>
      </c>
      <c r="F798" s="38" t="s">
        <v>1017</v>
      </c>
      <c r="G798" s="209" t="s">
        <v>273</v>
      </c>
      <c r="H798" s="155" t="s">
        <v>1830</v>
      </c>
      <c r="I798" s="179">
        <v>45</v>
      </c>
      <c r="J798" s="38">
        <v>-129</v>
      </c>
      <c r="K798" s="179">
        <v>9</v>
      </c>
      <c r="L798" s="38">
        <v>2017</v>
      </c>
      <c r="M798" s="155" t="s">
        <v>1841</v>
      </c>
      <c r="N798" s="157">
        <v>42932.652777777781</v>
      </c>
      <c r="O798" s="157">
        <v>42932.753472222219</v>
      </c>
      <c r="P798" s="157">
        <v>42933.076388888891</v>
      </c>
      <c r="Q798" s="157">
        <v>42933.128472222219</v>
      </c>
      <c r="R798" s="38" t="s">
        <v>1837</v>
      </c>
      <c r="S798" s="239">
        <f t="shared" si="122"/>
        <v>0.32291666667151731</v>
      </c>
      <c r="T798" s="239">
        <f t="shared" si="123"/>
        <v>0.47569444443797693</v>
      </c>
      <c r="U798" s="21">
        <f t="shared" si="124"/>
        <v>1.9375000000291038</v>
      </c>
      <c r="V798"/>
      <c r="W798" s="237">
        <v>1520</v>
      </c>
      <c r="X798" s="155" t="s">
        <v>1842</v>
      </c>
    </row>
    <row r="799" spans="1:24">
      <c r="A799" t="s">
        <v>18</v>
      </c>
      <c r="B799" s="155" t="s">
        <v>1843</v>
      </c>
      <c r="C799" s="155" t="s">
        <v>1126</v>
      </c>
      <c r="D799" s="155" t="s">
        <v>1519</v>
      </c>
      <c r="E799" s="155" t="s">
        <v>1127</v>
      </c>
      <c r="F799" s="38" t="s">
        <v>1017</v>
      </c>
      <c r="G799" s="209" t="s">
        <v>273</v>
      </c>
      <c r="H799" s="155" t="s">
        <v>1830</v>
      </c>
      <c r="I799" s="179">
        <v>45</v>
      </c>
      <c r="J799" s="38">
        <v>-129</v>
      </c>
      <c r="K799" s="179">
        <v>9</v>
      </c>
      <c r="L799" s="38">
        <v>2017</v>
      </c>
      <c r="M799" s="155" t="s">
        <v>1843</v>
      </c>
      <c r="N799" s="157">
        <v>42931.97152777778</v>
      </c>
      <c r="O799" s="157"/>
      <c r="P799" s="157"/>
      <c r="Q799" s="157">
        <v>42932.069444444445</v>
      </c>
      <c r="R799" s="38" t="s">
        <v>1837</v>
      </c>
      <c r="S799" s="239">
        <f t="shared" si="122"/>
        <v>0</v>
      </c>
      <c r="T799" s="239">
        <f t="shared" si="123"/>
        <v>9.7916666665696539E-2</v>
      </c>
      <c r="U799" s="21">
        <f t="shared" si="124"/>
        <v>0</v>
      </c>
      <c r="V799"/>
      <c r="W799" s="237">
        <v>200</v>
      </c>
      <c r="X799" s="155" t="s">
        <v>1844</v>
      </c>
    </row>
    <row r="800" spans="1:24">
      <c r="A800" t="s">
        <v>18</v>
      </c>
      <c r="B800" s="155" t="s">
        <v>1845</v>
      </c>
      <c r="C800" t="s">
        <v>1121</v>
      </c>
      <c r="D800" s="155" t="s">
        <v>488</v>
      </c>
      <c r="E800" s="155" t="s">
        <v>1122</v>
      </c>
      <c r="F800" s="38" t="s">
        <v>1103</v>
      </c>
      <c r="G800" s="209" t="s">
        <v>1123</v>
      </c>
      <c r="H800" t="s">
        <v>1124</v>
      </c>
      <c r="I800" s="38">
        <v>-21</v>
      </c>
      <c r="J800" s="38">
        <v>-70.599999999999994</v>
      </c>
      <c r="K800" s="38">
        <v>19</v>
      </c>
      <c r="L800" s="38">
        <v>2017</v>
      </c>
      <c r="M800" s="155" t="s">
        <v>1845</v>
      </c>
      <c r="N800" s="157">
        <v>42797.924305555556</v>
      </c>
      <c r="O800" s="157">
        <v>42797.972222222219</v>
      </c>
      <c r="P800" s="157">
        <v>42800.761111111111</v>
      </c>
      <c r="Q800" s="157">
        <v>42800.802083333336</v>
      </c>
      <c r="R800" t="s">
        <v>1124</v>
      </c>
      <c r="S800" s="239">
        <f>P800 - O800</f>
        <v>2.788888888891961</v>
      </c>
      <c r="T800" s="239">
        <f>Q800 - N800</f>
        <v>2.8777777777795563</v>
      </c>
      <c r="U800" s="21">
        <f>((VALUE(S800)) * 24) * 0.25</f>
        <v>16.733333333351766</v>
      </c>
      <c r="V800"/>
      <c r="W800" s="38">
        <v>2119</v>
      </c>
      <c r="X800" t="s">
        <v>1846</v>
      </c>
    </row>
    <row r="801" spans="1:24">
      <c r="A801" t="s">
        <v>18</v>
      </c>
      <c r="B801" s="155" t="s">
        <v>1847</v>
      </c>
      <c r="C801" t="s">
        <v>1121</v>
      </c>
      <c r="D801" s="155" t="s">
        <v>488</v>
      </c>
      <c r="E801" s="155" t="s">
        <v>1122</v>
      </c>
      <c r="F801" s="38" t="s">
        <v>1103</v>
      </c>
      <c r="G801" s="209" t="s">
        <v>1123</v>
      </c>
      <c r="H801" t="s">
        <v>1124</v>
      </c>
      <c r="I801" s="38">
        <v>-21</v>
      </c>
      <c r="J801" s="38">
        <v>-70.599999999999994</v>
      </c>
      <c r="K801" s="38">
        <v>19</v>
      </c>
      <c r="L801" s="38">
        <v>2017</v>
      </c>
      <c r="M801" s="155" t="s">
        <v>1847</v>
      </c>
      <c r="N801" s="157">
        <v>42795.567361111112</v>
      </c>
      <c r="O801" s="157">
        <v>42795.614583333336</v>
      </c>
      <c r="P801" s="157">
        <v>42797.666666666664</v>
      </c>
      <c r="Q801" s="157">
        <v>42797.723611111112</v>
      </c>
      <c r="R801" t="s">
        <v>1124</v>
      </c>
      <c r="S801" s="239">
        <f>P801 - O801</f>
        <v>2.0520833333284827</v>
      </c>
      <c r="T801" s="239">
        <f>Q801 - N801</f>
        <v>2.15625</v>
      </c>
      <c r="U801" s="21">
        <f>((VALUE(S801)) * 24) * 0.25</f>
        <v>12.312499999970896</v>
      </c>
      <c r="V801"/>
      <c r="W801" s="38">
        <v>2123</v>
      </c>
      <c r="X801" s="155" t="s">
        <v>1848</v>
      </c>
    </row>
    <row r="802" spans="1:24">
      <c r="A802" t="s">
        <v>18</v>
      </c>
      <c r="B802" s="155" t="s">
        <v>1849</v>
      </c>
      <c r="C802" s="155" t="s">
        <v>1116</v>
      </c>
      <c r="D802" s="155" t="s">
        <v>488</v>
      </c>
      <c r="E802" s="155" t="s">
        <v>1117</v>
      </c>
      <c r="F802" s="38" t="s">
        <v>1850</v>
      </c>
      <c r="G802" s="209" t="s">
        <v>258</v>
      </c>
      <c r="H802" s="155" t="s">
        <v>710</v>
      </c>
      <c r="I802" s="38">
        <v>-23</v>
      </c>
      <c r="J802" s="38">
        <v>-111</v>
      </c>
      <c r="K802" s="38">
        <v>12</v>
      </c>
      <c r="L802" s="38">
        <v>2017</v>
      </c>
      <c r="M802" s="155" t="s">
        <v>1849</v>
      </c>
      <c r="N802" s="157">
        <v>42776.004861111112</v>
      </c>
      <c r="O802" s="157">
        <v>42776.064583333333</v>
      </c>
      <c r="P802" s="157">
        <v>42776.726388888892</v>
      </c>
      <c r="Q802" s="157">
        <v>42776.786111111112</v>
      </c>
      <c r="R802" s="38" t="s">
        <v>1851</v>
      </c>
      <c r="S802" s="239">
        <f t="shared" ref="S802:S810" si="125">P802 - O802</f>
        <v>0.66180555555911269</v>
      </c>
      <c r="T802" s="239">
        <f t="shared" ref="T802:T810" si="126">Q802 - N802</f>
        <v>0.78125</v>
      </c>
      <c r="U802" s="21">
        <f t="shared" ref="U802:U810" si="127">((VALUE(S802)) * 24) * 0.25</f>
        <v>3.9708333333546761</v>
      </c>
      <c r="V802"/>
      <c r="W802" s="38">
        <v>2324</v>
      </c>
      <c r="X802" t="s">
        <v>1852</v>
      </c>
    </row>
    <row r="803" spans="1:24">
      <c r="A803" t="s">
        <v>18</v>
      </c>
      <c r="B803" s="155" t="s">
        <v>1853</v>
      </c>
      <c r="C803" s="155" t="s">
        <v>1116</v>
      </c>
      <c r="D803" s="155" t="s">
        <v>488</v>
      </c>
      <c r="E803" s="155" t="s">
        <v>1117</v>
      </c>
      <c r="F803" s="38" t="s">
        <v>1850</v>
      </c>
      <c r="G803" s="209" t="s">
        <v>258</v>
      </c>
      <c r="H803" s="155" t="s">
        <v>710</v>
      </c>
      <c r="I803" s="38">
        <v>-23</v>
      </c>
      <c r="J803" s="38">
        <v>-111</v>
      </c>
      <c r="K803" s="38">
        <v>12</v>
      </c>
      <c r="L803" s="38">
        <v>2017</v>
      </c>
      <c r="M803" s="155" t="s">
        <v>1853</v>
      </c>
      <c r="N803" s="157">
        <v>42774.881249999999</v>
      </c>
      <c r="O803" s="157">
        <v>42774.979166666664</v>
      </c>
      <c r="P803" s="157">
        <v>42775.763888888891</v>
      </c>
      <c r="Q803" s="157">
        <v>42775.859722222223</v>
      </c>
      <c r="R803" s="38" t="s">
        <v>1854</v>
      </c>
      <c r="S803" s="239">
        <f t="shared" si="125"/>
        <v>0.78472222222626442</v>
      </c>
      <c r="T803" s="239">
        <f t="shared" si="126"/>
        <v>0.97847222222480923</v>
      </c>
      <c r="U803" s="21">
        <f t="shared" si="127"/>
        <v>4.7083333333575865</v>
      </c>
      <c r="V803"/>
      <c r="W803" s="38">
        <v>4194</v>
      </c>
      <c r="X803" t="s">
        <v>1855</v>
      </c>
    </row>
    <row r="804" spans="1:24">
      <c r="A804" t="s">
        <v>18</v>
      </c>
      <c r="B804" s="155" t="s">
        <v>1856</v>
      </c>
      <c r="C804" s="155" t="s">
        <v>1116</v>
      </c>
      <c r="D804" s="155" t="s">
        <v>488</v>
      </c>
      <c r="E804" s="155" t="s">
        <v>1117</v>
      </c>
      <c r="F804" s="38" t="s">
        <v>1850</v>
      </c>
      <c r="G804" s="209" t="s">
        <v>258</v>
      </c>
      <c r="H804" s="155" t="s">
        <v>710</v>
      </c>
      <c r="I804" s="38">
        <v>-23</v>
      </c>
      <c r="J804" s="38">
        <v>-111</v>
      </c>
      <c r="K804" s="38">
        <v>12</v>
      </c>
      <c r="L804" s="38">
        <v>2017</v>
      </c>
      <c r="M804" s="155" t="s">
        <v>1856</v>
      </c>
      <c r="N804" s="157">
        <v>42773.879861111112</v>
      </c>
      <c r="O804" s="157">
        <v>42773.989583333336</v>
      </c>
      <c r="P804" s="157">
        <v>42774.484027777777</v>
      </c>
      <c r="Q804" s="157">
        <v>42774.588888888888</v>
      </c>
      <c r="R804" s="38" t="s">
        <v>1857</v>
      </c>
      <c r="S804" s="239">
        <f t="shared" si="125"/>
        <v>0.49444444444088731</v>
      </c>
      <c r="T804" s="239">
        <f t="shared" si="126"/>
        <v>0.70902777777519077</v>
      </c>
      <c r="U804" s="21">
        <f t="shared" si="127"/>
        <v>2.9666666666453239</v>
      </c>
      <c r="V804"/>
      <c r="W804" s="38">
        <v>4733</v>
      </c>
      <c r="X804" t="s">
        <v>1858</v>
      </c>
    </row>
    <row r="805" spans="1:24">
      <c r="A805" t="s">
        <v>18</v>
      </c>
      <c r="B805" s="155" t="s">
        <v>1859</v>
      </c>
      <c r="C805" s="155" t="s">
        <v>1116</v>
      </c>
      <c r="D805" s="155" t="s">
        <v>488</v>
      </c>
      <c r="E805" s="155" t="s">
        <v>1117</v>
      </c>
      <c r="F805" s="38" t="s">
        <v>1850</v>
      </c>
      <c r="G805" s="209" t="s">
        <v>258</v>
      </c>
      <c r="H805" s="155" t="s">
        <v>710</v>
      </c>
      <c r="I805" s="38">
        <v>-23</v>
      </c>
      <c r="J805" s="38">
        <v>-111</v>
      </c>
      <c r="K805" s="38">
        <v>12</v>
      </c>
      <c r="L805" s="38">
        <v>2017</v>
      </c>
      <c r="M805" s="155" t="s">
        <v>1859</v>
      </c>
      <c r="N805" s="157">
        <v>42771.881944444445</v>
      </c>
      <c r="O805" s="157">
        <v>42771.974305555559</v>
      </c>
      <c r="P805" s="157">
        <v>42772.467361111114</v>
      </c>
      <c r="Q805" s="157">
        <v>42772.558333333334</v>
      </c>
      <c r="R805" s="38" t="s">
        <v>1854</v>
      </c>
      <c r="S805" s="239">
        <f t="shared" si="125"/>
        <v>0.49305555555474712</v>
      </c>
      <c r="T805" s="239">
        <f t="shared" si="126"/>
        <v>0.67638888888905058</v>
      </c>
      <c r="U805" s="21">
        <f t="shared" si="127"/>
        <v>2.9583333333284827</v>
      </c>
      <c r="V805"/>
      <c r="W805" s="38">
        <v>3944</v>
      </c>
      <c r="X805" t="s">
        <v>1858</v>
      </c>
    </row>
    <row r="806" spans="1:24">
      <c r="A806" t="s">
        <v>18</v>
      </c>
      <c r="B806" s="155" t="s">
        <v>1860</v>
      </c>
      <c r="C806" s="155" t="s">
        <v>1116</v>
      </c>
      <c r="D806" s="155" t="s">
        <v>488</v>
      </c>
      <c r="E806" s="155" t="s">
        <v>1117</v>
      </c>
      <c r="F806" s="38" t="s">
        <v>1850</v>
      </c>
      <c r="G806" s="209" t="s">
        <v>258</v>
      </c>
      <c r="H806" s="155" t="s">
        <v>710</v>
      </c>
      <c r="I806" s="38">
        <v>-23</v>
      </c>
      <c r="J806" s="38">
        <v>-111</v>
      </c>
      <c r="K806" s="38">
        <v>12</v>
      </c>
      <c r="L806" s="38">
        <v>2017</v>
      </c>
      <c r="M806" s="155" t="s">
        <v>1860</v>
      </c>
      <c r="N806" s="157">
        <v>42769.881249999999</v>
      </c>
      <c r="O806" s="157">
        <v>42769.98333333333</v>
      </c>
      <c r="P806" s="157">
        <v>42770.46597222222</v>
      </c>
      <c r="Q806" s="157">
        <v>42770.561111111114</v>
      </c>
      <c r="R806" s="38" t="s">
        <v>1861</v>
      </c>
      <c r="S806" s="239">
        <f t="shared" si="125"/>
        <v>0.48263888889050577</v>
      </c>
      <c r="T806" s="239">
        <f t="shared" si="126"/>
        <v>0.679861111115315</v>
      </c>
      <c r="U806" s="21">
        <f t="shared" si="127"/>
        <v>2.8958333333430346</v>
      </c>
      <c r="V806"/>
      <c r="W806" s="38">
        <v>4215</v>
      </c>
      <c r="X806" t="s">
        <v>1858</v>
      </c>
    </row>
    <row r="807" spans="1:24">
      <c r="A807" t="s">
        <v>18</v>
      </c>
      <c r="B807" s="155" t="s">
        <v>1862</v>
      </c>
      <c r="C807" s="155" t="s">
        <v>1116</v>
      </c>
      <c r="D807" s="155" t="s">
        <v>488</v>
      </c>
      <c r="E807" s="155" t="s">
        <v>1117</v>
      </c>
      <c r="F807" s="38" t="s">
        <v>1850</v>
      </c>
      <c r="G807" s="209" t="s">
        <v>258</v>
      </c>
      <c r="H807" s="155" t="s">
        <v>710</v>
      </c>
      <c r="I807" s="38">
        <v>-23</v>
      </c>
      <c r="J807" s="38">
        <v>-111</v>
      </c>
      <c r="K807" s="38">
        <v>12</v>
      </c>
      <c r="L807" s="38">
        <v>2017</v>
      </c>
      <c r="M807" s="155" t="s">
        <v>1862</v>
      </c>
      <c r="N807" s="157">
        <v>42767.73333333333</v>
      </c>
      <c r="O807" s="157">
        <v>42767.843055555553</v>
      </c>
      <c r="P807" s="157">
        <v>42768.461805555555</v>
      </c>
      <c r="Q807" s="157">
        <v>42768.554861111108</v>
      </c>
      <c r="R807" s="38" t="s">
        <v>1854</v>
      </c>
      <c r="S807" s="239">
        <f t="shared" si="125"/>
        <v>0.61875000000145519</v>
      </c>
      <c r="T807" s="239">
        <f t="shared" si="126"/>
        <v>0.82152777777810115</v>
      </c>
      <c r="U807" s="21">
        <f t="shared" si="127"/>
        <v>3.7125000000087311</v>
      </c>
      <c r="V807"/>
      <c r="W807" s="38">
        <v>4255</v>
      </c>
      <c r="X807" t="s">
        <v>1858</v>
      </c>
    </row>
    <row r="808" spans="1:24">
      <c r="A808" t="s">
        <v>18</v>
      </c>
      <c r="B808" s="155" t="s">
        <v>1863</v>
      </c>
      <c r="C808" s="155" t="s">
        <v>1116</v>
      </c>
      <c r="D808" s="155" t="s">
        <v>488</v>
      </c>
      <c r="E808" s="155" t="s">
        <v>1117</v>
      </c>
      <c r="F808" s="38" t="s">
        <v>1850</v>
      </c>
      <c r="G808" s="209" t="s">
        <v>258</v>
      </c>
      <c r="H808" s="155" t="s">
        <v>710</v>
      </c>
      <c r="I808" s="38">
        <v>-23</v>
      </c>
      <c r="J808" s="38">
        <v>-111</v>
      </c>
      <c r="K808" s="38">
        <v>12</v>
      </c>
      <c r="L808" s="38">
        <v>2017</v>
      </c>
      <c r="M808" s="155" t="s">
        <v>1863</v>
      </c>
      <c r="N808" s="157">
        <v>42763.611111111109</v>
      </c>
      <c r="O808" s="157">
        <v>42763.717361111114</v>
      </c>
      <c r="P808" s="157">
        <v>42766.45952546296</v>
      </c>
      <c r="Q808" s="157">
        <v>42766.556944444441</v>
      </c>
      <c r="R808" s="38" t="s">
        <v>1854</v>
      </c>
      <c r="S808" s="239">
        <f t="shared" si="125"/>
        <v>2.7421643518464407</v>
      </c>
      <c r="T808" s="239">
        <f t="shared" si="126"/>
        <v>2.9458333333313931</v>
      </c>
      <c r="U808" s="21">
        <f t="shared" si="127"/>
        <v>16.452986111078644</v>
      </c>
      <c r="V808"/>
      <c r="W808" s="38">
        <v>4241</v>
      </c>
      <c r="X808" t="s">
        <v>1864</v>
      </c>
    </row>
    <row r="809" spans="1:24">
      <c r="A809" t="s">
        <v>18</v>
      </c>
      <c r="B809" s="155" t="s">
        <v>1865</v>
      </c>
      <c r="C809" s="155" t="s">
        <v>1116</v>
      </c>
      <c r="D809" s="155" t="s">
        <v>488</v>
      </c>
      <c r="E809" s="155" t="s">
        <v>1117</v>
      </c>
      <c r="F809" s="38" t="s">
        <v>1850</v>
      </c>
      <c r="G809" s="209" t="s">
        <v>258</v>
      </c>
      <c r="H809" s="155" t="s">
        <v>710</v>
      </c>
      <c r="I809" s="38">
        <v>-23</v>
      </c>
      <c r="J809" s="38">
        <v>-111</v>
      </c>
      <c r="K809" s="38">
        <v>12</v>
      </c>
      <c r="L809" s="38">
        <v>2017</v>
      </c>
      <c r="M809" s="155" t="s">
        <v>1865</v>
      </c>
      <c r="N809" s="157">
        <v>42758.982638888891</v>
      </c>
      <c r="O809" s="157">
        <v>42759.116666666669</v>
      </c>
      <c r="P809" s="157">
        <v>42761.025000000001</v>
      </c>
      <c r="Q809" s="157">
        <v>42761.112500000003</v>
      </c>
      <c r="R809" s="38" t="s">
        <v>1854</v>
      </c>
      <c r="S809" s="239">
        <f t="shared" si="125"/>
        <v>1.9083333333328483</v>
      </c>
      <c r="T809" s="239">
        <f t="shared" si="126"/>
        <v>2.1298611111124046</v>
      </c>
      <c r="U809" s="21">
        <f t="shared" si="127"/>
        <v>11.44999999999709</v>
      </c>
      <c r="V809"/>
      <c r="W809" s="38">
        <v>5274</v>
      </c>
      <c r="X809" t="s">
        <v>1864</v>
      </c>
    </row>
    <row r="810" spans="1:24">
      <c r="A810" t="s">
        <v>18</v>
      </c>
      <c r="B810" s="155" t="s">
        <v>1866</v>
      </c>
      <c r="C810" s="155" t="s">
        <v>1116</v>
      </c>
      <c r="D810" s="155" t="s">
        <v>488</v>
      </c>
      <c r="E810" s="155" t="s">
        <v>1117</v>
      </c>
      <c r="F810" s="38" t="s">
        <v>1850</v>
      </c>
      <c r="G810" s="209" t="s">
        <v>258</v>
      </c>
      <c r="H810" s="155" t="s">
        <v>710</v>
      </c>
      <c r="I810" s="38">
        <v>-23</v>
      </c>
      <c r="J810" s="38">
        <v>-111</v>
      </c>
      <c r="K810" s="38">
        <v>12</v>
      </c>
      <c r="L810" s="38">
        <v>2017</v>
      </c>
      <c r="M810" s="155" t="s">
        <v>1866</v>
      </c>
      <c r="N810" s="157">
        <v>42755.665277777778</v>
      </c>
      <c r="O810" s="157">
        <v>42755.780555555553</v>
      </c>
      <c r="P810" s="157">
        <v>42757.597916666666</v>
      </c>
      <c r="Q810" s="157">
        <v>42757.726388888892</v>
      </c>
      <c r="R810" s="38" t="s">
        <v>1854</v>
      </c>
      <c r="S810" s="239">
        <f t="shared" si="125"/>
        <v>1.8173611111124046</v>
      </c>
      <c r="T810" s="239">
        <f t="shared" si="126"/>
        <v>2.0611111111138598</v>
      </c>
      <c r="U810" s="21">
        <f t="shared" si="127"/>
        <v>10.904166666674428</v>
      </c>
      <c r="V810"/>
      <c r="W810" s="38">
        <v>4412</v>
      </c>
      <c r="X810" t="s">
        <v>1864</v>
      </c>
    </row>
    <row r="811" spans="1:24">
      <c r="A811" t="s">
        <v>18</v>
      </c>
      <c r="B811" s="155" t="s">
        <v>1867</v>
      </c>
      <c r="C811" s="187" t="s">
        <v>1110</v>
      </c>
      <c r="D811" t="s">
        <v>1868</v>
      </c>
      <c r="E811" t="s">
        <v>1112</v>
      </c>
      <c r="F811" s="38" t="s">
        <v>1869</v>
      </c>
      <c r="G811" s="209" t="s">
        <v>273</v>
      </c>
      <c r="H811" t="s">
        <v>1114</v>
      </c>
      <c r="I811" s="38">
        <v>32</v>
      </c>
      <c r="J811" s="38">
        <v>-117</v>
      </c>
      <c r="K811" s="38" t="s">
        <v>1115</v>
      </c>
      <c r="L811" s="38">
        <v>2016</v>
      </c>
      <c r="M811" s="155" t="s">
        <v>1867</v>
      </c>
      <c r="N811" s="157">
        <v>42708.677777777775</v>
      </c>
      <c r="O811" s="157">
        <v>42708.712500000001</v>
      </c>
      <c r="P811" s="157">
        <v>42708.855555555558</v>
      </c>
      <c r="Q811" s="157">
        <v>42708.89166666667</v>
      </c>
      <c r="R811" s="38" t="s">
        <v>1870</v>
      </c>
      <c r="S811" s="239">
        <f t="shared" ref="S811:S816" si="128">P811 - O811</f>
        <v>0.14305555555620231</v>
      </c>
      <c r="T811" s="239">
        <f t="shared" ref="T811:T816" si="129">Q811 - N811</f>
        <v>0.21388888889487134</v>
      </c>
      <c r="U811" s="21">
        <f t="shared" ref="U811:U816" si="130">((VALUE(S811)) * 24) * 0.25</f>
        <v>0.85833333333721384</v>
      </c>
      <c r="V811"/>
      <c r="W811" s="258">
        <v>1179</v>
      </c>
      <c r="X811" s="187" t="s">
        <v>1871</v>
      </c>
    </row>
    <row r="812" spans="1:24">
      <c r="A812" t="s">
        <v>18</v>
      </c>
      <c r="B812" s="155" t="s">
        <v>1872</v>
      </c>
      <c r="C812" s="187" t="s">
        <v>1110</v>
      </c>
      <c r="D812" t="s">
        <v>1868</v>
      </c>
      <c r="E812" t="s">
        <v>1112</v>
      </c>
      <c r="F812" s="38" t="s">
        <v>1869</v>
      </c>
      <c r="G812" s="209" t="s">
        <v>273</v>
      </c>
      <c r="H812" t="s">
        <v>1114</v>
      </c>
      <c r="I812" s="38">
        <v>32</v>
      </c>
      <c r="J812" s="38">
        <v>-117</v>
      </c>
      <c r="K812" s="38" t="s">
        <v>1115</v>
      </c>
      <c r="L812" s="38">
        <v>2016</v>
      </c>
      <c r="M812" s="155" t="s">
        <v>1872</v>
      </c>
      <c r="N812" s="157">
        <v>42707.377083333333</v>
      </c>
      <c r="O812" s="157">
        <v>42707.405555555553</v>
      </c>
      <c r="P812" s="157">
        <v>42708.3</v>
      </c>
      <c r="Q812" s="157">
        <v>42708.331250000003</v>
      </c>
      <c r="R812" s="38" t="s">
        <v>1873</v>
      </c>
      <c r="S812" s="239">
        <f t="shared" si="128"/>
        <v>0.89444444444961846</v>
      </c>
      <c r="T812" s="239">
        <f t="shared" si="129"/>
        <v>0.95416666667006211</v>
      </c>
      <c r="U812" s="21">
        <f t="shared" si="130"/>
        <v>5.3666666666977108</v>
      </c>
      <c r="V812"/>
      <c r="W812" s="38">
        <v>1179</v>
      </c>
      <c r="X812" s="187" t="s">
        <v>1874</v>
      </c>
    </row>
    <row r="813" spans="1:24">
      <c r="A813" t="s">
        <v>18</v>
      </c>
      <c r="B813" s="155" t="s">
        <v>1875</v>
      </c>
      <c r="C813" s="187" t="s">
        <v>1110</v>
      </c>
      <c r="D813" t="s">
        <v>1868</v>
      </c>
      <c r="E813" t="s">
        <v>1112</v>
      </c>
      <c r="F813" s="38" t="s">
        <v>1869</v>
      </c>
      <c r="G813" s="209" t="s">
        <v>273</v>
      </c>
      <c r="H813" t="s">
        <v>1114</v>
      </c>
      <c r="I813" s="38">
        <v>32</v>
      </c>
      <c r="J813" s="38">
        <v>-117</v>
      </c>
      <c r="K813" s="38" t="s">
        <v>1115</v>
      </c>
      <c r="L813" s="38">
        <v>2016</v>
      </c>
      <c r="M813" s="155" t="s">
        <v>1875</v>
      </c>
      <c r="N813" s="157">
        <v>42705.252083333333</v>
      </c>
      <c r="O813" s="157">
        <v>42705.277777777781</v>
      </c>
      <c r="P813" s="157">
        <v>42706.457638888889</v>
      </c>
      <c r="Q813" s="157">
        <v>42706.508333333331</v>
      </c>
      <c r="R813" s="38" t="s">
        <v>1876</v>
      </c>
      <c r="S813" s="239">
        <f t="shared" si="128"/>
        <v>1.179861111108039</v>
      </c>
      <c r="T813" s="239">
        <f t="shared" si="129"/>
        <v>1.2562499999985448</v>
      </c>
      <c r="U813" s="21">
        <f t="shared" si="130"/>
        <v>7.0791666666482342</v>
      </c>
      <c r="V813"/>
      <c r="W813" s="258">
        <v>1024</v>
      </c>
      <c r="X813" s="187" t="s">
        <v>1874</v>
      </c>
    </row>
    <row r="814" spans="1:24">
      <c r="A814" t="s">
        <v>18</v>
      </c>
      <c r="B814" s="155" t="s">
        <v>1877</v>
      </c>
      <c r="C814" s="187" t="s">
        <v>1110</v>
      </c>
      <c r="D814" t="s">
        <v>1868</v>
      </c>
      <c r="E814" t="s">
        <v>1112</v>
      </c>
      <c r="F814" s="38" t="s">
        <v>1869</v>
      </c>
      <c r="G814" s="209" t="s">
        <v>273</v>
      </c>
      <c r="H814" t="s">
        <v>1114</v>
      </c>
      <c r="I814" s="38">
        <v>32</v>
      </c>
      <c r="J814" s="38">
        <v>-117</v>
      </c>
      <c r="K814" s="38" t="s">
        <v>1115</v>
      </c>
      <c r="L814" s="38">
        <v>2016</v>
      </c>
      <c r="M814" s="155" t="s">
        <v>1877</v>
      </c>
      <c r="N814" s="157">
        <v>42704.777083333334</v>
      </c>
      <c r="O814" s="157">
        <v>42704.824999999997</v>
      </c>
      <c r="P814" s="157">
        <v>42705.008333333331</v>
      </c>
      <c r="Q814" s="157">
        <v>42705.04791666667</v>
      </c>
      <c r="R814" s="38" t="s">
        <v>1870</v>
      </c>
      <c r="S814" s="239">
        <f t="shared" si="128"/>
        <v>0.18333333333430346</v>
      </c>
      <c r="T814" s="239">
        <f t="shared" si="129"/>
        <v>0.27083333333575865</v>
      </c>
      <c r="U814" s="21">
        <f t="shared" si="130"/>
        <v>1.1000000000058208</v>
      </c>
      <c r="V814"/>
      <c r="W814" s="258">
        <v>1179</v>
      </c>
      <c r="X814" s="187" t="s">
        <v>1878</v>
      </c>
    </row>
    <row r="815" spans="1:24">
      <c r="A815" t="s">
        <v>18</v>
      </c>
      <c r="B815" s="155" t="s">
        <v>1879</v>
      </c>
      <c r="C815" s="187" t="s">
        <v>1110</v>
      </c>
      <c r="D815" t="s">
        <v>1868</v>
      </c>
      <c r="E815" t="s">
        <v>1112</v>
      </c>
      <c r="F815" s="38" t="s">
        <v>1869</v>
      </c>
      <c r="G815" s="209" t="s">
        <v>273</v>
      </c>
      <c r="H815" t="s">
        <v>1114</v>
      </c>
      <c r="I815" s="38">
        <v>32</v>
      </c>
      <c r="J815" s="38">
        <v>-117</v>
      </c>
      <c r="K815" s="38" t="s">
        <v>1115</v>
      </c>
      <c r="L815" s="38">
        <v>2016</v>
      </c>
      <c r="M815" s="155" t="s">
        <v>1879</v>
      </c>
      <c r="N815" s="157">
        <v>42704.115972222222</v>
      </c>
      <c r="O815" s="157">
        <v>42704.155555555553</v>
      </c>
      <c r="P815" s="157">
        <v>42704.375</v>
      </c>
      <c r="Q815" s="157">
        <v>42704.411111111112</v>
      </c>
      <c r="R815" s="38" t="s">
        <v>1870</v>
      </c>
      <c r="S815" s="239">
        <f t="shared" si="128"/>
        <v>0.21944444444670808</v>
      </c>
      <c r="T815" s="239">
        <f t="shared" si="129"/>
        <v>0.29513888889050577</v>
      </c>
      <c r="U815" s="21">
        <f t="shared" si="130"/>
        <v>1.3166666666802485</v>
      </c>
      <c r="V815"/>
      <c r="W815" s="249">
        <v>1179</v>
      </c>
      <c r="X815" s="187" t="s">
        <v>1878</v>
      </c>
    </row>
    <row r="816" spans="1:24">
      <c r="A816" t="s">
        <v>18</v>
      </c>
      <c r="B816" s="155" t="s">
        <v>1880</v>
      </c>
      <c r="C816" s="187" t="s">
        <v>1110</v>
      </c>
      <c r="D816" t="s">
        <v>1868</v>
      </c>
      <c r="E816" t="s">
        <v>1112</v>
      </c>
      <c r="F816" s="38" t="s">
        <v>1869</v>
      </c>
      <c r="G816" s="209" t="s">
        <v>273</v>
      </c>
      <c r="H816" t="s">
        <v>1114</v>
      </c>
      <c r="I816" s="38">
        <v>32</v>
      </c>
      <c r="J816" s="38">
        <v>-117</v>
      </c>
      <c r="K816" s="38" t="s">
        <v>1115</v>
      </c>
      <c r="L816" s="38">
        <v>2016</v>
      </c>
      <c r="M816" s="155" t="s">
        <v>1880</v>
      </c>
      <c r="N816" s="245">
        <v>42703.619444444441</v>
      </c>
      <c r="O816" s="245">
        <v>42703.650694444441</v>
      </c>
      <c r="P816" s="245">
        <v>42703.734027777777</v>
      </c>
      <c r="Q816" s="245">
        <v>42703.793749999997</v>
      </c>
      <c r="R816" s="38" t="s">
        <v>1881</v>
      </c>
      <c r="S816" s="239">
        <f t="shared" si="128"/>
        <v>8.3333333335758653E-2</v>
      </c>
      <c r="T816" s="239">
        <f t="shared" si="129"/>
        <v>0.17430555555620231</v>
      </c>
      <c r="U816" s="21">
        <f t="shared" si="130"/>
        <v>0.50000000001455192</v>
      </c>
      <c r="V816"/>
      <c r="W816" s="195">
        <v>729.5</v>
      </c>
      <c r="X816" s="187" t="s">
        <v>1882</v>
      </c>
    </row>
    <row r="817" spans="1:24">
      <c r="A817" t="s">
        <v>18</v>
      </c>
      <c r="B817" s="155" t="s">
        <v>1883</v>
      </c>
      <c r="C817" s="187" t="s">
        <v>1105</v>
      </c>
      <c r="D817" t="s">
        <v>1305</v>
      </c>
      <c r="E817" s="155" t="s">
        <v>1106</v>
      </c>
      <c r="F817" s="38" t="s">
        <v>1884</v>
      </c>
      <c r="G817" s="209" t="s">
        <v>273</v>
      </c>
      <c r="H817" s="187" t="s">
        <v>1108</v>
      </c>
      <c r="I817" s="251">
        <v>45</v>
      </c>
      <c r="J817" s="251">
        <v>-129</v>
      </c>
      <c r="K817" s="179">
        <v>9</v>
      </c>
      <c r="L817" s="38">
        <v>2016</v>
      </c>
      <c r="M817" s="155" t="s">
        <v>1883</v>
      </c>
      <c r="N817" s="157">
        <v>42592.340277777781</v>
      </c>
      <c r="O817" s="157">
        <v>42592.458333333336</v>
      </c>
      <c r="P817" s="157">
        <v>42592.543055555558</v>
      </c>
      <c r="Q817" s="157">
        <v>42592.557638888888</v>
      </c>
      <c r="R817" s="38" t="s">
        <v>1364</v>
      </c>
      <c r="S817" s="239">
        <f t="shared" ref="S817:S856" si="131">P817 - O817</f>
        <v>8.4722222221898846E-2</v>
      </c>
      <c r="T817" s="239">
        <f t="shared" ref="T817:T856" si="132">Q817 - N817</f>
        <v>0.21736111110658385</v>
      </c>
      <c r="U817" s="21">
        <f t="shared" ref="U817:U856" si="133">((VALUE(S817)) * 24) * 0.25</f>
        <v>0.50833333333139308</v>
      </c>
      <c r="V817"/>
      <c r="W817" s="249">
        <v>2611</v>
      </c>
      <c r="X817" s="187" t="s">
        <v>1885</v>
      </c>
    </row>
    <row r="818" spans="1:24">
      <c r="A818" t="s">
        <v>18</v>
      </c>
      <c r="B818" s="155" t="s">
        <v>1886</v>
      </c>
      <c r="C818" s="187" t="s">
        <v>1105</v>
      </c>
      <c r="D818" t="s">
        <v>1305</v>
      </c>
      <c r="E818" s="155" t="s">
        <v>1106</v>
      </c>
      <c r="F818" s="38" t="s">
        <v>1884</v>
      </c>
      <c r="G818" s="209" t="s">
        <v>273</v>
      </c>
      <c r="H818" s="187" t="s">
        <v>1108</v>
      </c>
      <c r="I818" s="251">
        <v>44</v>
      </c>
      <c r="J818" s="251">
        <v>-125</v>
      </c>
      <c r="K818" s="179">
        <v>10</v>
      </c>
      <c r="L818" s="38">
        <v>2016</v>
      </c>
      <c r="M818" s="155" t="s">
        <v>1886</v>
      </c>
      <c r="N818" s="157">
        <v>42591.052777777775</v>
      </c>
      <c r="O818" s="157">
        <v>42591.121527777781</v>
      </c>
      <c r="P818" s="157">
        <v>42591.260416666664</v>
      </c>
      <c r="Q818" s="157">
        <v>42591.276388888888</v>
      </c>
      <c r="R818" s="38" t="s">
        <v>1622</v>
      </c>
      <c r="S818" s="239">
        <f t="shared" si="131"/>
        <v>0.13888888888322981</v>
      </c>
      <c r="T818" s="239">
        <f t="shared" si="132"/>
        <v>0.22361111111240461</v>
      </c>
      <c r="U818" s="21">
        <f t="shared" si="133"/>
        <v>0.83333333329937886</v>
      </c>
      <c r="V818"/>
      <c r="W818" s="249">
        <v>2899</v>
      </c>
      <c r="X818" s="187" t="s">
        <v>1887</v>
      </c>
    </row>
    <row r="819" spans="1:24">
      <c r="A819" t="s">
        <v>18</v>
      </c>
      <c r="B819" s="155" t="s">
        <v>1888</v>
      </c>
      <c r="C819" s="187" t="s">
        <v>1105</v>
      </c>
      <c r="D819" t="s">
        <v>1305</v>
      </c>
      <c r="E819" s="155" t="s">
        <v>1106</v>
      </c>
      <c r="F819" s="38" t="s">
        <v>1884</v>
      </c>
      <c r="G819" s="209" t="s">
        <v>273</v>
      </c>
      <c r="H819" s="187" t="s">
        <v>1108</v>
      </c>
      <c r="I819" s="251">
        <v>44</v>
      </c>
      <c r="J819" s="251">
        <v>-125</v>
      </c>
      <c r="K819" s="179">
        <v>10</v>
      </c>
      <c r="L819" s="38">
        <v>2016</v>
      </c>
      <c r="M819" s="155" t="s">
        <v>1888</v>
      </c>
      <c r="N819" s="157">
        <v>42590.10833333333</v>
      </c>
      <c r="O819" s="157">
        <v>42590.181250000001</v>
      </c>
      <c r="P819" s="157">
        <v>42590.301388888889</v>
      </c>
      <c r="Q819" s="157">
        <v>42590.392361111109</v>
      </c>
      <c r="R819" s="38" t="s">
        <v>1622</v>
      </c>
      <c r="S819" s="239">
        <f t="shared" si="131"/>
        <v>0.12013888888759539</v>
      </c>
      <c r="T819" s="239">
        <f t="shared" si="132"/>
        <v>0.28402777777955635</v>
      </c>
      <c r="U819" s="21">
        <f t="shared" si="133"/>
        <v>0.72083333332557231</v>
      </c>
      <c r="V819"/>
      <c r="W819" s="249">
        <v>2900</v>
      </c>
      <c r="X819" s="187" t="s">
        <v>1889</v>
      </c>
    </row>
    <row r="820" spans="1:24">
      <c r="A820" t="s">
        <v>18</v>
      </c>
      <c r="B820" s="155" t="s">
        <v>1890</v>
      </c>
      <c r="C820" s="187" t="s">
        <v>1105</v>
      </c>
      <c r="D820" t="s">
        <v>1305</v>
      </c>
      <c r="E820" s="155" t="s">
        <v>1106</v>
      </c>
      <c r="F820" s="38" t="s">
        <v>1884</v>
      </c>
      <c r="G820" s="209" t="s">
        <v>273</v>
      </c>
      <c r="H820" s="187" t="s">
        <v>1108</v>
      </c>
      <c r="I820" s="251">
        <v>44</v>
      </c>
      <c r="J820" s="251">
        <v>-125</v>
      </c>
      <c r="K820" s="179">
        <v>10</v>
      </c>
      <c r="L820" s="38">
        <v>2016</v>
      </c>
      <c r="M820" s="155" t="s">
        <v>1890</v>
      </c>
      <c r="N820" s="157">
        <v>42589.470138888886</v>
      </c>
      <c r="O820" s="157">
        <v>42589.609722222223</v>
      </c>
      <c r="P820" s="157">
        <v>42589.734027777777</v>
      </c>
      <c r="Q820" s="157">
        <v>42589.758333333331</v>
      </c>
      <c r="R820" s="38" t="s">
        <v>1622</v>
      </c>
      <c r="S820" s="239">
        <f t="shared" si="131"/>
        <v>0.12430555555329192</v>
      </c>
      <c r="T820" s="239">
        <f t="shared" si="132"/>
        <v>0.28819444444525288</v>
      </c>
      <c r="U820" s="21">
        <f t="shared" si="133"/>
        <v>0.74583333331975155</v>
      </c>
      <c r="V820"/>
      <c r="W820" s="249">
        <v>2897</v>
      </c>
      <c r="X820" s="187" t="s">
        <v>1891</v>
      </c>
    </row>
    <row r="821" spans="1:24">
      <c r="A821" t="s">
        <v>18</v>
      </c>
      <c r="B821" s="155" t="s">
        <v>1892</v>
      </c>
      <c r="C821" s="187" t="s">
        <v>1105</v>
      </c>
      <c r="D821" t="s">
        <v>1305</v>
      </c>
      <c r="E821" s="155" t="s">
        <v>1106</v>
      </c>
      <c r="F821" s="38" t="s">
        <v>1884</v>
      </c>
      <c r="G821" s="209" t="s">
        <v>273</v>
      </c>
      <c r="H821" s="187" t="s">
        <v>1108</v>
      </c>
      <c r="I821" s="251">
        <v>44</v>
      </c>
      <c r="J821" s="251">
        <v>-124</v>
      </c>
      <c r="K821" s="195">
        <v>10</v>
      </c>
      <c r="L821" s="38">
        <v>2016</v>
      </c>
      <c r="M821" s="155" t="s">
        <v>1892</v>
      </c>
      <c r="N821" s="157">
        <v>42589.045138888891</v>
      </c>
      <c r="O821" s="157">
        <v>42589.072222222225</v>
      </c>
      <c r="P821" s="157">
        <v>42589.229861111111</v>
      </c>
      <c r="Q821" s="157">
        <v>42589.260416666664</v>
      </c>
      <c r="R821" s="38" t="s">
        <v>1893</v>
      </c>
      <c r="S821" s="239">
        <f t="shared" si="131"/>
        <v>0.15763888888614019</v>
      </c>
      <c r="T821" s="239">
        <f t="shared" si="132"/>
        <v>0.21527777777373558</v>
      </c>
      <c r="U821" s="21">
        <f t="shared" si="133"/>
        <v>0.94583333331684116</v>
      </c>
      <c r="V821"/>
      <c r="W821" s="249">
        <v>583</v>
      </c>
      <c r="X821" s="187" t="s">
        <v>1894</v>
      </c>
    </row>
    <row r="822" spans="1:24">
      <c r="A822" t="s">
        <v>18</v>
      </c>
      <c r="B822" s="155" t="s">
        <v>1895</v>
      </c>
      <c r="C822" s="187" t="s">
        <v>1105</v>
      </c>
      <c r="D822" t="s">
        <v>1305</v>
      </c>
      <c r="E822" s="155" t="s">
        <v>1106</v>
      </c>
      <c r="F822" s="38" t="s">
        <v>1884</v>
      </c>
      <c r="G822" s="209" t="s">
        <v>273</v>
      </c>
      <c r="H822" s="187" t="s">
        <v>1108</v>
      </c>
      <c r="I822" s="251">
        <v>44</v>
      </c>
      <c r="J822" s="251">
        <v>-124</v>
      </c>
      <c r="K822" s="195">
        <v>10</v>
      </c>
      <c r="L822" s="38">
        <v>2016</v>
      </c>
      <c r="M822" s="155" t="s">
        <v>1895</v>
      </c>
      <c r="N822" s="157">
        <v>42588.314583333333</v>
      </c>
      <c r="O822" s="157">
        <v>42588.325694444444</v>
      </c>
      <c r="P822" s="157">
        <v>42588.349305555559</v>
      </c>
      <c r="Q822" s="157">
        <v>42588.359027777777</v>
      </c>
      <c r="R822" s="38" t="s">
        <v>1616</v>
      </c>
      <c r="S822" s="239">
        <f t="shared" si="131"/>
        <v>2.3611111115314998E-2</v>
      </c>
      <c r="T822" s="239">
        <f t="shared" si="132"/>
        <v>4.4444444443797693E-2</v>
      </c>
      <c r="U822" s="21">
        <f t="shared" si="133"/>
        <v>0.14166666669188999</v>
      </c>
      <c r="V822"/>
      <c r="W822" s="195">
        <v>82</v>
      </c>
      <c r="X822" s="187" t="s">
        <v>1648</v>
      </c>
    </row>
    <row r="823" spans="1:24">
      <c r="A823" t="s">
        <v>18</v>
      </c>
      <c r="B823" s="155" t="s">
        <v>1896</v>
      </c>
      <c r="C823" s="187" t="s">
        <v>1105</v>
      </c>
      <c r="D823" t="s">
        <v>1305</v>
      </c>
      <c r="E823" s="155" t="s">
        <v>1106</v>
      </c>
      <c r="F823" s="38" t="s">
        <v>1884</v>
      </c>
      <c r="G823" s="209" t="s">
        <v>273</v>
      </c>
      <c r="H823" s="187" t="s">
        <v>1108</v>
      </c>
      <c r="I823" s="251">
        <v>44</v>
      </c>
      <c r="J823" s="251">
        <v>-124</v>
      </c>
      <c r="K823" s="179">
        <v>10</v>
      </c>
      <c r="L823" s="38">
        <v>2016</v>
      </c>
      <c r="M823" s="155" t="s">
        <v>1896</v>
      </c>
      <c r="N823" s="157">
        <v>42588.211111111108</v>
      </c>
      <c r="O823" s="157">
        <v>42588.217361111114</v>
      </c>
      <c r="P823" s="157">
        <v>42588.242361111108</v>
      </c>
      <c r="Q823" s="157">
        <v>42588.247916666667</v>
      </c>
      <c r="R823" s="38" t="s">
        <v>1616</v>
      </c>
      <c r="S823" s="239">
        <f t="shared" si="131"/>
        <v>2.4999999994179234E-2</v>
      </c>
      <c r="T823" s="239">
        <f t="shared" si="132"/>
        <v>3.680555555911269E-2</v>
      </c>
      <c r="U823" s="21">
        <f t="shared" si="133"/>
        <v>0.1499999999650754</v>
      </c>
      <c r="V823"/>
      <c r="W823" s="249">
        <v>80</v>
      </c>
      <c r="X823" s="187" t="s">
        <v>1648</v>
      </c>
    </row>
    <row r="824" spans="1:24">
      <c r="A824" t="s">
        <v>18</v>
      </c>
      <c r="B824" s="155" t="s">
        <v>1897</v>
      </c>
      <c r="C824" s="187" t="s">
        <v>1105</v>
      </c>
      <c r="D824" t="s">
        <v>1305</v>
      </c>
      <c r="E824" s="155" t="s">
        <v>1106</v>
      </c>
      <c r="F824" s="38" t="s">
        <v>1884</v>
      </c>
      <c r="G824" s="209" t="s">
        <v>273</v>
      </c>
      <c r="H824" s="187" t="s">
        <v>1108</v>
      </c>
      <c r="I824" s="251">
        <v>44</v>
      </c>
      <c r="J824" s="251">
        <v>-124</v>
      </c>
      <c r="K824" s="179">
        <v>10</v>
      </c>
      <c r="L824" s="38">
        <v>2016</v>
      </c>
      <c r="M824" s="155" t="s">
        <v>1897</v>
      </c>
      <c r="N824" s="157">
        <v>42585.688194444447</v>
      </c>
      <c r="O824" s="157">
        <v>42585.713194444441</v>
      </c>
      <c r="P824" s="157">
        <v>42585.811111111114</v>
      </c>
      <c r="Q824" s="157">
        <v>42585.833333333336</v>
      </c>
      <c r="R824" s="38" t="s">
        <v>1893</v>
      </c>
      <c r="S824" s="239">
        <f t="shared" si="131"/>
        <v>9.7916666672972497E-2</v>
      </c>
      <c r="T824" s="239">
        <f t="shared" si="132"/>
        <v>0.14513888888905058</v>
      </c>
      <c r="U824" s="21">
        <f t="shared" si="133"/>
        <v>0.58750000003783498</v>
      </c>
      <c r="V824"/>
      <c r="W824" s="195">
        <v>583</v>
      </c>
      <c r="X824" s="155" t="s">
        <v>1648</v>
      </c>
    </row>
    <row r="825" spans="1:24">
      <c r="A825" t="s">
        <v>18</v>
      </c>
      <c r="B825" s="155" t="s">
        <v>1898</v>
      </c>
      <c r="C825" s="187" t="s">
        <v>1105</v>
      </c>
      <c r="D825" t="s">
        <v>1305</v>
      </c>
      <c r="E825" s="155" t="s">
        <v>1106</v>
      </c>
      <c r="F825" s="38" t="s">
        <v>1884</v>
      </c>
      <c r="G825" s="209" t="s">
        <v>273</v>
      </c>
      <c r="H825" s="187" t="s">
        <v>1108</v>
      </c>
      <c r="I825" s="251">
        <v>44</v>
      </c>
      <c r="J825" s="251">
        <v>-124</v>
      </c>
      <c r="K825" s="179">
        <v>10</v>
      </c>
      <c r="L825" s="38">
        <v>2016</v>
      </c>
      <c r="M825" s="155" t="s">
        <v>1898</v>
      </c>
      <c r="N825" s="157">
        <v>42585.05972222222</v>
      </c>
      <c r="O825" s="157">
        <v>42585.079861111109</v>
      </c>
      <c r="P825" s="157">
        <v>42585.11041666667</v>
      </c>
      <c r="Q825" s="157">
        <v>42585.115972222222</v>
      </c>
      <c r="R825" s="38" t="s">
        <v>1893</v>
      </c>
      <c r="S825" s="239">
        <f t="shared" si="131"/>
        <v>3.0555555560567882E-2</v>
      </c>
      <c r="T825" s="239">
        <f t="shared" si="132"/>
        <v>5.6250000001455192E-2</v>
      </c>
      <c r="U825" s="21">
        <f t="shared" si="133"/>
        <v>0.18333333336340729</v>
      </c>
      <c r="V825"/>
      <c r="W825" s="195">
        <v>85</v>
      </c>
      <c r="X825" s="155" t="s">
        <v>1885</v>
      </c>
    </row>
    <row r="826" spans="1:24">
      <c r="A826" t="s">
        <v>18</v>
      </c>
      <c r="B826" s="155" t="s">
        <v>1899</v>
      </c>
      <c r="C826" s="187" t="s">
        <v>1105</v>
      </c>
      <c r="D826" t="s">
        <v>1305</v>
      </c>
      <c r="E826" s="155" t="s">
        <v>1106</v>
      </c>
      <c r="F826" s="38" t="s">
        <v>1884</v>
      </c>
      <c r="G826" s="209" t="s">
        <v>273</v>
      </c>
      <c r="H826" s="187" t="s">
        <v>1108</v>
      </c>
      <c r="I826" s="251">
        <v>45</v>
      </c>
      <c r="J826" s="251">
        <v>-129</v>
      </c>
      <c r="K826" s="179">
        <v>9</v>
      </c>
      <c r="L826" s="38">
        <v>2016</v>
      </c>
      <c r="M826" s="155" t="s">
        <v>1899</v>
      </c>
      <c r="N826" s="157">
        <v>42579.036805555559</v>
      </c>
      <c r="O826" s="157">
        <v>42579.09097222222</v>
      </c>
      <c r="P826" s="157">
        <v>42579.168055555558</v>
      </c>
      <c r="Q826" s="157">
        <v>42579.21597222222</v>
      </c>
      <c r="R826" s="38" t="s">
        <v>1837</v>
      </c>
      <c r="S826" s="239">
        <f t="shared" si="131"/>
        <v>7.7083333337213844E-2</v>
      </c>
      <c r="T826" s="239">
        <f t="shared" si="132"/>
        <v>0.17916666666133096</v>
      </c>
      <c r="U826" s="21">
        <f t="shared" si="133"/>
        <v>0.46250000002328306</v>
      </c>
      <c r="V826"/>
      <c r="W826" s="38">
        <v>1522</v>
      </c>
      <c r="X826" s="155" t="s">
        <v>1900</v>
      </c>
    </row>
    <row r="827" spans="1:24">
      <c r="A827" t="s">
        <v>18</v>
      </c>
      <c r="B827" s="155" t="s">
        <v>1901</v>
      </c>
      <c r="C827" s="187" t="s">
        <v>1105</v>
      </c>
      <c r="D827" t="s">
        <v>1305</v>
      </c>
      <c r="E827" s="155" t="s">
        <v>1106</v>
      </c>
      <c r="F827" s="38" t="s">
        <v>1884</v>
      </c>
      <c r="G827" s="209" t="s">
        <v>273</v>
      </c>
      <c r="H827" s="187" t="s">
        <v>1108</v>
      </c>
      <c r="I827" s="251">
        <v>46</v>
      </c>
      <c r="J827" s="251">
        <v>-129</v>
      </c>
      <c r="K827" s="179">
        <v>9</v>
      </c>
      <c r="L827" s="38">
        <v>2016</v>
      </c>
      <c r="M827" s="155" t="s">
        <v>1901</v>
      </c>
      <c r="N827" s="157">
        <v>42578.669444444444</v>
      </c>
      <c r="O827" s="157">
        <v>42578.720833333333</v>
      </c>
      <c r="P827" s="157">
        <v>42578.861805555556</v>
      </c>
      <c r="Q827" s="157">
        <v>42578.916666666664</v>
      </c>
      <c r="R827" s="38" t="s">
        <v>1902</v>
      </c>
      <c r="S827" s="239">
        <f t="shared" si="131"/>
        <v>0.14097222222335404</v>
      </c>
      <c r="T827" s="239">
        <f t="shared" si="132"/>
        <v>0.24722222222044365</v>
      </c>
      <c r="U827" s="21">
        <f t="shared" si="133"/>
        <v>0.84583333334012423</v>
      </c>
      <c r="V827"/>
      <c r="W827" s="38">
        <v>1722</v>
      </c>
      <c r="X827" s="155" t="s">
        <v>1903</v>
      </c>
    </row>
    <row r="828" spans="1:24">
      <c r="A828" t="s">
        <v>18</v>
      </c>
      <c r="B828" s="155" t="s">
        <v>1904</v>
      </c>
      <c r="C828" s="187" t="s">
        <v>1105</v>
      </c>
      <c r="D828" t="s">
        <v>1305</v>
      </c>
      <c r="E828" s="155" t="s">
        <v>1106</v>
      </c>
      <c r="F828" s="38" t="s">
        <v>1884</v>
      </c>
      <c r="G828" s="209" t="s">
        <v>273</v>
      </c>
      <c r="H828" s="187" t="s">
        <v>1108</v>
      </c>
      <c r="I828" s="251">
        <v>45</v>
      </c>
      <c r="J828" s="251">
        <v>-129</v>
      </c>
      <c r="K828" s="179">
        <v>9</v>
      </c>
      <c r="L828" s="38">
        <v>2016</v>
      </c>
      <c r="M828" s="155" t="s">
        <v>1904</v>
      </c>
      <c r="N828" s="157">
        <v>42577.817361111112</v>
      </c>
      <c r="O828" s="157">
        <v>42577.863888888889</v>
      </c>
      <c r="P828" s="157">
        <v>42578.284722222219</v>
      </c>
      <c r="Q828" s="157">
        <v>42578.331250000003</v>
      </c>
      <c r="R828" s="38" t="s">
        <v>1837</v>
      </c>
      <c r="S828" s="239">
        <f t="shared" si="131"/>
        <v>0.42083333332993789</v>
      </c>
      <c r="T828" s="239">
        <f t="shared" si="132"/>
        <v>0.51388888889050577</v>
      </c>
      <c r="U828" s="21">
        <f t="shared" si="133"/>
        <v>2.5249999999796273</v>
      </c>
      <c r="V828"/>
      <c r="W828" s="38">
        <v>1522</v>
      </c>
      <c r="X828" s="155" t="s">
        <v>1905</v>
      </c>
    </row>
    <row r="829" spans="1:24">
      <c r="A829" t="s">
        <v>18</v>
      </c>
      <c r="B829" s="155" t="s">
        <v>1906</v>
      </c>
      <c r="C829" s="187" t="s">
        <v>1105</v>
      </c>
      <c r="D829" t="s">
        <v>1305</v>
      </c>
      <c r="E829" s="155" t="s">
        <v>1106</v>
      </c>
      <c r="F829" s="38" t="s">
        <v>1884</v>
      </c>
      <c r="G829" s="209" t="s">
        <v>273</v>
      </c>
      <c r="H829" s="187" t="s">
        <v>1108</v>
      </c>
      <c r="I829" s="251">
        <v>45</v>
      </c>
      <c r="J829" s="251">
        <v>-129</v>
      </c>
      <c r="K829" s="179">
        <v>9</v>
      </c>
      <c r="L829" s="38">
        <v>2016</v>
      </c>
      <c r="M829" s="155" t="s">
        <v>1906</v>
      </c>
      <c r="N829" s="157">
        <v>42577.496527777781</v>
      </c>
      <c r="O829" s="157">
        <v>42577.568749999999</v>
      </c>
      <c r="P829" s="157">
        <v>42577.689583333333</v>
      </c>
      <c r="Q829" s="157">
        <v>42577.738194444442</v>
      </c>
      <c r="R829" s="38" t="s">
        <v>1837</v>
      </c>
      <c r="S829" s="239">
        <f t="shared" si="131"/>
        <v>0.12083333333430346</v>
      </c>
      <c r="T829" s="239">
        <f t="shared" si="132"/>
        <v>0.24166666666133096</v>
      </c>
      <c r="U829" s="21">
        <f t="shared" si="133"/>
        <v>0.72500000000582077</v>
      </c>
      <c r="V829"/>
      <c r="W829" s="195">
        <v>1528</v>
      </c>
      <c r="X829" s="155" t="s">
        <v>1907</v>
      </c>
    </row>
    <row r="830" spans="1:24">
      <c r="A830" t="s">
        <v>18</v>
      </c>
      <c r="B830" s="155" t="s">
        <v>1908</v>
      </c>
      <c r="C830" s="187" t="s">
        <v>1105</v>
      </c>
      <c r="D830" t="s">
        <v>1305</v>
      </c>
      <c r="E830" s="155" t="s">
        <v>1106</v>
      </c>
      <c r="F830" s="38" t="s">
        <v>1884</v>
      </c>
      <c r="G830" s="209" t="s">
        <v>273</v>
      </c>
      <c r="H830" s="187" t="s">
        <v>1108</v>
      </c>
      <c r="I830" s="251">
        <v>45</v>
      </c>
      <c r="J830" s="251">
        <v>-130</v>
      </c>
      <c r="K830" s="179">
        <v>9</v>
      </c>
      <c r="L830" s="38">
        <v>2016</v>
      </c>
      <c r="M830" s="155" t="s">
        <v>1908</v>
      </c>
      <c r="N830" s="157">
        <v>42577.129166666666</v>
      </c>
      <c r="O830" s="157">
        <v>42577.179166666669</v>
      </c>
      <c r="P830" s="157">
        <v>42577.348611111112</v>
      </c>
      <c r="Q830" s="157">
        <v>42577.398611111108</v>
      </c>
      <c r="R830" s="38" t="s">
        <v>1909</v>
      </c>
      <c r="S830" s="239">
        <f t="shared" si="131"/>
        <v>0.16944444444379769</v>
      </c>
      <c r="T830" s="239">
        <f t="shared" si="132"/>
        <v>0.2694444444423425</v>
      </c>
      <c r="U830" s="21">
        <f t="shared" si="133"/>
        <v>1.0166666666627862</v>
      </c>
      <c r="V830"/>
      <c r="W830" s="38">
        <v>1541</v>
      </c>
      <c r="X830" s="155" t="s">
        <v>1910</v>
      </c>
    </row>
    <row r="831" spans="1:24">
      <c r="A831" t="s">
        <v>18</v>
      </c>
      <c r="B831" s="155" t="s">
        <v>1911</v>
      </c>
      <c r="C831" s="187" t="s">
        <v>1105</v>
      </c>
      <c r="D831" t="s">
        <v>1305</v>
      </c>
      <c r="E831" s="155" t="s">
        <v>1106</v>
      </c>
      <c r="F831" s="38" t="s">
        <v>1884</v>
      </c>
      <c r="G831" s="209" t="s">
        <v>273</v>
      </c>
      <c r="H831" s="187" t="s">
        <v>1108</v>
      </c>
      <c r="I831" s="251">
        <v>45</v>
      </c>
      <c r="J831" s="251">
        <v>-129</v>
      </c>
      <c r="K831" s="179">
        <v>9</v>
      </c>
      <c r="L831" s="38">
        <v>2016</v>
      </c>
      <c r="M831" s="155" t="s">
        <v>1911</v>
      </c>
      <c r="N831" s="157">
        <v>42576.634027777778</v>
      </c>
      <c r="O831" s="157">
        <v>42576.688888888886</v>
      </c>
      <c r="P831" s="157">
        <v>42576.98541666667</v>
      </c>
      <c r="Q831" s="157">
        <v>42577.036805555559</v>
      </c>
      <c r="R831" s="38" t="s">
        <v>1837</v>
      </c>
      <c r="S831" s="239">
        <f t="shared" si="131"/>
        <v>0.29652777778392192</v>
      </c>
      <c r="T831" s="239">
        <f t="shared" si="132"/>
        <v>0.40277777778101154</v>
      </c>
      <c r="U831" s="21">
        <f t="shared" si="133"/>
        <v>1.7791666667035315</v>
      </c>
      <c r="V831"/>
      <c r="W831" s="38">
        <v>1525</v>
      </c>
      <c r="X831" s="155" t="s">
        <v>1912</v>
      </c>
    </row>
    <row r="832" spans="1:24">
      <c r="A832" t="s">
        <v>18</v>
      </c>
      <c r="B832" s="155" t="s">
        <v>1913</v>
      </c>
      <c r="C832" s="187" t="s">
        <v>1105</v>
      </c>
      <c r="D832" t="s">
        <v>1305</v>
      </c>
      <c r="E832" s="155" t="s">
        <v>1106</v>
      </c>
      <c r="F832" s="38" t="s">
        <v>1884</v>
      </c>
      <c r="G832" s="209" t="s">
        <v>273</v>
      </c>
      <c r="H832" s="187" t="s">
        <v>1108</v>
      </c>
      <c r="I832" s="251">
        <v>45</v>
      </c>
      <c r="J832" s="251">
        <v>-129</v>
      </c>
      <c r="K832" s="179">
        <v>9</v>
      </c>
      <c r="L832" s="38">
        <v>2016</v>
      </c>
      <c r="M832" s="155" t="s">
        <v>1913</v>
      </c>
      <c r="N832" s="157">
        <v>42575.967361111114</v>
      </c>
      <c r="O832" s="157">
        <v>42576.043749999997</v>
      </c>
      <c r="P832" s="157">
        <v>42576.125</v>
      </c>
      <c r="Q832" s="157">
        <v>42576.211805555555</v>
      </c>
      <c r="R832" s="38" t="s">
        <v>1364</v>
      </c>
      <c r="S832" s="239">
        <f t="shared" si="131"/>
        <v>8.1250000002910383E-2</v>
      </c>
      <c r="T832" s="239">
        <f t="shared" si="132"/>
        <v>0.24444444444088731</v>
      </c>
      <c r="U832" s="21">
        <f t="shared" si="133"/>
        <v>0.4875000000174623</v>
      </c>
      <c r="V832"/>
      <c r="W832" s="50">
        <v>2610</v>
      </c>
      <c r="X832" s="155" t="s">
        <v>1889</v>
      </c>
    </row>
    <row r="833" spans="1:24">
      <c r="A833" t="s">
        <v>18</v>
      </c>
      <c r="B833" s="155" t="s">
        <v>1914</v>
      </c>
      <c r="C833" s="187" t="s">
        <v>1105</v>
      </c>
      <c r="D833" t="s">
        <v>1305</v>
      </c>
      <c r="E833" s="155" t="s">
        <v>1106</v>
      </c>
      <c r="F833" s="38" t="s">
        <v>1884</v>
      </c>
      <c r="G833" s="209" t="s">
        <v>273</v>
      </c>
      <c r="H833" s="187" t="s">
        <v>1108</v>
      </c>
      <c r="I833" s="251">
        <v>44</v>
      </c>
      <c r="J833" s="251">
        <v>-125</v>
      </c>
      <c r="K833" s="179">
        <v>10</v>
      </c>
      <c r="L833" s="38">
        <v>2016</v>
      </c>
      <c r="M833" s="155" t="s">
        <v>1914</v>
      </c>
      <c r="N833" s="157">
        <v>42574.832638888889</v>
      </c>
      <c r="O833" s="157">
        <v>42574.861805555556</v>
      </c>
      <c r="P833" s="157">
        <v>42574.920138888891</v>
      </c>
      <c r="Q833" s="157">
        <v>42574.947222222225</v>
      </c>
      <c r="R833" s="38" t="s">
        <v>1781</v>
      </c>
      <c r="S833" s="239">
        <f t="shared" si="131"/>
        <v>5.8333333334303461E-2</v>
      </c>
      <c r="T833" s="239">
        <f t="shared" si="132"/>
        <v>0.11458333333575865</v>
      </c>
      <c r="U833" s="21">
        <f t="shared" si="133"/>
        <v>0.35000000000582077</v>
      </c>
      <c r="V833"/>
      <c r="W833" s="50">
        <v>773</v>
      </c>
      <c r="X833" s="155" t="s">
        <v>1915</v>
      </c>
    </row>
    <row r="834" spans="1:24">
      <c r="A834" t="s">
        <v>18</v>
      </c>
      <c r="B834" s="155" t="s">
        <v>1916</v>
      </c>
      <c r="C834" s="187" t="s">
        <v>1105</v>
      </c>
      <c r="D834" t="s">
        <v>1305</v>
      </c>
      <c r="E834" s="155" t="s">
        <v>1106</v>
      </c>
      <c r="F834" s="38" t="s">
        <v>1884</v>
      </c>
      <c r="G834" s="209" t="s">
        <v>273</v>
      </c>
      <c r="H834" s="187" t="s">
        <v>1108</v>
      </c>
      <c r="I834" s="251">
        <v>44</v>
      </c>
      <c r="J834" s="251">
        <v>-125</v>
      </c>
      <c r="K834" s="179">
        <v>10</v>
      </c>
      <c r="L834" s="38">
        <v>2016</v>
      </c>
      <c r="M834" s="155" t="s">
        <v>1916</v>
      </c>
      <c r="N834" s="157">
        <v>42574.577777777777</v>
      </c>
      <c r="O834" s="157">
        <v>42574.634027777778</v>
      </c>
      <c r="P834" s="157">
        <v>42574.78125</v>
      </c>
      <c r="Q834" s="157">
        <v>42574.811111111114</v>
      </c>
      <c r="R834" s="38" t="s">
        <v>1781</v>
      </c>
      <c r="S834" s="239">
        <f t="shared" si="131"/>
        <v>0.14722222222189885</v>
      </c>
      <c r="T834" s="239">
        <f t="shared" si="132"/>
        <v>0.23333333333721384</v>
      </c>
      <c r="U834" s="21">
        <f t="shared" si="133"/>
        <v>0.88333333333139308</v>
      </c>
      <c r="V834"/>
      <c r="W834" s="50">
        <v>772</v>
      </c>
      <c r="X834" s="155" t="s">
        <v>1917</v>
      </c>
    </row>
    <row r="835" spans="1:24">
      <c r="A835" t="s">
        <v>18</v>
      </c>
      <c r="B835" s="155" t="s">
        <v>1918</v>
      </c>
      <c r="C835" s="187" t="s">
        <v>1105</v>
      </c>
      <c r="D835" t="s">
        <v>1305</v>
      </c>
      <c r="E835" s="155" t="s">
        <v>1106</v>
      </c>
      <c r="F835" s="38" t="s">
        <v>1884</v>
      </c>
      <c r="G835" s="209" t="s">
        <v>273</v>
      </c>
      <c r="H835" s="187" t="s">
        <v>1108</v>
      </c>
      <c r="I835" s="251">
        <v>44</v>
      </c>
      <c r="J835" s="251">
        <v>-125</v>
      </c>
      <c r="K835" s="179">
        <v>10</v>
      </c>
      <c r="L835" s="38">
        <v>2016</v>
      </c>
      <c r="M835" s="155" t="s">
        <v>1918</v>
      </c>
      <c r="N835" s="157">
        <v>42574.297222222223</v>
      </c>
      <c r="O835" s="157">
        <v>42574.334027777775</v>
      </c>
      <c r="P835" s="157">
        <v>42574.511111111111</v>
      </c>
      <c r="Q835" s="157">
        <v>42574.54791666667</v>
      </c>
      <c r="R835" s="38" t="s">
        <v>1781</v>
      </c>
      <c r="S835" s="239">
        <f t="shared" si="131"/>
        <v>0.17708333333575865</v>
      </c>
      <c r="T835" s="239">
        <f t="shared" si="132"/>
        <v>0.25069444444670808</v>
      </c>
      <c r="U835" s="21">
        <f t="shared" si="133"/>
        <v>1.0625000000145519</v>
      </c>
      <c r="V835"/>
      <c r="W835" s="50">
        <v>777</v>
      </c>
      <c r="X835" s="155" t="s">
        <v>1919</v>
      </c>
    </row>
    <row r="836" spans="1:24">
      <c r="A836" t="s">
        <v>18</v>
      </c>
      <c r="B836" s="155" t="s">
        <v>1920</v>
      </c>
      <c r="C836" s="187" t="s">
        <v>1105</v>
      </c>
      <c r="D836" t="s">
        <v>1305</v>
      </c>
      <c r="E836" s="155" t="s">
        <v>1106</v>
      </c>
      <c r="F836" s="38" t="s">
        <v>1884</v>
      </c>
      <c r="G836" s="209" t="s">
        <v>273</v>
      </c>
      <c r="H836" s="187" t="s">
        <v>1108</v>
      </c>
      <c r="I836" s="251">
        <v>44</v>
      </c>
      <c r="J836" s="251">
        <v>-124</v>
      </c>
      <c r="K836" s="179">
        <v>10</v>
      </c>
      <c r="L836" s="38">
        <v>2016</v>
      </c>
      <c r="M836" s="155" t="s">
        <v>1920</v>
      </c>
      <c r="N836" s="157">
        <v>42573.688888888886</v>
      </c>
      <c r="O836" s="157">
        <v>42573.713888888888</v>
      </c>
      <c r="P836" s="157">
        <v>42573.839583333334</v>
      </c>
      <c r="Q836" s="157">
        <v>42573.862500000003</v>
      </c>
      <c r="R836" s="38" t="s">
        <v>1893</v>
      </c>
      <c r="S836" s="239">
        <f t="shared" si="131"/>
        <v>0.12569444444670808</v>
      </c>
      <c r="T836" s="239">
        <f t="shared" si="132"/>
        <v>0.17361111111677019</v>
      </c>
      <c r="U836" s="21">
        <f t="shared" si="133"/>
        <v>0.75416666668024845</v>
      </c>
      <c r="V836"/>
      <c r="W836" s="50">
        <v>580</v>
      </c>
      <c r="X836" s="155" t="s">
        <v>1921</v>
      </c>
    </row>
    <row r="837" spans="1:24">
      <c r="A837" t="s">
        <v>18</v>
      </c>
      <c r="B837" s="155" t="s">
        <v>1922</v>
      </c>
      <c r="C837" s="187" t="s">
        <v>1105</v>
      </c>
      <c r="D837" t="s">
        <v>1305</v>
      </c>
      <c r="E837" s="155" t="s">
        <v>1106</v>
      </c>
      <c r="F837" s="38" t="s">
        <v>1884</v>
      </c>
      <c r="G837" s="209" t="s">
        <v>273</v>
      </c>
      <c r="H837" s="187" t="s">
        <v>1108</v>
      </c>
      <c r="I837" s="251">
        <v>44</v>
      </c>
      <c r="J837" s="251">
        <v>-124</v>
      </c>
      <c r="K837" s="179">
        <v>10</v>
      </c>
      <c r="L837" s="38">
        <v>2016</v>
      </c>
      <c r="M837" s="155" t="s">
        <v>1922</v>
      </c>
      <c r="N837" s="157">
        <v>42573.390277777777</v>
      </c>
      <c r="O837" s="157">
        <v>42573.404861111114</v>
      </c>
      <c r="P837" s="157">
        <v>42573.493055555555</v>
      </c>
      <c r="Q837" s="157">
        <v>42573.502083333333</v>
      </c>
      <c r="R837" s="38" t="s">
        <v>1616</v>
      </c>
      <c r="S837" s="239">
        <f t="shared" si="131"/>
        <v>8.819444444088731E-2</v>
      </c>
      <c r="T837" s="239">
        <f t="shared" si="132"/>
        <v>0.11180555555620231</v>
      </c>
      <c r="U837" s="21">
        <f t="shared" si="133"/>
        <v>0.52916666664532386</v>
      </c>
      <c r="V837"/>
      <c r="W837" s="50">
        <v>82</v>
      </c>
      <c r="X837" s="155" t="s">
        <v>1919</v>
      </c>
    </row>
    <row r="838" spans="1:24">
      <c r="A838" t="s">
        <v>18</v>
      </c>
      <c r="B838" s="155" t="s">
        <v>1923</v>
      </c>
      <c r="C838" s="187" t="s">
        <v>1105</v>
      </c>
      <c r="D838" t="s">
        <v>1305</v>
      </c>
      <c r="E838" s="155" t="s">
        <v>1106</v>
      </c>
      <c r="F838" s="38" t="s">
        <v>1884</v>
      </c>
      <c r="G838" s="209" t="s">
        <v>273</v>
      </c>
      <c r="H838" s="187" t="s">
        <v>1108</v>
      </c>
      <c r="I838" s="251">
        <v>44</v>
      </c>
      <c r="J838" s="251">
        <v>-124</v>
      </c>
      <c r="K838" s="179">
        <v>10</v>
      </c>
      <c r="L838" s="38">
        <v>2016</v>
      </c>
      <c r="M838" s="155" t="s">
        <v>1923</v>
      </c>
      <c r="N838" s="157">
        <v>42573.291666666664</v>
      </c>
      <c r="O838" s="157">
        <v>42573.313888888886</v>
      </c>
      <c r="P838" s="157">
        <v>42573.350694444445</v>
      </c>
      <c r="Q838" s="157">
        <v>42573.365972222222</v>
      </c>
      <c r="R838" s="38" t="s">
        <v>1616</v>
      </c>
      <c r="S838" s="239">
        <f t="shared" si="131"/>
        <v>3.680555555911269E-2</v>
      </c>
      <c r="T838" s="239">
        <f t="shared" si="132"/>
        <v>7.4305555557657499E-2</v>
      </c>
      <c r="U838" s="21">
        <f t="shared" si="133"/>
        <v>0.22083333335467614</v>
      </c>
      <c r="V838"/>
      <c r="W838" s="50">
        <v>82</v>
      </c>
      <c r="X838" s="155" t="s">
        <v>1919</v>
      </c>
    </row>
    <row r="839" spans="1:24">
      <c r="A839" t="s">
        <v>18</v>
      </c>
      <c r="B839" s="155" t="s">
        <v>1924</v>
      </c>
      <c r="C839" s="187" t="s">
        <v>1105</v>
      </c>
      <c r="D839" t="s">
        <v>1305</v>
      </c>
      <c r="E839" s="155" t="s">
        <v>1106</v>
      </c>
      <c r="F839" s="38" t="s">
        <v>1884</v>
      </c>
      <c r="G839" s="209" t="s">
        <v>273</v>
      </c>
      <c r="H839" s="187" t="s">
        <v>1108</v>
      </c>
      <c r="I839" s="251">
        <v>44</v>
      </c>
      <c r="J839" s="251">
        <v>-124</v>
      </c>
      <c r="K839" s="179">
        <v>10</v>
      </c>
      <c r="L839" s="38">
        <v>2016</v>
      </c>
      <c r="M839" s="155" t="s">
        <v>1924</v>
      </c>
      <c r="N839" s="157">
        <v>42573.097222222219</v>
      </c>
      <c r="O839" s="157">
        <v>42573.125</v>
      </c>
      <c r="P839" s="157">
        <v>42573.245138888888</v>
      </c>
      <c r="Q839" s="157">
        <v>42573.261805555558</v>
      </c>
      <c r="R839" s="38" t="s">
        <v>1616</v>
      </c>
      <c r="S839" s="239">
        <f t="shared" si="131"/>
        <v>0.12013888888759539</v>
      </c>
      <c r="T839" s="239">
        <f t="shared" si="132"/>
        <v>0.16458333333866904</v>
      </c>
      <c r="U839" s="21">
        <f t="shared" si="133"/>
        <v>0.72083333332557231</v>
      </c>
      <c r="V839"/>
      <c r="W839" s="50">
        <v>80</v>
      </c>
      <c r="X839" s="155" t="s">
        <v>1919</v>
      </c>
    </row>
    <row r="840" spans="1:24">
      <c r="A840" t="s">
        <v>18</v>
      </c>
      <c r="B840" s="155" t="s">
        <v>1925</v>
      </c>
      <c r="C840" s="187" t="s">
        <v>1105</v>
      </c>
      <c r="D840" t="s">
        <v>1305</v>
      </c>
      <c r="E840" s="155" t="s">
        <v>1106</v>
      </c>
      <c r="F840" s="38" t="s">
        <v>1884</v>
      </c>
      <c r="G840" s="209" t="s">
        <v>273</v>
      </c>
      <c r="H840" s="187" t="s">
        <v>1108</v>
      </c>
      <c r="I840" s="251">
        <v>44</v>
      </c>
      <c r="J840" s="251">
        <v>-125</v>
      </c>
      <c r="K840" s="179">
        <v>10</v>
      </c>
      <c r="L840" s="38">
        <v>2016</v>
      </c>
      <c r="M840" s="155" t="s">
        <v>1925</v>
      </c>
      <c r="N840" s="157">
        <v>42571.06527777778</v>
      </c>
      <c r="O840" s="157">
        <v>42571.102083333331</v>
      </c>
      <c r="P840" s="157">
        <v>42571.272222222222</v>
      </c>
      <c r="Q840" s="157">
        <v>42571.365277777775</v>
      </c>
      <c r="R840" s="38" t="s">
        <v>1799</v>
      </c>
      <c r="S840" s="239">
        <f t="shared" si="131"/>
        <v>0.17013888889050577</v>
      </c>
      <c r="T840" s="239">
        <f t="shared" si="132"/>
        <v>0.29999999999563443</v>
      </c>
      <c r="U840" s="21">
        <f t="shared" si="133"/>
        <v>1.0208333333430346</v>
      </c>
      <c r="V840"/>
      <c r="W840" s="50">
        <v>1048</v>
      </c>
      <c r="X840" s="155" t="s">
        <v>1926</v>
      </c>
    </row>
    <row r="841" spans="1:24">
      <c r="A841" t="s">
        <v>18</v>
      </c>
      <c r="B841" s="155" t="s">
        <v>1927</v>
      </c>
      <c r="C841" s="187" t="s">
        <v>1105</v>
      </c>
      <c r="D841" t="s">
        <v>1305</v>
      </c>
      <c r="E841" s="155" t="s">
        <v>1106</v>
      </c>
      <c r="F841" s="38" t="s">
        <v>1884</v>
      </c>
      <c r="G841" s="209" t="s">
        <v>273</v>
      </c>
      <c r="H841" s="187" t="s">
        <v>1108</v>
      </c>
      <c r="I841" s="251">
        <v>44</v>
      </c>
      <c r="J841" s="251">
        <v>-124</v>
      </c>
      <c r="K841" s="179">
        <v>10</v>
      </c>
      <c r="L841" s="38">
        <v>2016</v>
      </c>
      <c r="M841" s="155" t="s">
        <v>1927</v>
      </c>
      <c r="N841" s="157">
        <v>42570.496527777781</v>
      </c>
      <c r="O841" s="157">
        <v>42570.524305555555</v>
      </c>
      <c r="P841" s="157">
        <v>42570.834027777775</v>
      </c>
      <c r="Q841" s="157">
        <v>42570.874305555553</v>
      </c>
      <c r="R841" s="38" t="s">
        <v>1928</v>
      </c>
      <c r="S841" s="239">
        <f t="shared" si="131"/>
        <v>0.30972222222044365</v>
      </c>
      <c r="T841" s="239">
        <f t="shared" si="132"/>
        <v>0.37777777777228039</v>
      </c>
      <c r="U841" s="21">
        <f t="shared" si="133"/>
        <v>1.8583333333226619</v>
      </c>
      <c r="V841"/>
      <c r="W841" s="50">
        <v>582</v>
      </c>
      <c r="X841" s="155" t="s">
        <v>1929</v>
      </c>
    </row>
    <row r="842" spans="1:24">
      <c r="A842" t="s">
        <v>18</v>
      </c>
      <c r="B842" s="155" t="s">
        <v>1930</v>
      </c>
      <c r="C842" s="187" t="s">
        <v>1105</v>
      </c>
      <c r="D842" t="s">
        <v>1305</v>
      </c>
      <c r="E842" s="155" t="s">
        <v>1106</v>
      </c>
      <c r="F842" s="38" t="s">
        <v>1884</v>
      </c>
      <c r="G842" s="209" t="s">
        <v>273</v>
      </c>
      <c r="H842" s="187" t="s">
        <v>1108</v>
      </c>
      <c r="I842" s="251">
        <v>44</v>
      </c>
      <c r="J842" s="251">
        <v>-125</v>
      </c>
      <c r="K842" s="179">
        <v>10</v>
      </c>
      <c r="L842" s="38">
        <v>2016</v>
      </c>
      <c r="M842" s="155" t="s">
        <v>1930</v>
      </c>
      <c r="N842" s="157">
        <v>42569.98333333333</v>
      </c>
      <c r="O842" s="157">
        <v>42570.05972222222</v>
      </c>
      <c r="P842" s="157">
        <v>42570.354861111111</v>
      </c>
      <c r="Q842" s="157">
        <v>42570.384027777778</v>
      </c>
      <c r="R842" s="38" t="s">
        <v>1931</v>
      </c>
      <c r="S842" s="239">
        <f t="shared" si="131"/>
        <v>0.29513888889050577</v>
      </c>
      <c r="T842" s="239">
        <f t="shared" si="132"/>
        <v>0.40069444444816327</v>
      </c>
      <c r="U842" s="21">
        <f t="shared" si="133"/>
        <v>1.7708333333430346</v>
      </c>
      <c r="V842"/>
      <c r="W842" s="50">
        <v>777</v>
      </c>
      <c r="X842" s="155" t="s">
        <v>1932</v>
      </c>
    </row>
    <row r="843" spans="1:24">
      <c r="A843" t="s">
        <v>18</v>
      </c>
      <c r="B843" s="155" t="s">
        <v>1933</v>
      </c>
      <c r="C843" s="187" t="s">
        <v>1105</v>
      </c>
      <c r="D843" t="s">
        <v>1305</v>
      </c>
      <c r="E843" s="155" t="s">
        <v>1106</v>
      </c>
      <c r="F843" s="38" t="s">
        <v>1884</v>
      </c>
      <c r="G843" s="209" t="s">
        <v>273</v>
      </c>
      <c r="H843" s="187" t="s">
        <v>1108</v>
      </c>
      <c r="I843" s="251">
        <v>44</v>
      </c>
      <c r="J843" s="251">
        <v>-124</v>
      </c>
      <c r="K843" s="179">
        <v>10</v>
      </c>
      <c r="L843" s="38">
        <v>2016</v>
      </c>
      <c r="M843" s="155" t="s">
        <v>1933</v>
      </c>
      <c r="N843" s="157">
        <v>42569.258333333331</v>
      </c>
      <c r="O843" s="157">
        <v>42569.279861111114</v>
      </c>
      <c r="P843" s="157">
        <v>42569.463194444441</v>
      </c>
      <c r="Q843" s="157">
        <v>42569.495138888888</v>
      </c>
      <c r="R843" s="38" t="s">
        <v>1660</v>
      </c>
      <c r="S843" s="239">
        <f t="shared" si="131"/>
        <v>0.1833333333270275</v>
      </c>
      <c r="T843" s="239">
        <f t="shared" si="132"/>
        <v>0.23680555555620231</v>
      </c>
      <c r="U843" s="21">
        <f t="shared" si="133"/>
        <v>1.099999999962165</v>
      </c>
      <c r="V843"/>
      <c r="W843" s="50">
        <v>584</v>
      </c>
      <c r="X843" s="155" t="s">
        <v>1934</v>
      </c>
    </row>
    <row r="844" spans="1:24">
      <c r="A844" t="s">
        <v>18</v>
      </c>
      <c r="B844" s="155" t="s">
        <v>1935</v>
      </c>
      <c r="C844" s="187" t="s">
        <v>1105</v>
      </c>
      <c r="D844" t="s">
        <v>1305</v>
      </c>
      <c r="E844" s="155" t="s">
        <v>1106</v>
      </c>
      <c r="F844" s="38" t="s">
        <v>1884</v>
      </c>
      <c r="G844" s="209" t="s">
        <v>273</v>
      </c>
      <c r="H844" s="187" t="s">
        <v>1108</v>
      </c>
      <c r="I844" s="251">
        <v>44</v>
      </c>
      <c r="J844" s="251">
        <v>-124</v>
      </c>
      <c r="K844" s="179">
        <v>10</v>
      </c>
      <c r="L844" s="38">
        <v>2016</v>
      </c>
      <c r="M844" s="155" t="s">
        <v>1935</v>
      </c>
      <c r="N844" s="157">
        <v>42569.138194444444</v>
      </c>
      <c r="O844" s="157">
        <v>42569.15902777778</v>
      </c>
      <c r="P844" s="157">
        <v>42569.202777777777</v>
      </c>
      <c r="Q844" s="157">
        <v>42569.227083333331</v>
      </c>
      <c r="R844" s="38" t="s">
        <v>1660</v>
      </c>
      <c r="S844" s="239">
        <f t="shared" si="131"/>
        <v>4.3749999997089617E-2</v>
      </c>
      <c r="T844" s="239">
        <f t="shared" si="132"/>
        <v>8.8888888887595385E-2</v>
      </c>
      <c r="U844" s="21">
        <f t="shared" si="133"/>
        <v>0.2624999999825377</v>
      </c>
      <c r="V844"/>
      <c r="W844" s="50">
        <v>196</v>
      </c>
      <c r="X844" s="155" t="s">
        <v>1756</v>
      </c>
    </row>
    <row r="845" spans="1:24">
      <c r="A845" t="s">
        <v>18</v>
      </c>
      <c r="B845" s="155" t="s">
        <v>1936</v>
      </c>
      <c r="C845" s="187" t="s">
        <v>1105</v>
      </c>
      <c r="D845" t="s">
        <v>1305</v>
      </c>
      <c r="E845" s="155" t="s">
        <v>1106</v>
      </c>
      <c r="F845" s="38" t="s">
        <v>1884</v>
      </c>
      <c r="G845" s="209" t="s">
        <v>273</v>
      </c>
      <c r="H845" s="187" t="s">
        <v>1108</v>
      </c>
      <c r="I845" s="251">
        <v>44</v>
      </c>
      <c r="J845" s="251">
        <v>-124</v>
      </c>
      <c r="K845" s="179">
        <v>10</v>
      </c>
      <c r="L845" s="38">
        <v>2016</v>
      </c>
      <c r="M845" s="155" t="s">
        <v>1936</v>
      </c>
      <c r="N845" s="157">
        <v>42568.979861111111</v>
      </c>
      <c r="O845" s="157">
        <v>42569.012499999997</v>
      </c>
      <c r="P845" s="157">
        <v>42569.072916666664</v>
      </c>
      <c r="Q845" s="157">
        <v>42569.095138888886</v>
      </c>
      <c r="R845" s="38" t="s">
        <v>1660</v>
      </c>
      <c r="S845" s="239">
        <f t="shared" si="131"/>
        <v>6.0416666667151731E-2</v>
      </c>
      <c r="T845" s="239">
        <f t="shared" si="132"/>
        <v>0.11527777777519077</v>
      </c>
      <c r="U845" s="21">
        <f t="shared" si="133"/>
        <v>0.36250000000291038</v>
      </c>
      <c r="V845"/>
      <c r="W845" s="50">
        <v>200</v>
      </c>
      <c r="X845" s="155" t="s">
        <v>1756</v>
      </c>
    </row>
    <row r="846" spans="1:24">
      <c r="A846" t="s">
        <v>18</v>
      </c>
      <c r="B846" s="155" t="s">
        <v>1937</v>
      </c>
      <c r="C846" s="187" t="s">
        <v>1105</v>
      </c>
      <c r="D846" t="s">
        <v>1305</v>
      </c>
      <c r="E846" s="155" t="s">
        <v>1106</v>
      </c>
      <c r="F846" s="38" t="s">
        <v>1884</v>
      </c>
      <c r="G846" s="209" t="s">
        <v>273</v>
      </c>
      <c r="H846" s="187" t="s">
        <v>1108</v>
      </c>
      <c r="I846" s="251">
        <v>44</v>
      </c>
      <c r="J846" s="251">
        <v>-125</v>
      </c>
      <c r="K846" s="179">
        <v>10</v>
      </c>
      <c r="L846" s="38">
        <v>2016</v>
      </c>
      <c r="M846" s="155" t="s">
        <v>1937</v>
      </c>
      <c r="N846" s="157">
        <v>42568.545138888891</v>
      </c>
      <c r="O846" s="157">
        <v>42568.565972222219</v>
      </c>
      <c r="P846" s="157">
        <v>42568.743750000001</v>
      </c>
      <c r="Q846" s="157">
        <v>42568.820138888892</v>
      </c>
      <c r="R846" s="38" t="s">
        <v>1938</v>
      </c>
      <c r="S846" s="239">
        <f t="shared" si="131"/>
        <v>0.17777777778246673</v>
      </c>
      <c r="T846" s="239">
        <f t="shared" si="132"/>
        <v>0.27500000000145519</v>
      </c>
      <c r="U846" s="21">
        <f t="shared" si="133"/>
        <v>1.0666666666948004</v>
      </c>
      <c r="V846"/>
      <c r="W846" s="50">
        <v>2902</v>
      </c>
      <c r="X846" s="155" t="s">
        <v>1939</v>
      </c>
    </row>
    <row r="847" spans="1:24">
      <c r="A847" t="s">
        <v>18</v>
      </c>
      <c r="B847" s="155" t="s">
        <v>1940</v>
      </c>
      <c r="C847" s="187" t="s">
        <v>1105</v>
      </c>
      <c r="D847" t="s">
        <v>1305</v>
      </c>
      <c r="E847" s="155" t="s">
        <v>1106</v>
      </c>
      <c r="F847" s="38" t="s">
        <v>1884</v>
      </c>
      <c r="G847" s="209" t="s">
        <v>273</v>
      </c>
      <c r="H847" s="187" t="s">
        <v>1108</v>
      </c>
      <c r="I847" s="251">
        <v>44</v>
      </c>
      <c r="J847" s="251">
        <v>-125</v>
      </c>
      <c r="K847" s="179">
        <v>10</v>
      </c>
      <c r="L847" s="38">
        <v>2016</v>
      </c>
      <c r="M847" s="155" t="s">
        <v>1940</v>
      </c>
      <c r="N847" s="157">
        <v>42568.426388888889</v>
      </c>
      <c r="O847" s="157">
        <v>42568.443749999999</v>
      </c>
      <c r="P847" s="157">
        <v>42568.481944444444</v>
      </c>
      <c r="Q847" s="157">
        <v>42568.50277777778</v>
      </c>
      <c r="R847" s="38" t="s">
        <v>1941</v>
      </c>
      <c r="S847" s="239">
        <f t="shared" si="131"/>
        <v>3.8194444445252884E-2</v>
      </c>
      <c r="T847" s="239">
        <f t="shared" si="132"/>
        <v>7.6388888890505768E-2</v>
      </c>
      <c r="U847" s="21">
        <f t="shared" si="133"/>
        <v>0.22916666667151731</v>
      </c>
      <c r="V847"/>
      <c r="W847" s="50">
        <v>195</v>
      </c>
      <c r="X847" s="155" t="s">
        <v>1939</v>
      </c>
    </row>
    <row r="848" spans="1:24">
      <c r="A848" t="s">
        <v>18</v>
      </c>
      <c r="B848" s="155" t="s">
        <v>1942</v>
      </c>
      <c r="C848" s="187" t="s">
        <v>1105</v>
      </c>
      <c r="D848" t="s">
        <v>1305</v>
      </c>
      <c r="E848" s="155" t="s">
        <v>1106</v>
      </c>
      <c r="F848" s="38" t="s">
        <v>1884</v>
      </c>
      <c r="G848" s="209" t="s">
        <v>273</v>
      </c>
      <c r="H848" s="187" t="s">
        <v>1108</v>
      </c>
      <c r="I848" s="251">
        <v>44</v>
      </c>
      <c r="J848" s="251">
        <v>-125</v>
      </c>
      <c r="K848" s="179">
        <v>10</v>
      </c>
      <c r="L848" s="38">
        <v>2016</v>
      </c>
      <c r="M848" s="155" t="s">
        <v>1942</v>
      </c>
      <c r="N848" s="157">
        <v>42568.311805555553</v>
      </c>
      <c r="O848" s="157">
        <v>42568.333437499998</v>
      </c>
      <c r="P848" s="157">
        <v>42568.370833333334</v>
      </c>
      <c r="Q848" s="157">
        <v>42568.393750000003</v>
      </c>
      <c r="R848" s="38" t="s">
        <v>1941</v>
      </c>
      <c r="S848" s="239">
        <f t="shared" si="131"/>
        <v>3.7395833336631767E-2</v>
      </c>
      <c r="T848" s="239">
        <f t="shared" si="132"/>
        <v>8.1944444449618459E-2</v>
      </c>
      <c r="U848" s="21">
        <f t="shared" si="133"/>
        <v>0.2243750000197906</v>
      </c>
      <c r="V848"/>
      <c r="W848" s="50">
        <v>198</v>
      </c>
      <c r="X848" s="155" t="s">
        <v>1939</v>
      </c>
    </row>
    <row r="849" spans="1:24">
      <c r="A849" t="s">
        <v>18</v>
      </c>
      <c r="B849" s="155" t="s">
        <v>1943</v>
      </c>
      <c r="C849" s="187" t="s">
        <v>1105</v>
      </c>
      <c r="D849" t="s">
        <v>1305</v>
      </c>
      <c r="E849" s="155" t="s">
        <v>1106</v>
      </c>
      <c r="F849" s="38" t="s">
        <v>1884</v>
      </c>
      <c r="G849" s="209" t="s">
        <v>273</v>
      </c>
      <c r="H849" s="187" t="s">
        <v>1108</v>
      </c>
      <c r="I849" s="251">
        <v>44</v>
      </c>
      <c r="J849" s="251">
        <v>-125</v>
      </c>
      <c r="K849" s="179">
        <v>10</v>
      </c>
      <c r="L849" s="38">
        <v>2016</v>
      </c>
      <c r="M849" s="155" t="s">
        <v>1943</v>
      </c>
      <c r="N849" s="157">
        <v>42567.854166666664</v>
      </c>
      <c r="O849" s="157">
        <v>42567.935416666667</v>
      </c>
      <c r="P849" s="157">
        <v>42568.129861111112</v>
      </c>
      <c r="Q849" s="157">
        <v>42568.214583333334</v>
      </c>
      <c r="R849" s="38" t="s">
        <v>1944</v>
      </c>
      <c r="S849" s="239">
        <f t="shared" si="131"/>
        <v>0.19444444444525288</v>
      </c>
      <c r="T849" s="239">
        <f t="shared" si="132"/>
        <v>0.36041666667006211</v>
      </c>
      <c r="U849" s="21">
        <f t="shared" si="133"/>
        <v>1.1666666666715173</v>
      </c>
      <c r="V849"/>
      <c r="W849" s="50">
        <v>2905</v>
      </c>
      <c r="X849" s="155" t="s">
        <v>1939</v>
      </c>
    </row>
    <row r="850" spans="1:24">
      <c r="A850" t="s">
        <v>18</v>
      </c>
      <c r="B850" s="155" t="s">
        <v>1945</v>
      </c>
      <c r="C850" s="187" t="s">
        <v>1105</v>
      </c>
      <c r="D850" t="s">
        <v>1305</v>
      </c>
      <c r="E850" s="155" t="s">
        <v>1106</v>
      </c>
      <c r="F850" s="38" t="s">
        <v>1884</v>
      </c>
      <c r="G850" s="209" t="s">
        <v>273</v>
      </c>
      <c r="H850" s="187" t="s">
        <v>1108</v>
      </c>
      <c r="I850" s="251">
        <v>44</v>
      </c>
      <c r="J850" s="251">
        <v>-125</v>
      </c>
      <c r="K850" s="179">
        <v>10</v>
      </c>
      <c r="L850" s="38">
        <v>2016</v>
      </c>
      <c r="M850" s="155" t="s">
        <v>1945</v>
      </c>
      <c r="N850" s="184">
        <v>42566.880555555559</v>
      </c>
      <c r="O850" s="184">
        <v>42566.970138888886</v>
      </c>
      <c r="P850" s="184">
        <v>42567.150694444441</v>
      </c>
      <c r="Q850" s="184">
        <v>42567.237500000003</v>
      </c>
      <c r="R850" s="38" t="s">
        <v>1946</v>
      </c>
      <c r="S850" s="239">
        <f t="shared" si="131"/>
        <v>0.18055555555474712</v>
      </c>
      <c r="T850" s="239">
        <f t="shared" si="132"/>
        <v>0.35694444444379769</v>
      </c>
      <c r="U850" s="21">
        <f t="shared" si="133"/>
        <v>1.0833333333284827</v>
      </c>
      <c r="V850"/>
      <c r="W850" s="50">
        <v>2902</v>
      </c>
      <c r="X850" s="155" t="s">
        <v>1947</v>
      </c>
    </row>
    <row r="851" spans="1:24">
      <c r="A851" t="s">
        <v>18</v>
      </c>
      <c r="B851" s="155" t="s">
        <v>1948</v>
      </c>
      <c r="C851" s="187" t="s">
        <v>1105</v>
      </c>
      <c r="D851" t="s">
        <v>1305</v>
      </c>
      <c r="E851" s="155" t="s">
        <v>1106</v>
      </c>
      <c r="F851" s="38" t="s">
        <v>1884</v>
      </c>
      <c r="G851" s="209" t="s">
        <v>273</v>
      </c>
      <c r="H851" s="187" t="s">
        <v>1108</v>
      </c>
      <c r="I851" s="251">
        <v>45</v>
      </c>
      <c r="J851" s="251">
        <v>-129</v>
      </c>
      <c r="K851" s="179">
        <v>9</v>
      </c>
      <c r="L851" s="38">
        <v>2016</v>
      </c>
      <c r="M851" s="155" t="s">
        <v>1948</v>
      </c>
      <c r="N851" s="157">
        <v>42565.322916666664</v>
      </c>
      <c r="O851" s="157">
        <v>42565.370138888888</v>
      </c>
      <c r="P851" s="157">
        <v>42565.435416666667</v>
      </c>
      <c r="Q851" s="157">
        <v>42565.484027777777</v>
      </c>
      <c r="R851" s="38" t="s">
        <v>1949</v>
      </c>
      <c r="S851" s="239">
        <f t="shared" si="131"/>
        <v>6.5277777779556345E-2</v>
      </c>
      <c r="T851" s="239">
        <f t="shared" si="132"/>
        <v>0.16111111111240461</v>
      </c>
      <c r="U851" s="21">
        <f t="shared" si="133"/>
        <v>0.39166666667733807</v>
      </c>
      <c r="V851"/>
      <c r="W851" s="50">
        <v>1521</v>
      </c>
      <c r="X851" s="155" t="s">
        <v>1765</v>
      </c>
    </row>
    <row r="852" spans="1:24">
      <c r="A852" t="s">
        <v>18</v>
      </c>
      <c r="B852" s="155" t="s">
        <v>1950</v>
      </c>
      <c r="C852" s="187" t="s">
        <v>1105</v>
      </c>
      <c r="D852" t="s">
        <v>1305</v>
      </c>
      <c r="E852" s="155" t="s">
        <v>1106</v>
      </c>
      <c r="F852" s="38" t="s">
        <v>1884</v>
      </c>
      <c r="G852" s="209" t="s">
        <v>273</v>
      </c>
      <c r="H852" s="187" t="s">
        <v>1108</v>
      </c>
      <c r="I852" s="251">
        <v>45</v>
      </c>
      <c r="J852" s="251">
        <v>-129</v>
      </c>
      <c r="K852" s="179">
        <v>9</v>
      </c>
      <c r="L852" s="38">
        <v>2016</v>
      </c>
      <c r="M852" s="155" t="s">
        <v>1950</v>
      </c>
      <c r="N852" s="157">
        <v>42565.084027777775</v>
      </c>
      <c r="O852" s="157">
        <v>42565.127083333333</v>
      </c>
      <c r="P852" s="157">
        <v>42565.192361111112</v>
      </c>
      <c r="Q852" s="157">
        <v>42565.213194444441</v>
      </c>
      <c r="R852" s="38" t="s">
        <v>1951</v>
      </c>
      <c r="S852" s="239">
        <f t="shared" si="131"/>
        <v>6.5277777779556345E-2</v>
      </c>
      <c r="T852" s="239">
        <f t="shared" si="132"/>
        <v>0.12916666666569654</v>
      </c>
      <c r="U852" s="21">
        <f t="shared" si="133"/>
        <v>0.39166666667733807</v>
      </c>
      <c r="V852"/>
      <c r="W852" s="50">
        <v>193</v>
      </c>
      <c r="X852" s="155" t="s">
        <v>1885</v>
      </c>
    </row>
    <row r="853" spans="1:24">
      <c r="A853" t="s">
        <v>18</v>
      </c>
      <c r="B853" s="155" t="s">
        <v>1952</v>
      </c>
      <c r="C853" s="187" t="s">
        <v>1105</v>
      </c>
      <c r="D853" t="s">
        <v>1305</v>
      </c>
      <c r="E853" s="155" t="s">
        <v>1106</v>
      </c>
      <c r="F853" s="38" t="s">
        <v>1884</v>
      </c>
      <c r="G853" s="209" t="s">
        <v>273</v>
      </c>
      <c r="H853" s="187" t="s">
        <v>1108</v>
      </c>
      <c r="I853" s="251">
        <v>45</v>
      </c>
      <c r="J853" s="251">
        <v>-129</v>
      </c>
      <c r="K853" s="179">
        <v>9</v>
      </c>
      <c r="L853" s="38">
        <v>2016</v>
      </c>
      <c r="M853" s="155" t="s">
        <v>1952</v>
      </c>
      <c r="N853" s="157">
        <v>42564.861111111109</v>
      </c>
      <c r="O853" s="157">
        <v>42564.90347222222</v>
      </c>
      <c r="P853" s="157">
        <v>42565.00277777778</v>
      </c>
      <c r="Q853" s="157">
        <v>42565.029861111114</v>
      </c>
      <c r="R853" s="38" t="s">
        <v>1953</v>
      </c>
      <c r="S853" s="239">
        <f t="shared" si="131"/>
        <v>9.930555555911269E-2</v>
      </c>
      <c r="T853" s="239">
        <f t="shared" si="132"/>
        <v>0.16875000000436557</v>
      </c>
      <c r="U853" s="21">
        <f t="shared" si="133"/>
        <v>0.59583333335467614</v>
      </c>
      <c r="V853"/>
      <c r="W853" s="50">
        <v>201</v>
      </c>
      <c r="X853" s="155" t="s">
        <v>1885</v>
      </c>
    </row>
    <row r="854" spans="1:24">
      <c r="A854" t="s">
        <v>18</v>
      </c>
      <c r="B854" s="155" t="s">
        <v>1954</v>
      </c>
      <c r="C854" s="187" t="s">
        <v>1105</v>
      </c>
      <c r="D854" t="s">
        <v>1305</v>
      </c>
      <c r="E854" s="155" t="s">
        <v>1106</v>
      </c>
      <c r="F854" s="38" t="s">
        <v>1884</v>
      </c>
      <c r="G854" s="209" t="s">
        <v>273</v>
      </c>
      <c r="H854" s="187" t="s">
        <v>1108</v>
      </c>
      <c r="I854" s="251">
        <v>45</v>
      </c>
      <c r="J854" s="251">
        <v>-129</v>
      </c>
      <c r="K854" s="179">
        <v>9</v>
      </c>
      <c r="L854" s="38">
        <v>2016</v>
      </c>
      <c r="M854" s="155" t="s">
        <v>1954</v>
      </c>
      <c r="N854" s="157">
        <v>42564.572222222225</v>
      </c>
      <c r="O854" s="157">
        <v>42564.595138888886</v>
      </c>
      <c r="P854" s="157">
        <v>42564.693055555559</v>
      </c>
      <c r="Q854" s="157">
        <v>42564.707638888889</v>
      </c>
      <c r="R854" s="38" t="s">
        <v>1953</v>
      </c>
      <c r="S854" s="239">
        <f t="shared" si="131"/>
        <v>9.7916666672972497E-2</v>
      </c>
      <c r="T854" s="239">
        <f t="shared" si="132"/>
        <v>0.13541666666424135</v>
      </c>
      <c r="U854" s="21">
        <f t="shared" si="133"/>
        <v>0.58750000003783498</v>
      </c>
      <c r="V854"/>
      <c r="W854" s="50">
        <v>205</v>
      </c>
      <c r="X854" s="155" t="s">
        <v>1885</v>
      </c>
    </row>
    <row r="855" spans="1:24">
      <c r="A855" t="s">
        <v>18</v>
      </c>
      <c r="B855" s="155" t="s">
        <v>1955</v>
      </c>
      <c r="C855" s="187" t="s">
        <v>1105</v>
      </c>
      <c r="D855" t="s">
        <v>1305</v>
      </c>
      <c r="E855" s="155" t="s">
        <v>1106</v>
      </c>
      <c r="F855" s="38" t="s">
        <v>1884</v>
      </c>
      <c r="G855" s="209" t="s">
        <v>273</v>
      </c>
      <c r="H855" s="187" t="s">
        <v>1108</v>
      </c>
      <c r="I855" s="251">
        <v>45</v>
      </c>
      <c r="J855" s="251">
        <v>-129</v>
      </c>
      <c r="K855" s="179">
        <v>9</v>
      </c>
      <c r="L855" s="38">
        <v>2016</v>
      </c>
      <c r="M855" s="155" t="s">
        <v>1955</v>
      </c>
      <c r="N855" s="157">
        <v>42564.061805555553</v>
      </c>
      <c r="O855" s="157">
        <v>42564.163888888892</v>
      </c>
      <c r="P855" s="157">
        <v>42564.443055555559</v>
      </c>
      <c r="Q855" s="157">
        <v>42564.524305555555</v>
      </c>
      <c r="R855" s="38" t="s">
        <v>1956</v>
      </c>
      <c r="S855" s="239">
        <f t="shared" si="131"/>
        <v>0.27916666666715173</v>
      </c>
      <c r="T855" s="239">
        <f t="shared" si="132"/>
        <v>0.46250000000145519</v>
      </c>
      <c r="U855" s="21">
        <f t="shared" si="133"/>
        <v>1.6750000000029104</v>
      </c>
      <c r="V855"/>
      <c r="W855" s="50">
        <v>2608</v>
      </c>
      <c r="X855" s="155" t="s">
        <v>1765</v>
      </c>
    </row>
    <row r="856" spans="1:24">
      <c r="A856" t="s">
        <v>18</v>
      </c>
      <c r="B856" s="155" t="s">
        <v>1957</v>
      </c>
      <c r="C856" s="187" t="s">
        <v>1105</v>
      </c>
      <c r="D856" t="s">
        <v>1305</v>
      </c>
      <c r="E856" s="155" t="s">
        <v>1106</v>
      </c>
      <c r="F856" s="38" t="s">
        <v>1884</v>
      </c>
      <c r="G856" s="209" t="s">
        <v>273</v>
      </c>
      <c r="H856" s="187" t="s">
        <v>1108</v>
      </c>
      <c r="I856" s="251">
        <v>45</v>
      </c>
      <c r="J856" s="251">
        <v>-129</v>
      </c>
      <c r="K856" s="179">
        <v>9</v>
      </c>
      <c r="L856" s="38">
        <v>2016</v>
      </c>
      <c r="M856" s="155" t="s">
        <v>1957</v>
      </c>
      <c r="N856" s="157">
        <v>42563.558333333334</v>
      </c>
      <c r="O856" s="157">
        <v>42563.658333333333</v>
      </c>
      <c r="P856" s="157">
        <v>42563.893055555556</v>
      </c>
      <c r="Q856" s="157">
        <v>42563.970833333333</v>
      </c>
      <c r="R856" s="38" t="s">
        <v>1958</v>
      </c>
      <c r="S856" s="239">
        <f t="shared" si="131"/>
        <v>0.23472222222335404</v>
      </c>
      <c r="T856" s="239">
        <f t="shared" si="132"/>
        <v>0.41249999999854481</v>
      </c>
      <c r="U856" s="21">
        <f t="shared" si="133"/>
        <v>1.4083333333401242</v>
      </c>
      <c r="V856"/>
      <c r="W856" s="50">
        <v>2606</v>
      </c>
      <c r="X856" s="155" t="s">
        <v>1765</v>
      </c>
    </row>
    <row r="857" spans="1:24">
      <c r="A857" t="s">
        <v>18</v>
      </c>
      <c r="B857" s="209" t="s">
        <v>1959</v>
      </c>
      <c r="C857" t="s">
        <v>1101</v>
      </c>
      <c r="D857" t="s">
        <v>1305</v>
      </c>
      <c r="E857" t="s">
        <v>1102</v>
      </c>
      <c r="F857" s="38" t="s">
        <v>1103</v>
      </c>
      <c r="G857" s="224" t="s">
        <v>273</v>
      </c>
      <c r="H857" t="s">
        <v>1104</v>
      </c>
      <c r="I857" s="249">
        <v>47.95961964</v>
      </c>
      <c r="J857" s="249">
        <v>-129.12466035</v>
      </c>
      <c r="K857" s="38">
        <v>9</v>
      </c>
      <c r="L857" s="38">
        <v>2016</v>
      </c>
      <c r="M857" s="209" t="s">
        <v>1959</v>
      </c>
      <c r="N857" s="157">
        <v>42551.39166666667</v>
      </c>
      <c r="O857" s="157">
        <v>42551.502083333333</v>
      </c>
      <c r="P857" s="157">
        <v>42551.691666666666</v>
      </c>
      <c r="Q857" s="157">
        <v>42551.736805555556</v>
      </c>
      <c r="R857" s="38" t="s">
        <v>1960</v>
      </c>
      <c r="S857" s="239">
        <f>P857 - O857</f>
        <v>0.18958333333284827</v>
      </c>
      <c r="T857" s="239">
        <f>Q857 - N857</f>
        <v>0.34513888888614019</v>
      </c>
      <c r="U857" s="21">
        <f>((VALUE(S857)) * 24) * 0.25</f>
        <v>1.1374999999970896</v>
      </c>
      <c r="V857"/>
      <c r="W857" s="249">
        <v>1250</v>
      </c>
      <c r="X857" s="187" t="s">
        <v>1961</v>
      </c>
    </row>
    <row r="858" spans="1:24">
      <c r="A858" t="s">
        <v>18</v>
      </c>
      <c r="B858" s="155" t="s">
        <v>1962</v>
      </c>
      <c r="C858" t="s">
        <v>1101</v>
      </c>
      <c r="D858" t="s">
        <v>1305</v>
      </c>
      <c r="E858" t="s">
        <v>1102</v>
      </c>
      <c r="F858" s="38" t="s">
        <v>1103</v>
      </c>
      <c r="G858" s="224" t="s">
        <v>273</v>
      </c>
      <c r="H858" t="s">
        <v>1104</v>
      </c>
      <c r="I858" s="249">
        <v>47.95961964</v>
      </c>
      <c r="J858" s="249">
        <v>-129.12466035</v>
      </c>
      <c r="K858" s="38">
        <v>9</v>
      </c>
      <c r="L858" s="38">
        <v>2016</v>
      </c>
      <c r="M858" s="155" t="s">
        <v>1962</v>
      </c>
      <c r="N858" s="157">
        <v>42552.295138888891</v>
      </c>
      <c r="O858" s="157">
        <v>42552.343055555553</v>
      </c>
      <c r="P858" s="157">
        <v>42553.643750000003</v>
      </c>
      <c r="Q858" s="157">
        <v>42553.688888888886</v>
      </c>
      <c r="R858" s="38" t="s">
        <v>1960</v>
      </c>
      <c r="S858" s="239">
        <f>P858 - O858</f>
        <v>1.3006944444496185</v>
      </c>
      <c r="T858" s="239">
        <f>Q858 - N858</f>
        <v>1.3937499999956344</v>
      </c>
      <c r="U858" s="21">
        <f>((VALUE(S858)) * 24) * 0.25</f>
        <v>7.8041666666977108</v>
      </c>
      <c r="V858"/>
      <c r="W858" s="249">
        <v>1317</v>
      </c>
      <c r="X858" s="187" t="s">
        <v>1963</v>
      </c>
    </row>
    <row r="859" spans="1:24">
      <c r="A859" t="s">
        <v>18</v>
      </c>
      <c r="B859" s="155" t="s">
        <v>1964</v>
      </c>
      <c r="C859" t="s">
        <v>1101</v>
      </c>
      <c r="D859" t="s">
        <v>1305</v>
      </c>
      <c r="E859" t="s">
        <v>1102</v>
      </c>
      <c r="F859" s="38" t="s">
        <v>1103</v>
      </c>
      <c r="G859" s="224" t="s">
        <v>273</v>
      </c>
      <c r="H859" t="s">
        <v>1104</v>
      </c>
      <c r="I859" s="249">
        <v>47.95961964</v>
      </c>
      <c r="J859" s="249">
        <v>-129.12466035</v>
      </c>
      <c r="K859" s="38">
        <v>9</v>
      </c>
      <c r="L859" s="38">
        <v>2016</v>
      </c>
      <c r="M859" s="155" t="s">
        <v>1964</v>
      </c>
      <c r="N859" s="157">
        <v>42554.719444444447</v>
      </c>
      <c r="O859" s="157"/>
      <c r="P859" s="157"/>
      <c r="Q859" s="157">
        <v>42554.738194444442</v>
      </c>
      <c r="S859" s="239">
        <f>P859 - O859</f>
        <v>0</v>
      </c>
      <c r="T859" s="239">
        <f>Q859 - N859</f>
        <v>1.8749999995634425E-2</v>
      </c>
      <c r="U859" s="21">
        <f>((VALUE(S859)) * 24) * 0.25</f>
        <v>0</v>
      </c>
      <c r="V859"/>
      <c r="W859" s="249">
        <v>0</v>
      </c>
      <c r="X859" s="187" t="s">
        <v>1965</v>
      </c>
    </row>
    <row r="860" spans="1:24">
      <c r="A860" t="s">
        <v>18</v>
      </c>
      <c r="B860" s="155" t="s">
        <v>1966</v>
      </c>
      <c r="C860" t="s">
        <v>1101</v>
      </c>
      <c r="D860" t="s">
        <v>1305</v>
      </c>
      <c r="E860" t="s">
        <v>1102</v>
      </c>
      <c r="F860" s="38" t="s">
        <v>1103</v>
      </c>
      <c r="G860" s="224" t="s">
        <v>273</v>
      </c>
      <c r="H860" t="s">
        <v>1104</v>
      </c>
      <c r="I860" s="249">
        <v>47.95961964</v>
      </c>
      <c r="J860" s="249">
        <v>-129.12466035</v>
      </c>
      <c r="K860" s="38">
        <v>9</v>
      </c>
      <c r="L860" s="38">
        <v>2016</v>
      </c>
      <c r="M860" s="155" t="s">
        <v>1966</v>
      </c>
      <c r="N860" s="157">
        <v>42556.547222222223</v>
      </c>
      <c r="O860" s="157">
        <v>42556.587500000001</v>
      </c>
      <c r="P860" s="157">
        <v>42556.746527777781</v>
      </c>
      <c r="Q860" s="157">
        <v>42556.78125</v>
      </c>
      <c r="R860" s="38" t="s">
        <v>1960</v>
      </c>
      <c r="S860" s="239">
        <f>P860 - O860</f>
        <v>0.15902777777955635</v>
      </c>
      <c r="T860" s="239">
        <f>Q860 - N860</f>
        <v>0.23402777777664596</v>
      </c>
      <c r="U860" s="21">
        <f>((VALUE(S860)) * 24) * 0.25</f>
        <v>0.95416666667733807</v>
      </c>
      <c r="V860"/>
      <c r="W860" s="249">
        <v>1249</v>
      </c>
      <c r="X860" s="187" t="s">
        <v>1967</v>
      </c>
    </row>
    <row r="861" spans="1:24">
      <c r="A861" t="s">
        <v>18</v>
      </c>
      <c r="B861" s="155" t="s">
        <v>1968</v>
      </c>
      <c r="C861" s="155" t="s">
        <v>1098</v>
      </c>
      <c r="D861" t="s">
        <v>1305</v>
      </c>
      <c r="E861" t="s">
        <v>1099</v>
      </c>
      <c r="F861" s="155" t="s">
        <v>1969</v>
      </c>
      <c r="G861" s="224" t="s">
        <v>273</v>
      </c>
      <c r="H861" s="155" t="s">
        <v>1004</v>
      </c>
      <c r="I861" s="249">
        <v>48.427462130000002</v>
      </c>
      <c r="J861" s="249">
        <v>-126.17430521999999</v>
      </c>
      <c r="K861" s="38">
        <v>9</v>
      </c>
      <c r="L861" s="38">
        <v>2016</v>
      </c>
      <c r="M861" s="155" t="s">
        <v>1968</v>
      </c>
      <c r="N861" s="157">
        <v>42546.056250000001</v>
      </c>
      <c r="O861" s="157">
        <v>42546.074999999997</v>
      </c>
      <c r="P861" s="157">
        <v>42546.157638888886</v>
      </c>
      <c r="Q861" s="157">
        <v>42546.184027777781</v>
      </c>
      <c r="R861" s="38" t="s">
        <v>1970</v>
      </c>
      <c r="S861" s="239">
        <f t="shared" ref="S861:S881" si="134">P861 - O861</f>
        <v>8.2638888889050577E-2</v>
      </c>
      <c r="T861" s="239">
        <f t="shared" ref="T861:T881" si="135">Q861 - N861</f>
        <v>0.12777777777955635</v>
      </c>
      <c r="U861" s="21">
        <f t="shared" ref="U861:U881" si="136">((VALUE(S861)) * 24) * 0.25</f>
        <v>0.49583333333430346</v>
      </c>
      <c r="W861" s="254">
        <v>394</v>
      </c>
      <c r="X861" s="187" t="s">
        <v>1971</v>
      </c>
    </row>
    <row r="862" spans="1:24">
      <c r="A862" t="s">
        <v>18</v>
      </c>
      <c r="B862" s="155" t="s">
        <v>1972</v>
      </c>
      <c r="C862" s="155" t="s">
        <v>1098</v>
      </c>
      <c r="D862" t="s">
        <v>1305</v>
      </c>
      <c r="E862" t="s">
        <v>1099</v>
      </c>
      <c r="F862" s="155" t="s">
        <v>1969</v>
      </c>
      <c r="G862" s="224" t="s">
        <v>273</v>
      </c>
      <c r="H862" s="155" t="s">
        <v>1004</v>
      </c>
      <c r="I862" s="249">
        <v>48.699892920000003</v>
      </c>
      <c r="J862" s="249">
        <v>-126.87245554</v>
      </c>
      <c r="K862" s="38">
        <v>9</v>
      </c>
      <c r="L862" s="38">
        <v>2016</v>
      </c>
      <c r="M862" s="155" t="s">
        <v>1972</v>
      </c>
      <c r="N862" s="157">
        <v>42545.743055555555</v>
      </c>
      <c r="O862" s="157">
        <v>42545.806250000001</v>
      </c>
      <c r="P862" s="157">
        <v>42545.847916666666</v>
      </c>
      <c r="Q862" s="157">
        <v>42545.897222222222</v>
      </c>
      <c r="R862" s="38" t="s">
        <v>1960</v>
      </c>
      <c r="S862" s="239">
        <f t="shared" si="134"/>
        <v>4.1666666664241347E-2</v>
      </c>
      <c r="T862" s="239">
        <f t="shared" si="135"/>
        <v>0.15416666666715173</v>
      </c>
      <c r="U862" s="21">
        <f t="shared" si="136"/>
        <v>0.24999999998544808</v>
      </c>
      <c r="V862"/>
      <c r="W862" s="254">
        <v>1314</v>
      </c>
      <c r="X862" s="187" t="s">
        <v>1973</v>
      </c>
    </row>
    <row r="863" spans="1:24">
      <c r="A863" t="s">
        <v>18</v>
      </c>
      <c r="B863" s="155" t="s">
        <v>1974</v>
      </c>
      <c r="C863" s="155" t="s">
        <v>1098</v>
      </c>
      <c r="D863" t="s">
        <v>1305</v>
      </c>
      <c r="E863" t="s">
        <v>1099</v>
      </c>
      <c r="F863" s="155" t="s">
        <v>1969</v>
      </c>
      <c r="G863" s="224" t="s">
        <v>273</v>
      </c>
      <c r="H863" s="155" t="s">
        <v>1004</v>
      </c>
      <c r="I863" s="249">
        <v>48.670710450000001</v>
      </c>
      <c r="J863" s="249">
        <v>-126.84770741</v>
      </c>
      <c r="K863" s="38">
        <v>9</v>
      </c>
      <c r="L863" s="38">
        <v>2016</v>
      </c>
      <c r="M863" s="155" t="s">
        <v>1974</v>
      </c>
      <c r="N863" s="157">
        <v>42545.481944444444</v>
      </c>
      <c r="O863" s="157">
        <v>42545.527083333334</v>
      </c>
      <c r="P863" s="157">
        <v>42545.548611111109</v>
      </c>
      <c r="Q863" s="157">
        <v>42545.589583333334</v>
      </c>
      <c r="R863" s="38" t="s">
        <v>1960</v>
      </c>
      <c r="S863" s="239">
        <f t="shared" si="134"/>
        <v>2.1527777775190771E-2</v>
      </c>
      <c r="T863" s="239">
        <f t="shared" si="135"/>
        <v>0.10763888889050577</v>
      </c>
      <c r="U863" s="21">
        <f t="shared" si="136"/>
        <v>0.12916666665114462</v>
      </c>
      <c r="V863"/>
      <c r="W863" s="254">
        <v>1256</v>
      </c>
      <c r="X863" s="187" t="s">
        <v>1975</v>
      </c>
    </row>
    <row r="864" spans="1:24">
      <c r="A864" t="s">
        <v>18</v>
      </c>
      <c r="B864" s="155" t="s">
        <v>1976</v>
      </c>
      <c r="C864" s="155" t="s">
        <v>1098</v>
      </c>
      <c r="D864" t="s">
        <v>1305</v>
      </c>
      <c r="E864" t="s">
        <v>1099</v>
      </c>
      <c r="F864" s="155" t="s">
        <v>1969</v>
      </c>
      <c r="G864" s="224" t="s">
        <v>273</v>
      </c>
      <c r="H864" s="155" t="s">
        <v>1004</v>
      </c>
      <c r="I864" s="237">
        <v>48.67124776</v>
      </c>
      <c r="J864" s="237">
        <v>-126.84853792</v>
      </c>
      <c r="K864" s="38">
        <v>9</v>
      </c>
      <c r="L864" s="38">
        <v>2016</v>
      </c>
      <c r="M864" s="155" t="s">
        <v>1976</v>
      </c>
      <c r="N864" s="157">
        <v>42544.961805555555</v>
      </c>
      <c r="O864" s="157">
        <v>42545.005555555559</v>
      </c>
      <c r="P864" s="157">
        <v>42545.282638888886</v>
      </c>
      <c r="Q864" s="157">
        <v>42545.322222222225</v>
      </c>
      <c r="R864" s="38" t="s">
        <v>1960</v>
      </c>
      <c r="S864" s="239">
        <f t="shared" si="134"/>
        <v>0.2770833333270275</v>
      </c>
      <c r="T864" s="239">
        <f t="shared" si="135"/>
        <v>0.36041666667006211</v>
      </c>
      <c r="U864" s="21">
        <f t="shared" si="136"/>
        <v>1.662499999962165</v>
      </c>
      <c r="V864"/>
      <c r="W864" s="254">
        <v>1256</v>
      </c>
      <c r="X864" s="187" t="s">
        <v>1977</v>
      </c>
    </row>
    <row r="865" spans="1:24">
      <c r="A865" t="s">
        <v>18</v>
      </c>
      <c r="B865" s="155" t="s">
        <v>1978</v>
      </c>
      <c r="C865" s="155" t="s">
        <v>1098</v>
      </c>
      <c r="D865" t="s">
        <v>1305</v>
      </c>
      <c r="E865" t="s">
        <v>1099</v>
      </c>
      <c r="F865" s="155" t="s">
        <v>1969</v>
      </c>
      <c r="G865" s="224" t="s">
        <v>273</v>
      </c>
      <c r="H865" s="155" t="s">
        <v>1004</v>
      </c>
      <c r="I865" s="249">
        <v>48.699410010000001</v>
      </c>
      <c r="J865" s="249">
        <v>-126.87239789</v>
      </c>
      <c r="K865" s="38">
        <v>9</v>
      </c>
      <c r="L865" s="38">
        <v>2016</v>
      </c>
      <c r="M865" s="155" t="s">
        <v>1978</v>
      </c>
      <c r="N865" s="157">
        <v>42544.713888888888</v>
      </c>
      <c r="O865" s="157">
        <v>42544.767361111109</v>
      </c>
      <c r="P865" s="157">
        <v>42544.895138888889</v>
      </c>
      <c r="Q865" s="157">
        <v>42544.9375</v>
      </c>
      <c r="R865" s="38" t="s">
        <v>1960</v>
      </c>
      <c r="S865" s="239">
        <f t="shared" si="134"/>
        <v>0.12777777777955635</v>
      </c>
      <c r="T865" s="239">
        <f t="shared" si="135"/>
        <v>0.22361111111240461</v>
      </c>
      <c r="U865" s="21">
        <f t="shared" si="136"/>
        <v>0.76666666667733807</v>
      </c>
      <c r="V865"/>
      <c r="W865" s="254">
        <v>1316</v>
      </c>
      <c r="X865" s="187" t="s">
        <v>1979</v>
      </c>
    </row>
    <row r="866" spans="1:24">
      <c r="A866" t="s">
        <v>18</v>
      </c>
      <c r="B866" s="155" t="s">
        <v>1980</v>
      </c>
      <c r="C866" s="155" t="s">
        <v>1098</v>
      </c>
      <c r="D866" t="s">
        <v>1305</v>
      </c>
      <c r="E866" t="s">
        <v>1099</v>
      </c>
      <c r="F866" s="155" t="s">
        <v>1969</v>
      </c>
      <c r="G866" s="224" t="s">
        <v>273</v>
      </c>
      <c r="H866" s="155" t="s">
        <v>1004</v>
      </c>
      <c r="I866" s="249">
        <v>48.670948060000001</v>
      </c>
      <c r="J866" s="249">
        <v>-126.84714525</v>
      </c>
      <c r="K866" s="38">
        <v>9</v>
      </c>
      <c r="L866" s="38">
        <v>2016</v>
      </c>
      <c r="M866" s="155" t="s">
        <v>1980</v>
      </c>
      <c r="N866" s="157">
        <v>42544.249305555553</v>
      </c>
      <c r="O866" s="157">
        <v>42544.293749999997</v>
      </c>
      <c r="P866" s="157">
        <v>42544.586805555555</v>
      </c>
      <c r="Q866" s="157">
        <v>42544.637499999997</v>
      </c>
      <c r="R866" s="38" t="s">
        <v>1960</v>
      </c>
      <c r="S866" s="239">
        <f t="shared" si="134"/>
        <v>0.2930555555576575</v>
      </c>
      <c r="T866" s="239">
        <f t="shared" si="135"/>
        <v>0.38819444444379769</v>
      </c>
      <c r="U866" s="21">
        <f t="shared" si="136"/>
        <v>1.758333333345945</v>
      </c>
      <c r="V866"/>
      <c r="W866" s="254">
        <v>1260</v>
      </c>
      <c r="X866" s="187" t="s">
        <v>1981</v>
      </c>
    </row>
    <row r="867" spans="1:24">
      <c r="A867" t="s">
        <v>18</v>
      </c>
      <c r="B867" s="155" t="s">
        <v>1982</v>
      </c>
      <c r="C867" s="155" t="s">
        <v>1098</v>
      </c>
      <c r="D867" t="s">
        <v>1305</v>
      </c>
      <c r="E867" t="s">
        <v>1099</v>
      </c>
      <c r="F867" s="155" t="s">
        <v>1969</v>
      </c>
      <c r="G867" s="224" t="s">
        <v>273</v>
      </c>
      <c r="H867" s="155" t="s">
        <v>1004</v>
      </c>
      <c r="I867" s="237">
        <v>47.906231120000001</v>
      </c>
      <c r="J867" s="237">
        <v>-127.62061122999999</v>
      </c>
      <c r="K867" s="38">
        <v>9</v>
      </c>
      <c r="L867" s="38">
        <v>2016</v>
      </c>
      <c r="M867" s="155" t="s">
        <v>1982</v>
      </c>
      <c r="N867" s="157">
        <v>42543.818055555559</v>
      </c>
      <c r="O867" s="157">
        <v>42543.901388888888</v>
      </c>
      <c r="P867" s="157">
        <v>42543.944444444445</v>
      </c>
      <c r="Q867" s="157">
        <v>42544.012499999997</v>
      </c>
      <c r="R867" s="38" t="s">
        <v>1983</v>
      </c>
      <c r="S867" s="239">
        <f t="shared" si="134"/>
        <v>4.3055555557657499E-2</v>
      </c>
      <c r="T867" s="239">
        <f t="shared" si="135"/>
        <v>0.19444444443797693</v>
      </c>
      <c r="U867" s="21">
        <f t="shared" si="136"/>
        <v>0.25833333334594499</v>
      </c>
      <c r="V867"/>
      <c r="W867" s="255">
        <v>2640</v>
      </c>
      <c r="X867" s="155" t="s">
        <v>1984</v>
      </c>
    </row>
    <row r="868" spans="1:24">
      <c r="A868" t="s">
        <v>18</v>
      </c>
      <c r="B868" s="155" t="s">
        <v>1985</v>
      </c>
      <c r="C868" s="155" t="s">
        <v>1098</v>
      </c>
      <c r="D868" t="s">
        <v>1305</v>
      </c>
      <c r="E868" t="s">
        <v>1099</v>
      </c>
      <c r="F868" s="155" t="s">
        <v>1969</v>
      </c>
      <c r="G868" s="224" t="s">
        <v>273</v>
      </c>
      <c r="H868" s="155" t="s">
        <v>1004</v>
      </c>
      <c r="I868" s="249">
        <v>47.764136090000001</v>
      </c>
      <c r="J868" s="249">
        <v>-128.05819631</v>
      </c>
      <c r="K868" s="38">
        <v>9</v>
      </c>
      <c r="L868" s="38">
        <v>2016</v>
      </c>
      <c r="M868" s="155" t="s">
        <v>1985</v>
      </c>
      <c r="N868" s="157">
        <v>42543.49722222222</v>
      </c>
      <c r="O868" s="157">
        <v>42543.597222222219</v>
      </c>
      <c r="P868" s="157">
        <v>42543.643750000003</v>
      </c>
      <c r="Q868" s="157">
        <v>42543.719444444447</v>
      </c>
      <c r="R868" s="38" t="s">
        <v>1983</v>
      </c>
      <c r="S868" s="239">
        <f t="shared" si="134"/>
        <v>4.652777778392192E-2</v>
      </c>
      <c r="T868" s="239">
        <f t="shared" si="135"/>
        <v>0.22222222222626442</v>
      </c>
      <c r="U868" s="21">
        <f t="shared" si="136"/>
        <v>0.27916666670353152</v>
      </c>
      <c r="V868"/>
      <c r="W868" s="254">
        <v>2365</v>
      </c>
      <c r="X868" s="155" t="s">
        <v>1986</v>
      </c>
    </row>
    <row r="869" spans="1:24">
      <c r="A869" t="s">
        <v>18</v>
      </c>
      <c r="B869" s="155" t="s">
        <v>1987</v>
      </c>
      <c r="C869" s="155" t="s">
        <v>1098</v>
      </c>
      <c r="D869" t="s">
        <v>1305</v>
      </c>
      <c r="E869" t="s">
        <v>1099</v>
      </c>
      <c r="F869" s="155" t="s">
        <v>1969</v>
      </c>
      <c r="G869" s="224" t="s">
        <v>273</v>
      </c>
      <c r="H869" s="155" t="s">
        <v>1988</v>
      </c>
      <c r="I869" s="249">
        <v>47.95961964</v>
      </c>
      <c r="J869" s="249">
        <v>-129.12466035</v>
      </c>
      <c r="K869" s="38">
        <v>9</v>
      </c>
      <c r="L869" s="38">
        <v>2016</v>
      </c>
      <c r="M869" s="155" t="s">
        <v>1987</v>
      </c>
      <c r="N869" s="157">
        <v>42542.440972222219</v>
      </c>
      <c r="O869" s="157">
        <v>42542.513194444444</v>
      </c>
      <c r="P869" s="157">
        <v>42542.779861111114</v>
      </c>
      <c r="Q869" s="157">
        <v>42542.839583333334</v>
      </c>
      <c r="R869" s="38" t="s">
        <v>1563</v>
      </c>
      <c r="S869" s="239">
        <f t="shared" si="134"/>
        <v>0.26666666667006211</v>
      </c>
      <c r="T869" s="239">
        <f t="shared" si="135"/>
        <v>0.398611111115315</v>
      </c>
      <c r="U869" s="21">
        <f t="shared" si="136"/>
        <v>1.6000000000203727</v>
      </c>
      <c r="V869"/>
      <c r="W869" s="254">
        <v>2359</v>
      </c>
      <c r="X869" s="155" t="s">
        <v>1989</v>
      </c>
    </row>
    <row r="870" spans="1:24">
      <c r="A870" t="s">
        <v>18</v>
      </c>
      <c r="B870" s="155" t="s">
        <v>1990</v>
      </c>
      <c r="C870" s="155" t="s">
        <v>1098</v>
      </c>
      <c r="D870" t="s">
        <v>1305</v>
      </c>
      <c r="E870" t="s">
        <v>1099</v>
      </c>
      <c r="F870" s="155" t="s">
        <v>1969</v>
      </c>
      <c r="G870" s="224" t="s">
        <v>273</v>
      </c>
      <c r="H870" s="155" t="s">
        <v>1988</v>
      </c>
      <c r="I870" s="249"/>
      <c r="J870" s="249"/>
      <c r="K870" s="38">
        <v>9</v>
      </c>
      <c r="L870" s="38">
        <v>2016</v>
      </c>
      <c r="M870" s="155" t="s">
        <v>1990</v>
      </c>
      <c r="N870" s="157">
        <v>42541.956944444442</v>
      </c>
      <c r="O870" s="157"/>
      <c r="P870" s="157"/>
      <c r="Q870" s="157">
        <v>42542.09097222222</v>
      </c>
      <c r="R870" s="38" t="s">
        <v>1563</v>
      </c>
      <c r="S870" s="239">
        <f t="shared" si="134"/>
        <v>0</v>
      </c>
      <c r="T870" s="239">
        <f t="shared" si="135"/>
        <v>0.13402777777810115</v>
      </c>
      <c r="U870" s="21">
        <f t="shared" si="136"/>
        <v>0</v>
      </c>
      <c r="V870"/>
      <c r="W870" s="254"/>
      <c r="X870" s="155" t="s">
        <v>1991</v>
      </c>
    </row>
    <row r="871" spans="1:24">
      <c r="A871" t="s">
        <v>18</v>
      </c>
      <c r="B871" s="155" t="s">
        <v>1992</v>
      </c>
      <c r="C871" s="155" t="s">
        <v>1098</v>
      </c>
      <c r="D871" t="s">
        <v>1305</v>
      </c>
      <c r="E871" t="s">
        <v>1099</v>
      </c>
      <c r="F871" s="155" t="s">
        <v>1969</v>
      </c>
      <c r="G871" s="224" t="s">
        <v>273</v>
      </c>
      <c r="H871" s="155" t="s">
        <v>1988</v>
      </c>
      <c r="I871" s="249">
        <v>47.959726430000003</v>
      </c>
      <c r="J871" s="249">
        <v>-129.12426173</v>
      </c>
      <c r="K871" s="38">
        <v>9</v>
      </c>
      <c r="L871" s="38">
        <v>2016</v>
      </c>
      <c r="M871" s="155" t="s">
        <v>1992</v>
      </c>
      <c r="N871" s="157">
        <v>42541.179166666669</v>
      </c>
      <c r="O871" s="157">
        <v>42541.256944444445</v>
      </c>
      <c r="P871" s="157">
        <v>42541.771527777775</v>
      </c>
      <c r="Q871" s="157">
        <v>42541.85</v>
      </c>
      <c r="R871" s="38" t="s">
        <v>1563</v>
      </c>
      <c r="S871" s="239">
        <f t="shared" si="134"/>
        <v>0.51458333332993789</v>
      </c>
      <c r="T871" s="239">
        <f t="shared" si="135"/>
        <v>0.67083333332993789</v>
      </c>
      <c r="U871" s="21">
        <f t="shared" si="136"/>
        <v>3.0874999999796273</v>
      </c>
      <c r="V871"/>
      <c r="W871" s="254">
        <v>2361</v>
      </c>
      <c r="X871" s="155" t="s">
        <v>1993</v>
      </c>
    </row>
    <row r="872" spans="1:24">
      <c r="A872" t="s">
        <v>18</v>
      </c>
      <c r="B872" s="155" t="s">
        <v>1994</v>
      </c>
      <c r="C872" s="155" t="s">
        <v>1098</v>
      </c>
      <c r="D872" t="s">
        <v>1305</v>
      </c>
      <c r="E872" t="s">
        <v>1099</v>
      </c>
      <c r="F872" s="155" t="s">
        <v>1969</v>
      </c>
      <c r="G872" s="224" t="s">
        <v>273</v>
      </c>
      <c r="H872" s="155" t="s">
        <v>1988</v>
      </c>
      <c r="I872" s="237">
        <v>47.973712640000002</v>
      </c>
      <c r="J872" s="237">
        <v>-129.08216795000001</v>
      </c>
      <c r="K872" s="38">
        <v>9</v>
      </c>
      <c r="L872" s="38">
        <v>2016</v>
      </c>
      <c r="M872" s="155" t="s">
        <v>1994</v>
      </c>
      <c r="N872" s="157">
        <v>42540.593055555553</v>
      </c>
      <c r="O872" s="157">
        <v>42540.676388888889</v>
      </c>
      <c r="P872" s="157">
        <v>42541.022916666669</v>
      </c>
      <c r="Q872" s="157">
        <v>42541.095138888886</v>
      </c>
      <c r="R872" s="38" t="s">
        <v>1995</v>
      </c>
      <c r="S872" s="239">
        <f t="shared" si="134"/>
        <v>0.34652777777955635</v>
      </c>
      <c r="T872" s="239">
        <f t="shared" si="135"/>
        <v>0.50208333333284827</v>
      </c>
      <c r="U872" s="21">
        <f t="shared" si="136"/>
        <v>2.0791666666773381</v>
      </c>
      <c r="V872"/>
      <c r="W872" s="255">
        <v>2153</v>
      </c>
      <c r="X872" s="155" t="s">
        <v>1996</v>
      </c>
    </row>
    <row r="873" spans="1:24">
      <c r="A873" t="s">
        <v>18</v>
      </c>
      <c r="B873" s="155" t="s">
        <v>1997</v>
      </c>
      <c r="C873" s="155" t="s">
        <v>1098</v>
      </c>
      <c r="D873" t="s">
        <v>1305</v>
      </c>
      <c r="E873" t="s">
        <v>1099</v>
      </c>
      <c r="F873" s="155" t="s">
        <v>1969</v>
      </c>
      <c r="G873" s="224" t="s">
        <v>273</v>
      </c>
      <c r="H873" s="155" t="s">
        <v>1988</v>
      </c>
      <c r="I873" s="249">
        <v>47.923751959999997</v>
      </c>
      <c r="J873" s="249">
        <v>-129.10804322000001</v>
      </c>
      <c r="K873" s="38">
        <v>9</v>
      </c>
      <c r="L873" s="38">
        <v>2016</v>
      </c>
      <c r="M873" s="155" t="s">
        <v>1997</v>
      </c>
      <c r="N873" s="157">
        <v>42539.880555555559</v>
      </c>
      <c r="O873" s="157">
        <v>42540.022222222222</v>
      </c>
      <c r="P873" s="157">
        <v>42540.440972222219</v>
      </c>
      <c r="Q873" s="157">
        <v>42540.519444444442</v>
      </c>
      <c r="R873" s="38" t="s">
        <v>1998</v>
      </c>
      <c r="S873" s="239">
        <f t="shared" si="134"/>
        <v>0.41874999999708962</v>
      </c>
      <c r="T873" s="239">
        <f t="shared" si="135"/>
        <v>0.63888888888322981</v>
      </c>
      <c r="U873" s="21">
        <f t="shared" si="136"/>
        <v>2.5124999999825377</v>
      </c>
      <c r="V873"/>
      <c r="W873" s="254">
        <v>2279</v>
      </c>
      <c r="X873" s="155" t="s">
        <v>1999</v>
      </c>
    </row>
    <row r="874" spans="1:24">
      <c r="A874" t="s">
        <v>18</v>
      </c>
      <c r="B874" s="155" t="s">
        <v>2000</v>
      </c>
      <c r="C874" s="155" t="s">
        <v>1098</v>
      </c>
      <c r="D874" t="s">
        <v>1305</v>
      </c>
      <c r="E874" t="s">
        <v>1099</v>
      </c>
      <c r="F874" s="155" t="s">
        <v>1969</v>
      </c>
      <c r="G874" s="224" t="s">
        <v>273</v>
      </c>
      <c r="H874" s="155" t="s">
        <v>1988</v>
      </c>
      <c r="I874" s="237">
        <v>47.933167249999997</v>
      </c>
      <c r="J874" s="237">
        <v>-129.09878433</v>
      </c>
      <c r="K874" s="38">
        <v>9</v>
      </c>
      <c r="L874" s="38">
        <v>2016</v>
      </c>
      <c r="M874" s="155" t="s">
        <v>2000</v>
      </c>
      <c r="N874" s="157">
        <v>42538.892361111109</v>
      </c>
      <c r="O874" s="157">
        <v>42538.963888888888</v>
      </c>
      <c r="P874" s="157">
        <v>42539.338194444441</v>
      </c>
      <c r="Q874" s="157">
        <v>42539.425000000003</v>
      </c>
      <c r="R874" s="38" t="s">
        <v>1998</v>
      </c>
      <c r="S874" s="239">
        <f t="shared" si="134"/>
        <v>0.37430555555329192</v>
      </c>
      <c r="T874" s="239">
        <f t="shared" si="135"/>
        <v>0.53263888889341615</v>
      </c>
      <c r="U874" s="21">
        <f t="shared" si="136"/>
        <v>2.2458333333197515</v>
      </c>
      <c r="V874"/>
      <c r="W874" s="255">
        <v>2273</v>
      </c>
      <c r="X874" s="155" t="s">
        <v>2001</v>
      </c>
    </row>
    <row r="875" spans="1:24">
      <c r="A875" t="s">
        <v>18</v>
      </c>
      <c r="B875" s="155" t="s">
        <v>2002</v>
      </c>
      <c r="C875" s="155" t="s">
        <v>1098</v>
      </c>
      <c r="D875" t="s">
        <v>1305</v>
      </c>
      <c r="E875" t="s">
        <v>1099</v>
      </c>
      <c r="F875" s="155" t="s">
        <v>1969</v>
      </c>
      <c r="G875" s="224" t="s">
        <v>273</v>
      </c>
      <c r="H875" s="155" t="s">
        <v>1988</v>
      </c>
      <c r="I875" s="237"/>
      <c r="J875" s="237"/>
      <c r="K875" s="38">
        <v>9</v>
      </c>
      <c r="L875" s="38">
        <v>2016</v>
      </c>
      <c r="M875" s="155" t="s">
        <v>2002</v>
      </c>
      <c r="N875" s="157">
        <v>42538.754861111112</v>
      </c>
      <c r="O875" s="157"/>
      <c r="P875" s="157"/>
      <c r="Q875" s="157">
        <v>42538.777777777781</v>
      </c>
      <c r="R875" s="38" t="s">
        <v>1998</v>
      </c>
      <c r="S875" s="239">
        <f t="shared" si="134"/>
        <v>0</v>
      </c>
      <c r="T875" s="239">
        <f t="shared" si="135"/>
        <v>2.2916666668606922E-2</v>
      </c>
      <c r="U875" s="21">
        <f t="shared" si="136"/>
        <v>0</v>
      </c>
      <c r="V875"/>
      <c r="W875" s="255"/>
      <c r="X875" s="155" t="s">
        <v>2003</v>
      </c>
    </row>
    <row r="876" spans="1:24">
      <c r="A876" t="s">
        <v>18</v>
      </c>
      <c r="B876" s="155" t="s">
        <v>2004</v>
      </c>
      <c r="C876" s="155" t="s">
        <v>1098</v>
      </c>
      <c r="D876" t="s">
        <v>1305</v>
      </c>
      <c r="E876" t="s">
        <v>1099</v>
      </c>
      <c r="F876" s="155" t="s">
        <v>1969</v>
      </c>
      <c r="G876" s="224" t="s">
        <v>273</v>
      </c>
      <c r="H876" s="155" t="s">
        <v>1988</v>
      </c>
      <c r="I876" s="237">
        <v>47.933133159999997</v>
      </c>
      <c r="J876" s="237">
        <v>-129.09880865</v>
      </c>
      <c r="K876" s="38">
        <v>9</v>
      </c>
      <c r="L876" s="38">
        <v>2016</v>
      </c>
      <c r="M876" s="155" t="s">
        <v>2004</v>
      </c>
      <c r="N876" s="157">
        <v>42537.806250000001</v>
      </c>
      <c r="O876" s="157">
        <v>42537.906944444447</v>
      </c>
      <c r="P876" s="157">
        <v>42538.506249999999</v>
      </c>
      <c r="Q876" s="157">
        <v>42538.589583333334</v>
      </c>
      <c r="R876" s="38" t="s">
        <v>1998</v>
      </c>
      <c r="S876" s="239">
        <f t="shared" si="134"/>
        <v>0.59930555555183673</v>
      </c>
      <c r="T876" s="239">
        <f t="shared" si="135"/>
        <v>0.78333333333284827</v>
      </c>
      <c r="U876" s="21">
        <f t="shared" si="136"/>
        <v>3.5958333333110204</v>
      </c>
      <c r="V876"/>
      <c r="W876" s="255">
        <v>2273</v>
      </c>
      <c r="X876" s="155" t="s">
        <v>2005</v>
      </c>
    </row>
    <row r="877" spans="1:24">
      <c r="A877" t="s">
        <v>18</v>
      </c>
      <c r="B877" s="155" t="s">
        <v>2006</v>
      </c>
      <c r="C877" s="155" t="s">
        <v>1098</v>
      </c>
      <c r="D877" t="s">
        <v>1305</v>
      </c>
      <c r="E877" t="s">
        <v>1099</v>
      </c>
      <c r="F877" s="155" t="s">
        <v>1969</v>
      </c>
      <c r="G877" s="224" t="s">
        <v>273</v>
      </c>
      <c r="H877" s="155" t="s">
        <v>1004</v>
      </c>
      <c r="I877" s="237">
        <v>48.426409309999997</v>
      </c>
      <c r="J877" s="237">
        <v>-126.17480817000001</v>
      </c>
      <c r="K877" s="38">
        <v>9</v>
      </c>
      <c r="L877" s="38">
        <v>2016</v>
      </c>
      <c r="M877" s="155" t="s">
        <v>2006</v>
      </c>
      <c r="N877" s="157">
        <v>42536.951388888891</v>
      </c>
      <c r="O877" s="157">
        <v>42537.229166666664</v>
      </c>
      <c r="P877" s="157">
        <v>42537.229166666664</v>
      </c>
      <c r="Q877" s="157">
        <v>42537.26666666667</v>
      </c>
      <c r="R877" s="38" t="s">
        <v>2007</v>
      </c>
      <c r="S877" s="239">
        <f t="shared" si="134"/>
        <v>0</v>
      </c>
      <c r="T877" s="239">
        <f t="shared" si="135"/>
        <v>0.31527777777955635</v>
      </c>
      <c r="U877" s="21">
        <f t="shared" si="136"/>
        <v>0</v>
      </c>
      <c r="V877"/>
      <c r="W877" s="255">
        <v>396</v>
      </c>
      <c r="X877" s="155" t="s">
        <v>2008</v>
      </c>
    </row>
    <row r="878" spans="1:24">
      <c r="A878" t="s">
        <v>18</v>
      </c>
      <c r="B878" s="155" t="s">
        <v>2009</v>
      </c>
      <c r="C878" s="155" t="s">
        <v>1098</v>
      </c>
      <c r="D878" t="s">
        <v>1305</v>
      </c>
      <c r="E878" t="s">
        <v>1099</v>
      </c>
      <c r="F878" s="155" t="s">
        <v>1969</v>
      </c>
      <c r="G878" s="224" t="s">
        <v>273</v>
      </c>
      <c r="H878" s="155" t="s">
        <v>1004</v>
      </c>
      <c r="I878" s="237">
        <v>48.314949040000002</v>
      </c>
      <c r="J878" s="237">
        <v>-126.05841846</v>
      </c>
      <c r="K878" s="38">
        <v>9</v>
      </c>
      <c r="L878" s="38">
        <v>2016</v>
      </c>
      <c r="M878" s="155" t="s">
        <v>2009</v>
      </c>
      <c r="N878" s="157">
        <v>42536.461805555555</v>
      </c>
      <c r="O878" s="157">
        <v>42536.51458333333</v>
      </c>
      <c r="P878" s="157">
        <v>42536.816666666666</v>
      </c>
      <c r="Q878" s="157">
        <v>42536.859722222223</v>
      </c>
      <c r="R878" s="38" t="s">
        <v>2007</v>
      </c>
      <c r="S878" s="239">
        <f t="shared" si="134"/>
        <v>0.30208333333575865</v>
      </c>
      <c r="T878" s="239">
        <f t="shared" si="135"/>
        <v>0.39791666666860692</v>
      </c>
      <c r="U878" s="21">
        <f t="shared" si="136"/>
        <v>1.8125000000145519</v>
      </c>
      <c r="V878"/>
      <c r="W878" s="255">
        <v>895</v>
      </c>
      <c r="X878" s="155" t="s">
        <v>2010</v>
      </c>
    </row>
    <row r="879" spans="1:24">
      <c r="A879" t="s">
        <v>18</v>
      </c>
      <c r="B879" s="155" t="s">
        <v>2011</v>
      </c>
      <c r="C879" s="155" t="s">
        <v>1098</v>
      </c>
      <c r="D879" t="s">
        <v>1305</v>
      </c>
      <c r="E879" t="s">
        <v>1099</v>
      </c>
      <c r="F879" s="155" t="s">
        <v>1969</v>
      </c>
      <c r="G879" s="224" t="s">
        <v>273</v>
      </c>
      <c r="H879" s="155" t="s">
        <v>1004</v>
      </c>
      <c r="I879" s="237"/>
      <c r="J879" s="237"/>
      <c r="K879" s="38">
        <v>9</v>
      </c>
      <c r="L879" s="38">
        <v>2016</v>
      </c>
      <c r="M879" s="155" t="s">
        <v>2011</v>
      </c>
      <c r="N879" s="157">
        <v>42536.399305555555</v>
      </c>
      <c r="O879" s="157"/>
      <c r="P879" s="157"/>
      <c r="Q879" s="157">
        <v>42536.423611111109</v>
      </c>
      <c r="R879" s="38" t="s">
        <v>2007</v>
      </c>
      <c r="S879" s="239">
        <f t="shared" si="134"/>
        <v>0</v>
      </c>
      <c r="T879" s="239">
        <f t="shared" si="135"/>
        <v>2.4305555554747116E-2</v>
      </c>
      <c r="U879" s="21">
        <f t="shared" si="136"/>
        <v>0</v>
      </c>
      <c r="V879"/>
      <c r="W879" s="255"/>
      <c r="X879" s="155" t="s">
        <v>2003</v>
      </c>
    </row>
    <row r="880" spans="1:24">
      <c r="A880" t="s">
        <v>18</v>
      </c>
      <c r="B880" s="155" t="s">
        <v>2012</v>
      </c>
      <c r="C880" s="155" t="s">
        <v>1098</v>
      </c>
      <c r="D880" t="s">
        <v>1305</v>
      </c>
      <c r="E880" t="s">
        <v>1099</v>
      </c>
      <c r="F880" s="155" t="s">
        <v>1969</v>
      </c>
      <c r="G880" s="224" t="s">
        <v>273</v>
      </c>
      <c r="H880" s="155" t="s">
        <v>1004</v>
      </c>
      <c r="I880" s="237">
        <v>48.315262529999998</v>
      </c>
      <c r="J880" s="237">
        <v>-126.05902315</v>
      </c>
      <c r="K880" s="38">
        <v>9</v>
      </c>
      <c r="L880" s="38">
        <v>2016</v>
      </c>
      <c r="M880" s="155" t="s">
        <v>2012</v>
      </c>
      <c r="N880" s="157">
        <v>42535.630555555559</v>
      </c>
      <c r="O880" s="157">
        <v>42535.715277777781</v>
      </c>
      <c r="P880" s="157">
        <v>42536.275000000001</v>
      </c>
      <c r="Q880" s="157">
        <v>42536.322916666664</v>
      </c>
      <c r="R880" s="38" t="s">
        <v>2007</v>
      </c>
      <c r="S880" s="239">
        <f t="shared" si="134"/>
        <v>0.55972222222044365</v>
      </c>
      <c r="T880" s="239">
        <f t="shared" si="135"/>
        <v>0.69236111110512866</v>
      </c>
      <c r="U880" s="21">
        <f t="shared" si="136"/>
        <v>3.3583333333226619</v>
      </c>
      <c r="V880"/>
      <c r="W880" s="255">
        <v>898</v>
      </c>
      <c r="X880" s="155" t="s">
        <v>2013</v>
      </c>
    </row>
    <row r="881" spans="1:24">
      <c r="A881" t="s">
        <v>18</v>
      </c>
      <c r="B881" s="155" t="s">
        <v>2014</v>
      </c>
      <c r="C881" s="155" t="s">
        <v>1098</v>
      </c>
      <c r="D881" t="s">
        <v>1305</v>
      </c>
      <c r="E881" t="s">
        <v>1099</v>
      </c>
      <c r="F881" s="155" t="s">
        <v>1969</v>
      </c>
      <c r="G881" s="224" t="s">
        <v>273</v>
      </c>
      <c r="H881" s="155" t="s">
        <v>1004</v>
      </c>
      <c r="I881" s="237">
        <v>48.316667600000002</v>
      </c>
      <c r="J881" s="237">
        <v>-126.0507728</v>
      </c>
      <c r="K881" s="38">
        <v>9</v>
      </c>
      <c r="L881" s="38">
        <v>2016</v>
      </c>
      <c r="M881" s="155" t="s">
        <v>2014</v>
      </c>
      <c r="N881" s="157">
        <v>42535.128472222219</v>
      </c>
      <c r="O881" s="157">
        <v>42535.22152777778</v>
      </c>
      <c r="P881" s="157">
        <v>42535.466666666667</v>
      </c>
      <c r="Q881" s="157">
        <v>42535.513194444444</v>
      </c>
      <c r="R881" s="38" t="s">
        <v>2007</v>
      </c>
      <c r="S881" s="239">
        <f t="shared" si="134"/>
        <v>0.24513888888759539</v>
      </c>
      <c r="T881" s="239">
        <f t="shared" si="135"/>
        <v>0.38472222222480923</v>
      </c>
      <c r="U881" s="21">
        <f t="shared" si="136"/>
        <v>1.4708333333255723</v>
      </c>
      <c r="V881"/>
      <c r="W881" s="255">
        <v>984</v>
      </c>
      <c r="X881" s="155" t="s">
        <v>2015</v>
      </c>
    </row>
    <row r="882" spans="1:24">
      <c r="A882" t="s">
        <v>18</v>
      </c>
      <c r="B882" s="155" t="s">
        <v>2016</v>
      </c>
      <c r="C882" t="s">
        <v>1096</v>
      </c>
      <c r="D882" t="s">
        <v>1305</v>
      </c>
      <c r="E882" t="s">
        <v>1097</v>
      </c>
      <c r="F882" s="155" t="s">
        <v>1086</v>
      </c>
      <c r="G882" s="224" t="s">
        <v>273</v>
      </c>
      <c r="H882" s="155" t="s">
        <v>1004</v>
      </c>
      <c r="I882" s="249">
        <v>44.466304260000001</v>
      </c>
      <c r="J882" s="249">
        <v>-125.26398342</v>
      </c>
      <c r="K882" s="38">
        <v>9</v>
      </c>
      <c r="L882" s="38">
        <v>2016</v>
      </c>
      <c r="M882" s="155" t="s">
        <v>2016</v>
      </c>
      <c r="N882" s="180">
        <v>42529.736111111109</v>
      </c>
      <c r="O882" s="180">
        <v>42529.791666666664</v>
      </c>
      <c r="P882" s="157">
        <v>42530.123611111114</v>
      </c>
      <c r="Q882" s="157">
        <v>42530.1875</v>
      </c>
      <c r="R882" s="252" t="s">
        <v>2017</v>
      </c>
      <c r="S882" s="239">
        <f>P882 - O882</f>
        <v>0.33194444444961846</v>
      </c>
      <c r="T882" s="239">
        <f>Q882 - N882</f>
        <v>0.45138888889050577</v>
      </c>
      <c r="U882" s="21">
        <f>((VALUE(S882)) * 24) * 0.25</f>
        <v>1.9916666666977108</v>
      </c>
      <c r="V882"/>
      <c r="W882"/>
      <c r="X882" s="187" t="s">
        <v>2018</v>
      </c>
    </row>
    <row r="883" spans="1:24">
      <c r="A883" t="s">
        <v>18</v>
      </c>
      <c r="B883" s="155" t="s">
        <v>2019</v>
      </c>
      <c r="C883" t="s">
        <v>1096</v>
      </c>
      <c r="D883" t="s">
        <v>1305</v>
      </c>
      <c r="E883" t="s">
        <v>1097</v>
      </c>
      <c r="F883" s="155" t="s">
        <v>1086</v>
      </c>
      <c r="G883" s="224" t="s">
        <v>273</v>
      </c>
      <c r="H883" s="155" t="s">
        <v>1004</v>
      </c>
      <c r="I883" s="249">
        <v>44.36680449</v>
      </c>
      <c r="J883" s="249">
        <v>-124.96672608999999</v>
      </c>
      <c r="K883" s="38">
        <v>9</v>
      </c>
      <c r="L883" s="38">
        <v>2016</v>
      </c>
      <c r="M883" s="155" t="s">
        <v>2019</v>
      </c>
      <c r="N883" s="180">
        <v>42529.27847222222</v>
      </c>
      <c r="O883" s="180">
        <v>42529.310416666667</v>
      </c>
      <c r="P883" s="157">
        <v>42529.609722222223</v>
      </c>
      <c r="Q883" s="157">
        <v>42529.638888888891</v>
      </c>
      <c r="R883" s="252" t="s">
        <v>2020</v>
      </c>
      <c r="S883" s="239">
        <f t="shared" ref="S883:S889" si="137">P883 - O883</f>
        <v>0.29930555555620231</v>
      </c>
      <c r="T883" s="239">
        <f t="shared" ref="T883:T889" si="138">Q883 - N883</f>
        <v>0.36041666667006211</v>
      </c>
      <c r="U883" s="21">
        <f t="shared" ref="U883:U889" si="139">((VALUE(S883)) * 24) * 0.25</f>
        <v>1.7958333333372138</v>
      </c>
      <c r="V883"/>
      <c r="W883"/>
      <c r="X883" s="187" t="s">
        <v>2021</v>
      </c>
    </row>
    <row r="884" spans="1:24">
      <c r="A884" t="s">
        <v>18</v>
      </c>
      <c r="B884" s="155" t="s">
        <v>2022</v>
      </c>
      <c r="C884" t="s">
        <v>1096</v>
      </c>
      <c r="D884" t="s">
        <v>1305</v>
      </c>
      <c r="E884" t="s">
        <v>1097</v>
      </c>
      <c r="F884" s="155" t="s">
        <v>1086</v>
      </c>
      <c r="G884" s="224" t="s">
        <v>273</v>
      </c>
      <c r="H884" s="155" t="s">
        <v>1004</v>
      </c>
      <c r="I884" s="249">
        <v>44.288722759999999</v>
      </c>
      <c r="J884" s="249">
        <v>-124.68335070000001</v>
      </c>
      <c r="K884" s="38">
        <v>9</v>
      </c>
      <c r="L884" s="38">
        <v>2016</v>
      </c>
      <c r="M884" s="155" t="s">
        <v>2022</v>
      </c>
      <c r="N884" s="180">
        <v>42529.03125</v>
      </c>
      <c r="O884" s="180">
        <v>42529.040972222225</v>
      </c>
      <c r="P884" s="157">
        <v>42529.168055555558</v>
      </c>
      <c r="Q884" s="157">
        <v>42529.179861111108</v>
      </c>
      <c r="R884" s="252" t="s">
        <v>2023</v>
      </c>
      <c r="S884" s="239">
        <f t="shared" si="137"/>
        <v>0.12708333333284827</v>
      </c>
      <c r="T884" s="239">
        <f t="shared" si="138"/>
        <v>0.14861111110803904</v>
      </c>
      <c r="U884" s="21">
        <f t="shared" si="139"/>
        <v>0.76249999999708962</v>
      </c>
      <c r="V884"/>
      <c r="W884"/>
      <c r="X884" s="187" t="s">
        <v>2021</v>
      </c>
    </row>
    <row r="885" spans="1:24">
      <c r="A885" t="s">
        <v>18</v>
      </c>
      <c r="B885" s="155" t="s">
        <v>2024</v>
      </c>
      <c r="C885" t="s">
        <v>1096</v>
      </c>
      <c r="D885" t="s">
        <v>1305</v>
      </c>
      <c r="E885" t="s">
        <v>1097</v>
      </c>
      <c r="F885" s="155" t="s">
        <v>1086</v>
      </c>
      <c r="G885" s="224" t="s">
        <v>273</v>
      </c>
      <c r="H885" s="155" t="s">
        <v>1004</v>
      </c>
      <c r="I885" s="249">
        <v>44.451282550000002</v>
      </c>
      <c r="J885" s="249">
        <v>-124.36170004</v>
      </c>
      <c r="K885" s="38">
        <v>9</v>
      </c>
      <c r="L885" s="38">
        <v>2016</v>
      </c>
      <c r="M885" s="155" t="s">
        <v>2024</v>
      </c>
      <c r="N885" s="180">
        <v>42528.65347222222</v>
      </c>
      <c r="O885" s="180">
        <v>42528.69027777778</v>
      </c>
      <c r="P885" s="157">
        <v>42528.870833333334</v>
      </c>
      <c r="Q885" s="157">
        <v>42528.881944444445</v>
      </c>
      <c r="R885" s="252" t="s">
        <v>2025</v>
      </c>
      <c r="S885" s="239">
        <f t="shared" si="137"/>
        <v>0.18055555555474712</v>
      </c>
      <c r="T885" s="239">
        <f t="shared" si="138"/>
        <v>0.22847222222480923</v>
      </c>
      <c r="U885" s="21">
        <f t="shared" si="139"/>
        <v>1.0833333333284827</v>
      </c>
      <c r="V885"/>
      <c r="W885"/>
      <c r="X885" s="187" t="s">
        <v>2021</v>
      </c>
    </row>
    <row r="886" spans="1:24">
      <c r="A886" t="s">
        <v>18</v>
      </c>
      <c r="B886" s="155" t="s">
        <v>2026</v>
      </c>
      <c r="C886" t="s">
        <v>1096</v>
      </c>
      <c r="D886" t="s">
        <v>1305</v>
      </c>
      <c r="E886" t="s">
        <v>1097</v>
      </c>
      <c r="F886" s="155" t="s">
        <v>1086</v>
      </c>
      <c r="G886" s="224" t="s">
        <v>273</v>
      </c>
      <c r="H886" s="155" t="s">
        <v>1004</v>
      </c>
      <c r="I886" s="249">
        <v>44.44500567</v>
      </c>
      <c r="J886" s="249">
        <v>-125.14217902</v>
      </c>
      <c r="K886" s="38">
        <v>9</v>
      </c>
      <c r="L886" s="38">
        <v>2016</v>
      </c>
      <c r="M886" s="155" t="s">
        <v>2026</v>
      </c>
      <c r="N886" s="180">
        <v>42527.125694444447</v>
      </c>
      <c r="O886" s="157">
        <v>42527.174305555556</v>
      </c>
      <c r="P886" s="157">
        <v>42527.321527777778</v>
      </c>
      <c r="Q886" s="157">
        <v>42527.367361111108</v>
      </c>
      <c r="R886" s="252" t="s">
        <v>2027</v>
      </c>
      <c r="S886" s="239">
        <f t="shared" si="137"/>
        <v>0.14722222222189885</v>
      </c>
      <c r="T886" s="239">
        <f t="shared" si="138"/>
        <v>0.24166666666133096</v>
      </c>
      <c r="U886" s="21">
        <f t="shared" si="139"/>
        <v>0.88333333333139308</v>
      </c>
      <c r="V886"/>
      <c r="W886"/>
      <c r="X886" s="187" t="s">
        <v>2021</v>
      </c>
    </row>
    <row r="887" spans="1:24">
      <c r="A887" t="s">
        <v>18</v>
      </c>
      <c r="B887" s="155" t="s">
        <v>2028</v>
      </c>
      <c r="C887" t="s">
        <v>1096</v>
      </c>
      <c r="D887" t="s">
        <v>1305</v>
      </c>
      <c r="E887" t="s">
        <v>1097</v>
      </c>
      <c r="F887" s="155" t="s">
        <v>1086</v>
      </c>
      <c r="G887" s="224" t="s">
        <v>273</v>
      </c>
      <c r="H887" s="155" t="s">
        <v>1004</v>
      </c>
      <c r="I887" s="249">
        <v>44.466107180000002</v>
      </c>
      <c r="J887" s="249">
        <v>-125.26325615</v>
      </c>
      <c r="K887" s="38">
        <v>9</v>
      </c>
      <c r="L887" s="38">
        <v>2016</v>
      </c>
      <c r="M887" s="155" t="s">
        <v>2028</v>
      </c>
      <c r="N887" s="180">
        <v>42526.690972222219</v>
      </c>
      <c r="O887" s="157">
        <v>42526.750694444447</v>
      </c>
      <c r="P887" s="157">
        <v>42526.982638888891</v>
      </c>
      <c r="Q887" s="157">
        <v>42527.054166666669</v>
      </c>
      <c r="R887" s="252" t="s">
        <v>2017</v>
      </c>
      <c r="S887" s="239">
        <f t="shared" si="137"/>
        <v>0.23194444444379769</v>
      </c>
      <c r="T887" s="239">
        <f t="shared" si="138"/>
        <v>0.36319444444961846</v>
      </c>
      <c r="U887" s="21">
        <f t="shared" si="139"/>
        <v>1.3916666666627862</v>
      </c>
      <c r="V887"/>
      <c r="W887"/>
      <c r="X887" s="187" t="s">
        <v>2021</v>
      </c>
    </row>
    <row r="888" spans="1:24">
      <c r="A888" t="s">
        <v>18</v>
      </c>
      <c r="B888" s="155" t="s">
        <v>2029</v>
      </c>
      <c r="C888" t="s">
        <v>1096</v>
      </c>
      <c r="D888" t="s">
        <v>1305</v>
      </c>
      <c r="E888" t="s">
        <v>1097</v>
      </c>
      <c r="F888" s="155" t="s">
        <v>1086</v>
      </c>
      <c r="G888" s="224" t="s">
        <v>273</v>
      </c>
      <c r="H888" s="155" t="s">
        <v>1004</v>
      </c>
      <c r="I888" s="249">
        <v>44.469711179999997</v>
      </c>
      <c r="J888" s="249">
        <v>-125.26447516</v>
      </c>
      <c r="K888" s="38">
        <v>9</v>
      </c>
      <c r="L888" s="38">
        <v>2016</v>
      </c>
      <c r="M888" s="155" t="s">
        <v>2029</v>
      </c>
      <c r="N888" s="180">
        <v>42526.296527777777</v>
      </c>
      <c r="O888" s="157">
        <v>42526.361111111109</v>
      </c>
      <c r="P888" s="157">
        <v>42526.488888888889</v>
      </c>
      <c r="Q888" s="157">
        <v>42526.616666666669</v>
      </c>
      <c r="R888" s="252" t="s">
        <v>2017</v>
      </c>
      <c r="S888" s="239">
        <f t="shared" si="137"/>
        <v>0.12777777777955635</v>
      </c>
      <c r="T888" s="239">
        <f t="shared" si="138"/>
        <v>0.32013888889196096</v>
      </c>
      <c r="U888" s="21">
        <f t="shared" si="139"/>
        <v>0.76666666667733807</v>
      </c>
      <c r="V888"/>
      <c r="W888"/>
      <c r="X888" s="155" t="s">
        <v>2030</v>
      </c>
    </row>
    <row r="889" spans="1:24">
      <c r="A889" t="s">
        <v>18</v>
      </c>
      <c r="B889" s="155" t="s">
        <v>2031</v>
      </c>
      <c r="C889" t="s">
        <v>1096</v>
      </c>
      <c r="D889" t="s">
        <v>1305</v>
      </c>
      <c r="E889" t="s">
        <v>1097</v>
      </c>
      <c r="F889" s="155" t="s">
        <v>1086</v>
      </c>
      <c r="G889" s="224" t="s">
        <v>273</v>
      </c>
      <c r="H889" s="155" t="s">
        <v>1004</v>
      </c>
      <c r="I889" s="249">
        <v>44.509933099999998</v>
      </c>
      <c r="J889" s="249">
        <v>-125.40552558</v>
      </c>
      <c r="K889" s="38">
        <v>9</v>
      </c>
      <c r="L889" s="38">
        <v>2016</v>
      </c>
      <c r="M889" s="155" t="s">
        <v>2031</v>
      </c>
      <c r="N889" s="180">
        <v>42525.463888888888</v>
      </c>
      <c r="O889" s="157">
        <v>42525.59375</v>
      </c>
      <c r="P889" s="157">
        <v>42525.790972222225</v>
      </c>
      <c r="Q889" s="157">
        <v>42525.873611111114</v>
      </c>
      <c r="R889" s="252" t="s">
        <v>2032</v>
      </c>
      <c r="S889" s="239">
        <f t="shared" si="137"/>
        <v>0.19722222222480923</v>
      </c>
      <c r="T889" s="239">
        <f t="shared" si="138"/>
        <v>0.40972222222626442</v>
      </c>
      <c r="U889" s="21">
        <f t="shared" si="139"/>
        <v>1.1833333333488554</v>
      </c>
      <c r="V889"/>
      <c r="W889"/>
      <c r="X889" s="155" t="s">
        <v>2033</v>
      </c>
    </row>
    <row r="890" spans="1:24">
      <c r="A890" t="s">
        <v>18</v>
      </c>
      <c r="B890" t="s">
        <v>2034</v>
      </c>
      <c r="C890" t="s">
        <v>1087</v>
      </c>
      <c r="D890" t="s">
        <v>1305</v>
      </c>
      <c r="E890" t="s">
        <v>1089</v>
      </c>
      <c r="F890" s="155" t="s">
        <v>1090</v>
      </c>
      <c r="G890" s="224" t="s">
        <v>273</v>
      </c>
      <c r="H890" s="250" t="s">
        <v>2035</v>
      </c>
      <c r="I890" s="251">
        <v>32</v>
      </c>
      <c r="J890" s="251">
        <v>-118</v>
      </c>
      <c r="K890" s="38">
        <v>10</v>
      </c>
      <c r="L890" s="38">
        <v>2016</v>
      </c>
      <c r="M890" t="s">
        <v>2034</v>
      </c>
      <c r="N890" s="180">
        <v>42473.081250000003</v>
      </c>
      <c r="O890" s="180">
        <v>42473.115972222222</v>
      </c>
      <c r="P890" s="157">
        <v>42473.222916666666</v>
      </c>
      <c r="Q890" s="157">
        <v>42473.254166666666</v>
      </c>
      <c r="S890" s="239">
        <f>P890 - O890</f>
        <v>0.10694444444379769</v>
      </c>
      <c r="T890" s="239">
        <f>Q890 - N890</f>
        <v>0.17291666666278616</v>
      </c>
      <c r="U890" s="21">
        <f>((VALUE(S890)) * 24) * 0.25</f>
        <v>0.64166666666278616</v>
      </c>
      <c r="V890"/>
      <c r="W890"/>
      <c r="X890" t="s">
        <v>2036</v>
      </c>
    </row>
    <row r="891" spans="1:24">
      <c r="A891" t="s">
        <v>18</v>
      </c>
      <c r="B891" t="s">
        <v>2037</v>
      </c>
      <c r="C891" t="s">
        <v>1087</v>
      </c>
      <c r="D891" t="s">
        <v>1305</v>
      </c>
      <c r="E891" t="s">
        <v>1089</v>
      </c>
      <c r="F891" s="155" t="s">
        <v>1090</v>
      </c>
      <c r="G891" s="224" t="s">
        <v>273</v>
      </c>
      <c r="H891" s="250" t="s">
        <v>2038</v>
      </c>
      <c r="I891" s="251">
        <v>31</v>
      </c>
      <c r="J891" s="251">
        <v>-118</v>
      </c>
      <c r="K891" s="38">
        <v>10</v>
      </c>
      <c r="L891" s="38">
        <v>2016</v>
      </c>
      <c r="M891" t="s">
        <v>2037</v>
      </c>
      <c r="N891" s="180">
        <v>42471.921527777777</v>
      </c>
      <c r="O891" s="180">
        <v>42472.185416666667</v>
      </c>
      <c r="P891" s="157">
        <v>42472.232638888891</v>
      </c>
      <c r="Q891" s="157">
        <v>42472.336111111108</v>
      </c>
      <c r="S891" s="239">
        <f t="shared" ref="S891:S896" si="140">P891 - O891</f>
        <v>4.7222222223354038E-2</v>
      </c>
      <c r="T891" s="239">
        <f t="shared" ref="T891:T896" si="141">Q891 - N891</f>
        <v>0.41458333333139308</v>
      </c>
      <c r="U891" s="21">
        <f t="shared" ref="U891:U896" si="142">((VALUE(S891)) * 24) * 0.25</f>
        <v>0.28333333334012423</v>
      </c>
      <c r="V891"/>
      <c r="W891"/>
      <c r="X891" t="s">
        <v>2036</v>
      </c>
    </row>
    <row r="892" spans="1:24">
      <c r="A892" t="s">
        <v>18</v>
      </c>
      <c r="B892" t="s">
        <v>2039</v>
      </c>
      <c r="C892" t="s">
        <v>1087</v>
      </c>
      <c r="D892" t="s">
        <v>1305</v>
      </c>
      <c r="E892" t="s">
        <v>1089</v>
      </c>
      <c r="F892" s="155" t="s">
        <v>1090</v>
      </c>
      <c r="G892" s="224" t="s">
        <v>273</v>
      </c>
      <c r="H892" s="250" t="s">
        <v>2040</v>
      </c>
      <c r="I892" s="251">
        <v>33</v>
      </c>
      <c r="J892" s="251">
        <v>-118</v>
      </c>
      <c r="K892" s="38">
        <v>10</v>
      </c>
      <c r="L892" s="38">
        <v>2016</v>
      </c>
      <c r="M892" t="s">
        <v>2039</v>
      </c>
      <c r="N892" s="180">
        <v>42470.923611111109</v>
      </c>
      <c r="O892" s="180">
        <v>42470.974305555559</v>
      </c>
      <c r="P892" s="157">
        <v>42471.010416666664</v>
      </c>
      <c r="Q892" s="157">
        <v>42471.052777777775</v>
      </c>
      <c r="S892" s="239">
        <f t="shared" si="140"/>
        <v>3.6111111105128657E-2</v>
      </c>
      <c r="T892" s="239">
        <f t="shared" si="141"/>
        <v>0.12916666666569654</v>
      </c>
      <c r="U892" s="21">
        <f t="shared" si="142"/>
        <v>0.21666666663077194</v>
      </c>
      <c r="V892"/>
      <c r="W892"/>
      <c r="X892" t="s">
        <v>2036</v>
      </c>
    </row>
    <row r="893" spans="1:24">
      <c r="A893" t="s">
        <v>18</v>
      </c>
      <c r="B893" t="s">
        <v>2041</v>
      </c>
      <c r="C893" t="s">
        <v>1087</v>
      </c>
      <c r="D893" t="s">
        <v>1305</v>
      </c>
      <c r="E893" t="s">
        <v>1089</v>
      </c>
      <c r="F893" s="155" t="s">
        <v>1090</v>
      </c>
      <c r="G893" s="224" t="s">
        <v>273</v>
      </c>
      <c r="H893" s="250" t="s">
        <v>2040</v>
      </c>
      <c r="I893" s="251">
        <v>33</v>
      </c>
      <c r="J893" s="251">
        <v>-118</v>
      </c>
      <c r="K893" s="38">
        <v>10</v>
      </c>
      <c r="L893" s="38">
        <v>2016</v>
      </c>
      <c r="M893" t="s">
        <v>2041</v>
      </c>
      <c r="N893" s="180">
        <v>42470.683333333334</v>
      </c>
      <c r="O893" s="180">
        <v>42470.73333333333</v>
      </c>
      <c r="P893" s="157">
        <v>42470.767361111109</v>
      </c>
      <c r="Q893" s="157">
        <v>42470.807638888888</v>
      </c>
      <c r="S893" s="239">
        <f t="shared" si="140"/>
        <v>3.4027777779556345E-2</v>
      </c>
      <c r="T893" s="239">
        <f t="shared" si="141"/>
        <v>0.12430555555329192</v>
      </c>
      <c r="U893" s="21">
        <f t="shared" si="142"/>
        <v>0.20416666667733807</v>
      </c>
      <c r="V893"/>
      <c r="W893"/>
      <c r="X893" t="s">
        <v>2036</v>
      </c>
    </row>
    <row r="894" spans="1:24">
      <c r="A894" t="s">
        <v>18</v>
      </c>
      <c r="B894" t="s">
        <v>2042</v>
      </c>
      <c r="C894" t="s">
        <v>1087</v>
      </c>
      <c r="D894" t="s">
        <v>1305</v>
      </c>
      <c r="E894" t="s">
        <v>1089</v>
      </c>
      <c r="F894" s="155" t="s">
        <v>1090</v>
      </c>
      <c r="G894" s="224" t="s">
        <v>273</v>
      </c>
      <c r="H894" s="250" t="s">
        <v>2040</v>
      </c>
      <c r="I894" s="251">
        <v>33</v>
      </c>
      <c r="J894" s="251">
        <v>-118</v>
      </c>
      <c r="K894" s="38">
        <v>10</v>
      </c>
      <c r="L894" s="38">
        <v>2016</v>
      </c>
      <c r="M894" t="s">
        <v>2042</v>
      </c>
      <c r="N894" s="180">
        <v>42469.99722222222</v>
      </c>
      <c r="O894" s="180">
        <v>42470.027777777781</v>
      </c>
      <c r="P894" s="157">
        <v>42470.092361111114</v>
      </c>
      <c r="Q894" s="157">
        <v>42470.113888888889</v>
      </c>
      <c r="S894" s="239">
        <f t="shared" si="140"/>
        <v>6.4583333332848269E-2</v>
      </c>
      <c r="T894" s="239">
        <f t="shared" si="141"/>
        <v>0.11666666666860692</v>
      </c>
      <c r="U894" s="21">
        <f t="shared" si="142"/>
        <v>0.38749999999708962</v>
      </c>
      <c r="V894"/>
      <c r="W894"/>
      <c r="X894" t="s">
        <v>2036</v>
      </c>
    </row>
    <row r="895" spans="1:24">
      <c r="A895" t="s">
        <v>18</v>
      </c>
      <c r="B895" t="s">
        <v>2043</v>
      </c>
      <c r="C895" t="s">
        <v>1087</v>
      </c>
      <c r="D895" t="s">
        <v>1305</v>
      </c>
      <c r="E895" t="s">
        <v>1089</v>
      </c>
      <c r="F895" s="155" t="s">
        <v>1090</v>
      </c>
      <c r="G895" s="224" t="s">
        <v>273</v>
      </c>
      <c r="H895" s="250" t="s">
        <v>2040</v>
      </c>
      <c r="I895" s="251">
        <v>33</v>
      </c>
      <c r="J895" s="237">
        <v>-117</v>
      </c>
      <c r="K895" s="38">
        <v>10</v>
      </c>
      <c r="L895" s="38">
        <v>2016</v>
      </c>
      <c r="M895" t="s">
        <v>2043</v>
      </c>
      <c r="N895" s="180">
        <v>42469.84652777778</v>
      </c>
      <c r="O895" s="180">
        <v>42469.859027777777</v>
      </c>
      <c r="P895" s="157">
        <v>42469.892361111109</v>
      </c>
      <c r="Q895" s="157">
        <v>42469.904861111114</v>
      </c>
      <c r="S895" s="239">
        <f t="shared" si="140"/>
        <v>3.3333333332848269E-2</v>
      </c>
      <c r="T895" s="239">
        <f t="shared" si="141"/>
        <v>5.8333333334303461E-2</v>
      </c>
      <c r="U895" s="21">
        <f t="shared" si="142"/>
        <v>0.19999999999708962</v>
      </c>
      <c r="V895"/>
      <c r="W895"/>
      <c r="X895" t="s">
        <v>2036</v>
      </c>
    </row>
    <row r="896" spans="1:24">
      <c r="A896" t="s">
        <v>18</v>
      </c>
      <c r="B896" t="s">
        <v>2044</v>
      </c>
      <c r="C896" t="s">
        <v>1087</v>
      </c>
      <c r="D896" t="s">
        <v>1305</v>
      </c>
      <c r="E896" t="s">
        <v>1089</v>
      </c>
      <c r="F896" s="155" t="s">
        <v>1090</v>
      </c>
      <c r="G896" s="224" t="s">
        <v>273</v>
      </c>
      <c r="H896" s="250" t="s">
        <v>2040</v>
      </c>
      <c r="I896" s="251">
        <v>33</v>
      </c>
      <c r="J896" s="237">
        <v>-119</v>
      </c>
      <c r="K896" s="38">
        <v>10</v>
      </c>
      <c r="L896" s="38">
        <v>2016</v>
      </c>
      <c r="M896" t="s">
        <v>2044</v>
      </c>
      <c r="N896" s="180">
        <v>42469.070138888892</v>
      </c>
      <c r="O896" s="180">
        <v>42469.086111111108</v>
      </c>
      <c r="P896" s="157">
        <v>42469.10833333333</v>
      </c>
      <c r="Q896" s="157">
        <v>42469.118055555555</v>
      </c>
      <c r="S896" s="239">
        <f t="shared" si="140"/>
        <v>2.2222222221898846E-2</v>
      </c>
      <c r="T896" s="239">
        <f t="shared" si="141"/>
        <v>4.7916666662786156E-2</v>
      </c>
      <c r="U896" s="21">
        <f t="shared" si="142"/>
        <v>0.13333333333139308</v>
      </c>
      <c r="V896"/>
      <c r="W896"/>
      <c r="X896" t="s">
        <v>2036</v>
      </c>
    </row>
    <row r="897" spans="1:24">
      <c r="A897" t="s">
        <v>18</v>
      </c>
      <c r="B897" s="155" t="s">
        <v>2045</v>
      </c>
      <c r="C897" t="s">
        <v>1084</v>
      </c>
      <c r="D897" s="155" t="s">
        <v>1688</v>
      </c>
      <c r="E897" t="s">
        <v>1085</v>
      </c>
      <c r="F897" s="155" t="s">
        <v>1086</v>
      </c>
      <c r="G897" s="224" t="s">
        <v>273</v>
      </c>
      <c r="H897" s="155" t="s">
        <v>1004</v>
      </c>
      <c r="I897" s="38">
        <v>44</v>
      </c>
      <c r="J897" s="38">
        <v>-125</v>
      </c>
      <c r="K897" s="38">
        <v>10</v>
      </c>
      <c r="L897" s="38">
        <v>2015</v>
      </c>
      <c r="M897" s="155" t="s">
        <v>2045</v>
      </c>
      <c r="N897" s="157">
        <v>42302.974999999999</v>
      </c>
      <c r="O897" s="157">
        <v>42302.986111111109</v>
      </c>
      <c r="P897" s="157">
        <v>42303.122916666667</v>
      </c>
      <c r="Q897" s="157">
        <v>42303.136805555558</v>
      </c>
      <c r="R897"/>
      <c r="S897" s="239">
        <f t="shared" ref="S897:S904" si="143">P897 - O897</f>
        <v>0.1368055555576575</v>
      </c>
      <c r="T897" s="239">
        <f t="shared" ref="T897:T904" si="144">Q897 - N897</f>
        <v>0.16180555555911269</v>
      </c>
      <c r="U897" s="21">
        <f t="shared" ref="U897:U904" si="145">((VALUE(S897)) * 24) * 0.25</f>
        <v>0.82083333334594499</v>
      </c>
      <c r="V897"/>
      <c r="W897">
        <v>188</v>
      </c>
      <c r="X897"/>
    </row>
    <row r="898" spans="1:24">
      <c r="A898" t="s">
        <v>18</v>
      </c>
      <c r="B898" s="155" t="s">
        <v>2046</v>
      </c>
      <c r="C898" t="s">
        <v>1084</v>
      </c>
      <c r="D898" s="155" t="s">
        <v>1688</v>
      </c>
      <c r="E898" t="s">
        <v>1085</v>
      </c>
      <c r="F898" s="155" t="s">
        <v>1086</v>
      </c>
      <c r="G898" s="224" t="s">
        <v>273</v>
      </c>
      <c r="H898" s="155" t="s">
        <v>1004</v>
      </c>
      <c r="I898" s="38">
        <v>44</v>
      </c>
      <c r="J898" s="38">
        <v>-125</v>
      </c>
      <c r="K898" s="38">
        <v>10</v>
      </c>
      <c r="L898" s="38">
        <v>2015</v>
      </c>
      <c r="M898" s="155" t="s">
        <v>2046</v>
      </c>
      <c r="N898" s="157">
        <v>42301.875694444447</v>
      </c>
      <c r="O898" s="157">
        <v>42301.890277777777</v>
      </c>
      <c r="P898" s="157">
        <v>42301.973611111112</v>
      </c>
      <c r="Q898" s="157">
        <v>42301.994444444441</v>
      </c>
      <c r="R898"/>
      <c r="S898" s="239">
        <f t="shared" si="143"/>
        <v>8.3333333335758653E-2</v>
      </c>
      <c r="T898" s="239">
        <f t="shared" si="144"/>
        <v>0.11874999999417923</v>
      </c>
      <c r="U898" s="21">
        <f t="shared" si="145"/>
        <v>0.50000000001455192</v>
      </c>
      <c r="V898"/>
      <c r="W898">
        <v>154</v>
      </c>
      <c r="X898"/>
    </row>
    <row r="899" spans="1:24">
      <c r="A899" t="s">
        <v>18</v>
      </c>
      <c r="B899" s="155" t="s">
        <v>2047</v>
      </c>
      <c r="C899" t="s">
        <v>1084</v>
      </c>
      <c r="D899" s="155" t="s">
        <v>1688</v>
      </c>
      <c r="E899" t="s">
        <v>1085</v>
      </c>
      <c r="F899" s="155" t="s">
        <v>1086</v>
      </c>
      <c r="G899" s="224" t="s">
        <v>273</v>
      </c>
      <c r="H899" s="155" t="s">
        <v>1004</v>
      </c>
      <c r="I899" s="38">
        <v>44</v>
      </c>
      <c r="J899" s="38">
        <v>-125</v>
      </c>
      <c r="K899" s="38">
        <v>10</v>
      </c>
      <c r="L899" s="38">
        <v>2015</v>
      </c>
      <c r="M899" s="155" t="s">
        <v>2047</v>
      </c>
      <c r="N899" s="157">
        <v>42301.71875</v>
      </c>
      <c r="O899" s="157">
        <v>42301.74722222222</v>
      </c>
      <c r="P899" s="157">
        <v>42301.796527777777</v>
      </c>
      <c r="Q899" s="157">
        <v>42301.809027777781</v>
      </c>
      <c r="R899"/>
      <c r="S899" s="239">
        <f t="shared" si="143"/>
        <v>4.9305555556202307E-2</v>
      </c>
      <c r="T899" s="239">
        <f t="shared" si="144"/>
        <v>9.0277777781011537E-2</v>
      </c>
      <c r="U899" s="21">
        <f t="shared" si="145"/>
        <v>0.29583333333721384</v>
      </c>
      <c r="V899"/>
      <c r="W899">
        <v>154</v>
      </c>
      <c r="X899"/>
    </row>
    <row r="900" spans="1:24">
      <c r="A900" t="s">
        <v>18</v>
      </c>
      <c r="B900" s="155" t="s">
        <v>2048</v>
      </c>
      <c r="C900" t="s">
        <v>1084</v>
      </c>
      <c r="D900" s="155" t="s">
        <v>1688</v>
      </c>
      <c r="E900" t="s">
        <v>1085</v>
      </c>
      <c r="F900" s="155" t="s">
        <v>1086</v>
      </c>
      <c r="G900" s="224" t="s">
        <v>273</v>
      </c>
      <c r="H900" s="155" t="s">
        <v>1004</v>
      </c>
      <c r="I900" s="38">
        <v>44</v>
      </c>
      <c r="J900" s="38">
        <v>-125</v>
      </c>
      <c r="K900" s="38">
        <v>10</v>
      </c>
      <c r="L900" s="38">
        <v>2015</v>
      </c>
      <c r="M900" s="155" t="s">
        <v>2048</v>
      </c>
      <c r="N900" s="157">
        <v>42299.047222222223</v>
      </c>
      <c r="O900" s="157">
        <v>42299.086111111108</v>
      </c>
      <c r="P900" s="157">
        <v>42299.714583333334</v>
      </c>
      <c r="Q900" s="157">
        <v>42299.76458333333</v>
      </c>
      <c r="R900" s="185" t="s">
        <v>2049</v>
      </c>
      <c r="S900" s="239">
        <f t="shared" si="143"/>
        <v>0.62847222222626442</v>
      </c>
      <c r="T900" s="239">
        <f t="shared" si="144"/>
        <v>0.71736111110658385</v>
      </c>
      <c r="U900" s="21">
        <f t="shared" si="145"/>
        <v>3.7708333333575865</v>
      </c>
      <c r="V900"/>
      <c r="W900">
        <v>1912</v>
      </c>
      <c r="X900" s="187" t="s">
        <v>2050</v>
      </c>
    </row>
    <row r="901" spans="1:24">
      <c r="A901" t="s">
        <v>18</v>
      </c>
      <c r="B901" s="155" t="s">
        <v>2051</v>
      </c>
      <c r="C901" t="s">
        <v>1084</v>
      </c>
      <c r="D901" s="155" t="s">
        <v>1688</v>
      </c>
      <c r="E901" t="s">
        <v>1085</v>
      </c>
      <c r="F901" s="155" t="s">
        <v>1086</v>
      </c>
      <c r="G901" s="224" t="s">
        <v>273</v>
      </c>
      <c r="H901" s="155" t="s">
        <v>1004</v>
      </c>
      <c r="I901" s="38">
        <v>44</v>
      </c>
      <c r="J901" s="38">
        <v>-124</v>
      </c>
      <c r="K901" s="38">
        <v>10</v>
      </c>
      <c r="L901" s="38">
        <v>2015</v>
      </c>
      <c r="M901" s="155" t="s">
        <v>2051</v>
      </c>
      <c r="N901" s="157">
        <v>42298.804166666669</v>
      </c>
      <c r="O901" s="157">
        <v>42298.828472222223</v>
      </c>
      <c r="P901" s="157">
        <v>42298.912499999999</v>
      </c>
      <c r="Q901" s="157">
        <v>42298.95</v>
      </c>
      <c r="R901" s="185" t="s">
        <v>1751</v>
      </c>
      <c r="S901" s="239">
        <f t="shared" si="143"/>
        <v>8.4027777775190771E-2</v>
      </c>
      <c r="T901" s="239">
        <f t="shared" si="144"/>
        <v>0.14583333332848269</v>
      </c>
      <c r="U901" s="21">
        <f t="shared" si="145"/>
        <v>0.50416666665114462</v>
      </c>
      <c r="V901"/>
      <c r="W901">
        <v>622</v>
      </c>
      <c r="X901" s="187" t="s">
        <v>2052</v>
      </c>
    </row>
    <row r="902" spans="1:24">
      <c r="A902" t="s">
        <v>18</v>
      </c>
      <c r="B902" s="155" t="s">
        <v>2053</v>
      </c>
      <c r="C902" t="s">
        <v>1084</v>
      </c>
      <c r="D902" s="155" t="s">
        <v>1688</v>
      </c>
      <c r="E902" t="s">
        <v>1085</v>
      </c>
      <c r="F902" s="155" t="s">
        <v>1086</v>
      </c>
      <c r="G902" s="224" t="s">
        <v>273</v>
      </c>
      <c r="H902" s="155" t="s">
        <v>1004</v>
      </c>
      <c r="I902" s="38">
        <v>44</v>
      </c>
      <c r="J902" s="38">
        <v>-125</v>
      </c>
      <c r="K902" s="38">
        <v>10</v>
      </c>
      <c r="L902" s="38">
        <v>2015</v>
      </c>
      <c r="M902" s="155" t="s">
        <v>2053</v>
      </c>
      <c r="N902" s="157">
        <v>42297.9</v>
      </c>
      <c r="O902" s="157">
        <v>42297.975694444445</v>
      </c>
      <c r="P902" s="157">
        <v>42298.3</v>
      </c>
      <c r="Q902" s="157">
        <v>42298.381249999999</v>
      </c>
      <c r="R902" s="185" t="s">
        <v>2054</v>
      </c>
      <c r="S902" s="239">
        <f t="shared" si="143"/>
        <v>0.3243055555576575</v>
      </c>
      <c r="T902" s="239">
        <f t="shared" si="144"/>
        <v>0.48124999999708962</v>
      </c>
      <c r="U902" s="21">
        <f t="shared" si="145"/>
        <v>1.945833333345945</v>
      </c>
      <c r="V902"/>
      <c r="W902">
        <v>2909</v>
      </c>
      <c r="X902" s="187" t="s">
        <v>2055</v>
      </c>
    </row>
    <row r="903" spans="1:24">
      <c r="A903" t="s">
        <v>18</v>
      </c>
      <c r="B903" s="155" t="s">
        <v>2056</v>
      </c>
      <c r="C903" t="s">
        <v>1084</v>
      </c>
      <c r="D903" s="155" t="s">
        <v>1688</v>
      </c>
      <c r="E903" t="s">
        <v>1085</v>
      </c>
      <c r="F903" s="155" t="s">
        <v>1086</v>
      </c>
      <c r="G903" s="224" t="s">
        <v>273</v>
      </c>
      <c r="H903" s="155" t="s">
        <v>1004</v>
      </c>
      <c r="I903" s="38">
        <v>44</v>
      </c>
      <c r="J903" s="38">
        <v>-125</v>
      </c>
      <c r="K903" s="38">
        <v>10</v>
      </c>
      <c r="L903" s="38">
        <v>2015</v>
      </c>
      <c r="M903" s="155" t="s">
        <v>2056</v>
      </c>
      <c r="N903" s="157">
        <v>42296.916666666664</v>
      </c>
      <c r="O903" s="157">
        <v>42296.973611111112</v>
      </c>
      <c r="P903" s="157">
        <v>42297.522222222222</v>
      </c>
      <c r="Q903" s="157">
        <v>42297.611805555556</v>
      </c>
      <c r="R903" s="185" t="s">
        <v>2057</v>
      </c>
      <c r="S903" s="239">
        <f t="shared" si="143"/>
        <v>0.54861111110949423</v>
      </c>
      <c r="T903" s="239">
        <f t="shared" si="144"/>
        <v>0.69513888889196096</v>
      </c>
      <c r="U903" s="21">
        <f t="shared" si="145"/>
        <v>3.2916666666569654</v>
      </c>
      <c r="V903"/>
      <c r="W903">
        <v>1915</v>
      </c>
      <c r="X903" s="187" t="s">
        <v>2058</v>
      </c>
    </row>
    <row r="904" spans="1:24">
      <c r="A904" t="s">
        <v>18</v>
      </c>
      <c r="B904" s="155" t="s">
        <v>2059</v>
      </c>
      <c r="C904" t="s">
        <v>1084</v>
      </c>
      <c r="D904" s="155" t="s">
        <v>1688</v>
      </c>
      <c r="E904" t="s">
        <v>1085</v>
      </c>
      <c r="F904" s="155" t="s">
        <v>1086</v>
      </c>
      <c r="G904" s="224" t="s">
        <v>273</v>
      </c>
      <c r="H904" s="155" t="s">
        <v>1004</v>
      </c>
      <c r="I904" s="38">
        <v>44</v>
      </c>
      <c r="J904" s="38">
        <v>-125</v>
      </c>
      <c r="K904" s="38">
        <v>10</v>
      </c>
      <c r="L904" s="38">
        <v>2015</v>
      </c>
      <c r="M904" s="155" t="s">
        <v>2059</v>
      </c>
      <c r="N904" s="245">
        <v>42295.351388888892</v>
      </c>
      <c r="O904" s="157">
        <v>42295.407638888886</v>
      </c>
      <c r="P904" s="157">
        <v>42296.258333333331</v>
      </c>
      <c r="Q904" s="157">
        <v>42296.311111111114</v>
      </c>
      <c r="R904" s="185" t="s">
        <v>2057</v>
      </c>
      <c r="S904" s="239">
        <f t="shared" si="143"/>
        <v>0.85069444444525288</v>
      </c>
      <c r="T904" s="239">
        <f t="shared" si="144"/>
        <v>0.95972222222189885</v>
      </c>
      <c r="U904" s="21">
        <f t="shared" si="145"/>
        <v>5.1041666666715173</v>
      </c>
      <c r="V904"/>
      <c r="W904">
        <v>1912</v>
      </c>
      <c r="X904" s="187" t="s">
        <v>2060</v>
      </c>
    </row>
    <row r="905" spans="1:24">
      <c r="A905" t="s">
        <v>18</v>
      </c>
      <c r="B905" s="155" t="s">
        <v>2061</v>
      </c>
      <c r="C905" t="s">
        <v>1080</v>
      </c>
      <c r="D905" s="155" t="s">
        <v>1688</v>
      </c>
      <c r="E905" t="s">
        <v>1081</v>
      </c>
      <c r="F905" s="155" t="s">
        <v>1082</v>
      </c>
      <c r="G905" s="209" t="s">
        <v>273</v>
      </c>
      <c r="H905" s="155" t="s">
        <v>1083</v>
      </c>
      <c r="I905" s="249">
        <v>44</v>
      </c>
      <c r="J905" s="249">
        <v>-128</v>
      </c>
      <c r="K905" s="179">
        <v>9</v>
      </c>
      <c r="L905" s="38">
        <v>2015</v>
      </c>
      <c r="M905" s="155" t="s">
        <v>2061</v>
      </c>
      <c r="N905" s="157">
        <v>42278.965277777781</v>
      </c>
      <c r="O905" s="157">
        <v>42278.987500000003</v>
      </c>
      <c r="P905" s="157">
        <v>42279.04583333333</v>
      </c>
      <c r="Q905" s="157">
        <v>42279.072222222225</v>
      </c>
      <c r="R905" s="185" t="s">
        <v>2062</v>
      </c>
      <c r="S905" s="239">
        <f t="shared" ref="S905:S919" si="146">P905 - O905</f>
        <v>5.8333333327027503E-2</v>
      </c>
      <c r="T905" s="239">
        <f t="shared" ref="T905:T919" si="147">Q905 - N905</f>
        <v>0.10694444444379769</v>
      </c>
      <c r="U905" s="21">
        <f t="shared" ref="U905:U919" si="148">((VALUE(S905)) * 24) * 0.25</f>
        <v>0.34999999996216502</v>
      </c>
      <c r="V905"/>
      <c r="W905">
        <v>2850</v>
      </c>
      <c r="X905" s="187" t="s">
        <v>2063</v>
      </c>
    </row>
    <row r="906" spans="1:24">
      <c r="A906" t="s">
        <v>18</v>
      </c>
      <c r="B906" s="155" t="s">
        <v>2064</v>
      </c>
      <c r="C906" t="s">
        <v>1080</v>
      </c>
      <c r="D906" s="155" t="s">
        <v>1688</v>
      </c>
      <c r="E906" t="s">
        <v>1081</v>
      </c>
      <c r="F906" s="155" t="s">
        <v>1082</v>
      </c>
      <c r="G906" s="209" t="s">
        <v>273</v>
      </c>
      <c r="H906" s="155" t="s">
        <v>1083</v>
      </c>
      <c r="I906" s="249">
        <v>43</v>
      </c>
      <c r="J906" s="249">
        <v>-124</v>
      </c>
      <c r="K906" s="179">
        <v>9</v>
      </c>
      <c r="L906" s="38">
        <v>2015</v>
      </c>
      <c r="M906" s="155" t="s">
        <v>2064</v>
      </c>
      <c r="N906" s="157">
        <v>42279.40625</v>
      </c>
      <c r="O906" s="157">
        <v>42279.438194444447</v>
      </c>
      <c r="P906" s="157">
        <v>42279.469444444447</v>
      </c>
      <c r="Q906" s="157">
        <v>42279.506249999999</v>
      </c>
      <c r="R906" s="185" t="s">
        <v>2065</v>
      </c>
      <c r="S906" s="239">
        <f t="shared" si="146"/>
        <v>3.125E-2</v>
      </c>
      <c r="T906" s="239">
        <f t="shared" si="147"/>
        <v>9.9999999998544808E-2</v>
      </c>
      <c r="U906" s="21">
        <f t="shared" si="148"/>
        <v>0.1875</v>
      </c>
      <c r="V906"/>
      <c r="W906">
        <v>248</v>
      </c>
      <c r="X906" s="187" t="s">
        <v>2066</v>
      </c>
    </row>
    <row r="907" spans="1:24">
      <c r="A907" t="s">
        <v>18</v>
      </c>
      <c r="B907" s="155" t="s">
        <v>2067</v>
      </c>
      <c r="C907" t="s">
        <v>1080</v>
      </c>
      <c r="D907" s="155" t="s">
        <v>1688</v>
      </c>
      <c r="E907" t="s">
        <v>1081</v>
      </c>
      <c r="F907" s="155" t="s">
        <v>1082</v>
      </c>
      <c r="G907" s="209" t="s">
        <v>273</v>
      </c>
      <c r="H907" s="155" t="s">
        <v>1083</v>
      </c>
      <c r="I907" s="249">
        <v>42</v>
      </c>
      <c r="J907" s="249">
        <v>-124</v>
      </c>
      <c r="K907" s="179">
        <v>9</v>
      </c>
      <c r="L907" s="38">
        <v>2015</v>
      </c>
      <c r="M907" s="155" t="s">
        <v>2067</v>
      </c>
      <c r="N907" s="157">
        <v>42279.821527777778</v>
      </c>
      <c r="O907" s="157">
        <v>42279.838888888888</v>
      </c>
      <c r="P907" s="157">
        <v>42279.879861111112</v>
      </c>
      <c r="Q907" s="157">
        <v>42279.92083333333</v>
      </c>
      <c r="R907" s="185" t="s">
        <v>2068</v>
      </c>
      <c r="S907" s="239">
        <f t="shared" si="146"/>
        <v>4.0972222224809229E-2</v>
      </c>
      <c r="T907" s="239">
        <f t="shared" si="147"/>
        <v>9.9305555551836733E-2</v>
      </c>
      <c r="U907" s="21">
        <f t="shared" si="148"/>
        <v>0.24583333334885538</v>
      </c>
      <c r="V907"/>
      <c r="W907">
        <v>985</v>
      </c>
      <c r="X907" s="187" t="s">
        <v>2066</v>
      </c>
    </row>
    <row r="908" spans="1:24">
      <c r="A908" t="s">
        <v>18</v>
      </c>
      <c r="B908" s="155" t="s">
        <v>2069</v>
      </c>
      <c r="C908" t="s">
        <v>1080</v>
      </c>
      <c r="D908" s="155" t="s">
        <v>1688</v>
      </c>
      <c r="E908" t="s">
        <v>1081</v>
      </c>
      <c r="F908" s="155" t="s">
        <v>1082</v>
      </c>
      <c r="G908" s="209" t="s">
        <v>273</v>
      </c>
      <c r="H908" s="155" t="s">
        <v>1083</v>
      </c>
      <c r="I908" s="249">
        <v>42</v>
      </c>
      <c r="J908" s="249">
        <v>-124</v>
      </c>
      <c r="K908" s="179">
        <v>9</v>
      </c>
      <c r="L908" s="38">
        <v>2015</v>
      </c>
      <c r="M908" s="155" t="s">
        <v>2069</v>
      </c>
      <c r="N908" s="157">
        <v>42280.094444444447</v>
      </c>
      <c r="O908" s="157">
        <v>42280.127083333333</v>
      </c>
      <c r="P908" s="157">
        <v>42280.243750000001</v>
      </c>
      <c r="Q908" s="157">
        <v>42280.281944444447</v>
      </c>
      <c r="R908" s="185" t="s">
        <v>2070</v>
      </c>
      <c r="S908" s="239">
        <f t="shared" si="146"/>
        <v>0.11666666666860692</v>
      </c>
      <c r="T908" s="239">
        <f t="shared" si="147"/>
        <v>0.1875</v>
      </c>
      <c r="U908" s="21">
        <f t="shared" si="148"/>
        <v>0.70000000001164153</v>
      </c>
      <c r="V908"/>
      <c r="W908">
        <v>921</v>
      </c>
      <c r="X908" s="187" t="s">
        <v>2066</v>
      </c>
    </row>
    <row r="909" spans="1:24">
      <c r="A909" t="s">
        <v>18</v>
      </c>
      <c r="B909" s="155" t="s">
        <v>2071</v>
      </c>
      <c r="C909" t="s">
        <v>1080</v>
      </c>
      <c r="D909" s="155" t="s">
        <v>1688</v>
      </c>
      <c r="E909" t="s">
        <v>1081</v>
      </c>
      <c r="F909" s="155" t="s">
        <v>1082</v>
      </c>
      <c r="G909" s="209" t="s">
        <v>273</v>
      </c>
      <c r="H909" s="155" t="s">
        <v>1083</v>
      </c>
      <c r="I909" s="249">
        <v>41</v>
      </c>
      <c r="J909" s="249">
        <v>-124</v>
      </c>
      <c r="K909" s="179">
        <v>9</v>
      </c>
      <c r="L909" s="38">
        <v>2015</v>
      </c>
      <c r="M909" s="155" t="s">
        <v>2071</v>
      </c>
      <c r="N909" s="245">
        <v>42283.129166666666</v>
      </c>
      <c r="O909" s="157">
        <v>42283.156944444447</v>
      </c>
      <c r="P909" s="157">
        <v>42283.188888888886</v>
      </c>
      <c r="Q909" s="157">
        <v>42283.21597222222</v>
      </c>
      <c r="R909" s="185" t="s">
        <v>2072</v>
      </c>
      <c r="S909" s="239">
        <f t="shared" si="146"/>
        <v>3.1944444439432118E-2</v>
      </c>
      <c r="T909" s="239">
        <f t="shared" si="147"/>
        <v>8.6805555554747116E-2</v>
      </c>
      <c r="U909" s="21">
        <f t="shared" si="148"/>
        <v>0.19166666663659271</v>
      </c>
      <c r="V909"/>
      <c r="W909">
        <v>676</v>
      </c>
      <c r="X909" s="187" t="s">
        <v>2066</v>
      </c>
    </row>
    <row r="910" spans="1:24">
      <c r="A910" t="s">
        <v>18</v>
      </c>
      <c r="B910" s="155" t="s">
        <v>2073</v>
      </c>
      <c r="C910" t="s">
        <v>1080</v>
      </c>
      <c r="D910" s="155" t="s">
        <v>1688</v>
      </c>
      <c r="E910" t="s">
        <v>1081</v>
      </c>
      <c r="F910" s="155" t="s">
        <v>1082</v>
      </c>
      <c r="G910" s="209" t="s">
        <v>273</v>
      </c>
      <c r="H910" s="155" t="s">
        <v>1083</v>
      </c>
      <c r="I910" s="249">
        <v>41</v>
      </c>
      <c r="J910" s="249">
        <v>-124</v>
      </c>
      <c r="K910" s="179">
        <v>9</v>
      </c>
      <c r="L910" s="38">
        <v>2015</v>
      </c>
      <c r="M910" s="155" t="s">
        <v>2073</v>
      </c>
      <c r="N910" s="157">
        <v>42283.397222222222</v>
      </c>
      <c r="O910" s="157">
        <v>42283.417361111111</v>
      </c>
      <c r="P910" s="184">
        <v>42283.456944444442</v>
      </c>
      <c r="Q910" s="157">
        <v>42283.476388888892</v>
      </c>
      <c r="R910" s="185" t="s">
        <v>2074</v>
      </c>
      <c r="S910" s="239">
        <f t="shared" si="146"/>
        <v>3.9583333331393078E-2</v>
      </c>
      <c r="T910" s="239">
        <f t="shared" si="147"/>
        <v>7.9166666670062114E-2</v>
      </c>
      <c r="U910" s="21">
        <f t="shared" si="148"/>
        <v>0.23749999998835847</v>
      </c>
      <c r="V910"/>
      <c r="W910">
        <v>93</v>
      </c>
      <c r="X910" s="187" t="s">
        <v>2066</v>
      </c>
    </row>
    <row r="911" spans="1:24">
      <c r="A911" t="s">
        <v>18</v>
      </c>
      <c r="B911" s="155" t="s">
        <v>2075</v>
      </c>
      <c r="C911" t="s">
        <v>1080</v>
      </c>
      <c r="D911" s="155" t="s">
        <v>1688</v>
      </c>
      <c r="E911" t="s">
        <v>1081</v>
      </c>
      <c r="F911" s="155" t="s">
        <v>1082</v>
      </c>
      <c r="G911" s="209" t="s">
        <v>273</v>
      </c>
      <c r="H911" s="155" t="s">
        <v>1083</v>
      </c>
      <c r="I911" s="249">
        <v>41</v>
      </c>
      <c r="J911" s="249">
        <v>-124</v>
      </c>
      <c r="K911" s="179">
        <v>9</v>
      </c>
      <c r="L911" s="38">
        <v>2015</v>
      </c>
      <c r="M911" s="155" t="s">
        <v>2075</v>
      </c>
      <c r="N911" s="157">
        <v>42284.115277777775</v>
      </c>
      <c r="O911" s="157">
        <v>42284.125694444447</v>
      </c>
      <c r="P911" s="157">
        <v>42284.177777777775</v>
      </c>
      <c r="Q911" s="157">
        <v>42284.193749999999</v>
      </c>
      <c r="R911" s="185" t="s">
        <v>2076</v>
      </c>
      <c r="S911" s="239">
        <f t="shared" si="146"/>
        <v>5.2083333328482695E-2</v>
      </c>
      <c r="T911" s="239">
        <f t="shared" si="147"/>
        <v>7.8472222223354038E-2</v>
      </c>
      <c r="U911" s="21">
        <f t="shared" si="148"/>
        <v>0.31249999997089617</v>
      </c>
      <c r="V911"/>
      <c r="W911">
        <v>732</v>
      </c>
      <c r="X911" s="187" t="s">
        <v>2066</v>
      </c>
    </row>
    <row r="912" spans="1:24">
      <c r="A912" t="s">
        <v>18</v>
      </c>
      <c r="B912" s="155" t="s">
        <v>2077</v>
      </c>
      <c r="C912" t="s">
        <v>1080</v>
      </c>
      <c r="D912" s="155" t="s">
        <v>1688</v>
      </c>
      <c r="E912" t="s">
        <v>1081</v>
      </c>
      <c r="F912" s="155" t="s">
        <v>1082</v>
      </c>
      <c r="G912" s="209" t="s">
        <v>273</v>
      </c>
      <c r="H912" s="155" t="s">
        <v>1083</v>
      </c>
      <c r="I912" s="249">
        <v>40</v>
      </c>
      <c r="J912" s="249">
        <v>-124</v>
      </c>
      <c r="K912" s="179">
        <v>9</v>
      </c>
      <c r="L912" s="38">
        <v>2015</v>
      </c>
      <c r="M912" s="155" t="s">
        <v>2077</v>
      </c>
      <c r="N912" s="157">
        <v>42284.675694444442</v>
      </c>
      <c r="O912" s="157">
        <v>42284.686111111114</v>
      </c>
      <c r="P912" s="157">
        <v>42284.763888888891</v>
      </c>
      <c r="Q912" s="157">
        <v>42284.775000000001</v>
      </c>
      <c r="R912" s="185" t="s">
        <v>2078</v>
      </c>
      <c r="S912" s="239">
        <f t="shared" si="146"/>
        <v>7.7777777776645962E-2</v>
      </c>
      <c r="T912" s="239">
        <f t="shared" si="147"/>
        <v>9.930555555911269E-2</v>
      </c>
      <c r="U912" s="21">
        <f t="shared" si="148"/>
        <v>0.46666666665987577</v>
      </c>
      <c r="V912"/>
      <c r="W912">
        <v>54</v>
      </c>
      <c r="X912" s="187" t="s">
        <v>2066</v>
      </c>
    </row>
    <row r="913" spans="1:24">
      <c r="A913" t="s">
        <v>18</v>
      </c>
      <c r="B913" s="155" t="s">
        <v>2079</v>
      </c>
      <c r="C913" t="s">
        <v>1080</v>
      </c>
      <c r="D913" s="155" t="s">
        <v>1688</v>
      </c>
      <c r="E913" t="s">
        <v>1081</v>
      </c>
      <c r="F913" s="155" t="s">
        <v>1082</v>
      </c>
      <c r="G913" s="209" t="s">
        <v>273</v>
      </c>
      <c r="H913" s="155" t="s">
        <v>1083</v>
      </c>
      <c r="I913" s="249">
        <v>40</v>
      </c>
      <c r="J913" s="249">
        <v>-124</v>
      </c>
      <c r="K913" s="179">
        <v>9</v>
      </c>
      <c r="L913" s="38">
        <v>2015</v>
      </c>
      <c r="M913" s="155" t="s">
        <v>2079</v>
      </c>
      <c r="N913" s="157">
        <v>42284.953472222223</v>
      </c>
      <c r="O913" s="157">
        <v>42284.979166666664</v>
      </c>
      <c r="P913" s="157">
        <v>42284.999305555553</v>
      </c>
      <c r="Q913" s="157">
        <v>42285.052083333336</v>
      </c>
      <c r="R913" s="185" t="s">
        <v>2080</v>
      </c>
      <c r="S913" s="239">
        <f t="shared" si="146"/>
        <v>2.0138888889050577E-2</v>
      </c>
      <c r="T913" s="239">
        <f t="shared" si="147"/>
        <v>9.8611111112404615E-2</v>
      </c>
      <c r="U913" s="21">
        <f t="shared" si="148"/>
        <v>0.12083333333430346</v>
      </c>
      <c r="V913"/>
      <c r="W913">
        <v>96</v>
      </c>
      <c r="X913" s="187" t="s">
        <v>2063</v>
      </c>
    </row>
    <row r="914" spans="1:24">
      <c r="A914" t="s">
        <v>18</v>
      </c>
      <c r="B914" s="155" t="s">
        <v>2081</v>
      </c>
      <c r="C914" t="s">
        <v>1080</v>
      </c>
      <c r="D914" s="155" t="s">
        <v>1688</v>
      </c>
      <c r="E914" t="s">
        <v>1081</v>
      </c>
      <c r="F914" s="155" t="s">
        <v>1082</v>
      </c>
      <c r="G914" s="209" t="s">
        <v>273</v>
      </c>
      <c r="H914" s="155" t="s">
        <v>1083</v>
      </c>
      <c r="I914" s="249">
        <v>40</v>
      </c>
      <c r="J914" s="249">
        <v>-124</v>
      </c>
      <c r="K914" s="179">
        <v>9</v>
      </c>
      <c r="L914" s="38">
        <v>2015</v>
      </c>
      <c r="M914" s="155" t="s">
        <v>2081</v>
      </c>
      <c r="N914" s="157">
        <v>42285.253472222219</v>
      </c>
      <c r="O914" s="157">
        <v>42285.263888888891</v>
      </c>
      <c r="P914" s="157">
        <v>42285.325694444444</v>
      </c>
      <c r="Q914" s="157">
        <v>42285.347222222219</v>
      </c>
      <c r="R914" s="185" t="s">
        <v>2082</v>
      </c>
      <c r="S914" s="239">
        <f t="shared" si="146"/>
        <v>6.1805555553291924E-2</v>
      </c>
      <c r="T914" s="239">
        <f t="shared" si="147"/>
        <v>9.375E-2</v>
      </c>
      <c r="U914" s="21">
        <f t="shared" si="148"/>
        <v>0.37083333331975155</v>
      </c>
      <c r="V914"/>
      <c r="W914">
        <v>471</v>
      </c>
      <c r="X914" s="187" t="s">
        <v>2066</v>
      </c>
    </row>
    <row r="915" spans="1:24">
      <c r="A915" t="s">
        <v>18</v>
      </c>
      <c r="B915" s="155" t="s">
        <v>2083</v>
      </c>
      <c r="C915" t="s">
        <v>1080</v>
      </c>
      <c r="D915" s="155" t="s">
        <v>1688</v>
      </c>
      <c r="E915" t="s">
        <v>1081</v>
      </c>
      <c r="F915" s="155" t="s">
        <v>1082</v>
      </c>
      <c r="G915" s="209" t="s">
        <v>273</v>
      </c>
      <c r="H915" s="155" t="s">
        <v>1083</v>
      </c>
      <c r="I915" s="249">
        <v>40</v>
      </c>
      <c r="J915" s="249">
        <v>-124</v>
      </c>
      <c r="K915" s="179">
        <v>9</v>
      </c>
      <c r="L915" s="38">
        <v>2015</v>
      </c>
      <c r="M915" s="155" t="s">
        <v>2083</v>
      </c>
      <c r="N915" s="157">
        <v>42285.637499999997</v>
      </c>
      <c r="O915" s="157">
        <v>42285.663888888892</v>
      </c>
      <c r="P915" s="157">
        <v>42285.7</v>
      </c>
      <c r="Q915" s="157">
        <v>42285.734722222223</v>
      </c>
      <c r="R915" s="185" t="s">
        <v>2084</v>
      </c>
      <c r="S915" s="239">
        <f t="shared" si="146"/>
        <v>3.6111111105128657E-2</v>
      </c>
      <c r="T915" s="239">
        <f t="shared" si="147"/>
        <v>9.7222222226264421E-2</v>
      </c>
      <c r="U915" s="21">
        <f t="shared" si="148"/>
        <v>0.21666666663077194</v>
      </c>
      <c r="V915"/>
      <c r="W915">
        <v>717</v>
      </c>
      <c r="X915" s="187" t="s">
        <v>2066</v>
      </c>
    </row>
    <row r="916" spans="1:24">
      <c r="A916" t="s">
        <v>18</v>
      </c>
      <c r="B916" s="155" t="s">
        <v>2085</v>
      </c>
      <c r="C916" t="s">
        <v>1080</v>
      </c>
      <c r="D916" s="155" t="s">
        <v>1688</v>
      </c>
      <c r="E916" t="s">
        <v>1081</v>
      </c>
      <c r="F916" s="155" t="s">
        <v>1082</v>
      </c>
      <c r="G916" s="209" t="s">
        <v>273</v>
      </c>
      <c r="H916" s="155" t="s">
        <v>1083</v>
      </c>
      <c r="I916" s="249">
        <v>43</v>
      </c>
      <c r="J916" s="249">
        <v>-125</v>
      </c>
      <c r="K916" s="179">
        <v>9</v>
      </c>
      <c r="L916" s="38">
        <v>2015</v>
      </c>
      <c r="M916" s="155" t="s">
        <v>2085</v>
      </c>
      <c r="N916" s="157">
        <v>42285.874305555553</v>
      </c>
      <c r="O916" s="157">
        <v>42285.904166666667</v>
      </c>
      <c r="P916" s="157">
        <v>42285.959722222222</v>
      </c>
      <c r="Q916" s="157">
        <v>42285.995833333334</v>
      </c>
      <c r="R916" s="185" t="s">
        <v>2086</v>
      </c>
      <c r="S916" s="239">
        <f t="shared" si="146"/>
        <v>5.5555555554747116E-2</v>
      </c>
      <c r="T916" s="239">
        <f t="shared" si="147"/>
        <v>0.12152777778101154</v>
      </c>
      <c r="U916" s="21">
        <f t="shared" si="148"/>
        <v>0.33333333332848269</v>
      </c>
      <c r="V916"/>
      <c r="W916">
        <v>975</v>
      </c>
      <c r="X916" s="187" t="s">
        <v>2066</v>
      </c>
    </row>
    <row r="917" spans="1:24">
      <c r="A917" t="s">
        <v>18</v>
      </c>
      <c r="B917" s="155" t="s">
        <v>2087</v>
      </c>
      <c r="C917" t="s">
        <v>1080</v>
      </c>
      <c r="D917" s="155" t="s">
        <v>1688</v>
      </c>
      <c r="E917" t="s">
        <v>1081</v>
      </c>
      <c r="F917" s="155" t="s">
        <v>1082</v>
      </c>
      <c r="G917" s="209" t="s">
        <v>273</v>
      </c>
      <c r="H917" s="155" t="s">
        <v>1083</v>
      </c>
      <c r="I917" s="249">
        <v>43</v>
      </c>
      <c r="J917" s="249">
        <v>-124</v>
      </c>
      <c r="K917" s="179">
        <v>9</v>
      </c>
      <c r="L917" s="38">
        <v>2015</v>
      </c>
      <c r="M917" s="155" t="s">
        <v>2087</v>
      </c>
      <c r="N917" s="157">
        <v>42286.263888888891</v>
      </c>
      <c r="O917" s="157">
        <v>42286.296527777777</v>
      </c>
      <c r="P917" s="157">
        <v>42286.325694444444</v>
      </c>
      <c r="Q917" s="157">
        <v>42286.359722222223</v>
      </c>
      <c r="R917" s="185" t="s">
        <v>2088</v>
      </c>
      <c r="S917" s="239">
        <f t="shared" si="146"/>
        <v>2.9166666667151731E-2</v>
      </c>
      <c r="T917" s="239">
        <f t="shared" si="147"/>
        <v>9.5833333332848269E-2</v>
      </c>
      <c r="U917" s="21">
        <f t="shared" si="148"/>
        <v>0.17500000000291038</v>
      </c>
      <c r="V917"/>
      <c r="W917">
        <v>279</v>
      </c>
      <c r="X917" s="187" t="s">
        <v>2066</v>
      </c>
    </row>
    <row r="918" spans="1:24">
      <c r="A918" t="s">
        <v>18</v>
      </c>
      <c r="B918" s="155" t="s">
        <v>2089</v>
      </c>
      <c r="C918" t="s">
        <v>1080</v>
      </c>
      <c r="D918" s="155" t="s">
        <v>1688</v>
      </c>
      <c r="E918" t="s">
        <v>1081</v>
      </c>
      <c r="F918" s="155" t="s">
        <v>1082</v>
      </c>
      <c r="G918" s="209" t="s">
        <v>273</v>
      </c>
      <c r="H918" s="155" t="s">
        <v>1083</v>
      </c>
      <c r="I918" s="249">
        <v>44</v>
      </c>
      <c r="J918" s="249">
        <v>-125</v>
      </c>
      <c r="K918" s="179">
        <v>9</v>
      </c>
      <c r="L918" s="38">
        <v>2015</v>
      </c>
      <c r="M918" s="155" t="s">
        <v>2089</v>
      </c>
      <c r="N918" s="157">
        <v>42289.636111111111</v>
      </c>
      <c r="O918" s="157">
        <v>42289.65347222222</v>
      </c>
      <c r="P918" s="157">
        <v>42289.6875</v>
      </c>
      <c r="Q918" s="157">
        <v>42289.708333333336</v>
      </c>
      <c r="R918" s="185" t="s">
        <v>2090</v>
      </c>
      <c r="S918" s="239">
        <f t="shared" si="146"/>
        <v>3.4027777779556345E-2</v>
      </c>
      <c r="T918" s="239">
        <f t="shared" si="147"/>
        <v>7.2222222224809229E-2</v>
      </c>
      <c r="U918" s="21">
        <f t="shared" si="148"/>
        <v>0.20416666667733807</v>
      </c>
      <c r="V918"/>
      <c r="W918">
        <v>938</v>
      </c>
      <c r="X918" s="187" t="s">
        <v>2066</v>
      </c>
    </row>
    <row r="919" spans="1:24">
      <c r="A919" t="s">
        <v>18</v>
      </c>
      <c r="B919" s="155" t="s">
        <v>2091</v>
      </c>
      <c r="C919" t="s">
        <v>1080</v>
      </c>
      <c r="D919" s="155" t="s">
        <v>1688</v>
      </c>
      <c r="E919" t="s">
        <v>1081</v>
      </c>
      <c r="F919" s="155" t="s">
        <v>1082</v>
      </c>
      <c r="G919" s="209" t="s">
        <v>273</v>
      </c>
      <c r="H919" s="155" t="s">
        <v>1083</v>
      </c>
      <c r="I919" s="249">
        <v>44</v>
      </c>
      <c r="J919" s="249">
        <v>-124</v>
      </c>
      <c r="K919" s="179">
        <v>9</v>
      </c>
      <c r="L919" s="38">
        <v>2015</v>
      </c>
      <c r="M919" s="155" t="s">
        <v>2091</v>
      </c>
      <c r="N919" s="157">
        <v>42290.629166666666</v>
      </c>
      <c r="O919" s="157">
        <v>42290.706250000003</v>
      </c>
      <c r="P919" s="157">
        <v>42290.716666666667</v>
      </c>
      <c r="Q919" s="157">
        <v>42290.804861111108</v>
      </c>
      <c r="R919" s="185" t="s">
        <v>2092</v>
      </c>
      <c r="S919" s="239">
        <f t="shared" si="146"/>
        <v>1.0416666664241347E-2</v>
      </c>
      <c r="T919" s="239">
        <f t="shared" si="147"/>
        <v>0.1756944444423425</v>
      </c>
      <c r="U919" s="21">
        <f t="shared" si="148"/>
        <v>6.2499999985448085E-2</v>
      </c>
      <c r="V919"/>
      <c r="W919">
        <v>424</v>
      </c>
      <c r="X919" s="187" t="s">
        <v>2093</v>
      </c>
    </row>
    <row r="920" spans="1:24">
      <c r="A920" t="s">
        <v>18</v>
      </c>
      <c r="B920" s="155" t="s">
        <v>2094</v>
      </c>
      <c r="C920" s="155" t="s">
        <v>1075</v>
      </c>
      <c r="D920" s="155" t="s">
        <v>1688</v>
      </c>
      <c r="E920" s="155" t="s">
        <v>1076</v>
      </c>
      <c r="F920" s="155" t="s">
        <v>1969</v>
      </c>
      <c r="G920" s="209" t="s">
        <v>273</v>
      </c>
      <c r="H920" s="155" t="s">
        <v>1073</v>
      </c>
      <c r="I920" s="237">
        <v>48</v>
      </c>
      <c r="J920" s="237">
        <v>-126</v>
      </c>
      <c r="K920" s="179">
        <v>9</v>
      </c>
      <c r="L920" s="38">
        <v>2015</v>
      </c>
      <c r="M920" s="155" t="s">
        <v>2094</v>
      </c>
      <c r="N920" s="157">
        <v>42264.870833333334</v>
      </c>
      <c r="O920" s="157">
        <v>42264.899305555555</v>
      </c>
      <c r="P920" s="157">
        <v>42265.09375</v>
      </c>
      <c r="Q920" s="157">
        <v>42265.125</v>
      </c>
      <c r="R920"/>
      <c r="S920" s="239">
        <f t="shared" ref="S920:S936" si="149">P920 - O920</f>
        <v>0.19444444444525288</v>
      </c>
      <c r="T920" s="239">
        <f t="shared" ref="T920:T936" si="150">Q920 - N920</f>
        <v>0.25416666666569654</v>
      </c>
      <c r="U920" s="21">
        <f t="shared" ref="U920:U936" si="151">((VALUE(S920)) * 24) * 0.25</f>
        <v>1.1666666666715173</v>
      </c>
      <c r="V920"/>
      <c r="W920">
        <v>896</v>
      </c>
      <c r="X920" s="155" t="s">
        <v>2095</v>
      </c>
    </row>
    <row r="921" spans="1:24">
      <c r="A921" t="s">
        <v>18</v>
      </c>
      <c r="B921" s="155" t="s">
        <v>2096</v>
      </c>
      <c r="C921" s="155" t="s">
        <v>1075</v>
      </c>
      <c r="D921" s="155" t="s">
        <v>1688</v>
      </c>
      <c r="E921" s="155" t="s">
        <v>1076</v>
      </c>
      <c r="F921" s="155" t="s">
        <v>1969</v>
      </c>
      <c r="G921" s="209" t="s">
        <v>273</v>
      </c>
      <c r="H921" s="155" t="s">
        <v>1073</v>
      </c>
      <c r="I921" s="237">
        <v>48</v>
      </c>
      <c r="J921" s="237">
        <v>-126</v>
      </c>
      <c r="K921" s="179">
        <v>9</v>
      </c>
      <c r="L921" s="38">
        <v>2015</v>
      </c>
      <c r="M921" s="155" t="s">
        <v>2096</v>
      </c>
      <c r="N921" s="157">
        <v>42264.464583333334</v>
      </c>
      <c r="O921" s="157">
        <v>42264.501388888886</v>
      </c>
      <c r="P921" s="157">
        <v>42264.636805555558</v>
      </c>
      <c r="Q921" s="157">
        <v>42264.743750000001</v>
      </c>
      <c r="R921"/>
      <c r="S921" s="239">
        <f t="shared" si="149"/>
        <v>0.13541666667151731</v>
      </c>
      <c r="T921" s="239">
        <f t="shared" si="150"/>
        <v>0.27916666666715173</v>
      </c>
      <c r="U921" s="21">
        <f t="shared" si="151"/>
        <v>0.81250000002910383</v>
      </c>
      <c r="V921"/>
      <c r="W921">
        <v>984</v>
      </c>
      <c r="X921" s="155" t="s">
        <v>2095</v>
      </c>
    </row>
    <row r="922" spans="1:24">
      <c r="A922" t="s">
        <v>18</v>
      </c>
      <c r="B922" s="155" t="s">
        <v>2097</v>
      </c>
      <c r="C922" s="155" t="s">
        <v>1075</v>
      </c>
      <c r="D922" s="155" t="s">
        <v>1688</v>
      </c>
      <c r="E922" s="155" t="s">
        <v>1076</v>
      </c>
      <c r="F922" s="155" t="s">
        <v>1969</v>
      </c>
      <c r="G922" s="209" t="s">
        <v>273</v>
      </c>
      <c r="H922" s="155" t="s">
        <v>1073</v>
      </c>
      <c r="I922" s="237">
        <v>48</v>
      </c>
      <c r="J922" s="237">
        <v>-126</v>
      </c>
      <c r="K922" s="179">
        <v>9</v>
      </c>
      <c r="L922" s="38">
        <v>2015</v>
      </c>
      <c r="M922" s="155" t="s">
        <v>2097</v>
      </c>
      <c r="N922" s="157">
        <v>42263.996527777781</v>
      </c>
      <c r="O922" s="157">
        <v>42264.015972222223</v>
      </c>
      <c r="P922" s="157">
        <v>42264.28402777778</v>
      </c>
      <c r="Q922" s="157">
        <v>42264.302777777775</v>
      </c>
      <c r="R922"/>
      <c r="S922" s="239">
        <f t="shared" si="149"/>
        <v>0.26805555555620231</v>
      </c>
      <c r="T922" s="239">
        <f t="shared" si="150"/>
        <v>0.30624999999417923</v>
      </c>
      <c r="U922" s="21">
        <f t="shared" si="151"/>
        <v>1.6083333333372138</v>
      </c>
      <c r="V922"/>
      <c r="W922">
        <v>395</v>
      </c>
      <c r="X922" s="155" t="s">
        <v>2095</v>
      </c>
    </row>
    <row r="923" spans="1:24">
      <c r="A923" t="s">
        <v>18</v>
      </c>
      <c r="B923" s="155" t="s">
        <v>2098</v>
      </c>
      <c r="C923" s="155" t="s">
        <v>1075</v>
      </c>
      <c r="D923" s="155" t="s">
        <v>1688</v>
      </c>
      <c r="E923" s="155" t="s">
        <v>1076</v>
      </c>
      <c r="F923" s="155" t="s">
        <v>1969</v>
      </c>
      <c r="G923" s="209" t="s">
        <v>273</v>
      </c>
      <c r="H923" s="155" t="s">
        <v>1073</v>
      </c>
      <c r="I923" s="237">
        <v>48</v>
      </c>
      <c r="J923" s="237">
        <v>-126</v>
      </c>
      <c r="K923" s="179">
        <v>9</v>
      </c>
      <c r="L923" s="38">
        <v>2015</v>
      </c>
      <c r="M923" s="155" t="s">
        <v>2098</v>
      </c>
      <c r="N923" s="157">
        <v>42262.795138888891</v>
      </c>
      <c r="O923" s="157">
        <v>42262.881944444445</v>
      </c>
      <c r="P923" s="157">
        <v>42263.729166666664</v>
      </c>
      <c r="Q923" s="157">
        <v>42263.765972222223</v>
      </c>
      <c r="R923"/>
      <c r="S923" s="239">
        <f t="shared" si="149"/>
        <v>0.84722222221898846</v>
      </c>
      <c r="T923" s="239">
        <f t="shared" si="150"/>
        <v>0.97083333333284827</v>
      </c>
      <c r="U923" s="21">
        <f t="shared" si="151"/>
        <v>5.0833333333139308</v>
      </c>
      <c r="V923"/>
      <c r="W923">
        <v>894</v>
      </c>
      <c r="X923" s="155" t="s">
        <v>2095</v>
      </c>
    </row>
    <row r="924" spans="1:24">
      <c r="A924" t="s">
        <v>18</v>
      </c>
      <c r="B924" s="155" t="s">
        <v>2099</v>
      </c>
      <c r="C924" s="155" t="s">
        <v>1075</v>
      </c>
      <c r="D924" s="155" t="s">
        <v>1688</v>
      </c>
      <c r="E924" s="155" t="s">
        <v>1076</v>
      </c>
      <c r="F924" s="155" t="s">
        <v>1969</v>
      </c>
      <c r="G924" s="209" t="s">
        <v>273</v>
      </c>
      <c r="H924" s="155" t="s">
        <v>1073</v>
      </c>
      <c r="I924" s="237">
        <v>48</v>
      </c>
      <c r="J924" s="237">
        <v>-126</v>
      </c>
      <c r="K924" s="179">
        <v>9</v>
      </c>
      <c r="L924" s="38">
        <v>2015</v>
      </c>
      <c r="M924" s="155" t="s">
        <v>2099</v>
      </c>
      <c r="N924" s="157">
        <v>42261.861805555556</v>
      </c>
      <c r="O924" s="157">
        <v>42261.902083333334</v>
      </c>
      <c r="P924" s="157">
        <v>42262.50277777778</v>
      </c>
      <c r="Q924" s="246">
        <v>42262.545138888891</v>
      </c>
      <c r="R924"/>
      <c r="S924" s="239">
        <f t="shared" si="149"/>
        <v>0.60069444444525288</v>
      </c>
      <c r="T924" s="239">
        <f t="shared" si="150"/>
        <v>0.68333333333430346</v>
      </c>
      <c r="U924" s="21">
        <f t="shared" si="151"/>
        <v>3.6041666666715173</v>
      </c>
      <c r="V924"/>
      <c r="W924">
        <v>1260</v>
      </c>
      <c r="X924" s="155" t="s">
        <v>2095</v>
      </c>
    </row>
    <row r="925" spans="1:24">
      <c r="A925" t="s">
        <v>18</v>
      </c>
      <c r="B925" s="155" t="s">
        <v>2100</v>
      </c>
      <c r="C925" s="155" t="s">
        <v>1075</v>
      </c>
      <c r="D925" s="155" t="s">
        <v>1688</v>
      </c>
      <c r="E925" s="155" t="s">
        <v>1076</v>
      </c>
      <c r="F925" s="155" t="s">
        <v>1969</v>
      </c>
      <c r="G925" s="209" t="s">
        <v>273</v>
      </c>
      <c r="H925" s="155" t="s">
        <v>1073</v>
      </c>
      <c r="I925" s="237">
        <v>47</v>
      </c>
      <c r="J925" s="237">
        <v>-129</v>
      </c>
      <c r="K925" s="179">
        <v>9</v>
      </c>
      <c r="L925" s="38">
        <v>2015</v>
      </c>
      <c r="M925" s="155" t="s">
        <v>2100</v>
      </c>
      <c r="N925" s="157">
        <v>42258.626388888886</v>
      </c>
      <c r="O925" s="245">
        <v>42258.682638888888</v>
      </c>
      <c r="P925" s="184">
        <v>42258.73333333333</v>
      </c>
      <c r="Q925" s="157">
        <v>42258.803472222222</v>
      </c>
      <c r="R925"/>
      <c r="S925" s="239">
        <f t="shared" si="149"/>
        <v>5.0694444442342501E-2</v>
      </c>
      <c r="T925" s="239">
        <f t="shared" si="150"/>
        <v>0.17708333333575865</v>
      </c>
      <c r="U925" s="21">
        <f t="shared" si="151"/>
        <v>0.30416666665405501</v>
      </c>
      <c r="V925"/>
      <c r="W925">
        <v>2154</v>
      </c>
      <c r="X925" s="155" t="s">
        <v>2101</v>
      </c>
    </row>
    <row r="926" spans="1:24">
      <c r="A926" t="s">
        <v>18</v>
      </c>
      <c r="B926" s="155" t="s">
        <v>2102</v>
      </c>
      <c r="C926" s="155" t="s">
        <v>1075</v>
      </c>
      <c r="D926" s="155" t="s">
        <v>1688</v>
      </c>
      <c r="E926" s="155" t="s">
        <v>1076</v>
      </c>
      <c r="F926" s="155" t="s">
        <v>1969</v>
      </c>
      <c r="G926" s="209" t="s">
        <v>273</v>
      </c>
      <c r="H926" s="155" t="s">
        <v>1073</v>
      </c>
      <c r="I926" s="237">
        <v>47</v>
      </c>
      <c r="J926" s="237">
        <v>-129</v>
      </c>
      <c r="K926" s="179">
        <v>9</v>
      </c>
      <c r="L926" s="38">
        <v>2015</v>
      </c>
      <c r="M926" s="155" t="s">
        <v>2102</v>
      </c>
      <c r="N926" s="157">
        <v>42258.083333333336</v>
      </c>
      <c r="O926" s="248">
        <v>42258.147222222222</v>
      </c>
      <c r="P926" s="157">
        <v>42258.363194444442</v>
      </c>
      <c r="Q926" s="157">
        <v>42258.42291666667</v>
      </c>
      <c r="R926"/>
      <c r="S926" s="239">
        <f t="shared" si="149"/>
        <v>0.21597222222044365</v>
      </c>
      <c r="T926" s="239">
        <f t="shared" si="150"/>
        <v>0.33958333333430346</v>
      </c>
      <c r="U926" s="21">
        <f t="shared" si="151"/>
        <v>1.2958333333226619</v>
      </c>
      <c r="V926"/>
      <c r="W926">
        <v>2156</v>
      </c>
      <c r="X926" s="155" t="s">
        <v>2103</v>
      </c>
    </row>
    <row r="927" spans="1:24">
      <c r="A927" t="s">
        <v>18</v>
      </c>
      <c r="B927" s="155" t="s">
        <v>2104</v>
      </c>
      <c r="C927" s="155" t="s">
        <v>1075</v>
      </c>
      <c r="D927" s="155" t="s">
        <v>1688</v>
      </c>
      <c r="E927" s="155" t="s">
        <v>1076</v>
      </c>
      <c r="F927" s="155" t="s">
        <v>1969</v>
      </c>
      <c r="G927" s="209" t="s">
        <v>273</v>
      </c>
      <c r="H927" s="155" t="s">
        <v>1073</v>
      </c>
      <c r="I927" s="237">
        <v>47</v>
      </c>
      <c r="J927" s="237">
        <v>-129</v>
      </c>
      <c r="K927" s="179">
        <v>9</v>
      </c>
      <c r="L927" s="38">
        <v>2015</v>
      </c>
      <c r="M927" s="155" t="s">
        <v>2104</v>
      </c>
      <c r="N927" s="157">
        <v>42257.627083333333</v>
      </c>
      <c r="O927" s="157">
        <v>42257.684027777781</v>
      </c>
      <c r="P927" s="157">
        <v>42257.790972222225</v>
      </c>
      <c r="Q927" s="157">
        <v>42257.850694444445</v>
      </c>
      <c r="R927"/>
      <c r="S927" s="239">
        <f t="shared" si="149"/>
        <v>0.10694444444379769</v>
      </c>
      <c r="T927" s="239">
        <f t="shared" si="150"/>
        <v>0.22361111111240461</v>
      </c>
      <c r="U927" s="21">
        <f t="shared" si="151"/>
        <v>0.64166666666278616</v>
      </c>
      <c r="V927"/>
      <c r="W927">
        <v>2210</v>
      </c>
      <c r="X927" s="155" t="s">
        <v>2105</v>
      </c>
    </row>
    <row r="928" spans="1:24">
      <c r="A928" t="s">
        <v>18</v>
      </c>
      <c r="B928" s="155" t="s">
        <v>2106</v>
      </c>
      <c r="C928" s="155" t="s">
        <v>1075</v>
      </c>
      <c r="D928" s="155" t="s">
        <v>1688</v>
      </c>
      <c r="E928" s="155" t="s">
        <v>1076</v>
      </c>
      <c r="F928" s="155" t="s">
        <v>1969</v>
      </c>
      <c r="G928" s="209" t="s">
        <v>273</v>
      </c>
      <c r="H928" s="155" t="s">
        <v>1073</v>
      </c>
      <c r="I928" s="237">
        <v>47</v>
      </c>
      <c r="J928" s="237">
        <v>-129</v>
      </c>
      <c r="K928" s="179">
        <v>9</v>
      </c>
      <c r="L928" s="38">
        <v>2015</v>
      </c>
      <c r="M928" s="155" t="s">
        <v>2106</v>
      </c>
      <c r="N928" s="157">
        <v>42256.356249999997</v>
      </c>
      <c r="O928" s="245">
        <v>42256.461805555555</v>
      </c>
      <c r="P928" s="157">
        <v>42257.005555555559</v>
      </c>
      <c r="Q928" s="157">
        <v>42257.104861111111</v>
      </c>
      <c r="R928"/>
      <c r="S928" s="239">
        <f t="shared" si="149"/>
        <v>0.54375000000436557</v>
      </c>
      <c r="T928" s="239">
        <f t="shared" si="150"/>
        <v>0.74861111111385981</v>
      </c>
      <c r="U928" s="21">
        <f t="shared" si="151"/>
        <v>3.2625000000261934</v>
      </c>
      <c r="V928"/>
      <c r="W928">
        <v>2210</v>
      </c>
      <c r="X928" s="155" t="s">
        <v>2107</v>
      </c>
    </row>
    <row r="929" spans="1:24">
      <c r="A929" t="s">
        <v>18</v>
      </c>
      <c r="B929" s="155" t="s">
        <v>2108</v>
      </c>
      <c r="C929" s="155" t="s">
        <v>1075</v>
      </c>
      <c r="D929" s="155" t="s">
        <v>1688</v>
      </c>
      <c r="E929" s="155" t="s">
        <v>1076</v>
      </c>
      <c r="F929" s="155" t="s">
        <v>1969</v>
      </c>
      <c r="G929" s="209" t="s">
        <v>273</v>
      </c>
      <c r="H929" s="155" t="s">
        <v>1073</v>
      </c>
      <c r="I929" s="237">
        <v>47</v>
      </c>
      <c r="J929" s="237">
        <v>-129</v>
      </c>
      <c r="K929" s="179">
        <v>9</v>
      </c>
      <c r="L929" s="38">
        <v>2015</v>
      </c>
      <c r="M929" s="155" t="s">
        <v>2108</v>
      </c>
      <c r="N929" s="157">
        <v>42255.367361111108</v>
      </c>
      <c r="O929" s="157">
        <v>42255.429861111108</v>
      </c>
      <c r="P929" s="184">
        <v>42255.645833333336</v>
      </c>
      <c r="Q929" s="157">
        <v>42255.711111111108</v>
      </c>
      <c r="R929"/>
      <c r="S929" s="239">
        <f t="shared" si="149"/>
        <v>0.21597222222771961</v>
      </c>
      <c r="T929" s="239">
        <f t="shared" si="150"/>
        <v>0.34375</v>
      </c>
      <c r="U929" s="21">
        <f t="shared" si="151"/>
        <v>1.2958333333663177</v>
      </c>
      <c r="V929"/>
      <c r="W929">
        <v>2202</v>
      </c>
      <c r="X929" s="155" t="s">
        <v>2109</v>
      </c>
    </row>
    <row r="930" spans="1:24">
      <c r="A930" t="s">
        <v>18</v>
      </c>
      <c r="B930" s="155" t="s">
        <v>2110</v>
      </c>
      <c r="C930" s="155" t="s">
        <v>1075</v>
      </c>
      <c r="D930" s="155" t="s">
        <v>1688</v>
      </c>
      <c r="E930" s="155" t="s">
        <v>1076</v>
      </c>
      <c r="F930" s="155" t="s">
        <v>1969</v>
      </c>
      <c r="G930" s="209" t="s">
        <v>273</v>
      </c>
      <c r="H930" s="155" t="s">
        <v>1073</v>
      </c>
      <c r="I930" s="237">
        <v>47</v>
      </c>
      <c r="J930" s="237">
        <v>-129</v>
      </c>
      <c r="K930" s="179">
        <v>9</v>
      </c>
      <c r="L930" s="38">
        <v>2015</v>
      </c>
      <c r="M930" s="155" t="s">
        <v>2110</v>
      </c>
      <c r="N930" s="157">
        <v>42255.317361111112</v>
      </c>
      <c r="O930" s="184"/>
      <c r="P930" s="157"/>
      <c r="Q930" s="157">
        <v>42255.334722222222</v>
      </c>
      <c r="R930"/>
      <c r="S930" s="239">
        <f t="shared" si="149"/>
        <v>0</v>
      </c>
      <c r="T930" s="239">
        <f t="shared" si="150"/>
        <v>1.7361111109494232E-2</v>
      </c>
      <c r="U930" s="21">
        <f t="shared" si="151"/>
        <v>0</v>
      </c>
      <c r="V930"/>
      <c r="W930"/>
      <c r="X930" s="155" t="s">
        <v>2111</v>
      </c>
    </row>
    <row r="931" spans="1:24">
      <c r="A931" t="s">
        <v>18</v>
      </c>
      <c r="B931" s="155" t="s">
        <v>2112</v>
      </c>
      <c r="C931" s="155" t="s">
        <v>1075</v>
      </c>
      <c r="D931" s="155" t="s">
        <v>1688</v>
      </c>
      <c r="E931" s="155" t="s">
        <v>1076</v>
      </c>
      <c r="F931" s="155" t="s">
        <v>1969</v>
      </c>
      <c r="G931" s="209" t="s">
        <v>273</v>
      </c>
      <c r="H931" s="155" t="s">
        <v>1073</v>
      </c>
      <c r="I931" s="237">
        <v>47</v>
      </c>
      <c r="J931" s="237">
        <v>-129</v>
      </c>
      <c r="K931" s="179">
        <v>9</v>
      </c>
      <c r="L931" s="38">
        <v>2015</v>
      </c>
      <c r="M931" s="155" t="s">
        <v>2112</v>
      </c>
      <c r="N931" s="157">
        <v>42254.795138888891</v>
      </c>
      <c r="O931" s="157">
        <v>42254.909722222219</v>
      </c>
      <c r="P931" s="157">
        <v>42254.999305555553</v>
      </c>
      <c r="Q931" s="157">
        <v>42255.064583333333</v>
      </c>
      <c r="R931"/>
      <c r="S931" s="239">
        <f t="shared" si="149"/>
        <v>8.9583333334303461E-2</v>
      </c>
      <c r="T931" s="239">
        <f t="shared" si="150"/>
        <v>0.2694444444423425</v>
      </c>
      <c r="U931" s="21">
        <f t="shared" si="151"/>
        <v>0.53750000000582077</v>
      </c>
      <c r="V931"/>
      <c r="W931">
        <v>2193</v>
      </c>
      <c r="X931" s="155" t="s">
        <v>2113</v>
      </c>
    </row>
    <row r="932" spans="1:24">
      <c r="A932" t="s">
        <v>18</v>
      </c>
      <c r="B932" s="155" t="s">
        <v>2114</v>
      </c>
      <c r="C932" s="155" t="s">
        <v>1075</v>
      </c>
      <c r="D932" s="155" t="s">
        <v>1688</v>
      </c>
      <c r="E932" s="155" t="s">
        <v>1076</v>
      </c>
      <c r="F932" s="155" t="s">
        <v>1969</v>
      </c>
      <c r="G932" s="209" t="s">
        <v>273</v>
      </c>
      <c r="H932" s="155" t="s">
        <v>1073</v>
      </c>
      <c r="I932" s="237">
        <v>47</v>
      </c>
      <c r="J932" s="237">
        <v>-129</v>
      </c>
      <c r="K932" s="179">
        <v>9</v>
      </c>
      <c r="L932" s="38">
        <v>2015</v>
      </c>
      <c r="M932" s="155" t="s">
        <v>2114</v>
      </c>
      <c r="N932" s="157">
        <v>42253.637499999997</v>
      </c>
      <c r="O932" s="157">
        <v>42253.73333333333</v>
      </c>
      <c r="P932" s="157">
        <v>42254.404861111114</v>
      </c>
      <c r="Q932" s="157">
        <v>42254.459722222222</v>
      </c>
      <c r="R932"/>
      <c r="S932" s="239">
        <f t="shared" si="149"/>
        <v>0.67152777778392192</v>
      </c>
      <c r="T932" s="239">
        <f t="shared" si="150"/>
        <v>0.82222222222480923</v>
      </c>
      <c r="U932" s="21">
        <f t="shared" si="151"/>
        <v>4.0291666667035315</v>
      </c>
      <c r="V932"/>
      <c r="W932">
        <v>2217</v>
      </c>
      <c r="X932" s="155"/>
    </row>
    <row r="933" spans="1:24">
      <c r="A933" t="s">
        <v>18</v>
      </c>
      <c r="B933" s="155" t="s">
        <v>2115</v>
      </c>
      <c r="C933" s="155" t="s">
        <v>1075</v>
      </c>
      <c r="D933" s="155" t="s">
        <v>1688</v>
      </c>
      <c r="E933" s="155" t="s">
        <v>1076</v>
      </c>
      <c r="F933" s="155" t="s">
        <v>1969</v>
      </c>
      <c r="G933" s="209" t="s">
        <v>273</v>
      </c>
      <c r="H933" s="155" t="s">
        <v>1073</v>
      </c>
      <c r="I933" s="237">
        <v>47</v>
      </c>
      <c r="J933" s="237">
        <v>-128</v>
      </c>
      <c r="K933" s="179">
        <v>9</v>
      </c>
      <c r="L933" s="38">
        <v>2015</v>
      </c>
      <c r="M933" s="155" t="s">
        <v>2115</v>
      </c>
      <c r="N933" s="157">
        <v>42252.953472222223</v>
      </c>
      <c r="O933" s="184">
        <v>42253.018750000003</v>
      </c>
      <c r="P933" s="157">
        <v>42253.322916666664</v>
      </c>
      <c r="Q933" s="157">
        <v>42253.411111111112</v>
      </c>
      <c r="R933"/>
      <c r="S933" s="239">
        <f t="shared" si="149"/>
        <v>0.30416666666133096</v>
      </c>
      <c r="T933" s="239">
        <f t="shared" si="150"/>
        <v>0.45763888888905058</v>
      </c>
      <c r="U933" s="21">
        <f t="shared" si="151"/>
        <v>1.8249999999679858</v>
      </c>
      <c r="V933"/>
      <c r="W933">
        <v>2641</v>
      </c>
      <c r="X933" s="155"/>
    </row>
    <row r="934" spans="1:24">
      <c r="A934" t="s">
        <v>18</v>
      </c>
      <c r="B934" s="155" t="s">
        <v>2116</v>
      </c>
      <c r="C934" s="155" t="s">
        <v>1075</v>
      </c>
      <c r="D934" s="155" t="s">
        <v>1688</v>
      </c>
      <c r="E934" s="155" t="s">
        <v>1076</v>
      </c>
      <c r="F934" s="155" t="s">
        <v>1969</v>
      </c>
      <c r="G934" s="209" t="s">
        <v>273</v>
      </c>
      <c r="H934" s="155" t="s">
        <v>1073</v>
      </c>
      <c r="I934" s="237">
        <v>47</v>
      </c>
      <c r="J934" s="237">
        <v>-128</v>
      </c>
      <c r="K934" s="179">
        <v>9</v>
      </c>
      <c r="L934" s="38">
        <v>2015</v>
      </c>
      <c r="M934" s="155" t="s">
        <v>2116</v>
      </c>
      <c r="N934" s="157">
        <v>42252.628472222219</v>
      </c>
      <c r="O934" s="184">
        <v>42252.686805555553</v>
      </c>
      <c r="P934" s="157">
        <v>42252.709027777775</v>
      </c>
      <c r="Q934" s="184">
        <v>42252.772916666669</v>
      </c>
      <c r="R934"/>
      <c r="S934" s="239">
        <f t="shared" si="149"/>
        <v>2.2222222221898846E-2</v>
      </c>
      <c r="T934" s="239">
        <f t="shared" si="150"/>
        <v>0.14444444444961846</v>
      </c>
      <c r="U934" s="21">
        <f t="shared" si="151"/>
        <v>0.13333333333139308</v>
      </c>
      <c r="V934"/>
      <c r="W934">
        <v>2638</v>
      </c>
      <c r="X934" s="155"/>
    </row>
    <row r="935" spans="1:24">
      <c r="A935" t="s">
        <v>18</v>
      </c>
      <c r="B935" s="155" t="s">
        <v>2117</v>
      </c>
      <c r="C935" s="155" t="s">
        <v>1075</v>
      </c>
      <c r="D935" s="155" t="s">
        <v>1688</v>
      </c>
      <c r="E935" s="155" t="s">
        <v>1076</v>
      </c>
      <c r="F935" s="155" t="s">
        <v>1969</v>
      </c>
      <c r="G935" s="209" t="s">
        <v>273</v>
      </c>
      <c r="H935" s="155" t="s">
        <v>1073</v>
      </c>
      <c r="I935" s="237">
        <v>47</v>
      </c>
      <c r="J935" s="237">
        <v>-128</v>
      </c>
      <c r="K935" s="179">
        <v>9</v>
      </c>
      <c r="L935" s="38">
        <v>2015</v>
      </c>
      <c r="M935" s="155" t="s">
        <v>2117</v>
      </c>
      <c r="N935" s="157">
        <v>42251.629861111112</v>
      </c>
      <c r="O935" s="184">
        <v>42251.717361111114</v>
      </c>
      <c r="P935" s="157">
        <v>42252.364583333336</v>
      </c>
      <c r="Q935" s="157">
        <v>42252.460416666669</v>
      </c>
      <c r="R935"/>
      <c r="S935" s="239">
        <f t="shared" si="149"/>
        <v>0.64722222222189885</v>
      </c>
      <c r="T935" s="239">
        <f t="shared" si="150"/>
        <v>0.83055555555620231</v>
      </c>
      <c r="U935" s="21">
        <f t="shared" si="151"/>
        <v>3.8833333333313931</v>
      </c>
      <c r="V935"/>
      <c r="W935">
        <v>2643</v>
      </c>
      <c r="X935" s="155"/>
    </row>
    <row r="936" spans="1:24">
      <c r="A936" t="s">
        <v>18</v>
      </c>
      <c r="B936" s="155" t="s">
        <v>2118</v>
      </c>
      <c r="C936" s="155" t="s">
        <v>1075</v>
      </c>
      <c r="D936" s="155" t="s">
        <v>1688</v>
      </c>
      <c r="E936" s="155" t="s">
        <v>1076</v>
      </c>
      <c r="F936" s="155" t="s">
        <v>1969</v>
      </c>
      <c r="G936" s="209" t="s">
        <v>273</v>
      </c>
      <c r="H936" s="155" t="s">
        <v>1073</v>
      </c>
      <c r="I936" s="237">
        <v>47</v>
      </c>
      <c r="J936" s="237">
        <v>-128</v>
      </c>
      <c r="K936" s="179">
        <v>9</v>
      </c>
      <c r="L936" s="38">
        <v>2015</v>
      </c>
      <c r="M936" s="155" t="s">
        <v>2118</v>
      </c>
      <c r="N936" s="157">
        <v>42250.772222222222</v>
      </c>
      <c r="O936" s="157">
        <v>42250.880555555559</v>
      </c>
      <c r="P936" s="157">
        <v>42251.415277777778</v>
      </c>
      <c r="Q936" s="157">
        <v>42251.503472222219</v>
      </c>
      <c r="R936"/>
      <c r="S936" s="239">
        <f t="shared" si="149"/>
        <v>0.53472222221898846</v>
      </c>
      <c r="T936" s="239">
        <f t="shared" si="150"/>
        <v>0.73124999999708962</v>
      </c>
      <c r="U936" s="21">
        <f t="shared" si="151"/>
        <v>3.2083333333139308</v>
      </c>
      <c r="V936"/>
      <c r="W936">
        <v>2659</v>
      </c>
      <c r="X936" s="155" t="s">
        <v>2119</v>
      </c>
    </row>
    <row r="937" spans="1:24">
      <c r="A937" t="s">
        <v>18</v>
      </c>
      <c r="B937" s="155" t="s">
        <v>2120</v>
      </c>
      <c r="C937" s="155" t="s">
        <v>1071</v>
      </c>
      <c r="D937" s="155" t="s">
        <v>1688</v>
      </c>
      <c r="E937" s="155" t="s">
        <v>1072</v>
      </c>
      <c r="F937" s="155" t="s">
        <v>1017</v>
      </c>
      <c r="G937" s="209" t="s">
        <v>273</v>
      </c>
      <c r="H937" s="155" t="s">
        <v>1073</v>
      </c>
      <c r="I937" s="38">
        <v>45</v>
      </c>
      <c r="J937" s="38">
        <v>-130</v>
      </c>
      <c r="K937" s="179">
        <v>9</v>
      </c>
      <c r="L937" s="38">
        <v>2015</v>
      </c>
      <c r="M937" s="155" t="s">
        <v>2120</v>
      </c>
      <c r="N937" s="157">
        <v>42243.817361111112</v>
      </c>
      <c r="O937" s="157">
        <v>42243.866666666669</v>
      </c>
      <c r="P937" s="157">
        <v>42244.244444444441</v>
      </c>
      <c r="Q937" s="157">
        <v>42244.29583333333</v>
      </c>
      <c r="R937" s="210" t="s">
        <v>2121</v>
      </c>
      <c r="S937" s="239">
        <f t="shared" ref="S937:S943" si="152">P937 - O937</f>
        <v>0.37777777777228039</v>
      </c>
      <c r="T937" s="239">
        <f t="shared" ref="T937:T943" si="153">Q937 - N937</f>
        <v>0.47847222221753327</v>
      </c>
      <c r="U937" s="21">
        <f t="shared" ref="U937:U943" si="154">((VALUE(S937)) * 24) * 0.25</f>
        <v>2.2666666666336823</v>
      </c>
      <c r="V937"/>
      <c r="W937">
        <v>1772</v>
      </c>
      <c r="X937" s="155" t="s">
        <v>2122</v>
      </c>
    </row>
    <row r="938" spans="1:24">
      <c r="A938" t="s">
        <v>18</v>
      </c>
      <c r="B938" s="155" t="s">
        <v>2123</v>
      </c>
      <c r="C938" s="155" t="s">
        <v>1071</v>
      </c>
      <c r="D938" s="155" t="s">
        <v>1688</v>
      </c>
      <c r="E938" s="155" t="s">
        <v>1072</v>
      </c>
      <c r="F938" s="155" t="s">
        <v>1017</v>
      </c>
      <c r="G938" s="209" t="s">
        <v>273</v>
      </c>
      <c r="H938" s="155" t="s">
        <v>1073</v>
      </c>
      <c r="I938" s="38">
        <v>45</v>
      </c>
      <c r="J938" s="38">
        <v>-130</v>
      </c>
      <c r="K938" s="179">
        <v>9</v>
      </c>
      <c r="L938" s="38">
        <v>2015</v>
      </c>
      <c r="M938" s="155" t="s">
        <v>2123</v>
      </c>
      <c r="N938" s="157">
        <v>42242.628472222219</v>
      </c>
      <c r="O938" s="157">
        <v>42242.677083333336</v>
      </c>
      <c r="P938" s="184">
        <v>42243.415277777778</v>
      </c>
      <c r="Q938" s="157">
        <v>42243.46597222222</v>
      </c>
      <c r="R938" s="210" t="s">
        <v>2124</v>
      </c>
      <c r="S938" s="239">
        <f t="shared" si="152"/>
        <v>0.7381944444423425</v>
      </c>
      <c r="T938" s="239">
        <f t="shared" si="153"/>
        <v>0.83750000000145519</v>
      </c>
      <c r="U938" s="21">
        <f t="shared" si="154"/>
        <v>4.429166666654055</v>
      </c>
      <c r="V938"/>
      <c r="W938">
        <v>1583</v>
      </c>
      <c r="X938" s="155" t="s">
        <v>2125</v>
      </c>
    </row>
    <row r="939" spans="1:24">
      <c r="A939" t="s">
        <v>18</v>
      </c>
      <c r="B939" s="155" t="s">
        <v>2126</v>
      </c>
      <c r="C939" s="155" t="s">
        <v>1071</v>
      </c>
      <c r="D939" s="155" t="s">
        <v>1688</v>
      </c>
      <c r="E939" s="155" t="s">
        <v>1072</v>
      </c>
      <c r="F939" s="155" t="s">
        <v>1017</v>
      </c>
      <c r="G939" s="209" t="s">
        <v>273</v>
      </c>
      <c r="H939" s="155" t="s">
        <v>1073</v>
      </c>
      <c r="I939" s="38">
        <v>45</v>
      </c>
      <c r="J939" s="38">
        <v>-130</v>
      </c>
      <c r="K939" s="179">
        <v>9</v>
      </c>
      <c r="L939" s="38">
        <v>2015</v>
      </c>
      <c r="M939" s="155" t="s">
        <v>2126</v>
      </c>
      <c r="N939" s="157">
        <v>42240.797222222223</v>
      </c>
      <c r="O939" s="157">
        <v>42240.885416666664</v>
      </c>
      <c r="P939" s="157">
        <v>42242.102083333331</v>
      </c>
      <c r="Q939" s="157">
        <v>42242.146527777775</v>
      </c>
      <c r="R939" s="210" t="s">
        <v>2127</v>
      </c>
      <c r="S939" s="239">
        <f t="shared" si="152"/>
        <v>1.2166666666671517</v>
      </c>
      <c r="T939" s="239">
        <f t="shared" si="153"/>
        <v>1.3493055555518367</v>
      </c>
      <c r="U939" s="21">
        <f t="shared" si="154"/>
        <v>7.3000000000029104</v>
      </c>
      <c r="V939"/>
      <c r="W939">
        <v>1718</v>
      </c>
      <c r="X939" s="155" t="s">
        <v>2128</v>
      </c>
    </row>
    <row r="940" spans="1:24">
      <c r="A940" t="s">
        <v>18</v>
      </c>
      <c r="B940" s="155" t="s">
        <v>2129</v>
      </c>
      <c r="C940" s="155" t="s">
        <v>1071</v>
      </c>
      <c r="D940" s="155" t="s">
        <v>1688</v>
      </c>
      <c r="E940" s="155" t="s">
        <v>1072</v>
      </c>
      <c r="F940" s="155" t="s">
        <v>1017</v>
      </c>
      <c r="G940" s="209" t="s">
        <v>273</v>
      </c>
      <c r="H940" s="155" t="s">
        <v>1073</v>
      </c>
      <c r="I940" s="38">
        <v>45</v>
      </c>
      <c r="J940" s="38">
        <v>-130</v>
      </c>
      <c r="K940" s="179">
        <v>9</v>
      </c>
      <c r="L940" s="38">
        <v>2015</v>
      </c>
      <c r="M940" s="155" t="s">
        <v>2129</v>
      </c>
      <c r="N940" s="157">
        <v>42238.630555555559</v>
      </c>
      <c r="O940" s="157">
        <v>42238.683333333334</v>
      </c>
      <c r="P940" s="157">
        <v>42240.379166666666</v>
      </c>
      <c r="Q940" s="157">
        <v>42240.463194444441</v>
      </c>
      <c r="R940" s="210" t="s">
        <v>2127</v>
      </c>
      <c r="S940" s="239">
        <f t="shared" si="152"/>
        <v>1.6958333333313931</v>
      </c>
      <c r="T940" s="239">
        <f t="shared" si="153"/>
        <v>1.8326388888817746</v>
      </c>
      <c r="U940" s="21">
        <f t="shared" si="154"/>
        <v>10.174999999988358</v>
      </c>
      <c r="V940"/>
      <c r="W940">
        <v>1717</v>
      </c>
      <c r="X940" s="155" t="s">
        <v>2128</v>
      </c>
    </row>
    <row r="941" spans="1:24">
      <c r="A941" t="s">
        <v>18</v>
      </c>
      <c r="B941" s="155" t="s">
        <v>2130</v>
      </c>
      <c r="C941" s="155" t="s">
        <v>1071</v>
      </c>
      <c r="D941" s="155" t="s">
        <v>1688</v>
      </c>
      <c r="E941" s="155" t="s">
        <v>1072</v>
      </c>
      <c r="F941" s="155" t="s">
        <v>1017</v>
      </c>
      <c r="G941" s="209" t="s">
        <v>273</v>
      </c>
      <c r="H941" s="155" t="s">
        <v>1073</v>
      </c>
      <c r="I941" s="38">
        <v>45</v>
      </c>
      <c r="J941" s="38">
        <v>-130</v>
      </c>
      <c r="K941" s="179">
        <v>9</v>
      </c>
      <c r="L941" s="38">
        <v>2015</v>
      </c>
      <c r="M941" s="155" t="s">
        <v>2130</v>
      </c>
      <c r="N941" s="245">
        <v>42236.96875</v>
      </c>
      <c r="O941" s="157">
        <v>42237.02847222222</v>
      </c>
      <c r="P941" s="157">
        <v>42237.899305555555</v>
      </c>
      <c r="Q941" s="157">
        <v>42237.961111111108</v>
      </c>
      <c r="R941" s="210" t="s">
        <v>2131</v>
      </c>
      <c r="S941" s="239">
        <f t="shared" si="152"/>
        <v>0.87083333333430346</v>
      </c>
      <c r="T941" s="239">
        <f t="shared" si="153"/>
        <v>0.99236111110803904</v>
      </c>
      <c r="U941" s="21">
        <f t="shared" si="154"/>
        <v>5.2250000000058208</v>
      </c>
      <c r="V941"/>
      <c r="W941">
        <v>1582</v>
      </c>
      <c r="X941" s="155" t="s">
        <v>2132</v>
      </c>
    </row>
    <row r="942" spans="1:24">
      <c r="A942" t="s">
        <v>18</v>
      </c>
      <c r="B942" s="155" t="s">
        <v>2133</v>
      </c>
      <c r="C942" s="155" t="s">
        <v>1071</v>
      </c>
      <c r="D942" s="155" t="s">
        <v>1688</v>
      </c>
      <c r="E942" s="155" t="s">
        <v>1072</v>
      </c>
      <c r="F942" s="155" t="s">
        <v>1017</v>
      </c>
      <c r="G942" s="209" t="s">
        <v>273</v>
      </c>
      <c r="H942" s="155" t="s">
        <v>1073</v>
      </c>
      <c r="I942" s="38">
        <v>45</v>
      </c>
      <c r="J942" s="38">
        <v>-130</v>
      </c>
      <c r="K942" s="179">
        <v>9</v>
      </c>
      <c r="L942" s="38">
        <v>2015</v>
      </c>
      <c r="M942" s="155" t="s">
        <v>2133</v>
      </c>
      <c r="N942" s="157">
        <v>42234.031944444447</v>
      </c>
      <c r="O942" s="157">
        <v>42234.084027777775</v>
      </c>
      <c r="P942" s="184">
        <v>42234.088194444441</v>
      </c>
      <c r="Q942" s="157">
        <v>42234.140972222223</v>
      </c>
      <c r="R942" s="38" t="s">
        <v>2121</v>
      </c>
      <c r="S942" s="239">
        <f t="shared" si="152"/>
        <v>4.166666665696539E-3</v>
      </c>
      <c r="T942" s="239">
        <f t="shared" si="153"/>
        <v>0.10902777777664596</v>
      </c>
      <c r="U942" s="21">
        <f t="shared" si="154"/>
        <v>2.4999999994179234E-2</v>
      </c>
      <c r="V942"/>
      <c r="W942">
        <v>2126</v>
      </c>
      <c r="X942" s="155" t="s">
        <v>2134</v>
      </c>
    </row>
    <row r="943" spans="1:24">
      <c r="A943" t="s">
        <v>18</v>
      </c>
      <c r="B943" s="155" t="s">
        <v>2135</v>
      </c>
      <c r="C943" s="155" t="s">
        <v>1071</v>
      </c>
      <c r="D943" s="155" t="s">
        <v>1688</v>
      </c>
      <c r="E943" s="155" t="s">
        <v>1072</v>
      </c>
      <c r="F943" s="155" t="s">
        <v>1017</v>
      </c>
      <c r="G943" s="209" t="s">
        <v>273</v>
      </c>
      <c r="H943" s="155" t="s">
        <v>1073</v>
      </c>
      <c r="I943" s="38">
        <v>45</v>
      </c>
      <c r="J943" s="38">
        <v>-130</v>
      </c>
      <c r="K943" s="179">
        <v>9</v>
      </c>
      <c r="L943" s="38">
        <v>2015</v>
      </c>
      <c r="M943" s="155" t="s">
        <v>2135</v>
      </c>
      <c r="N943" s="184">
        <v>42233.298611111109</v>
      </c>
      <c r="O943" s="157">
        <v>42233.347222222219</v>
      </c>
      <c r="P943" s="157">
        <v>42233.584722222222</v>
      </c>
      <c r="Q943" s="157">
        <v>42233.65347222222</v>
      </c>
      <c r="R943" s="185" t="s">
        <v>2136</v>
      </c>
      <c r="S943" s="239">
        <f t="shared" si="152"/>
        <v>0.23750000000291038</v>
      </c>
      <c r="T943" s="239">
        <f t="shared" si="153"/>
        <v>0.35486111111094942</v>
      </c>
      <c r="U943" s="21">
        <f t="shared" si="154"/>
        <v>1.4250000000174623</v>
      </c>
      <c r="V943"/>
      <c r="W943">
        <v>1729</v>
      </c>
      <c r="X943" s="155" t="s">
        <v>2137</v>
      </c>
    </row>
    <row r="944" spans="1:24">
      <c r="A944" t="s">
        <v>18</v>
      </c>
      <c r="B944" s="155" t="s">
        <v>2138</v>
      </c>
      <c r="C944" s="155" t="s">
        <v>1067</v>
      </c>
      <c r="D944" s="119" t="s">
        <v>1519</v>
      </c>
      <c r="E944" s="155" t="s">
        <v>1068</v>
      </c>
      <c r="F944" s="155" t="s">
        <v>1069</v>
      </c>
      <c r="G944" s="209" t="s">
        <v>675</v>
      </c>
      <c r="H944" s="155" t="s">
        <v>676</v>
      </c>
      <c r="I944" s="38">
        <v>-20</v>
      </c>
      <c r="J944" s="38">
        <v>-176</v>
      </c>
      <c r="K944" s="38">
        <v>1</v>
      </c>
      <c r="L944" s="38">
        <v>2015</v>
      </c>
      <c r="M944" s="155" t="s">
        <v>2138</v>
      </c>
      <c r="N944" s="157">
        <v>42133.006249999999</v>
      </c>
      <c r="O944" s="157">
        <v>42133.068749999999</v>
      </c>
      <c r="P944" s="157">
        <v>42134.216666666667</v>
      </c>
      <c r="Q944" s="157">
        <v>42134.277083333334</v>
      </c>
      <c r="R944" s="185" t="s">
        <v>2139</v>
      </c>
      <c r="S944" s="239">
        <f t="shared" ref="S944:S977" si="155">P944 - O944</f>
        <v>1.1479166666686069</v>
      </c>
      <c r="T944" s="239">
        <f t="shared" ref="T944:T977" si="156">Q944 - N944</f>
        <v>1.2708333333357587</v>
      </c>
      <c r="U944" s="21">
        <f t="shared" ref="U944:U977" si="157">((VALUE(S944)) * 24) * 0.25</f>
        <v>6.8875000000116415</v>
      </c>
      <c r="V944"/>
      <c r="W944">
        <v>1898</v>
      </c>
      <c r="X944" s="155" t="s">
        <v>2140</v>
      </c>
    </row>
    <row r="945" spans="1:24">
      <c r="A945" t="s">
        <v>18</v>
      </c>
      <c r="B945" s="155" t="s">
        <v>2141</v>
      </c>
      <c r="C945" s="155" t="s">
        <v>1067</v>
      </c>
      <c r="D945" s="119" t="s">
        <v>1519</v>
      </c>
      <c r="E945" s="155" t="s">
        <v>1068</v>
      </c>
      <c r="F945" s="155" t="s">
        <v>1069</v>
      </c>
      <c r="G945" s="209" t="s">
        <v>675</v>
      </c>
      <c r="H945" s="155" t="s">
        <v>676</v>
      </c>
      <c r="I945" s="38">
        <v>-20</v>
      </c>
      <c r="J945" s="38">
        <v>-176</v>
      </c>
      <c r="K945" s="38">
        <v>1</v>
      </c>
      <c r="L945" s="38">
        <v>2015</v>
      </c>
      <c r="M945" s="155" t="s">
        <v>2141</v>
      </c>
      <c r="N945" s="157">
        <v>42132.023611111108</v>
      </c>
      <c r="O945" s="157">
        <v>42132.070833333331</v>
      </c>
      <c r="P945" s="157">
        <v>42132.716666666667</v>
      </c>
      <c r="Q945" s="157">
        <v>42132.842361111114</v>
      </c>
      <c r="R945" s="185" t="s">
        <v>2142</v>
      </c>
      <c r="S945" s="239">
        <f t="shared" si="155"/>
        <v>0.64583333333575865</v>
      </c>
      <c r="T945" s="239">
        <f t="shared" si="156"/>
        <v>0.81875000000582077</v>
      </c>
      <c r="U945" s="21">
        <f t="shared" si="157"/>
        <v>3.8750000000145519</v>
      </c>
      <c r="V945"/>
      <c r="W945">
        <v>1929</v>
      </c>
      <c r="X945" s="155" t="s">
        <v>2143</v>
      </c>
    </row>
    <row r="946" spans="1:24">
      <c r="A946" t="s">
        <v>18</v>
      </c>
      <c r="B946" s="155" t="s">
        <v>2144</v>
      </c>
      <c r="C946" s="155" t="s">
        <v>1067</v>
      </c>
      <c r="D946" s="119" t="s">
        <v>1519</v>
      </c>
      <c r="E946" s="155" t="s">
        <v>1068</v>
      </c>
      <c r="F946" s="155" t="s">
        <v>1069</v>
      </c>
      <c r="G946" s="209" t="s">
        <v>675</v>
      </c>
      <c r="H946" s="155" t="s">
        <v>676</v>
      </c>
      <c r="I946" s="38">
        <v>-20</v>
      </c>
      <c r="J946" s="38">
        <v>-176</v>
      </c>
      <c r="K946" s="38">
        <v>1</v>
      </c>
      <c r="L946" s="38">
        <v>2015</v>
      </c>
      <c r="M946" s="155" t="s">
        <v>2144</v>
      </c>
      <c r="N946" s="157">
        <v>42123.297222222223</v>
      </c>
      <c r="O946" s="157">
        <v>42123.351388888892</v>
      </c>
      <c r="P946" s="157">
        <v>42124.442361111112</v>
      </c>
      <c r="Q946" s="157">
        <v>42124.499305555553</v>
      </c>
      <c r="R946" s="185" t="s">
        <v>2145</v>
      </c>
      <c r="S946" s="239">
        <f t="shared" si="155"/>
        <v>1.0909722222204437</v>
      </c>
      <c r="T946" s="239">
        <f t="shared" si="156"/>
        <v>1.2020833333299379</v>
      </c>
      <c r="U946" s="21">
        <f t="shared" si="157"/>
        <v>6.5458333333226619</v>
      </c>
      <c r="V946"/>
      <c r="W946">
        <v>1926</v>
      </c>
      <c r="X946" s="155" t="s">
        <v>2143</v>
      </c>
    </row>
    <row r="947" spans="1:24">
      <c r="A947" t="s">
        <v>18</v>
      </c>
      <c r="B947" s="155" t="s">
        <v>2146</v>
      </c>
      <c r="C947" s="155" t="s">
        <v>1067</v>
      </c>
      <c r="D947" s="119" t="s">
        <v>1519</v>
      </c>
      <c r="E947" s="155" t="s">
        <v>1068</v>
      </c>
      <c r="F947" s="155" t="s">
        <v>1069</v>
      </c>
      <c r="G947" s="209" t="s">
        <v>675</v>
      </c>
      <c r="H947" s="155" t="s">
        <v>676</v>
      </c>
      <c r="I947" s="38">
        <v>-20</v>
      </c>
      <c r="J947" s="38">
        <v>-176</v>
      </c>
      <c r="K947" s="38">
        <v>1</v>
      </c>
      <c r="L947" s="38">
        <v>2015</v>
      </c>
      <c r="M947" s="155" t="s">
        <v>2146</v>
      </c>
      <c r="N947" s="157">
        <v>42122.843055555553</v>
      </c>
      <c r="O947" s="157">
        <v>42122.897222222222</v>
      </c>
      <c r="P947" s="157">
        <v>42123.052083333336</v>
      </c>
      <c r="Q947" s="157">
        <v>42123.097222222219</v>
      </c>
      <c r="R947" s="185" t="s">
        <v>2142</v>
      </c>
      <c r="S947" s="239">
        <f t="shared" si="155"/>
        <v>0.15486111111385981</v>
      </c>
      <c r="T947" s="239">
        <f t="shared" si="156"/>
        <v>0.25416666666569654</v>
      </c>
      <c r="U947" s="21">
        <f t="shared" si="157"/>
        <v>0.92916666668315884</v>
      </c>
      <c r="V947"/>
      <c r="W947" s="130">
        <v>1918</v>
      </c>
      <c r="X947" s="155" t="s">
        <v>2143</v>
      </c>
    </row>
    <row r="948" spans="1:24">
      <c r="A948" t="s">
        <v>18</v>
      </c>
      <c r="B948" s="155" t="s">
        <v>2147</v>
      </c>
      <c r="C948" s="155" t="s">
        <v>1067</v>
      </c>
      <c r="D948" s="119" t="s">
        <v>1519</v>
      </c>
      <c r="E948" s="155" t="s">
        <v>1068</v>
      </c>
      <c r="F948" s="155" t="s">
        <v>1069</v>
      </c>
      <c r="G948" s="209" t="s">
        <v>675</v>
      </c>
      <c r="H948" s="155" t="s">
        <v>676</v>
      </c>
      <c r="I948" s="38">
        <v>-20</v>
      </c>
      <c r="J948" s="38">
        <v>-176</v>
      </c>
      <c r="K948" s="38">
        <v>1</v>
      </c>
      <c r="L948" s="38">
        <v>2015</v>
      </c>
      <c r="M948" s="155" t="s">
        <v>2147</v>
      </c>
      <c r="N948" s="157">
        <v>42121.24722222222</v>
      </c>
      <c r="O948" s="157">
        <v>42121.302083333336</v>
      </c>
      <c r="P948" s="157">
        <v>42122.192361111112</v>
      </c>
      <c r="Q948" s="157">
        <v>42122.258333333331</v>
      </c>
      <c r="R948" s="185" t="s">
        <v>2148</v>
      </c>
      <c r="S948" s="239">
        <f t="shared" si="155"/>
        <v>0.89027777777664596</v>
      </c>
      <c r="T948" s="239">
        <f t="shared" si="156"/>
        <v>1.0111111111109494</v>
      </c>
      <c r="U948" s="21">
        <f t="shared" si="157"/>
        <v>5.3416666666598758</v>
      </c>
      <c r="V948"/>
      <c r="W948">
        <v>2152</v>
      </c>
      <c r="X948" s="155" t="s">
        <v>2143</v>
      </c>
    </row>
    <row r="949" spans="1:24">
      <c r="A949" t="s">
        <v>18</v>
      </c>
      <c r="B949" s="155" t="s">
        <v>2149</v>
      </c>
      <c r="C949" s="155" t="s">
        <v>1067</v>
      </c>
      <c r="D949" s="119" t="s">
        <v>1519</v>
      </c>
      <c r="E949" s="155" t="s">
        <v>1068</v>
      </c>
      <c r="F949" s="155" t="s">
        <v>1069</v>
      </c>
      <c r="G949" s="209" t="s">
        <v>675</v>
      </c>
      <c r="H949" s="155" t="s">
        <v>676</v>
      </c>
      <c r="I949" s="38">
        <v>-20</v>
      </c>
      <c r="J949" s="38">
        <v>-176</v>
      </c>
      <c r="K949" s="38">
        <v>1</v>
      </c>
      <c r="L949" s="38">
        <v>2015</v>
      </c>
      <c r="M949" s="155" t="s">
        <v>2149</v>
      </c>
      <c r="N949" s="157">
        <v>42119.339583333334</v>
      </c>
      <c r="O949" s="157">
        <v>42119.427083333336</v>
      </c>
      <c r="P949" s="184">
        <v>42119.609027777777</v>
      </c>
      <c r="Q949" s="157">
        <v>42119.69027777778</v>
      </c>
      <c r="R949" s="185" t="s">
        <v>2150</v>
      </c>
      <c r="S949" s="239">
        <f t="shared" si="155"/>
        <v>0.18194444444088731</v>
      </c>
      <c r="T949" s="239">
        <f t="shared" si="156"/>
        <v>0.35069444444525288</v>
      </c>
      <c r="U949" s="21">
        <f t="shared" si="157"/>
        <v>1.0916666666453239</v>
      </c>
      <c r="V949"/>
      <c r="W949">
        <v>2625</v>
      </c>
      <c r="X949" s="155" t="s">
        <v>2151</v>
      </c>
    </row>
    <row r="950" spans="1:24">
      <c r="A950" t="s">
        <v>18</v>
      </c>
      <c r="B950" s="155" t="s">
        <v>2152</v>
      </c>
      <c r="C950" s="155" t="s">
        <v>1062</v>
      </c>
      <c r="D950" s="155" t="s">
        <v>1519</v>
      </c>
      <c r="E950" s="155" t="s">
        <v>1063</v>
      </c>
      <c r="F950" s="155" t="s">
        <v>1064</v>
      </c>
      <c r="G950" s="209" t="s">
        <v>1065</v>
      </c>
      <c r="H950" s="155" t="s">
        <v>1066</v>
      </c>
      <c r="I950" s="38">
        <v>-31</v>
      </c>
      <c r="J950" s="38">
        <v>-179</v>
      </c>
      <c r="K950" s="38">
        <v>1</v>
      </c>
      <c r="L950" s="38">
        <v>2015</v>
      </c>
      <c r="M950" s="155" t="s">
        <v>2152</v>
      </c>
      <c r="N950" s="157">
        <v>42106.426388888889</v>
      </c>
      <c r="O950" s="157">
        <v>42106.459027777775</v>
      </c>
      <c r="P950" s="157">
        <v>42106.594444444447</v>
      </c>
      <c r="Q950" s="157">
        <v>42106.628472222219</v>
      </c>
      <c r="R950" s="185" t="s">
        <v>2153</v>
      </c>
      <c r="S950" s="239">
        <f t="shared" si="155"/>
        <v>0.13541666667151731</v>
      </c>
      <c r="T950" s="239">
        <f t="shared" si="156"/>
        <v>0.20208333332993789</v>
      </c>
      <c r="U950" s="21">
        <f t="shared" si="157"/>
        <v>0.81250000002910383</v>
      </c>
      <c r="V950"/>
      <c r="W950">
        <v>967</v>
      </c>
      <c r="X950" s="155" t="s">
        <v>2154</v>
      </c>
    </row>
    <row r="951" spans="1:24">
      <c r="A951" t="s">
        <v>18</v>
      </c>
      <c r="B951" s="155" t="s">
        <v>2155</v>
      </c>
      <c r="C951" s="155" t="s">
        <v>1062</v>
      </c>
      <c r="D951" s="155" t="s">
        <v>1519</v>
      </c>
      <c r="E951" s="155" t="s">
        <v>1063</v>
      </c>
      <c r="F951" s="155" t="s">
        <v>1064</v>
      </c>
      <c r="G951" s="209" t="s">
        <v>1065</v>
      </c>
      <c r="H951" s="155" t="s">
        <v>1066</v>
      </c>
      <c r="I951" s="38">
        <v>-31</v>
      </c>
      <c r="J951" s="38">
        <v>-179</v>
      </c>
      <c r="K951" s="38">
        <v>1</v>
      </c>
      <c r="L951" s="38">
        <v>2015</v>
      </c>
      <c r="M951" s="155" t="s">
        <v>2155</v>
      </c>
      <c r="N951" s="157">
        <v>42105.84097222222</v>
      </c>
      <c r="O951" s="157">
        <v>42105.872916666667</v>
      </c>
      <c r="P951" s="157">
        <v>42106.26666666667</v>
      </c>
      <c r="Q951" s="157">
        <v>42106.301388888889</v>
      </c>
      <c r="R951" s="185" t="s">
        <v>2153</v>
      </c>
      <c r="S951" s="239">
        <f t="shared" si="155"/>
        <v>0.39375000000291038</v>
      </c>
      <c r="T951" s="239">
        <f t="shared" si="156"/>
        <v>0.46041666666860692</v>
      </c>
      <c r="U951" s="21">
        <f t="shared" si="157"/>
        <v>2.3625000000174623</v>
      </c>
      <c r="V951"/>
      <c r="W951">
        <v>1016</v>
      </c>
      <c r="X951" s="155" t="s">
        <v>2156</v>
      </c>
    </row>
    <row r="952" spans="1:24">
      <c r="A952" t="s">
        <v>18</v>
      </c>
      <c r="B952" s="155" t="s">
        <v>2157</v>
      </c>
      <c r="C952" s="155" t="s">
        <v>1062</v>
      </c>
      <c r="D952" s="155" t="s">
        <v>1519</v>
      </c>
      <c r="E952" s="155" t="s">
        <v>1063</v>
      </c>
      <c r="F952" s="155" t="s">
        <v>1064</v>
      </c>
      <c r="G952" s="209" t="s">
        <v>1065</v>
      </c>
      <c r="H952" s="155" t="s">
        <v>1066</v>
      </c>
      <c r="I952" s="38">
        <v>-31</v>
      </c>
      <c r="J952" s="38">
        <v>-179</v>
      </c>
      <c r="K952" s="38">
        <v>1</v>
      </c>
      <c r="L952" s="38">
        <v>2015</v>
      </c>
      <c r="M952" s="155" t="s">
        <v>2157</v>
      </c>
      <c r="N952" s="157">
        <v>42104.018750000003</v>
      </c>
      <c r="O952" s="157">
        <v>42104.061805555553</v>
      </c>
      <c r="P952" s="157">
        <v>42104.806250000001</v>
      </c>
      <c r="Q952" s="157">
        <v>42104.847222222219</v>
      </c>
      <c r="R952" s="185" t="s">
        <v>2153</v>
      </c>
      <c r="S952" s="239">
        <f t="shared" si="155"/>
        <v>0.74444444444816327</v>
      </c>
      <c r="T952" s="239">
        <f t="shared" si="156"/>
        <v>0.82847222221607808</v>
      </c>
      <c r="U952" s="21">
        <f t="shared" si="157"/>
        <v>4.4666666666889796</v>
      </c>
      <c r="V952"/>
      <c r="W952">
        <v>1503</v>
      </c>
      <c r="X952" s="155" t="s">
        <v>2158</v>
      </c>
    </row>
    <row r="953" spans="1:24">
      <c r="A953" t="s">
        <v>18</v>
      </c>
      <c r="B953" s="155" t="s">
        <v>2159</v>
      </c>
      <c r="C953" s="155" t="s">
        <v>1062</v>
      </c>
      <c r="D953" s="155" t="s">
        <v>1519</v>
      </c>
      <c r="E953" s="155" t="s">
        <v>1063</v>
      </c>
      <c r="F953" s="155" t="s">
        <v>1064</v>
      </c>
      <c r="G953" s="209" t="s">
        <v>1065</v>
      </c>
      <c r="H953" s="155" t="s">
        <v>1066</v>
      </c>
      <c r="I953" s="38">
        <v>-31</v>
      </c>
      <c r="J953" s="38">
        <v>-179</v>
      </c>
      <c r="K953" s="38">
        <v>1</v>
      </c>
      <c r="L953" s="38">
        <v>2015</v>
      </c>
      <c r="M953" s="155" t="s">
        <v>2159</v>
      </c>
      <c r="N953" s="157">
        <v>42103.008333333331</v>
      </c>
      <c r="O953" s="157">
        <v>42103.04791666667</v>
      </c>
      <c r="P953" s="157">
        <v>42103.792361111111</v>
      </c>
      <c r="Q953" s="157">
        <v>42103.84375</v>
      </c>
      <c r="R953" s="185" t="s">
        <v>2153</v>
      </c>
      <c r="S953" s="239">
        <f t="shared" si="155"/>
        <v>0.74444444444088731</v>
      </c>
      <c r="T953" s="239">
        <f t="shared" si="156"/>
        <v>0.83541666666860692</v>
      </c>
      <c r="U953" s="21">
        <f t="shared" si="157"/>
        <v>4.4666666666453239</v>
      </c>
      <c r="V953"/>
      <c r="W953">
        <v>1512</v>
      </c>
      <c r="X953" s="155" t="s">
        <v>2158</v>
      </c>
    </row>
    <row r="954" spans="1:24">
      <c r="A954" t="s">
        <v>18</v>
      </c>
      <c r="B954" s="155" t="s">
        <v>2160</v>
      </c>
      <c r="C954" s="155" t="s">
        <v>1062</v>
      </c>
      <c r="D954" s="155" t="s">
        <v>1519</v>
      </c>
      <c r="E954" s="155" t="s">
        <v>1063</v>
      </c>
      <c r="F954" s="155" t="s">
        <v>1064</v>
      </c>
      <c r="G954" s="209" t="s">
        <v>1065</v>
      </c>
      <c r="H954" s="155" t="s">
        <v>1066</v>
      </c>
      <c r="I954" s="38">
        <v>-31</v>
      </c>
      <c r="J954" s="38">
        <v>-179</v>
      </c>
      <c r="K954" s="38">
        <v>1</v>
      </c>
      <c r="L954" s="38">
        <v>2015</v>
      </c>
      <c r="M954" s="155" t="s">
        <v>2160</v>
      </c>
      <c r="N954" s="157">
        <v>42101.92083333333</v>
      </c>
      <c r="O954" s="157">
        <v>42101.963194444441</v>
      </c>
      <c r="P954" s="157">
        <v>42102.32708333333</v>
      </c>
      <c r="Q954" s="157">
        <v>42102.365972222222</v>
      </c>
      <c r="R954" s="38" t="s">
        <v>2153</v>
      </c>
      <c r="S954" s="239">
        <f t="shared" si="155"/>
        <v>0.36388888888905058</v>
      </c>
      <c r="T954" s="239">
        <f t="shared" si="156"/>
        <v>0.44513888889196096</v>
      </c>
      <c r="U954" s="21">
        <f t="shared" si="157"/>
        <v>2.1833333333343035</v>
      </c>
      <c r="V954"/>
      <c r="W954">
        <v>1513</v>
      </c>
      <c r="X954" s="155" t="s">
        <v>2158</v>
      </c>
    </row>
    <row r="955" spans="1:24">
      <c r="A955" t="s">
        <v>18</v>
      </c>
      <c r="B955" s="155" t="s">
        <v>2161</v>
      </c>
      <c r="C955" s="155" t="s">
        <v>1062</v>
      </c>
      <c r="D955" s="155" t="s">
        <v>1519</v>
      </c>
      <c r="E955" s="155" t="s">
        <v>1063</v>
      </c>
      <c r="F955" s="155" t="s">
        <v>1064</v>
      </c>
      <c r="G955" s="209" t="s">
        <v>1065</v>
      </c>
      <c r="H955" s="155" t="s">
        <v>1066</v>
      </c>
      <c r="I955" s="13">
        <v>-31</v>
      </c>
      <c r="J955" s="38">
        <v>-179</v>
      </c>
      <c r="K955" s="38">
        <v>1</v>
      </c>
      <c r="L955" s="38">
        <v>2015</v>
      </c>
      <c r="M955" s="155" t="s">
        <v>2161</v>
      </c>
      <c r="N955" s="157">
        <v>42101.175000000003</v>
      </c>
      <c r="O955" s="157">
        <v>42101.206944444442</v>
      </c>
      <c r="P955" s="157">
        <v>42101.675000000003</v>
      </c>
      <c r="Q955" s="157">
        <v>42101.705555555556</v>
      </c>
      <c r="R955" s="185" t="s">
        <v>2153</v>
      </c>
      <c r="S955" s="239">
        <f t="shared" si="155"/>
        <v>0.46805555556056788</v>
      </c>
      <c r="T955" s="239">
        <f t="shared" si="156"/>
        <v>0.53055555555329192</v>
      </c>
      <c r="U955" s="21">
        <f t="shared" si="157"/>
        <v>2.8083333333634073</v>
      </c>
      <c r="V955"/>
      <c r="W955">
        <v>1016</v>
      </c>
      <c r="X955" s="155" t="s">
        <v>2158</v>
      </c>
    </row>
    <row r="956" spans="1:24">
      <c r="A956" t="s">
        <v>18</v>
      </c>
      <c r="B956" s="155" t="s">
        <v>2162</v>
      </c>
      <c r="C956" s="155" t="s">
        <v>1062</v>
      </c>
      <c r="D956" s="155" t="s">
        <v>1519</v>
      </c>
      <c r="E956" s="155" t="s">
        <v>1063</v>
      </c>
      <c r="F956" s="155" t="s">
        <v>1064</v>
      </c>
      <c r="G956" s="209" t="s">
        <v>1065</v>
      </c>
      <c r="H956" s="155" t="s">
        <v>1066</v>
      </c>
      <c r="I956" s="38">
        <v>-31</v>
      </c>
      <c r="J956" s="38">
        <v>-179</v>
      </c>
      <c r="K956" s="38">
        <v>1</v>
      </c>
      <c r="L956" s="38">
        <v>2015</v>
      </c>
      <c r="M956" s="155" t="s">
        <v>2162</v>
      </c>
      <c r="N956" s="157">
        <v>42099.272222222222</v>
      </c>
      <c r="O956" s="157">
        <v>42099.316666666666</v>
      </c>
      <c r="P956" s="157">
        <v>42100.772916666669</v>
      </c>
      <c r="Q956" s="157">
        <v>42100.836805555555</v>
      </c>
      <c r="R956" s="185" t="s">
        <v>2153</v>
      </c>
      <c r="S956" s="239">
        <f t="shared" si="155"/>
        <v>1.4562500000029104</v>
      </c>
      <c r="T956" s="239">
        <f t="shared" si="156"/>
        <v>1.5645833333328483</v>
      </c>
      <c r="U956" s="21">
        <f t="shared" si="157"/>
        <v>8.7375000000174623</v>
      </c>
      <c r="V956"/>
      <c r="W956">
        <v>2518</v>
      </c>
      <c r="X956" s="155" t="s">
        <v>2158</v>
      </c>
    </row>
    <row r="957" spans="1:24">
      <c r="A957" t="s">
        <v>18</v>
      </c>
      <c r="B957" s="155" t="s">
        <v>2163</v>
      </c>
      <c r="C957" s="155" t="s">
        <v>1062</v>
      </c>
      <c r="D957" s="155" t="s">
        <v>1519</v>
      </c>
      <c r="E957" s="155" t="s">
        <v>1063</v>
      </c>
      <c r="F957" s="155" t="s">
        <v>1064</v>
      </c>
      <c r="G957" s="209" t="s">
        <v>1065</v>
      </c>
      <c r="H957" s="155" t="s">
        <v>1066</v>
      </c>
      <c r="I957" s="38">
        <v>-31</v>
      </c>
      <c r="J957" s="38">
        <v>-179</v>
      </c>
      <c r="K957" s="38">
        <v>1</v>
      </c>
      <c r="L957" s="38">
        <v>2015</v>
      </c>
      <c r="M957" s="155" t="s">
        <v>2163</v>
      </c>
      <c r="N957" s="157">
        <v>42097.215277777781</v>
      </c>
      <c r="O957" s="157">
        <v>42097.249305555553</v>
      </c>
      <c r="P957" s="157">
        <v>42099.082638888889</v>
      </c>
      <c r="Q957" s="157">
        <v>42099.10833333333</v>
      </c>
      <c r="R957" s="185" t="s">
        <v>2153</v>
      </c>
      <c r="S957" s="239">
        <f t="shared" si="155"/>
        <v>1.8333333333357587</v>
      </c>
      <c r="T957" s="239">
        <f t="shared" si="156"/>
        <v>1.8930555555489263</v>
      </c>
      <c r="U957" s="21">
        <f t="shared" si="157"/>
        <v>11.000000000014552</v>
      </c>
      <c r="V957"/>
      <c r="W957">
        <v>1007</v>
      </c>
      <c r="X957" s="155" t="s">
        <v>2158</v>
      </c>
    </row>
    <row r="958" spans="1:24">
      <c r="A958" t="s">
        <v>18</v>
      </c>
      <c r="B958" s="155" t="s">
        <v>2164</v>
      </c>
      <c r="C958" s="155" t="s">
        <v>1062</v>
      </c>
      <c r="D958" s="155" t="s">
        <v>1519</v>
      </c>
      <c r="E958" s="155" t="s">
        <v>1063</v>
      </c>
      <c r="F958" s="155" t="s">
        <v>1064</v>
      </c>
      <c r="G958" s="209" t="s">
        <v>1065</v>
      </c>
      <c r="H958" s="155" t="s">
        <v>1066</v>
      </c>
      <c r="I958" s="38">
        <v>-31</v>
      </c>
      <c r="J958" s="38">
        <v>-179</v>
      </c>
      <c r="K958" s="38">
        <v>1</v>
      </c>
      <c r="L958" s="38">
        <v>2015</v>
      </c>
      <c r="M958" s="155" t="s">
        <v>2164</v>
      </c>
      <c r="N958" s="157">
        <v>42096.368055555555</v>
      </c>
      <c r="O958" s="157">
        <v>42096.401388888888</v>
      </c>
      <c r="P958" s="157">
        <v>42096.919444444444</v>
      </c>
      <c r="Q958" s="157">
        <v>42096.984722222223</v>
      </c>
      <c r="R958" s="185" t="s">
        <v>2153</v>
      </c>
      <c r="S958" s="239">
        <f t="shared" si="155"/>
        <v>0.51805555555620231</v>
      </c>
      <c r="T958" s="239">
        <f t="shared" si="156"/>
        <v>0.61666666666860692</v>
      </c>
      <c r="U958" s="21">
        <f t="shared" si="157"/>
        <v>3.1083333333372138</v>
      </c>
      <c r="V958"/>
      <c r="W958">
        <v>964</v>
      </c>
      <c r="X958" s="155" t="s">
        <v>2158</v>
      </c>
    </row>
    <row r="959" spans="1:24">
      <c r="A959" t="s">
        <v>18</v>
      </c>
      <c r="B959" s="155" t="s">
        <v>2165</v>
      </c>
      <c r="C959" s="155" t="s">
        <v>1062</v>
      </c>
      <c r="D959" s="155" t="s">
        <v>1519</v>
      </c>
      <c r="E959" s="155" t="s">
        <v>1063</v>
      </c>
      <c r="F959" s="155" t="s">
        <v>1064</v>
      </c>
      <c r="G959" s="209" t="s">
        <v>1065</v>
      </c>
      <c r="H959" s="155" t="s">
        <v>1066</v>
      </c>
      <c r="I959" s="38">
        <v>-31</v>
      </c>
      <c r="J959" s="38">
        <v>-179</v>
      </c>
      <c r="K959" s="38">
        <v>1</v>
      </c>
      <c r="L959" s="38">
        <v>2015</v>
      </c>
      <c r="M959" s="155" t="s">
        <v>2165</v>
      </c>
      <c r="N959" s="245">
        <v>42095.481249999997</v>
      </c>
      <c r="O959" s="157">
        <v>42095.529861111114</v>
      </c>
      <c r="P959" s="157">
        <v>42096.236111111109</v>
      </c>
      <c r="Q959" s="157">
        <v>42096.277083333334</v>
      </c>
      <c r="R959" s="185" t="s">
        <v>2153</v>
      </c>
      <c r="S959" s="239">
        <f t="shared" si="155"/>
        <v>0.70624999999563443</v>
      </c>
      <c r="T959" s="239">
        <f t="shared" si="156"/>
        <v>0.79583333333721384</v>
      </c>
      <c r="U959" s="21">
        <f t="shared" si="157"/>
        <v>4.2374999999738066</v>
      </c>
      <c r="V959"/>
      <c r="W959">
        <v>1508</v>
      </c>
      <c r="X959" s="155" t="s">
        <v>2158</v>
      </c>
    </row>
    <row r="960" spans="1:24">
      <c r="A960" t="s">
        <v>18</v>
      </c>
      <c r="B960" s="155" t="s">
        <v>2166</v>
      </c>
      <c r="C960" s="155" t="s">
        <v>1062</v>
      </c>
      <c r="D960" s="155" t="s">
        <v>1519</v>
      </c>
      <c r="E960" s="155" t="s">
        <v>1063</v>
      </c>
      <c r="F960" s="155" t="s">
        <v>1064</v>
      </c>
      <c r="G960" s="224" t="s">
        <v>1065</v>
      </c>
      <c r="H960" s="155" t="s">
        <v>1066</v>
      </c>
      <c r="I960" s="2">
        <v>-31</v>
      </c>
      <c r="J960" s="2">
        <v>-179</v>
      </c>
      <c r="K960" s="179">
        <v>1</v>
      </c>
      <c r="L960" s="38">
        <v>2015</v>
      </c>
      <c r="M960" s="155" t="s">
        <v>2166</v>
      </c>
      <c r="N960" s="157">
        <v>42094.468055555553</v>
      </c>
      <c r="O960" s="157">
        <v>42094.500694444447</v>
      </c>
      <c r="P960" s="157">
        <v>42094.927777777775</v>
      </c>
      <c r="Q960" s="157">
        <v>42094.979166666664</v>
      </c>
      <c r="R960" s="185" t="s">
        <v>2153</v>
      </c>
      <c r="S960" s="239">
        <f t="shared" si="155"/>
        <v>0.42708333332848269</v>
      </c>
      <c r="T960" s="239">
        <f t="shared" si="156"/>
        <v>0.51111111111094942</v>
      </c>
      <c r="U960" s="21">
        <f t="shared" si="157"/>
        <v>2.5624999999708962</v>
      </c>
      <c r="V960"/>
      <c r="W960">
        <v>1432</v>
      </c>
      <c r="X960" s="187" t="s">
        <v>2158</v>
      </c>
    </row>
    <row r="961" spans="1:24">
      <c r="A961" t="s">
        <v>18</v>
      </c>
      <c r="B961" s="155" t="s">
        <v>2167</v>
      </c>
      <c r="C961" s="155" t="s">
        <v>1062</v>
      </c>
      <c r="D961" s="155" t="s">
        <v>1519</v>
      </c>
      <c r="E961" s="155" t="s">
        <v>1063</v>
      </c>
      <c r="F961" s="155" t="s">
        <v>1064</v>
      </c>
      <c r="G961" s="224" t="s">
        <v>1065</v>
      </c>
      <c r="H961" s="155" t="s">
        <v>1066</v>
      </c>
      <c r="I961" s="2">
        <v>-31</v>
      </c>
      <c r="J961" s="2">
        <v>-179</v>
      </c>
      <c r="K961" s="179">
        <v>1</v>
      </c>
      <c r="L961" s="38">
        <v>2015</v>
      </c>
      <c r="M961" s="155" t="s">
        <v>2167</v>
      </c>
      <c r="N961" s="157">
        <v>42093.15625</v>
      </c>
      <c r="O961" s="157">
        <v>42093.3125</v>
      </c>
      <c r="P961" s="157">
        <v>42094.140277777777</v>
      </c>
      <c r="Q961" s="157">
        <v>42094.178472222222</v>
      </c>
      <c r="R961" s="185" t="s">
        <v>2153</v>
      </c>
      <c r="S961" s="239">
        <f t="shared" si="155"/>
        <v>0.82777777777664596</v>
      </c>
      <c r="T961" s="239">
        <f t="shared" si="156"/>
        <v>1.0222222222218988</v>
      </c>
      <c r="U961" s="21">
        <f t="shared" si="157"/>
        <v>4.9666666666598758</v>
      </c>
      <c r="V961"/>
      <c r="W961">
        <v>1276</v>
      </c>
      <c r="X961" s="187" t="s">
        <v>2168</v>
      </c>
    </row>
    <row r="962" spans="1:24">
      <c r="A962" t="s">
        <v>18</v>
      </c>
      <c r="B962" s="155" t="s">
        <v>2169</v>
      </c>
      <c r="C962" s="155" t="s">
        <v>1057</v>
      </c>
      <c r="D962" s="155" t="s">
        <v>1519</v>
      </c>
      <c r="E962" s="155" t="s">
        <v>1058</v>
      </c>
      <c r="F962" s="155" t="s">
        <v>2170</v>
      </c>
      <c r="G962" s="224" t="s">
        <v>340</v>
      </c>
      <c r="H962" s="155" t="s">
        <v>749</v>
      </c>
      <c r="I962" s="2">
        <v>13</v>
      </c>
      <c r="J962" s="2">
        <v>143</v>
      </c>
      <c r="K962" s="179">
        <v>54</v>
      </c>
      <c r="L962" s="38">
        <v>2014</v>
      </c>
      <c r="M962" s="155" t="s">
        <v>2169</v>
      </c>
      <c r="N962" s="157">
        <v>41990.672222222223</v>
      </c>
      <c r="O962" s="157">
        <v>41990.749305555553</v>
      </c>
      <c r="P962" s="157">
        <v>41991.277083333334</v>
      </c>
      <c r="Q962" s="157">
        <v>41991.357638888891</v>
      </c>
      <c r="R962" s="185" t="s">
        <v>2171</v>
      </c>
      <c r="S962" s="239">
        <f t="shared" si="155"/>
        <v>0.52777777778101154</v>
      </c>
      <c r="T962" s="239">
        <f t="shared" si="156"/>
        <v>0.68541666666715173</v>
      </c>
      <c r="U962" s="21">
        <f t="shared" si="157"/>
        <v>3.1666666666860692</v>
      </c>
      <c r="V962"/>
      <c r="W962">
        <v>2935</v>
      </c>
      <c r="X962" s="187" t="s">
        <v>2172</v>
      </c>
    </row>
    <row r="963" spans="1:24">
      <c r="A963" t="s">
        <v>18</v>
      </c>
      <c r="B963" s="155" t="s">
        <v>2173</v>
      </c>
      <c r="C963" s="155" t="s">
        <v>1057</v>
      </c>
      <c r="D963" s="155" t="s">
        <v>1519</v>
      </c>
      <c r="E963" s="155" t="s">
        <v>1058</v>
      </c>
      <c r="F963" s="155" t="s">
        <v>2170</v>
      </c>
      <c r="G963" s="224" t="s">
        <v>340</v>
      </c>
      <c r="H963" s="155" t="s">
        <v>749</v>
      </c>
      <c r="I963" s="2">
        <v>14</v>
      </c>
      <c r="J963" s="2">
        <v>144</v>
      </c>
      <c r="K963" s="179">
        <v>54</v>
      </c>
      <c r="L963" s="38">
        <v>2014</v>
      </c>
      <c r="M963" s="155" t="s">
        <v>2173</v>
      </c>
      <c r="N963" s="157">
        <v>41989.863888888889</v>
      </c>
      <c r="O963" s="157">
        <v>41989.892361111109</v>
      </c>
      <c r="P963" s="157">
        <v>41990.18472222222</v>
      </c>
      <c r="Q963" s="157">
        <v>41990.213888888888</v>
      </c>
      <c r="R963" s="185" t="s">
        <v>2174</v>
      </c>
      <c r="S963" s="239">
        <f t="shared" si="155"/>
        <v>0.29236111111094942</v>
      </c>
      <c r="T963" s="239">
        <f t="shared" si="156"/>
        <v>0.34999999999854481</v>
      </c>
      <c r="U963" s="21">
        <f t="shared" si="157"/>
        <v>1.7541666666656965</v>
      </c>
      <c r="V963"/>
      <c r="W963">
        <v>590</v>
      </c>
      <c r="X963" s="187" t="s">
        <v>2175</v>
      </c>
    </row>
    <row r="964" spans="1:24">
      <c r="A964" t="s">
        <v>18</v>
      </c>
      <c r="B964" s="155" t="s">
        <v>2176</v>
      </c>
      <c r="C964" s="155" t="s">
        <v>1057</v>
      </c>
      <c r="D964" s="155" t="s">
        <v>1519</v>
      </c>
      <c r="E964" s="155" t="s">
        <v>1058</v>
      </c>
      <c r="F964" s="155" t="s">
        <v>2170</v>
      </c>
      <c r="G964" s="224" t="s">
        <v>340</v>
      </c>
      <c r="H964" s="155" t="s">
        <v>749</v>
      </c>
      <c r="I964" s="2">
        <v>21</v>
      </c>
      <c r="J964" s="2">
        <v>144</v>
      </c>
      <c r="K964" s="179">
        <v>54</v>
      </c>
      <c r="L964" s="38">
        <v>2014</v>
      </c>
      <c r="M964" s="155" t="s">
        <v>2176</v>
      </c>
      <c r="N964" s="245">
        <v>41986.507638888892</v>
      </c>
      <c r="O964" s="157">
        <v>41986.554166666669</v>
      </c>
      <c r="P964" s="157">
        <v>41986.836111111108</v>
      </c>
      <c r="Q964" s="157">
        <v>41986.899305555555</v>
      </c>
      <c r="R964" s="185" t="s">
        <v>2177</v>
      </c>
      <c r="S964" s="239">
        <f t="shared" si="155"/>
        <v>0.28194444443943212</v>
      </c>
      <c r="T964" s="239">
        <f t="shared" si="156"/>
        <v>0.39166666666278616</v>
      </c>
      <c r="U964" s="21">
        <f t="shared" si="157"/>
        <v>1.6916666666365927</v>
      </c>
      <c r="V964"/>
      <c r="W964">
        <v>1611</v>
      </c>
      <c r="X964" s="187" t="s">
        <v>2178</v>
      </c>
    </row>
    <row r="965" spans="1:24">
      <c r="A965" t="s">
        <v>18</v>
      </c>
      <c r="B965" s="155" t="s">
        <v>2179</v>
      </c>
      <c r="C965" s="155" t="s">
        <v>1057</v>
      </c>
      <c r="D965" s="155" t="s">
        <v>1519</v>
      </c>
      <c r="E965" s="155" t="s">
        <v>1058</v>
      </c>
      <c r="F965" s="155" t="s">
        <v>2170</v>
      </c>
      <c r="G965" s="224" t="s">
        <v>340</v>
      </c>
      <c r="H965" s="155" t="s">
        <v>749</v>
      </c>
      <c r="I965" s="2">
        <v>21</v>
      </c>
      <c r="J965" s="2">
        <v>144</v>
      </c>
      <c r="K965" s="179">
        <v>54</v>
      </c>
      <c r="L965" s="38">
        <v>2014</v>
      </c>
      <c r="M965" s="155" t="s">
        <v>2179</v>
      </c>
      <c r="N965" s="157">
        <v>41977.94027777778</v>
      </c>
      <c r="O965" s="157">
        <v>41977.987500000003</v>
      </c>
      <c r="P965" s="184">
        <v>41979.301388888889</v>
      </c>
      <c r="Q965" s="157">
        <v>41982.173611111109</v>
      </c>
      <c r="R965" s="185" t="s">
        <v>2177</v>
      </c>
      <c r="S965" s="239">
        <f t="shared" si="155"/>
        <v>1.3138888888861402</v>
      </c>
      <c r="T965" s="239">
        <f t="shared" si="156"/>
        <v>4.2333333333299379</v>
      </c>
      <c r="U965" s="21">
        <f t="shared" si="157"/>
        <v>7.8833333333168412</v>
      </c>
      <c r="V965"/>
      <c r="W965">
        <v>1782</v>
      </c>
      <c r="X965" s="187" t="s">
        <v>2180</v>
      </c>
    </row>
    <row r="966" spans="1:24">
      <c r="A966" t="s">
        <v>18</v>
      </c>
      <c r="B966" s="155" t="s">
        <v>2181</v>
      </c>
      <c r="C966" s="155" t="s">
        <v>1057</v>
      </c>
      <c r="D966" s="155" t="s">
        <v>1519</v>
      </c>
      <c r="E966" s="155" t="s">
        <v>1058</v>
      </c>
      <c r="F966" s="155" t="s">
        <v>2170</v>
      </c>
      <c r="G966" s="224" t="s">
        <v>340</v>
      </c>
      <c r="H966" s="155" t="s">
        <v>749</v>
      </c>
      <c r="I966" s="2">
        <v>12</v>
      </c>
      <c r="J966" s="2">
        <v>143</v>
      </c>
      <c r="K966" s="179">
        <v>54</v>
      </c>
      <c r="L966" s="38">
        <v>2014</v>
      </c>
      <c r="M966" s="155" t="s">
        <v>2181</v>
      </c>
      <c r="N966" s="157">
        <v>41973.138888888891</v>
      </c>
      <c r="O966" s="157">
        <v>41973.229166666664</v>
      </c>
      <c r="P966" s="157">
        <v>41974.505555555559</v>
      </c>
      <c r="Q966" s="157">
        <v>41974.594444444447</v>
      </c>
      <c r="R966" s="185" t="s">
        <v>2182</v>
      </c>
      <c r="S966" s="239">
        <f t="shared" si="155"/>
        <v>1.2763888888948713</v>
      </c>
      <c r="T966" s="239">
        <f t="shared" si="156"/>
        <v>1.4555555555562023</v>
      </c>
      <c r="U966" s="21">
        <f t="shared" si="157"/>
        <v>7.6583333333692281</v>
      </c>
      <c r="V966"/>
      <c r="W966">
        <v>2938</v>
      </c>
      <c r="X966" s="187" t="s">
        <v>2183</v>
      </c>
    </row>
    <row r="967" spans="1:24">
      <c r="A967" t="s">
        <v>18</v>
      </c>
      <c r="B967" s="155" t="s">
        <v>2184</v>
      </c>
      <c r="C967" s="155" t="s">
        <v>1052</v>
      </c>
      <c r="D967" s="155" t="s">
        <v>883</v>
      </c>
      <c r="E967" s="155" t="s">
        <v>1053</v>
      </c>
      <c r="F967" s="155" t="s">
        <v>1054</v>
      </c>
      <c r="G967" s="224" t="s">
        <v>249</v>
      </c>
      <c r="H967" s="155" t="s">
        <v>1055</v>
      </c>
      <c r="I967" s="2">
        <v>22.7</v>
      </c>
      <c r="J967" s="2">
        <v>-158</v>
      </c>
      <c r="K967" s="179">
        <v>4</v>
      </c>
      <c r="L967" s="38">
        <v>2014</v>
      </c>
      <c r="M967" s="155" t="s">
        <v>2184</v>
      </c>
      <c r="N967" s="157">
        <v>41944.806250000001</v>
      </c>
      <c r="O967" s="157">
        <v>41945.020833333336</v>
      </c>
      <c r="P967" s="157">
        <v>41945.859722222223</v>
      </c>
      <c r="Q967" s="157">
        <v>41946.052083333336</v>
      </c>
      <c r="R967" s="185" t="s">
        <v>2185</v>
      </c>
      <c r="S967" s="239">
        <f t="shared" si="155"/>
        <v>0.83888888888759539</v>
      </c>
      <c r="T967" s="239">
        <f t="shared" si="156"/>
        <v>1.2458333333343035</v>
      </c>
      <c r="U967" s="21">
        <f t="shared" si="157"/>
        <v>5.0333333333255723</v>
      </c>
      <c r="V967"/>
      <c r="W967">
        <v>4726</v>
      </c>
      <c r="X967" s="187" t="s">
        <v>2185</v>
      </c>
    </row>
    <row r="968" spans="1:24">
      <c r="A968" t="s">
        <v>18</v>
      </c>
      <c r="B968" s="155" t="s">
        <v>2186</v>
      </c>
      <c r="C968" s="155" t="s">
        <v>1048</v>
      </c>
      <c r="D968" s="155" t="s">
        <v>883</v>
      </c>
      <c r="E968" s="155" t="s">
        <v>1049</v>
      </c>
      <c r="F968" s="155" t="s">
        <v>1050</v>
      </c>
      <c r="G968" s="224" t="s">
        <v>249</v>
      </c>
      <c r="H968" s="155" t="s">
        <v>1051</v>
      </c>
      <c r="I968" s="2">
        <v>21</v>
      </c>
      <c r="J968" s="2">
        <v>-158</v>
      </c>
      <c r="K968" s="179">
        <v>4</v>
      </c>
      <c r="L968" s="38">
        <v>2014</v>
      </c>
      <c r="M968" s="155" t="s">
        <v>2186</v>
      </c>
      <c r="N968" s="157">
        <v>41937.887499999997</v>
      </c>
      <c r="O968" s="157">
        <v>41937.918749999997</v>
      </c>
      <c r="P968" s="157">
        <v>41941.270833333336</v>
      </c>
      <c r="Q968" s="157">
        <v>41941.306250000001</v>
      </c>
      <c r="R968" s="185" t="s">
        <v>2187</v>
      </c>
      <c r="S968" s="239">
        <f t="shared" si="155"/>
        <v>3.352083333338669</v>
      </c>
      <c r="T968" s="239">
        <f t="shared" si="156"/>
        <v>3.4187500000043656</v>
      </c>
      <c r="U968" s="21">
        <f t="shared" si="157"/>
        <v>20.112500000032014</v>
      </c>
      <c r="V968"/>
      <c r="W968">
        <v>570</v>
      </c>
      <c r="X968" s="187" t="s">
        <v>2188</v>
      </c>
    </row>
    <row r="969" spans="1:24">
      <c r="A969" t="s">
        <v>18</v>
      </c>
      <c r="B969" s="155" t="s">
        <v>2189</v>
      </c>
      <c r="C969" s="155" t="s">
        <v>1048</v>
      </c>
      <c r="D969" s="155" t="s">
        <v>883</v>
      </c>
      <c r="E969" s="155" t="s">
        <v>1049</v>
      </c>
      <c r="F969" s="155" t="s">
        <v>1050</v>
      </c>
      <c r="G969" s="224" t="s">
        <v>249</v>
      </c>
      <c r="H969" s="155" t="s">
        <v>1051</v>
      </c>
      <c r="I969" s="2">
        <v>21</v>
      </c>
      <c r="J969" s="2">
        <v>-158</v>
      </c>
      <c r="K969" s="179">
        <v>4</v>
      </c>
      <c r="L969" s="38">
        <v>2014</v>
      </c>
      <c r="M969" s="155" t="s">
        <v>2189</v>
      </c>
      <c r="N969" s="157">
        <v>41936.256249999999</v>
      </c>
      <c r="O969" s="157">
        <v>41936.279166666667</v>
      </c>
      <c r="P969" s="157">
        <v>41937.726388888892</v>
      </c>
      <c r="Q969" s="157">
        <v>41937.843055555553</v>
      </c>
      <c r="R969" s="185" t="s">
        <v>2187</v>
      </c>
      <c r="S969" s="239">
        <f t="shared" si="155"/>
        <v>1.4472222222248092</v>
      </c>
      <c r="T969" s="239">
        <f t="shared" si="156"/>
        <v>1.5868055555547471</v>
      </c>
      <c r="U969" s="21">
        <f t="shared" si="157"/>
        <v>8.6833333333488554</v>
      </c>
      <c r="V969"/>
      <c r="W969">
        <v>568</v>
      </c>
      <c r="X969" s="187" t="s">
        <v>2190</v>
      </c>
    </row>
    <row r="970" spans="1:24">
      <c r="A970" t="s">
        <v>18</v>
      </c>
      <c r="B970" s="155" t="s">
        <v>2191</v>
      </c>
      <c r="C970" s="155" t="s">
        <v>1048</v>
      </c>
      <c r="D970" s="155" t="s">
        <v>883</v>
      </c>
      <c r="E970" s="155" t="s">
        <v>1049</v>
      </c>
      <c r="F970" s="155" t="s">
        <v>1050</v>
      </c>
      <c r="G970" s="224" t="s">
        <v>249</v>
      </c>
      <c r="H970" s="155" t="s">
        <v>1051</v>
      </c>
      <c r="I970" s="2">
        <v>21</v>
      </c>
      <c r="J970" s="2">
        <v>-158</v>
      </c>
      <c r="K970" s="179">
        <v>4</v>
      </c>
      <c r="L970" s="38">
        <v>2014</v>
      </c>
      <c r="M970" s="155" t="s">
        <v>2191</v>
      </c>
      <c r="N970" s="157">
        <v>41935.761805555558</v>
      </c>
      <c r="O970" s="157">
        <v>41935.822222222225</v>
      </c>
      <c r="P970" s="157">
        <v>41936.051388888889</v>
      </c>
      <c r="Q970" s="157">
        <v>41936.177083333336</v>
      </c>
      <c r="R970" s="185" t="s">
        <v>2187</v>
      </c>
      <c r="S970" s="239">
        <f t="shared" si="155"/>
        <v>0.22916666666424135</v>
      </c>
      <c r="T970" s="239">
        <f t="shared" si="156"/>
        <v>0.41527777777810115</v>
      </c>
      <c r="U970" s="21">
        <f t="shared" si="157"/>
        <v>1.3749999999854481</v>
      </c>
      <c r="V970"/>
      <c r="W970">
        <v>550</v>
      </c>
      <c r="X970" s="187" t="s">
        <v>2192</v>
      </c>
    </row>
    <row r="971" spans="1:24">
      <c r="A971" t="s">
        <v>18</v>
      </c>
      <c r="B971" s="155" t="s">
        <v>2193</v>
      </c>
      <c r="C971" s="155" t="s">
        <v>1048</v>
      </c>
      <c r="D971" s="155" t="s">
        <v>883</v>
      </c>
      <c r="E971" s="155" t="s">
        <v>1049</v>
      </c>
      <c r="F971" s="155" t="s">
        <v>1050</v>
      </c>
      <c r="G971" s="224" t="s">
        <v>249</v>
      </c>
      <c r="H971" s="155" t="s">
        <v>1051</v>
      </c>
      <c r="I971" s="2">
        <v>21</v>
      </c>
      <c r="J971" s="2">
        <v>-158</v>
      </c>
      <c r="K971" s="179">
        <v>4</v>
      </c>
      <c r="L971" s="38">
        <v>2014</v>
      </c>
      <c r="M971" s="155" t="s">
        <v>2193</v>
      </c>
      <c r="N971" s="157">
        <v>41935.37777777778</v>
      </c>
      <c r="O971" s="157"/>
      <c r="P971" s="157"/>
      <c r="Q971" s="157">
        <v>41935.441666666666</v>
      </c>
      <c r="R971" s="185" t="s">
        <v>2187</v>
      </c>
      <c r="S971" s="239">
        <f t="shared" si="155"/>
        <v>0</v>
      </c>
      <c r="T971" s="239">
        <f t="shared" si="156"/>
        <v>6.3888888886140194E-2</v>
      </c>
      <c r="U971" s="21">
        <f t="shared" si="157"/>
        <v>0</v>
      </c>
      <c r="V971"/>
      <c r="W971"/>
      <c r="X971" s="187" t="s">
        <v>2194</v>
      </c>
    </row>
    <row r="972" spans="1:24">
      <c r="A972" t="s">
        <v>18</v>
      </c>
      <c r="B972" s="155" t="s">
        <v>2195</v>
      </c>
      <c r="C972" s="155" t="s">
        <v>1044</v>
      </c>
      <c r="D972" s="155" t="s">
        <v>1487</v>
      </c>
      <c r="E972" s="155" t="s">
        <v>1045</v>
      </c>
      <c r="F972" s="155" t="s">
        <v>976</v>
      </c>
      <c r="G972" s="209" t="s">
        <v>273</v>
      </c>
      <c r="H972" s="155" t="s">
        <v>1046</v>
      </c>
      <c r="I972" s="2">
        <v>46</v>
      </c>
      <c r="J972" s="2">
        <v>-130</v>
      </c>
      <c r="K972" s="179">
        <v>9</v>
      </c>
      <c r="L972" s="38">
        <v>2014</v>
      </c>
      <c r="M972" s="155" t="s">
        <v>2195</v>
      </c>
      <c r="N972" s="157">
        <v>41868.982638888891</v>
      </c>
      <c r="O972" s="157">
        <v>41869.02847222222</v>
      </c>
      <c r="P972" s="157">
        <v>41869.570833333331</v>
      </c>
      <c r="Q972" s="157">
        <v>41869.648611111108</v>
      </c>
      <c r="R972" s="185" t="s">
        <v>2196</v>
      </c>
      <c r="S972" s="239">
        <f t="shared" si="155"/>
        <v>0.54236111111094942</v>
      </c>
      <c r="T972" s="239">
        <f t="shared" si="156"/>
        <v>0.66597222221753327</v>
      </c>
      <c r="U972" s="21">
        <f t="shared" si="157"/>
        <v>3.2541666666656965</v>
      </c>
      <c r="V972"/>
      <c r="W972">
        <v>1523</v>
      </c>
      <c r="X972" s="155" t="s">
        <v>2197</v>
      </c>
    </row>
    <row r="973" spans="1:24">
      <c r="A973" t="s">
        <v>18</v>
      </c>
      <c r="B973" s="155" t="s">
        <v>2198</v>
      </c>
      <c r="C973" s="155" t="s">
        <v>1044</v>
      </c>
      <c r="D973" s="155" t="s">
        <v>1487</v>
      </c>
      <c r="E973" s="155" t="s">
        <v>1045</v>
      </c>
      <c r="F973" s="155" t="s">
        <v>976</v>
      </c>
      <c r="G973" s="209" t="s">
        <v>273</v>
      </c>
      <c r="H973" s="155" t="s">
        <v>1046</v>
      </c>
      <c r="I973" s="2">
        <v>46</v>
      </c>
      <c r="J973" s="2">
        <v>-130</v>
      </c>
      <c r="K973" s="179">
        <v>9</v>
      </c>
      <c r="L973" s="38">
        <v>2014</v>
      </c>
      <c r="M973" s="155" t="s">
        <v>2198</v>
      </c>
      <c r="N973" s="157">
        <v>41867.632638888892</v>
      </c>
      <c r="O973" s="157">
        <v>41867.689583333333</v>
      </c>
      <c r="P973" s="157">
        <v>41868.582638888889</v>
      </c>
      <c r="Q973" s="157">
        <v>41868.640277777777</v>
      </c>
      <c r="R973" s="185" t="s">
        <v>2199</v>
      </c>
      <c r="S973" s="239">
        <f t="shared" si="155"/>
        <v>0.89305555555620231</v>
      </c>
      <c r="T973" s="239">
        <f t="shared" si="156"/>
        <v>1.007638888884685</v>
      </c>
      <c r="U973" s="21">
        <f t="shared" si="157"/>
        <v>5.3583333333372138</v>
      </c>
      <c r="V973"/>
      <c r="W973">
        <v>1523</v>
      </c>
      <c r="X973" s="155" t="s">
        <v>2197</v>
      </c>
    </row>
    <row r="974" spans="1:24">
      <c r="A974" t="s">
        <v>18</v>
      </c>
      <c r="B974" s="155" t="s">
        <v>2200</v>
      </c>
      <c r="C974" s="155" t="s">
        <v>1044</v>
      </c>
      <c r="D974" s="155" t="s">
        <v>1487</v>
      </c>
      <c r="E974" s="155" t="s">
        <v>1045</v>
      </c>
      <c r="F974" s="155" t="s">
        <v>976</v>
      </c>
      <c r="G974" s="209" t="s">
        <v>273</v>
      </c>
      <c r="H974" s="155" t="s">
        <v>1046</v>
      </c>
      <c r="I974" s="2">
        <v>46</v>
      </c>
      <c r="J974" s="2">
        <v>-130</v>
      </c>
      <c r="K974" s="179">
        <v>9</v>
      </c>
      <c r="L974" s="38">
        <v>2014</v>
      </c>
      <c r="M974" s="155" t="s">
        <v>2200</v>
      </c>
      <c r="N974" s="157">
        <v>41866.04791666667</v>
      </c>
      <c r="O974" s="157">
        <v>41866.094444444447</v>
      </c>
      <c r="P974" s="157">
        <v>41867.228472222225</v>
      </c>
      <c r="Q974" s="157">
        <v>41867.277777777781</v>
      </c>
      <c r="R974" s="185" t="s">
        <v>1909</v>
      </c>
      <c r="S974" s="239">
        <f t="shared" si="155"/>
        <v>1.1340277777781012</v>
      </c>
      <c r="T974" s="239">
        <f t="shared" si="156"/>
        <v>1.2298611111109494</v>
      </c>
      <c r="U974" s="21">
        <f t="shared" si="157"/>
        <v>6.8041666666686069</v>
      </c>
      <c r="V974"/>
      <c r="W974">
        <v>1542</v>
      </c>
      <c r="X974" s="155" t="s">
        <v>2197</v>
      </c>
    </row>
    <row r="975" spans="1:24">
      <c r="A975" t="s">
        <v>18</v>
      </c>
      <c r="B975" s="155" t="s">
        <v>2201</v>
      </c>
      <c r="C975" s="155" t="s">
        <v>1044</v>
      </c>
      <c r="D975" s="155" t="s">
        <v>1487</v>
      </c>
      <c r="E975" s="155" t="s">
        <v>1045</v>
      </c>
      <c r="F975" s="155" t="s">
        <v>976</v>
      </c>
      <c r="G975" s="209" t="s">
        <v>273</v>
      </c>
      <c r="H975" s="155" t="s">
        <v>1046</v>
      </c>
      <c r="I975" s="2">
        <v>46</v>
      </c>
      <c r="J975" s="2">
        <v>-130</v>
      </c>
      <c r="K975" s="179">
        <v>9</v>
      </c>
      <c r="L975" s="38">
        <v>2014</v>
      </c>
      <c r="M975" s="155" t="s">
        <v>2201</v>
      </c>
      <c r="N975" s="157">
        <v>41865.338888888888</v>
      </c>
      <c r="O975" s="157">
        <v>41865.384722222225</v>
      </c>
      <c r="P975" s="157">
        <v>41865.750694444447</v>
      </c>
      <c r="Q975" s="157">
        <v>41865.843055555553</v>
      </c>
      <c r="R975" s="185" t="s">
        <v>2202</v>
      </c>
      <c r="S975" s="239">
        <f t="shared" si="155"/>
        <v>0.36597222222189885</v>
      </c>
      <c r="T975" s="239">
        <f t="shared" si="156"/>
        <v>0.50416666666569654</v>
      </c>
      <c r="U975" s="21">
        <f t="shared" si="157"/>
        <v>2.1958333333313931</v>
      </c>
      <c r="V975"/>
      <c r="W975">
        <v>1533</v>
      </c>
      <c r="X975" s="155" t="s">
        <v>2203</v>
      </c>
    </row>
    <row r="976" spans="1:24">
      <c r="A976" t="s">
        <v>18</v>
      </c>
      <c r="B976" s="155" t="s">
        <v>2204</v>
      </c>
      <c r="C976" s="155" t="s">
        <v>1044</v>
      </c>
      <c r="D976" s="155" t="s">
        <v>1487</v>
      </c>
      <c r="E976" s="155" t="s">
        <v>1045</v>
      </c>
      <c r="F976" s="155" t="s">
        <v>976</v>
      </c>
      <c r="G976" s="209" t="s">
        <v>273</v>
      </c>
      <c r="H976" s="155" t="s">
        <v>1046</v>
      </c>
      <c r="I976" s="2">
        <v>46</v>
      </c>
      <c r="J976" s="2">
        <v>-130</v>
      </c>
      <c r="K976" s="179">
        <v>9</v>
      </c>
      <c r="L976" s="38">
        <v>2014</v>
      </c>
      <c r="M976" s="155" t="s">
        <v>2204</v>
      </c>
      <c r="N976" s="245">
        <v>41864.803472222222</v>
      </c>
      <c r="O976" s="157">
        <v>41864.849305555559</v>
      </c>
      <c r="P976" s="157">
        <v>41865.227083333331</v>
      </c>
      <c r="Q976" s="157">
        <v>41865.275694444441</v>
      </c>
      <c r="R976" s="185" t="s">
        <v>2202</v>
      </c>
      <c r="S976" s="239">
        <f t="shared" si="155"/>
        <v>0.37777777777228039</v>
      </c>
      <c r="T976" s="239">
        <f t="shared" si="156"/>
        <v>0.47222222221898846</v>
      </c>
      <c r="U976" s="21">
        <f t="shared" si="157"/>
        <v>2.2666666666336823</v>
      </c>
      <c r="V976"/>
      <c r="W976">
        <v>1534</v>
      </c>
      <c r="X976" s="155" t="s">
        <v>2205</v>
      </c>
    </row>
    <row r="977" spans="1:24">
      <c r="A977" t="s">
        <v>18</v>
      </c>
      <c r="B977" s="155" t="s">
        <v>2206</v>
      </c>
      <c r="C977" s="155" t="s">
        <v>1044</v>
      </c>
      <c r="D977" s="155" t="s">
        <v>1487</v>
      </c>
      <c r="E977" s="155" t="s">
        <v>1045</v>
      </c>
      <c r="F977" s="155" t="s">
        <v>976</v>
      </c>
      <c r="G977" s="209" t="s">
        <v>273</v>
      </c>
      <c r="H977" s="155" t="s">
        <v>1046</v>
      </c>
      <c r="I977" s="2">
        <v>46</v>
      </c>
      <c r="J977" s="2">
        <v>-130</v>
      </c>
      <c r="K977" s="179">
        <v>9</v>
      </c>
      <c r="L977" s="38">
        <v>2014</v>
      </c>
      <c r="M977" s="155" t="s">
        <v>2206</v>
      </c>
      <c r="N977" s="157">
        <v>41863.28125</v>
      </c>
      <c r="O977" s="157">
        <v>41863.319444444445</v>
      </c>
      <c r="P977" s="184">
        <v>41864.272222222222</v>
      </c>
      <c r="Q977" s="157">
        <v>41864.315972222219</v>
      </c>
      <c r="R977" s="179" t="s">
        <v>1909</v>
      </c>
      <c r="S977" s="239">
        <f t="shared" si="155"/>
        <v>0.95277777777664596</v>
      </c>
      <c r="T977" s="239">
        <f t="shared" si="156"/>
        <v>1.0347222222189885</v>
      </c>
      <c r="U977" s="21">
        <f t="shared" si="157"/>
        <v>5.7166666666598758</v>
      </c>
      <c r="V977"/>
      <c r="W977">
        <v>1535</v>
      </c>
      <c r="X977" s="155" t="s">
        <v>2207</v>
      </c>
    </row>
    <row r="978" spans="1:24">
      <c r="A978" t="s">
        <v>18</v>
      </c>
      <c r="B978" s="155" t="s">
        <v>2208</v>
      </c>
      <c r="C978" s="155" t="s">
        <v>1041</v>
      </c>
      <c r="D978" s="155" t="s">
        <v>1688</v>
      </c>
      <c r="E978" s="155" t="s">
        <v>1042</v>
      </c>
      <c r="F978" s="155" t="s">
        <v>1043</v>
      </c>
      <c r="G978" s="224" t="s">
        <v>273</v>
      </c>
      <c r="H978" s="187" t="s">
        <v>1004</v>
      </c>
      <c r="I978" s="38">
        <v>46</v>
      </c>
      <c r="J978" s="38">
        <v>-125</v>
      </c>
      <c r="K978" s="38">
        <v>10</v>
      </c>
      <c r="L978" s="38">
        <v>2014</v>
      </c>
      <c r="M978" s="155" t="s">
        <v>2208</v>
      </c>
      <c r="N978" s="180">
        <v>41822.238194444442</v>
      </c>
      <c r="O978" s="184">
        <v>41822.298611111109</v>
      </c>
      <c r="P978" s="184">
        <v>41822.845138888886</v>
      </c>
      <c r="Q978" s="157">
        <v>41822.912499999999</v>
      </c>
      <c r="R978" s="218" t="s">
        <v>2209</v>
      </c>
      <c r="S978" s="239">
        <f t="shared" ref="S978:S988" si="158">P978 - O978</f>
        <v>0.54652777777664596</v>
      </c>
      <c r="T978" s="239">
        <f t="shared" ref="T978:T988" si="159">Q978 - N978</f>
        <v>0.67430555555620231</v>
      </c>
      <c r="U978" s="21">
        <f t="shared" ref="U978:U988" si="160">((VALUE(S978)) * 24) * 0.25</f>
        <v>3.2791666666598758</v>
      </c>
      <c r="V978"/>
      <c r="W978">
        <v>2826</v>
      </c>
      <c r="X978" s="155" t="s">
        <v>2210</v>
      </c>
    </row>
    <row r="979" spans="1:24">
      <c r="A979" t="s">
        <v>18</v>
      </c>
      <c r="B979" s="155" t="s">
        <v>2211</v>
      </c>
      <c r="C979" s="155" t="s">
        <v>1041</v>
      </c>
      <c r="D979" s="155" t="s">
        <v>1688</v>
      </c>
      <c r="E979" s="155" t="s">
        <v>1042</v>
      </c>
      <c r="F979" s="155" t="s">
        <v>1043</v>
      </c>
      <c r="G979" s="224" t="s">
        <v>273</v>
      </c>
      <c r="H979" s="187" t="s">
        <v>1004</v>
      </c>
      <c r="I979" s="38">
        <v>46</v>
      </c>
      <c r="J979" s="38">
        <v>-125</v>
      </c>
      <c r="K979" s="38">
        <v>10</v>
      </c>
      <c r="L979" s="38">
        <v>2014</v>
      </c>
      <c r="M979" s="155" t="s">
        <v>2211</v>
      </c>
      <c r="N979" s="183">
        <v>41821.692361111112</v>
      </c>
      <c r="O979" s="184">
        <v>41821.761111111111</v>
      </c>
      <c r="P979" s="184">
        <v>41821.855555555558</v>
      </c>
      <c r="Q979" s="157">
        <v>41821.931944444441</v>
      </c>
      <c r="R979" s="218" t="s">
        <v>2212</v>
      </c>
      <c r="S979" s="239">
        <f t="shared" si="158"/>
        <v>9.4444444446708076E-2</v>
      </c>
      <c r="T979" s="239">
        <f t="shared" si="159"/>
        <v>0.23958333332848269</v>
      </c>
      <c r="U979" s="21">
        <f t="shared" si="160"/>
        <v>0.56666666668024845</v>
      </c>
      <c r="V979"/>
      <c r="W979">
        <v>2748</v>
      </c>
      <c r="X979" s="155" t="s">
        <v>2213</v>
      </c>
    </row>
    <row r="980" spans="1:24">
      <c r="A980" t="s">
        <v>18</v>
      </c>
      <c r="B980" s="155" t="s">
        <v>2214</v>
      </c>
      <c r="C980" s="155" t="s">
        <v>1041</v>
      </c>
      <c r="D980" s="155" t="s">
        <v>1688</v>
      </c>
      <c r="E980" s="155" t="s">
        <v>1042</v>
      </c>
      <c r="F980" s="155" t="s">
        <v>1043</v>
      </c>
      <c r="G980" s="224" t="s">
        <v>273</v>
      </c>
      <c r="H980" s="187" t="s">
        <v>1004</v>
      </c>
      <c r="I980" s="38">
        <v>46</v>
      </c>
      <c r="J980" s="38">
        <v>-125</v>
      </c>
      <c r="K980" s="38">
        <v>10</v>
      </c>
      <c r="L980" s="38">
        <v>2014</v>
      </c>
      <c r="M980" s="155" t="s">
        <v>2214</v>
      </c>
      <c r="N980" s="180">
        <v>41820.938888888886</v>
      </c>
      <c r="O980" s="157">
        <v>41820.955555555556</v>
      </c>
      <c r="P980" s="157">
        <v>41821.019444444442</v>
      </c>
      <c r="Q980" s="157">
        <v>41821.045138888891</v>
      </c>
      <c r="R980" s="218" t="s">
        <v>2215</v>
      </c>
      <c r="S980" s="239">
        <f t="shared" si="158"/>
        <v>6.3888888886140194E-2</v>
      </c>
      <c r="T980" s="239">
        <f t="shared" si="159"/>
        <v>0.10625000000436557</v>
      </c>
      <c r="U980" s="21">
        <f t="shared" si="160"/>
        <v>0.38333333331684116</v>
      </c>
      <c r="V980"/>
      <c r="W980">
        <v>195</v>
      </c>
      <c r="X980" s="155" t="s">
        <v>2216</v>
      </c>
    </row>
    <row r="981" spans="1:24">
      <c r="A981" t="s">
        <v>18</v>
      </c>
      <c r="B981" s="155" t="s">
        <v>2217</v>
      </c>
      <c r="C981" s="155" t="s">
        <v>1041</v>
      </c>
      <c r="D981" s="155" t="s">
        <v>1688</v>
      </c>
      <c r="E981" s="155" t="s">
        <v>1042</v>
      </c>
      <c r="F981" s="155" t="s">
        <v>1043</v>
      </c>
      <c r="G981" s="224" t="s">
        <v>273</v>
      </c>
      <c r="H981" s="187" t="s">
        <v>1004</v>
      </c>
      <c r="I981" s="38">
        <v>46</v>
      </c>
      <c r="J981" s="38">
        <v>-125</v>
      </c>
      <c r="K981" s="38">
        <v>10</v>
      </c>
      <c r="L981" s="38">
        <v>2014</v>
      </c>
      <c r="M981" s="155" t="s">
        <v>2217</v>
      </c>
      <c r="N981" s="180">
        <v>41820.632638888892</v>
      </c>
      <c r="O981" s="157">
        <v>41820.654861111114</v>
      </c>
      <c r="P981" s="157">
        <v>41820.692361111112</v>
      </c>
      <c r="Q981" s="157">
        <v>41820.728472222225</v>
      </c>
      <c r="R981" s="218" t="s">
        <v>2218</v>
      </c>
      <c r="S981" s="239">
        <f t="shared" si="158"/>
        <v>3.7499999998544808E-2</v>
      </c>
      <c r="T981" s="239">
        <f t="shared" si="159"/>
        <v>9.5833333332848269E-2</v>
      </c>
      <c r="U981" s="21">
        <f t="shared" si="160"/>
        <v>0.22499999999126885</v>
      </c>
      <c r="V981"/>
      <c r="W981">
        <v>645</v>
      </c>
      <c r="X981" s="155" t="s">
        <v>2219</v>
      </c>
    </row>
    <row r="982" spans="1:24">
      <c r="A982" t="s">
        <v>18</v>
      </c>
      <c r="B982" s="155" t="s">
        <v>2220</v>
      </c>
      <c r="C982" s="155" t="s">
        <v>1041</v>
      </c>
      <c r="D982" s="155" t="s">
        <v>1688</v>
      </c>
      <c r="E982" s="155" t="s">
        <v>1042</v>
      </c>
      <c r="F982" s="155" t="s">
        <v>1043</v>
      </c>
      <c r="G982" s="224" t="s">
        <v>273</v>
      </c>
      <c r="H982" s="187" t="s">
        <v>1004</v>
      </c>
      <c r="I982" s="38">
        <v>46</v>
      </c>
      <c r="J982" s="38">
        <v>-125</v>
      </c>
      <c r="K982" s="38">
        <v>10</v>
      </c>
      <c r="L982" s="38">
        <v>2014</v>
      </c>
      <c r="M982" s="155" t="s">
        <v>2220</v>
      </c>
      <c r="N982" s="180">
        <v>41820.092361111114</v>
      </c>
      <c r="O982" s="157">
        <v>41820.102777777778</v>
      </c>
      <c r="P982" s="157">
        <v>41820.118055555555</v>
      </c>
      <c r="Q982" s="157">
        <v>41820.138194444444</v>
      </c>
      <c r="R982" s="218" t="s">
        <v>2221</v>
      </c>
      <c r="S982" s="239">
        <f t="shared" si="158"/>
        <v>1.5277777776645962E-2</v>
      </c>
      <c r="T982" s="239">
        <f t="shared" si="159"/>
        <v>4.5833333329937886E-2</v>
      </c>
      <c r="U982" s="21">
        <f t="shared" si="160"/>
        <v>9.1666666659875773E-2</v>
      </c>
      <c r="V982"/>
      <c r="W982">
        <v>171</v>
      </c>
      <c r="X982" s="155" t="s">
        <v>2222</v>
      </c>
    </row>
    <row r="983" spans="1:24">
      <c r="A983" t="s">
        <v>18</v>
      </c>
      <c r="B983" s="155" t="s">
        <v>2223</v>
      </c>
      <c r="C983" s="155" t="s">
        <v>1041</v>
      </c>
      <c r="D983" s="155" t="s">
        <v>1688</v>
      </c>
      <c r="E983" s="155" t="s">
        <v>1042</v>
      </c>
      <c r="F983" s="155" t="s">
        <v>1043</v>
      </c>
      <c r="G983" s="224" t="s">
        <v>273</v>
      </c>
      <c r="H983" s="187" t="s">
        <v>1004</v>
      </c>
      <c r="I983" s="38">
        <v>46</v>
      </c>
      <c r="J983" s="38">
        <v>-125</v>
      </c>
      <c r="K983" s="38">
        <v>10</v>
      </c>
      <c r="L983" s="38">
        <v>2014</v>
      </c>
      <c r="M983" s="155" t="s">
        <v>2223</v>
      </c>
      <c r="N983" s="183">
        <v>41819.86041666667</v>
      </c>
      <c r="O983" s="157">
        <v>41819.87777777778</v>
      </c>
      <c r="P983" s="157">
        <v>41819.961805555555</v>
      </c>
      <c r="Q983" s="157">
        <v>41819.982638888891</v>
      </c>
      <c r="R983" s="218" t="s">
        <v>2215</v>
      </c>
      <c r="S983" s="239">
        <f t="shared" si="158"/>
        <v>8.4027777775190771E-2</v>
      </c>
      <c r="T983" s="239">
        <f t="shared" si="159"/>
        <v>0.12222222222044365</v>
      </c>
      <c r="U983" s="21">
        <f t="shared" si="160"/>
        <v>0.50416666665114462</v>
      </c>
      <c r="V983"/>
      <c r="W983">
        <v>195</v>
      </c>
      <c r="X983" s="155" t="s">
        <v>2224</v>
      </c>
    </row>
    <row r="984" spans="1:24">
      <c r="A984" t="s">
        <v>18</v>
      </c>
      <c r="B984" s="155" t="s">
        <v>2225</v>
      </c>
      <c r="C984" s="155" t="s">
        <v>1041</v>
      </c>
      <c r="D984" s="155" t="s">
        <v>1688</v>
      </c>
      <c r="E984" s="155" t="s">
        <v>1042</v>
      </c>
      <c r="F984" s="155" t="s">
        <v>1043</v>
      </c>
      <c r="G984" s="224" t="s">
        <v>273</v>
      </c>
      <c r="H984" s="187" t="s">
        <v>1004</v>
      </c>
      <c r="I984" s="38">
        <v>46</v>
      </c>
      <c r="J984" s="38">
        <v>-125</v>
      </c>
      <c r="K984" s="38">
        <v>10</v>
      </c>
      <c r="L984" s="38">
        <v>2014</v>
      </c>
      <c r="M984" s="155" t="s">
        <v>2225</v>
      </c>
      <c r="N984" s="180">
        <v>41819.067361111112</v>
      </c>
      <c r="O984" s="157">
        <v>41819.077777777777</v>
      </c>
      <c r="P984" s="157">
        <v>41819.12222222222</v>
      </c>
      <c r="Q984" s="157">
        <v>41819.144444444442</v>
      </c>
      <c r="R984" s="218" t="s">
        <v>2226</v>
      </c>
      <c r="S984" s="239">
        <f t="shared" si="158"/>
        <v>4.4444444443797693E-2</v>
      </c>
      <c r="T984" s="239">
        <f t="shared" si="159"/>
        <v>7.7083333329937886E-2</v>
      </c>
      <c r="U984" s="21">
        <f t="shared" si="160"/>
        <v>0.26666666666278616</v>
      </c>
      <c r="V984"/>
      <c r="W984">
        <v>109</v>
      </c>
      <c r="X984" s="155" t="s">
        <v>2227</v>
      </c>
    </row>
    <row r="985" spans="1:24">
      <c r="A985" t="s">
        <v>18</v>
      </c>
      <c r="B985" s="155" t="s">
        <v>2228</v>
      </c>
      <c r="C985" s="155" t="s">
        <v>1041</v>
      </c>
      <c r="D985" s="155" t="s">
        <v>1688</v>
      </c>
      <c r="E985" s="155" t="s">
        <v>1042</v>
      </c>
      <c r="F985" s="155" t="s">
        <v>1043</v>
      </c>
      <c r="G985" s="224" t="s">
        <v>273</v>
      </c>
      <c r="H985" s="187" t="s">
        <v>1004</v>
      </c>
      <c r="I985" s="38">
        <v>46</v>
      </c>
      <c r="J985" s="38">
        <v>-125</v>
      </c>
      <c r="K985" s="38">
        <v>10</v>
      </c>
      <c r="L985" s="38">
        <v>2014</v>
      </c>
      <c r="M985" s="155" t="s">
        <v>2228</v>
      </c>
      <c r="N985" s="180">
        <v>41818.131249999999</v>
      </c>
      <c r="O985" s="157">
        <v>41818.154166666667</v>
      </c>
      <c r="P985" s="157">
        <v>41818.163888888892</v>
      </c>
      <c r="Q985" s="157">
        <v>41818.178472222222</v>
      </c>
      <c r="R985" s="218" t="s">
        <v>2229</v>
      </c>
      <c r="S985" s="239">
        <f t="shared" si="158"/>
        <v>9.7222222248092294E-3</v>
      </c>
      <c r="T985" s="239">
        <f t="shared" si="159"/>
        <v>4.7222222223354038E-2</v>
      </c>
      <c r="U985" s="21">
        <f t="shared" si="160"/>
        <v>5.8333333348855376E-2</v>
      </c>
      <c r="V985"/>
      <c r="W985">
        <v>131</v>
      </c>
      <c r="X985" s="155" t="s">
        <v>2230</v>
      </c>
    </row>
    <row r="986" spans="1:24">
      <c r="A986" t="s">
        <v>18</v>
      </c>
      <c r="B986" s="155" t="s">
        <v>2231</v>
      </c>
      <c r="C986" s="155" t="s">
        <v>1041</v>
      </c>
      <c r="D986" s="155" t="s">
        <v>1688</v>
      </c>
      <c r="E986" s="155" t="s">
        <v>1042</v>
      </c>
      <c r="F986" s="155" t="s">
        <v>1043</v>
      </c>
      <c r="G986" s="224" t="s">
        <v>273</v>
      </c>
      <c r="H986" s="187" t="s">
        <v>1004</v>
      </c>
      <c r="I986" s="38">
        <v>46</v>
      </c>
      <c r="J986" s="38">
        <v>-125</v>
      </c>
      <c r="K986" s="38">
        <v>10</v>
      </c>
      <c r="L986" s="38">
        <v>2014</v>
      </c>
      <c r="M986" s="155" t="s">
        <v>2231</v>
      </c>
      <c r="N986" s="244">
        <v>41816.515277777777</v>
      </c>
      <c r="O986" s="157">
        <v>41816.536805555559</v>
      </c>
      <c r="P986" s="157">
        <v>41816.558333333334</v>
      </c>
      <c r="Q986" s="157">
        <v>41816.586805555555</v>
      </c>
      <c r="R986" s="218" t="s">
        <v>2232</v>
      </c>
      <c r="S986" s="239">
        <f t="shared" si="158"/>
        <v>2.1527777775190771E-2</v>
      </c>
      <c r="T986" s="239">
        <f t="shared" si="159"/>
        <v>7.1527777778101154E-2</v>
      </c>
      <c r="U986" s="21">
        <f t="shared" si="160"/>
        <v>0.12916666665114462</v>
      </c>
      <c r="V986"/>
      <c r="W986">
        <v>603</v>
      </c>
      <c r="X986" s="155" t="s">
        <v>2233</v>
      </c>
    </row>
    <row r="987" spans="1:24">
      <c r="A987" t="s">
        <v>18</v>
      </c>
      <c r="B987" s="155" t="s">
        <v>2234</v>
      </c>
      <c r="C987" s="155" t="s">
        <v>1041</v>
      </c>
      <c r="D987" s="155" t="s">
        <v>1688</v>
      </c>
      <c r="E987" s="155" t="s">
        <v>1042</v>
      </c>
      <c r="F987" s="155" t="s">
        <v>1043</v>
      </c>
      <c r="G987" s="224" t="s">
        <v>273</v>
      </c>
      <c r="H987" s="187" t="s">
        <v>1004</v>
      </c>
      <c r="I987" s="38">
        <v>46</v>
      </c>
      <c r="J987" s="38">
        <v>-125</v>
      </c>
      <c r="K987" s="38">
        <v>10</v>
      </c>
      <c r="L987" s="38">
        <v>2014</v>
      </c>
      <c r="M987" s="155" t="s">
        <v>2234</v>
      </c>
      <c r="N987" s="244">
        <v>41816.165277777778</v>
      </c>
      <c r="O987" s="157">
        <v>41816.193749999999</v>
      </c>
      <c r="P987" s="157">
        <v>41816.282638888886</v>
      </c>
      <c r="Q987" s="157">
        <v>41816.314583333333</v>
      </c>
      <c r="R987" s="218" t="s">
        <v>2235</v>
      </c>
      <c r="S987" s="239">
        <f t="shared" si="158"/>
        <v>8.8888888887595385E-2</v>
      </c>
      <c r="T987" s="239">
        <f t="shared" si="159"/>
        <v>0.14930555555474712</v>
      </c>
      <c r="U987" s="21">
        <f t="shared" si="160"/>
        <v>0.53333333332557231</v>
      </c>
      <c r="V987"/>
      <c r="W987">
        <v>798</v>
      </c>
      <c r="X987" s="155" t="s">
        <v>2236</v>
      </c>
    </row>
    <row r="988" spans="1:24">
      <c r="A988" t="s">
        <v>18</v>
      </c>
      <c r="B988" s="155" t="s">
        <v>2237</v>
      </c>
      <c r="C988" s="155" t="s">
        <v>1041</v>
      </c>
      <c r="D988" s="155" t="s">
        <v>1688</v>
      </c>
      <c r="E988" s="155" t="s">
        <v>1042</v>
      </c>
      <c r="F988" s="155" t="s">
        <v>1043</v>
      </c>
      <c r="G988" s="224" t="s">
        <v>273</v>
      </c>
      <c r="H988" s="187" t="s">
        <v>1004</v>
      </c>
      <c r="I988" s="38">
        <v>46</v>
      </c>
      <c r="J988" s="38">
        <v>-125</v>
      </c>
      <c r="K988" s="38">
        <v>10</v>
      </c>
      <c r="L988" s="38">
        <v>2014</v>
      </c>
      <c r="M988" s="155" t="s">
        <v>2237</v>
      </c>
      <c r="N988" s="244">
        <v>41815.275694444441</v>
      </c>
      <c r="O988" s="157">
        <v>41815.3125</v>
      </c>
      <c r="P988" s="157">
        <v>41815.48333333333</v>
      </c>
      <c r="Q988" s="157">
        <v>41815.534722222219</v>
      </c>
      <c r="R988" s="218" t="s">
        <v>2238</v>
      </c>
      <c r="S988" s="239">
        <f t="shared" si="158"/>
        <v>0.17083333332993789</v>
      </c>
      <c r="T988" s="239">
        <f t="shared" si="159"/>
        <v>0.25902777777810115</v>
      </c>
      <c r="U988" s="21">
        <f t="shared" si="160"/>
        <v>1.0249999999796273</v>
      </c>
      <c r="V988"/>
      <c r="W988">
        <v>1001</v>
      </c>
      <c r="X988" s="155" t="s">
        <v>2239</v>
      </c>
    </row>
    <row r="989" spans="1:24">
      <c r="A989" t="s">
        <v>18</v>
      </c>
      <c r="B989" t="s">
        <v>2240</v>
      </c>
      <c r="C989" s="155" t="s">
        <v>1037</v>
      </c>
      <c r="D989" s="187" t="s">
        <v>466</v>
      </c>
      <c r="E989" t="s">
        <v>1039</v>
      </c>
      <c r="F989" s="155" t="s">
        <v>1040</v>
      </c>
      <c r="G989" s="155" t="s">
        <v>196</v>
      </c>
      <c r="H989" s="119" t="s">
        <v>898</v>
      </c>
      <c r="I989" s="126" t="s">
        <v>2241</v>
      </c>
      <c r="J989" s="38">
        <v>-126</v>
      </c>
      <c r="K989" s="38" t="s">
        <v>1013</v>
      </c>
      <c r="L989" s="38">
        <v>2014</v>
      </c>
      <c r="M989" t="s">
        <v>2240</v>
      </c>
      <c r="N989" s="157">
        <v>41801.85</v>
      </c>
      <c r="O989" s="184">
        <v>41801.955555555556</v>
      </c>
      <c r="P989" s="184">
        <v>41803.76458333333</v>
      </c>
      <c r="Q989" s="157">
        <v>41803.867361111108</v>
      </c>
      <c r="R989"/>
      <c r="S989" s="239">
        <f>P989 - O989</f>
        <v>1.8090277777737356</v>
      </c>
      <c r="T989" s="239">
        <f>Q989 - N989</f>
        <v>2.0173611111094942</v>
      </c>
      <c r="U989" s="21">
        <f>((VALUE(S989)) * 24) * 0.25</f>
        <v>10.854166666642413</v>
      </c>
      <c r="V989"/>
      <c r="W989"/>
      <c r="X989" s="187" t="s">
        <v>2242</v>
      </c>
    </row>
    <row r="990" spans="1:24">
      <c r="A990" t="s">
        <v>18</v>
      </c>
      <c r="B990" s="155" t="s">
        <v>2243</v>
      </c>
      <c r="C990" t="s">
        <v>1034</v>
      </c>
      <c r="D990" s="187" t="s">
        <v>2244</v>
      </c>
      <c r="E990" t="s">
        <v>1035</v>
      </c>
      <c r="F990" s="155" t="s">
        <v>1036</v>
      </c>
      <c r="G990" s="224" t="s">
        <v>222</v>
      </c>
      <c r="H990" t="s">
        <v>962</v>
      </c>
      <c r="I990" s="38">
        <v>23</v>
      </c>
      <c r="J990" s="38">
        <v>-46</v>
      </c>
      <c r="K990" s="38">
        <v>23</v>
      </c>
      <c r="L990" s="38">
        <v>2014</v>
      </c>
      <c r="M990" s="155" t="s">
        <v>2243</v>
      </c>
      <c r="N990" s="157">
        <v>41740.354166666664</v>
      </c>
      <c r="O990" s="184">
        <v>41740.455555555556</v>
      </c>
      <c r="P990" s="184">
        <v>41741.5625</v>
      </c>
      <c r="Q990" s="157">
        <v>41741.676388888889</v>
      </c>
      <c r="R990" s="218" t="s">
        <v>2245</v>
      </c>
      <c r="S990" s="239">
        <f t="shared" ref="S990:S1000" si="161">P990 - O990</f>
        <v>1.1069444444437977</v>
      </c>
      <c r="T990" s="239">
        <f t="shared" ref="T990:T1000" si="162">Q990 - N990</f>
        <v>1.3222222222248092</v>
      </c>
      <c r="U990" s="21">
        <f t="shared" ref="U990:U1000" si="163">((VALUE(S990)) * 24) * 0.25</f>
        <v>6.6416666666627862</v>
      </c>
      <c r="V990"/>
      <c r="W990">
        <v>4436</v>
      </c>
      <c r="X990" s="187" t="s">
        <v>2246</v>
      </c>
    </row>
    <row r="991" spans="1:24">
      <c r="A991" t="s">
        <v>18</v>
      </c>
      <c r="B991" s="155" t="s">
        <v>2247</v>
      </c>
      <c r="C991" t="s">
        <v>1034</v>
      </c>
      <c r="D991" s="187" t="s">
        <v>2244</v>
      </c>
      <c r="E991" t="s">
        <v>1035</v>
      </c>
      <c r="F991" s="155" t="s">
        <v>1036</v>
      </c>
      <c r="G991" s="224" t="s">
        <v>222</v>
      </c>
      <c r="H991" t="s">
        <v>962</v>
      </c>
      <c r="I991" s="38">
        <v>23</v>
      </c>
      <c r="J991" s="38">
        <v>-46</v>
      </c>
      <c r="K991" s="38">
        <v>23</v>
      </c>
      <c r="L991" s="38">
        <v>2014</v>
      </c>
      <c r="M991" s="155" t="s">
        <v>2247</v>
      </c>
      <c r="N991" s="184">
        <v>41738.353472222225</v>
      </c>
      <c r="O991" s="184">
        <v>41738.445138888892</v>
      </c>
      <c r="P991" s="184">
        <v>41739.647222222222</v>
      </c>
      <c r="Q991" s="157">
        <v>41739.818749999999</v>
      </c>
      <c r="R991" s="218" t="s">
        <v>2245</v>
      </c>
      <c r="S991" s="239">
        <f t="shared" si="161"/>
        <v>1.2020833333299379</v>
      </c>
      <c r="T991" s="239">
        <f t="shared" si="162"/>
        <v>1.4652777777737356</v>
      </c>
      <c r="U991" s="21">
        <f t="shared" si="163"/>
        <v>7.2124999999796273</v>
      </c>
      <c r="V991"/>
      <c r="W991">
        <v>4391</v>
      </c>
      <c r="X991" s="187" t="s">
        <v>2246</v>
      </c>
    </row>
    <row r="992" spans="1:24">
      <c r="A992" t="s">
        <v>18</v>
      </c>
      <c r="B992" s="155" t="s">
        <v>2248</v>
      </c>
      <c r="C992" t="s">
        <v>1034</v>
      </c>
      <c r="D992" s="187" t="s">
        <v>2244</v>
      </c>
      <c r="E992" t="s">
        <v>1035</v>
      </c>
      <c r="F992" s="155" t="s">
        <v>1036</v>
      </c>
      <c r="G992" s="224" t="s">
        <v>222</v>
      </c>
      <c r="H992" t="s">
        <v>962</v>
      </c>
      <c r="I992" s="38">
        <v>23</v>
      </c>
      <c r="J992" s="38">
        <v>-46</v>
      </c>
      <c r="K992" s="38">
        <v>23</v>
      </c>
      <c r="L992" s="38">
        <v>2014</v>
      </c>
      <c r="M992" s="155" t="s">
        <v>2248</v>
      </c>
      <c r="N992" s="157">
        <v>41737.355555555558</v>
      </c>
      <c r="O992" s="157">
        <v>41737.463194444441</v>
      </c>
      <c r="P992" s="157">
        <v>41737.740972222222</v>
      </c>
      <c r="Q992" s="157">
        <v>41737.843055555553</v>
      </c>
      <c r="R992" s="218" t="s">
        <v>2249</v>
      </c>
      <c r="S992" s="239">
        <f t="shared" si="161"/>
        <v>0.27777777778101154</v>
      </c>
      <c r="T992" s="239">
        <f t="shared" si="162"/>
        <v>0.48749999999563443</v>
      </c>
      <c r="U992" s="21">
        <f t="shared" si="163"/>
        <v>1.6666666666860692</v>
      </c>
      <c r="V992"/>
      <c r="W992">
        <v>4409</v>
      </c>
      <c r="X992" s="187" t="s">
        <v>2250</v>
      </c>
    </row>
    <row r="993" spans="1:24">
      <c r="A993" t="s">
        <v>18</v>
      </c>
      <c r="B993" s="155" t="s">
        <v>2251</v>
      </c>
      <c r="C993" t="s">
        <v>1034</v>
      </c>
      <c r="D993" s="187" t="s">
        <v>2244</v>
      </c>
      <c r="E993" t="s">
        <v>1035</v>
      </c>
      <c r="F993" s="155" t="s">
        <v>1036</v>
      </c>
      <c r="G993" s="224" t="s">
        <v>222</v>
      </c>
      <c r="H993" t="s">
        <v>962</v>
      </c>
      <c r="I993" s="38">
        <v>23</v>
      </c>
      <c r="J993" s="38">
        <v>-46</v>
      </c>
      <c r="K993" s="38">
        <v>23</v>
      </c>
      <c r="L993" s="38">
        <v>2014</v>
      </c>
      <c r="M993" s="155" t="s">
        <v>2251</v>
      </c>
      <c r="N993" s="157">
        <v>41736.356944444444</v>
      </c>
      <c r="O993" s="157">
        <v>41736.436805555553</v>
      </c>
      <c r="P993" s="157">
        <v>41736.772222222222</v>
      </c>
      <c r="Q993" s="157">
        <v>41736.84097222222</v>
      </c>
      <c r="R993" s="218" t="s">
        <v>2245</v>
      </c>
      <c r="S993" s="239">
        <f t="shared" si="161"/>
        <v>0.33541666666860692</v>
      </c>
      <c r="T993" s="239">
        <f t="shared" si="162"/>
        <v>0.48402777777664596</v>
      </c>
      <c r="U993" s="21">
        <f t="shared" si="163"/>
        <v>2.0125000000116415</v>
      </c>
      <c r="V993"/>
      <c r="W993">
        <v>3085</v>
      </c>
      <c r="X993" s="187" t="s">
        <v>2246</v>
      </c>
    </row>
    <row r="994" spans="1:24">
      <c r="A994" t="s">
        <v>18</v>
      </c>
      <c r="B994" s="155" t="s">
        <v>2252</v>
      </c>
      <c r="C994" t="s">
        <v>1034</v>
      </c>
      <c r="D994" s="187" t="s">
        <v>2244</v>
      </c>
      <c r="E994" t="s">
        <v>1035</v>
      </c>
      <c r="F994" s="155" t="s">
        <v>1036</v>
      </c>
      <c r="G994" s="224" t="s">
        <v>222</v>
      </c>
      <c r="H994" t="s">
        <v>962</v>
      </c>
      <c r="I994" s="38">
        <v>23</v>
      </c>
      <c r="J994" s="38">
        <v>-46</v>
      </c>
      <c r="K994" s="38">
        <v>23</v>
      </c>
      <c r="L994" s="38">
        <v>2014</v>
      </c>
      <c r="M994" s="155" t="s">
        <v>2252</v>
      </c>
      <c r="N994" s="157">
        <v>41735.355555555558</v>
      </c>
      <c r="O994" s="157">
        <v>41735.462500000001</v>
      </c>
      <c r="P994" s="157">
        <v>41735.640972222223</v>
      </c>
      <c r="Q994" s="157">
        <v>41735.767361111109</v>
      </c>
      <c r="R994" s="218" t="s">
        <v>2253</v>
      </c>
      <c r="S994" s="239">
        <f t="shared" si="161"/>
        <v>0.17847222222189885</v>
      </c>
      <c r="T994" s="239">
        <f t="shared" si="162"/>
        <v>0.41180555555183673</v>
      </c>
      <c r="U994" s="21">
        <f t="shared" si="163"/>
        <v>1.0708333333313931</v>
      </c>
      <c r="V994"/>
      <c r="W994">
        <v>4481</v>
      </c>
      <c r="X994" s="187" t="s">
        <v>2254</v>
      </c>
    </row>
    <row r="995" spans="1:24">
      <c r="A995" t="s">
        <v>18</v>
      </c>
      <c r="B995" s="155" t="s">
        <v>2255</v>
      </c>
      <c r="C995" t="s">
        <v>1034</v>
      </c>
      <c r="D995" s="187" t="s">
        <v>2244</v>
      </c>
      <c r="E995" t="s">
        <v>1035</v>
      </c>
      <c r="F995" s="155" t="s">
        <v>1036</v>
      </c>
      <c r="G995" s="224" t="s">
        <v>222</v>
      </c>
      <c r="H995" t="s">
        <v>962</v>
      </c>
      <c r="I995" s="38">
        <v>23</v>
      </c>
      <c r="J995" s="38">
        <v>-46</v>
      </c>
      <c r="K995" s="38">
        <v>23</v>
      </c>
      <c r="L995" s="38">
        <v>2014</v>
      </c>
      <c r="M995" s="155" t="s">
        <v>2255</v>
      </c>
      <c r="N995" s="184">
        <v>41734.354166666664</v>
      </c>
      <c r="O995" s="157">
        <v>41734.463194444441</v>
      </c>
      <c r="P995" s="157">
        <v>41734.717361111114</v>
      </c>
      <c r="Q995" s="157">
        <v>41734.828472222223</v>
      </c>
      <c r="R995" s="218" t="s">
        <v>2253</v>
      </c>
      <c r="S995" s="239">
        <f t="shared" si="161"/>
        <v>0.2541666666729725</v>
      </c>
      <c r="T995" s="239">
        <f t="shared" si="162"/>
        <v>0.47430555555911269</v>
      </c>
      <c r="U995" s="21">
        <f t="shared" si="163"/>
        <v>1.525000000037835</v>
      </c>
      <c r="V995"/>
      <c r="W995">
        <v>4481</v>
      </c>
      <c r="X995" s="187" t="s">
        <v>2256</v>
      </c>
    </row>
    <row r="996" spans="1:24">
      <c r="A996" t="s">
        <v>18</v>
      </c>
      <c r="B996" s="155" t="s">
        <v>2257</v>
      </c>
      <c r="C996" t="s">
        <v>1034</v>
      </c>
      <c r="D996" s="187" t="s">
        <v>2244</v>
      </c>
      <c r="E996" t="s">
        <v>1035</v>
      </c>
      <c r="F996" s="155" t="s">
        <v>1036</v>
      </c>
      <c r="G996" s="224" t="s">
        <v>222</v>
      </c>
      <c r="H996" t="s">
        <v>962</v>
      </c>
      <c r="I996" s="38">
        <v>23</v>
      </c>
      <c r="J996" s="38">
        <v>-46</v>
      </c>
      <c r="K996" s="38">
        <v>23</v>
      </c>
      <c r="L996" s="38">
        <v>2014</v>
      </c>
      <c r="M996" s="155" t="s">
        <v>2257</v>
      </c>
      <c r="N996" s="157">
        <v>41732.353472222225</v>
      </c>
      <c r="O996" s="157">
        <v>41732.456250000003</v>
      </c>
      <c r="P996" s="157">
        <v>41733.731249999997</v>
      </c>
      <c r="Q996" s="157">
        <v>41733.825694444444</v>
      </c>
      <c r="R996" s="218" t="s">
        <v>2245</v>
      </c>
      <c r="S996" s="239">
        <f t="shared" si="161"/>
        <v>1.2749999999941792</v>
      </c>
      <c r="T996" s="239">
        <f t="shared" si="162"/>
        <v>1.4722222222189885</v>
      </c>
      <c r="U996" s="21">
        <f t="shared" si="163"/>
        <v>7.6499999999650754</v>
      </c>
      <c r="V996"/>
      <c r="W996">
        <v>4278</v>
      </c>
      <c r="X996" s="187" t="s">
        <v>2246</v>
      </c>
    </row>
    <row r="997" spans="1:24">
      <c r="A997" t="s">
        <v>18</v>
      </c>
      <c r="B997" s="155" t="s">
        <v>2258</v>
      </c>
      <c r="C997" t="s">
        <v>1034</v>
      </c>
      <c r="D997" s="187" t="s">
        <v>2244</v>
      </c>
      <c r="E997" t="s">
        <v>1035</v>
      </c>
      <c r="F997" s="155" t="s">
        <v>1036</v>
      </c>
      <c r="G997" s="224" t="s">
        <v>222</v>
      </c>
      <c r="H997" t="s">
        <v>962</v>
      </c>
      <c r="I997" s="38">
        <v>23</v>
      </c>
      <c r="J997" s="38">
        <v>-46</v>
      </c>
      <c r="K997" s="38">
        <v>23</v>
      </c>
      <c r="L997" s="38">
        <v>2014</v>
      </c>
      <c r="M997" s="155" t="s">
        <v>2258</v>
      </c>
      <c r="N997" s="157">
        <v>41731.356249999997</v>
      </c>
      <c r="O997" s="157">
        <v>41731.462500000001</v>
      </c>
      <c r="P997" s="157">
        <v>41731.746527777781</v>
      </c>
      <c r="Q997" s="157">
        <v>41731.848611111112</v>
      </c>
      <c r="R997" s="218" t="s">
        <v>2259</v>
      </c>
      <c r="S997" s="239">
        <f t="shared" si="161"/>
        <v>0.28402777777955635</v>
      </c>
      <c r="T997" s="239">
        <f t="shared" si="162"/>
        <v>0.492361111115315</v>
      </c>
      <c r="U997" s="21">
        <f t="shared" si="163"/>
        <v>1.7041666666773381</v>
      </c>
      <c r="V997"/>
      <c r="W997">
        <v>4411</v>
      </c>
      <c r="X997" s="187" t="s">
        <v>2260</v>
      </c>
    </row>
    <row r="998" spans="1:24">
      <c r="A998" t="s">
        <v>18</v>
      </c>
      <c r="B998" s="155" t="s">
        <v>2261</v>
      </c>
      <c r="C998" t="s">
        <v>1034</v>
      </c>
      <c r="D998" s="187" t="s">
        <v>2244</v>
      </c>
      <c r="E998" t="s">
        <v>1035</v>
      </c>
      <c r="F998" s="155" t="s">
        <v>1036</v>
      </c>
      <c r="G998" s="224" t="s">
        <v>222</v>
      </c>
      <c r="H998" t="s">
        <v>962</v>
      </c>
      <c r="I998" s="38">
        <v>23</v>
      </c>
      <c r="J998" s="38">
        <v>-46</v>
      </c>
      <c r="K998" s="38">
        <v>23</v>
      </c>
      <c r="L998" s="38">
        <v>2014</v>
      </c>
      <c r="M998" s="155" t="s">
        <v>2261</v>
      </c>
      <c r="N998" s="157">
        <v>41730.359722222223</v>
      </c>
      <c r="O998" s="157">
        <v>41730.46597222222</v>
      </c>
      <c r="P998" s="157">
        <v>41730.703472222223</v>
      </c>
      <c r="Q998" s="157">
        <v>41730.820833333331</v>
      </c>
      <c r="R998" s="218" t="s">
        <v>2259</v>
      </c>
      <c r="S998" s="239">
        <f t="shared" si="161"/>
        <v>0.23750000000291038</v>
      </c>
      <c r="T998" s="239">
        <f t="shared" si="162"/>
        <v>0.46111111110803904</v>
      </c>
      <c r="U998" s="21">
        <f t="shared" si="163"/>
        <v>1.4250000000174623</v>
      </c>
      <c r="V998"/>
      <c r="W998">
        <v>4413</v>
      </c>
      <c r="X998" s="187" t="s">
        <v>2254</v>
      </c>
    </row>
    <row r="999" spans="1:24">
      <c r="A999" t="s">
        <v>18</v>
      </c>
      <c r="B999" s="155" t="s">
        <v>2262</v>
      </c>
      <c r="C999" t="s">
        <v>1034</v>
      </c>
      <c r="D999" s="187" t="s">
        <v>2244</v>
      </c>
      <c r="E999" t="s">
        <v>1035</v>
      </c>
      <c r="F999" s="155" t="s">
        <v>1036</v>
      </c>
      <c r="G999" s="224" t="s">
        <v>222</v>
      </c>
      <c r="H999" t="s">
        <v>962</v>
      </c>
      <c r="I999" s="38">
        <v>23</v>
      </c>
      <c r="J999" s="38">
        <v>-46</v>
      </c>
      <c r="K999" s="38">
        <v>23</v>
      </c>
      <c r="L999" s="38">
        <v>2014</v>
      </c>
      <c r="M999" s="155" t="s">
        <v>2262</v>
      </c>
      <c r="N999" s="157">
        <v>41729.338888888888</v>
      </c>
      <c r="O999" s="157">
        <v>41729.445138888892</v>
      </c>
      <c r="P999" s="157">
        <v>41729.728472222225</v>
      </c>
      <c r="Q999" s="157">
        <v>41729.832638888889</v>
      </c>
      <c r="R999" s="218" t="s">
        <v>2263</v>
      </c>
      <c r="S999" s="239">
        <f t="shared" si="161"/>
        <v>0.28333333333284827</v>
      </c>
      <c r="T999" s="239">
        <f t="shared" si="162"/>
        <v>0.49375000000145519</v>
      </c>
      <c r="U999" s="21">
        <f t="shared" si="163"/>
        <v>1.6999999999970896</v>
      </c>
      <c r="V999"/>
      <c r="W999">
        <v>4411</v>
      </c>
      <c r="X999" s="187" t="s">
        <v>2264</v>
      </c>
    </row>
    <row r="1000" spans="1:24">
      <c r="A1000" t="s">
        <v>18</v>
      </c>
      <c r="B1000" s="155" t="s">
        <v>2265</v>
      </c>
      <c r="C1000" t="s">
        <v>1034</v>
      </c>
      <c r="D1000" s="187" t="s">
        <v>2244</v>
      </c>
      <c r="E1000" t="s">
        <v>1035</v>
      </c>
      <c r="F1000" s="155" t="s">
        <v>1036</v>
      </c>
      <c r="G1000" s="224" t="s">
        <v>222</v>
      </c>
      <c r="H1000" t="s">
        <v>962</v>
      </c>
      <c r="I1000" s="38">
        <v>23</v>
      </c>
      <c r="J1000" s="38">
        <v>-46</v>
      </c>
      <c r="K1000" s="38">
        <v>23</v>
      </c>
      <c r="L1000" s="38">
        <v>2014</v>
      </c>
      <c r="M1000" s="155" t="s">
        <v>2265</v>
      </c>
      <c r="N1000" s="184">
        <v>41728.422222222223</v>
      </c>
      <c r="O1000" s="157"/>
      <c r="P1000" s="157"/>
      <c r="Q1000" s="157">
        <v>41728.436805555553</v>
      </c>
      <c r="R1000" s="218"/>
      <c r="S1000" s="239">
        <f t="shared" si="161"/>
        <v>0</v>
      </c>
      <c r="T1000" s="239">
        <f t="shared" si="162"/>
        <v>1.4583333329937886E-2</v>
      </c>
      <c r="U1000" s="21">
        <f t="shared" si="163"/>
        <v>0</v>
      </c>
      <c r="V1000"/>
      <c r="W1000"/>
      <c r="X1000" s="187" t="s">
        <v>2266</v>
      </c>
    </row>
    <row r="1001" spans="1:24">
      <c r="A1001" t="s">
        <v>18</v>
      </c>
      <c r="B1001" s="234" t="s">
        <v>2267</v>
      </c>
      <c r="C1001" s="187" t="s">
        <v>1030</v>
      </c>
      <c r="D1001" s="155" t="s">
        <v>488</v>
      </c>
      <c r="E1001" s="187" t="s">
        <v>1031</v>
      </c>
      <c r="F1001" s="155" t="s">
        <v>1032</v>
      </c>
      <c r="G1001" s="209" t="s">
        <v>206</v>
      </c>
      <c r="H1001" s="155" t="s">
        <v>1033</v>
      </c>
      <c r="I1001" s="38">
        <v>8.9</v>
      </c>
      <c r="J1001" s="38">
        <v>-104.3</v>
      </c>
      <c r="K1001" s="38">
        <v>13</v>
      </c>
      <c r="L1001" s="38">
        <v>2013</v>
      </c>
      <c r="M1001" s="155" t="s">
        <v>2267</v>
      </c>
      <c r="N1001" s="157">
        <v>41658.059027777781</v>
      </c>
      <c r="O1001" s="184">
        <v>41658.126388888886</v>
      </c>
      <c r="P1001" s="184">
        <v>41658.234722222223</v>
      </c>
      <c r="Q1001" s="157">
        <v>41658.299305555556</v>
      </c>
      <c r="R1001" s="218" t="s">
        <v>2268</v>
      </c>
      <c r="S1001" s="239">
        <f t="shared" ref="S1001:S1013" si="164">P1001 - O1001</f>
        <v>0.10833333333721384</v>
      </c>
      <c r="T1001" s="239">
        <f t="shared" ref="T1001:T1013" si="165">Q1001 - N1001</f>
        <v>0.24027777777519077</v>
      </c>
      <c r="U1001" s="21">
        <f t="shared" ref="U1001:U1013" si="166">((VALUE(S1001)) * 24) * 0.25</f>
        <v>0.65000000002328306</v>
      </c>
      <c r="V1001"/>
      <c r="W1001">
        <v>2512</v>
      </c>
      <c r="X1001" s="187" t="s">
        <v>2269</v>
      </c>
    </row>
    <row r="1002" spans="1:24">
      <c r="A1002" t="s">
        <v>18</v>
      </c>
      <c r="B1002" s="234" t="s">
        <v>2270</v>
      </c>
      <c r="C1002" s="187" t="s">
        <v>1030</v>
      </c>
      <c r="D1002" s="155" t="s">
        <v>488</v>
      </c>
      <c r="E1002" s="187" t="s">
        <v>1031</v>
      </c>
      <c r="F1002" s="155" t="s">
        <v>1032</v>
      </c>
      <c r="G1002" s="209" t="s">
        <v>206</v>
      </c>
      <c r="H1002" s="155" t="s">
        <v>1033</v>
      </c>
      <c r="I1002" s="38">
        <v>8.9</v>
      </c>
      <c r="J1002" s="38">
        <v>-104.3</v>
      </c>
      <c r="K1002" s="38">
        <v>13</v>
      </c>
      <c r="L1002" s="38">
        <v>2013</v>
      </c>
      <c r="M1002" s="155" t="s">
        <v>2270</v>
      </c>
      <c r="N1002" s="184">
        <v>41655.046527777777</v>
      </c>
      <c r="O1002" s="184">
        <v>41655.116666666669</v>
      </c>
      <c r="P1002" s="184">
        <v>41657.861805555556</v>
      </c>
      <c r="Q1002" s="157">
        <v>41657.968055555553</v>
      </c>
      <c r="R1002" s="218" t="s">
        <v>2268</v>
      </c>
      <c r="S1002" s="239">
        <f t="shared" si="164"/>
        <v>2.7451388888875954</v>
      </c>
      <c r="T1002" s="239">
        <f t="shared" si="165"/>
        <v>2.921527777776646</v>
      </c>
      <c r="U1002" s="21">
        <f t="shared" si="166"/>
        <v>16.470833333325572</v>
      </c>
      <c r="V1002"/>
      <c r="W1002">
        <v>2520</v>
      </c>
      <c r="X1002" s="187" t="s">
        <v>2271</v>
      </c>
    </row>
    <row r="1003" spans="1:24">
      <c r="A1003" t="s">
        <v>18</v>
      </c>
      <c r="B1003" s="234" t="s">
        <v>2272</v>
      </c>
      <c r="C1003" s="187" t="s">
        <v>1030</v>
      </c>
      <c r="D1003" s="155" t="s">
        <v>488</v>
      </c>
      <c r="E1003" s="187" t="s">
        <v>1031</v>
      </c>
      <c r="F1003" s="155" t="s">
        <v>1032</v>
      </c>
      <c r="G1003" s="209" t="s">
        <v>206</v>
      </c>
      <c r="H1003" s="155" t="s">
        <v>1033</v>
      </c>
      <c r="I1003" s="38">
        <v>8.9</v>
      </c>
      <c r="J1003" s="38">
        <v>-104.3</v>
      </c>
      <c r="K1003" s="38">
        <v>13</v>
      </c>
      <c r="L1003" s="38">
        <v>2013</v>
      </c>
      <c r="M1003" s="155" t="s">
        <v>2272</v>
      </c>
      <c r="N1003" s="157">
        <v>41652.050902777781</v>
      </c>
      <c r="O1003" s="157">
        <v>41652.116666666669</v>
      </c>
      <c r="P1003" s="157">
        <v>41654.210416666669</v>
      </c>
      <c r="Q1003" s="157">
        <v>41654.299305555556</v>
      </c>
      <c r="R1003" s="218" t="s">
        <v>2273</v>
      </c>
      <c r="S1003" s="239">
        <f t="shared" si="164"/>
        <v>2.09375</v>
      </c>
      <c r="T1003" s="239">
        <f t="shared" si="165"/>
        <v>2.2484027777754818</v>
      </c>
      <c r="U1003" s="21">
        <f t="shared" si="166"/>
        <v>12.5625</v>
      </c>
      <c r="V1003"/>
      <c r="W1003">
        <v>2521</v>
      </c>
      <c r="X1003" s="187" t="s">
        <v>2271</v>
      </c>
    </row>
    <row r="1004" spans="1:24">
      <c r="A1004" t="s">
        <v>18</v>
      </c>
      <c r="B1004" s="234" t="s">
        <v>2274</v>
      </c>
      <c r="C1004" s="187" t="s">
        <v>1030</v>
      </c>
      <c r="D1004" s="155" t="s">
        <v>488</v>
      </c>
      <c r="E1004" s="187" t="s">
        <v>1031</v>
      </c>
      <c r="F1004" s="155" t="s">
        <v>1032</v>
      </c>
      <c r="G1004" s="209" t="s">
        <v>206</v>
      </c>
      <c r="H1004" s="155" t="s">
        <v>1033</v>
      </c>
      <c r="I1004" s="38">
        <v>8.9</v>
      </c>
      <c r="J1004" s="38">
        <v>-104.3</v>
      </c>
      <c r="K1004" s="38">
        <v>13</v>
      </c>
      <c r="L1004" s="38">
        <v>2013</v>
      </c>
      <c r="M1004" s="155" t="s">
        <v>2274</v>
      </c>
      <c r="N1004" s="157">
        <v>41647.885416666664</v>
      </c>
      <c r="O1004" s="157">
        <v>41647.952777777777</v>
      </c>
      <c r="P1004" s="157">
        <v>41651.550000000003</v>
      </c>
      <c r="Q1004" s="157">
        <v>41651.638888888891</v>
      </c>
      <c r="R1004" s="218" t="s">
        <v>2275</v>
      </c>
      <c r="S1004" s="239">
        <f t="shared" si="164"/>
        <v>3.5972222222262644</v>
      </c>
      <c r="T1004" s="239">
        <f t="shared" si="165"/>
        <v>3.7534722222262644</v>
      </c>
      <c r="U1004" s="21">
        <f t="shared" si="166"/>
        <v>21.583333333357587</v>
      </c>
      <c r="V1004"/>
      <c r="W1004">
        <v>2519</v>
      </c>
      <c r="X1004" s="187" t="s">
        <v>2271</v>
      </c>
    </row>
    <row r="1005" spans="1:24">
      <c r="A1005" t="s">
        <v>18</v>
      </c>
      <c r="B1005" s="234" t="s">
        <v>2276</v>
      </c>
      <c r="C1005" s="187" t="s">
        <v>1030</v>
      </c>
      <c r="D1005" s="155" t="s">
        <v>488</v>
      </c>
      <c r="E1005" s="187" t="s">
        <v>1031</v>
      </c>
      <c r="F1005" s="155" t="s">
        <v>1032</v>
      </c>
      <c r="G1005" s="209" t="s">
        <v>206</v>
      </c>
      <c r="H1005" s="155" t="s">
        <v>1033</v>
      </c>
      <c r="I1005" s="38">
        <v>8.9</v>
      </c>
      <c r="J1005" s="38">
        <v>-104.3</v>
      </c>
      <c r="K1005" s="38">
        <v>13</v>
      </c>
      <c r="L1005" s="38">
        <v>2013</v>
      </c>
      <c r="M1005" s="155" t="s">
        <v>2276</v>
      </c>
      <c r="N1005" s="157">
        <v>41641.743750000001</v>
      </c>
      <c r="O1005" s="157">
        <v>41641.830555555556</v>
      </c>
      <c r="P1005" s="157">
        <v>41645.993055555555</v>
      </c>
      <c r="Q1005" s="157">
        <v>41646.072916666664</v>
      </c>
      <c r="R1005" s="218" t="s">
        <v>2277</v>
      </c>
      <c r="S1005" s="239">
        <f t="shared" si="164"/>
        <v>4.1624999999985448</v>
      </c>
      <c r="T1005" s="239">
        <f t="shared" si="165"/>
        <v>4.3291666666627862</v>
      </c>
      <c r="U1005" s="21">
        <f t="shared" si="166"/>
        <v>24.974999999991269</v>
      </c>
      <c r="V1005"/>
      <c r="W1005">
        <v>2512</v>
      </c>
      <c r="X1005" s="187" t="s">
        <v>2271</v>
      </c>
    </row>
    <row r="1006" spans="1:24">
      <c r="A1006" t="s">
        <v>18</v>
      </c>
      <c r="B1006" s="234" t="s">
        <v>2278</v>
      </c>
      <c r="C1006" s="187" t="s">
        <v>1025</v>
      </c>
      <c r="D1006" s="155" t="s">
        <v>488</v>
      </c>
      <c r="E1006" s="187" t="s">
        <v>1026</v>
      </c>
      <c r="F1006" s="155" t="s">
        <v>1027</v>
      </c>
      <c r="G1006" s="209" t="s">
        <v>206</v>
      </c>
      <c r="H1006" s="155" t="s">
        <v>1033</v>
      </c>
      <c r="I1006" s="38">
        <v>9</v>
      </c>
      <c r="J1006" s="38">
        <v>86</v>
      </c>
      <c r="K1006" s="38">
        <v>16</v>
      </c>
      <c r="L1006" s="38">
        <v>2013</v>
      </c>
      <c r="M1006" s="155" t="s">
        <v>2278</v>
      </c>
      <c r="N1006" s="184">
        <v>41625.670138888891</v>
      </c>
      <c r="O1006" s="157">
        <v>41625.786805555559</v>
      </c>
      <c r="P1006" s="157">
        <v>41630.839583333334</v>
      </c>
      <c r="Q1006" s="157">
        <v>41630.922222222223</v>
      </c>
      <c r="R1006" s="218" t="s">
        <v>2279</v>
      </c>
      <c r="S1006" s="239">
        <f t="shared" si="164"/>
        <v>5.0527777777751908</v>
      </c>
      <c r="T1006" s="239">
        <f t="shared" si="165"/>
        <v>5.2520833333328483</v>
      </c>
      <c r="U1006" s="21">
        <f t="shared" si="166"/>
        <v>30.316666666651145</v>
      </c>
      <c r="V1006"/>
      <c r="W1006">
        <v>3187</v>
      </c>
      <c r="X1006" s="187" t="s">
        <v>2280</v>
      </c>
    </row>
    <row r="1007" spans="1:24">
      <c r="A1007" t="s">
        <v>18</v>
      </c>
      <c r="B1007" s="234" t="s">
        <v>2281</v>
      </c>
      <c r="C1007" s="187" t="s">
        <v>1025</v>
      </c>
      <c r="D1007" s="155" t="s">
        <v>488</v>
      </c>
      <c r="E1007" s="187" t="s">
        <v>1026</v>
      </c>
      <c r="F1007" s="155" t="s">
        <v>1027</v>
      </c>
      <c r="G1007" s="209" t="s">
        <v>206</v>
      </c>
      <c r="H1007" s="155" t="s">
        <v>1028</v>
      </c>
      <c r="I1007" s="38">
        <v>9</v>
      </c>
      <c r="J1007" s="38">
        <v>86</v>
      </c>
      <c r="K1007" s="38">
        <v>16</v>
      </c>
      <c r="L1007" s="38">
        <v>2013</v>
      </c>
      <c r="M1007" s="155" t="s">
        <v>2281</v>
      </c>
      <c r="N1007" s="157">
        <v>41624.759027777778</v>
      </c>
      <c r="O1007" s="157">
        <v>41624.840277777781</v>
      </c>
      <c r="P1007" s="157">
        <v>41625.222916666666</v>
      </c>
      <c r="Q1007" s="157">
        <v>41625.393055555556</v>
      </c>
      <c r="R1007" s="218" t="s">
        <v>2279</v>
      </c>
      <c r="S1007" s="239">
        <f t="shared" si="164"/>
        <v>0.382638888884685</v>
      </c>
      <c r="T1007" s="239">
        <f t="shared" si="165"/>
        <v>0.63402777777810115</v>
      </c>
      <c r="U1007" s="21">
        <f t="shared" si="166"/>
        <v>2.29583333330811</v>
      </c>
      <c r="V1007"/>
      <c r="W1007">
        <v>3114</v>
      </c>
      <c r="X1007" s="187" t="s">
        <v>2282</v>
      </c>
    </row>
    <row r="1008" spans="1:24">
      <c r="A1008" t="s">
        <v>18</v>
      </c>
      <c r="B1008" s="234" t="s">
        <v>2283</v>
      </c>
      <c r="C1008" s="187" t="s">
        <v>1025</v>
      </c>
      <c r="D1008" s="155" t="s">
        <v>488</v>
      </c>
      <c r="E1008" s="187" t="s">
        <v>1026</v>
      </c>
      <c r="F1008" s="155" t="s">
        <v>1027</v>
      </c>
      <c r="G1008" s="209" t="s">
        <v>206</v>
      </c>
      <c r="H1008" s="155" t="s">
        <v>1028</v>
      </c>
      <c r="I1008" s="38">
        <v>9</v>
      </c>
      <c r="J1008" s="38">
        <v>86</v>
      </c>
      <c r="K1008" s="38">
        <v>16</v>
      </c>
      <c r="L1008" s="38">
        <v>2013</v>
      </c>
      <c r="M1008" s="155" t="s">
        <v>2283</v>
      </c>
      <c r="N1008" s="157">
        <v>41623.759027777778</v>
      </c>
      <c r="O1008" s="157">
        <v>41623.865972222222</v>
      </c>
      <c r="P1008" s="157">
        <v>41624.106944444444</v>
      </c>
      <c r="Q1008" s="157">
        <v>41624.199305555558</v>
      </c>
      <c r="R1008" s="218" t="s">
        <v>2284</v>
      </c>
      <c r="S1008" s="239">
        <f t="shared" si="164"/>
        <v>0.24097222222189885</v>
      </c>
      <c r="T1008" s="239">
        <f t="shared" si="165"/>
        <v>0.44027777777955635</v>
      </c>
      <c r="U1008" s="21">
        <f t="shared" si="166"/>
        <v>1.4458333333313931</v>
      </c>
      <c r="V1008"/>
      <c r="W1008">
        <v>4377</v>
      </c>
      <c r="X1008" s="187"/>
    </row>
    <row r="1009" spans="1:24">
      <c r="A1009" t="s">
        <v>18</v>
      </c>
      <c r="B1009" s="234" t="s">
        <v>2285</v>
      </c>
      <c r="C1009" s="155" t="s">
        <v>1025</v>
      </c>
      <c r="D1009" s="155" t="s">
        <v>488</v>
      </c>
      <c r="E1009" s="155" t="s">
        <v>1026</v>
      </c>
      <c r="F1009" s="155" t="s">
        <v>1027</v>
      </c>
      <c r="G1009" s="209" t="s">
        <v>206</v>
      </c>
      <c r="H1009" s="155" t="s">
        <v>1028</v>
      </c>
      <c r="I1009" s="38">
        <v>9</v>
      </c>
      <c r="J1009" s="38">
        <v>86</v>
      </c>
      <c r="K1009" s="179">
        <v>16</v>
      </c>
      <c r="L1009" s="38">
        <v>2013</v>
      </c>
      <c r="M1009" s="155" t="s">
        <v>2285</v>
      </c>
      <c r="N1009" s="232">
        <v>41623.100694444445</v>
      </c>
      <c r="O1009" s="232">
        <v>41623.210416666669</v>
      </c>
      <c r="P1009" s="232">
        <v>41623.363194444442</v>
      </c>
      <c r="Q1009" s="232">
        <v>41623.477777777778</v>
      </c>
      <c r="R1009" s="126" t="s">
        <v>2284</v>
      </c>
      <c r="S1009" s="239">
        <f t="shared" si="164"/>
        <v>0.15277777777373558</v>
      </c>
      <c r="T1009" s="239">
        <f t="shared" si="165"/>
        <v>0.37708333333284827</v>
      </c>
      <c r="U1009" s="21">
        <f t="shared" si="166"/>
        <v>0.91666666664241347</v>
      </c>
      <c r="V1009"/>
      <c r="W1009">
        <v>4376</v>
      </c>
      <c r="X1009" s="155" t="s">
        <v>2286</v>
      </c>
    </row>
    <row r="1010" spans="1:24">
      <c r="A1010" t="s">
        <v>18</v>
      </c>
      <c r="B1010" s="234" t="s">
        <v>2287</v>
      </c>
      <c r="C1010" s="155" t="s">
        <v>1025</v>
      </c>
      <c r="D1010" s="155" t="s">
        <v>488</v>
      </c>
      <c r="E1010" s="155" t="s">
        <v>1026</v>
      </c>
      <c r="F1010" s="155" t="s">
        <v>1027</v>
      </c>
      <c r="G1010" s="209" t="s">
        <v>206</v>
      </c>
      <c r="H1010" s="155" t="s">
        <v>1028</v>
      </c>
      <c r="I1010" s="38">
        <v>9</v>
      </c>
      <c r="J1010" s="38">
        <v>86</v>
      </c>
      <c r="K1010" s="179">
        <v>16</v>
      </c>
      <c r="L1010" s="38">
        <v>2013</v>
      </c>
      <c r="M1010" s="155" t="s">
        <v>2287</v>
      </c>
      <c r="N1010" s="232">
        <v>41622.592361111114</v>
      </c>
      <c r="O1010" s="233">
        <v>41622.709722222222</v>
      </c>
      <c r="P1010" s="232">
        <v>41622.813194444447</v>
      </c>
      <c r="Q1010" s="232">
        <v>41622.970833333333</v>
      </c>
      <c r="R1010" s="38" t="s">
        <v>2284</v>
      </c>
      <c r="S1010" s="239">
        <f t="shared" si="164"/>
        <v>0.10347222222480923</v>
      </c>
      <c r="T1010" s="239">
        <f t="shared" si="165"/>
        <v>0.37847222221898846</v>
      </c>
      <c r="U1010" s="21">
        <f t="shared" si="166"/>
        <v>0.62083333334885538</v>
      </c>
      <c r="V1010"/>
      <c r="W1010">
        <v>4370</v>
      </c>
      <c r="X1010" s="155" t="s">
        <v>2288</v>
      </c>
    </row>
    <row r="1011" spans="1:24">
      <c r="A1011" t="s">
        <v>18</v>
      </c>
      <c r="B1011" s="234" t="s">
        <v>2289</v>
      </c>
      <c r="C1011" s="155" t="s">
        <v>1025</v>
      </c>
      <c r="D1011" s="155" t="s">
        <v>488</v>
      </c>
      <c r="E1011" s="155" t="s">
        <v>1026</v>
      </c>
      <c r="F1011" s="155" t="s">
        <v>1027</v>
      </c>
      <c r="G1011" s="209" t="s">
        <v>206</v>
      </c>
      <c r="H1011" s="155" t="s">
        <v>1028</v>
      </c>
      <c r="I1011" s="38">
        <v>9</v>
      </c>
      <c r="J1011" s="38">
        <v>86</v>
      </c>
      <c r="K1011" s="179">
        <v>16</v>
      </c>
      <c r="L1011" s="38">
        <v>2013</v>
      </c>
      <c r="M1011" s="155" t="s">
        <v>2289</v>
      </c>
      <c r="N1011" s="232">
        <v>41621.593055555553</v>
      </c>
      <c r="O1011" s="232">
        <v>41621.67291666667</v>
      </c>
      <c r="P1011" s="184">
        <v>41622.013888888891</v>
      </c>
      <c r="Q1011" s="232">
        <v>41622.093055555553</v>
      </c>
      <c r="R1011" s="38" t="s">
        <v>2279</v>
      </c>
      <c r="S1011" s="239">
        <f t="shared" si="164"/>
        <v>0.34097222222044365</v>
      </c>
      <c r="T1011" s="239">
        <f t="shared" si="165"/>
        <v>0.5</v>
      </c>
      <c r="U1011" s="21">
        <f t="shared" si="166"/>
        <v>2.0458333333226619</v>
      </c>
      <c r="V1011"/>
      <c r="W1011">
        <v>3062</v>
      </c>
      <c r="X1011" s="155" t="s">
        <v>2290</v>
      </c>
    </row>
    <row r="1012" spans="1:24">
      <c r="A1012" t="s">
        <v>18</v>
      </c>
      <c r="B1012" s="234" t="s">
        <v>2291</v>
      </c>
      <c r="C1012" s="155" t="s">
        <v>1025</v>
      </c>
      <c r="D1012" s="155" t="s">
        <v>488</v>
      </c>
      <c r="E1012" s="155" t="s">
        <v>1026</v>
      </c>
      <c r="F1012" s="155" t="s">
        <v>1027</v>
      </c>
      <c r="G1012" s="209" t="s">
        <v>206</v>
      </c>
      <c r="H1012" s="155" t="s">
        <v>1028</v>
      </c>
      <c r="I1012" s="38">
        <v>9</v>
      </c>
      <c r="J1012" s="38">
        <v>86</v>
      </c>
      <c r="K1012" s="179">
        <v>16</v>
      </c>
      <c r="L1012" s="38">
        <v>2013</v>
      </c>
      <c r="M1012" s="155" t="s">
        <v>2291</v>
      </c>
      <c r="N1012" s="157">
        <v>41617.057638888888</v>
      </c>
      <c r="O1012" s="157">
        <v>41617.14166666667</v>
      </c>
      <c r="P1012" s="232">
        <v>41621.112500000003</v>
      </c>
      <c r="Q1012" s="232">
        <v>41621.205555555556</v>
      </c>
      <c r="R1012" s="38" t="s">
        <v>2279</v>
      </c>
      <c r="S1012" s="239">
        <f t="shared" si="164"/>
        <v>3.9708333333328483</v>
      </c>
      <c r="T1012" s="239">
        <f t="shared" si="165"/>
        <v>4.1479166666686069</v>
      </c>
      <c r="U1012" s="21">
        <f t="shared" si="166"/>
        <v>23.82499999999709</v>
      </c>
      <c r="V1012"/>
      <c r="W1012">
        <v>3185</v>
      </c>
      <c r="X1012" s="155" t="s">
        <v>2292</v>
      </c>
    </row>
    <row r="1013" spans="1:24">
      <c r="A1013" t="s">
        <v>18</v>
      </c>
      <c r="B1013" s="234" t="s">
        <v>2293</v>
      </c>
      <c r="C1013" s="155" t="s">
        <v>1025</v>
      </c>
      <c r="D1013" s="155" t="s">
        <v>488</v>
      </c>
      <c r="E1013" s="155" t="s">
        <v>1026</v>
      </c>
      <c r="F1013" s="155" t="s">
        <v>1027</v>
      </c>
      <c r="G1013" s="209" t="s">
        <v>206</v>
      </c>
      <c r="H1013" s="155" t="s">
        <v>1028</v>
      </c>
      <c r="I1013" s="38">
        <v>9</v>
      </c>
      <c r="J1013" s="38">
        <v>86</v>
      </c>
      <c r="K1013" s="179">
        <v>16</v>
      </c>
      <c r="L1013" s="38">
        <v>2013</v>
      </c>
      <c r="M1013" s="155" t="s">
        <v>2293</v>
      </c>
      <c r="N1013" s="157">
        <v>41616.86041666667</v>
      </c>
      <c r="O1013" s="157"/>
      <c r="P1013" s="232"/>
      <c r="Q1013" s="232">
        <v>41616.973611111112</v>
      </c>
      <c r="R1013" s="38" t="s">
        <v>2279</v>
      </c>
      <c r="S1013" s="239">
        <f t="shared" si="164"/>
        <v>0</v>
      </c>
      <c r="T1013" s="239">
        <f t="shared" si="165"/>
        <v>0.1131944444423425</v>
      </c>
      <c r="U1013" s="21">
        <f t="shared" si="166"/>
        <v>0</v>
      </c>
      <c r="V1013"/>
      <c r="W1013">
        <v>1626</v>
      </c>
      <c r="X1013" s="155" t="s">
        <v>2294</v>
      </c>
    </row>
    <row r="1014" spans="1:24">
      <c r="A1014" t="s">
        <v>18</v>
      </c>
      <c r="B1014" s="155" t="s">
        <v>2295</v>
      </c>
      <c r="C1014" t="s">
        <v>1020</v>
      </c>
      <c r="D1014" t="s">
        <v>488</v>
      </c>
      <c r="E1014" t="s">
        <v>1021</v>
      </c>
      <c r="F1014" t="s">
        <v>939</v>
      </c>
      <c r="G1014" s="224" t="s">
        <v>273</v>
      </c>
      <c r="H1014" t="s">
        <v>1022</v>
      </c>
      <c r="I1014" s="38" t="s">
        <v>1023</v>
      </c>
      <c r="J1014" s="156" t="s">
        <v>1024</v>
      </c>
      <c r="K1014" s="38">
        <v>10</v>
      </c>
      <c r="L1014" s="38">
        <v>2013</v>
      </c>
      <c r="M1014" s="155" t="s">
        <v>2295</v>
      </c>
      <c r="N1014" s="157">
        <v>41563.711805555555</v>
      </c>
      <c r="O1014" s="184">
        <v>41563.737500000003</v>
      </c>
      <c r="P1014" s="184">
        <v>41563.947222222225</v>
      </c>
      <c r="Q1014" s="157">
        <v>41563.981944444444</v>
      </c>
      <c r="R1014" s="185" t="s">
        <v>2296</v>
      </c>
      <c r="S1014" s="239">
        <f t="shared" ref="S1014:S1030" si="167">P1014 - O1014</f>
        <v>0.20972222222189885</v>
      </c>
      <c r="T1014" s="239">
        <f t="shared" ref="T1014:T1030" si="168">Q1014 - N1014</f>
        <v>0.27013888888905058</v>
      </c>
      <c r="U1014" s="21">
        <f t="shared" ref="U1014:U1030" si="169">((VALUE(S1014)) * 24) * 0.25</f>
        <v>1.2583333333313931</v>
      </c>
      <c r="V1014"/>
      <c r="W1014">
        <v>870</v>
      </c>
      <c r="X1014" s="187" t="s">
        <v>2297</v>
      </c>
    </row>
    <row r="1015" spans="1:24">
      <c r="A1015" t="s">
        <v>18</v>
      </c>
      <c r="B1015" s="155" t="s">
        <v>2298</v>
      </c>
      <c r="C1015" t="s">
        <v>1020</v>
      </c>
      <c r="D1015" t="s">
        <v>488</v>
      </c>
      <c r="E1015" t="s">
        <v>1021</v>
      </c>
      <c r="F1015" t="s">
        <v>939</v>
      </c>
      <c r="G1015" s="224" t="s">
        <v>273</v>
      </c>
      <c r="H1015" t="s">
        <v>1022</v>
      </c>
      <c r="I1015" s="38" t="s">
        <v>1023</v>
      </c>
      <c r="J1015" s="156" t="s">
        <v>1024</v>
      </c>
      <c r="K1015" s="38">
        <v>10</v>
      </c>
      <c r="L1015" s="38">
        <v>2013</v>
      </c>
      <c r="M1015" s="155" t="s">
        <v>2298</v>
      </c>
      <c r="N1015" s="184">
        <v>41562.715277777781</v>
      </c>
      <c r="O1015" s="184">
        <v>41562.743055555555</v>
      </c>
      <c r="P1015" s="184">
        <v>41563.125694444447</v>
      </c>
      <c r="Q1015" s="157">
        <v>41563.169444444444</v>
      </c>
      <c r="R1015" s="185" t="s">
        <v>2299</v>
      </c>
      <c r="S1015" s="239">
        <f t="shared" si="167"/>
        <v>0.38263888889196096</v>
      </c>
      <c r="T1015" s="239">
        <f t="shared" si="168"/>
        <v>0.45416666666278616</v>
      </c>
      <c r="U1015" s="21">
        <f t="shared" si="169"/>
        <v>2.2958333333517658</v>
      </c>
      <c r="V1015"/>
      <c r="W1015">
        <v>901</v>
      </c>
      <c r="X1015" s="187" t="s">
        <v>2300</v>
      </c>
    </row>
    <row r="1016" spans="1:24">
      <c r="A1016" t="s">
        <v>18</v>
      </c>
      <c r="B1016" s="155" t="s">
        <v>2301</v>
      </c>
      <c r="C1016" t="s">
        <v>1020</v>
      </c>
      <c r="D1016" t="s">
        <v>488</v>
      </c>
      <c r="E1016" t="s">
        <v>1021</v>
      </c>
      <c r="F1016" t="s">
        <v>939</v>
      </c>
      <c r="G1016" s="224" t="s">
        <v>273</v>
      </c>
      <c r="H1016" t="s">
        <v>1022</v>
      </c>
      <c r="I1016" s="38" t="s">
        <v>1023</v>
      </c>
      <c r="J1016" s="156" t="s">
        <v>1024</v>
      </c>
      <c r="K1016" s="38">
        <v>10</v>
      </c>
      <c r="L1016" s="38">
        <v>2013</v>
      </c>
      <c r="M1016" s="155" t="s">
        <v>2301</v>
      </c>
      <c r="N1016" s="157">
        <v>41561.956250000003</v>
      </c>
      <c r="O1016" s="157">
        <v>41561.98541666667</v>
      </c>
      <c r="P1016" s="157">
        <v>41562.185416666667</v>
      </c>
      <c r="Q1016" s="157">
        <v>41562.224305555559</v>
      </c>
      <c r="R1016" s="185" t="s">
        <v>2302</v>
      </c>
      <c r="S1016" s="239">
        <f t="shared" si="167"/>
        <v>0.19999999999708962</v>
      </c>
      <c r="T1016" s="239">
        <f t="shared" si="168"/>
        <v>0.26805555555620231</v>
      </c>
      <c r="U1016" s="21">
        <f t="shared" si="169"/>
        <v>1.1999999999825377</v>
      </c>
      <c r="V1016"/>
      <c r="W1016">
        <v>815</v>
      </c>
      <c r="X1016" s="187" t="s">
        <v>2300</v>
      </c>
    </row>
    <row r="1017" spans="1:24">
      <c r="A1017" t="s">
        <v>18</v>
      </c>
      <c r="B1017" s="155" t="s">
        <v>2303</v>
      </c>
      <c r="C1017" t="s">
        <v>1020</v>
      </c>
      <c r="D1017" t="s">
        <v>488</v>
      </c>
      <c r="E1017" t="s">
        <v>1021</v>
      </c>
      <c r="F1017" t="s">
        <v>939</v>
      </c>
      <c r="G1017" s="224" t="s">
        <v>273</v>
      </c>
      <c r="H1017" t="s">
        <v>1022</v>
      </c>
      <c r="I1017" s="38" t="s">
        <v>1023</v>
      </c>
      <c r="J1017" s="156" t="s">
        <v>1024</v>
      </c>
      <c r="K1017" s="38">
        <v>10</v>
      </c>
      <c r="L1017" s="38">
        <v>2013</v>
      </c>
      <c r="M1017" s="155" t="s">
        <v>2303</v>
      </c>
      <c r="N1017" s="157">
        <v>41560.744444444441</v>
      </c>
      <c r="O1017" s="157">
        <v>41560.762499999997</v>
      </c>
      <c r="P1017" s="157">
        <v>41561.118055555555</v>
      </c>
      <c r="Q1017" s="157">
        <v>41561.144444444442</v>
      </c>
      <c r="R1017" s="185" t="s">
        <v>2304</v>
      </c>
      <c r="S1017" s="239">
        <f t="shared" si="167"/>
        <v>0.3555555555576575</v>
      </c>
      <c r="T1017" s="239">
        <f t="shared" si="168"/>
        <v>0.40000000000145519</v>
      </c>
      <c r="U1017" s="21">
        <f t="shared" si="169"/>
        <v>2.133333333345945</v>
      </c>
      <c r="V1017"/>
      <c r="W1017">
        <v>889</v>
      </c>
      <c r="X1017" s="187" t="s">
        <v>2305</v>
      </c>
    </row>
    <row r="1018" spans="1:24">
      <c r="A1018" t="s">
        <v>18</v>
      </c>
      <c r="B1018" s="155" t="s">
        <v>2306</v>
      </c>
      <c r="C1018" t="s">
        <v>1020</v>
      </c>
      <c r="D1018" t="s">
        <v>488</v>
      </c>
      <c r="E1018" t="s">
        <v>1021</v>
      </c>
      <c r="F1018" t="s">
        <v>939</v>
      </c>
      <c r="G1018" s="224" t="s">
        <v>273</v>
      </c>
      <c r="H1018" t="s">
        <v>1022</v>
      </c>
      <c r="I1018" s="38" t="s">
        <v>1023</v>
      </c>
      <c r="J1018" s="156" t="s">
        <v>1024</v>
      </c>
      <c r="K1018" s="38">
        <v>10</v>
      </c>
      <c r="L1018" s="38">
        <v>2013</v>
      </c>
      <c r="M1018" s="155" t="s">
        <v>2306</v>
      </c>
      <c r="N1018" s="157">
        <v>41559.796527777777</v>
      </c>
      <c r="O1018" s="157">
        <v>41559.824999999997</v>
      </c>
      <c r="P1018" s="157">
        <v>41560.003472222219</v>
      </c>
      <c r="Q1018" s="157">
        <v>41560.057638888888</v>
      </c>
      <c r="R1018" s="185" t="s">
        <v>2299</v>
      </c>
      <c r="S1018" s="239">
        <f t="shared" si="167"/>
        <v>0.17847222222189885</v>
      </c>
      <c r="T1018" s="239">
        <f t="shared" si="168"/>
        <v>0.26111111111094942</v>
      </c>
      <c r="U1018" s="21">
        <f t="shared" si="169"/>
        <v>1.0708333333313931</v>
      </c>
      <c r="V1018"/>
      <c r="W1018">
        <v>899</v>
      </c>
      <c r="X1018" s="187" t="s">
        <v>1697</v>
      </c>
    </row>
    <row r="1019" spans="1:24">
      <c r="A1019" t="s">
        <v>18</v>
      </c>
      <c r="B1019" s="155" t="s">
        <v>2307</v>
      </c>
      <c r="C1019" t="s">
        <v>1020</v>
      </c>
      <c r="D1019" t="s">
        <v>488</v>
      </c>
      <c r="E1019" t="s">
        <v>1021</v>
      </c>
      <c r="F1019" t="s">
        <v>939</v>
      </c>
      <c r="G1019" s="224" t="s">
        <v>273</v>
      </c>
      <c r="H1019" t="s">
        <v>1022</v>
      </c>
      <c r="I1019" s="38" t="s">
        <v>1023</v>
      </c>
      <c r="J1019" s="156" t="s">
        <v>1024</v>
      </c>
      <c r="K1019" s="38">
        <v>10</v>
      </c>
      <c r="L1019" s="38">
        <v>2013</v>
      </c>
      <c r="M1019" s="155" t="s">
        <v>2307</v>
      </c>
      <c r="N1019" s="184">
        <v>41557.739583333336</v>
      </c>
      <c r="O1019" s="157">
        <v>41557.752083333333</v>
      </c>
      <c r="P1019" s="157">
        <v>41558.040972222225</v>
      </c>
      <c r="Q1019" s="157">
        <v>41558.054861111108</v>
      </c>
      <c r="R1019" s="185" t="s">
        <v>2308</v>
      </c>
      <c r="S1019" s="239">
        <f t="shared" si="167"/>
        <v>0.28888888889196096</v>
      </c>
      <c r="T1019" s="239">
        <f t="shared" si="168"/>
        <v>0.31527777777228039</v>
      </c>
      <c r="U1019" s="21">
        <f t="shared" si="169"/>
        <v>1.7333333333517658</v>
      </c>
      <c r="V1019"/>
      <c r="W1019">
        <v>357</v>
      </c>
      <c r="X1019" s="187" t="s">
        <v>2309</v>
      </c>
    </row>
    <row r="1020" spans="1:24">
      <c r="A1020" t="s">
        <v>18</v>
      </c>
      <c r="B1020" s="155" t="s">
        <v>2310</v>
      </c>
      <c r="C1020" t="s">
        <v>1020</v>
      </c>
      <c r="D1020" t="s">
        <v>488</v>
      </c>
      <c r="E1020" t="s">
        <v>1021</v>
      </c>
      <c r="F1020" t="s">
        <v>939</v>
      </c>
      <c r="G1020" s="224" t="s">
        <v>273</v>
      </c>
      <c r="H1020" t="s">
        <v>1022</v>
      </c>
      <c r="I1020" s="38" t="s">
        <v>1023</v>
      </c>
      <c r="J1020" s="156" t="s">
        <v>1024</v>
      </c>
      <c r="K1020" s="38">
        <v>10</v>
      </c>
      <c r="L1020" s="38">
        <v>2013</v>
      </c>
      <c r="M1020" s="155" t="s">
        <v>2310</v>
      </c>
      <c r="N1020" s="157">
        <v>41556.763194444444</v>
      </c>
      <c r="O1020" s="157">
        <v>41556.779861111114</v>
      </c>
      <c r="P1020" s="157">
        <v>41557.039583333331</v>
      </c>
      <c r="Q1020" s="157">
        <v>41557.061805555553</v>
      </c>
      <c r="R1020" s="185" t="s">
        <v>2311</v>
      </c>
      <c r="S1020" s="239">
        <f t="shared" si="167"/>
        <v>0.25972222221753327</v>
      </c>
      <c r="T1020" s="239">
        <f t="shared" si="168"/>
        <v>0.29861111110949423</v>
      </c>
      <c r="U1020" s="21">
        <f t="shared" si="169"/>
        <v>1.5583333333051996</v>
      </c>
      <c r="V1020"/>
      <c r="W1020">
        <v>465</v>
      </c>
      <c r="X1020" s="187" t="s">
        <v>2312</v>
      </c>
    </row>
    <row r="1021" spans="1:24">
      <c r="A1021" t="s">
        <v>18</v>
      </c>
      <c r="B1021" s="155" t="s">
        <v>2313</v>
      </c>
      <c r="C1021" t="s">
        <v>1020</v>
      </c>
      <c r="D1021" t="s">
        <v>488</v>
      </c>
      <c r="E1021" t="s">
        <v>1021</v>
      </c>
      <c r="F1021" t="s">
        <v>939</v>
      </c>
      <c r="G1021" s="224" t="s">
        <v>273</v>
      </c>
      <c r="H1021" t="s">
        <v>1022</v>
      </c>
      <c r="I1021" s="38" t="s">
        <v>1023</v>
      </c>
      <c r="J1021" s="156" t="s">
        <v>1024</v>
      </c>
      <c r="K1021" s="38">
        <v>10</v>
      </c>
      <c r="L1021" s="38">
        <v>2013</v>
      </c>
      <c r="M1021" s="155" t="s">
        <v>2313</v>
      </c>
      <c r="N1021" s="157">
        <v>41555.129166666666</v>
      </c>
      <c r="O1021" s="157">
        <v>41555.158333333333</v>
      </c>
      <c r="P1021" s="157">
        <v>41555.609027777777</v>
      </c>
      <c r="Q1021" s="157">
        <v>41555.634722222225</v>
      </c>
      <c r="R1021" s="185" t="s">
        <v>2314</v>
      </c>
      <c r="S1021" s="239">
        <f t="shared" si="167"/>
        <v>0.45069444444379769</v>
      </c>
      <c r="T1021" s="239">
        <f t="shared" si="168"/>
        <v>0.50555555555911269</v>
      </c>
      <c r="U1021" s="21">
        <f t="shared" si="169"/>
        <v>2.7041666666627862</v>
      </c>
      <c r="V1021"/>
      <c r="W1021">
        <v>65</v>
      </c>
      <c r="X1021" s="187" t="s">
        <v>2315</v>
      </c>
    </row>
    <row r="1022" spans="1:24">
      <c r="A1022" t="s">
        <v>18</v>
      </c>
      <c r="B1022" s="155" t="s">
        <v>2316</v>
      </c>
      <c r="C1022" t="s">
        <v>1020</v>
      </c>
      <c r="D1022" t="s">
        <v>488</v>
      </c>
      <c r="E1022" t="s">
        <v>1021</v>
      </c>
      <c r="F1022" t="s">
        <v>939</v>
      </c>
      <c r="G1022" s="224" t="s">
        <v>273</v>
      </c>
      <c r="H1022" t="s">
        <v>1022</v>
      </c>
      <c r="I1022" s="38" t="s">
        <v>1023</v>
      </c>
      <c r="J1022" s="156" t="s">
        <v>1024</v>
      </c>
      <c r="K1022" s="38">
        <v>10</v>
      </c>
      <c r="L1022" s="38">
        <v>2013</v>
      </c>
      <c r="M1022" s="155" t="s">
        <v>2316</v>
      </c>
      <c r="N1022" s="157">
        <v>41554.002083333333</v>
      </c>
      <c r="O1022" s="157">
        <v>41554.009027777778</v>
      </c>
      <c r="P1022" s="157">
        <v>41554.09375</v>
      </c>
      <c r="Q1022" s="157">
        <v>41554.101643518516</v>
      </c>
      <c r="R1022" s="185" t="s">
        <v>2317</v>
      </c>
      <c r="S1022" s="239">
        <f t="shared" si="167"/>
        <v>8.4722222221898846E-2</v>
      </c>
      <c r="T1022" s="239">
        <f t="shared" si="168"/>
        <v>9.9560185182781424E-2</v>
      </c>
      <c r="U1022" s="21">
        <f t="shared" si="169"/>
        <v>0.50833333333139308</v>
      </c>
      <c r="V1022"/>
      <c r="W1022">
        <v>64</v>
      </c>
      <c r="X1022" s="187" t="s">
        <v>2318</v>
      </c>
    </row>
    <row r="1023" spans="1:24">
      <c r="A1023" t="s">
        <v>18</v>
      </c>
      <c r="B1023" s="155" t="s">
        <v>2319</v>
      </c>
      <c r="C1023" t="s">
        <v>1020</v>
      </c>
      <c r="D1023" t="s">
        <v>488</v>
      </c>
      <c r="E1023" t="s">
        <v>1021</v>
      </c>
      <c r="F1023" t="s">
        <v>939</v>
      </c>
      <c r="G1023" s="224" t="s">
        <v>273</v>
      </c>
      <c r="H1023" t="s">
        <v>1022</v>
      </c>
      <c r="I1023" s="38" t="s">
        <v>1023</v>
      </c>
      <c r="J1023" s="156" t="s">
        <v>1024</v>
      </c>
      <c r="K1023" s="38">
        <v>10</v>
      </c>
      <c r="L1023" s="38">
        <v>2013</v>
      </c>
      <c r="M1023" s="155" t="s">
        <v>2319</v>
      </c>
      <c r="N1023" s="157">
        <v>41553.884722222225</v>
      </c>
      <c r="O1023" s="157">
        <v>41553.89166666667</v>
      </c>
      <c r="P1023" s="157">
        <v>41553.959722222222</v>
      </c>
      <c r="Q1023" s="157">
        <v>41553.972222222219</v>
      </c>
      <c r="R1023" s="185" t="s">
        <v>2317</v>
      </c>
      <c r="S1023" s="239">
        <f t="shared" si="167"/>
        <v>6.8055555551836733E-2</v>
      </c>
      <c r="T1023" s="239">
        <f t="shared" si="168"/>
        <v>8.7499999994179234E-2</v>
      </c>
      <c r="U1023" s="21">
        <f t="shared" si="169"/>
        <v>0.4083333333110204</v>
      </c>
      <c r="V1023"/>
      <c r="W1023">
        <v>80</v>
      </c>
      <c r="X1023" s="187" t="s">
        <v>2318</v>
      </c>
    </row>
    <row r="1024" spans="1:24">
      <c r="A1024" t="s">
        <v>18</v>
      </c>
      <c r="B1024" s="155" t="s">
        <v>2320</v>
      </c>
      <c r="C1024" t="s">
        <v>1020</v>
      </c>
      <c r="D1024" t="s">
        <v>488</v>
      </c>
      <c r="E1024" t="s">
        <v>1021</v>
      </c>
      <c r="F1024" t="s">
        <v>939</v>
      </c>
      <c r="G1024" s="224" t="s">
        <v>273</v>
      </c>
      <c r="H1024" t="s">
        <v>1022</v>
      </c>
      <c r="I1024" s="38" t="s">
        <v>1023</v>
      </c>
      <c r="J1024" s="156" t="s">
        <v>1024</v>
      </c>
      <c r="K1024" s="38">
        <v>10</v>
      </c>
      <c r="L1024" s="38">
        <v>2013</v>
      </c>
      <c r="M1024" s="155" t="s">
        <v>2320</v>
      </c>
      <c r="N1024" s="184">
        <v>41553.718055555553</v>
      </c>
      <c r="O1024" s="157">
        <v>41553.725694444445</v>
      </c>
      <c r="P1024" s="157">
        <v>41553.836111111108</v>
      </c>
      <c r="Q1024" s="157">
        <v>41553.841666666667</v>
      </c>
      <c r="R1024" s="185" t="s">
        <v>2317</v>
      </c>
      <c r="S1024" s="239">
        <f t="shared" si="167"/>
        <v>0.11041666666278616</v>
      </c>
      <c r="T1024" s="239">
        <f t="shared" si="168"/>
        <v>0.12361111111385981</v>
      </c>
      <c r="U1024" s="21">
        <f t="shared" si="169"/>
        <v>0.66249999997671694</v>
      </c>
      <c r="V1024"/>
      <c r="W1024">
        <v>48</v>
      </c>
      <c r="X1024" s="187" t="s">
        <v>2318</v>
      </c>
    </row>
    <row r="1025" spans="1:24">
      <c r="A1025" t="s">
        <v>18</v>
      </c>
      <c r="B1025" s="155" t="s">
        <v>2321</v>
      </c>
      <c r="C1025" t="s">
        <v>1020</v>
      </c>
      <c r="D1025" t="s">
        <v>488</v>
      </c>
      <c r="E1025" t="s">
        <v>1021</v>
      </c>
      <c r="F1025" t="s">
        <v>939</v>
      </c>
      <c r="G1025" s="224" t="s">
        <v>273</v>
      </c>
      <c r="H1025" t="s">
        <v>1022</v>
      </c>
      <c r="I1025" s="38" t="s">
        <v>1023</v>
      </c>
      <c r="J1025" s="156" t="s">
        <v>1024</v>
      </c>
      <c r="K1025" s="38">
        <v>10</v>
      </c>
      <c r="L1025" s="38">
        <v>2013</v>
      </c>
      <c r="M1025" s="155" t="s">
        <v>2321</v>
      </c>
      <c r="N1025" s="157">
        <v>41552.877083333333</v>
      </c>
      <c r="O1025" s="157">
        <v>41552.906944444447</v>
      </c>
      <c r="P1025" s="157">
        <v>41553.027777777781</v>
      </c>
      <c r="Q1025" s="157">
        <v>41553.058333333334</v>
      </c>
      <c r="R1025" s="185" t="s">
        <v>2302</v>
      </c>
      <c r="S1025" s="239">
        <f t="shared" si="167"/>
        <v>0.12083333333430346</v>
      </c>
      <c r="T1025" s="239">
        <f t="shared" si="168"/>
        <v>0.18125000000145519</v>
      </c>
      <c r="U1025" s="21">
        <f t="shared" si="169"/>
        <v>0.72500000000582077</v>
      </c>
      <c r="V1025"/>
      <c r="W1025">
        <v>809</v>
      </c>
      <c r="X1025" s="187" t="s">
        <v>2322</v>
      </c>
    </row>
    <row r="1026" spans="1:24">
      <c r="A1026" t="s">
        <v>18</v>
      </c>
      <c r="B1026" s="155" t="s">
        <v>2323</v>
      </c>
      <c r="C1026" t="s">
        <v>1020</v>
      </c>
      <c r="D1026" t="s">
        <v>488</v>
      </c>
      <c r="E1026" t="s">
        <v>1021</v>
      </c>
      <c r="F1026" t="s">
        <v>939</v>
      </c>
      <c r="G1026" s="224" t="s">
        <v>273</v>
      </c>
      <c r="H1026" t="s">
        <v>1022</v>
      </c>
      <c r="I1026" s="38" t="s">
        <v>1023</v>
      </c>
      <c r="J1026" s="156" t="s">
        <v>1024</v>
      </c>
      <c r="K1026" s="38">
        <v>10</v>
      </c>
      <c r="L1026" s="38">
        <v>2013</v>
      </c>
      <c r="M1026" s="155" t="s">
        <v>2323</v>
      </c>
      <c r="N1026" s="184">
        <v>41551.663888888892</v>
      </c>
      <c r="O1026" s="157">
        <v>41551.690972222219</v>
      </c>
      <c r="P1026" s="157">
        <v>41551.942361111112</v>
      </c>
      <c r="Q1026" s="157">
        <v>41551.959027777775</v>
      </c>
      <c r="R1026" s="185" t="s">
        <v>2299</v>
      </c>
      <c r="S1026" s="239">
        <f t="shared" si="167"/>
        <v>0.25138888889341615</v>
      </c>
      <c r="T1026" s="239">
        <f t="shared" si="168"/>
        <v>0.29513888888322981</v>
      </c>
      <c r="U1026" s="21">
        <f t="shared" si="169"/>
        <v>1.5083333333604969</v>
      </c>
      <c r="V1026"/>
      <c r="W1026">
        <v>900</v>
      </c>
      <c r="X1026" s="187" t="s">
        <v>2322</v>
      </c>
    </row>
    <row r="1027" spans="1:24">
      <c r="A1027" t="s">
        <v>18</v>
      </c>
      <c r="B1027" s="155" t="s">
        <v>2324</v>
      </c>
      <c r="C1027" t="s">
        <v>1020</v>
      </c>
      <c r="D1027" t="s">
        <v>488</v>
      </c>
      <c r="E1027" t="s">
        <v>1021</v>
      </c>
      <c r="F1027" t="s">
        <v>939</v>
      </c>
      <c r="G1027" s="224" t="s">
        <v>273</v>
      </c>
      <c r="H1027" t="s">
        <v>1022</v>
      </c>
      <c r="I1027" s="38" t="s">
        <v>1023</v>
      </c>
      <c r="J1027" s="156" t="s">
        <v>1024</v>
      </c>
      <c r="K1027" s="38">
        <v>10</v>
      </c>
      <c r="L1027" s="38">
        <v>2013</v>
      </c>
      <c r="M1027" s="155" t="s">
        <v>2324</v>
      </c>
      <c r="N1027" s="157">
        <v>41549.309027777781</v>
      </c>
      <c r="O1027" s="157">
        <v>41549.337500000001</v>
      </c>
      <c r="P1027" s="157">
        <v>41550.619444444441</v>
      </c>
      <c r="Q1027" s="157">
        <v>41550.666666666664</v>
      </c>
      <c r="R1027" s="185" t="s">
        <v>2299</v>
      </c>
      <c r="S1027" s="239">
        <f t="shared" si="167"/>
        <v>1.2819444444394321</v>
      </c>
      <c r="T1027" s="239">
        <f t="shared" si="168"/>
        <v>1.3576388888832298</v>
      </c>
      <c r="U1027" s="21">
        <f t="shared" si="169"/>
        <v>7.6916666666365927</v>
      </c>
      <c r="V1027"/>
      <c r="W1027">
        <v>900</v>
      </c>
      <c r="X1027" s="187" t="s">
        <v>2312</v>
      </c>
    </row>
    <row r="1028" spans="1:24">
      <c r="A1028" t="s">
        <v>18</v>
      </c>
      <c r="B1028" s="155" t="s">
        <v>2325</v>
      </c>
      <c r="C1028" t="s">
        <v>1020</v>
      </c>
      <c r="D1028" t="s">
        <v>488</v>
      </c>
      <c r="E1028" t="s">
        <v>1021</v>
      </c>
      <c r="F1028" t="s">
        <v>939</v>
      </c>
      <c r="G1028" s="224" t="s">
        <v>273</v>
      </c>
      <c r="H1028" t="s">
        <v>1022</v>
      </c>
      <c r="I1028" s="38" t="s">
        <v>1023</v>
      </c>
      <c r="J1028" s="156" t="s">
        <v>1024</v>
      </c>
      <c r="K1028" s="38">
        <v>10</v>
      </c>
      <c r="L1028" s="38">
        <v>2013</v>
      </c>
      <c r="M1028" s="155" t="s">
        <v>2325</v>
      </c>
      <c r="N1028" s="184">
        <v>41547.80972222222</v>
      </c>
      <c r="O1028" s="157">
        <v>41547.845138888886</v>
      </c>
      <c r="P1028" s="157">
        <v>41548.227083333331</v>
      </c>
      <c r="Q1028" s="157">
        <v>41548.255555555559</v>
      </c>
      <c r="R1028" s="185" t="s">
        <v>2302</v>
      </c>
      <c r="S1028" s="239">
        <f t="shared" si="167"/>
        <v>0.38194444444525288</v>
      </c>
      <c r="T1028" s="239">
        <f t="shared" si="168"/>
        <v>0.44583333333866904</v>
      </c>
      <c r="U1028" s="21">
        <f t="shared" si="169"/>
        <v>2.2916666666715173</v>
      </c>
      <c r="V1028"/>
      <c r="W1028">
        <v>824</v>
      </c>
      <c r="X1028" s="187" t="s">
        <v>2312</v>
      </c>
    </row>
    <row r="1029" spans="1:24">
      <c r="A1029" t="s">
        <v>18</v>
      </c>
      <c r="B1029" s="155" t="s">
        <v>2326</v>
      </c>
      <c r="C1029" t="s">
        <v>1020</v>
      </c>
      <c r="D1029" t="s">
        <v>488</v>
      </c>
      <c r="E1029" t="s">
        <v>1021</v>
      </c>
      <c r="F1029" t="s">
        <v>939</v>
      </c>
      <c r="G1029" s="224" t="s">
        <v>273</v>
      </c>
      <c r="H1029" t="s">
        <v>1022</v>
      </c>
      <c r="I1029" s="38" t="s">
        <v>1023</v>
      </c>
      <c r="J1029" s="156" t="s">
        <v>1024</v>
      </c>
      <c r="K1029" s="38">
        <v>10</v>
      </c>
      <c r="L1029" s="38">
        <v>2013</v>
      </c>
      <c r="M1029" s="155" t="s">
        <v>2326</v>
      </c>
      <c r="N1029" s="184">
        <v>41546.606249999997</v>
      </c>
      <c r="O1029" s="184"/>
      <c r="P1029" s="157"/>
      <c r="Q1029" s="157">
        <v>41546.664583333331</v>
      </c>
      <c r="R1029" s="185" t="s">
        <v>2302</v>
      </c>
      <c r="S1029" s="239">
        <f t="shared" si="167"/>
        <v>0</v>
      </c>
      <c r="T1029" s="239">
        <f t="shared" si="168"/>
        <v>5.8333333334303461E-2</v>
      </c>
      <c r="U1029" s="21">
        <f t="shared" si="169"/>
        <v>0</v>
      </c>
      <c r="V1029"/>
      <c r="W1029">
        <v>440</v>
      </c>
      <c r="X1029" s="187" t="s">
        <v>2327</v>
      </c>
    </row>
    <row r="1030" spans="1:24">
      <c r="A1030" t="s">
        <v>18</v>
      </c>
      <c r="B1030" s="155" t="s">
        <v>2328</v>
      </c>
      <c r="C1030" t="s">
        <v>1020</v>
      </c>
      <c r="D1030" t="s">
        <v>488</v>
      </c>
      <c r="E1030" t="s">
        <v>1021</v>
      </c>
      <c r="F1030" t="s">
        <v>939</v>
      </c>
      <c r="G1030" s="224" t="s">
        <v>273</v>
      </c>
      <c r="H1030" t="s">
        <v>1022</v>
      </c>
      <c r="I1030" s="38" t="s">
        <v>1023</v>
      </c>
      <c r="J1030" s="156" t="s">
        <v>1024</v>
      </c>
      <c r="K1030" s="38">
        <v>10</v>
      </c>
      <c r="L1030" s="38">
        <v>2013</v>
      </c>
      <c r="M1030" s="155" t="s">
        <v>2328</v>
      </c>
      <c r="N1030" s="184">
        <v>41544.884027777778</v>
      </c>
      <c r="O1030" s="157">
        <v>41544.90625</v>
      </c>
      <c r="P1030" s="157">
        <v>41545.00277777778</v>
      </c>
      <c r="Q1030" s="157">
        <v>41545.038194444445</v>
      </c>
      <c r="R1030" s="185" t="s">
        <v>2329</v>
      </c>
      <c r="S1030" s="239">
        <f t="shared" si="167"/>
        <v>9.6527777779556345E-2</v>
      </c>
      <c r="T1030" s="239">
        <f t="shared" si="168"/>
        <v>0.15416666666715173</v>
      </c>
      <c r="U1030" s="21">
        <f t="shared" si="169"/>
        <v>0.57916666667733807</v>
      </c>
      <c r="V1030"/>
      <c r="W1030">
        <v>490</v>
      </c>
      <c r="X1030" s="187" t="s">
        <v>2330</v>
      </c>
    </row>
    <row r="1031" spans="1:24">
      <c r="A1031" t="s">
        <v>18</v>
      </c>
      <c r="B1031" s="155" t="s">
        <v>2331</v>
      </c>
      <c r="C1031" t="s">
        <v>1015</v>
      </c>
      <c r="D1031" s="187" t="s">
        <v>466</v>
      </c>
      <c r="E1031" t="s">
        <v>1016</v>
      </c>
      <c r="F1031" t="s">
        <v>1017</v>
      </c>
      <c r="G1031" s="224" t="s">
        <v>273</v>
      </c>
      <c r="H1031" s="155" t="s">
        <v>1128</v>
      </c>
      <c r="I1031" s="38">
        <v>45.9</v>
      </c>
      <c r="J1031" s="38">
        <v>-130</v>
      </c>
      <c r="K1031" s="38">
        <v>9</v>
      </c>
      <c r="L1031" s="38">
        <v>2013</v>
      </c>
      <c r="M1031" s="155" t="s">
        <v>2331</v>
      </c>
      <c r="N1031" s="157">
        <v>41532.79583333333</v>
      </c>
      <c r="O1031" s="184">
        <v>41532.837500000001</v>
      </c>
      <c r="P1031" s="184">
        <v>41533.570833333331</v>
      </c>
      <c r="Q1031" s="157">
        <v>41533.657638888886</v>
      </c>
      <c r="R1031" s="218" t="s">
        <v>2332</v>
      </c>
      <c r="S1031" s="239">
        <f t="shared" ref="S1031:S1037" si="170">P1031 - O1031</f>
        <v>0.73333333332993789</v>
      </c>
      <c r="T1031" s="239">
        <f t="shared" ref="T1031:T1037" si="171">Q1031 - N1031</f>
        <v>0.86180555555620231</v>
      </c>
      <c r="U1031" s="21">
        <f t="shared" ref="U1031:U1037" si="172">((VALUE(S1031)) * 24) * 0.25</f>
        <v>4.3999999999796273</v>
      </c>
      <c r="V1031"/>
      <c r="W1031">
        <v>1537</v>
      </c>
      <c r="X1031" s="187" t="s">
        <v>2333</v>
      </c>
    </row>
    <row r="1032" spans="1:24">
      <c r="A1032" t="s">
        <v>18</v>
      </c>
      <c r="B1032" s="155" t="s">
        <v>2334</v>
      </c>
      <c r="C1032" t="s">
        <v>1015</v>
      </c>
      <c r="D1032" s="187" t="s">
        <v>466</v>
      </c>
      <c r="E1032" t="s">
        <v>1016</v>
      </c>
      <c r="F1032" t="s">
        <v>1017</v>
      </c>
      <c r="G1032" s="224" t="s">
        <v>273</v>
      </c>
      <c r="H1032" s="155" t="s">
        <v>1128</v>
      </c>
      <c r="I1032" s="38">
        <v>45.9</v>
      </c>
      <c r="J1032" s="38">
        <v>-130</v>
      </c>
      <c r="K1032" s="38">
        <v>9</v>
      </c>
      <c r="L1032" s="38">
        <v>2013</v>
      </c>
      <c r="M1032" s="155" t="s">
        <v>2334</v>
      </c>
      <c r="N1032" s="184">
        <v>41531.988888888889</v>
      </c>
      <c r="O1032" s="157">
        <v>41532.040277777778</v>
      </c>
      <c r="P1032" s="157">
        <v>41532.579861111109</v>
      </c>
      <c r="Q1032" s="157">
        <v>41532.634722222225</v>
      </c>
      <c r="R1032" s="218" t="s">
        <v>2335</v>
      </c>
      <c r="S1032" s="239">
        <f t="shared" si="170"/>
        <v>0.53958333333139308</v>
      </c>
      <c r="T1032" s="239">
        <f t="shared" si="171"/>
        <v>0.64583333333575865</v>
      </c>
      <c r="U1032" s="21">
        <f t="shared" si="172"/>
        <v>3.2374999999883585</v>
      </c>
      <c r="V1032"/>
      <c r="W1032">
        <v>1993</v>
      </c>
      <c r="X1032" s="187" t="s">
        <v>2312</v>
      </c>
    </row>
    <row r="1033" spans="1:24">
      <c r="A1033" t="s">
        <v>18</v>
      </c>
      <c r="B1033" s="155" t="s">
        <v>2336</v>
      </c>
      <c r="C1033" t="s">
        <v>1015</v>
      </c>
      <c r="D1033" s="187" t="s">
        <v>466</v>
      </c>
      <c r="E1033" t="s">
        <v>1016</v>
      </c>
      <c r="F1033" t="s">
        <v>1017</v>
      </c>
      <c r="G1033" s="224" t="s">
        <v>273</v>
      </c>
      <c r="H1033" s="155" t="s">
        <v>1128</v>
      </c>
      <c r="I1033" s="38">
        <v>45.9</v>
      </c>
      <c r="J1033" s="38">
        <v>-130</v>
      </c>
      <c r="K1033" s="38">
        <v>9</v>
      </c>
      <c r="L1033" s="38">
        <v>2013</v>
      </c>
      <c r="M1033" s="155" t="s">
        <v>2336</v>
      </c>
      <c r="N1033" s="157">
        <v>41526.96597222222</v>
      </c>
      <c r="O1033" s="157">
        <v>41527.011111111111</v>
      </c>
      <c r="P1033" s="157">
        <v>41531.752083333333</v>
      </c>
      <c r="Q1033" s="157">
        <v>41531.799305555556</v>
      </c>
      <c r="R1033" s="218" t="s">
        <v>1558</v>
      </c>
      <c r="S1033" s="239">
        <f t="shared" si="170"/>
        <v>4.7409722222218988</v>
      </c>
      <c r="T1033" s="239">
        <f t="shared" si="171"/>
        <v>4.8333333333357587</v>
      </c>
      <c r="U1033" s="21">
        <f t="shared" si="172"/>
        <v>28.445833333331393</v>
      </c>
      <c r="V1033"/>
      <c r="W1033">
        <v>1543</v>
      </c>
      <c r="X1033" s="187" t="s">
        <v>2337</v>
      </c>
    </row>
    <row r="1034" spans="1:24">
      <c r="A1034" t="s">
        <v>18</v>
      </c>
      <c r="B1034" s="155" t="s">
        <v>2338</v>
      </c>
      <c r="C1034" t="s">
        <v>1015</v>
      </c>
      <c r="D1034" s="187" t="s">
        <v>466</v>
      </c>
      <c r="E1034" t="s">
        <v>1016</v>
      </c>
      <c r="F1034" t="s">
        <v>1017</v>
      </c>
      <c r="G1034" s="224" t="s">
        <v>273</v>
      </c>
      <c r="H1034" s="155" t="s">
        <v>1128</v>
      </c>
      <c r="I1034" s="38">
        <v>45.9</v>
      </c>
      <c r="J1034" s="38">
        <v>-130</v>
      </c>
      <c r="K1034" s="38">
        <v>9</v>
      </c>
      <c r="L1034" s="38">
        <v>2013</v>
      </c>
      <c r="M1034" s="155" t="s">
        <v>2338</v>
      </c>
      <c r="N1034" s="157">
        <v>41526.125</v>
      </c>
      <c r="O1034" s="157">
        <v>41526.171527777777</v>
      </c>
      <c r="P1034" s="157">
        <v>41526.618055555555</v>
      </c>
      <c r="Q1034" s="157">
        <v>41526.65625</v>
      </c>
      <c r="R1034" s="218" t="s">
        <v>2339</v>
      </c>
      <c r="S1034" s="239">
        <f t="shared" si="170"/>
        <v>0.44652777777810115</v>
      </c>
      <c r="T1034" s="239">
        <f t="shared" si="171"/>
        <v>0.53125</v>
      </c>
      <c r="U1034" s="21">
        <f t="shared" si="172"/>
        <v>2.6791666666686069</v>
      </c>
      <c r="V1034"/>
      <c r="W1034">
        <v>1543</v>
      </c>
      <c r="X1034" s="187" t="s">
        <v>2340</v>
      </c>
    </row>
    <row r="1035" spans="1:24">
      <c r="A1035" t="s">
        <v>18</v>
      </c>
      <c r="B1035" s="155" t="s">
        <v>2341</v>
      </c>
      <c r="C1035" t="s">
        <v>1015</v>
      </c>
      <c r="D1035" s="187" t="s">
        <v>466</v>
      </c>
      <c r="E1035" t="s">
        <v>1016</v>
      </c>
      <c r="F1035" t="s">
        <v>1017</v>
      </c>
      <c r="G1035" s="224" t="s">
        <v>273</v>
      </c>
      <c r="H1035" s="155" t="s">
        <v>1128</v>
      </c>
      <c r="I1035" s="38">
        <v>45.9</v>
      </c>
      <c r="J1035" s="38">
        <v>-130</v>
      </c>
      <c r="K1035" s="38">
        <v>9</v>
      </c>
      <c r="L1035" s="38">
        <v>2013</v>
      </c>
      <c r="M1035" s="155" t="s">
        <v>2341</v>
      </c>
      <c r="N1035" s="157">
        <v>41525.126388888886</v>
      </c>
      <c r="O1035" s="157">
        <v>41525.180555555555</v>
      </c>
      <c r="P1035" s="157">
        <v>41525.752083333333</v>
      </c>
      <c r="Q1035" s="184">
        <v>41525.799305555556</v>
      </c>
      <c r="R1035" s="218" t="s">
        <v>2342</v>
      </c>
      <c r="S1035" s="239">
        <f t="shared" si="170"/>
        <v>0.57152777777810115</v>
      </c>
      <c r="T1035" s="239">
        <f t="shared" si="171"/>
        <v>0.67291666667006211</v>
      </c>
      <c r="U1035" s="21">
        <f t="shared" si="172"/>
        <v>3.4291666666686069</v>
      </c>
      <c r="V1035"/>
      <c r="W1035">
        <v>1528</v>
      </c>
      <c r="X1035" s="187" t="s">
        <v>2343</v>
      </c>
    </row>
    <row r="1036" spans="1:24">
      <c r="A1036" t="s">
        <v>18</v>
      </c>
      <c r="B1036" s="155" t="s">
        <v>2344</v>
      </c>
      <c r="C1036" t="s">
        <v>1015</v>
      </c>
      <c r="D1036" s="187" t="s">
        <v>466</v>
      </c>
      <c r="E1036" t="s">
        <v>1016</v>
      </c>
      <c r="F1036" t="s">
        <v>1017</v>
      </c>
      <c r="G1036" s="224" t="s">
        <v>273</v>
      </c>
      <c r="H1036" s="155" t="s">
        <v>1128</v>
      </c>
      <c r="I1036" s="38">
        <v>45.9</v>
      </c>
      <c r="J1036" s="38">
        <v>-130</v>
      </c>
      <c r="K1036" s="38">
        <v>9</v>
      </c>
      <c r="L1036" s="38">
        <v>2013</v>
      </c>
      <c r="M1036" s="155" t="s">
        <v>2344</v>
      </c>
      <c r="N1036" s="157">
        <v>41524.084722222222</v>
      </c>
      <c r="O1036" s="184">
        <v>41524.130555555559</v>
      </c>
      <c r="P1036" s="157">
        <v>41524.734027777777</v>
      </c>
      <c r="Q1036" s="157">
        <v>41524.802083333336</v>
      </c>
      <c r="R1036" s="185" t="s">
        <v>2345</v>
      </c>
      <c r="S1036" s="239">
        <f t="shared" si="170"/>
        <v>0.60347222221753327</v>
      </c>
      <c r="T1036" s="239">
        <f t="shared" si="171"/>
        <v>0.71736111111385981</v>
      </c>
      <c r="U1036" s="21">
        <f t="shared" si="172"/>
        <v>3.6208333333051996</v>
      </c>
      <c r="V1036"/>
      <c r="W1036">
        <v>1538</v>
      </c>
      <c r="X1036" s="187" t="s">
        <v>2346</v>
      </c>
    </row>
    <row r="1037" spans="1:24">
      <c r="A1037" t="s">
        <v>18</v>
      </c>
      <c r="B1037" s="155" t="s">
        <v>2347</v>
      </c>
      <c r="C1037" t="s">
        <v>1015</v>
      </c>
      <c r="D1037" s="187" t="s">
        <v>466</v>
      </c>
      <c r="E1037" t="s">
        <v>1016</v>
      </c>
      <c r="F1037" t="s">
        <v>1017</v>
      </c>
      <c r="G1037" s="224" t="s">
        <v>273</v>
      </c>
      <c r="H1037" s="155" t="s">
        <v>1128</v>
      </c>
      <c r="I1037" s="38">
        <v>45.9</v>
      </c>
      <c r="J1037" s="38">
        <v>-130</v>
      </c>
      <c r="K1037" s="38">
        <v>9</v>
      </c>
      <c r="L1037" s="38">
        <v>2013</v>
      </c>
      <c r="M1037" s="155" t="s">
        <v>2347</v>
      </c>
      <c r="N1037" s="157">
        <v>41522.975694444445</v>
      </c>
      <c r="O1037" s="157">
        <v>41523.024305555555</v>
      </c>
      <c r="P1037" s="157">
        <v>41523.580555555556</v>
      </c>
      <c r="Q1037" s="157">
        <v>41523.636805555558</v>
      </c>
      <c r="R1037" s="185" t="s">
        <v>2348</v>
      </c>
      <c r="S1037" s="239">
        <f t="shared" si="170"/>
        <v>0.55625000000145519</v>
      </c>
      <c r="T1037" s="239">
        <f t="shared" si="171"/>
        <v>0.66111111111240461</v>
      </c>
      <c r="U1037" s="21">
        <f t="shared" si="172"/>
        <v>3.3375000000087311</v>
      </c>
      <c r="V1037"/>
      <c r="W1037">
        <v>1544</v>
      </c>
      <c r="X1037" s="187" t="s">
        <v>2349</v>
      </c>
    </row>
    <row r="1038" spans="1:24">
      <c r="A1038" t="s">
        <v>18</v>
      </c>
      <c r="B1038" s="225" t="s">
        <v>2350</v>
      </c>
      <c r="C1038" s="155" t="s">
        <v>1011</v>
      </c>
      <c r="D1038" t="s">
        <v>488</v>
      </c>
      <c r="E1038" t="s">
        <v>1012</v>
      </c>
      <c r="F1038" s="155" t="s">
        <v>931</v>
      </c>
      <c r="G1038" s="224" t="s">
        <v>273</v>
      </c>
      <c r="H1038" s="119" t="s">
        <v>898</v>
      </c>
      <c r="I1038" s="38">
        <v>47</v>
      </c>
      <c r="J1038" s="38">
        <v>-125.5</v>
      </c>
      <c r="K1038" s="38" t="s">
        <v>1013</v>
      </c>
      <c r="L1038" s="38">
        <v>2013</v>
      </c>
      <c r="M1038" s="225" t="s">
        <v>2350</v>
      </c>
      <c r="N1038" s="226">
        <v>41508.050694444442</v>
      </c>
      <c r="O1038" s="226">
        <v>41508.100694444445</v>
      </c>
      <c r="P1038" s="226">
        <v>41511.093055555553</v>
      </c>
      <c r="Q1038" s="227">
        <v>41511.157638888886</v>
      </c>
      <c r="R1038" s="126" t="s">
        <v>2351</v>
      </c>
      <c r="S1038" s="239">
        <f t="shared" ref="S1038:S1044" si="173">P1038 - O1038</f>
        <v>2.992361111108039</v>
      </c>
      <c r="T1038" s="239">
        <f t="shared" ref="T1038:T1044" si="174">Q1038 - N1038</f>
        <v>3.1069444444437977</v>
      </c>
      <c r="U1038" s="21">
        <f t="shared" ref="U1038:U1044" si="175">((VALUE(S1038)) * 24) * 0.25</f>
        <v>17.954166666648234</v>
      </c>
      <c r="V1038"/>
      <c r="W1038"/>
      <c r="X1038" s="155" t="s">
        <v>2352</v>
      </c>
    </row>
    <row r="1039" spans="1:24">
      <c r="A1039" t="s">
        <v>18</v>
      </c>
      <c r="B1039" s="187" t="s">
        <v>2353</v>
      </c>
      <c r="C1039" s="155" t="s">
        <v>1011</v>
      </c>
      <c r="D1039" t="s">
        <v>488</v>
      </c>
      <c r="E1039" t="s">
        <v>1012</v>
      </c>
      <c r="F1039" s="155" t="s">
        <v>931</v>
      </c>
      <c r="G1039" s="224" t="s">
        <v>273</v>
      </c>
      <c r="H1039" s="119" t="s">
        <v>898</v>
      </c>
      <c r="I1039" s="38">
        <v>47</v>
      </c>
      <c r="J1039" s="38">
        <v>-125.5</v>
      </c>
      <c r="K1039" s="38" t="s">
        <v>1013</v>
      </c>
      <c r="L1039" s="38">
        <v>2013</v>
      </c>
      <c r="M1039" s="187" t="s">
        <v>2353</v>
      </c>
      <c r="N1039" s="227">
        <v>41507.628472222219</v>
      </c>
      <c r="O1039" s="227">
        <v>41507.672222222223</v>
      </c>
      <c r="P1039" s="227">
        <v>41507.9375</v>
      </c>
      <c r="Q1039" s="227">
        <v>41507.96597222222</v>
      </c>
      <c r="R1039" s="126" t="s">
        <v>2354</v>
      </c>
      <c r="S1039" s="239">
        <f t="shared" si="173"/>
        <v>0.26527777777664596</v>
      </c>
      <c r="T1039" s="239">
        <f t="shared" si="174"/>
        <v>0.33750000000145519</v>
      </c>
      <c r="U1039" s="21">
        <f t="shared" si="175"/>
        <v>1.5916666666598758</v>
      </c>
      <c r="V1039"/>
      <c r="W1039">
        <v>1067</v>
      </c>
      <c r="X1039" s="206" t="s">
        <v>2355</v>
      </c>
    </row>
    <row r="1040" spans="1:24">
      <c r="A1040" t="s">
        <v>18</v>
      </c>
      <c r="B1040" s="187" t="s">
        <v>2356</v>
      </c>
      <c r="C1040" s="155" t="s">
        <v>1011</v>
      </c>
      <c r="D1040" t="s">
        <v>488</v>
      </c>
      <c r="E1040" t="s">
        <v>1012</v>
      </c>
      <c r="F1040" s="155" t="s">
        <v>931</v>
      </c>
      <c r="G1040" s="224" t="s">
        <v>273</v>
      </c>
      <c r="H1040" s="119" t="s">
        <v>898</v>
      </c>
      <c r="I1040" s="38">
        <v>47</v>
      </c>
      <c r="J1040" s="38">
        <v>-125.5</v>
      </c>
      <c r="K1040" s="38" t="s">
        <v>1013</v>
      </c>
      <c r="L1040" s="38">
        <v>2013</v>
      </c>
      <c r="M1040" s="187" t="s">
        <v>2356</v>
      </c>
      <c r="N1040" s="227">
        <v>41502.04791666667</v>
      </c>
      <c r="O1040" s="227">
        <v>41502.115277777775</v>
      </c>
      <c r="P1040" s="227">
        <v>41505.956250000003</v>
      </c>
      <c r="Q1040" s="227">
        <v>41506.011111111111</v>
      </c>
      <c r="R1040" s="126" t="s">
        <v>2351</v>
      </c>
      <c r="S1040" s="239">
        <f t="shared" si="173"/>
        <v>3.8409722222277196</v>
      </c>
      <c r="T1040" s="239">
        <f t="shared" si="174"/>
        <v>3.9631944444408873</v>
      </c>
      <c r="U1040" s="21">
        <f t="shared" si="175"/>
        <v>23.045833333366318</v>
      </c>
      <c r="V1040"/>
      <c r="W1040">
        <v>1918</v>
      </c>
      <c r="X1040" s="206" t="s">
        <v>2357</v>
      </c>
    </row>
    <row r="1041" spans="1:24">
      <c r="A1041" t="s">
        <v>18</v>
      </c>
      <c r="B1041" s="187" t="s">
        <v>2358</v>
      </c>
      <c r="C1041" s="155" t="s">
        <v>1011</v>
      </c>
      <c r="D1041" t="s">
        <v>488</v>
      </c>
      <c r="E1041" t="s">
        <v>1012</v>
      </c>
      <c r="F1041" s="155" t="s">
        <v>931</v>
      </c>
      <c r="G1041" s="224" t="s">
        <v>273</v>
      </c>
      <c r="H1041" s="119" t="s">
        <v>898</v>
      </c>
      <c r="I1041" s="38">
        <v>47</v>
      </c>
      <c r="J1041" s="38">
        <v>-125.5</v>
      </c>
      <c r="K1041" s="38" t="s">
        <v>1013</v>
      </c>
      <c r="L1041" s="38">
        <v>2013</v>
      </c>
      <c r="M1041" s="187" t="s">
        <v>2358</v>
      </c>
      <c r="N1041" s="227">
        <v>41501.666666666664</v>
      </c>
      <c r="O1041" s="227">
        <v>41501.699305555558</v>
      </c>
      <c r="P1041" s="227">
        <v>41501.934027777781</v>
      </c>
      <c r="Q1041" s="227">
        <v>41501.965277777781</v>
      </c>
      <c r="R1041" s="126" t="s">
        <v>2354</v>
      </c>
      <c r="S1041" s="239">
        <f t="shared" si="173"/>
        <v>0.23472222222335404</v>
      </c>
      <c r="T1041" s="239">
        <f t="shared" si="174"/>
        <v>0.29861111111677019</v>
      </c>
      <c r="U1041" s="21">
        <f t="shared" si="175"/>
        <v>1.4083333333401242</v>
      </c>
      <c r="V1041"/>
      <c r="W1041">
        <v>1052</v>
      </c>
      <c r="X1041" t="s">
        <v>2359</v>
      </c>
    </row>
    <row r="1042" spans="1:24">
      <c r="A1042" t="s">
        <v>18</v>
      </c>
      <c r="B1042" s="187" t="s">
        <v>2360</v>
      </c>
      <c r="C1042" s="155" t="s">
        <v>1011</v>
      </c>
      <c r="D1042" t="s">
        <v>488</v>
      </c>
      <c r="E1042" t="s">
        <v>1012</v>
      </c>
      <c r="F1042" s="155" t="s">
        <v>931</v>
      </c>
      <c r="G1042" s="224" t="s">
        <v>273</v>
      </c>
      <c r="H1042" s="119" t="s">
        <v>898</v>
      </c>
      <c r="I1042" s="38">
        <v>47</v>
      </c>
      <c r="J1042" s="38">
        <v>-125.5</v>
      </c>
      <c r="K1042" s="38" t="s">
        <v>1013</v>
      </c>
      <c r="L1042" s="38">
        <v>2013</v>
      </c>
      <c r="M1042" s="187" t="s">
        <v>2360</v>
      </c>
      <c r="N1042" s="227">
        <v>41496.731944444444</v>
      </c>
      <c r="O1042" s="227">
        <v>41496.755555555559</v>
      </c>
      <c r="P1042" s="227">
        <v>41499.118750000001</v>
      </c>
      <c r="Q1042" s="227">
        <v>41499.166666666664</v>
      </c>
      <c r="R1042" s="126" t="s">
        <v>2361</v>
      </c>
      <c r="S1042" s="239">
        <f t="shared" si="173"/>
        <v>2.3631944444423425</v>
      </c>
      <c r="T1042" s="239">
        <f t="shared" si="174"/>
        <v>2.4347222222204437</v>
      </c>
      <c r="U1042" s="21">
        <f t="shared" si="175"/>
        <v>14.179166666654055</v>
      </c>
      <c r="V1042"/>
      <c r="W1042">
        <v>2118</v>
      </c>
      <c r="X1042" t="s">
        <v>2362</v>
      </c>
    </row>
    <row r="1043" spans="1:24">
      <c r="A1043" t="s">
        <v>18</v>
      </c>
      <c r="B1043" s="187" t="s">
        <v>2363</v>
      </c>
      <c r="C1043" s="155" t="s">
        <v>1011</v>
      </c>
      <c r="D1043" t="s">
        <v>488</v>
      </c>
      <c r="E1043" t="s">
        <v>1012</v>
      </c>
      <c r="F1043" s="155" t="s">
        <v>931</v>
      </c>
      <c r="G1043" s="224" t="s">
        <v>273</v>
      </c>
      <c r="H1043" s="119" t="s">
        <v>898</v>
      </c>
      <c r="I1043" s="38">
        <v>47</v>
      </c>
      <c r="J1043" s="38">
        <v>-125.5</v>
      </c>
      <c r="K1043" s="38" t="s">
        <v>1013</v>
      </c>
      <c r="L1043" s="38">
        <v>2013</v>
      </c>
      <c r="M1043" s="187" t="s">
        <v>2363</v>
      </c>
      <c r="N1043" s="227">
        <v>41495.800000000003</v>
      </c>
      <c r="O1043" s="227">
        <v>41495.825694444444</v>
      </c>
      <c r="P1043" s="227">
        <v>41496.21597222222</v>
      </c>
      <c r="Q1043" s="227">
        <v>41496.255555555559</v>
      </c>
      <c r="R1043" s="126" t="s">
        <v>2361</v>
      </c>
      <c r="S1043" s="239">
        <f t="shared" si="173"/>
        <v>0.39027777777664596</v>
      </c>
      <c r="T1043" s="239">
        <f t="shared" si="174"/>
        <v>0.45555555555620231</v>
      </c>
      <c r="U1043" s="21">
        <f t="shared" si="175"/>
        <v>2.3416666666598758</v>
      </c>
      <c r="V1043"/>
      <c r="W1043">
        <v>563</v>
      </c>
      <c r="X1043" s="177" t="s">
        <v>2362</v>
      </c>
    </row>
    <row r="1044" spans="1:24">
      <c r="A1044" t="s">
        <v>18</v>
      </c>
      <c r="B1044" s="155" t="s">
        <v>2364</v>
      </c>
      <c r="C1044" s="155" t="s">
        <v>1011</v>
      </c>
      <c r="D1044" t="s">
        <v>488</v>
      </c>
      <c r="E1044" t="s">
        <v>1012</v>
      </c>
      <c r="F1044" s="155" t="s">
        <v>931</v>
      </c>
      <c r="G1044" s="224" t="s">
        <v>273</v>
      </c>
      <c r="H1044" s="119" t="s">
        <v>898</v>
      </c>
      <c r="I1044" s="38">
        <v>47</v>
      </c>
      <c r="J1044" s="38">
        <v>-125.5</v>
      </c>
      <c r="K1044" s="38" t="s">
        <v>1013</v>
      </c>
      <c r="L1044" s="38">
        <v>2013</v>
      </c>
      <c r="M1044" s="155" t="s">
        <v>2364</v>
      </c>
      <c r="N1044" s="227">
        <v>41489.650694444441</v>
      </c>
      <c r="O1044" s="228">
        <v>41489.695138888892</v>
      </c>
      <c r="P1044" s="227">
        <v>41493.786111111112</v>
      </c>
      <c r="Q1044" s="227">
        <v>41493.820833333331</v>
      </c>
      <c r="R1044" s="126" t="s">
        <v>2361</v>
      </c>
      <c r="S1044" s="239">
        <f t="shared" si="173"/>
        <v>4.0909722222204437</v>
      </c>
      <c r="T1044" s="239">
        <f t="shared" si="174"/>
        <v>4.1701388888905058</v>
      </c>
      <c r="U1044" s="21">
        <f t="shared" si="175"/>
        <v>24.545833333322662</v>
      </c>
      <c r="V1044"/>
      <c r="W1044">
        <v>2117</v>
      </c>
      <c r="X1044" t="s">
        <v>2362</v>
      </c>
    </row>
    <row r="1045" spans="1:24">
      <c r="A1045" t="s">
        <v>18</v>
      </c>
      <c r="B1045" s="155" t="s">
        <v>2365</v>
      </c>
      <c r="C1045" t="s">
        <v>1007</v>
      </c>
      <c r="D1045" t="s">
        <v>488</v>
      </c>
      <c r="E1045" t="s">
        <v>1008</v>
      </c>
      <c r="F1045" t="s">
        <v>2366</v>
      </c>
      <c r="G1045" s="224" t="s">
        <v>273</v>
      </c>
      <c r="H1045" t="s">
        <v>1009</v>
      </c>
      <c r="I1045" s="126" t="s">
        <v>2367</v>
      </c>
      <c r="J1045" s="194">
        <v>-127</v>
      </c>
      <c r="K1045" s="38">
        <v>9</v>
      </c>
      <c r="L1045" s="38">
        <v>2013</v>
      </c>
      <c r="M1045" s="155" t="s">
        <v>2365</v>
      </c>
      <c r="N1045" s="157">
        <v>41479.631249999999</v>
      </c>
      <c r="O1045" s="184">
        <v>41479.697916666664</v>
      </c>
      <c r="P1045" s="184">
        <v>41480.935416666667</v>
      </c>
      <c r="Q1045" s="157">
        <v>41481.00277777778</v>
      </c>
      <c r="R1045" s="218" t="s">
        <v>2368</v>
      </c>
      <c r="S1045" s="239">
        <f t="shared" ref="S1045:S1053" si="176">P1045 - O1045</f>
        <v>1.2375000000029104</v>
      </c>
      <c r="T1045" s="239">
        <f t="shared" ref="T1045:T1053" si="177">Q1045 - N1045</f>
        <v>1.3715277777810115</v>
      </c>
      <c r="U1045" s="21">
        <f t="shared" ref="U1045:U1053" si="178">((VALUE(S1045)) * 24) * 0.25</f>
        <v>7.4250000000174623</v>
      </c>
      <c r="V1045"/>
      <c r="W1045">
        <v>2615</v>
      </c>
      <c r="X1045"/>
    </row>
    <row r="1046" spans="1:24">
      <c r="A1046" t="s">
        <v>18</v>
      </c>
      <c r="B1046" s="155" t="s">
        <v>2369</v>
      </c>
      <c r="C1046" t="s">
        <v>1007</v>
      </c>
      <c r="D1046" t="s">
        <v>488</v>
      </c>
      <c r="E1046" t="s">
        <v>1008</v>
      </c>
      <c r="F1046" t="s">
        <v>2366</v>
      </c>
      <c r="G1046" s="224" t="s">
        <v>273</v>
      </c>
      <c r="H1046" t="s">
        <v>1009</v>
      </c>
      <c r="I1046" s="126" t="s">
        <v>2367</v>
      </c>
      <c r="J1046" s="194">
        <v>-127</v>
      </c>
      <c r="K1046" s="38">
        <v>9</v>
      </c>
      <c r="L1046" s="38">
        <v>2013</v>
      </c>
      <c r="M1046" s="155" t="s">
        <v>2369</v>
      </c>
      <c r="N1046" s="184">
        <v>41478.674305555556</v>
      </c>
      <c r="O1046" s="157">
        <v>41478.740972222222</v>
      </c>
      <c r="P1046" s="157">
        <v>41478.827777777777</v>
      </c>
      <c r="Q1046" s="157">
        <v>41478.89166666667</v>
      </c>
      <c r="R1046" s="218" t="s">
        <v>2370</v>
      </c>
      <c r="S1046" s="239">
        <f t="shared" si="176"/>
        <v>8.6805555554747116E-2</v>
      </c>
      <c r="T1046" s="239">
        <f t="shared" si="177"/>
        <v>0.21736111111385981</v>
      </c>
      <c r="U1046" s="21">
        <f t="shared" si="178"/>
        <v>0.52083333332848269</v>
      </c>
      <c r="V1046"/>
      <c r="W1046">
        <v>2661</v>
      </c>
      <c r="X1046" s="187" t="s">
        <v>2371</v>
      </c>
    </row>
    <row r="1047" spans="1:24">
      <c r="A1047" t="s">
        <v>18</v>
      </c>
      <c r="B1047" s="155" t="s">
        <v>2372</v>
      </c>
      <c r="C1047" t="s">
        <v>1007</v>
      </c>
      <c r="D1047" t="s">
        <v>488</v>
      </c>
      <c r="E1047" t="s">
        <v>1008</v>
      </c>
      <c r="F1047" t="s">
        <v>2366</v>
      </c>
      <c r="G1047" s="224" t="s">
        <v>273</v>
      </c>
      <c r="H1047" t="s">
        <v>1009</v>
      </c>
      <c r="I1047" s="126" t="s">
        <v>2367</v>
      </c>
      <c r="J1047" s="194">
        <v>-127</v>
      </c>
      <c r="K1047" s="38">
        <v>9</v>
      </c>
      <c r="L1047" s="38">
        <v>2013</v>
      </c>
      <c r="M1047" s="155" t="s">
        <v>2372</v>
      </c>
      <c r="N1047" s="157">
        <v>41477.056250000001</v>
      </c>
      <c r="O1047" s="157">
        <v>41477.12222222222</v>
      </c>
      <c r="P1047" s="157">
        <v>41477.936111111114</v>
      </c>
      <c r="Q1047" s="157">
        <v>41478.318749999999</v>
      </c>
      <c r="R1047" s="218" t="s">
        <v>2373</v>
      </c>
      <c r="S1047" s="239">
        <f t="shared" si="176"/>
        <v>0.81388888889341615</v>
      </c>
      <c r="T1047" s="239">
        <f t="shared" si="177"/>
        <v>1.2624999999970896</v>
      </c>
      <c r="U1047" s="21">
        <f t="shared" si="178"/>
        <v>4.8833333333604969</v>
      </c>
      <c r="V1047"/>
      <c r="W1047">
        <v>2662</v>
      </c>
      <c r="X1047" s="187" t="s">
        <v>2374</v>
      </c>
    </row>
    <row r="1048" spans="1:24">
      <c r="A1048" t="s">
        <v>18</v>
      </c>
      <c r="B1048" s="155" t="s">
        <v>2375</v>
      </c>
      <c r="C1048" t="s">
        <v>1007</v>
      </c>
      <c r="D1048" t="s">
        <v>488</v>
      </c>
      <c r="E1048" t="s">
        <v>1008</v>
      </c>
      <c r="F1048" t="s">
        <v>2366</v>
      </c>
      <c r="G1048" s="224" t="s">
        <v>273</v>
      </c>
      <c r="H1048" t="s">
        <v>1009</v>
      </c>
      <c r="I1048" s="126" t="s">
        <v>2367</v>
      </c>
      <c r="J1048" s="194">
        <v>-127</v>
      </c>
      <c r="K1048" s="38">
        <v>9</v>
      </c>
      <c r="L1048" s="38">
        <v>2013</v>
      </c>
      <c r="M1048" s="155" t="s">
        <v>2375</v>
      </c>
      <c r="N1048" s="157">
        <v>41475.79791666667</v>
      </c>
      <c r="O1048" s="157">
        <v>41475.863194444442</v>
      </c>
      <c r="P1048" s="157">
        <v>41476.472222222219</v>
      </c>
      <c r="Q1048" s="157">
        <v>41476.543055555558</v>
      </c>
      <c r="R1048" s="218" t="s">
        <v>2376</v>
      </c>
      <c r="S1048" s="239">
        <f t="shared" si="176"/>
        <v>0.60902777777664596</v>
      </c>
      <c r="T1048" s="239">
        <f t="shared" si="177"/>
        <v>0.74513888888759539</v>
      </c>
      <c r="U1048" s="21">
        <f t="shared" si="178"/>
        <v>3.6541666666598758</v>
      </c>
      <c r="V1048"/>
      <c r="W1048">
        <v>2662</v>
      </c>
      <c r="X1048" s="187" t="s">
        <v>2377</v>
      </c>
    </row>
    <row r="1049" spans="1:24">
      <c r="A1049" t="s">
        <v>18</v>
      </c>
      <c r="B1049" s="155" t="s">
        <v>2378</v>
      </c>
      <c r="C1049" t="s">
        <v>1007</v>
      </c>
      <c r="D1049" t="s">
        <v>488</v>
      </c>
      <c r="E1049" t="s">
        <v>1008</v>
      </c>
      <c r="F1049" t="s">
        <v>2366</v>
      </c>
      <c r="G1049" s="224" t="s">
        <v>273</v>
      </c>
      <c r="H1049" t="s">
        <v>1009</v>
      </c>
      <c r="I1049" s="126" t="s">
        <v>2367</v>
      </c>
      <c r="J1049" s="194">
        <v>-127</v>
      </c>
      <c r="K1049" s="38">
        <v>9</v>
      </c>
      <c r="L1049" s="38">
        <v>2013</v>
      </c>
      <c r="M1049" s="155" t="s">
        <v>2378</v>
      </c>
      <c r="N1049" s="157">
        <v>41474.682638888888</v>
      </c>
      <c r="O1049" s="157">
        <v>41474.751388888886</v>
      </c>
      <c r="P1049" s="157">
        <v>41475.23541666667</v>
      </c>
      <c r="Q1049" s="184">
        <v>41475.301388888889</v>
      </c>
      <c r="R1049" s="218" t="s">
        <v>2379</v>
      </c>
      <c r="S1049" s="239">
        <f t="shared" si="176"/>
        <v>0.48402777778392192</v>
      </c>
      <c r="T1049" s="239">
        <f t="shared" si="177"/>
        <v>0.61875000000145519</v>
      </c>
      <c r="U1049" s="21">
        <f t="shared" si="178"/>
        <v>2.9041666667035315</v>
      </c>
      <c r="V1049"/>
      <c r="W1049">
        <v>2661</v>
      </c>
      <c r="X1049" s="187" t="s">
        <v>2380</v>
      </c>
    </row>
    <row r="1050" spans="1:24">
      <c r="A1050" t="s">
        <v>18</v>
      </c>
      <c r="B1050" s="155" t="s">
        <v>2381</v>
      </c>
      <c r="C1050" t="s">
        <v>1007</v>
      </c>
      <c r="D1050" t="s">
        <v>488</v>
      </c>
      <c r="E1050" t="s">
        <v>1008</v>
      </c>
      <c r="F1050" t="s">
        <v>2366</v>
      </c>
      <c r="G1050" s="224" t="s">
        <v>273</v>
      </c>
      <c r="H1050" t="s">
        <v>1009</v>
      </c>
      <c r="I1050" s="126" t="s">
        <v>2367</v>
      </c>
      <c r="J1050" s="194">
        <v>-127</v>
      </c>
      <c r="K1050" s="38">
        <v>9</v>
      </c>
      <c r="L1050" s="38">
        <v>2013</v>
      </c>
      <c r="M1050" s="155" t="s">
        <v>2381</v>
      </c>
      <c r="N1050" s="157">
        <v>41473.556944444441</v>
      </c>
      <c r="O1050" s="184">
        <v>41473.621527777781</v>
      </c>
      <c r="P1050" s="157">
        <v>41474.138888888891</v>
      </c>
      <c r="Q1050" s="157">
        <v>41474.201388888891</v>
      </c>
      <c r="R1050" s="218" t="s">
        <v>2382</v>
      </c>
      <c r="S1050" s="239">
        <f t="shared" si="176"/>
        <v>0.51736111110949423</v>
      </c>
      <c r="T1050" s="239">
        <f t="shared" si="177"/>
        <v>0.64444444444961846</v>
      </c>
      <c r="U1050" s="21">
        <f t="shared" si="178"/>
        <v>3.1041666666569654</v>
      </c>
      <c r="V1050"/>
      <c r="W1050">
        <v>2661</v>
      </c>
      <c r="X1050" s="187" t="s">
        <v>2383</v>
      </c>
    </row>
    <row r="1051" spans="1:24">
      <c r="A1051" t="s">
        <v>18</v>
      </c>
      <c r="B1051" s="155" t="s">
        <v>2384</v>
      </c>
      <c r="C1051" t="s">
        <v>1007</v>
      </c>
      <c r="D1051" t="s">
        <v>488</v>
      </c>
      <c r="E1051" t="s">
        <v>1008</v>
      </c>
      <c r="F1051" t="s">
        <v>2366</v>
      </c>
      <c r="G1051" s="224" t="s">
        <v>273</v>
      </c>
      <c r="H1051" t="s">
        <v>1009</v>
      </c>
      <c r="I1051" s="126" t="s">
        <v>2367</v>
      </c>
      <c r="J1051" s="194">
        <v>-127</v>
      </c>
      <c r="K1051" s="38">
        <v>9</v>
      </c>
      <c r="L1051" s="38">
        <v>2013</v>
      </c>
      <c r="M1051" s="155" t="s">
        <v>2384</v>
      </c>
      <c r="N1051" s="157">
        <v>41472.293055555558</v>
      </c>
      <c r="O1051" s="157">
        <v>41472.361111111109</v>
      </c>
      <c r="P1051" s="157">
        <v>41472.935416666667</v>
      </c>
      <c r="Q1051" s="157">
        <v>41473.000694444447</v>
      </c>
      <c r="R1051" s="218" t="s">
        <v>2385</v>
      </c>
      <c r="S1051" s="239">
        <f t="shared" si="176"/>
        <v>0.5743055555576575</v>
      </c>
      <c r="T1051" s="239">
        <f t="shared" si="177"/>
        <v>0.70763888888905058</v>
      </c>
      <c r="U1051" s="21">
        <f t="shared" si="178"/>
        <v>3.445833333345945</v>
      </c>
      <c r="V1051"/>
      <c r="W1051">
        <v>2661</v>
      </c>
      <c r="X1051" s="187" t="s">
        <v>2386</v>
      </c>
    </row>
    <row r="1052" spans="1:24">
      <c r="A1052" t="s">
        <v>18</v>
      </c>
      <c r="B1052" s="155" t="s">
        <v>2387</v>
      </c>
      <c r="C1052" t="s">
        <v>1007</v>
      </c>
      <c r="D1052" t="s">
        <v>488</v>
      </c>
      <c r="E1052" t="s">
        <v>1008</v>
      </c>
      <c r="F1052" t="s">
        <v>2366</v>
      </c>
      <c r="G1052" s="224" t="s">
        <v>273</v>
      </c>
      <c r="H1052" t="s">
        <v>1009</v>
      </c>
      <c r="I1052" s="126" t="s">
        <v>2367</v>
      </c>
      <c r="J1052" s="194">
        <v>-127</v>
      </c>
      <c r="K1052" s="38">
        <v>9</v>
      </c>
      <c r="L1052" s="38">
        <v>2013</v>
      </c>
      <c r="M1052" s="155" t="s">
        <v>2387</v>
      </c>
      <c r="N1052" s="157">
        <v>41470.90347222222</v>
      </c>
      <c r="O1052" s="157">
        <v>41470.96597222222</v>
      </c>
      <c r="P1052" s="157">
        <v>41471.667361111111</v>
      </c>
      <c r="Q1052" s="157">
        <v>41471.765972222223</v>
      </c>
      <c r="R1052" s="218" t="s">
        <v>2388</v>
      </c>
      <c r="S1052" s="239">
        <f t="shared" si="176"/>
        <v>0.70138888889050577</v>
      </c>
      <c r="T1052" s="239">
        <f t="shared" si="177"/>
        <v>0.86250000000291038</v>
      </c>
      <c r="U1052" s="21">
        <f t="shared" si="178"/>
        <v>4.2083333333430346</v>
      </c>
      <c r="V1052"/>
      <c r="W1052">
        <v>2661</v>
      </c>
      <c r="X1052" s="187" t="s">
        <v>2380</v>
      </c>
    </row>
    <row r="1053" spans="1:24">
      <c r="A1053" t="s">
        <v>18</v>
      </c>
      <c r="B1053" s="155" t="s">
        <v>2389</v>
      </c>
      <c r="C1053" t="s">
        <v>1007</v>
      </c>
      <c r="D1053" t="s">
        <v>488</v>
      </c>
      <c r="E1053" t="s">
        <v>1008</v>
      </c>
      <c r="F1053" t="s">
        <v>2366</v>
      </c>
      <c r="G1053" s="224" t="s">
        <v>273</v>
      </c>
      <c r="H1053" t="s">
        <v>1009</v>
      </c>
      <c r="I1053" s="126" t="s">
        <v>2367</v>
      </c>
      <c r="J1053" s="194">
        <v>-127</v>
      </c>
      <c r="K1053" s="38">
        <v>9</v>
      </c>
      <c r="L1053" s="38">
        <v>2013</v>
      </c>
      <c r="M1053" s="155" t="s">
        <v>2389</v>
      </c>
      <c r="N1053" s="157">
        <v>41469.630555555559</v>
      </c>
      <c r="O1053" s="157">
        <v>41469.696527777778</v>
      </c>
      <c r="P1053" s="157">
        <v>41470.25</v>
      </c>
      <c r="Q1053" s="157">
        <v>41470.326388888891</v>
      </c>
      <c r="R1053" s="218" t="s">
        <v>2370</v>
      </c>
      <c r="S1053" s="239">
        <f t="shared" si="176"/>
        <v>0.55347222222189885</v>
      </c>
      <c r="T1053" s="239">
        <f t="shared" si="177"/>
        <v>0.69583333333139308</v>
      </c>
      <c r="U1053" s="21">
        <f t="shared" si="178"/>
        <v>3.3208333333313931</v>
      </c>
      <c r="V1053"/>
      <c r="W1053">
        <v>2661</v>
      </c>
      <c r="X1053" s="187" t="s">
        <v>2380</v>
      </c>
    </row>
    <row r="1054" spans="1:24">
      <c r="A1054" t="s">
        <v>18</v>
      </c>
      <c r="B1054" s="155" t="s">
        <v>2390</v>
      </c>
      <c r="C1054" t="s">
        <v>1001</v>
      </c>
      <c r="D1054" t="s">
        <v>488</v>
      </c>
      <c r="E1054" t="s">
        <v>1002</v>
      </c>
      <c r="F1054" t="s">
        <v>1003</v>
      </c>
      <c r="G1054" s="224" t="s">
        <v>273</v>
      </c>
      <c r="H1054" s="187" t="s">
        <v>1004</v>
      </c>
      <c r="I1054" s="126" t="s">
        <v>2391</v>
      </c>
      <c r="J1054" s="38">
        <v>-124.5</v>
      </c>
      <c r="K1054" s="38">
        <v>10</v>
      </c>
      <c r="L1054" s="38">
        <v>2013</v>
      </c>
      <c r="M1054" s="155" t="s">
        <v>2390</v>
      </c>
      <c r="N1054" s="157">
        <v>41456.940972222219</v>
      </c>
      <c r="O1054" s="184">
        <v>41456.949305555558</v>
      </c>
      <c r="P1054" s="184">
        <v>41456.96875</v>
      </c>
      <c r="Q1054" s="157">
        <v>41456.984722222223</v>
      </c>
      <c r="R1054" s="182" t="s">
        <v>2392</v>
      </c>
      <c r="S1054" s="239">
        <f t="shared" ref="S1054:S1066" si="179">P1054 - O1054</f>
        <v>1.9444444442342501E-2</v>
      </c>
      <c r="T1054" s="239">
        <f t="shared" ref="T1054:T1066" si="180">Q1054 - N1054</f>
        <v>4.3750000004365575E-2</v>
      </c>
      <c r="U1054" s="21">
        <f t="shared" ref="U1054:U1066" si="181">((VALUE(S1054)) * 24) * 0.25</f>
        <v>0.11666666665405501</v>
      </c>
      <c r="V1054"/>
      <c r="W1054">
        <v>120</v>
      </c>
      <c r="X1054" s="187" t="s">
        <v>2393</v>
      </c>
    </row>
    <row r="1055" spans="1:24">
      <c r="A1055" t="s">
        <v>18</v>
      </c>
      <c r="B1055" s="155" t="s">
        <v>2394</v>
      </c>
      <c r="C1055" t="s">
        <v>1001</v>
      </c>
      <c r="D1055" t="s">
        <v>488</v>
      </c>
      <c r="E1055" t="s">
        <v>1002</v>
      </c>
      <c r="F1055" t="s">
        <v>1003</v>
      </c>
      <c r="G1055" s="224" t="s">
        <v>273</v>
      </c>
      <c r="H1055" s="187" t="s">
        <v>1004</v>
      </c>
      <c r="I1055" s="126" t="s">
        <v>2391</v>
      </c>
      <c r="J1055" s="38">
        <v>-124.5</v>
      </c>
      <c r="K1055" s="38">
        <v>10</v>
      </c>
      <c r="L1055" s="38">
        <v>2013</v>
      </c>
      <c r="M1055" s="155" t="s">
        <v>2394</v>
      </c>
      <c r="N1055" s="184">
        <v>41456.532638888886</v>
      </c>
      <c r="O1055" s="157">
        <v>41456.549305555556</v>
      </c>
      <c r="P1055" s="157">
        <v>41456.589583333334</v>
      </c>
      <c r="Q1055" s="157">
        <v>41456.648611111108</v>
      </c>
      <c r="R1055" s="185" t="s">
        <v>2395</v>
      </c>
      <c r="S1055" s="239">
        <f t="shared" si="179"/>
        <v>4.0277777778101154E-2</v>
      </c>
      <c r="T1055" s="239">
        <f t="shared" si="180"/>
        <v>0.11597222222189885</v>
      </c>
      <c r="U1055" s="21">
        <f t="shared" si="181"/>
        <v>0.24166666666860692</v>
      </c>
      <c r="V1055"/>
      <c r="W1055">
        <v>354</v>
      </c>
      <c r="X1055" s="187" t="s">
        <v>2396</v>
      </c>
    </row>
    <row r="1056" spans="1:24">
      <c r="A1056" t="s">
        <v>18</v>
      </c>
      <c r="B1056" s="155" t="s">
        <v>2397</v>
      </c>
      <c r="C1056" t="s">
        <v>1001</v>
      </c>
      <c r="D1056" t="s">
        <v>488</v>
      </c>
      <c r="E1056" t="s">
        <v>1002</v>
      </c>
      <c r="F1056" t="s">
        <v>1003</v>
      </c>
      <c r="G1056" s="224" t="s">
        <v>273</v>
      </c>
      <c r="H1056" s="187" t="s">
        <v>1004</v>
      </c>
      <c r="I1056" s="126" t="s">
        <v>2391</v>
      </c>
      <c r="J1056" s="38">
        <v>-124.5</v>
      </c>
      <c r="K1056" s="38">
        <v>10</v>
      </c>
      <c r="L1056" s="38">
        <v>2013</v>
      </c>
      <c r="M1056" s="155" t="s">
        <v>2397</v>
      </c>
      <c r="N1056" s="157">
        <v>41455.798611111109</v>
      </c>
      <c r="O1056" s="157">
        <v>41455.824999999997</v>
      </c>
      <c r="P1056" s="157">
        <v>41455.864583333336</v>
      </c>
      <c r="Q1056" s="157">
        <v>41455.896527777775</v>
      </c>
      <c r="R1056" s="185" t="s">
        <v>2398</v>
      </c>
      <c r="S1056" s="239">
        <f t="shared" si="179"/>
        <v>3.9583333338669036E-2</v>
      </c>
      <c r="T1056" s="239">
        <f t="shared" si="180"/>
        <v>9.7916666665696539E-2</v>
      </c>
      <c r="U1056" s="21">
        <f t="shared" si="181"/>
        <v>0.23750000003201421</v>
      </c>
      <c r="V1056"/>
      <c r="W1056">
        <v>826</v>
      </c>
      <c r="X1056" s="187" t="s">
        <v>2396</v>
      </c>
    </row>
    <row r="1057" spans="1:24">
      <c r="A1057" t="s">
        <v>18</v>
      </c>
      <c r="B1057" s="155" t="s">
        <v>2399</v>
      </c>
      <c r="C1057" t="s">
        <v>1001</v>
      </c>
      <c r="D1057" t="s">
        <v>488</v>
      </c>
      <c r="E1057" t="s">
        <v>1002</v>
      </c>
      <c r="F1057" t="s">
        <v>1003</v>
      </c>
      <c r="G1057" s="224" t="s">
        <v>273</v>
      </c>
      <c r="H1057" s="187" t="s">
        <v>1004</v>
      </c>
      <c r="I1057" s="126" t="s">
        <v>2391</v>
      </c>
      <c r="J1057" s="38">
        <v>-124.5</v>
      </c>
      <c r="K1057" s="38">
        <v>10</v>
      </c>
      <c r="L1057" s="38">
        <v>2013</v>
      </c>
      <c r="M1057" s="155" t="s">
        <v>2399</v>
      </c>
      <c r="N1057" s="157">
        <v>41454.943749999999</v>
      </c>
      <c r="O1057" s="157">
        <v>41454.972916666666</v>
      </c>
      <c r="P1057" s="157">
        <v>41455.034722222219</v>
      </c>
      <c r="Q1057" s="157">
        <v>41455.068749999999</v>
      </c>
      <c r="R1057" s="185" t="s">
        <v>2400</v>
      </c>
      <c r="S1057" s="239">
        <f t="shared" si="179"/>
        <v>6.1805555553291924E-2</v>
      </c>
      <c r="T1057" s="239">
        <f t="shared" si="180"/>
        <v>0.125</v>
      </c>
      <c r="U1057" s="21">
        <f t="shared" si="181"/>
        <v>0.37083333331975155</v>
      </c>
      <c r="V1057"/>
      <c r="W1057">
        <v>892</v>
      </c>
      <c r="X1057" s="187" t="s">
        <v>2396</v>
      </c>
    </row>
    <row r="1058" spans="1:24">
      <c r="A1058" t="s">
        <v>18</v>
      </c>
      <c r="B1058" s="155" t="s">
        <v>2401</v>
      </c>
      <c r="C1058" t="s">
        <v>1001</v>
      </c>
      <c r="D1058" t="s">
        <v>488</v>
      </c>
      <c r="E1058" t="s">
        <v>1002</v>
      </c>
      <c r="F1058" t="s">
        <v>1003</v>
      </c>
      <c r="G1058" s="224" t="s">
        <v>273</v>
      </c>
      <c r="H1058" s="187" t="s">
        <v>1004</v>
      </c>
      <c r="I1058" s="126" t="s">
        <v>2391</v>
      </c>
      <c r="J1058" s="38">
        <v>-124.5</v>
      </c>
      <c r="K1058" s="38">
        <v>10</v>
      </c>
      <c r="L1058" s="38">
        <v>2013</v>
      </c>
      <c r="M1058" s="155" t="s">
        <v>2401</v>
      </c>
      <c r="N1058" s="157">
        <v>41454.657638888886</v>
      </c>
      <c r="O1058" s="157">
        <v>41454.673611111109</v>
      </c>
      <c r="P1058" s="157">
        <v>41454.703472222223</v>
      </c>
      <c r="Q1058" s="184">
        <v>41454.732638888891</v>
      </c>
      <c r="R1058" s="185" t="s">
        <v>2402</v>
      </c>
      <c r="S1058" s="239">
        <f t="shared" si="179"/>
        <v>2.9861111113859806E-2</v>
      </c>
      <c r="T1058" s="239">
        <f t="shared" si="180"/>
        <v>7.5000000004365575E-2</v>
      </c>
      <c r="U1058" s="21">
        <f t="shared" si="181"/>
        <v>0.17916666668315884</v>
      </c>
      <c r="V1058"/>
      <c r="W1058">
        <v>415</v>
      </c>
      <c r="X1058" s="187" t="s">
        <v>2396</v>
      </c>
    </row>
    <row r="1059" spans="1:24">
      <c r="A1059" t="s">
        <v>18</v>
      </c>
      <c r="B1059" s="155" t="s">
        <v>2403</v>
      </c>
      <c r="C1059" t="s">
        <v>1001</v>
      </c>
      <c r="D1059" t="s">
        <v>488</v>
      </c>
      <c r="E1059" t="s">
        <v>1002</v>
      </c>
      <c r="F1059" t="s">
        <v>1003</v>
      </c>
      <c r="G1059" s="224" t="s">
        <v>273</v>
      </c>
      <c r="H1059" s="187" t="s">
        <v>1004</v>
      </c>
      <c r="I1059" s="126" t="s">
        <v>2391</v>
      </c>
      <c r="J1059" s="38">
        <v>-124.5</v>
      </c>
      <c r="K1059" s="38">
        <v>10</v>
      </c>
      <c r="L1059" s="38">
        <v>2013</v>
      </c>
      <c r="M1059" s="155" t="s">
        <v>2403</v>
      </c>
      <c r="N1059" s="157">
        <v>41454.320138888892</v>
      </c>
      <c r="O1059" s="184">
        <v>41454.331944444442</v>
      </c>
      <c r="P1059" s="157">
        <v>41454.369444444441</v>
      </c>
      <c r="Q1059" s="157">
        <v>41454.396527777775</v>
      </c>
      <c r="R1059" s="185" t="s">
        <v>2404</v>
      </c>
      <c r="S1059" s="239">
        <f t="shared" si="179"/>
        <v>3.7499999998544808E-2</v>
      </c>
      <c r="T1059" s="239">
        <f t="shared" si="180"/>
        <v>7.6388888883229811E-2</v>
      </c>
      <c r="U1059" s="21">
        <f t="shared" si="181"/>
        <v>0.22499999999126885</v>
      </c>
      <c r="V1059"/>
      <c r="W1059">
        <v>214</v>
      </c>
      <c r="X1059" s="187" t="s">
        <v>2396</v>
      </c>
    </row>
    <row r="1060" spans="1:24">
      <c r="A1060" t="s">
        <v>18</v>
      </c>
      <c r="B1060" s="155" t="s">
        <v>2405</v>
      </c>
      <c r="C1060" t="s">
        <v>1001</v>
      </c>
      <c r="D1060" t="s">
        <v>488</v>
      </c>
      <c r="E1060" t="s">
        <v>1002</v>
      </c>
      <c r="F1060" t="s">
        <v>1003</v>
      </c>
      <c r="G1060" s="224" t="s">
        <v>273</v>
      </c>
      <c r="H1060" s="187" t="s">
        <v>1004</v>
      </c>
      <c r="I1060" s="126" t="s">
        <v>2391</v>
      </c>
      <c r="J1060" s="38">
        <v>-124.5</v>
      </c>
      <c r="K1060" s="38">
        <v>10</v>
      </c>
      <c r="L1060" s="38">
        <v>2013</v>
      </c>
      <c r="M1060" s="155" t="s">
        <v>2405</v>
      </c>
      <c r="N1060" s="157">
        <v>41453.836805555555</v>
      </c>
      <c r="O1060" s="157">
        <v>41453.85833333333</v>
      </c>
      <c r="P1060" s="157">
        <v>41453.915972222225</v>
      </c>
      <c r="Q1060" s="157">
        <v>41453.950694444444</v>
      </c>
      <c r="R1060" s="185" t="s">
        <v>2406</v>
      </c>
      <c r="S1060" s="239">
        <f t="shared" si="179"/>
        <v>5.7638888894871343E-2</v>
      </c>
      <c r="T1060" s="239">
        <f t="shared" si="180"/>
        <v>0.11388888888905058</v>
      </c>
      <c r="U1060" s="21">
        <f t="shared" si="181"/>
        <v>0.34583333336922806</v>
      </c>
      <c r="V1060"/>
      <c r="W1060">
        <v>673</v>
      </c>
      <c r="X1060" s="187" t="s">
        <v>2396</v>
      </c>
    </row>
    <row r="1061" spans="1:24">
      <c r="A1061" t="s">
        <v>18</v>
      </c>
      <c r="B1061" s="155" t="s">
        <v>2407</v>
      </c>
      <c r="C1061" t="s">
        <v>1001</v>
      </c>
      <c r="D1061" t="s">
        <v>488</v>
      </c>
      <c r="E1061" t="s">
        <v>1002</v>
      </c>
      <c r="F1061" t="s">
        <v>1003</v>
      </c>
      <c r="G1061" s="224" t="s">
        <v>273</v>
      </c>
      <c r="H1061" s="187" t="s">
        <v>1004</v>
      </c>
      <c r="I1061" s="126" t="s">
        <v>2391</v>
      </c>
      <c r="J1061" s="38">
        <v>-124.5</v>
      </c>
      <c r="K1061" s="38">
        <v>10</v>
      </c>
      <c r="L1061" s="38">
        <v>2013</v>
      </c>
      <c r="M1061" s="155" t="s">
        <v>2407</v>
      </c>
      <c r="N1061" s="157">
        <v>41453.600694444445</v>
      </c>
      <c r="O1061" s="157">
        <v>41453.609027777777</v>
      </c>
      <c r="P1061" s="157">
        <v>41453.631944444445</v>
      </c>
      <c r="Q1061" s="157">
        <v>41453.655555555553</v>
      </c>
      <c r="R1061" s="185" t="s">
        <v>2408</v>
      </c>
      <c r="S1061" s="239">
        <f t="shared" si="179"/>
        <v>2.2916666668606922E-2</v>
      </c>
      <c r="T1061" s="239">
        <f t="shared" si="180"/>
        <v>5.486111110803904E-2</v>
      </c>
      <c r="U1061" s="21">
        <f t="shared" si="181"/>
        <v>0.13750000001164153</v>
      </c>
      <c r="V1061"/>
      <c r="W1061">
        <v>283</v>
      </c>
      <c r="X1061" s="187" t="s">
        <v>2409</v>
      </c>
    </row>
    <row r="1062" spans="1:24">
      <c r="A1062" t="s">
        <v>18</v>
      </c>
      <c r="B1062" s="155" t="s">
        <v>2410</v>
      </c>
      <c r="C1062" t="s">
        <v>1001</v>
      </c>
      <c r="D1062" t="s">
        <v>488</v>
      </c>
      <c r="E1062" t="s">
        <v>1002</v>
      </c>
      <c r="F1062" t="s">
        <v>1003</v>
      </c>
      <c r="G1062" s="224" t="s">
        <v>273</v>
      </c>
      <c r="H1062" s="187" t="s">
        <v>1004</v>
      </c>
      <c r="I1062" s="126" t="s">
        <v>2391</v>
      </c>
      <c r="J1062" s="38">
        <v>-124.5</v>
      </c>
      <c r="K1062" s="38">
        <v>10</v>
      </c>
      <c r="L1062" s="38">
        <v>2013</v>
      </c>
      <c r="M1062" s="155" t="s">
        <v>2410</v>
      </c>
      <c r="N1062" s="157">
        <v>41453.495138888888</v>
      </c>
      <c r="O1062" s="157">
        <v>41453.512499999997</v>
      </c>
      <c r="P1062" s="157">
        <v>41453.540972222225</v>
      </c>
      <c r="Q1062" s="157">
        <v>41453.559027777781</v>
      </c>
      <c r="R1062" s="185" t="s">
        <v>2408</v>
      </c>
      <c r="S1062" s="239">
        <f t="shared" si="179"/>
        <v>2.8472222227719612E-2</v>
      </c>
      <c r="T1062" s="239">
        <f t="shared" si="180"/>
        <v>6.3888888893416151E-2</v>
      </c>
      <c r="U1062" s="21">
        <f t="shared" si="181"/>
        <v>0.17083333336631767</v>
      </c>
      <c r="V1062"/>
      <c r="W1062">
        <v>283</v>
      </c>
      <c r="X1062" s="187" t="s">
        <v>2396</v>
      </c>
    </row>
    <row r="1063" spans="1:24">
      <c r="A1063" t="s">
        <v>18</v>
      </c>
      <c r="B1063" s="155" t="s">
        <v>2411</v>
      </c>
      <c r="C1063" t="s">
        <v>1001</v>
      </c>
      <c r="D1063" t="s">
        <v>488</v>
      </c>
      <c r="E1063" t="s">
        <v>1002</v>
      </c>
      <c r="F1063" t="s">
        <v>1003</v>
      </c>
      <c r="G1063" s="224" t="s">
        <v>273</v>
      </c>
      <c r="H1063" s="187" t="s">
        <v>1004</v>
      </c>
      <c r="I1063" s="126" t="s">
        <v>2391</v>
      </c>
      <c r="J1063" s="38">
        <v>-124.5</v>
      </c>
      <c r="K1063" s="38">
        <v>10</v>
      </c>
      <c r="L1063" s="38">
        <v>2013</v>
      </c>
      <c r="M1063" s="155" t="s">
        <v>2411</v>
      </c>
      <c r="N1063" s="157">
        <v>41452.890277777777</v>
      </c>
      <c r="O1063" s="157">
        <v>41452.92083333333</v>
      </c>
      <c r="P1063" s="157">
        <v>41452.99722222222</v>
      </c>
      <c r="Q1063" s="157">
        <v>41453.026388888888</v>
      </c>
      <c r="R1063" s="185" t="s">
        <v>2412</v>
      </c>
      <c r="S1063" s="239">
        <f t="shared" si="179"/>
        <v>7.6388888890505768E-2</v>
      </c>
      <c r="T1063" s="239">
        <f t="shared" si="180"/>
        <v>0.13611111111094942</v>
      </c>
      <c r="U1063" s="21">
        <f t="shared" si="181"/>
        <v>0.45833333334303461</v>
      </c>
      <c r="V1063"/>
      <c r="W1063">
        <v>908</v>
      </c>
      <c r="X1063" s="187" t="s">
        <v>2396</v>
      </c>
    </row>
    <row r="1064" spans="1:24">
      <c r="A1064" t="s">
        <v>18</v>
      </c>
      <c r="B1064" s="155" t="s">
        <v>2413</v>
      </c>
      <c r="C1064" t="s">
        <v>1001</v>
      </c>
      <c r="D1064" t="s">
        <v>488</v>
      </c>
      <c r="E1064" t="s">
        <v>1002</v>
      </c>
      <c r="F1064" t="s">
        <v>1003</v>
      </c>
      <c r="G1064" s="224" t="s">
        <v>273</v>
      </c>
      <c r="H1064" s="187" t="s">
        <v>1004</v>
      </c>
      <c r="I1064" s="126" t="s">
        <v>2391</v>
      </c>
      <c r="J1064" s="38">
        <v>-124.5</v>
      </c>
      <c r="K1064" s="38">
        <v>10</v>
      </c>
      <c r="L1064" s="38">
        <v>2013</v>
      </c>
      <c r="M1064" s="155" t="s">
        <v>2413</v>
      </c>
      <c r="N1064" s="157">
        <v>41452.638194444444</v>
      </c>
      <c r="O1064" s="157">
        <v>41452.647916666669</v>
      </c>
      <c r="P1064" s="157">
        <v>41452.675000000003</v>
      </c>
      <c r="Q1064" s="157">
        <v>41452.694444444445</v>
      </c>
      <c r="R1064" s="185" t="s">
        <v>2414</v>
      </c>
      <c r="S1064" s="239">
        <f t="shared" si="179"/>
        <v>2.7083333334303461E-2</v>
      </c>
      <c r="T1064" s="239">
        <f t="shared" si="180"/>
        <v>5.6250000001455192E-2</v>
      </c>
      <c r="U1064" s="21">
        <f t="shared" si="181"/>
        <v>0.16250000000582077</v>
      </c>
      <c r="V1064"/>
      <c r="W1064">
        <v>139</v>
      </c>
      <c r="X1064" s="187" t="s">
        <v>2393</v>
      </c>
    </row>
    <row r="1065" spans="1:24">
      <c r="A1065" t="s">
        <v>18</v>
      </c>
      <c r="B1065" s="155" t="s">
        <v>2415</v>
      </c>
      <c r="C1065" t="s">
        <v>1001</v>
      </c>
      <c r="D1065" t="s">
        <v>488</v>
      </c>
      <c r="E1065" t="s">
        <v>1002</v>
      </c>
      <c r="F1065" t="s">
        <v>1003</v>
      </c>
      <c r="G1065" s="224" t="s">
        <v>273</v>
      </c>
      <c r="H1065" s="187" t="s">
        <v>1004</v>
      </c>
      <c r="I1065" s="126" t="s">
        <v>2391</v>
      </c>
      <c r="J1065" s="38">
        <v>-124.5</v>
      </c>
      <c r="K1065" s="38">
        <v>10</v>
      </c>
      <c r="L1065" s="38">
        <v>2013</v>
      </c>
      <c r="M1065" s="155" t="s">
        <v>2415</v>
      </c>
      <c r="N1065" s="157">
        <v>41452.076388888891</v>
      </c>
      <c r="O1065" s="157">
        <v>41452.106249999997</v>
      </c>
      <c r="P1065" s="157">
        <v>41452.152777777781</v>
      </c>
      <c r="Q1065" s="157">
        <v>41452.177777777775</v>
      </c>
      <c r="R1065" s="185" t="s">
        <v>2416</v>
      </c>
      <c r="S1065" s="239">
        <f t="shared" si="179"/>
        <v>4.652777778392192E-2</v>
      </c>
      <c r="T1065" s="239">
        <f t="shared" si="180"/>
        <v>0.101388888884685</v>
      </c>
      <c r="U1065" s="21">
        <f t="shared" si="181"/>
        <v>0.27916666670353152</v>
      </c>
      <c r="V1065"/>
      <c r="W1065">
        <v>716</v>
      </c>
      <c r="X1065" s="187" t="s">
        <v>2396</v>
      </c>
    </row>
    <row r="1066" spans="1:24">
      <c r="A1066" t="s">
        <v>18</v>
      </c>
      <c r="B1066" s="155" t="s">
        <v>2417</v>
      </c>
      <c r="C1066" t="s">
        <v>1001</v>
      </c>
      <c r="D1066" t="s">
        <v>488</v>
      </c>
      <c r="E1066" t="s">
        <v>1002</v>
      </c>
      <c r="F1066" t="s">
        <v>1003</v>
      </c>
      <c r="G1066" s="224" t="s">
        <v>273</v>
      </c>
      <c r="H1066" s="187" t="s">
        <v>1004</v>
      </c>
      <c r="I1066" s="126" t="s">
        <v>2391</v>
      </c>
      <c r="J1066" s="38">
        <v>-124.5</v>
      </c>
      <c r="K1066" s="38">
        <v>10</v>
      </c>
      <c r="L1066" s="38">
        <v>2013</v>
      </c>
      <c r="M1066" s="155" t="s">
        <v>2417</v>
      </c>
      <c r="N1066" s="157">
        <v>41451.595138888886</v>
      </c>
      <c r="O1066" s="157">
        <v>41451.618055555555</v>
      </c>
      <c r="P1066" s="157">
        <v>41451.67083333333</v>
      </c>
      <c r="Q1066" s="157">
        <v>41451.695138888892</v>
      </c>
      <c r="R1066" s="185" t="s">
        <v>2418</v>
      </c>
      <c r="S1066" s="239">
        <f t="shared" si="179"/>
        <v>5.2777777775190771E-2</v>
      </c>
      <c r="T1066" s="239">
        <f t="shared" si="180"/>
        <v>0.10000000000582077</v>
      </c>
      <c r="U1066" s="21">
        <f t="shared" si="181"/>
        <v>0.31666666665114462</v>
      </c>
      <c r="V1066"/>
      <c r="W1066">
        <v>350</v>
      </c>
      <c r="X1066" s="187" t="s">
        <v>2396</v>
      </c>
    </row>
    <row r="1067" spans="1:24">
      <c r="A1067" t="s">
        <v>18</v>
      </c>
      <c r="B1067" s="155" t="s">
        <v>2419</v>
      </c>
      <c r="C1067" t="s">
        <v>994</v>
      </c>
      <c r="D1067" s="119" t="s">
        <v>1487</v>
      </c>
      <c r="E1067" t="s">
        <v>995</v>
      </c>
      <c r="F1067" s="155" t="s">
        <v>2420</v>
      </c>
      <c r="G1067" s="155" t="s">
        <v>284</v>
      </c>
      <c r="H1067" s="179" t="s">
        <v>997</v>
      </c>
      <c r="I1067" s="38">
        <v>37</v>
      </c>
      <c r="J1067" s="38">
        <v>-74</v>
      </c>
      <c r="K1067" s="38">
        <v>18</v>
      </c>
      <c r="L1067" s="38">
        <v>2013</v>
      </c>
      <c r="M1067" s="155" t="s">
        <v>2419</v>
      </c>
      <c r="N1067" s="157">
        <v>41417.84375</v>
      </c>
      <c r="O1067" s="184">
        <v>41417.876388888886</v>
      </c>
      <c r="P1067" s="157">
        <v>41418.013194444444</v>
      </c>
      <c r="Q1067" s="157">
        <v>41418.027777777781</v>
      </c>
      <c r="R1067" s="179" t="s">
        <v>893</v>
      </c>
      <c r="S1067" s="239">
        <f>P1067 - O1067</f>
        <v>0.1368055555576575</v>
      </c>
      <c r="T1067" s="239">
        <f>Q1067 - N1067</f>
        <v>0.18402777778101154</v>
      </c>
      <c r="U1067" s="21">
        <f>((VALUE(S1067)) * 24) * 0.25</f>
        <v>0.82083333334594499</v>
      </c>
      <c r="V1067"/>
      <c r="W1067">
        <v>114</v>
      </c>
      <c r="X1067" s="187" t="s">
        <v>2421</v>
      </c>
    </row>
    <row r="1068" spans="1:24">
      <c r="A1068" t="s">
        <v>18</v>
      </c>
      <c r="B1068" s="155" t="s">
        <v>2422</v>
      </c>
      <c r="C1068" t="s">
        <v>994</v>
      </c>
      <c r="D1068" s="119" t="s">
        <v>1487</v>
      </c>
      <c r="E1068" t="s">
        <v>995</v>
      </c>
      <c r="F1068" s="155" t="s">
        <v>2420</v>
      </c>
      <c r="G1068" s="155" t="s">
        <v>284</v>
      </c>
      <c r="H1068" s="179" t="s">
        <v>997</v>
      </c>
      <c r="I1068" s="38">
        <v>37</v>
      </c>
      <c r="J1068" s="38">
        <v>-74</v>
      </c>
      <c r="K1068" s="38">
        <v>18</v>
      </c>
      <c r="L1068" s="38">
        <v>2013</v>
      </c>
      <c r="M1068" s="155" t="s">
        <v>2422</v>
      </c>
      <c r="N1068" s="157">
        <v>41416.656944444447</v>
      </c>
      <c r="O1068" s="157">
        <v>41416.671527777777</v>
      </c>
      <c r="P1068" s="157">
        <v>41417.021527777775</v>
      </c>
      <c r="Q1068" s="157">
        <v>41417.036805555559</v>
      </c>
      <c r="R1068" s="179" t="s">
        <v>893</v>
      </c>
      <c r="S1068" s="239">
        <f>P1068 - O1068</f>
        <v>0.34999999999854481</v>
      </c>
      <c r="T1068" s="239">
        <f>Q1068 - N1068</f>
        <v>0.37986111111240461</v>
      </c>
      <c r="U1068" s="21">
        <f>((VALUE(S1068)) * 24) * 0.25</f>
        <v>2.0999999999912689</v>
      </c>
      <c r="V1068"/>
      <c r="W1068">
        <v>117</v>
      </c>
      <c r="X1068" s="187" t="s">
        <v>2423</v>
      </c>
    </row>
    <row r="1069" spans="1:24">
      <c r="A1069" t="s">
        <v>18</v>
      </c>
      <c r="B1069" s="155" t="s">
        <v>2424</v>
      </c>
      <c r="C1069" t="s">
        <v>994</v>
      </c>
      <c r="D1069" s="119" t="s">
        <v>1487</v>
      </c>
      <c r="E1069" t="s">
        <v>995</v>
      </c>
      <c r="F1069" s="155" t="s">
        <v>2420</v>
      </c>
      <c r="G1069" s="155" t="s">
        <v>284</v>
      </c>
      <c r="H1069" s="179" t="s">
        <v>997</v>
      </c>
      <c r="I1069" s="38">
        <v>37</v>
      </c>
      <c r="J1069" s="38">
        <v>-74</v>
      </c>
      <c r="K1069" s="38">
        <v>18</v>
      </c>
      <c r="L1069" s="38">
        <v>2013</v>
      </c>
      <c r="M1069" s="155" t="s">
        <v>2424</v>
      </c>
      <c r="N1069" s="157">
        <v>41415.504861111112</v>
      </c>
      <c r="O1069" s="157">
        <v>41415.54583333333</v>
      </c>
      <c r="P1069" s="157">
        <v>41416.143750000003</v>
      </c>
      <c r="Q1069" s="157">
        <v>41416.161111111112</v>
      </c>
      <c r="R1069" s="179" t="s">
        <v>893</v>
      </c>
      <c r="S1069" s="239">
        <f>P1069 - O1069</f>
        <v>0.5979166666729725</v>
      </c>
      <c r="T1069" s="239">
        <f>Q1069 - N1069</f>
        <v>0.65625</v>
      </c>
      <c r="U1069" s="21">
        <f>((VALUE(S1069)) * 24) * 0.25</f>
        <v>3.587500000037835</v>
      </c>
      <c r="V1069"/>
      <c r="W1069">
        <v>123</v>
      </c>
      <c r="X1069" s="187" t="s">
        <v>2425</v>
      </c>
    </row>
    <row r="1070" spans="1:24">
      <c r="A1070" t="s">
        <v>18</v>
      </c>
      <c r="B1070" s="155" t="s">
        <v>2426</v>
      </c>
      <c r="C1070" t="s">
        <v>994</v>
      </c>
      <c r="D1070" s="119" t="s">
        <v>1487</v>
      </c>
      <c r="E1070" t="s">
        <v>995</v>
      </c>
      <c r="F1070" s="155" t="s">
        <v>2420</v>
      </c>
      <c r="G1070" s="155" t="s">
        <v>284</v>
      </c>
      <c r="H1070" s="179" t="s">
        <v>997</v>
      </c>
      <c r="I1070" s="38">
        <v>37</v>
      </c>
      <c r="J1070" s="38">
        <v>-74</v>
      </c>
      <c r="K1070" s="38">
        <v>18</v>
      </c>
      <c r="L1070" s="38">
        <v>2013</v>
      </c>
      <c r="M1070" s="155" t="s">
        <v>2426</v>
      </c>
      <c r="N1070" s="157">
        <v>41414.500694444447</v>
      </c>
      <c r="O1070" s="157">
        <v>41414.517361111109</v>
      </c>
      <c r="P1070" s="157">
        <v>41415.138194444444</v>
      </c>
      <c r="Q1070" s="157">
        <v>41415.15347222222</v>
      </c>
      <c r="R1070" s="179" t="s">
        <v>893</v>
      </c>
      <c r="S1070" s="239">
        <f>P1070 - O1070</f>
        <v>0.62083333333430346</v>
      </c>
      <c r="T1070" s="239">
        <f>Q1070 - N1070</f>
        <v>0.65277777777373558</v>
      </c>
      <c r="U1070" s="21">
        <f>((VALUE(S1070)) * 24) * 0.25</f>
        <v>3.7250000000058208</v>
      </c>
      <c r="V1070"/>
      <c r="W1070">
        <v>111</v>
      </c>
      <c r="X1070" s="187" t="s">
        <v>2427</v>
      </c>
    </row>
    <row r="1071" spans="1:24">
      <c r="A1071" t="s">
        <v>18</v>
      </c>
      <c r="B1071" s="155" t="s">
        <v>2428</v>
      </c>
      <c r="C1071" t="s">
        <v>994</v>
      </c>
      <c r="D1071" s="119" t="s">
        <v>1487</v>
      </c>
      <c r="E1071" t="s">
        <v>995</v>
      </c>
      <c r="F1071" s="155" t="s">
        <v>2420</v>
      </c>
      <c r="G1071" s="155" t="s">
        <v>284</v>
      </c>
      <c r="H1071" s="179" t="s">
        <v>997</v>
      </c>
      <c r="I1071" s="38">
        <v>37</v>
      </c>
      <c r="J1071" s="38">
        <v>-74</v>
      </c>
      <c r="K1071" s="38">
        <v>18</v>
      </c>
      <c r="L1071" s="38">
        <v>2013</v>
      </c>
      <c r="M1071" s="155" t="s">
        <v>2428</v>
      </c>
      <c r="N1071" s="157">
        <v>41413.925694444442</v>
      </c>
      <c r="O1071" s="157">
        <v>41413.944444444445</v>
      </c>
      <c r="P1071" s="157">
        <v>41414.149305555555</v>
      </c>
      <c r="Q1071" s="157">
        <v>41414.162499999999</v>
      </c>
      <c r="R1071" s="179" t="s">
        <v>893</v>
      </c>
      <c r="S1071" s="239">
        <f>P1071 - O1071</f>
        <v>0.20486111110949423</v>
      </c>
      <c r="T1071" s="239">
        <f>Q1071 - N1071</f>
        <v>0.23680555555620231</v>
      </c>
      <c r="U1071" s="21">
        <f>((VALUE(S1071)) * 24) * 0.25</f>
        <v>1.2291666666569654</v>
      </c>
      <c r="V1071"/>
      <c r="W1071">
        <v>104</v>
      </c>
      <c r="X1071" s="187" t="s">
        <v>2427</v>
      </c>
    </row>
    <row r="1072" spans="1:24">
      <c r="A1072" t="s">
        <v>18</v>
      </c>
      <c r="B1072" s="155" t="s">
        <v>2429</v>
      </c>
      <c r="C1072" t="s">
        <v>994</v>
      </c>
      <c r="D1072" s="119" t="s">
        <v>1487</v>
      </c>
      <c r="E1072" t="s">
        <v>995</v>
      </c>
      <c r="F1072" s="155" t="s">
        <v>2430</v>
      </c>
      <c r="G1072" s="155" t="s">
        <v>284</v>
      </c>
      <c r="H1072" s="179" t="s">
        <v>997</v>
      </c>
      <c r="I1072" s="38">
        <v>36.6</v>
      </c>
      <c r="J1072" s="194">
        <v>-74.75</v>
      </c>
      <c r="K1072" t="s">
        <v>998</v>
      </c>
      <c r="L1072" s="38">
        <v>2013</v>
      </c>
      <c r="M1072" s="155" t="s">
        <v>2429</v>
      </c>
      <c r="N1072" s="157">
        <v>41412.37222222222</v>
      </c>
      <c r="O1072" s="184">
        <v>41412.393055555556</v>
      </c>
      <c r="P1072" s="184">
        <v>41412.853472222225</v>
      </c>
      <c r="Q1072" s="157">
        <v>41412.875694444447</v>
      </c>
      <c r="R1072" s="157" t="s">
        <v>2431</v>
      </c>
      <c r="S1072" s="239">
        <f t="shared" ref="S1072:S1084" si="182">P1072 - O1072</f>
        <v>0.46041666666860692</v>
      </c>
      <c r="T1072" s="239">
        <f t="shared" ref="T1072:T1085" si="183">Q1072 - N1072</f>
        <v>0.50347222222626442</v>
      </c>
      <c r="U1072" s="21">
        <f t="shared" ref="U1072:U1084" si="184">((VALUE(S1072)) * 24) * 0.25</f>
        <v>2.7625000000116415</v>
      </c>
      <c r="V1072"/>
      <c r="W1072">
        <v>520</v>
      </c>
      <c r="X1072" s="187" t="s">
        <v>2432</v>
      </c>
    </row>
    <row r="1073" spans="1:24">
      <c r="A1073" t="s">
        <v>18</v>
      </c>
      <c r="B1073" s="155" t="s">
        <v>2433</v>
      </c>
      <c r="C1073" t="s">
        <v>994</v>
      </c>
      <c r="D1073" s="119" t="s">
        <v>1487</v>
      </c>
      <c r="E1073" t="s">
        <v>995</v>
      </c>
      <c r="F1073" s="155" t="s">
        <v>2430</v>
      </c>
      <c r="G1073" s="155" t="s">
        <v>284</v>
      </c>
      <c r="H1073" s="179" t="s">
        <v>997</v>
      </c>
      <c r="I1073" s="38">
        <v>36.6</v>
      </c>
      <c r="J1073" s="194">
        <v>-74.75</v>
      </c>
      <c r="K1073" t="s">
        <v>998</v>
      </c>
      <c r="L1073" s="38">
        <v>2013</v>
      </c>
      <c r="M1073" s="155" t="s">
        <v>2433</v>
      </c>
      <c r="N1073" s="184">
        <v>41411.542361111111</v>
      </c>
      <c r="O1073" s="157">
        <v>41411.616666666669</v>
      </c>
      <c r="P1073" s="157">
        <v>41411.94027777778</v>
      </c>
      <c r="Q1073" s="157">
        <v>41411.960416666669</v>
      </c>
      <c r="R1073" s="219" t="s">
        <v>2434</v>
      </c>
      <c r="S1073" s="239">
        <f t="shared" si="182"/>
        <v>0.32361111111094942</v>
      </c>
      <c r="T1073" s="239">
        <f t="shared" si="183"/>
        <v>0.4180555555576575</v>
      </c>
      <c r="U1073" s="21">
        <f t="shared" si="184"/>
        <v>1.9416666666656965</v>
      </c>
      <c r="V1073"/>
      <c r="W1073">
        <v>463</v>
      </c>
      <c r="X1073" s="187" t="s">
        <v>2432</v>
      </c>
    </row>
    <row r="1074" spans="1:24">
      <c r="A1074" t="s">
        <v>18</v>
      </c>
      <c r="B1074" s="155" t="s">
        <v>2435</v>
      </c>
      <c r="C1074" t="s">
        <v>994</v>
      </c>
      <c r="D1074" s="119" t="s">
        <v>1487</v>
      </c>
      <c r="E1074" t="s">
        <v>995</v>
      </c>
      <c r="F1074" s="155" t="s">
        <v>2430</v>
      </c>
      <c r="G1074" s="155" t="s">
        <v>284</v>
      </c>
      <c r="H1074" s="179" t="s">
        <v>997</v>
      </c>
      <c r="I1074" s="38">
        <v>36.6</v>
      </c>
      <c r="J1074" s="194">
        <v>-74.75</v>
      </c>
      <c r="K1074" t="s">
        <v>998</v>
      </c>
      <c r="L1074" s="38">
        <v>2013</v>
      </c>
      <c r="M1074" s="155" t="s">
        <v>2435</v>
      </c>
      <c r="N1074" s="157">
        <v>41410.545138888891</v>
      </c>
      <c r="O1074" s="157">
        <v>41410.5625</v>
      </c>
      <c r="P1074" s="157">
        <v>41410.938888888886</v>
      </c>
      <c r="Q1074" s="157">
        <v>41410.963194444441</v>
      </c>
      <c r="R1074" s="219" t="s">
        <v>2434</v>
      </c>
      <c r="S1074" s="239">
        <f t="shared" si="182"/>
        <v>0.37638888888614019</v>
      </c>
      <c r="T1074" s="239">
        <f t="shared" si="183"/>
        <v>0.41805555555038154</v>
      </c>
      <c r="U1074" s="21">
        <f t="shared" si="184"/>
        <v>2.2583333333168412</v>
      </c>
      <c r="V1074"/>
      <c r="W1074">
        <v>438</v>
      </c>
      <c r="X1074" s="187" t="s">
        <v>2436</v>
      </c>
    </row>
    <row r="1075" spans="1:24">
      <c r="A1075" t="s">
        <v>18</v>
      </c>
      <c r="B1075" s="155" t="s">
        <v>2437</v>
      </c>
      <c r="C1075" t="s">
        <v>994</v>
      </c>
      <c r="D1075" s="119" t="s">
        <v>1487</v>
      </c>
      <c r="E1075" t="s">
        <v>995</v>
      </c>
      <c r="F1075" s="155" t="s">
        <v>2430</v>
      </c>
      <c r="G1075" s="155" t="s">
        <v>284</v>
      </c>
      <c r="H1075" s="179" t="s">
        <v>997</v>
      </c>
      <c r="I1075" s="38">
        <v>36.6</v>
      </c>
      <c r="J1075" s="194">
        <v>-74.75</v>
      </c>
      <c r="K1075" t="s">
        <v>998</v>
      </c>
      <c r="L1075" s="38">
        <v>2013</v>
      </c>
      <c r="M1075" s="155" t="s">
        <v>2437</v>
      </c>
      <c r="N1075" s="157">
        <v>41409.405555555553</v>
      </c>
      <c r="O1075" s="157">
        <v>41409.470833333333</v>
      </c>
      <c r="P1075" s="157">
        <v>41409.730555555558</v>
      </c>
      <c r="Q1075" s="157">
        <v>41409.758333333331</v>
      </c>
      <c r="R1075" s="219" t="s">
        <v>2431</v>
      </c>
      <c r="S1075" s="239">
        <f t="shared" si="182"/>
        <v>0.25972222222480923</v>
      </c>
      <c r="T1075" s="239">
        <f t="shared" si="183"/>
        <v>0.35277777777810115</v>
      </c>
      <c r="U1075" s="21">
        <f t="shared" si="184"/>
        <v>1.5583333333488554</v>
      </c>
      <c r="V1075"/>
      <c r="W1075">
        <v>626</v>
      </c>
      <c r="X1075" s="187" t="s">
        <v>2438</v>
      </c>
    </row>
    <row r="1076" spans="1:24">
      <c r="A1076" t="s">
        <v>18</v>
      </c>
      <c r="B1076" s="155" t="s">
        <v>2439</v>
      </c>
      <c r="C1076" t="s">
        <v>994</v>
      </c>
      <c r="D1076" s="119" t="s">
        <v>1487</v>
      </c>
      <c r="E1076" t="s">
        <v>995</v>
      </c>
      <c r="F1076" s="155" t="s">
        <v>2430</v>
      </c>
      <c r="G1076" s="155" t="s">
        <v>284</v>
      </c>
      <c r="H1076" s="179" t="s">
        <v>997</v>
      </c>
      <c r="I1076" s="38">
        <v>36.6</v>
      </c>
      <c r="J1076" s="194">
        <v>-74.75</v>
      </c>
      <c r="K1076" t="s">
        <v>998</v>
      </c>
      <c r="L1076" s="38">
        <v>2013</v>
      </c>
      <c r="M1076" s="155" t="s">
        <v>2439</v>
      </c>
      <c r="N1076" s="157">
        <v>41408.375694444447</v>
      </c>
      <c r="O1076" s="157">
        <v>41408.401388888888</v>
      </c>
      <c r="P1076" s="157">
        <v>41408.938194444447</v>
      </c>
      <c r="Q1076" s="184">
        <v>41408.977083333331</v>
      </c>
      <c r="R1076" s="219" t="s">
        <v>2431</v>
      </c>
      <c r="S1076" s="239">
        <f t="shared" si="182"/>
        <v>0.53680555555911269</v>
      </c>
      <c r="T1076" s="239">
        <f t="shared" si="183"/>
        <v>0.601388888884685</v>
      </c>
      <c r="U1076" s="21">
        <f t="shared" si="184"/>
        <v>3.2208333333546761</v>
      </c>
      <c r="V1076"/>
      <c r="W1076">
        <v>713</v>
      </c>
      <c r="X1076" s="187" t="s">
        <v>2432</v>
      </c>
    </row>
    <row r="1077" spans="1:24">
      <c r="A1077" t="s">
        <v>18</v>
      </c>
      <c r="B1077" s="155" t="s">
        <v>2440</v>
      </c>
      <c r="C1077" t="s">
        <v>994</v>
      </c>
      <c r="D1077" s="119" t="s">
        <v>1487</v>
      </c>
      <c r="E1077" t="s">
        <v>995</v>
      </c>
      <c r="F1077" s="155" t="s">
        <v>2430</v>
      </c>
      <c r="G1077" s="155" t="s">
        <v>284</v>
      </c>
      <c r="H1077" s="179" t="s">
        <v>997</v>
      </c>
      <c r="I1077" s="38">
        <v>36.6</v>
      </c>
      <c r="J1077" s="194">
        <v>-74.75</v>
      </c>
      <c r="K1077" t="s">
        <v>998</v>
      </c>
      <c r="L1077" s="38">
        <v>2013</v>
      </c>
      <c r="M1077" s="155" t="s">
        <v>2440</v>
      </c>
      <c r="N1077" s="157">
        <v>41407.375</v>
      </c>
      <c r="O1077" s="184">
        <v>41407.421527777777</v>
      </c>
      <c r="P1077" s="157">
        <v>41407.934027777781</v>
      </c>
      <c r="Q1077" s="157">
        <v>41407.959722222222</v>
      </c>
      <c r="R1077" s="210" t="s">
        <v>2431</v>
      </c>
      <c r="S1077" s="239">
        <f t="shared" si="182"/>
        <v>0.51250000000436557</v>
      </c>
      <c r="T1077" s="239">
        <f t="shared" si="183"/>
        <v>0.58472222222189885</v>
      </c>
      <c r="U1077" s="21">
        <f t="shared" si="184"/>
        <v>3.0750000000261934</v>
      </c>
      <c r="V1077"/>
      <c r="W1077">
        <v>620</v>
      </c>
      <c r="X1077" s="187" t="s">
        <v>2432</v>
      </c>
    </row>
    <row r="1078" spans="1:24">
      <c r="A1078" t="s">
        <v>18</v>
      </c>
      <c r="B1078" s="155" t="s">
        <v>2441</v>
      </c>
      <c r="C1078" t="s">
        <v>994</v>
      </c>
      <c r="D1078" s="119" t="s">
        <v>1487</v>
      </c>
      <c r="E1078" t="s">
        <v>995</v>
      </c>
      <c r="F1078" s="155" t="s">
        <v>2430</v>
      </c>
      <c r="G1078" s="155" t="s">
        <v>284</v>
      </c>
      <c r="H1078" s="179" t="s">
        <v>997</v>
      </c>
      <c r="I1078" s="38">
        <v>36.6</v>
      </c>
      <c r="J1078" s="194">
        <v>-74.75</v>
      </c>
      <c r="K1078" t="s">
        <v>998</v>
      </c>
      <c r="L1078" s="38">
        <v>2013</v>
      </c>
      <c r="M1078" s="155" t="s">
        <v>2441</v>
      </c>
      <c r="N1078" s="157">
        <v>41405.683333333334</v>
      </c>
      <c r="O1078" s="157">
        <v>41405.75</v>
      </c>
      <c r="P1078" s="157">
        <v>41406.895833333336</v>
      </c>
      <c r="Q1078" s="157">
        <v>41406.927083333336</v>
      </c>
      <c r="R1078" s="210" t="s">
        <v>2431</v>
      </c>
      <c r="S1078" s="239">
        <f t="shared" si="182"/>
        <v>1.1458333333357587</v>
      </c>
      <c r="T1078" s="239">
        <f t="shared" si="183"/>
        <v>1.2437500000014552</v>
      </c>
      <c r="U1078" s="21">
        <f t="shared" si="184"/>
        <v>6.8750000000145519</v>
      </c>
      <c r="V1078"/>
      <c r="W1078">
        <v>1390</v>
      </c>
      <c r="X1078" s="187" t="s">
        <v>2442</v>
      </c>
    </row>
    <row r="1079" spans="1:24">
      <c r="A1079" t="s">
        <v>18</v>
      </c>
      <c r="B1079" s="155" t="s">
        <v>2443</v>
      </c>
      <c r="C1079" t="s">
        <v>994</v>
      </c>
      <c r="D1079" s="119" t="s">
        <v>1487</v>
      </c>
      <c r="E1079" t="s">
        <v>995</v>
      </c>
      <c r="F1079" s="155" t="s">
        <v>2430</v>
      </c>
      <c r="G1079" s="155" t="s">
        <v>284</v>
      </c>
      <c r="H1079" s="179" t="s">
        <v>997</v>
      </c>
      <c r="I1079" s="38">
        <v>36.6</v>
      </c>
      <c r="J1079" s="194">
        <v>-74.75</v>
      </c>
      <c r="K1079" t="s">
        <v>998</v>
      </c>
      <c r="L1079" s="38">
        <v>2013</v>
      </c>
      <c r="M1079" s="155" t="s">
        <v>2443</v>
      </c>
      <c r="N1079" s="157">
        <v>41404.379861111112</v>
      </c>
      <c r="O1079" s="157">
        <v>41404.40625</v>
      </c>
      <c r="P1079" s="157">
        <v>41404.938888888886</v>
      </c>
      <c r="Q1079" s="157">
        <v>41404.963888888888</v>
      </c>
      <c r="R1079" s="210" t="s">
        <v>2431</v>
      </c>
      <c r="S1079" s="239">
        <f t="shared" si="182"/>
        <v>0.53263888888614019</v>
      </c>
      <c r="T1079" s="239">
        <f t="shared" si="183"/>
        <v>0.58402777777519077</v>
      </c>
      <c r="U1079" s="21">
        <f t="shared" si="184"/>
        <v>3.1958333333168412</v>
      </c>
      <c r="V1079"/>
      <c r="W1079">
        <v>609</v>
      </c>
      <c r="X1079" s="187" t="s">
        <v>2432</v>
      </c>
    </row>
    <row r="1080" spans="1:24">
      <c r="A1080" t="s">
        <v>18</v>
      </c>
      <c r="B1080" s="155" t="s">
        <v>2444</v>
      </c>
      <c r="C1080" t="s">
        <v>994</v>
      </c>
      <c r="D1080" s="119" t="s">
        <v>1487</v>
      </c>
      <c r="E1080" t="s">
        <v>995</v>
      </c>
      <c r="F1080" s="155" t="s">
        <v>2430</v>
      </c>
      <c r="G1080" s="155" t="s">
        <v>284</v>
      </c>
      <c r="H1080" s="179" t="s">
        <v>997</v>
      </c>
      <c r="I1080" s="38">
        <v>36.6</v>
      </c>
      <c r="J1080" s="194">
        <v>-74.75</v>
      </c>
      <c r="K1080" t="s">
        <v>998</v>
      </c>
      <c r="L1080" s="38">
        <v>2013</v>
      </c>
      <c r="M1080" s="155" t="s">
        <v>2444</v>
      </c>
      <c r="N1080" s="157">
        <v>41403.381944444445</v>
      </c>
      <c r="O1080" s="157">
        <v>41403.431250000001</v>
      </c>
      <c r="P1080" s="157">
        <v>41403.918055555558</v>
      </c>
      <c r="Q1080" s="157">
        <v>41403.972222222219</v>
      </c>
      <c r="R1080" s="210" t="s">
        <v>2431</v>
      </c>
      <c r="S1080" s="239">
        <f t="shared" si="182"/>
        <v>0.48680555555620231</v>
      </c>
      <c r="T1080" s="239">
        <f t="shared" si="183"/>
        <v>0.59027777777373558</v>
      </c>
      <c r="U1080" s="21">
        <f t="shared" si="184"/>
        <v>2.9208333333372138</v>
      </c>
      <c r="V1080"/>
      <c r="W1080">
        <v>1561</v>
      </c>
      <c r="X1080" s="187" t="s">
        <v>2445</v>
      </c>
    </row>
    <row r="1081" spans="1:24">
      <c r="A1081" t="s">
        <v>18</v>
      </c>
      <c r="B1081" s="155" t="s">
        <v>2446</v>
      </c>
      <c r="C1081" t="s">
        <v>994</v>
      </c>
      <c r="D1081" s="119" t="s">
        <v>1487</v>
      </c>
      <c r="E1081" t="s">
        <v>995</v>
      </c>
      <c r="F1081" s="155" t="s">
        <v>2430</v>
      </c>
      <c r="G1081" s="155" t="s">
        <v>284</v>
      </c>
      <c r="H1081" s="179" t="s">
        <v>997</v>
      </c>
      <c r="I1081" s="38">
        <v>36.6</v>
      </c>
      <c r="J1081" s="194">
        <v>-74.75</v>
      </c>
      <c r="K1081" t="s">
        <v>998</v>
      </c>
      <c r="L1081" s="38">
        <v>2013</v>
      </c>
      <c r="M1081" s="155" t="s">
        <v>2446</v>
      </c>
      <c r="N1081" s="157">
        <v>41402.411111111112</v>
      </c>
      <c r="O1081" s="157">
        <v>41402.463888888888</v>
      </c>
      <c r="P1081" s="157">
        <v>41402.938888888886</v>
      </c>
      <c r="Q1081" s="157">
        <v>41402.988194444442</v>
      </c>
      <c r="R1081" s="210" t="s">
        <v>2431</v>
      </c>
      <c r="S1081" s="239">
        <f t="shared" si="182"/>
        <v>0.47499999999854481</v>
      </c>
      <c r="T1081" s="239">
        <f t="shared" si="183"/>
        <v>0.57708333332993789</v>
      </c>
      <c r="U1081" s="21">
        <f t="shared" si="184"/>
        <v>2.8499999999912689</v>
      </c>
      <c r="V1081"/>
      <c r="W1081">
        <v>1611</v>
      </c>
      <c r="X1081" s="187" t="s">
        <v>2447</v>
      </c>
    </row>
    <row r="1082" spans="1:24">
      <c r="A1082" t="s">
        <v>18</v>
      </c>
      <c r="B1082" s="155" t="s">
        <v>2448</v>
      </c>
      <c r="C1082" t="s">
        <v>994</v>
      </c>
      <c r="D1082" s="119" t="s">
        <v>1487</v>
      </c>
      <c r="E1082" t="s">
        <v>995</v>
      </c>
      <c r="F1082" s="155" t="s">
        <v>2430</v>
      </c>
      <c r="G1082" s="155" t="s">
        <v>284</v>
      </c>
      <c r="H1082" s="179" t="s">
        <v>997</v>
      </c>
      <c r="I1082" s="38">
        <v>36.6</v>
      </c>
      <c r="J1082" s="194">
        <v>-74.75</v>
      </c>
      <c r="K1082" t="s">
        <v>998</v>
      </c>
      <c r="L1082" s="38">
        <v>2013</v>
      </c>
      <c r="M1082" s="155" t="s">
        <v>2448</v>
      </c>
      <c r="N1082" s="157">
        <v>41400.572222222225</v>
      </c>
      <c r="O1082" s="157">
        <v>41400.631944444445</v>
      </c>
      <c r="P1082" s="157">
        <v>41401.048611111109</v>
      </c>
      <c r="Q1082" s="157">
        <v>41401.078472222223</v>
      </c>
      <c r="R1082" s="210" t="s">
        <v>2431</v>
      </c>
      <c r="S1082" s="239">
        <f t="shared" si="182"/>
        <v>0.41666666666424135</v>
      </c>
      <c r="T1082" s="239">
        <f t="shared" si="183"/>
        <v>0.50624999999854481</v>
      </c>
      <c r="U1082" s="21">
        <f t="shared" si="184"/>
        <v>2.4999999999854481</v>
      </c>
      <c r="V1082"/>
      <c r="W1082">
        <v>617</v>
      </c>
      <c r="X1082" s="187" t="s">
        <v>2449</v>
      </c>
    </row>
    <row r="1083" spans="1:24">
      <c r="A1083" t="s">
        <v>18</v>
      </c>
      <c r="B1083" s="155" t="s">
        <v>2450</v>
      </c>
      <c r="C1083" t="s">
        <v>994</v>
      </c>
      <c r="D1083" s="119" t="s">
        <v>1487</v>
      </c>
      <c r="E1083" t="s">
        <v>995</v>
      </c>
      <c r="F1083" s="155" t="s">
        <v>2430</v>
      </c>
      <c r="G1083" s="155" t="s">
        <v>284</v>
      </c>
      <c r="H1083" s="179" t="s">
        <v>997</v>
      </c>
      <c r="I1083" s="38">
        <v>36.6</v>
      </c>
      <c r="J1083" s="194">
        <v>-74.75</v>
      </c>
      <c r="K1083" t="s">
        <v>998</v>
      </c>
      <c r="L1083" s="38">
        <v>2013</v>
      </c>
      <c r="M1083" s="155" t="s">
        <v>2450</v>
      </c>
      <c r="N1083" s="157">
        <v>41399.552777777775</v>
      </c>
      <c r="O1083" s="157">
        <v>41399.609027777777</v>
      </c>
      <c r="P1083" s="157">
        <v>41399.966666666667</v>
      </c>
      <c r="Q1083" s="157">
        <v>41399.988888888889</v>
      </c>
      <c r="R1083" s="210" t="s">
        <v>2431</v>
      </c>
      <c r="S1083" s="239">
        <f t="shared" si="182"/>
        <v>0.35763888889050577</v>
      </c>
      <c r="T1083" s="239">
        <f t="shared" si="183"/>
        <v>0.43611111111385981</v>
      </c>
      <c r="U1083" s="21">
        <f t="shared" si="184"/>
        <v>2.1458333333430346</v>
      </c>
      <c r="V1083"/>
      <c r="W1083">
        <v>643</v>
      </c>
      <c r="X1083" s="187" t="s">
        <v>2451</v>
      </c>
    </row>
    <row r="1084" spans="1:24">
      <c r="A1084" t="s">
        <v>18</v>
      </c>
      <c r="B1084" s="155" t="s">
        <v>2452</v>
      </c>
      <c r="C1084" t="s">
        <v>994</v>
      </c>
      <c r="D1084" s="119" t="s">
        <v>1487</v>
      </c>
      <c r="E1084" t="s">
        <v>995</v>
      </c>
      <c r="F1084" s="155" t="s">
        <v>2430</v>
      </c>
      <c r="G1084" s="155" t="s">
        <v>284</v>
      </c>
      <c r="H1084" s="179" t="s">
        <v>997</v>
      </c>
      <c r="I1084" s="38">
        <v>36.6</v>
      </c>
      <c r="J1084" s="194">
        <v>-74.75</v>
      </c>
      <c r="K1084" t="s">
        <v>998</v>
      </c>
      <c r="L1084" s="38">
        <v>2013</v>
      </c>
      <c r="M1084" s="155" t="s">
        <v>2452</v>
      </c>
      <c r="N1084" s="157">
        <v>41396.742361111108</v>
      </c>
      <c r="O1084" s="157">
        <v>41396.78125</v>
      </c>
      <c r="P1084" s="157">
        <v>41396.945138888892</v>
      </c>
      <c r="Q1084" s="157">
        <v>41396.98541666667</v>
      </c>
      <c r="R1084" s="210" t="s">
        <v>2431</v>
      </c>
      <c r="S1084" s="239">
        <f t="shared" si="182"/>
        <v>0.16388888889196096</v>
      </c>
      <c r="T1084" s="239">
        <f t="shared" si="183"/>
        <v>0.24305555556202307</v>
      </c>
      <c r="U1084" s="21">
        <f t="shared" si="184"/>
        <v>0.98333333335176576</v>
      </c>
      <c r="V1084"/>
      <c r="W1084">
        <v>788</v>
      </c>
      <c r="X1084" s="187" t="s">
        <v>2438</v>
      </c>
    </row>
    <row r="1085" spans="1:24">
      <c r="A1085" t="s">
        <v>18</v>
      </c>
      <c r="B1085" s="155" t="s">
        <v>2453</v>
      </c>
      <c r="C1085" t="s">
        <v>994</v>
      </c>
      <c r="D1085" s="119" t="s">
        <v>1487</v>
      </c>
      <c r="E1085" t="s">
        <v>995</v>
      </c>
      <c r="F1085" s="155" t="s">
        <v>2430</v>
      </c>
      <c r="G1085" s="155" t="s">
        <v>284</v>
      </c>
      <c r="H1085" s="179" t="s">
        <v>997</v>
      </c>
      <c r="I1085" s="38">
        <v>36.6</v>
      </c>
      <c r="J1085" s="194">
        <v>-74.75</v>
      </c>
      <c r="K1085" t="s">
        <v>998</v>
      </c>
      <c r="L1085" s="38">
        <v>2013</v>
      </c>
      <c r="M1085" s="155" t="s">
        <v>2453</v>
      </c>
      <c r="N1085" s="157">
        <v>41394.841666666667</v>
      </c>
      <c r="O1085" s="184"/>
      <c r="P1085" s="157"/>
      <c r="Q1085" s="157">
        <v>41394.874305555553</v>
      </c>
      <c r="R1085" s="210" t="s">
        <v>2454</v>
      </c>
      <c r="S1085" s="215">
        <v>0</v>
      </c>
      <c r="T1085" s="239">
        <f t="shared" si="183"/>
        <v>3.2638888886140194E-2</v>
      </c>
      <c r="U1085" s="21">
        <f>((VALUE(S1085)) * 24) * 0.25</f>
        <v>0</v>
      </c>
      <c r="V1085"/>
      <c r="X1085" s="187" t="s">
        <v>2455</v>
      </c>
    </row>
    <row r="1086" spans="1:24">
      <c r="A1086" t="s">
        <v>18</v>
      </c>
      <c r="B1086" s="155" t="s">
        <v>2456</v>
      </c>
      <c r="C1086" s="155" t="s">
        <v>989</v>
      </c>
      <c r="D1086" s="187" t="s">
        <v>466</v>
      </c>
      <c r="E1086" s="155" t="s">
        <v>990</v>
      </c>
      <c r="F1086" s="187" t="s">
        <v>818</v>
      </c>
      <c r="G1086" s="187" t="s">
        <v>249</v>
      </c>
      <c r="H1086" s="187" t="s">
        <v>766</v>
      </c>
      <c r="I1086" s="178">
        <v>18.783332999999999</v>
      </c>
      <c r="J1086" s="178">
        <v>-155.283333</v>
      </c>
      <c r="K1086" s="38">
        <v>5</v>
      </c>
      <c r="L1086" s="38">
        <v>2013</v>
      </c>
      <c r="M1086" s="155" t="s">
        <v>2456</v>
      </c>
      <c r="N1086" s="157">
        <v>41364.317361111112</v>
      </c>
      <c r="O1086" s="157">
        <v>41364.367361111108</v>
      </c>
      <c r="P1086" s="157">
        <v>41364.754166666666</v>
      </c>
      <c r="Q1086" s="157">
        <v>41364.799305555556</v>
      </c>
      <c r="R1086" s="185" t="s">
        <v>2457</v>
      </c>
      <c r="S1086" s="239">
        <f t="shared" ref="S1086:S1092" si="185">P1086 - O1086</f>
        <v>0.3868055555576575</v>
      </c>
      <c r="T1086" s="239">
        <f t="shared" ref="T1086:T1092" si="186">Q1086 - N1086</f>
        <v>0.48194444444379769</v>
      </c>
      <c r="U1086" s="21">
        <f t="shared" ref="U1086:U1092" si="187">((VALUE(S1086)) * 24) * 0.25</f>
        <v>2.320833333345945</v>
      </c>
      <c r="V1086"/>
      <c r="W1086">
        <v>1309</v>
      </c>
      <c r="X1086" s="155" t="s">
        <v>2458</v>
      </c>
    </row>
    <row r="1087" spans="1:24">
      <c r="A1087" t="s">
        <v>18</v>
      </c>
      <c r="B1087" s="155" t="s">
        <v>2459</v>
      </c>
      <c r="C1087" s="155" t="s">
        <v>989</v>
      </c>
      <c r="D1087" s="187" t="s">
        <v>466</v>
      </c>
      <c r="E1087" s="155" t="s">
        <v>990</v>
      </c>
      <c r="F1087" s="187" t="s">
        <v>818</v>
      </c>
      <c r="G1087" s="187" t="s">
        <v>249</v>
      </c>
      <c r="H1087" s="187" t="s">
        <v>766</v>
      </c>
      <c r="I1087" s="178">
        <v>18.783332999999999</v>
      </c>
      <c r="J1087" s="178">
        <v>-155.283333</v>
      </c>
      <c r="K1087" s="38">
        <v>5</v>
      </c>
      <c r="L1087" s="38">
        <v>2013</v>
      </c>
      <c r="M1087" s="155" t="s">
        <v>2459</v>
      </c>
      <c r="N1087" s="157">
        <v>41362.765277777777</v>
      </c>
      <c r="O1087" s="157">
        <v>41362.802083333336</v>
      </c>
      <c r="P1087" s="157">
        <v>41364.04583333333</v>
      </c>
      <c r="Q1087" s="157">
        <v>41364.193749999999</v>
      </c>
      <c r="R1087" s="185" t="s">
        <v>2457</v>
      </c>
      <c r="S1087" s="239">
        <f t="shared" si="185"/>
        <v>1.2437499999941792</v>
      </c>
      <c r="T1087" s="239">
        <f t="shared" si="186"/>
        <v>1.4284722222218988</v>
      </c>
      <c r="U1087" s="21">
        <f t="shared" si="187"/>
        <v>7.4624999999650754</v>
      </c>
      <c r="V1087"/>
      <c r="W1087">
        <v>1339</v>
      </c>
      <c r="X1087" s="155" t="s">
        <v>2460</v>
      </c>
    </row>
    <row r="1088" spans="1:24">
      <c r="A1088" t="s">
        <v>18</v>
      </c>
      <c r="B1088" s="155" t="s">
        <v>2461</v>
      </c>
      <c r="C1088" s="155" t="s">
        <v>989</v>
      </c>
      <c r="D1088" s="187" t="s">
        <v>466</v>
      </c>
      <c r="E1088" s="155" t="s">
        <v>990</v>
      </c>
      <c r="F1088" s="187" t="s">
        <v>818</v>
      </c>
      <c r="G1088" s="187" t="s">
        <v>249</v>
      </c>
      <c r="H1088" s="187" t="s">
        <v>766</v>
      </c>
      <c r="I1088" s="178">
        <v>18.783332999999999</v>
      </c>
      <c r="J1088" s="178">
        <v>-155.283333</v>
      </c>
      <c r="K1088" s="38">
        <v>5</v>
      </c>
      <c r="L1088" s="38">
        <v>2013</v>
      </c>
      <c r="M1088" s="155" t="s">
        <v>2461</v>
      </c>
      <c r="N1088" s="157">
        <v>41359.762499999997</v>
      </c>
      <c r="O1088" s="157">
        <v>41359.80972222222</v>
      </c>
      <c r="P1088" s="157">
        <v>41362.152777777781</v>
      </c>
      <c r="Q1088" s="157">
        <v>41362.184027777781</v>
      </c>
      <c r="R1088" s="185" t="s">
        <v>2457</v>
      </c>
      <c r="S1088" s="239">
        <f t="shared" si="185"/>
        <v>2.3430555555605679</v>
      </c>
      <c r="T1088" s="239">
        <f t="shared" si="186"/>
        <v>2.4215277777839219</v>
      </c>
      <c r="U1088" s="21">
        <f t="shared" si="187"/>
        <v>14.058333333363407</v>
      </c>
      <c r="V1088"/>
      <c r="W1088">
        <v>1306</v>
      </c>
      <c r="X1088" s="155" t="s">
        <v>2462</v>
      </c>
    </row>
    <row r="1089" spans="1:24">
      <c r="A1089" t="s">
        <v>18</v>
      </c>
      <c r="B1089" s="155" t="s">
        <v>2463</v>
      </c>
      <c r="C1089" s="155" t="s">
        <v>989</v>
      </c>
      <c r="D1089" s="187" t="s">
        <v>466</v>
      </c>
      <c r="E1089" s="155" t="s">
        <v>990</v>
      </c>
      <c r="F1089" s="187" t="s">
        <v>818</v>
      </c>
      <c r="G1089" s="187" t="s">
        <v>249</v>
      </c>
      <c r="H1089" s="187" t="s">
        <v>766</v>
      </c>
      <c r="I1089" s="178">
        <v>18.783332999999999</v>
      </c>
      <c r="J1089" s="178">
        <v>-155.283333</v>
      </c>
      <c r="K1089" s="38">
        <v>5</v>
      </c>
      <c r="L1089" s="38">
        <v>2013</v>
      </c>
      <c r="M1089" s="155" t="s">
        <v>2463</v>
      </c>
      <c r="N1089" s="157">
        <v>41357.956944444442</v>
      </c>
      <c r="O1089" s="157">
        <v>41358.03125</v>
      </c>
      <c r="P1089" s="157">
        <v>41359.222222222219</v>
      </c>
      <c r="Q1089" s="157">
        <v>41359.26666666667</v>
      </c>
      <c r="R1089" s="185" t="s">
        <v>2457</v>
      </c>
      <c r="S1089" s="239">
        <f t="shared" si="185"/>
        <v>1.1909722222189885</v>
      </c>
      <c r="T1089" s="239">
        <f t="shared" si="186"/>
        <v>1.3097222222277196</v>
      </c>
      <c r="U1089" s="21">
        <f t="shared" si="187"/>
        <v>7.1458333333139308</v>
      </c>
      <c r="V1089"/>
      <c r="W1089">
        <v>1323</v>
      </c>
      <c r="X1089" s="155" t="s">
        <v>2464</v>
      </c>
    </row>
    <row r="1090" spans="1:24">
      <c r="A1090" t="s">
        <v>18</v>
      </c>
      <c r="B1090" s="155" t="s">
        <v>2465</v>
      </c>
      <c r="C1090" s="155" t="s">
        <v>989</v>
      </c>
      <c r="D1090" s="187" t="s">
        <v>466</v>
      </c>
      <c r="E1090" s="155" t="s">
        <v>990</v>
      </c>
      <c r="F1090" s="187" t="s">
        <v>818</v>
      </c>
      <c r="G1090" s="187" t="s">
        <v>249</v>
      </c>
      <c r="H1090" s="187" t="s">
        <v>766</v>
      </c>
      <c r="I1090" s="178">
        <v>18.649999999999999</v>
      </c>
      <c r="J1090" s="178">
        <v>-155.25</v>
      </c>
      <c r="K1090" s="38">
        <v>5</v>
      </c>
      <c r="L1090" s="38">
        <v>2013</v>
      </c>
      <c r="M1090" s="155" t="s">
        <v>2465</v>
      </c>
      <c r="N1090" s="157">
        <v>41355.93472222222</v>
      </c>
      <c r="O1090" s="157">
        <v>41356.063194444447</v>
      </c>
      <c r="P1090" s="157">
        <v>41357.293055555558</v>
      </c>
      <c r="Q1090" s="157">
        <v>41357.425000000003</v>
      </c>
      <c r="R1090" s="185" t="s">
        <v>2466</v>
      </c>
      <c r="S1090" s="239">
        <f t="shared" si="185"/>
        <v>1.2298611111109494</v>
      </c>
      <c r="T1090" s="239">
        <f t="shared" si="186"/>
        <v>1.4902777777824667</v>
      </c>
      <c r="U1090" s="21">
        <f t="shared" si="187"/>
        <v>7.3791666666656965</v>
      </c>
      <c r="V1090"/>
      <c r="W1090">
        <v>4988</v>
      </c>
      <c r="X1090" s="155" t="s">
        <v>2467</v>
      </c>
    </row>
    <row r="1091" spans="1:24">
      <c r="A1091" t="s">
        <v>18</v>
      </c>
      <c r="B1091" s="155" t="s">
        <v>2468</v>
      </c>
      <c r="C1091" s="155" t="s">
        <v>989</v>
      </c>
      <c r="D1091" s="187" t="s">
        <v>466</v>
      </c>
      <c r="E1091" s="155" t="s">
        <v>990</v>
      </c>
      <c r="F1091" s="187" t="s">
        <v>818</v>
      </c>
      <c r="G1091" s="187" t="s">
        <v>249</v>
      </c>
      <c r="H1091" s="187" t="s">
        <v>766</v>
      </c>
      <c r="I1091" s="178">
        <v>18.783332999999999</v>
      </c>
      <c r="J1091" s="178">
        <v>-155.283333</v>
      </c>
      <c r="K1091" s="38">
        <v>5</v>
      </c>
      <c r="L1091" s="38">
        <v>2013</v>
      </c>
      <c r="M1091" s="155" t="s">
        <v>2468</v>
      </c>
      <c r="N1091" s="157">
        <v>41352.246527777781</v>
      </c>
      <c r="O1091" s="157">
        <v>41352.284722222219</v>
      </c>
      <c r="P1091" s="157">
        <v>41354.207638888889</v>
      </c>
      <c r="Q1091" s="157">
        <v>41354.265277777777</v>
      </c>
      <c r="R1091" s="185" t="s">
        <v>2469</v>
      </c>
      <c r="S1091" s="239">
        <f t="shared" si="185"/>
        <v>1.9229166666700621</v>
      </c>
      <c r="T1091" s="239">
        <f t="shared" si="186"/>
        <v>2.0187499999956344</v>
      </c>
      <c r="U1091" s="21">
        <f t="shared" si="187"/>
        <v>11.537500000020373</v>
      </c>
      <c r="V1091"/>
      <c r="W1091">
        <v>1325</v>
      </c>
      <c r="X1091" s="155" t="s">
        <v>2470</v>
      </c>
    </row>
    <row r="1092" spans="1:24">
      <c r="A1092" t="s">
        <v>18</v>
      </c>
      <c r="B1092" s="155" t="s">
        <v>2471</v>
      </c>
      <c r="C1092" s="155" t="s">
        <v>989</v>
      </c>
      <c r="D1092" s="187" t="s">
        <v>466</v>
      </c>
      <c r="E1092" s="155" t="s">
        <v>990</v>
      </c>
      <c r="F1092" s="187" t="s">
        <v>818</v>
      </c>
      <c r="G1092" s="187" t="s">
        <v>249</v>
      </c>
      <c r="H1092" s="187" t="s">
        <v>766</v>
      </c>
      <c r="I1092" s="178">
        <v>18.783332999999999</v>
      </c>
      <c r="J1092" s="178">
        <v>-155.283333</v>
      </c>
      <c r="K1092" s="38">
        <v>5</v>
      </c>
      <c r="L1092" s="38">
        <v>2013</v>
      </c>
      <c r="M1092" s="155" t="s">
        <v>2471</v>
      </c>
      <c r="N1092" s="157">
        <v>41351.274305555555</v>
      </c>
      <c r="O1092" s="157">
        <v>41351.327777777777</v>
      </c>
      <c r="P1092" s="157">
        <v>41352.136805555558</v>
      </c>
      <c r="Q1092" s="157">
        <v>41352.1875</v>
      </c>
      <c r="R1092" s="185" t="s">
        <v>2469</v>
      </c>
      <c r="S1092" s="239">
        <f t="shared" si="185"/>
        <v>0.80902777778101154</v>
      </c>
      <c r="T1092" s="239">
        <f t="shared" si="186"/>
        <v>0.91319444444525288</v>
      </c>
      <c r="U1092" s="21">
        <f t="shared" si="187"/>
        <v>4.8541666666860692</v>
      </c>
      <c r="V1092"/>
      <c r="W1092">
        <v>1325</v>
      </c>
      <c r="X1092" s="155" t="s">
        <v>2470</v>
      </c>
    </row>
    <row r="1093" spans="1:24">
      <c r="A1093" t="s">
        <v>18</v>
      </c>
      <c r="B1093" s="155" t="s">
        <v>2472</v>
      </c>
      <c r="C1093" t="s">
        <v>979</v>
      </c>
      <c r="D1093" t="s">
        <v>980</v>
      </c>
      <c r="E1093" t="s">
        <v>981</v>
      </c>
      <c r="F1093" t="s">
        <v>982</v>
      </c>
      <c r="G1093" t="s">
        <v>284</v>
      </c>
      <c r="H1093" t="s">
        <v>2473</v>
      </c>
      <c r="I1093" s="178">
        <v>27.608034400000001</v>
      </c>
      <c r="J1093" s="178">
        <v>-62.027183200000003</v>
      </c>
      <c r="K1093" s="179">
        <v>20</v>
      </c>
      <c r="L1093" s="38">
        <v>2012</v>
      </c>
      <c r="M1093" s="155" t="s">
        <v>2472</v>
      </c>
      <c r="N1093" s="157">
        <v>41218.359027777777</v>
      </c>
      <c r="O1093" s="184">
        <v>41218.521527777775</v>
      </c>
      <c r="P1093" s="184">
        <v>41218.556250000001</v>
      </c>
      <c r="Q1093" s="157">
        <v>41218.681250000001</v>
      </c>
      <c r="R1093" s="157" t="s">
        <v>2473</v>
      </c>
      <c r="S1093" s="239">
        <f>P1093 - O1093</f>
        <v>3.4722222226264421E-2</v>
      </c>
      <c r="T1093" s="239">
        <f>Q1093 - N1093</f>
        <v>0.32222222222480923</v>
      </c>
      <c r="U1093" s="21">
        <f>((VALUE(S1093)) * 24) * 0.25</f>
        <v>0.20833333335758653</v>
      </c>
      <c r="V1093"/>
      <c r="W1093">
        <v>6038</v>
      </c>
      <c r="X1093" s="187" t="s">
        <v>2474</v>
      </c>
    </row>
    <row r="1094" spans="1:24">
      <c r="A1094" t="s">
        <v>18</v>
      </c>
      <c r="B1094" s="155" t="s">
        <v>2475</v>
      </c>
      <c r="C1094" t="s">
        <v>979</v>
      </c>
      <c r="D1094" t="s">
        <v>980</v>
      </c>
      <c r="E1094" t="s">
        <v>981</v>
      </c>
      <c r="F1094" t="s">
        <v>982</v>
      </c>
      <c r="G1094" t="s">
        <v>222</v>
      </c>
      <c r="H1094" t="s">
        <v>984</v>
      </c>
      <c r="I1094" s="178">
        <v>26.1373274</v>
      </c>
      <c r="J1094" s="178">
        <v>-44.825803700000002</v>
      </c>
      <c r="K1094" s="179">
        <v>23</v>
      </c>
      <c r="L1094" s="38">
        <v>2012</v>
      </c>
      <c r="M1094" s="155" t="s">
        <v>2475</v>
      </c>
      <c r="N1094" s="157">
        <v>41210.40347222222</v>
      </c>
      <c r="O1094" s="157">
        <v>41210.495833333334</v>
      </c>
      <c r="P1094" s="157">
        <v>41210.771527777775</v>
      </c>
      <c r="Q1094" s="157">
        <v>41210.863888888889</v>
      </c>
      <c r="R1094" s="210" t="s">
        <v>2476</v>
      </c>
      <c r="S1094" s="239">
        <f t="shared" ref="S1094:S1099" si="188">P1094 - O1094</f>
        <v>0.27569444444088731</v>
      </c>
      <c r="T1094" s="239">
        <f t="shared" ref="T1094:T1099" si="189">Q1094 - N1094</f>
        <v>0.46041666666860692</v>
      </c>
      <c r="U1094" s="21">
        <f t="shared" ref="U1094:U1099" si="190">((VALUE(S1094)) * 24) * 0.25</f>
        <v>1.6541666666453239</v>
      </c>
      <c r="V1094"/>
      <c r="W1094">
        <v>3643</v>
      </c>
      <c r="X1094" s="187" t="s">
        <v>2477</v>
      </c>
    </row>
    <row r="1095" spans="1:24">
      <c r="A1095" t="s">
        <v>18</v>
      </c>
      <c r="B1095" s="155" t="s">
        <v>2478</v>
      </c>
      <c r="C1095" t="s">
        <v>979</v>
      </c>
      <c r="D1095" t="s">
        <v>980</v>
      </c>
      <c r="E1095" t="s">
        <v>981</v>
      </c>
      <c r="F1095" t="s">
        <v>982</v>
      </c>
      <c r="G1095" t="s">
        <v>222</v>
      </c>
      <c r="H1095" t="s">
        <v>984</v>
      </c>
      <c r="I1095" s="178">
        <v>26.136304819999999</v>
      </c>
      <c r="J1095" s="178">
        <v>-44.825060919999999</v>
      </c>
      <c r="K1095" s="179">
        <v>23</v>
      </c>
      <c r="L1095" s="38">
        <v>2012</v>
      </c>
      <c r="M1095" s="155" t="s">
        <v>2478</v>
      </c>
      <c r="N1095" s="157">
        <v>41209.535416666666</v>
      </c>
      <c r="O1095" s="157">
        <v>41209.622916666667</v>
      </c>
      <c r="P1095" s="157">
        <v>41209.802777777775</v>
      </c>
      <c r="Q1095" s="157">
        <v>41209.890277777777</v>
      </c>
      <c r="R1095" s="210" t="s">
        <v>2476</v>
      </c>
      <c r="S1095" s="239">
        <f t="shared" si="188"/>
        <v>0.17986111110803904</v>
      </c>
      <c r="T1095" s="239">
        <f t="shared" si="189"/>
        <v>0.35486111111094942</v>
      </c>
      <c r="U1095" s="21">
        <f t="shared" si="190"/>
        <v>1.0791666666482342</v>
      </c>
      <c r="V1095"/>
      <c r="W1095">
        <v>3656</v>
      </c>
      <c r="X1095" s="187" t="s">
        <v>2479</v>
      </c>
    </row>
    <row r="1096" spans="1:24">
      <c r="A1096" t="s">
        <v>18</v>
      </c>
      <c r="B1096" s="155" t="s">
        <v>2480</v>
      </c>
      <c r="C1096" t="s">
        <v>979</v>
      </c>
      <c r="D1096" t="s">
        <v>980</v>
      </c>
      <c r="E1096" t="s">
        <v>981</v>
      </c>
      <c r="F1096" t="s">
        <v>982</v>
      </c>
      <c r="G1096" t="s">
        <v>222</v>
      </c>
      <c r="H1096" t="s">
        <v>984</v>
      </c>
      <c r="I1096" s="178">
        <v>23.368512930000001</v>
      </c>
      <c r="J1096" s="178">
        <v>-44.95212128</v>
      </c>
      <c r="K1096" s="179">
        <v>23</v>
      </c>
      <c r="L1096" s="38">
        <v>2012</v>
      </c>
      <c r="M1096" s="155" t="s">
        <v>2480</v>
      </c>
      <c r="N1096" s="157">
        <v>41207.92083333333</v>
      </c>
      <c r="O1096" s="157">
        <v>41208.009722222225</v>
      </c>
      <c r="P1096" s="157">
        <v>41208.679861111108</v>
      </c>
      <c r="Q1096" s="157">
        <v>41208.768055555556</v>
      </c>
      <c r="R1096" s="210" t="s">
        <v>2481</v>
      </c>
      <c r="S1096" s="239">
        <f t="shared" si="188"/>
        <v>0.67013888888322981</v>
      </c>
      <c r="T1096" s="239">
        <f t="shared" si="189"/>
        <v>0.84722222222626442</v>
      </c>
      <c r="U1096" s="21">
        <f t="shared" si="190"/>
        <v>4.0208333332993789</v>
      </c>
      <c r="V1096"/>
      <c r="W1096">
        <v>3523</v>
      </c>
      <c r="X1096" s="187" t="s">
        <v>2482</v>
      </c>
    </row>
    <row r="1097" spans="1:24">
      <c r="A1097" t="s">
        <v>18</v>
      </c>
      <c r="B1097" s="155" t="s">
        <v>2483</v>
      </c>
      <c r="C1097" t="s">
        <v>979</v>
      </c>
      <c r="D1097" t="s">
        <v>980</v>
      </c>
      <c r="E1097" t="s">
        <v>981</v>
      </c>
      <c r="F1097" t="s">
        <v>982</v>
      </c>
      <c r="G1097" t="s">
        <v>222</v>
      </c>
      <c r="H1097" t="s">
        <v>984</v>
      </c>
      <c r="I1097" s="178">
        <v>23.368471580000001</v>
      </c>
      <c r="J1097" s="178">
        <v>-44.951733760000003</v>
      </c>
      <c r="K1097" s="179">
        <v>23</v>
      </c>
      <c r="L1097" s="38">
        <v>2012</v>
      </c>
      <c r="M1097" s="155" t="s">
        <v>2483</v>
      </c>
      <c r="N1097" s="157">
        <v>41206.755555555559</v>
      </c>
      <c r="O1097" s="157">
        <v>41206.84097222222</v>
      </c>
      <c r="P1097" s="157">
        <v>41207.105555555558</v>
      </c>
      <c r="Q1097" s="184">
        <v>41207.251388888886</v>
      </c>
      <c r="R1097" s="210" t="s">
        <v>2481</v>
      </c>
      <c r="S1097" s="239">
        <f t="shared" si="188"/>
        <v>0.26458333333721384</v>
      </c>
      <c r="T1097" s="239">
        <f t="shared" si="189"/>
        <v>0.4958333333270275</v>
      </c>
      <c r="U1097" s="21">
        <f t="shared" si="190"/>
        <v>1.5875000000232831</v>
      </c>
      <c r="V1097"/>
      <c r="W1097">
        <v>3549</v>
      </c>
      <c r="X1097" s="187" t="s">
        <v>2484</v>
      </c>
    </row>
    <row r="1098" spans="1:24">
      <c r="A1098" t="s">
        <v>18</v>
      </c>
      <c r="B1098" s="155" t="s">
        <v>2485</v>
      </c>
      <c r="C1098" t="s">
        <v>979</v>
      </c>
      <c r="D1098" t="s">
        <v>980</v>
      </c>
      <c r="E1098" t="s">
        <v>981</v>
      </c>
      <c r="F1098" t="s">
        <v>982</v>
      </c>
      <c r="G1098" t="s">
        <v>222</v>
      </c>
      <c r="H1098" t="s">
        <v>984</v>
      </c>
      <c r="I1098" s="178">
        <v>26.13533142</v>
      </c>
      <c r="J1098" s="178">
        <v>-44.82651998</v>
      </c>
      <c r="K1098" s="179">
        <v>23</v>
      </c>
      <c r="L1098" s="38">
        <v>2012</v>
      </c>
      <c r="M1098" s="155" t="s">
        <v>2485</v>
      </c>
      <c r="N1098" s="157">
        <v>41204.868055555555</v>
      </c>
      <c r="O1098" s="157">
        <v>41204.955555555556</v>
      </c>
      <c r="P1098" s="157">
        <v>41205.762499999997</v>
      </c>
      <c r="Q1098" s="157">
        <v>41205.852777777778</v>
      </c>
      <c r="R1098" s="210" t="s">
        <v>2476</v>
      </c>
      <c r="S1098" s="239">
        <f t="shared" si="188"/>
        <v>0.80694444444088731</v>
      </c>
      <c r="T1098" s="239">
        <f t="shared" si="189"/>
        <v>0.98472222222335404</v>
      </c>
      <c r="U1098" s="21">
        <f t="shared" si="190"/>
        <v>4.8416666666453239</v>
      </c>
      <c r="V1098"/>
      <c r="W1098" s="130">
        <v>3653</v>
      </c>
      <c r="X1098" s="187" t="s">
        <v>2482</v>
      </c>
    </row>
    <row r="1099" spans="1:24">
      <c r="A1099" t="s">
        <v>18</v>
      </c>
      <c r="B1099" s="155" t="s">
        <v>2486</v>
      </c>
      <c r="C1099" t="s">
        <v>979</v>
      </c>
      <c r="D1099" t="s">
        <v>980</v>
      </c>
      <c r="E1099" t="s">
        <v>981</v>
      </c>
      <c r="F1099" t="s">
        <v>982</v>
      </c>
      <c r="G1099" t="s">
        <v>166</v>
      </c>
      <c r="H1099" t="s">
        <v>984</v>
      </c>
      <c r="I1099" s="178">
        <v>36.228187890000001</v>
      </c>
      <c r="J1099" s="178">
        <v>-33.904334540000001</v>
      </c>
      <c r="K1099" s="179">
        <v>25</v>
      </c>
      <c r="L1099" s="38">
        <v>2012</v>
      </c>
      <c r="M1099" s="155" t="s">
        <v>2486</v>
      </c>
      <c r="N1099" s="157">
        <v>41200.445138888892</v>
      </c>
      <c r="O1099" s="157">
        <v>41200.513194444444</v>
      </c>
      <c r="P1099" s="157">
        <v>41201.380555555559</v>
      </c>
      <c r="Q1099" s="157">
        <v>41201.445833333331</v>
      </c>
      <c r="R1099" s="210" t="s">
        <v>2487</v>
      </c>
      <c r="S1099" s="239">
        <f t="shared" si="188"/>
        <v>0.867361111115315</v>
      </c>
      <c r="T1099" s="239">
        <f t="shared" si="189"/>
        <v>1.0006944444394321</v>
      </c>
      <c r="U1099" s="21">
        <f t="shared" si="190"/>
        <v>5.20416666669189</v>
      </c>
      <c r="V1099"/>
      <c r="W1099">
        <v>2347</v>
      </c>
      <c r="X1099" s="187" t="s">
        <v>2482</v>
      </c>
    </row>
    <row r="1100" spans="1:24">
      <c r="A1100" t="s">
        <v>18</v>
      </c>
      <c r="B1100" t="s">
        <v>2488</v>
      </c>
      <c r="C1100" t="s">
        <v>973</v>
      </c>
      <c r="D1100" t="s">
        <v>974</v>
      </c>
      <c r="E1100" t="s">
        <v>975</v>
      </c>
      <c r="F1100" t="s">
        <v>976</v>
      </c>
      <c r="G1100" t="s">
        <v>273</v>
      </c>
      <c r="H1100" s="119" t="s">
        <v>898</v>
      </c>
      <c r="I1100" s="38">
        <v>46</v>
      </c>
      <c r="J1100" s="38">
        <v>-128</v>
      </c>
      <c r="K1100" s="38">
        <v>9</v>
      </c>
      <c r="L1100" s="38">
        <v>2012</v>
      </c>
      <c r="M1100" t="s">
        <v>2488</v>
      </c>
      <c r="N1100" s="157">
        <v>41145.157638888886</v>
      </c>
      <c r="O1100" s="157">
        <v>41145.216666666667</v>
      </c>
      <c r="P1100" s="157">
        <v>41145.530555555553</v>
      </c>
      <c r="Q1100" s="157">
        <v>41145.599999999999</v>
      </c>
      <c r="R1100" s="210" t="s">
        <v>2489</v>
      </c>
      <c r="S1100" s="239">
        <f>P1100 - O1100</f>
        <v>0.31388888888614019</v>
      </c>
      <c r="T1100" s="239">
        <f>Q1100 - N1100</f>
        <v>0.44236111111240461</v>
      </c>
      <c r="U1100" s="21">
        <f>((VALUE(S1100)) * 24) * 0.25</f>
        <v>1.8833333333168412</v>
      </c>
      <c r="V1100"/>
      <c r="W1100">
        <v>2610</v>
      </c>
      <c r="X1100" s="155" t="s">
        <v>2490</v>
      </c>
    </row>
    <row r="1101" spans="1:24">
      <c r="A1101" t="s">
        <v>18</v>
      </c>
      <c r="B1101" t="s">
        <v>2491</v>
      </c>
      <c r="C1101" t="s">
        <v>973</v>
      </c>
      <c r="D1101" t="s">
        <v>974</v>
      </c>
      <c r="E1101" t="s">
        <v>975</v>
      </c>
      <c r="F1101" t="s">
        <v>976</v>
      </c>
      <c r="G1101" t="s">
        <v>273</v>
      </c>
      <c r="H1101" s="119" t="s">
        <v>898</v>
      </c>
      <c r="I1101" s="38">
        <v>46</v>
      </c>
      <c r="J1101" s="38">
        <v>-128</v>
      </c>
      <c r="K1101" s="38">
        <v>9</v>
      </c>
      <c r="L1101" s="38">
        <v>2012</v>
      </c>
      <c r="M1101" t="s">
        <v>2491</v>
      </c>
      <c r="N1101" s="157">
        <v>41146.04791666667</v>
      </c>
      <c r="O1101" s="157">
        <v>41146.113194444442</v>
      </c>
      <c r="P1101" s="157">
        <v>41146.351388888892</v>
      </c>
      <c r="Q1101" s="157">
        <v>41146.438888888886</v>
      </c>
      <c r="R1101" s="210" t="s">
        <v>2492</v>
      </c>
      <c r="S1101" s="239">
        <f>P1101 - O1101</f>
        <v>0.23819444444961846</v>
      </c>
      <c r="T1101" s="239">
        <f>Q1101 - N1101</f>
        <v>0.39097222221607808</v>
      </c>
      <c r="U1101" s="21">
        <f>((VALUE(S1101)) * 24) * 0.25</f>
        <v>1.4291666666977108</v>
      </c>
      <c r="V1101"/>
      <c r="W1101">
        <v>2422</v>
      </c>
      <c r="X1101" s="155" t="s">
        <v>2493</v>
      </c>
    </row>
    <row r="1102" spans="1:24">
      <c r="A1102" t="s">
        <v>18</v>
      </c>
      <c r="B1102" t="s">
        <v>2494</v>
      </c>
      <c r="C1102" t="s">
        <v>973</v>
      </c>
      <c r="D1102" t="s">
        <v>974</v>
      </c>
      <c r="E1102" t="s">
        <v>975</v>
      </c>
      <c r="F1102" t="s">
        <v>976</v>
      </c>
      <c r="G1102" t="s">
        <v>273</v>
      </c>
      <c r="H1102" s="119" t="s">
        <v>898</v>
      </c>
      <c r="I1102" s="38">
        <v>46</v>
      </c>
      <c r="J1102" s="38">
        <v>-130</v>
      </c>
      <c r="K1102" s="38">
        <v>9</v>
      </c>
      <c r="L1102" s="38">
        <v>2012</v>
      </c>
      <c r="M1102" t="s">
        <v>2494</v>
      </c>
      <c r="N1102" s="157">
        <v>41141.299305555556</v>
      </c>
      <c r="O1102" s="157">
        <v>41141.395138888889</v>
      </c>
      <c r="P1102" s="157">
        <v>41142.405555555553</v>
      </c>
      <c r="Q1102" s="157">
        <v>41142.486111111109</v>
      </c>
      <c r="R1102" s="221" t="s">
        <v>1558</v>
      </c>
      <c r="S1102" s="239">
        <f>P1102 - O1102</f>
        <v>1.0104166666642413</v>
      </c>
      <c r="T1102" s="239">
        <f>Q1102 - N1102</f>
        <v>1.1868055555532919</v>
      </c>
      <c r="U1102" s="21">
        <f>((VALUE(S1102)) * 24) * 0.25</f>
        <v>6.0624999999854481</v>
      </c>
      <c r="V1102"/>
      <c r="W1102">
        <v>1535</v>
      </c>
      <c r="X1102" s="155" t="s">
        <v>2495</v>
      </c>
    </row>
    <row r="1103" spans="1:24">
      <c r="A1103" t="s">
        <v>18</v>
      </c>
      <c r="B1103" t="s">
        <v>2496</v>
      </c>
      <c r="C1103" t="s">
        <v>973</v>
      </c>
      <c r="D1103" t="s">
        <v>974</v>
      </c>
      <c r="E1103" t="s">
        <v>975</v>
      </c>
      <c r="F1103" t="s">
        <v>976</v>
      </c>
      <c r="G1103" t="s">
        <v>273</v>
      </c>
      <c r="H1103" s="119" t="s">
        <v>898</v>
      </c>
      <c r="I1103" s="38">
        <v>46</v>
      </c>
      <c r="J1103" s="38">
        <v>-130</v>
      </c>
      <c r="K1103" s="38">
        <v>9</v>
      </c>
      <c r="L1103" s="38">
        <v>2012</v>
      </c>
      <c r="M1103" t="s">
        <v>2496</v>
      </c>
      <c r="N1103" s="157">
        <v>41140.091666666667</v>
      </c>
      <c r="O1103" s="157">
        <v>41140.212500000001</v>
      </c>
      <c r="P1103" s="157">
        <v>41140.794444444444</v>
      </c>
      <c r="Q1103" s="157">
        <v>41140.927083333336</v>
      </c>
      <c r="R1103" s="38" t="s">
        <v>1909</v>
      </c>
      <c r="S1103" s="239">
        <f>P1103 - O1103</f>
        <v>0.5819444444423425</v>
      </c>
      <c r="T1103" s="239">
        <f>Q1103 - N1103</f>
        <v>0.83541666666860692</v>
      </c>
      <c r="U1103" s="21">
        <f>((VALUE(S1103)) * 24) * 0.25</f>
        <v>3.491666666654055</v>
      </c>
      <c r="V1103"/>
      <c r="W1103">
        <v>1544</v>
      </c>
      <c r="X1103" s="155" t="s">
        <v>2497</v>
      </c>
    </row>
    <row r="1104" spans="1:24">
      <c r="A1104" t="s">
        <v>18</v>
      </c>
      <c r="B1104" s="155" t="s">
        <v>2498</v>
      </c>
      <c r="C1104" s="155" t="s">
        <v>969</v>
      </c>
      <c r="D1104" s="119" t="s">
        <v>466</v>
      </c>
      <c r="E1104" s="155" t="s">
        <v>970</v>
      </c>
      <c r="F1104" s="155" t="s">
        <v>971</v>
      </c>
      <c r="G1104" s="155" t="s">
        <v>273</v>
      </c>
      <c r="H1104" s="119" t="s">
        <v>898</v>
      </c>
      <c r="I1104" s="38">
        <v>47</v>
      </c>
      <c r="J1104" s="194">
        <v>-125</v>
      </c>
      <c r="K1104" s="38">
        <v>9</v>
      </c>
      <c r="L1104" s="38">
        <v>2012</v>
      </c>
      <c r="M1104" s="155" t="s">
        <v>2498</v>
      </c>
      <c r="N1104" s="157">
        <v>41112.635416666664</v>
      </c>
      <c r="O1104" s="184">
        <v>41112.693055555559</v>
      </c>
      <c r="P1104" s="184">
        <v>41112.739583333336</v>
      </c>
      <c r="Q1104" s="157">
        <v>41112.801388888889</v>
      </c>
      <c r="R1104" s="218" t="s">
        <v>2499</v>
      </c>
      <c r="S1104" s="239">
        <f t="shared" ref="S1104:S1119" si="191">P1104 - O1104</f>
        <v>4.6527777776645962E-2</v>
      </c>
      <c r="T1104" s="239">
        <f t="shared" ref="T1104:T1119" si="192">Q1104 - N1104</f>
        <v>0.16597222222480923</v>
      </c>
      <c r="U1104" s="21">
        <f t="shared" ref="U1104:U1119" si="193">((VALUE(S1104)) * 24) * 0.25</f>
        <v>0.27916666665987577</v>
      </c>
      <c r="V1104"/>
      <c r="W1104">
        <v>2233</v>
      </c>
      <c r="X1104" s="187" t="s">
        <v>2500</v>
      </c>
    </row>
    <row r="1105" spans="1:24">
      <c r="A1105" t="s">
        <v>18</v>
      </c>
      <c r="B1105" s="155" t="s">
        <v>2501</v>
      </c>
      <c r="C1105" s="155" t="s">
        <v>969</v>
      </c>
      <c r="D1105" s="119" t="s">
        <v>466</v>
      </c>
      <c r="E1105" s="155" t="s">
        <v>970</v>
      </c>
      <c r="F1105" s="155" t="s">
        <v>971</v>
      </c>
      <c r="G1105" s="155" t="s">
        <v>273</v>
      </c>
      <c r="H1105" s="119" t="s">
        <v>898</v>
      </c>
      <c r="I1105" s="38">
        <v>47</v>
      </c>
      <c r="J1105" s="194">
        <v>-125</v>
      </c>
      <c r="K1105" s="38">
        <v>10</v>
      </c>
      <c r="L1105" s="38">
        <v>2012</v>
      </c>
      <c r="M1105" s="155" t="s">
        <v>2501</v>
      </c>
      <c r="N1105" s="157">
        <v>41112.041666666664</v>
      </c>
      <c r="O1105" s="157">
        <v>41112.052777777775</v>
      </c>
      <c r="P1105" s="157">
        <v>41112.113888888889</v>
      </c>
      <c r="Q1105" s="157">
        <v>41112.138888888891</v>
      </c>
      <c r="R1105" s="218" t="s">
        <v>2502</v>
      </c>
      <c r="S1105" s="239">
        <f t="shared" si="191"/>
        <v>6.1111111113859806E-2</v>
      </c>
      <c r="T1105" s="239">
        <f t="shared" si="192"/>
        <v>9.7222222226264421E-2</v>
      </c>
      <c r="U1105" s="21">
        <f t="shared" si="193"/>
        <v>0.36666666668315884</v>
      </c>
      <c r="V1105"/>
      <c r="W1105">
        <v>173</v>
      </c>
      <c r="X1105" s="187" t="s">
        <v>2503</v>
      </c>
    </row>
    <row r="1106" spans="1:24">
      <c r="A1106" t="s">
        <v>18</v>
      </c>
      <c r="B1106" s="155" t="s">
        <v>2504</v>
      </c>
      <c r="C1106" s="155" t="s">
        <v>969</v>
      </c>
      <c r="D1106" s="119" t="s">
        <v>466</v>
      </c>
      <c r="E1106" s="155" t="s">
        <v>970</v>
      </c>
      <c r="F1106" s="155" t="s">
        <v>971</v>
      </c>
      <c r="G1106" s="155" t="s">
        <v>273</v>
      </c>
      <c r="H1106" s="119" t="s">
        <v>898</v>
      </c>
      <c r="I1106" s="38">
        <v>47</v>
      </c>
      <c r="J1106" s="194">
        <v>-125</v>
      </c>
      <c r="K1106" s="38">
        <v>10</v>
      </c>
      <c r="L1106" s="38">
        <v>2012</v>
      </c>
      <c r="M1106" s="155" t="s">
        <v>2504</v>
      </c>
      <c r="N1106" s="157">
        <v>41111.734027777777</v>
      </c>
      <c r="O1106" s="157">
        <v>41111.743750000001</v>
      </c>
      <c r="P1106" s="157">
        <v>41111.902777777781</v>
      </c>
      <c r="Q1106" s="157">
        <v>41111.919444444444</v>
      </c>
      <c r="R1106" s="218" t="s">
        <v>2505</v>
      </c>
      <c r="S1106" s="239">
        <f t="shared" si="191"/>
        <v>0.15902777777955635</v>
      </c>
      <c r="T1106" s="239">
        <f t="shared" si="192"/>
        <v>0.18541666666715173</v>
      </c>
      <c r="U1106" s="21">
        <f t="shared" si="193"/>
        <v>0.95416666667733807</v>
      </c>
      <c r="V1106"/>
      <c r="W1106">
        <v>56</v>
      </c>
      <c r="X1106" s="187" t="s">
        <v>2503</v>
      </c>
    </row>
    <row r="1107" spans="1:24">
      <c r="A1107" t="s">
        <v>18</v>
      </c>
      <c r="B1107" s="155" t="s">
        <v>2506</v>
      </c>
      <c r="C1107" s="155" t="s">
        <v>969</v>
      </c>
      <c r="D1107" s="119" t="s">
        <v>466</v>
      </c>
      <c r="E1107" s="155" t="s">
        <v>970</v>
      </c>
      <c r="F1107" s="155" t="s">
        <v>971</v>
      </c>
      <c r="G1107" s="155" t="s">
        <v>273</v>
      </c>
      <c r="H1107" s="119" t="s">
        <v>898</v>
      </c>
      <c r="I1107" s="38">
        <v>47</v>
      </c>
      <c r="J1107" s="194">
        <v>-125</v>
      </c>
      <c r="K1107" s="38">
        <v>10</v>
      </c>
      <c r="L1107" s="38">
        <v>2012</v>
      </c>
      <c r="M1107" s="155" t="s">
        <v>2506</v>
      </c>
      <c r="N1107" s="157">
        <v>41111.213888888888</v>
      </c>
      <c r="O1107" s="157">
        <v>41111.222222222219</v>
      </c>
      <c r="P1107" s="157">
        <v>41111.280555555553</v>
      </c>
      <c r="Q1107" s="157">
        <v>41111.305555555555</v>
      </c>
      <c r="R1107" s="218" t="s">
        <v>2507</v>
      </c>
      <c r="S1107" s="239">
        <f t="shared" si="191"/>
        <v>5.8333333334303461E-2</v>
      </c>
      <c r="T1107" s="239">
        <f t="shared" si="192"/>
        <v>9.1666666667151731E-2</v>
      </c>
      <c r="U1107" s="21">
        <f t="shared" si="193"/>
        <v>0.35000000000582077</v>
      </c>
      <c r="V1107"/>
      <c r="W1107">
        <v>92</v>
      </c>
      <c r="X1107" s="187" t="s">
        <v>2503</v>
      </c>
    </row>
    <row r="1108" spans="1:24">
      <c r="A1108" t="s">
        <v>18</v>
      </c>
      <c r="B1108" s="155" t="s">
        <v>2508</v>
      </c>
      <c r="C1108" s="155" t="s">
        <v>969</v>
      </c>
      <c r="D1108" s="119" t="s">
        <v>466</v>
      </c>
      <c r="E1108" s="155" t="s">
        <v>970</v>
      </c>
      <c r="F1108" s="155" t="s">
        <v>971</v>
      </c>
      <c r="G1108" s="155" t="s">
        <v>273</v>
      </c>
      <c r="H1108" s="119" t="s">
        <v>898</v>
      </c>
      <c r="I1108" s="38">
        <v>47</v>
      </c>
      <c r="J1108" s="194">
        <v>-125</v>
      </c>
      <c r="K1108" s="38">
        <v>10</v>
      </c>
      <c r="L1108" s="38">
        <v>2012</v>
      </c>
      <c r="M1108" s="155" t="s">
        <v>2508</v>
      </c>
      <c r="N1108" s="157">
        <v>41110.99722222222</v>
      </c>
      <c r="O1108" s="157">
        <v>41111.004861111112</v>
      </c>
      <c r="P1108" s="157">
        <v>41111.061805555553</v>
      </c>
      <c r="Q1108" s="184">
        <v>41111.1</v>
      </c>
      <c r="R1108" s="218" t="s">
        <v>2509</v>
      </c>
      <c r="S1108" s="239">
        <f t="shared" si="191"/>
        <v>5.694444444088731E-2</v>
      </c>
      <c r="T1108" s="239">
        <f t="shared" si="192"/>
        <v>0.10277777777810115</v>
      </c>
      <c r="U1108" s="21">
        <f t="shared" si="193"/>
        <v>0.34166666664532386</v>
      </c>
      <c r="V1108"/>
      <c r="W1108">
        <v>73</v>
      </c>
      <c r="X1108" s="187" t="s">
        <v>2503</v>
      </c>
    </row>
    <row r="1109" spans="1:24">
      <c r="A1109" t="s">
        <v>18</v>
      </c>
      <c r="B1109" s="155" t="s">
        <v>2510</v>
      </c>
      <c r="C1109" s="155" t="s">
        <v>969</v>
      </c>
      <c r="D1109" s="119" t="s">
        <v>466</v>
      </c>
      <c r="E1109" s="155" t="s">
        <v>970</v>
      </c>
      <c r="F1109" s="155" t="s">
        <v>971</v>
      </c>
      <c r="G1109" s="155" t="s">
        <v>273</v>
      </c>
      <c r="H1109" s="119" t="s">
        <v>898</v>
      </c>
      <c r="I1109" s="38">
        <v>47</v>
      </c>
      <c r="J1109" s="194">
        <v>-125</v>
      </c>
      <c r="K1109" s="38">
        <v>10</v>
      </c>
      <c r="L1109" s="38">
        <v>2012</v>
      </c>
      <c r="M1109" s="155" t="s">
        <v>2510</v>
      </c>
      <c r="N1109" s="157">
        <v>41110.80972222222</v>
      </c>
      <c r="O1109" s="157">
        <v>41110.821527777778</v>
      </c>
      <c r="P1109" s="157">
        <v>41110.864583333336</v>
      </c>
      <c r="Q1109" s="157">
        <v>41110.880555555559</v>
      </c>
      <c r="R1109" s="218" t="s">
        <v>2511</v>
      </c>
      <c r="S1109" s="239">
        <f t="shared" si="191"/>
        <v>4.3055555557657499E-2</v>
      </c>
      <c r="T1109" s="239">
        <f t="shared" si="192"/>
        <v>7.0833333338669036E-2</v>
      </c>
      <c r="U1109" s="21">
        <f t="shared" si="193"/>
        <v>0.25833333334594499</v>
      </c>
      <c r="V1109"/>
      <c r="W1109">
        <v>155</v>
      </c>
      <c r="X1109" s="187" t="s">
        <v>2512</v>
      </c>
    </row>
    <row r="1110" spans="1:24">
      <c r="A1110" t="s">
        <v>18</v>
      </c>
      <c r="B1110" s="155" t="s">
        <v>2513</v>
      </c>
      <c r="C1110" s="155" t="s">
        <v>969</v>
      </c>
      <c r="D1110" s="119" t="s">
        <v>466</v>
      </c>
      <c r="E1110" s="155" t="s">
        <v>970</v>
      </c>
      <c r="F1110" s="155" t="s">
        <v>971</v>
      </c>
      <c r="G1110" s="155" t="s">
        <v>273</v>
      </c>
      <c r="H1110" s="119" t="s">
        <v>898</v>
      </c>
      <c r="I1110" s="38">
        <v>47</v>
      </c>
      <c r="J1110" s="194">
        <v>-125</v>
      </c>
      <c r="K1110" s="38">
        <v>10</v>
      </c>
      <c r="L1110" s="38">
        <v>2012</v>
      </c>
      <c r="M1110" s="155" t="s">
        <v>2513</v>
      </c>
      <c r="N1110" s="157">
        <v>41110.345833333333</v>
      </c>
      <c r="O1110" s="157">
        <v>41110.372916666667</v>
      </c>
      <c r="P1110" s="157">
        <v>41110.425000000003</v>
      </c>
      <c r="Q1110" s="157">
        <v>41110.459722222222</v>
      </c>
      <c r="R1110" s="218" t="s">
        <v>2514</v>
      </c>
      <c r="S1110" s="239">
        <f t="shared" si="191"/>
        <v>5.2083333335758653E-2</v>
      </c>
      <c r="T1110" s="239">
        <f t="shared" si="192"/>
        <v>0.11388888888905058</v>
      </c>
      <c r="U1110" s="21">
        <f t="shared" si="193"/>
        <v>0.31250000001455192</v>
      </c>
      <c r="V1110"/>
      <c r="W1110">
        <v>650</v>
      </c>
      <c r="X1110" s="187" t="s">
        <v>2515</v>
      </c>
    </row>
    <row r="1111" spans="1:24">
      <c r="A1111" t="s">
        <v>18</v>
      </c>
      <c r="B1111" s="155" t="s">
        <v>2516</v>
      </c>
      <c r="C1111" s="155" t="s">
        <v>969</v>
      </c>
      <c r="D1111" s="119" t="s">
        <v>466</v>
      </c>
      <c r="E1111" s="155" t="s">
        <v>970</v>
      </c>
      <c r="F1111" s="155" t="s">
        <v>971</v>
      </c>
      <c r="G1111" s="155" t="s">
        <v>273</v>
      </c>
      <c r="H1111" s="119" t="s">
        <v>898</v>
      </c>
      <c r="I1111" s="38">
        <v>47</v>
      </c>
      <c r="J1111" s="194">
        <v>-125</v>
      </c>
      <c r="K1111" s="38">
        <v>10</v>
      </c>
      <c r="L1111" s="38">
        <v>2012</v>
      </c>
      <c r="M1111" s="155" t="s">
        <v>2516</v>
      </c>
      <c r="N1111" s="157">
        <v>41110.190972222219</v>
      </c>
      <c r="O1111" s="157">
        <v>41110.206250000003</v>
      </c>
      <c r="P1111" s="184">
        <v>41110.23541666667</v>
      </c>
      <c r="Q1111" s="157">
        <v>41110.259722222225</v>
      </c>
      <c r="R1111" s="218" t="s">
        <v>2517</v>
      </c>
      <c r="S1111" s="239">
        <f t="shared" si="191"/>
        <v>2.9166666667151731E-2</v>
      </c>
      <c r="T1111" s="239">
        <f t="shared" si="192"/>
        <v>6.8750000005820766E-2</v>
      </c>
      <c r="U1111" s="21">
        <f t="shared" si="193"/>
        <v>0.17500000000291038</v>
      </c>
      <c r="V1111"/>
      <c r="W1111">
        <v>171</v>
      </c>
      <c r="X1111" s="187" t="s">
        <v>2515</v>
      </c>
    </row>
    <row r="1112" spans="1:24">
      <c r="A1112" t="s">
        <v>18</v>
      </c>
      <c r="B1112" s="155" t="s">
        <v>2518</v>
      </c>
      <c r="C1112" s="155" t="s">
        <v>969</v>
      </c>
      <c r="D1112" s="119" t="s">
        <v>466</v>
      </c>
      <c r="E1112" s="155" t="s">
        <v>970</v>
      </c>
      <c r="F1112" s="155" t="s">
        <v>971</v>
      </c>
      <c r="G1112" s="155" t="s">
        <v>273</v>
      </c>
      <c r="H1112" s="119" t="s">
        <v>898</v>
      </c>
      <c r="I1112" s="38">
        <v>47</v>
      </c>
      <c r="J1112" s="194">
        <v>-125</v>
      </c>
      <c r="K1112" s="38">
        <v>10</v>
      </c>
      <c r="L1112" s="38">
        <v>2012</v>
      </c>
      <c r="M1112" s="155" t="s">
        <v>2518</v>
      </c>
      <c r="N1112" s="157">
        <v>41109.559027777781</v>
      </c>
      <c r="O1112" s="157">
        <v>41109.585416666669</v>
      </c>
      <c r="P1112" s="157">
        <v>41109.658333333333</v>
      </c>
      <c r="Q1112" s="157">
        <v>41109.697222222225</v>
      </c>
      <c r="R1112" s="218" t="s">
        <v>2519</v>
      </c>
      <c r="S1112" s="239">
        <f t="shared" si="191"/>
        <v>7.2916666664241347E-2</v>
      </c>
      <c r="T1112" s="239">
        <f t="shared" si="192"/>
        <v>0.13819444444379769</v>
      </c>
      <c r="U1112" s="21">
        <f t="shared" si="193"/>
        <v>0.43749999998544808</v>
      </c>
      <c r="V1112"/>
      <c r="W1112">
        <v>800</v>
      </c>
      <c r="X1112" s="187" t="s">
        <v>2503</v>
      </c>
    </row>
    <row r="1113" spans="1:24">
      <c r="A1113" t="s">
        <v>18</v>
      </c>
      <c r="B1113" s="155" t="s">
        <v>2520</v>
      </c>
      <c r="C1113" s="155" t="s">
        <v>969</v>
      </c>
      <c r="D1113" s="119" t="s">
        <v>466</v>
      </c>
      <c r="E1113" s="155" t="s">
        <v>970</v>
      </c>
      <c r="F1113" s="155" t="s">
        <v>971</v>
      </c>
      <c r="G1113" s="155" t="s">
        <v>273</v>
      </c>
      <c r="H1113" s="119" t="s">
        <v>898</v>
      </c>
      <c r="I1113" s="38">
        <v>47</v>
      </c>
      <c r="J1113" s="194">
        <v>-125</v>
      </c>
      <c r="K1113" s="38">
        <v>10</v>
      </c>
      <c r="L1113" s="38">
        <v>2012</v>
      </c>
      <c r="M1113" s="155" t="s">
        <v>2520</v>
      </c>
      <c r="N1113" s="157">
        <v>41109.277777777781</v>
      </c>
      <c r="O1113" s="157">
        <v>41109.303472222222</v>
      </c>
      <c r="P1113" s="157">
        <v>41109.413888888892</v>
      </c>
      <c r="Q1113" s="157">
        <v>41109.449999999997</v>
      </c>
      <c r="R1113" s="218" t="s">
        <v>2521</v>
      </c>
      <c r="S1113" s="239">
        <f t="shared" si="191"/>
        <v>0.11041666667006211</v>
      </c>
      <c r="T1113" s="239">
        <f t="shared" si="192"/>
        <v>0.17222222221607808</v>
      </c>
      <c r="U1113" s="21">
        <f t="shared" si="193"/>
        <v>0.66250000002037268</v>
      </c>
      <c r="V1113"/>
      <c r="W1113">
        <v>198</v>
      </c>
      <c r="X1113" s="187" t="s">
        <v>2503</v>
      </c>
    </row>
    <row r="1114" spans="1:24">
      <c r="A1114" t="s">
        <v>18</v>
      </c>
      <c r="B1114" s="155" t="s">
        <v>2522</v>
      </c>
      <c r="C1114" s="155" t="s">
        <v>969</v>
      </c>
      <c r="D1114" s="119" t="s">
        <v>466</v>
      </c>
      <c r="E1114" s="155" t="s">
        <v>970</v>
      </c>
      <c r="F1114" s="155" t="s">
        <v>971</v>
      </c>
      <c r="G1114" s="155" t="s">
        <v>273</v>
      </c>
      <c r="H1114" s="119" t="s">
        <v>898</v>
      </c>
      <c r="I1114" s="38">
        <v>47</v>
      </c>
      <c r="J1114" s="194">
        <v>-125</v>
      </c>
      <c r="K1114" s="38">
        <v>10</v>
      </c>
      <c r="L1114" s="38">
        <v>2012</v>
      </c>
      <c r="M1114" s="155" t="s">
        <v>2522</v>
      </c>
      <c r="N1114" s="157">
        <v>41108.359027777777</v>
      </c>
      <c r="O1114" s="157">
        <v>41108.375694444447</v>
      </c>
      <c r="P1114" s="157">
        <v>41108.439583333333</v>
      </c>
      <c r="Q1114" s="157">
        <v>41108.469444444447</v>
      </c>
      <c r="R1114" s="218" t="s">
        <v>2521</v>
      </c>
      <c r="S1114" s="239">
        <f t="shared" si="191"/>
        <v>6.3888888886140194E-2</v>
      </c>
      <c r="T1114" s="239">
        <f t="shared" si="192"/>
        <v>0.11041666667006211</v>
      </c>
      <c r="U1114" s="21">
        <f t="shared" si="193"/>
        <v>0.38333333331684116</v>
      </c>
      <c r="V1114"/>
      <c r="W1114">
        <v>196</v>
      </c>
      <c r="X1114" s="187" t="s">
        <v>2523</v>
      </c>
    </row>
    <row r="1115" spans="1:24">
      <c r="A1115" t="s">
        <v>18</v>
      </c>
      <c r="B1115" s="155" t="s">
        <v>2524</v>
      </c>
      <c r="C1115" s="155" t="s">
        <v>969</v>
      </c>
      <c r="D1115" s="119" t="s">
        <v>466</v>
      </c>
      <c r="E1115" s="155" t="s">
        <v>970</v>
      </c>
      <c r="F1115" s="155" t="s">
        <v>971</v>
      </c>
      <c r="G1115" s="155" t="s">
        <v>273</v>
      </c>
      <c r="H1115" s="119" t="s">
        <v>898</v>
      </c>
      <c r="I1115" s="38">
        <v>47</v>
      </c>
      <c r="J1115" s="194">
        <v>-125</v>
      </c>
      <c r="K1115" s="38">
        <v>10</v>
      </c>
      <c r="L1115" s="38">
        <v>2012</v>
      </c>
      <c r="M1115" s="155" t="s">
        <v>2524</v>
      </c>
      <c r="N1115" s="157">
        <v>41108.089583333334</v>
      </c>
      <c r="O1115" s="157">
        <v>41108.102083333331</v>
      </c>
      <c r="P1115" s="157">
        <v>41108.191666666666</v>
      </c>
      <c r="Q1115" s="157">
        <v>41108.214583333334</v>
      </c>
      <c r="R1115" s="218" t="s">
        <v>2525</v>
      </c>
      <c r="S1115" s="239">
        <f t="shared" si="191"/>
        <v>8.9583333334303461E-2</v>
      </c>
      <c r="T1115" s="239">
        <f t="shared" si="192"/>
        <v>0.125</v>
      </c>
      <c r="U1115" s="21">
        <f t="shared" si="193"/>
        <v>0.53750000000582077</v>
      </c>
      <c r="V1115"/>
      <c r="W1115">
        <v>165</v>
      </c>
      <c r="X1115" s="187" t="s">
        <v>2526</v>
      </c>
    </row>
    <row r="1116" spans="1:24">
      <c r="A1116" t="s">
        <v>18</v>
      </c>
      <c r="B1116" s="155" t="s">
        <v>2527</v>
      </c>
      <c r="C1116" s="155" t="s">
        <v>969</v>
      </c>
      <c r="D1116" s="119" t="s">
        <v>466</v>
      </c>
      <c r="E1116" s="155" t="s">
        <v>970</v>
      </c>
      <c r="F1116" s="155" t="s">
        <v>971</v>
      </c>
      <c r="G1116" s="155" t="s">
        <v>273</v>
      </c>
      <c r="H1116" s="119" t="s">
        <v>898</v>
      </c>
      <c r="I1116" s="38">
        <v>47</v>
      </c>
      <c r="J1116" s="194">
        <v>-125</v>
      </c>
      <c r="K1116" s="38">
        <v>10</v>
      </c>
      <c r="L1116" s="38">
        <v>2012</v>
      </c>
      <c r="M1116" s="155" t="s">
        <v>2527</v>
      </c>
      <c r="N1116" s="157">
        <v>41105.397222222222</v>
      </c>
      <c r="O1116" s="157">
        <v>41105.411111111112</v>
      </c>
      <c r="P1116" s="157">
        <v>41105.518750000003</v>
      </c>
      <c r="Q1116" s="157">
        <v>41105.54583333333</v>
      </c>
      <c r="R1116" s="218" t="s">
        <v>2414</v>
      </c>
      <c r="S1116" s="239">
        <f t="shared" si="191"/>
        <v>0.10763888889050577</v>
      </c>
      <c r="T1116" s="239">
        <f t="shared" si="192"/>
        <v>0.14861111110803904</v>
      </c>
      <c r="U1116" s="21">
        <f t="shared" si="193"/>
        <v>0.64583333334303461</v>
      </c>
      <c r="V1116"/>
      <c r="W1116">
        <v>140</v>
      </c>
      <c r="X1116" s="187" t="s">
        <v>2503</v>
      </c>
    </row>
    <row r="1117" spans="1:24">
      <c r="A1117" t="s">
        <v>18</v>
      </c>
      <c r="B1117" s="155" t="s">
        <v>2528</v>
      </c>
      <c r="C1117" s="155" t="s">
        <v>969</v>
      </c>
      <c r="D1117" s="119" t="s">
        <v>466</v>
      </c>
      <c r="E1117" s="155" t="s">
        <v>970</v>
      </c>
      <c r="F1117" s="155" t="s">
        <v>971</v>
      </c>
      <c r="G1117" s="155" t="s">
        <v>273</v>
      </c>
      <c r="H1117" s="119" t="s">
        <v>898</v>
      </c>
      <c r="I1117" s="38">
        <v>47</v>
      </c>
      <c r="J1117" s="194">
        <v>-125</v>
      </c>
      <c r="K1117" s="38">
        <v>10</v>
      </c>
      <c r="L1117" s="38">
        <v>2012</v>
      </c>
      <c r="M1117" s="155" t="s">
        <v>2528</v>
      </c>
      <c r="N1117" s="157">
        <v>41104.862500000003</v>
      </c>
      <c r="O1117" s="157">
        <v>41104.898611111108</v>
      </c>
      <c r="P1117" s="157">
        <v>41104.97152777778</v>
      </c>
      <c r="Q1117" s="157">
        <v>41105.015277777777</v>
      </c>
      <c r="R1117" s="218" t="s">
        <v>2418</v>
      </c>
      <c r="S1117" s="239">
        <f t="shared" si="191"/>
        <v>7.2916666671517305E-2</v>
      </c>
      <c r="T1117" s="239">
        <f t="shared" si="192"/>
        <v>0.15277777777373558</v>
      </c>
      <c r="U1117" s="21">
        <f t="shared" si="193"/>
        <v>0.43750000002910383</v>
      </c>
      <c r="V1117"/>
      <c r="W1117">
        <v>350</v>
      </c>
      <c r="X1117" s="187" t="s">
        <v>2529</v>
      </c>
    </row>
    <row r="1118" spans="1:24">
      <c r="A1118" t="s">
        <v>18</v>
      </c>
      <c r="B1118" s="155" t="s">
        <v>2530</v>
      </c>
      <c r="C1118" s="155" t="s">
        <v>969</v>
      </c>
      <c r="D1118" s="119" t="s">
        <v>466</v>
      </c>
      <c r="E1118" s="155" t="s">
        <v>970</v>
      </c>
      <c r="F1118" s="155" t="s">
        <v>971</v>
      </c>
      <c r="G1118" s="155" t="s">
        <v>273</v>
      </c>
      <c r="H1118" s="119" t="s">
        <v>898</v>
      </c>
      <c r="I1118" s="38">
        <v>47</v>
      </c>
      <c r="J1118" s="194">
        <v>-125</v>
      </c>
      <c r="K1118" s="38">
        <v>10</v>
      </c>
      <c r="L1118" s="38">
        <v>2012</v>
      </c>
      <c r="M1118" s="155" t="s">
        <v>2530</v>
      </c>
      <c r="N1118" s="157">
        <v>41103.333333333336</v>
      </c>
      <c r="O1118" s="157">
        <v>41103.347916666666</v>
      </c>
      <c r="P1118" s="157">
        <v>41103.429166666669</v>
      </c>
      <c r="Q1118" s="157">
        <v>41103.468055555553</v>
      </c>
      <c r="R1118" s="218" t="s">
        <v>2531</v>
      </c>
      <c r="S1118" s="239">
        <f t="shared" si="191"/>
        <v>8.1250000002910383E-2</v>
      </c>
      <c r="T1118" s="239">
        <f t="shared" si="192"/>
        <v>0.13472222221753327</v>
      </c>
      <c r="U1118" s="21">
        <f t="shared" si="193"/>
        <v>0.4875000000174623</v>
      </c>
      <c r="V1118"/>
      <c r="W1118">
        <v>111</v>
      </c>
      <c r="X1118" s="187" t="s">
        <v>2532</v>
      </c>
    </row>
    <row r="1119" spans="1:24">
      <c r="A1119" t="s">
        <v>18</v>
      </c>
      <c r="B1119" s="155" t="s">
        <v>2533</v>
      </c>
      <c r="C1119" s="155" t="s">
        <v>969</v>
      </c>
      <c r="D1119" s="119" t="s">
        <v>466</v>
      </c>
      <c r="E1119" s="155" t="s">
        <v>970</v>
      </c>
      <c r="F1119" s="155" t="s">
        <v>971</v>
      </c>
      <c r="G1119" s="155" t="s">
        <v>273</v>
      </c>
      <c r="H1119" s="119" t="s">
        <v>898</v>
      </c>
      <c r="I1119" s="38">
        <v>47</v>
      </c>
      <c r="J1119" s="194">
        <v>-125</v>
      </c>
      <c r="K1119" s="38">
        <v>10</v>
      </c>
      <c r="L1119" s="38">
        <v>2012</v>
      </c>
      <c r="M1119" s="155" t="s">
        <v>2533</v>
      </c>
      <c r="N1119" s="157">
        <v>41102.368055555555</v>
      </c>
      <c r="O1119" s="157">
        <v>41102.402777777781</v>
      </c>
      <c r="P1119" s="157">
        <v>41102.65902777778</v>
      </c>
      <c r="Q1119" s="157">
        <v>41102.716666666667</v>
      </c>
      <c r="R1119" s="218" t="s">
        <v>2454</v>
      </c>
      <c r="S1119" s="239">
        <f t="shared" si="191"/>
        <v>0.25624999999854481</v>
      </c>
      <c r="T1119" s="239">
        <f t="shared" si="192"/>
        <v>0.34861111111240461</v>
      </c>
      <c r="U1119" s="21">
        <f t="shared" si="193"/>
        <v>1.5374999999912689</v>
      </c>
      <c r="V1119"/>
      <c r="W1119">
        <v>948</v>
      </c>
      <c r="X1119" s="187" t="s">
        <v>2534</v>
      </c>
    </row>
    <row r="1120" spans="1:24">
      <c r="A1120" t="s">
        <v>18</v>
      </c>
      <c r="B1120" s="155" t="s">
        <v>2535</v>
      </c>
      <c r="C1120" s="155" t="s">
        <v>963</v>
      </c>
      <c r="D1120" t="s">
        <v>488</v>
      </c>
      <c r="E1120" t="s">
        <v>964</v>
      </c>
      <c r="F1120" s="155" t="s">
        <v>965</v>
      </c>
      <c r="G1120" s="155" t="s">
        <v>196</v>
      </c>
      <c r="H1120" s="155" t="s">
        <v>966</v>
      </c>
      <c r="I1120" s="2">
        <v>13</v>
      </c>
      <c r="J1120" s="194">
        <v>-57</v>
      </c>
      <c r="K1120" s="38">
        <v>21</v>
      </c>
      <c r="L1120" s="38">
        <v>2012</v>
      </c>
      <c r="M1120" s="155" t="s">
        <v>2535</v>
      </c>
      <c r="N1120" s="157">
        <v>41076.463888888888</v>
      </c>
      <c r="O1120" s="157">
        <v>41076.500694444447</v>
      </c>
      <c r="P1120" s="180">
        <v>41076.855555555558</v>
      </c>
      <c r="Q1120" s="157">
        <v>41076.880555555559</v>
      </c>
      <c r="R1120" s="218" t="s">
        <v>2536</v>
      </c>
      <c r="S1120" s="239">
        <f t="shared" ref="S1120:S1131" si="194">P1120 - O1120</f>
        <v>0.35486111111094942</v>
      </c>
      <c r="T1120" s="239">
        <f t="shared" ref="T1120:T1131" si="195">Q1120 - N1120</f>
        <v>0.41666666667151731</v>
      </c>
      <c r="U1120" s="21">
        <f t="shared" ref="U1120:U1131" si="196">((VALUE(S1120)) * 24) * 0.25</f>
        <v>2.1291666666656965</v>
      </c>
      <c r="V1120"/>
      <c r="W1120"/>
      <c r="X1120" s="155" t="s">
        <v>2537</v>
      </c>
    </row>
    <row r="1121" spans="1:24">
      <c r="A1121" t="s">
        <v>18</v>
      </c>
      <c r="B1121" s="155" t="s">
        <v>2538</v>
      </c>
      <c r="C1121" s="155" t="s">
        <v>963</v>
      </c>
      <c r="D1121" t="s">
        <v>488</v>
      </c>
      <c r="E1121" t="s">
        <v>964</v>
      </c>
      <c r="F1121" s="155" t="s">
        <v>965</v>
      </c>
      <c r="G1121" s="155" t="s">
        <v>196</v>
      </c>
      <c r="H1121" s="155" t="s">
        <v>966</v>
      </c>
      <c r="I1121" s="2">
        <v>13</v>
      </c>
      <c r="J1121" s="194">
        <v>-57</v>
      </c>
      <c r="K1121" s="38">
        <v>21</v>
      </c>
      <c r="L1121" s="38">
        <v>2012</v>
      </c>
      <c r="M1121" s="155" t="s">
        <v>2538</v>
      </c>
      <c r="N1121" s="157">
        <v>41075.513888888891</v>
      </c>
      <c r="O1121" s="157">
        <v>41075.561111111114</v>
      </c>
      <c r="P1121" s="157">
        <v>41075.96875</v>
      </c>
      <c r="Q1121" s="157">
        <v>41076.010416666664</v>
      </c>
      <c r="R1121" s="218" t="s">
        <v>2539</v>
      </c>
      <c r="S1121" s="239">
        <f t="shared" si="194"/>
        <v>0.40763888888614019</v>
      </c>
      <c r="T1121" s="239">
        <f t="shared" si="195"/>
        <v>0.49652777777373558</v>
      </c>
      <c r="U1121" s="21">
        <f t="shared" si="196"/>
        <v>2.4458333333168412</v>
      </c>
      <c r="V1121"/>
      <c r="W1121">
        <v>1366</v>
      </c>
      <c r="X1121" s="155" t="s">
        <v>2537</v>
      </c>
    </row>
    <row r="1122" spans="1:24">
      <c r="A1122" t="s">
        <v>18</v>
      </c>
      <c r="B1122" s="155" t="s">
        <v>2540</v>
      </c>
      <c r="C1122" s="155" t="s">
        <v>963</v>
      </c>
      <c r="D1122" t="s">
        <v>488</v>
      </c>
      <c r="E1122" t="s">
        <v>964</v>
      </c>
      <c r="F1122" s="155" t="s">
        <v>965</v>
      </c>
      <c r="G1122" s="155" t="s">
        <v>196</v>
      </c>
      <c r="H1122" s="155" t="s">
        <v>966</v>
      </c>
      <c r="I1122" s="2">
        <v>13</v>
      </c>
      <c r="J1122" s="194">
        <v>-57</v>
      </c>
      <c r="K1122" s="38">
        <v>21</v>
      </c>
      <c r="L1122" s="38">
        <v>2012</v>
      </c>
      <c r="M1122" s="155" t="s">
        <v>2540</v>
      </c>
      <c r="N1122" s="157">
        <v>41074.506944444445</v>
      </c>
      <c r="O1122" s="157">
        <v>41074.550694444442</v>
      </c>
      <c r="P1122" s="157">
        <v>41074.970833333333</v>
      </c>
      <c r="Q1122" s="157">
        <v>41075.011111111111</v>
      </c>
      <c r="R1122" s="218" t="s">
        <v>2536</v>
      </c>
      <c r="S1122" s="239">
        <f t="shared" si="194"/>
        <v>0.42013888889050577</v>
      </c>
      <c r="T1122" s="239">
        <f t="shared" si="195"/>
        <v>0.50416666666569654</v>
      </c>
      <c r="U1122" s="21">
        <f t="shared" si="196"/>
        <v>2.5208333333430346</v>
      </c>
      <c r="V1122"/>
      <c r="W1122">
        <v>1396</v>
      </c>
      <c r="X1122" s="155" t="s">
        <v>2537</v>
      </c>
    </row>
    <row r="1123" spans="1:24">
      <c r="A1123" t="s">
        <v>18</v>
      </c>
      <c r="B1123" s="155" t="s">
        <v>2541</v>
      </c>
      <c r="C1123" s="155" t="s">
        <v>963</v>
      </c>
      <c r="D1123" t="s">
        <v>488</v>
      </c>
      <c r="E1123" t="s">
        <v>964</v>
      </c>
      <c r="F1123" s="155" t="s">
        <v>965</v>
      </c>
      <c r="G1123" s="155" t="s">
        <v>196</v>
      </c>
      <c r="H1123" s="155" t="s">
        <v>966</v>
      </c>
      <c r="I1123" s="2">
        <v>13</v>
      </c>
      <c r="J1123" s="194">
        <v>-57</v>
      </c>
      <c r="K1123" s="38">
        <v>21</v>
      </c>
      <c r="L1123" s="38">
        <v>2012</v>
      </c>
      <c r="M1123" s="155" t="s">
        <v>2541</v>
      </c>
      <c r="N1123" s="157">
        <v>41073.509027777778</v>
      </c>
      <c r="O1123" s="157">
        <v>41073.563888888886</v>
      </c>
      <c r="P1123" s="157">
        <v>41073.906944444447</v>
      </c>
      <c r="Q1123" s="157">
        <v>41073.954861111109</v>
      </c>
      <c r="R1123" s="218" t="s">
        <v>2542</v>
      </c>
      <c r="S1123" s="239">
        <f t="shared" si="194"/>
        <v>0.34305555556056788</v>
      </c>
      <c r="T1123" s="239">
        <f t="shared" si="195"/>
        <v>0.44583333333139308</v>
      </c>
      <c r="U1123" s="21">
        <f t="shared" si="196"/>
        <v>2.0583333333634073</v>
      </c>
      <c r="V1123"/>
      <c r="W1123">
        <v>1704</v>
      </c>
      <c r="X1123" s="155" t="s">
        <v>2537</v>
      </c>
    </row>
    <row r="1124" spans="1:24">
      <c r="A1124" t="s">
        <v>18</v>
      </c>
      <c r="B1124" s="155" t="s">
        <v>2543</v>
      </c>
      <c r="C1124" s="155" t="s">
        <v>963</v>
      </c>
      <c r="D1124" t="s">
        <v>488</v>
      </c>
      <c r="E1124" t="s">
        <v>964</v>
      </c>
      <c r="F1124" s="155" t="s">
        <v>965</v>
      </c>
      <c r="G1124" s="155" t="s">
        <v>196</v>
      </c>
      <c r="H1124" s="155" t="s">
        <v>966</v>
      </c>
      <c r="I1124" s="2">
        <v>13</v>
      </c>
      <c r="J1124" s="194">
        <v>-57</v>
      </c>
      <c r="K1124" s="38">
        <v>21</v>
      </c>
      <c r="L1124" s="38">
        <v>2012</v>
      </c>
      <c r="M1124" s="155" t="s">
        <v>2543</v>
      </c>
      <c r="N1124" s="157">
        <v>41072.712500000001</v>
      </c>
      <c r="O1124" s="157">
        <v>41072.754166666666</v>
      </c>
      <c r="P1124" s="157">
        <v>41072.910416666666</v>
      </c>
      <c r="Q1124" s="157">
        <v>41072.959027777775</v>
      </c>
      <c r="R1124" s="218" t="s">
        <v>2544</v>
      </c>
      <c r="S1124" s="239">
        <f t="shared" si="194"/>
        <v>0.15625</v>
      </c>
      <c r="T1124" s="239">
        <f t="shared" si="195"/>
        <v>0.24652777777373558</v>
      </c>
      <c r="U1124" s="21">
        <f t="shared" si="196"/>
        <v>0.9375</v>
      </c>
      <c r="V1124"/>
      <c r="W1124">
        <v>1470</v>
      </c>
      <c r="X1124" s="155" t="s">
        <v>2537</v>
      </c>
    </row>
    <row r="1125" spans="1:24">
      <c r="A1125" t="s">
        <v>18</v>
      </c>
      <c r="B1125" s="155" t="s">
        <v>2545</v>
      </c>
      <c r="C1125" s="155" t="s">
        <v>963</v>
      </c>
      <c r="D1125" t="s">
        <v>488</v>
      </c>
      <c r="E1125" t="s">
        <v>964</v>
      </c>
      <c r="F1125" s="155" t="s">
        <v>965</v>
      </c>
      <c r="G1125" s="155" t="s">
        <v>196</v>
      </c>
      <c r="H1125" s="155" t="s">
        <v>966</v>
      </c>
      <c r="I1125" s="2">
        <v>13</v>
      </c>
      <c r="J1125" s="194">
        <v>-57</v>
      </c>
      <c r="K1125" s="38">
        <v>21</v>
      </c>
      <c r="L1125" s="38">
        <v>2012</v>
      </c>
      <c r="M1125" s="155" t="s">
        <v>2545</v>
      </c>
      <c r="N1125" s="157">
        <v>41070.51666666667</v>
      </c>
      <c r="O1125" s="157">
        <v>41070.645833333336</v>
      </c>
      <c r="P1125" s="157">
        <v>41070.855555555558</v>
      </c>
      <c r="Q1125" s="157">
        <v>41071.118055555555</v>
      </c>
      <c r="R1125" s="185" t="s">
        <v>2546</v>
      </c>
      <c r="S1125" s="239">
        <f t="shared" si="194"/>
        <v>0.20972222222189885</v>
      </c>
      <c r="T1125" s="239">
        <f t="shared" si="195"/>
        <v>0.601388888884685</v>
      </c>
      <c r="U1125" s="21">
        <f t="shared" si="196"/>
        <v>1.2583333333313931</v>
      </c>
      <c r="V1125"/>
      <c r="W1125">
        <v>4840</v>
      </c>
      <c r="X1125" s="155" t="s">
        <v>2537</v>
      </c>
    </row>
    <row r="1126" spans="1:24">
      <c r="A1126" t="s">
        <v>18</v>
      </c>
      <c r="B1126" s="155" t="s">
        <v>2547</v>
      </c>
      <c r="C1126" s="155" t="s">
        <v>963</v>
      </c>
      <c r="D1126" t="s">
        <v>488</v>
      </c>
      <c r="E1126" t="s">
        <v>964</v>
      </c>
      <c r="F1126" s="155" t="s">
        <v>965</v>
      </c>
      <c r="G1126" s="155" t="s">
        <v>196</v>
      </c>
      <c r="H1126" s="155" t="s">
        <v>966</v>
      </c>
      <c r="I1126" s="2">
        <v>13</v>
      </c>
      <c r="J1126" s="194">
        <v>-57</v>
      </c>
      <c r="K1126" s="38">
        <v>21</v>
      </c>
      <c r="L1126" s="38">
        <v>2012</v>
      </c>
      <c r="M1126" s="155" t="s">
        <v>2547</v>
      </c>
      <c r="N1126" s="157">
        <v>41069.556944444441</v>
      </c>
      <c r="O1126" s="157">
        <v>41069.67291666667</v>
      </c>
      <c r="P1126" s="157">
        <v>41069.877083333333</v>
      </c>
      <c r="Q1126" s="157">
        <v>41070.001388888886</v>
      </c>
      <c r="R1126" s="185" t="s">
        <v>2548</v>
      </c>
      <c r="S1126" s="239">
        <f t="shared" si="194"/>
        <v>0.20416666666278616</v>
      </c>
      <c r="T1126" s="239">
        <f t="shared" si="195"/>
        <v>0.44444444444525288</v>
      </c>
      <c r="U1126" s="21">
        <f t="shared" si="196"/>
        <v>1.2249999999767169</v>
      </c>
      <c r="V1126"/>
      <c r="W1126">
        <v>4850</v>
      </c>
      <c r="X1126" s="155" t="s">
        <v>2537</v>
      </c>
    </row>
    <row r="1127" spans="1:24">
      <c r="A1127" t="s">
        <v>18</v>
      </c>
      <c r="B1127" s="155" t="s">
        <v>2549</v>
      </c>
      <c r="C1127" s="155" t="s">
        <v>963</v>
      </c>
      <c r="D1127" t="s">
        <v>488</v>
      </c>
      <c r="E1127" t="s">
        <v>964</v>
      </c>
      <c r="F1127" s="155" t="s">
        <v>965</v>
      </c>
      <c r="G1127" s="155" t="s">
        <v>196</v>
      </c>
      <c r="H1127" s="155" t="s">
        <v>966</v>
      </c>
      <c r="I1127" s="2">
        <v>13</v>
      </c>
      <c r="J1127" s="194">
        <v>-57</v>
      </c>
      <c r="K1127" s="38">
        <v>21</v>
      </c>
      <c r="L1127" s="38">
        <v>2012</v>
      </c>
      <c r="M1127" s="155" t="s">
        <v>2549</v>
      </c>
      <c r="N1127" s="157">
        <v>41068.630555555559</v>
      </c>
      <c r="O1127" s="157">
        <v>41068.750694444447</v>
      </c>
      <c r="P1127" s="157">
        <v>41068.883333333331</v>
      </c>
      <c r="Q1127" s="157">
        <v>41069.006944444445</v>
      </c>
      <c r="R1127" s="185" t="s">
        <v>2550</v>
      </c>
      <c r="S1127" s="239">
        <f t="shared" si="194"/>
        <v>0.132638888884685</v>
      </c>
      <c r="T1127" s="239">
        <f t="shared" si="195"/>
        <v>0.37638888888614019</v>
      </c>
      <c r="U1127" s="21">
        <f t="shared" si="196"/>
        <v>0.79583333330811001</v>
      </c>
      <c r="V1127"/>
      <c r="W1127">
        <v>4929</v>
      </c>
      <c r="X1127" s="155" t="s">
        <v>2537</v>
      </c>
    </row>
    <row r="1128" spans="1:24">
      <c r="A1128" t="s">
        <v>18</v>
      </c>
      <c r="B1128" s="155" t="s">
        <v>2551</v>
      </c>
      <c r="C1128" s="155" t="s">
        <v>963</v>
      </c>
      <c r="D1128" t="s">
        <v>488</v>
      </c>
      <c r="E1128" t="s">
        <v>964</v>
      </c>
      <c r="F1128" s="155" t="s">
        <v>965</v>
      </c>
      <c r="G1128" s="155" t="s">
        <v>196</v>
      </c>
      <c r="H1128" s="155" t="s">
        <v>966</v>
      </c>
      <c r="I1128" s="2">
        <v>13</v>
      </c>
      <c r="J1128" s="194">
        <v>-57</v>
      </c>
      <c r="K1128" s="38">
        <v>21</v>
      </c>
      <c r="L1128" s="38">
        <v>2012</v>
      </c>
      <c r="M1128" s="155" t="s">
        <v>2551</v>
      </c>
      <c r="N1128" s="157">
        <v>41065.51666666667</v>
      </c>
      <c r="O1128" s="157">
        <v>41065.633333333331</v>
      </c>
      <c r="P1128" s="157">
        <v>41065.879166666666</v>
      </c>
      <c r="Q1128" s="157">
        <v>41066.005555555559</v>
      </c>
      <c r="R1128" s="185" t="s">
        <v>2552</v>
      </c>
      <c r="S1128" s="239">
        <f t="shared" si="194"/>
        <v>0.24583333333430346</v>
      </c>
      <c r="T1128" s="239">
        <f t="shared" si="195"/>
        <v>0.48888888888905058</v>
      </c>
      <c r="U1128" s="21">
        <f t="shared" si="196"/>
        <v>1.4750000000058208</v>
      </c>
      <c r="V1128"/>
      <c r="W1128">
        <v>4914</v>
      </c>
      <c r="X1128" s="155" t="s">
        <v>2553</v>
      </c>
    </row>
    <row r="1129" spans="1:24">
      <c r="A1129" t="s">
        <v>18</v>
      </c>
      <c r="B1129" s="155" t="s">
        <v>2554</v>
      </c>
      <c r="C1129" s="155" t="s">
        <v>963</v>
      </c>
      <c r="D1129" t="s">
        <v>488</v>
      </c>
      <c r="E1129" t="s">
        <v>964</v>
      </c>
      <c r="F1129" s="155" t="s">
        <v>965</v>
      </c>
      <c r="G1129" s="155" t="s">
        <v>196</v>
      </c>
      <c r="H1129" s="155" t="s">
        <v>966</v>
      </c>
      <c r="I1129" s="2">
        <v>13</v>
      </c>
      <c r="J1129" s="194">
        <v>-57</v>
      </c>
      <c r="K1129" s="38">
        <v>21</v>
      </c>
      <c r="L1129" s="38">
        <v>2012</v>
      </c>
      <c r="M1129" s="155" t="s">
        <v>2554</v>
      </c>
      <c r="N1129" s="157">
        <v>41064.512499999997</v>
      </c>
      <c r="O1129" s="157">
        <v>41064.654166666667</v>
      </c>
      <c r="P1129" s="157">
        <v>41064.879861111112</v>
      </c>
      <c r="Q1129" s="157">
        <v>41065.003472222219</v>
      </c>
      <c r="R1129" s="185" t="s">
        <v>2555</v>
      </c>
      <c r="S1129" s="239">
        <f t="shared" si="194"/>
        <v>0.22569444444525288</v>
      </c>
      <c r="T1129" s="239">
        <f t="shared" si="195"/>
        <v>0.49097222222189885</v>
      </c>
      <c r="U1129" s="21">
        <f t="shared" si="196"/>
        <v>1.3541666666715173</v>
      </c>
      <c r="V1129"/>
      <c r="W1129">
        <v>4955</v>
      </c>
      <c r="X1129" s="155" t="s">
        <v>2556</v>
      </c>
    </row>
    <row r="1130" spans="1:24">
      <c r="A1130" t="s">
        <v>18</v>
      </c>
      <c r="B1130" s="155" t="s">
        <v>2557</v>
      </c>
      <c r="C1130" s="155" t="s">
        <v>963</v>
      </c>
      <c r="D1130" t="s">
        <v>488</v>
      </c>
      <c r="E1130" t="s">
        <v>964</v>
      </c>
      <c r="F1130" s="155" t="s">
        <v>965</v>
      </c>
      <c r="G1130" s="155" t="s">
        <v>196</v>
      </c>
      <c r="H1130" s="155" t="s">
        <v>966</v>
      </c>
      <c r="I1130" s="2">
        <v>13</v>
      </c>
      <c r="J1130" s="194">
        <v>-57</v>
      </c>
      <c r="K1130" s="38">
        <v>21</v>
      </c>
      <c r="L1130" s="38">
        <v>2012</v>
      </c>
      <c r="M1130" s="155" t="s">
        <v>2557</v>
      </c>
      <c r="N1130" s="157">
        <v>41063.51666666667</v>
      </c>
      <c r="O1130" s="157">
        <v>41063.663194444445</v>
      </c>
      <c r="P1130" s="157">
        <v>41063.788194444445</v>
      </c>
      <c r="Q1130" s="157">
        <v>41063.904861111114</v>
      </c>
      <c r="R1130" s="185" t="s">
        <v>2558</v>
      </c>
      <c r="S1130" s="239">
        <f t="shared" si="194"/>
        <v>0.125</v>
      </c>
      <c r="T1130" s="239">
        <f t="shared" si="195"/>
        <v>0.38819444444379769</v>
      </c>
      <c r="U1130" s="21">
        <f t="shared" si="196"/>
        <v>0.75</v>
      </c>
      <c r="V1130"/>
      <c r="W1130">
        <v>4746</v>
      </c>
      <c r="X1130" s="155" t="s">
        <v>2556</v>
      </c>
    </row>
    <row r="1131" spans="1:24">
      <c r="A1131" t="s">
        <v>18</v>
      </c>
      <c r="B1131" s="155" t="s">
        <v>2559</v>
      </c>
      <c r="C1131" s="155" t="s">
        <v>963</v>
      </c>
      <c r="D1131" t="s">
        <v>488</v>
      </c>
      <c r="E1131" t="s">
        <v>964</v>
      </c>
      <c r="F1131" s="155" t="s">
        <v>965</v>
      </c>
      <c r="G1131" s="155" t="s">
        <v>196</v>
      </c>
      <c r="H1131" s="155" t="s">
        <v>966</v>
      </c>
      <c r="I1131" s="2">
        <v>13</v>
      </c>
      <c r="J1131" s="194">
        <v>-57</v>
      </c>
      <c r="K1131" s="38">
        <v>21</v>
      </c>
      <c r="L1131" s="38">
        <v>2012</v>
      </c>
      <c r="M1131" s="155" t="s">
        <v>2559</v>
      </c>
      <c r="N1131" s="157">
        <v>41062.508333333331</v>
      </c>
      <c r="O1131" s="157">
        <v>41062.70416666667</v>
      </c>
      <c r="P1131" s="157">
        <v>41062.884027777778</v>
      </c>
      <c r="Q1131" s="157">
        <v>41063.008333333331</v>
      </c>
      <c r="R1131" s="179" t="s">
        <v>2550</v>
      </c>
      <c r="S1131" s="239">
        <f t="shared" si="194"/>
        <v>0.17986111110803904</v>
      </c>
      <c r="T1131" s="239">
        <f t="shared" si="195"/>
        <v>0.5</v>
      </c>
      <c r="U1131" s="21">
        <f t="shared" si="196"/>
        <v>1.0791666666482342</v>
      </c>
      <c r="V1131"/>
      <c r="W1131">
        <v>4935</v>
      </c>
      <c r="X1131" s="155" t="s">
        <v>2560</v>
      </c>
    </row>
    <row r="1132" spans="1:24">
      <c r="A1132" t="s">
        <v>18</v>
      </c>
      <c r="B1132" s="209" t="s">
        <v>2561</v>
      </c>
      <c r="C1132" t="s">
        <v>959</v>
      </c>
      <c r="D1132" t="s">
        <v>775</v>
      </c>
      <c r="E1132" t="s">
        <v>960</v>
      </c>
      <c r="F1132" t="s">
        <v>961</v>
      </c>
      <c r="G1132" s="155" t="s">
        <v>222</v>
      </c>
      <c r="H1132" s="155" t="s">
        <v>962</v>
      </c>
      <c r="I1132" s="50">
        <v>22.811825979999998</v>
      </c>
      <c r="J1132" s="50">
        <v>-46.089537700000001</v>
      </c>
      <c r="K1132" s="38">
        <v>23</v>
      </c>
      <c r="L1132" s="38">
        <v>2012</v>
      </c>
      <c r="M1132" s="209" t="s">
        <v>2561</v>
      </c>
      <c r="N1132" s="157">
        <v>41031.446527777778</v>
      </c>
      <c r="O1132" s="157">
        <v>41031.556250000001</v>
      </c>
      <c r="P1132" s="157">
        <v>41032.900694444441</v>
      </c>
      <c r="Q1132" s="157">
        <v>41033.000694444447</v>
      </c>
      <c r="R1132" s="126" t="s">
        <v>2562</v>
      </c>
      <c r="S1132" s="239">
        <f t="shared" ref="S1132:S1141" si="197">P1132 - O1132</f>
        <v>1.3444444444394321</v>
      </c>
      <c r="T1132" s="239">
        <f t="shared" ref="T1132:T1141" si="198">Q1132 - N1132</f>
        <v>1.5541666666686069</v>
      </c>
      <c r="U1132" s="21">
        <f t="shared" ref="U1132:U1141" si="199">((VALUE(S1132)) * 24) * 0.25</f>
        <v>8.0666666666365927</v>
      </c>
      <c r="V1132"/>
      <c r="W1132">
        <v>4684</v>
      </c>
      <c r="X1132" s="155" t="s">
        <v>2563</v>
      </c>
    </row>
    <row r="1133" spans="1:24">
      <c r="A1133" t="s">
        <v>18</v>
      </c>
      <c r="B1133" s="155" t="s">
        <v>2564</v>
      </c>
      <c r="C1133" t="s">
        <v>959</v>
      </c>
      <c r="D1133" t="s">
        <v>775</v>
      </c>
      <c r="E1133" t="s">
        <v>960</v>
      </c>
      <c r="F1133" t="s">
        <v>961</v>
      </c>
      <c r="G1133" s="155" t="s">
        <v>222</v>
      </c>
      <c r="H1133" s="155" t="s">
        <v>962</v>
      </c>
      <c r="I1133" s="178">
        <v>22.80188059</v>
      </c>
      <c r="J1133" s="178">
        <v>-46.053486489999997</v>
      </c>
      <c r="K1133" s="38">
        <v>23</v>
      </c>
      <c r="L1133" s="38">
        <v>2012</v>
      </c>
      <c r="M1133" s="155" t="s">
        <v>2564</v>
      </c>
      <c r="N1133" s="157">
        <v>41030.443749999999</v>
      </c>
      <c r="O1133" s="184">
        <v>41030.554166666669</v>
      </c>
      <c r="P1133" s="184">
        <v>41030.839583333334</v>
      </c>
      <c r="Q1133" s="157">
        <v>41030.943749999999</v>
      </c>
      <c r="R1133" s="219" t="s">
        <v>2565</v>
      </c>
      <c r="S1133" s="239">
        <f t="shared" si="197"/>
        <v>0.28541666666569654</v>
      </c>
      <c r="T1133" s="239">
        <f t="shared" si="198"/>
        <v>0.5</v>
      </c>
      <c r="U1133" s="21">
        <f t="shared" si="199"/>
        <v>1.7124999999941792</v>
      </c>
      <c r="V1133"/>
      <c r="W1133">
        <v>4412</v>
      </c>
      <c r="X1133" s="187" t="s">
        <v>2566</v>
      </c>
    </row>
    <row r="1134" spans="1:24">
      <c r="A1134" t="s">
        <v>18</v>
      </c>
      <c r="B1134" s="155" t="s">
        <v>2567</v>
      </c>
      <c r="C1134" t="s">
        <v>959</v>
      </c>
      <c r="D1134" t="s">
        <v>775</v>
      </c>
      <c r="E1134" t="s">
        <v>960</v>
      </c>
      <c r="F1134" t="s">
        <v>961</v>
      </c>
      <c r="G1134" s="155" t="s">
        <v>222</v>
      </c>
      <c r="H1134" s="155" t="s">
        <v>962</v>
      </c>
      <c r="I1134" s="178">
        <v>22.801968729999999</v>
      </c>
      <c r="J1134" s="178">
        <v>-46.051321989999998</v>
      </c>
      <c r="K1134" s="38">
        <v>23</v>
      </c>
      <c r="L1134" s="38">
        <v>2012</v>
      </c>
      <c r="M1134" s="155" t="s">
        <v>2567</v>
      </c>
      <c r="N1134" s="157">
        <v>41028.444444444445</v>
      </c>
      <c r="O1134" s="157">
        <v>41028.560416666667</v>
      </c>
      <c r="P1134" s="157">
        <v>41029.504166666666</v>
      </c>
      <c r="Q1134" s="157">
        <v>41029.604166666664</v>
      </c>
      <c r="R1134" s="219" t="s">
        <v>2568</v>
      </c>
      <c r="S1134" s="239">
        <f t="shared" si="197"/>
        <v>0.94374999999854481</v>
      </c>
      <c r="T1134" s="239">
        <f t="shared" si="198"/>
        <v>1.1597222222189885</v>
      </c>
      <c r="U1134" s="21">
        <f t="shared" si="199"/>
        <v>5.6624999999912689</v>
      </c>
      <c r="V1134"/>
      <c r="W1134">
        <v>4415</v>
      </c>
      <c r="X1134" s="187" t="s">
        <v>2569</v>
      </c>
    </row>
    <row r="1135" spans="1:24">
      <c r="A1135" t="s">
        <v>18</v>
      </c>
      <c r="B1135" s="155" t="s">
        <v>2570</v>
      </c>
      <c r="C1135" t="s">
        <v>959</v>
      </c>
      <c r="D1135" t="s">
        <v>775</v>
      </c>
      <c r="E1135" t="s">
        <v>960</v>
      </c>
      <c r="F1135" t="s">
        <v>961</v>
      </c>
      <c r="G1135" s="155" t="s">
        <v>222</v>
      </c>
      <c r="H1135" s="155" t="s">
        <v>962</v>
      </c>
      <c r="I1135" s="178">
        <v>22.756500290000002</v>
      </c>
      <c r="J1135" s="178">
        <v>-46.080345459999997</v>
      </c>
      <c r="K1135" s="38">
        <v>23</v>
      </c>
      <c r="L1135" s="38">
        <v>2012</v>
      </c>
      <c r="M1135" s="155" t="s">
        <v>2570</v>
      </c>
      <c r="N1135" s="157">
        <v>41024.44027777778</v>
      </c>
      <c r="O1135" s="157">
        <v>41024.552083333336</v>
      </c>
      <c r="P1135" s="157">
        <v>41024.851388888892</v>
      </c>
      <c r="Q1135" s="157">
        <v>41024.95208333333</v>
      </c>
      <c r="R1135" s="219" t="s">
        <v>2571</v>
      </c>
      <c r="S1135" s="239">
        <f t="shared" si="197"/>
        <v>0.29930555555620231</v>
      </c>
      <c r="T1135" s="239">
        <f t="shared" si="198"/>
        <v>0.51180555555038154</v>
      </c>
      <c r="U1135" s="21">
        <f t="shared" si="199"/>
        <v>1.7958333333372138</v>
      </c>
      <c r="V1135"/>
      <c r="W1135">
        <v>4481</v>
      </c>
      <c r="X1135" s="187" t="s">
        <v>2569</v>
      </c>
    </row>
    <row r="1136" spans="1:24">
      <c r="A1136" t="s">
        <v>18</v>
      </c>
      <c r="B1136" s="155" t="s">
        <v>2572</v>
      </c>
      <c r="C1136" t="s">
        <v>959</v>
      </c>
      <c r="D1136" t="s">
        <v>775</v>
      </c>
      <c r="E1136" t="s">
        <v>960</v>
      </c>
      <c r="F1136" t="s">
        <v>961</v>
      </c>
      <c r="G1136" s="155" t="s">
        <v>222</v>
      </c>
      <c r="H1136" s="155" t="s">
        <v>962</v>
      </c>
      <c r="I1136" s="178">
        <v>22.75158382</v>
      </c>
      <c r="J1136" s="178">
        <v>-46.05796642</v>
      </c>
      <c r="K1136" s="38">
        <v>23</v>
      </c>
      <c r="L1136" s="38">
        <v>2012</v>
      </c>
      <c r="M1136" s="155" t="s">
        <v>2572</v>
      </c>
      <c r="N1136" s="157">
        <v>41023.441666666666</v>
      </c>
      <c r="O1136" s="157">
        <v>41023.542361111111</v>
      </c>
      <c r="P1136" s="157">
        <v>41023.809027777781</v>
      </c>
      <c r="Q1136" s="157">
        <v>41023.913888888892</v>
      </c>
      <c r="R1136" s="219" t="s">
        <v>2573</v>
      </c>
      <c r="S1136" s="239">
        <f t="shared" si="197"/>
        <v>0.26666666667006211</v>
      </c>
      <c r="T1136" s="239">
        <f t="shared" si="198"/>
        <v>0.47222222222626442</v>
      </c>
      <c r="U1136" s="21">
        <f t="shared" si="199"/>
        <v>1.6000000000203727</v>
      </c>
      <c r="V1136"/>
      <c r="W1136">
        <v>4481</v>
      </c>
      <c r="X1136" s="187" t="s">
        <v>2574</v>
      </c>
    </row>
    <row r="1137" spans="1:24">
      <c r="A1137" t="s">
        <v>18</v>
      </c>
      <c r="B1137" s="155" t="s">
        <v>2575</v>
      </c>
      <c r="C1137" t="s">
        <v>959</v>
      </c>
      <c r="D1137" t="s">
        <v>775</v>
      </c>
      <c r="E1137" t="s">
        <v>960</v>
      </c>
      <c r="F1137" t="s">
        <v>961</v>
      </c>
      <c r="G1137" s="155" t="s">
        <v>222</v>
      </c>
      <c r="H1137" s="155" t="s">
        <v>962</v>
      </c>
      <c r="I1137" s="178">
        <v>22.802146499999999</v>
      </c>
      <c r="J1137" s="178">
        <v>-46.035501420000003</v>
      </c>
      <c r="K1137" s="38">
        <v>23</v>
      </c>
      <c r="L1137" s="38">
        <v>2012</v>
      </c>
      <c r="M1137" s="155" t="s">
        <v>2575</v>
      </c>
      <c r="N1137" s="157">
        <v>41022.445138888892</v>
      </c>
      <c r="O1137" s="157">
        <v>41022.544444444444</v>
      </c>
      <c r="P1137" s="157">
        <v>41022.804166666669</v>
      </c>
      <c r="Q1137" s="184">
        <v>41022.919444444444</v>
      </c>
      <c r="R1137" s="219" t="s">
        <v>2576</v>
      </c>
      <c r="S1137" s="239">
        <f t="shared" si="197"/>
        <v>0.25972222222480923</v>
      </c>
      <c r="T1137" s="239">
        <f t="shared" si="198"/>
        <v>0.47430555555183673</v>
      </c>
      <c r="U1137" s="21">
        <f t="shared" si="199"/>
        <v>1.5583333333488554</v>
      </c>
      <c r="V1137"/>
      <c r="W1137">
        <v>4412</v>
      </c>
      <c r="X1137" s="187" t="s">
        <v>2577</v>
      </c>
    </row>
    <row r="1138" spans="1:24">
      <c r="A1138" t="s">
        <v>18</v>
      </c>
      <c r="B1138" s="155" t="s">
        <v>2578</v>
      </c>
      <c r="C1138" t="s">
        <v>959</v>
      </c>
      <c r="D1138" t="s">
        <v>775</v>
      </c>
      <c r="E1138" t="s">
        <v>960</v>
      </c>
      <c r="F1138" t="s">
        <v>961</v>
      </c>
      <c r="G1138" s="155" t="s">
        <v>222</v>
      </c>
      <c r="H1138" s="155" t="s">
        <v>962</v>
      </c>
      <c r="I1138" s="178">
        <v>22.757999900000002</v>
      </c>
      <c r="J1138" s="178">
        <v>-46.080666460000003</v>
      </c>
      <c r="K1138" s="38">
        <v>23</v>
      </c>
      <c r="L1138" s="38">
        <v>2012</v>
      </c>
      <c r="M1138" s="155" t="s">
        <v>2578</v>
      </c>
      <c r="N1138" s="157">
        <v>41021.463194444441</v>
      </c>
      <c r="O1138" s="157">
        <v>41021.571527777778</v>
      </c>
      <c r="P1138" s="157">
        <v>41021.832638888889</v>
      </c>
      <c r="Q1138" s="157">
        <v>41021.945138888892</v>
      </c>
      <c r="R1138" s="219" t="s">
        <v>2573</v>
      </c>
      <c r="S1138" s="239">
        <f t="shared" si="197"/>
        <v>0.26111111111094942</v>
      </c>
      <c r="T1138" s="239">
        <f t="shared" si="198"/>
        <v>0.48194444445107365</v>
      </c>
      <c r="U1138" s="21">
        <f t="shared" si="199"/>
        <v>1.5666666666656965</v>
      </c>
      <c r="V1138"/>
      <c r="W1138">
        <v>4481</v>
      </c>
      <c r="X1138" s="187" t="s">
        <v>2579</v>
      </c>
    </row>
    <row r="1139" spans="1:24">
      <c r="A1139" t="s">
        <v>18</v>
      </c>
      <c r="B1139" s="155" t="s">
        <v>2580</v>
      </c>
      <c r="C1139" t="s">
        <v>959</v>
      </c>
      <c r="D1139" t="s">
        <v>775</v>
      </c>
      <c r="E1139" t="s">
        <v>960</v>
      </c>
      <c r="F1139" t="s">
        <v>961</v>
      </c>
      <c r="G1139" s="155" t="s">
        <v>222</v>
      </c>
      <c r="H1139" s="155" t="s">
        <v>962</v>
      </c>
      <c r="I1139" s="178">
        <v>22.801781330000001</v>
      </c>
      <c r="J1139" s="178">
        <v>-46.052401320000001</v>
      </c>
      <c r="K1139" s="38">
        <v>23</v>
      </c>
      <c r="L1139" s="38">
        <v>2012</v>
      </c>
      <c r="M1139" s="155" t="s">
        <v>2580</v>
      </c>
      <c r="N1139" s="157">
        <v>41020.449305555558</v>
      </c>
      <c r="O1139" s="157">
        <v>41020.55972222222</v>
      </c>
      <c r="P1139" s="157">
        <v>41020.859722222223</v>
      </c>
      <c r="Q1139" s="157">
        <v>41020.96597222222</v>
      </c>
      <c r="R1139" s="219" t="s">
        <v>2576</v>
      </c>
      <c r="S1139" s="239">
        <f t="shared" si="197"/>
        <v>0.30000000000291038</v>
      </c>
      <c r="T1139" s="239">
        <f t="shared" si="198"/>
        <v>0.51666666666278616</v>
      </c>
      <c r="U1139" s="21">
        <f t="shared" si="199"/>
        <v>1.8000000000174623</v>
      </c>
      <c r="V1139"/>
      <c r="W1139">
        <v>4414</v>
      </c>
      <c r="X1139" s="187" t="s">
        <v>2581</v>
      </c>
    </row>
    <row r="1140" spans="1:24">
      <c r="A1140" t="s">
        <v>18</v>
      </c>
      <c r="B1140" s="155" t="s">
        <v>2582</v>
      </c>
      <c r="C1140" t="s">
        <v>959</v>
      </c>
      <c r="D1140" t="s">
        <v>775</v>
      </c>
      <c r="E1140" t="s">
        <v>960</v>
      </c>
      <c r="F1140" t="s">
        <v>961</v>
      </c>
      <c r="G1140" s="155" t="s">
        <v>222</v>
      </c>
      <c r="H1140" s="155" t="s">
        <v>962</v>
      </c>
      <c r="I1140" s="178">
        <v>22.80207081</v>
      </c>
      <c r="J1140" s="178">
        <v>-46.052808949999999</v>
      </c>
      <c r="K1140" s="38">
        <v>23</v>
      </c>
      <c r="L1140" s="38">
        <v>2012</v>
      </c>
      <c r="M1140" s="155" t="s">
        <v>2582</v>
      </c>
      <c r="N1140" s="157">
        <v>41019.447222222225</v>
      </c>
      <c r="O1140" s="157">
        <v>41019.557638888888</v>
      </c>
      <c r="P1140" s="157">
        <v>41019.837500000001</v>
      </c>
      <c r="Q1140" s="157">
        <v>41019.947222222225</v>
      </c>
      <c r="R1140" s="219" t="s">
        <v>2565</v>
      </c>
      <c r="S1140" s="239">
        <f t="shared" si="197"/>
        <v>0.27986111111385981</v>
      </c>
      <c r="T1140" s="239">
        <f t="shared" si="198"/>
        <v>0.5</v>
      </c>
      <c r="U1140" s="21">
        <f t="shared" si="199"/>
        <v>1.6791666666831588</v>
      </c>
      <c r="V1140"/>
      <c r="W1140">
        <v>4412</v>
      </c>
      <c r="X1140" s="187" t="s">
        <v>2583</v>
      </c>
    </row>
    <row r="1141" spans="1:24">
      <c r="A1141" t="s">
        <v>18</v>
      </c>
      <c r="B1141" s="155" t="s">
        <v>2584</v>
      </c>
      <c r="C1141" t="s">
        <v>959</v>
      </c>
      <c r="D1141" t="s">
        <v>775</v>
      </c>
      <c r="E1141" t="s">
        <v>960</v>
      </c>
      <c r="F1141" t="s">
        <v>961</v>
      </c>
      <c r="G1141" s="155" t="s">
        <v>222</v>
      </c>
      <c r="H1141" s="155" t="s">
        <v>962</v>
      </c>
      <c r="I1141" s="178">
        <v>26.300236600000002</v>
      </c>
      <c r="J1141" s="178">
        <v>-78.929616600000003</v>
      </c>
      <c r="K1141" s="38">
        <v>23</v>
      </c>
      <c r="L1141" s="38">
        <v>2012</v>
      </c>
      <c r="M1141" s="155" t="s">
        <v>2584</v>
      </c>
      <c r="N1141" s="157">
        <v>41011.79791666667</v>
      </c>
      <c r="O1141" s="157">
        <v>41011.824999999997</v>
      </c>
      <c r="P1141" s="157">
        <v>41011.859027777777</v>
      </c>
      <c r="Q1141" s="157">
        <v>41011.886805555558</v>
      </c>
      <c r="R1141" s="219" t="s">
        <v>298</v>
      </c>
      <c r="S1141" s="239">
        <f t="shared" si="197"/>
        <v>3.4027777779556345E-2</v>
      </c>
      <c r="T1141" s="239">
        <f t="shared" si="198"/>
        <v>8.8888888887595385E-2</v>
      </c>
      <c r="U1141" s="21">
        <f t="shared" si="199"/>
        <v>0.20416666667733807</v>
      </c>
      <c r="V1141"/>
      <c r="W1141">
        <v>482</v>
      </c>
      <c r="X1141" s="187" t="s">
        <v>2585</v>
      </c>
    </row>
    <row r="1142" spans="1:24">
      <c r="A1142" t="s">
        <v>18</v>
      </c>
      <c r="B1142" s="155" t="s">
        <v>2586</v>
      </c>
      <c r="C1142" s="155" t="s">
        <v>952</v>
      </c>
      <c r="D1142" t="s">
        <v>488</v>
      </c>
      <c r="E1142" t="s">
        <v>953</v>
      </c>
      <c r="F1142" s="155" t="s">
        <v>954</v>
      </c>
      <c r="G1142" s="155" t="s">
        <v>196</v>
      </c>
      <c r="H1142" s="155" t="s">
        <v>955</v>
      </c>
      <c r="I1142" s="6">
        <v>18.5</v>
      </c>
      <c r="J1142" s="50">
        <v>-81.7</v>
      </c>
      <c r="K1142" s="38">
        <v>17</v>
      </c>
      <c r="L1142" s="38">
        <v>2012</v>
      </c>
      <c r="M1142" s="155" t="s">
        <v>2586</v>
      </c>
      <c r="N1142" s="157">
        <v>40932.551388888889</v>
      </c>
      <c r="O1142" s="184">
        <v>40932.634027777778</v>
      </c>
      <c r="P1142" s="184">
        <v>40933.563194444447</v>
      </c>
      <c r="Q1142" s="157">
        <v>40933.632638888892</v>
      </c>
      <c r="R1142" s="218" t="s">
        <v>2587</v>
      </c>
      <c r="S1142" s="239">
        <f t="shared" ref="S1142:S1151" si="200">P1142 - O1142</f>
        <v>0.92916666666860692</v>
      </c>
      <c r="T1142" s="239">
        <f t="shared" ref="T1142:T1151" si="201">Q1142 - N1142</f>
        <v>1.0812500000029104</v>
      </c>
      <c r="U1142" s="21">
        <f t="shared" ref="U1142:U1151" si="202">((VALUE(S1142)) * 24) * 0.25</f>
        <v>5.5750000000116415</v>
      </c>
      <c r="V1142"/>
      <c r="W1142">
        <v>2966</v>
      </c>
      <c r="X1142" s="187" t="s">
        <v>2588</v>
      </c>
    </row>
    <row r="1143" spans="1:24">
      <c r="A1143" t="s">
        <v>18</v>
      </c>
      <c r="B1143" s="155" t="s">
        <v>2589</v>
      </c>
      <c r="C1143" s="155" t="s">
        <v>952</v>
      </c>
      <c r="D1143" t="s">
        <v>488</v>
      </c>
      <c r="E1143" t="s">
        <v>953</v>
      </c>
      <c r="F1143" s="155" t="s">
        <v>954</v>
      </c>
      <c r="G1143" s="155" t="s">
        <v>196</v>
      </c>
      <c r="H1143" s="155" t="s">
        <v>955</v>
      </c>
      <c r="I1143" s="6">
        <v>18.5</v>
      </c>
      <c r="J1143" s="50">
        <v>-81.7</v>
      </c>
      <c r="K1143" s="38">
        <v>17</v>
      </c>
      <c r="L1143" s="38">
        <v>2012</v>
      </c>
      <c r="M1143" s="155" t="s">
        <v>2589</v>
      </c>
      <c r="N1143" s="157">
        <v>40931.044444444444</v>
      </c>
      <c r="O1143" s="157">
        <v>40931.171527777777</v>
      </c>
      <c r="P1143" s="157">
        <v>40931.75277777778</v>
      </c>
      <c r="Q1143" s="157">
        <v>40931.875</v>
      </c>
      <c r="R1143" s="218" t="s">
        <v>2590</v>
      </c>
      <c r="S1143" s="239">
        <f t="shared" si="200"/>
        <v>0.58125000000291038</v>
      </c>
      <c r="T1143" s="239">
        <f t="shared" si="201"/>
        <v>0.83055555555620231</v>
      </c>
      <c r="U1143" s="21">
        <f t="shared" si="202"/>
        <v>3.4875000000174623</v>
      </c>
      <c r="V1143"/>
      <c r="W1143">
        <v>4990</v>
      </c>
      <c r="X1143" s="187" t="s">
        <v>2591</v>
      </c>
    </row>
    <row r="1144" spans="1:24">
      <c r="A1144" t="s">
        <v>18</v>
      </c>
      <c r="B1144" s="155" t="s">
        <v>2592</v>
      </c>
      <c r="C1144" s="155" t="s">
        <v>952</v>
      </c>
      <c r="D1144" t="s">
        <v>488</v>
      </c>
      <c r="E1144" t="s">
        <v>953</v>
      </c>
      <c r="F1144" s="155" t="s">
        <v>954</v>
      </c>
      <c r="G1144" s="155" t="s">
        <v>196</v>
      </c>
      <c r="H1144" s="155" t="s">
        <v>955</v>
      </c>
      <c r="I1144" s="6">
        <v>18.5</v>
      </c>
      <c r="J1144" s="50">
        <v>-81.7</v>
      </c>
      <c r="K1144" s="38">
        <v>17</v>
      </c>
      <c r="L1144" s="38">
        <v>2012</v>
      </c>
      <c r="M1144" s="155" t="s">
        <v>2592</v>
      </c>
      <c r="N1144" s="157">
        <v>40929.765277777777</v>
      </c>
      <c r="O1144" s="157">
        <v>40929.890972222223</v>
      </c>
      <c r="P1144" s="157">
        <v>40930.606944444444</v>
      </c>
      <c r="Q1144" s="157">
        <v>40930.722222222219</v>
      </c>
      <c r="R1144" s="218" t="s">
        <v>2590</v>
      </c>
      <c r="S1144" s="239">
        <f t="shared" si="200"/>
        <v>0.71597222222044365</v>
      </c>
      <c r="T1144" s="239">
        <f t="shared" si="201"/>
        <v>0.9569444444423425</v>
      </c>
      <c r="U1144" s="21">
        <f t="shared" si="202"/>
        <v>4.2958333333226619</v>
      </c>
      <c r="V1144"/>
      <c r="W1144">
        <v>5007</v>
      </c>
      <c r="X1144" s="187" t="s">
        <v>2591</v>
      </c>
    </row>
    <row r="1145" spans="1:24">
      <c r="A1145" t="s">
        <v>18</v>
      </c>
      <c r="B1145" s="155" t="s">
        <v>2593</v>
      </c>
      <c r="C1145" s="155" t="s">
        <v>952</v>
      </c>
      <c r="D1145" t="s">
        <v>488</v>
      </c>
      <c r="E1145" t="s">
        <v>953</v>
      </c>
      <c r="F1145" s="155" t="s">
        <v>954</v>
      </c>
      <c r="G1145" s="155" t="s">
        <v>196</v>
      </c>
      <c r="H1145" s="155" t="s">
        <v>955</v>
      </c>
      <c r="I1145" s="6">
        <v>18.5</v>
      </c>
      <c r="J1145" s="50">
        <v>-81.7</v>
      </c>
      <c r="K1145" s="38">
        <v>17</v>
      </c>
      <c r="L1145" s="38">
        <v>2012</v>
      </c>
      <c r="M1145" s="155" t="s">
        <v>2593</v>
      </c>
      <c r="N1145" s="157">
        <v>40928.209722222222</v>
      </c>
      <c r="O1145" s="157">
        <v>40928.32708333333</v>
      </c>
      <c r="P1145" s="157">
        <v>40929.065972222219</v>
      </c>
      <c r="Q1145" s="157">
        <v>40929.212500000001</v>
      </c>
      <c r="R1145" s="218" t="s">
        <v>2590</v>
      </c>
      <c r="S1145" s="239">
        <f t="shared" si="200"/>
        <v>0.73888888888905058</v>
      </c>
      <c r="T1145" s="239">
        <f t="shared" si="201"/>
        <v>1.0027777777795563</v>
      </c>
      <c r="U1145" s="21">
        <f t="shared" si="202"/>
        <v>4.4333333333343035</v>
      </c>
      <c r="V1145"/>
      <c r="W1145">
        <v>5020</v>
      </c>
      <c r="X1145" s="187" t="s">
        <v>2591</v>
      </c>
    </row>
    <row r="1146" spans="1:24">
      <c r="A1146" t="s">
        <v>18</v>
      </c>
      <c r="B1146" s="155" t="s">
        <v>2594</v>
      </c>
      <c r="C1146" s="155" t="s">
        <v>952</v>
      </c>
      <c r="D1146" t="s">
        <v>488</v>
      </c>
      <c r="E1146" t="s">
        <v>953</v>
      </c>
      <c r="F1146" s="155" t="s">
        <v>954</v>
      </c>
      <c r="G1146" s="155" t="s">
        <v>196</v>
      </c>
      <c r="H1146" s="155" t="s">
        <v>955</v>
      </c>
      <c r="I1146" s="6">
        <v>18.5</v>
      </c>
      <c r="J1146" s="50">
        <v>-81.7</v>
      </c>
      <c r="K1146" s="38">
        <v>17</v>
      </c>
      <c r="L1146" s="38">
        <v>2012</v>
      </c>
      <c r="M1146" s="155" t="s">
        <v>2594</v>
      </c>
      <c r="N1146" s="157">
        <v>40926.893055555556</v>
      </c>
      <c r="O1146" s="157">
        <v>40926.955555555556</v>
      </c>
      <c r="P1146" s="157">
        <v>40927.814583333333</v>
      </c>
      <c r="Q1146" s="184">
        <v>40927.879166666666</v>
      </c>
      <c r="R1146" s="218" t="s">
        <v>2587</v>
      </c>
      <c r="S1146" s="239">
        <f t="shared" si="200"/>
        <v>0.85902777777664596</v>
      </c>
      <c r="T1146" s="239">
        <f t="shared" si="201"/>
        <v>0.98611111110949423</v>
      </c>
      <c r="U1146" s="21">
        <f t="shared" si="202"/>
        <v>5.1541666666598758</v>
      </c>
      <c r="V1146"/>
      <c r="W1146">
        <v>2460</v>
      </c>
      <c r="X1146" s="187" t="s">
        <v>2595</v>
      </c>
    </row>
    <row r="1147" spans="1:24">
      <c r="A1147" t="s">
        <v>18</v>
      </c>
      <c r="B1147" s="155" t="s">
        <v>2596</v>
      </c>
      <c r="C1147" s="155" t="s">
        <v>952</v>
      </c>
      <c r="D1147" t="s">
        <v>488</v>
      </c>
      <c r="E1147" t="s">
        <v>953</v>
      </c>
      <c r="F1147" s="155" t="s">
        <v>954</v>
      </c>
      <c r="G1147" s="155" t="s">
        <v>196</v>
      </c>
      <c r="H1147" s="155" t="s">
        <v>955</v>
      </c>
      <c r="I1147" s="6">
        <v>18.5</v>
      </c>
      <c r="J1147" s="50">
        <v>-81.7</v>
      </c>
      <c r="K1147" s="38">
        <v>17</v>
      </c>
      <c r="L1147" s="38">
        <v>2012</v>
      </c>
      <c r="M1147" s="155" t="s">
        <v>2596</v>
      </c>
      <c r="N1147" s="157">
        <v>40925.578472222223</v>
      </c>
      <c r="O1147" s="157">
        <v>40925.656944444447</v>
      </c>
      <c r="P1147" s="157">
        <v>40926.488888888889</v>
      </c>
      <c r="Q1147" s="157">
        <v>40926.552083333336</v>
      </c>
      <c r="R1147" s="185" t="s">
        <v>2587</v>
      </c>
      <c r="S1147" s="239">
        <f t="shared" si="200"/>
        <v>0.8319444444423425</v>
      </c>
      <c r="T1147" s="239">
        <f t="shared" si="201"/>
        <v>0.97361111111240461</v>
      </c>
      <c r="U1147" s="21">
        <f t="shared" si="202"/>
        <v>4.991666666654055</v>
      </c>
      <c r="V1147"/>
      <c r="W1147">
        <v>2469</v>
      </c>
      <c r="X1147" s="187" t="s">
        <v>886</v>
      </c>
    </row>
    <row r="1148" spans="1:24">
      <c r="A1148" t="s">
        <v>18</v>
      </c>
      <c r="B1148" s="155" t="s">
        <v>2597</v>
      </c>
      <c r="C1148" s="155" t="s">
        <v>952</v>
      </c>
      <c r="D1148" t="s">
        <v>488</v>
      </c>
      <c r="E1148" t="s">
        <v>953</v>
      </c>
      <c r="F1148" s="155" t="s">
        <v>954</v>
      </c>
      <c r="G1148" s="155" t="s">
        <v>196</v>
      </c>
      <c r="H1148" s="155" t="s">
        <v>955</v>
      </c>
      <c r="I1148" s="6">
        <v>18.5</v>
      </c>
      <c r="J1148" s="50">
        <v>-81.7</v>
      </c>
      <c r="K1148" s="38">
        <v>17</v>
      </c>
      <c r="L1148" s="38">
        <v>2012</v>
      </c>
      <c r="M1148" s="155" t="s">
        <v>2597</v>
      </c>
      <c r="N1148" s="157">
        <v>40921.893055555556</v>
      </c>
      <c r="O1148" s="157">
        <v>40922.020138888889</v>
      </c>
      <c r="P1148" s="157">
        <v>40922.661111111112</v>
      </c>
      <c r="Q1148" s="157">
        <v>40922.78125</v>
      </c>
      <c r="R1148" s="185" t="s">
        <v>2598</v>
      </c>
      <c r="S1148" s="239">
        <f t="shared" si="200"/>
        <v>0.64097222222335404</v>
      </c>
      <c r="T1148" s="239">
        <f t="shared" si="201"/>
        <v>0.88819444444379769</v>
      </c>
      <c r="U1148" s="21">
        <f t="shared" si="202"/>
        <v>3.8458333333401242</v>
      </c>
      <c r="V1148"/>
      <c r="W1148">
        <v>5036</v>
      </c>
      <c r="X1148" s="187" t="s">
        <v>2599</v>
      </c>
    </row>
    <row r="1149" spans="1:24">
      <c r="A1149" t="s">
        <v>18</v>
      </c>
      <c r="B1149" s="155" t="s">
        <v>2600</v>
      </c>
      <c r="C1149" s="155" t="s">
        <v>952</v>
      </c>
      <c r="D1149" t="s">
        <v>488</v>
      </c>
      <c r="E1149" t="s">
        <v>953</v>
      </c>
      <c r="F1149" s="155" t="s">
        <v>954</v>
      </c>
      <c r="G1149" s="155" t="s">
        <v>196</v>
      </c>
      <c r="H1149" s="155" t="s">
        <v>955</v>
      </c>
      <c r="I1149" s="6">
        <v>18.5</v>
      </c>
      <c r="J1149" s="50">
        <v>-81.7</v>
      </c>
      <c r="K1149" s="38">
        <v>17</v>
      </c>
      <c r="L1149" s="38">
        <v>2012</v>
      </c>
      <c r="M1149" s="155" t="s">
        <v>2600</v>
      </c>
      <c r="N1149" s="157">
        <v>40920.752083333333</v>
      </c>
      <c r="O1149" s="157">
        <v>40920.825694444444</v>
      </c>
      <c r="P1149" s="157">
        <v>40921.324305555558</v>
      </c>
      <c r="Q1149" s="157">
        <v>40921.382638888892</v>
      </c>
      <c r="R1149" s="185" t="s">
        <v>2587</v>
      </c>
      <c r="S1149" s="239">
        <f t="shared" si="200"/>
        <v>0.49861111111385981</v>
      </c>
      <c r="T1149" s="239">
        <f t="shared" si="201"/>
        <v>0.63055555555911269</v>
      </c>
      <c r="U1149" s="21">
        <f t="shared" si="202"/>
        <v>2.9916666666831588</v>
      </c>
      <c r="V1149"/>
      <c r="W1149">
        <v>2390</v>
      </c>
      <c r="X1149" s="187" t="s">
        <v>2599</v>
      </c>
    </row>
    <row r="1150" spans="1:24">
      <c r="A1150" t="s">
        <v>18</v>
      </c>
      <c r="B1150" s="155" t="s">
        <v>2601</v>
      </c>
      <c r="C1150" s="155" t="s">
        <v>952</v>
      </c>
      <c r="D1150" t="s">
        <v>488</v>
      </c>
      <c r="E1150" t="s">
        <v>953</v>
      </c>
      <c r="F1150" s="155" t="s">
        <v>954</v>
      </c>
      <c r="G1150" s="155" t="s">
        <v>196</v>
      </c>
      <c r="H1150" s="155" t="s">
        <v>955</v>
      </c>
      <c r="I1150" s="6">
        <v>18.5</v>
      </c>
      <c r="J1150" s="50">
        <v>-81.7</v>
      </c>
      <c r="K1150" s="38">
        <v>17</v>
      </c>
      <c r="L1150" s="38">
        <v>2012</v>
      </c>
      <c r="M1150" s="155" t="s">
        <v>2601</v>
      </c>
      <c r="N1150" s="157">
        <v>40919.220833333333</v>
      </c>
      <c r="O1150" s="157">
        <v>40919.341666666667</v>
      </c>
      <c r="P1150" s="157">
        <v>40920.064583333333</v>
      </c>
      <c r="Q1150" s="157">
        <v>40920.20208333333</v>
      </c>
      <c r="R1150" s="185" t="s">
        <v>2598</v>
      </c>
      <c r="S1150" s="239">
        <f t="shared" si="200"/>
        <v>0.72291666666569654</v>
      </c>
      <c r="T1150" s="239">
        <f t="shared" si="201"/>
        <v>0.98124999999708962</v>
      </c>
      <c r="U1150" s="21">
        <f t="shared" si="202"/>
        <v>4.3374999999941792</v>
      </c>
      <c r="V1150"/>
      <c r="W1150">
        <v>5001</v>
      </c>
      <c r="X1150" s="187"/>
    </row>
    <row r="1151" spans="1:24">
      <c r="A1151" t="s">
        <v>18</v>
      </c>
      <c r="B1151" s="155" t="s">
        <v>2602</v>
      </c>
      <c r="C1151" s="155" t="s">
        <v>952</v>
      </c>
      <c r="D1151" t="s">
        <v>488</v>
      </c>
      <c r="E1151" t="s">
        <v>953</v>
      </c>
      <c r="F1151" s="155" t="s">
        <v>954</v>
      </c>
      <c r="G1151" s="155" t="s">
        <v>196</v>
      </c>
      <c r="H1151" s="155" t="s">
        <v>955</v>
      </c>
      <c r="I1151" s="6">
        <v>18.5</v>
      </c>
      <c r="J1151" s="50">
        <v>-81.7</v>
      </c>
      <c r="K1151" s="38">
        <v>17</v>
      </c>
      <c r="L1151" s="38">
        <v>2012</v>
      </c>
      <c r="M1151" s="155" t="s">
        <v>2602</v>
      </c>
      <c r="N1151" s="157">
        <v>40917.835416666669</v>
      </c>
      <c r="O1151" s="157">
        <v>40917.902777777781</v>
      </c>
      <c r="P1151" s="157">
        <v>40918.655555555553</v>
      </c>
      <c r="Q1151" s="157">
        <v>40918.728472222225</v>
      </c>
      <c r="R1151" s="185" t="s">
        <v>2587</v>
      </c>
      <c r="S1151" s="239">
        <f t="shared" si="200"/>
        <v>0.75277777777228039</v>
      </c>
      <c r="T1151" s="239">
        <f t="shared" si="201"/>
        <v>0.89305555555620231</v>
      </c>
      <c r="U1151" s="21">
        <f t="shared" si="202"/>
        <v>4.5166666666336823</v>
      </c>
      <c r="V1151"/>
      <c r="W1151">
        <v>2412</v>
      </c>
      <c r="X1151" s="187" t="s">
        <v>2603</v>
      </c>
    </row>
    <row r="1152" spans="1:24">
      <c r="A1152" t="s">
        <v>18</v>
      </c>
      <c r="B1152" s="155" t="s">
        <v>2604</v>
      </c>
      <c r="C1152" t="s">
        <v>948</v>
      </c>
      <c r="D1152" t="s">
        <v>488</v>
      </c>
      <c r="E1152" t="s">
        <v>949</v>
      </c>
      <c r="F1152" t="s">
        <v>950</v>
      </c>
      <c r="G1152" t="s">
        <v>366</v>
      </c>
      <c r="H1152" t="s">
        <v>951</v>
      </c>
      <c r="I1152" s="178">
        <v>35.315120690000001</v>
      </c>
      <c r="J1152" s="178">
        <v>21.405880839999998</v>
      </c>
      <c r="K1152" s="38">
        <v>34</v>
      </c>
      <c r="L1152" s="38">
        <v>2011</v>
      </c>
      <c r="M1152" s="155" t="s">
        <v>2604</v>
      </c>
      <c r="N1152" s="157">
        <v>40883.085416666669</v>
      </c>
      <c r="O1152" s="184">
        <v>40883.175000000003</v>
      </c>
      <c r="P1152" s="184">
        <v>40883.520138888889</v>
      </c>
      <c r="Q1152" s="157">
        <v>40883.600694444445</v>
      </c>
      <c r="R1152" s="188" t="s">
        <v>2605</v>
      </c>
      <c r="S1152" s="239">
        <f t="shared" ref="S1152:S1159" si="203">P1152 - O1152</f>
        <v>0.34513888888614019</v>
      </c>
      <c r="T1152" s="239">
        <f t="shared" ref="T1152:T1159" si="204">Q1152 - N1152</f>
        <v>0.51527777777664596</v>
      </c>
      <c r="U1152" s="21">
        <f t="shared" ref="U1152:U1159" si="205">((VALUE(S1152)) * 24) * 0.25</f>
        <v>2.0708333333168412</v>
      </c>
      <c r="V1152"/>
      <c r="W1152">
        <v>3430</v>
      </c>
      <c r="X1152" s="187" t="s">
        <v>2606</v>
      </c>
    </row>
    <row r="1153" spans="1:24">
      <c r="A1153" t="s">
        <v>18</v>
      </c>
      <c r="B1153" s="155" t="s">
        <v>2607</v>
      </c>
      <c r="C1153" t="s">
        <v>948</v>
      </c>
      <c r="D1153" t="s">
        <v>488</v>
      </c>
      <c r="E1153" t="s">
        <v>949</v>
      </c>
      <c r="F1153" t="s">
        <v>950</v>
      </c>
      <c r="G1153" t="s">
        <v>366</v>
      </c>
      <c r="H1153" t="s">
        <v>951</v>
      </c>
      <c r="I1153" s="178">
        <v>35.285895619999998</v>
      </c>
      <c r="J1153" s="178">
        <v>21.705367339999999</v>
      </c>
      <c r="K1153" s="38">
        <v>34</v>
      </c>
      <c r="L1153" s="38">
        <v>2011</v>
      </c>
      <c r="M1153" s="155" t="s">
        <v>2607</v>
      </c>
      <c r="N1153" s="157">
        <v>40880.94027777778</v>
      </c>
      <c r="O1153" s="157">
        <v>40881.025000000001</v>
      </c>
      <c r="P1153" s="157">
        <v>40881.220833333333</v>
      </c>
      <c r="Q1153" s="157">
        <v>40881.302083333336</v>
      </c>
      <c r="R1153" s="188" t="s">
        <v>2608</v>
      </c>
      <c r="S1153" s="239">
        <f t="shared" si="203"/>
        <v>0.19583333333139308</v>
      </c>
      <c r="T1153" s="239">
        <f t="shared" si="204"/>
        <v>0.36180555555620231</v>
      </c>
      <c r="U1153" s="21">
        <f t="shared" si="205"/>
        <v>1.1749999999883585</v>
      </c>
      <c r="V1153"/>
      <c r="W1153">
        <v>3582</v>
      </c>
      <c r="X1153" s="187" t="s">
        <v>2606</v>
      </c>
    </row>
    <row r="1154" spans="1:24">
      <c r="A1154" t="s">
        <v>18</v>
      </c>
      <c r="B1154" s="155" t="s">
        <v>2609</v>
      </c>
      <c r="C1154" t="s">
        <v>948</v>
      </c>
      <c r="D1154" t="s">
        <v>488</v>
      </c>
      <c r="E1154" t="s">
        <v>949</v>
      </c>
      <c r="F1154" t="s">
        <v>950</v>
      </c>
      <c r="G1154" t="s">
        <v>366</v>
      </c>
      <c r="H1154" t="s">
        <v>951</v>
      </c>
      <c r="I1154" s="178">
        <v>35.28763867</v>
      </c>
      <c r="J1154" s="178">
        <v>21.702904530000001</v>
      </c>
      <c r="K1154" s="38">
        <v>34</v>
      </c>
      <c r="L1154" s="38">
        <v>2011</v>
      </c>
      <c r="M1154" s="155" t="s">
        <v>2609</v>
      </c>
      <c r="N1154" s="157">
        <v>40879.092361111114</v>
      </c>
      <c r="O1154" s="157">
        <v>40879.17291666667</v>
      </c>
      <c r="P1154" s="157">
        <v>40879.472916666666</v>
      </c>
      <c r="Q1154" s="157">
        <v>40879.560416666667</v>
      </c>
      <c r="R1154" s="188" t="s">
        <v>2608</v>
      </c>
      <c r="S1154" s="239">
        <f t="shared" si="203"/>
        <v>0.29999999999563443</v>
      </c>
      <c r="T1154" s="239">
        <f t="shared" si="204"/>
        <v>0.46805555555329192</v>
      </c>
      <c r="U1154" s="21">
        <f t="shared" si="205"/>
        <v>1.7999999999738066</v>
      </c>
      <c r="V1154"/>
      <c r="W1154">
        <v>3583</v>
      </c>
      <c r="X1154" s="187" t="s">
        <v>2606</v>
      </c>
    </row>
    <row r="1155" spans="1:24">
      <c r="A1155" t="s">
        <v>18</v>
      </c>
      <c r="B1155" s="155" t="s">
        <v>2610</v>
      </c>
      <c r="C1155" t="s">
        <v>948</v>
      </c>
      <c r="D1155" t="s">
        <v>488</v>
      </c>
      <c r="E1155" t="s">
        <v>949</v>
      </c>
      <c r="F1155" t="s">
        <v>950</v>
      </c>
      <c r="G1155" t="s">
        <v>366</v>
      </c>
      <c r="H1155" t="s">
        <v>951</v>
      </c>
      <c r="I1155" s="178">
        <v>35.229755560000001</v>
      </c>
      <c r="J1155" s="178">
        <v>21.482425150000001</v>
      </c>
      <c r="K1155" s="38">
        <v>34</v>
      </c>
      <c r="L1155" s="38">
        <v>2011</v>
      </c>
      <c r="M1155" s="155" t="s">
        <v>2610</v>
      </c>
      <c r="N1155" s="157">
        <v>40877.276388888888</v>
      </c>
      <c r="O1155" s="157">
        <v>40877.368055555555</v>
      </c>
      <c r="P1155" s="157">
        <v>40877.582638888889</v>
      </c>
      <c r="Q1155" s="157">
        <v>40877.673611111109</v>
      </c>
      <c r="R1155" s="188" t="s">
        <v>2611</v>
      </c>
      <c r="S1155" s="239">
        <f t="shared" si="203"/>
        <v>0.21458333333430346</v>
      </c>
      <c r="T1155" s="239">
        <f t="shared" si="204"/>
        <v>0.39722222222189885</v>
      </c>
      <c r="U1155" s="21">
        <f t="shared" si="205"/>
        <v>1.2875000000058208</v>
      </c>
      <c r="V1155"/>
      <c r="W1155">
        <v>3470</v>
      </c>
      <c r="X1155" s="187" t="s">
        <v>2606</v>
      </c>
    </row>
    <row r="1156" spans="1:24">
      <c r="A1156" t="s">
        <v>18</v>
      </c>
      <c r="B1156" s="155" t="s">
        <v>2612</v>
      </c>
      <c r="C1156" t="s">
        <v>948</v>
      </c>
      <c r="D1156" t="s">
        <v>488</v>
      </c>
      <c r="E1156" t="s">
        <v>949</v>
      </c>
      <c r="F1156" t="s">
        <v>950</v>
      </c>
      <c r="G1156" t="s">
        <v>366</v>
      </c>
      <c r="H1156" t="s">
        <v>951</v>
      </c>
      <c r="I1156" s="178">
        <v>35.228991260000001</v>
      </c>
      <c r="J1156" s="178">
        <v>21.482379559999998</v>
      </c>
      <c r="K1156" s="38">
        <v>34</v>
      </c>
      <c r="L1156" s="38">
        <v>2011</v>
      </c>
      <c r="M1156" s="155" t="s">
        <v>2612</v>
      </c>
      <c r="N1156" s="157">
        <v>40873.883333333331</v>
      </c>
      <c r="O1156" s="157">
        <v>40873.989583333336</v>
      </c>
      <c r="P1156" s="157">
        <v>40874.454861111109</v>
      </c>
      <c r="Q1156" s="184">
        <v>40874.540277777778</v>
      </c>
      <c r="R1156" s="188" t="s">
        <v>2611</v>
      </c>
      <c r="S1156" s="239">
        <f t="shared" si="203"/>
        <v>0.46527777777373558</v>
      </c>
      <c r="T1156" s="239">
        <f t="shared" si="204"/>
        <v>0.65694444444670808</v>
      </c>
      <c r="U1156" s="21">
        <f t="shared" si="205"/>
        <v>2.7916666666424135</v>
      </c>
      <c r="V1156"/>
      <c r="W1156">
        <v>3469</v>
      </c>
      <c r="X1156" s="187" t="s">
        <v>2613</v>
      </c>
    </row>
    <row r="1157" spans="1:24">
      <c r="A1157" t="s">
        <v>18</v>
      </c>
      <c r="B1157" s="209" t="s">
        <v>2614</v>
      </c>
      <c r="C1157" t="s">
        <v>2615</v>
      </c>
      <c r="D1157" t="s">
        <v>488</v>
      </c>
      <c r="E1157" t="s">
        <v>945</v>
      </c>
      <c r="F1157" t="s">
        <v>946</v>
      </c>
      <c r="G1157" t="s">
        <v>206</v>
      </c>
      <c r="H1157" t="s">
        <v>2616</v>
      </c>
      <c r="I1157" s="38">
        <v>9.83</v>
      </c>
      <c r="J1157" s="38">
        <v>-104</v>
      </c>
      <c r="K1157" s="38">
        <v>13</v>
      </c>
      <c r="L1157" s="38">
        <v>2011</v>
      </c>
      <c r="M1157" s="209" t="s">
        <v>2614</v>
      </c>
      <c r="N1157" s="157">
        <v>40834.59097222222</v>
      </c>
      <c r="O1157" s="157">
        <v>40834.664583333331</v>
      </c>
      <c r="P1157" s="157">
        <v>40838.763888888891</v>
      </c>
      <c r="Q1157" s="157">
        <v>40838.831944444442</v>
      </c>
      <c r="R1157" s="185" t="s">
        <v>2617</v>
      </c>
      <c r="S1157" s="239">
        <f t="shared" si="203"/>
        <v>4.0993055555591127</v>
      </c>
      <c r="T1157" s="239">
        <f t="shared" si="204"/>
        <v>4.2409722222218988</v>
      </c>
      <c r="U1157" s="21">
        <f t="shared" si="205"/>
        <v>24.595833333354676</v>
      </c>
      <c r="V1157"/>
      <c r="W1157">
        <v>2611</v>
      </c>
      <c r="X1157" t="s">
        <v>2618</v>
      </c>
    </row>
    <row r="1158" spans="1:24">
      <c r="A1158" t="s">
        <v>18</v>
      </c>
      <c r="B1158" s="209" t="s">
        <v>2619</v>
      </c>
      <c r="C1158" t="s">
        <v>2615</v>
      </c>
      <c r="D1158" t="s">
        <v>488</v>
      </c>
      <c r="E1158" t="s">
        <v>945</v>
      </c>
      <c r="F1158" t="s">
        <v>946</v>
      </c>
      <c r="G1158" t="s">
        <v>206</v>
      </c>
      <c r="H1158" t="s">
        <v>2616</v>
      </c>
      <c r="I1158" s="38">
        <v>9.83</v>
      </c>
      <c r="J1158" s="38">
        <v>-104</v>
      </c>
      <c r="K1158" s="38">
        <v>13</v>
      </c>
      <c r="L1158" s="38">
        <v>2011</v>
      </c>
      <c r="M1158" s="209" t="s">
        <v>2619</v>
      </c>
      <c r="N1158" s="157">
        <v>40831.616666666669</v>
      </c>
      <c r="O1158" s="157">
        <v>40831.688194444447</v>
      </c>
      <c r="P1158" s="157">
        <v>40833.338194444441</v>
      </c>
      <c r="Q1158" s="157">
        <v>40833.626388888886</v>
      </c>
      <c r="R1158" s="185" t="s">
        <v>2617</v>
      </c>
      <c r="S1158" s="239">
        <f t="shared" si="203"/>
        <v>1.6499999999941792</v>
      </c>
      <c r="T1158" s="239">
        <f t="shared" si="204"/>
        <v>2.0097222222175333</v>
      </c>
      <c r="U1158" s="21">
        <f t="shared" si="205"/>
        <v>9.8999999999650754</v>
      </c>
      <c r="V1158"/>
      <c r="W1158">
        <v>2800</v>
      </c>
      <c r="X1158" s="187" t="s">
        <v>2620</v>
      </c>
    </row>
    <row r="1159" spans="1:24">
      <c r="A1159" t="s">
        <v>18</v>
      </c>
      <c r="B1159" s="209" t="s">
        <v>2621</v>
      </c>
      <c r="C1159" t="s">
        <v>2615</v>
      </c>
      <c r="D1159" t="s">
        <v>488</v>
      </c>
      <c r="E1159" t="s">
        <v>945</v>
      </c>
      <c r="F1159" t="s">
        <v>946</v>
      </c>
      <c r="G1159" t="s">
        <v>206</v>
      </c>
      <c r="H1159" t="s">
        <v>2616</v>
      </c>
      <c r="I1159" s="38">
        <v>9.83</v>
      </c>
      <c r="J1159" s="38">
        <v>-104</v>
      </c>
      <c r="K1159" s="38">
        <v>13</v>
      </c>
      <c r="L1159" s="38">
        <v>2011</v>
      </c>
      <c r="M1159" s="209" t="s">
        <v>2621</v>
      </c>
      <c r="N1159" s="157">
        <v>40829.049305555556</v>
      </c>
      <c r="O1159" s="184">
        <v>40829.160416666666</v>
      </c>
      <c r="P1159" s="184">
        <v>40830.017361111109</v>
      </c>
      <c r="Q1159" s="157">
        <v>40830.604861111111</v>
      </c>
      <c r="R1159" s="185" t="s">
        <v>2617</v>
      </c>
      <c r="S1159" s="239">
        <f t="shared" si="203"/>
        <v>0.85694444444379769</v>
      </c>
      <c r="T1159" s="239">
        <f t="shared" si="204"/>
        <v>1.5555555555547471</v>
      </c>
      <c r="U1159" s="21">
        <f t="shared" si="205"/>
        <v>5.1416666666627862</v>
      </c>
      <c r="V1159"/>
      <c r="W1159">
        <v>2900</v>
      </c>
      <c r="X1159" s="187" t="s">
        <v>2622</v>
      </c>
    </row>
    <row r="1160" spans="1:24">
      <c r="A1160" t="s">
        <v>18</v>
      </c>
      <c r="B1160" s="209" t="s">
        <v>2623</v>
      </c>
      <c r="C1160" s="155" t="s">
        <v>937</v>
      </c>
      <c r="D1160" t="s">
        <v>488</v>
      </c>
      <c r="E1160" t="s">
        <v>938</v>
      </c>
      <c r="F1160" t="s">
        <v>939</v>
      </c>
      <c r="G1160" t="s">
        <v>273</v>
      </c>
      <c r="H1160" t="s">
        <v>1022</v>
      </c>
      <c r="I1160" s="50">
        <v>33.56392906</v>
      </c>
      <c r="J1160" s="50">
        <v>-118.44970591000001</v>
      </c>
      <c r="K1160" s="38">
        <v>11</v>
      </c>
      <c r="L1160" s="38">
        <v>2011</v>
      </c>
      <c r="M1160" s="209" t="s">
        <v>2623</v>
      </c>
      <c r="N1160" s="157">
        <v>40814.212500000001</v>
      </c>
      <c r="O1160" s="157">
        <v>40814.240972222222</v>
      </c>
      <c r="P1160" s="157">
        <v>40815.143750000003</v>
      </c>
      <c r="Q1160" s="213">
        <v>40815.17291666667</v>
      </c>
      <c r="R1160"/>
      <c r="S1160" s="239">
        <f t="shared" ref="S1160:S1169" si="206">P1160 - O1160</f>
        <v>0.90277777778101154</v>
      </c>
      <c r="T1160" s="239">
        <f t="shared" ref="T1160:T1169" si="207">Q1160 - N1160</f>
        <v>0.96041666666860692</v>
      </c>
      <c r="U1160" s="21">
        <f t="shared" ref="U1160:U1169" si="208">((VALUE(S1160)) * 24) * 0.25</f>
        <v>5.4166666666860692</v>
      </c>
      <c r="V1160"/>
      <c r="W1160">
        <v>890</v>
      </c>
      <c r="X1160" s="155" t="s">
        <v>2624</v>
      </c>
    </row>
    <row r="1161" spans="1:24">
      <c r="A1161" t="s">
        <v>18</v>
      </c>
      <c r="B1161" s="155" t="s">
        <v>2625</v>
      </c>
      <c r="C1161" s="155" t="s">
        <v>937</v>
      </c>
      <c r="D1161" t="s">
        <v>488</v>
      </c>
      <c r="E1161" t="s">
        <v>938</v>
      </c>
      <c r="F1161" t="s">
        <v>939</v>
      </c>
      <c r="G1161" t="s">
        <v>273</v>
      </c>
      <c r="H1161" t="s">
        <v>1022</v>
      </c>
      <c r="I1161" s="178">
        <v>34.230877620000001</v>
      </c>
      <c r="J1161" s="178">
        <v>-120.37924499</v>
      </c>
      <c r="K1161" s="179">
        <v>10</v>
      </c>
      <c r="L1161" s="38">
        <v>2011</v>
      </c>
      <c r="M1161" s="155" t="s">
        <v>2625</v>
      </c>
      <c r="N1161" s="157">
        <v>40813.822222222225</v>
      </c>
      <c r="O1161" s="184">
        <v>40813.84375</v>
      </c>
      <c r="P1161" s="184">
        <v>40814.113194444442</v>
      </c>
      <c r="Q1161" s="157">
        <v>40814.140277777777</v>
      </c>
      <c r="R1161" s="188" t="s">
        <v>2311</v>
      </c>
      <c r="S1161" s="239">
        <f t="shared" si="206"/>
        <v>0.2694444444423425</v>
      </c>
      <c r="T1161" s="239">
        <f t="shared" si="207"/>
        <v>0.31805555555183673</v>
      </c>
      <c r="U1161" s="21">
        <f t="shared" si="208"/>
        <v>1.616666666654055</v>
      </c>
      <c r="V1161"/>
      <c r="W1161">
        <v>452</v>
      </c>
      <c r="X1161" s="187"/>
    </row>
    <row r="1162" spans="1:24">
      <c r="A1162" t="s">
        <v>18</v>
      </c>
      <c r="B1162" s="155" t="s">
        <v>2626</v>
      </c>
      <c r="C1162" s="155" t="s">
        <v>937</v>
      </c>
      <c r="D1162" t="s">
        <v>488</v>
      </c>
      <c r="E1162" t="s">
        <v>938</v>
      </c>
      <c r="F1162" t="s">
        <v>939</v>
      </c>
      <c r="G1162" t="s">
        <v>273</v>
      </c>
      <c r="H1162" t="s">
        <v>1022</v>
      </c>
      <c r="I1162" s="178">
        <v>33.640036100000003</v>
      </c>
      <c r="J1162" s="178">
        <v>-118.80097558</v>
      </c>
      <c r="K1162" s="179">
        <v>11</v>
      </c>
      <c r="L1162" s="38">
        <v>2011</v>
      </c>
      <c r="M1162" s="155" t="s">
        <v>2626</v>
      </c>
      <c r="N1162" s="157">
        <v>40812.297222222223</v>
      </c>
      <c r="O1162" s="157">
        <v>40812.334027777775</v>
      </c>
      <c r="P1162" s="157">
        <v>40812.593055555553</v>
      </c>
      <c r="Q1162" s="157">
        <v>40812.652083333334</v>
      </c>
      <c r="R1162" s="188" t="s">
        <v>2627</v>
      </c>
      <c r="S1162" s="239">
        <f t="shared" si="206"/>
        <v>0.25902777777810115</v>
      </c>
      <c r="T1162" s="239">
        <f t="shared" si="207"/>
        <v>0.35486111111094942</v>
      </c>
      <c r="U1162" s="21">
        <f t="shared" si="208"/>
        <v>1.5541666666686069</v>
      </c>
      <c r="V1162"/>
      <c r="W1162">
        <v>900</v>
      </c>
      <c r="X1162" s="187"/>
    </row>
    <row r="1163" spans="1:24">
      <c r="A1163" t="s">
        <v>18</v>
      </c>
      <c r="B1163" s="155" t="s">
        <v>2628</v>
      </c>
      <c r="C1163" s="155" t="s">
        <v>937</v>
      </c>
      <c r="D1163" t="s">
        <v>488</v>
      </c>
      <c r="E1163" t="s">
        <v>938</v>
      </c>
      <c r="F1163" t="s">
        <v>939</v>
      </c>
      <c r="G1163" t="s">
        <v>273</v>
      </c>
      <c r="H1163" t="s">
        <v>1022</v>
      </c>
      <c r="I1163" s="178">
        <v>33.639921450000003</v>
      </c>
      <c r="J1163" s="178">
        <v>-118.79368451000001</v>
      </c>
      <c r="K1163" s="179">
        <v>11</v>
      </c>
      <c r="L1163" s="38">
        <v>2011</v>
      </c>
      <c r="M1163" s="155" t="s">
        <v>2628</v>
      </c>
      <c r="N1163" s="157">
        <v>40810.813888888886</v>
      </c>
      <c r="O1163" s="157">
        <v>40810.840277777781</v>
      </c>
      <c r="P1163" s="157">
        <v>40811.325694444444</v>
      </c>
      <c r="Q1163" s="157">
        <v>40811.357638888891</v>
      </c>
      <c r="R1163" s="188" t="s">
        <v>2627</v>
      </c>
      <c r="S1163" s="239">
        <f t="shared" si="206"/>
        <v>0.48541666666278616</v>
      </c>
      <c r="T1163" s="239">
        <f t="shared" si="207"/>
        <v>0.54375000000436557</v>
      </c>
      <c r="U1163" s="21">
        <f t="shared" si="208"/>
        <v>2.9124999999767169</v>
      </c>
      <c r="V1163"/>
      <c r="W1163">
        <v>899</v>
      </c>
      <c r="X1163" s="187"/>
    </row>
    <row r="1164" spans="1:24">
      <c r="A1164" t="s">
        <v>18</v>
      </c>
      <c r="B1164" s="155" t="s">
        <v>2629</v>
      </c>
      <c r="C1164" s="155" t="s">
        <v>937</v>
      </c>
      <c r="D1164" t="s">
        <v>488</v>
      </c>
      <c r="E1164" t="s">
        <v>938</v>
      </c>
      <c r="F1164" t="s">
        <v>939</v>
      </c>
      <c r="G1164" t="s">
        <v>273</v>
      </c>
      <c r="H1164" t="s">
        <v>1022</v>
      </c>
      <c r="I1164" s="178">
        <v>33.799290659999997</v>
      </c>
      <c r="J1164" s="178">
        <v>-118.64647502</v>
      </c>
      <c r="K1164" s="179">
        <v>11</v>
      </c>
      <c r="L1164" s="38">
        <v>2011</v>
      </c>
      <c r="M1164" s="155" t="s">
        <v>2629</v>
      </c>
      <c r="N1164" s="157">
        <v>40809.088194444441</v>
      </c>
      <c r="O1164" s="157">
        <v>40809.116666666669</v>
      </c>
      <c r="P1164" s="157">
        <v>40809.752083333333</v>
      </c>
      <c r="Q1164" s="157">
        <v>40809.800000000003</v>
      </c>
      <c r="R1164" s="188" t="s">
        <v>2302</v>
      </c>
      <c r="S1164" s="239">
        <f t="shared" si="206"/>
        <v>0.63541666666424135</v>
      </c>
      <c r="T1164" s="239">
        <f t="shared" si="207"/>
        <v>0.71180555556202307</v>
      </c>
      <c r="U1164" s="21">
        <f t="shared" si="208"/>
        <v>3.8124999999854481</v>
      </c>
      <c r="V1164"/>
      <c r="W1164">
        <v>816</v>
      </c>
      <c r="X1164" s="187" t="s">
        <v>2630</v>
      </c>
    </row>
    <row r="1165" spans="1:24">
      <c r="A1165" t="s">
        <v>18</v>
      </c>
      <c r="B1165" s="155" t="s">
        <v>2631</v>
      </c>
      <c r="C1165" s="155" t="s">
        <v>937</v>
      </c>
      <c r="D1165" t="s">
        <v>488</v>
      </c>
      <c r="E1165" t="s">
        <v>938</v>
      </c>
      <c r="F1165" t="s">
        <v>939</v>
      </c>
      <c r="G1165" t="s">
        <v>273</v>
      </c>
      <c r="H1165" t="s">
        <v>1022</v>
      </c>
      <c r="I1165" s="178">
        <v>34.252751289999999</v>
      </c>
      <c r="J1165" s="178">
        <v>-119.74409076000001</v>
      </c>
      <c r="K1165" s="179">
        <v>11</v>
      </c>
      <c r="L1165" s="38">
        <v>2011</v>
      </c>
      <c r="M1165" s="155" t="s">
        <v>2631</v>
      </c>
      <c r="N1165" s="157">
        <v>40806.292361111111</v>
      </c>
      <c r="O1165" s="157">
        <v>40806.308333333334</v>
      </c>
      <c r="P1165" s="157">
        <v>40806.802083333336</v>
      </c>
      <c r="Q1165" s="184">
        <v>40806.817361111112</v>
      </c>
      <c r="R1165" s="188" t="s">
        <v>2632</v>
      </c>
      <c r="S1165" s="239">
        <f t="shared" si="206"/>
        <v>0.49375000000145519</v>
      </c>
      <c r="T1165" s="239">
        <f t="shared" si="207"/>
        <v>0.52500000000145519</v>
      </c>
      <c r="U1165" s="21">
        <f t="shared" si="208"/>
        <v>2.9625000000087311</v>
      </c>
      <c r="V1165"/>
      <c r="W1165">
        <v>208</v>
      </c>
      <c r="X1165" s="187" t="s">
        <v>2633</v>
      </c>
    </row>
    <row r="1166" spans="1:24">
      <c r="A1166" t="s">
        <v>18</v>
      </c>
      <c r="B1166" s="155" t="s">
        <v>2634</v>
      </c>
      <c r="C1166" s="155" t="s">
        <v>937</v>
      </c>
      <c r="D1166" t="s">
        <v>488</v>
      </c>
      <c r="E1166" t="s">
        <v>938</v>
      </c>
      <c r="F1166" t="s">
        <v>939</v>
      </c>
      <c r="G1166" t="s">
        <v>273</v>
      </c>
      <c r="H1166" t="s">
        <v>1022</v>
      </c>
      <c r="I1166" s="178">
        <v>34.217804549999997</v>
      </c>
      <c r="J1166" s="178">
        <v>-120.37352258999999</v>
      </c>
      <c r="K1166" s="179">
        <v>10</v>
      </c>
      <c r="L1166" s="38">
        <v>2011</v>
      </c>
      <c r="M1166" s="155" t="s">
        <v>2634</v>
      </c>
      <c r="N1166" s="157">
        <v>40804.679166666669</v>
      </c>
      <c r="O1166" s="157">
        <v>40804.696527777778</v>
      </c>
      <c r="P1166" s="157">
        <v>40805.617361111108</v>
      </c>
      <c r="Q1166" s="157">
        <v>40805.63958333333</v>
      </c>
      <c r="R1166" s="188" t="s">
        <v>2635</v>
      </c>
      <c r="S1166" s="239">
        <f t="shared" si="206"/>
        <v>0.92083333332993789</v>
      </c>
      <c r="T1166" s="239">
        <f t="shared" si="207"/>
        <v>0.96041666666133096</v>
      </c>
      <c r="U1166" s="21">
        <f t="shared" si="208"/>
        <v>5.5249999999796273</v>
      </c>
      <c r="V1166"/>
      <c r="W1166">
        <v>469</v>
      </c>
      <c r="X1166" s="187" t="s">
        <v>2636</v>
      </c>
    </row>
    <row r="1167" spans="1:24">
      <c r="A1167" t="s">
        <v>18</v>
      </c>
      <c r="B1167" s="155" t="s">
        <v>2637</v>
      </c>
      <c r="C1167" s="155" t="s">
        <v>937</v>
      </c>
      <c r="D1167" t="s">
        <v>488</v>
      </c>
      <c r="E1167" t="s">
        <v>938</v>
      </c>
      <c r="F1167" t="s">
        <v>939</v>
      </c>
      <c r="G1167" t="s">
        <v>273</v>
      </c>
      <c r="H1167" t="s">
        <v>1022</v>
      </c>
      <c r="I1167" s="178">
        <v>34.364093609999998</v>
      </c>
      <c r="J1167" s="178">
        <v>-119.82715904</v>
      </c>
      <c r="K1167" s="179">
        <v>11</v>
      </c>
      <c r="L1167" s="38">
        <v>2011</v>
      </c>
      <c r="M1167" s="155" t="s">
        <v>2637</v>
      </c>
      <c r="N1167" s="184">
        <v>40803.71875</v>
      </c>
      <c r="O1167" s="184">
        <v>40803.728472222225</v>
      </c>
      <c r="P1167" s="184">
        <v>40804.120833333334</v>
      </c>
      <c r="Q1167" s="157">
        <v>40804.129861111112</v>
      </c>
      <c r="R1167" s="188" t="s">
        <v>2317</v>
      </c>
      <c r="S1167" s="239">
        <f t="shared" si="206"/>
        <v>0.39236111110949423</v>
      </c>
      <c r="T1167" s="239">
        <f t="shared" si="207"/>
        <v>0.41111111111240461</v>
      </c>
      <c r="U1167" s="21">
        <f t="shared" si="208"/>
        <v>2.3541666666569654</v>
      </c>
      <c r="V1167"/>
      <c r="W1167">
        <v>83</v>
      </c>
      <c r="X1167" s="187" t="s">
        <v>2638</v>
      </c>
    </row>
    <row r="1168" spans="1:24">
      <c r="A1168" t="s">
        <v>18</v>
      </c>
      <c r="B1168" s="155" t="s">
        <v>2639</v>
      </c>
      <c r="C1168" s="155" t="s">
        <v>937</v>
      </c>
      <c r="D1168" t="s">
        <v>488</v>
      </c>
      <c r="E1168" t="s">
        <v>938</v>
      </c>
      <c r="F1168" t="s">
        <v>939</v>
      </c>
      <c r="G1168" t="s">
        <v>273</v>
      </c>
      <c r="H1168" t="s">
        <v>1022</v>
      </c>
      <c r="I1168" s="178">
        <v>34.437244620000001</v>
      </c>
      <c r="J1168" s="178">
        <v>-120.50471175</v>
      </c>
      <c r="K1168" s="179">
        <v>10</v>
      </c>
      <c r="L1168" s="38">
        <v>2011</v>
      </c>
      <c r="M1168" s="155" t="s">
        <v>2639</v>
      </c>
      <c r="N1168" s="184">
        <v>40801.995833333334</v>
      </c>
      <c r="O1168" s="184">
        <v>40802.004166666666</v>
      </c>
      <c r="P1168" s="184">
        <v>40802.62222222222</v>
      </c>
      <c r="Q1168" s="157">
        <v>40802.634722222225</v>
      </c>
      <c r="R1168" s="189" t="s">
        <v>2640</v>
      </c>
      <c r="S1168" s="239">
        <f t="shared" si="206"/>
        <v>0.61805555555474712</v>
      </c>
      <c r="T1168" s="239">
        <f t="shared" si="207"/>
        <v>0.63888888889050577</v>
      </c>
      <c r="U1168" s="21">
        <f t="shared" si="208"/>
        <v>3.7083333333284827</v>
      </c>
      <c r="V1168"/>
      <c r="W1168">
        <v>78</v>
      </c>
      <c r="X1168" s="187" t="s">
        <v>2638</v>
      </c>
    </row>
    <row r="1169" spans="1:24">
      <c r="A1169" t="s">
        <v>18</v>
      </c>
      <c r="B1169" s="155" t="s">
        <v>2641</v>
      </c>
      <c r="C1169" s="155" t="s">
        <v>937</v>
      </c>
      <c r="D1169" t="s">
        <v>488</v>
      </c>
      <c r="E1169" t="s">
        <v>938</v>
      </c>
      <c r="F1169" t="s">
        <v>939</v>
      </c>
      <c r="G1169" t="s">
        <v>273</v>
      </c>
      <c r="H1169" t="s">
        <v>1022</v>
      </c>
      <c r="I1169" s="178">
        <v>34.814509289999997</v>
      </c>
      <c r="J1169" s="178">
        <v>-120.72617249</v>
      </c>
      <c r="K1169" s="179">
        <v>10</v>
      </c>
      <c r="L1169" s="38">
        <v>2011</v>
      </c>
      <c r="M1169" s="155" t="s">
        <v>2641</v>
      </c>
      <c r="N1169" s="157">
        <v>40801.113194444442</v>
      </c>
      <c r="O1169" s="157">
        <v>40801.125</v>
      </c>
      <c r="P1169" s="157">
        <v>40801.245833333334</v>
      </c>
      <c r="Q1169" s="184">
        <v>40801.258333333331</v>
      </c>
      <c r="R1169" s="189" t="s">
        <v>2642</v>
      </c>
      <c r="S1169" s="239">
        <f t="shared" si="206"/>
        <v>0.12083333333430346</v>
      </c>
      <c r="T1169" s="239">
        <f t="shared" si="207"/>
        <v>0.14513888888905058</v>
      </c>
      <c r="U1169" s="21">
        <f t="shared" si="208"/>
        <v>0.72500000000582077</v>
      </c>
      <c r="V1169"/>
      <c r="W1169">
        <v>68</v>
      </c>
      <c r="X1169" s="187" t="s">
        <v>2643</v>
      </c>
    </row>
    <row r="1170" spans="1:24" ht="12" customHeight="1">
      <c r="A1170" t="s">
        <v>18</v>
      </c>
      <c r="B1170" t="s">
        <v>2644</v>
      </c>
      <c r="C1170" s="155" t="s">
        <v>934</v>
      </c>
      <c r="D1170" t="s">
        <v>488</v>
      </c>
      <c r="E1170" t="s">
        <v>935</v>
      </c>
      <c r="F1170" t="s">
        <v>936</v>
      </c>
      <c r="G1170" t="s">
        <v>273</v>
      </c>
      <c r="H1170" s="119" t="s">
        <v>898</v>
      </c>
      <c r="I1170" s="207">
        <v>44.55</v>
      </c>
      <c r="J1170" s="207">
        <v>-125.15</v>
      </c>
      <c r="K1170" s="38">
        <v>9</v>
      </c>
      <c r="L1170" s="38">
        <v>2011</v>
      </c>
      <c r="M1170" t="s">
        <v>2644</v>
      </c>
      <c r="N1170" s="208">
        <v>40787.151388888888</v>
      </c>
      <c r="O1170" s="208">
        <v>40787.179039351853</v>
      </c>
      <c r="P1170" s="208">
        <v>40792.891122685185</v>
      </c>
      <c r="Q1170" s="157">
        <v>40792.94809027778</v>
      </c>
      <c r="R1170" s="157" t="s">
        <v>2645</v>
      </c>
      <c r="S1170" s="239">
        <f t="shared" ref="S1170:S1179" si="209">P1170 - O1170</f>
        <v>5.7120833333319752</v>
      </c>
      <c r="T1170" s="239">
        <f t="shared" ref="T1170:T1179" si="210">Q1170 - N1170</f>
        <v>5.796701388891961</v>
      </c>
      <c r="U1170" s="21">
        <f t="shared" ref="U1170:U1179" si="211">((VALUE(S1170)) * 24) * 0.25</f>
        <v>34.272499999991851</v>
      </c>
      <c r="V1170"/>
      <c r="W1170">
        <v>813</v>
      </c>
      <c r="X1170" t="s">
        <v>2646</v>
      </c>
    </row>
    <row r="1171" spans="1:24">
      <c r="A1171" t="s">
        <v>18</v>
      </c>
      <c r="B1171" s="155" t="s">
        <v>2647</v>
      </c>
      <c r="C1171" t="s">
        <v>929</v>
      </c>
      <c r="D1171" t="s">
        <v>488</v>
      </c>
      <c r="E1171" t="s">
        <v>930</v>
      </c>
      <c r="F1171" s="155" t="s">
        <v>2648</v>
      </c>
      <c r="G1171" t="s">
        <v>273</v>
      </c>
      <c r="H1171" s="119" t="s">
        <v>898</v>
      </c>
      <c r="I1171" s="38">
        <v>48</v>
      </c>
      <c r="J1171" s="38">
        <v>-129</v>
      </c>
      <c r="K1171" s="38">
        <v>9</v>
      </c>
      <c r="L1171" s="38">
        <v>2011</v>
      </c>
      <c r="M1171" s="155" t="s">
        <v>2647</v>
      </c>
      <c r="N1171" s="157">
        <v>40779.008333333331</v>
      </c>
      <c r="O1171" s="184">
        <v>40779.055555555555</v>
      </c>
      <c r="P1171" s="184">
        <v>40779.065972222219</v>
      </c>
      <c r="Q1171" s="157">
        <v>40779.116666666669</v>
      </c>
      <c r="R1171" s="185" t="s">
        <v>2649</v>
      </c>
      <c r="S1171" s="239">
        <f t="shared" si="209"/>
        <v>1.0416666664241347E-2</v>
      </c>
      <c r="T1171" s="239">
        <f t="shared" si="210"/>
        <v>0.10833333333721384</v>
      </c>
      <c r="U1171" s="21">
        <f t="shared" si="211"/>
        <v>6.2499999985448085E-2</v>
      </c>
      <c r="V1171"/>
      <c r="W1171">
        <v>2193</v>
      </c>
      <c r="X1171" s="187" t="s">
        <v>2650</v>
      </c>
    </row>
    <row r="1172" spans="1:24">
      <c r="A1172" t="s">
        <v>18</v>
      </c>
      <c r="B1172" s="155" t="s">
        <v>2651</v>
      </c>
      <c r="C1172" t="s">
        <v>929</v>
      </c>
      <c r="D1172" t="s">
        <v>488</v>
      </c>
      <c r="E1172" t="s">
        <v>930</v>
      </c>
      <c r="F1172" s="155" t="s">
        <v>2648</v>
      </c>
      <c r="G1172" t="s">
        <v>273</v>
      </c>
      <c r="H1172" s="119" t="s">
        <v>898</v>
      </c>
      <c r="I1172" s="38">
        <v>48</v>
      </c>
      <c r="J1172" s="38">
        <v>-129</v>
      </c>
      <c r="K1172" s="38">
        <v>9</v>
      </c>
      <c r="L1172" s="38">
        <v>2011</v>
      </c>
      <c r="M1172" s="155" t="s">
        <v>2651</v>
      </c>
      <c r="N1172" s="157">
        <v>40777.711111111108</v>
      </c>
      <c r="O1172" s="157">
        <v>40777.786805555559</v>
      </c>
      <c r="P1172" s="157">
        <v>40778.888194444444</v>
      </c>
      <c r="Q1172" s="157">
        <v>40778.989583333336</v>
      </c>
      <c r="R1172" s="185" t="s">
        <v>2649</v>
      </c>
      <c r="S1172" s="239">
        <f t="shared" si="209"/>
        <v>1.101388888884685</v>
      </c>
      <c r="T1172" s="239">
        <f t="shared" si="210"/>
        <v>1.2784722222277196</v>
      </c>
      <c r="U1172" s="21">
        <f t="shared" si="211"/>
        <v>6.60833333330811</v>
      </c>
      <c r="V1172"/>
      <c r="W1172">
        <v>2359</v>
      </c>
      <c r="X1172" s="187" t="s">
        <v>2652</v>
      </c>
    </row>
    <row r="1173" spans="1:24">
      <c r="A1173" t="s">
        <v>18</v>
      </c>
      <c r="B1173" s="155" t="s">
        <v>2653</v>
      </c>
      <c r="C1173" t="s">
        <v>929</v>
      </c>
      <c r="D1173" t="s">
        <v>488</v>
      </c>
      <c r="E1173" t="s">
        <v>930</v>
      </c>
      <c r="F1173" s="155" t="s">
        <v>2648</v>
      </c>
      <c r="G1173" t="s">
        <v>273</v>
      </c>
      <c r="H1173" s="119" t="s">
        <v>898</v>
      </c>
      <c r="I1173" s="38">
        <v>48</v>
      </c>
      <c r="J1173" s="38">
        <v>-129</v>
      </c>
      <c r="K1173" s="38">
        <v>9</v>
      </c>
      <c r="L1173" s="38">
        <v>2011</v>
      </c>
      <c r="M1173" s="155" t="s">
        <v>2653</v>
      </c>
      <c r="N1173" s="157">
        <v>40774.129166666666</v>
      </c>
      <c r="O1173" s="157">
        <v>40774.195138888892</v>
      </c>
      <c r="P1173" s="157">
        <v>40776.126388888886</v>
      </c>
      <c r="Q1173" s="157">
        <v>40776.172222222223</v>
      </c>
      <c r="R1173" s="185" t="s">
        <v>2649</v>
      </c>
      <c r="S1173" s="239">
        <f t="shared" si="209"/>
        <v>1.9312499999941792</v>
      </c>
      <c r="T1173" s="239">
        <f t="shared" si="210"/>
        <v>2.0430555555576575</v>
      </c>
      <c r="U1173" s="21">
        <f t="shared" si="211"/>
        <v>11.587499999965075</v>
      </c>
      <c r="V1173"/>
      <c r="W1173">
        <v>2211</v>
      </c>
      <c r="X1173" s="187" t="s">
        <v>2654</v>
      </c>
    </row>
    <row r="1174" spans="1:24">
      <c r="A1174" t="s">
        <v>18</v>
      </c>
      <c r="B1174" s="155" t="s">
        <v>2655</v>
      </c>
      <c r="C1174" t="s">
        <v>929</v>
      </c>
      <c r="D1174" t="s">
        <v>488</v>
      </c>
      <c r="E1174" t="s">
        <v>930</v>
      </c>
      <c r="F1174" s="155" t="s">
        <v>2648</v>
      </c>
      <c r="G1174" t="s">
        <v>273</v>
      </c>
      <c r="H1174" s="119" t="s">
        <v>898</v>
      </c>
      <c r="I1174" s="38">
        <v>48</v>
      </c>
      <c r="J1174" s="38">
        <v>-129</v>
      </c>
      <c r="K1174" s="38">
        <v>9</v>
      </c>
      <c r="L1174" s="38">
        <v>2011</v>
      </c>
      <c r="M1174" s="155" t="s">
        <v>2655</v>
      </c>
      <c r="N1174" s="157">
        <v>40773.129166666666</v>
      </c>
      <c r="O1174" s="157">
        <v>40773.207638888889</v>
      </c>
      <c r="P1174" s="157">
        <v>40773.586805555555</v>
      </c>
      <c r="Q1174" s="157">
        <v>40773.638888888891</v>
      </c>
      <c r="R1174" s="185" t="s">
        <v>2656</v>
      </c>
      <c r="S1174" s="239">
        <f t="shared" si="209"/>
        <v>0.37916666666569654</v>
      </c>
      <c r="T1174" s="239">
        <f t="shared" si="210"/>
        <v>0.50972222222480923</v>
      </c>
      <c r="U1174" s="21">
        <f t="shared" si="211"/>
        <v>2.2749999999941792</v>
      </c>
      <c r="V1174"/>
      <c r="W1174">
        <v>2201</v>
      </c>
      <c r="X1174" s="187" t="s">
        <v>2657</v>
      </c>
    </row>
    <row r="1175" spans="1:24">
      <c r="A1175" t="s">
        <v>18</v>
      </c>
      <c r="B1175" s="155" t="s">
        <v>2658</v>
      </c>
      <c r="C1175" t="s">
        <v>929</v>
      </c>
      <c r="D1175" t="s">
        <v>488</v>
      </c>
      <c r="E1175" t="s">
        <v>930</v>
      </c>
      <c r="F1175" s="155" t="s">
        <v>2648</v>
      </c>
      <c r="G1175" t="s">
        <v>273</v>
      </c>
      <c r="H1175" s="119" t="s">
        <v>898</v>
      </c>
      <c r="I1175" s="38">
        <v>48</v>
      </c>
      <c r="J1175" s="38">
        <v>-129</v>
      </c>
      <c r="K1175" s="38">
        <v>9</v>
      </c>
      <c r="L1175" s="38">
        <v>2011</v>
      </c>
      <c r="M1175" s="155" t="s">
        <v>2658</v>
      </c>
      <c r="N1175" s="157">
        <v>40771.709722222222</v>
      </c>
      <c r="O1175" s="157">
        <v>40771.780555555553</v>
      </c>
      <c r="P1175" s="157">
        <v>40772.459027777775</v>
      </c>
      <c r="Q1175" s="184">
        <v>40772.515277777777</v>
      </c>
      <c r="R1175" s="185" t="s">
        <v>2656</v>
      </c>
      <c r="S1175" s="239">
        <f t="shared" si="209"/>
        <v>0.67847222222189885</v>
      </c>
      <c r="T1175" s="239">
        <f t="shared" si="210"/>
        <v>0.80555555555474712</v>
      </c>
      <c r="U1175" s="21">
        <f t="shared" si="211"/>
        <v>4.0708333333313931</v>
      </c>
      <c r="V1175"/>
      <c r="W1175">
        <v>2212</v>
      </c>
      <c r="X1175" s="187" t="s">
        <v>2659</v>
      </c>
    </row>
    <row r="1176" spans="1:24">
      <c r="A1176" t="s">
        <v>18</v>
      </c>
      <c r="B1176" s="155" t="s">
        <v>2660</v>
      </c>
      <c r="C1176" t="s">
        <v>929</v>
      </c>
      <c r="D1176" t="s">
        <v>488</v>
      </c>
      <c r="E1176" t="s">
        <v>930</v>
      </c>
      <c r="F1176" s="155" t="s">
        <v>2648</v>
      </c>
      <c r="G1176" t="s">
        <v>273</v>
      </c>
      <c r="H1176" s="119" t="s">
        <v>898</v>
      </c>
      <c r="I1176" s="38">
        <v>48</v>
      </c>
      <c r="J1176" s="38">
        <v>-129</v>
      </c>
      <c r="K1176" s="38">
        <v>9</v>
      </c>
      <c r="L1176" s="38">
        <v>2011</v>
      </c>
      <c r="M1176" s="155" t="s">
        <v>2660</v>
      </c>
      <c r="N1176" s="157">
        <v>40769.289583333331</v>
      </c>
      <c r="O1176" s="157">
        <v>40769.353472222225</v>
      </c>
      <c r="P1176" s="157">
        <v>40771.119444444441</v>
      </c>
      <c r="Q1176" s="157">
        <v>40771.179166666669</v>
      </c>
      <c r="R1176" s="185" t="s">
        <v>2661</v>
      </c>
      <c r="S1176" s="239">
        <f t="shared" si="209"/>
        <v>1.7659722222160781</v>
      </c>
      <c r="T1176" s="239">
        <f t="shared" si="210"/>
        <v>1.8895833333372138</v>
      </c>
      <c r="U1176" s="21">
        <f t="shared" si="211"/>
        <v>10.595833333296468</v>
      </c>
      <c r="V1176"/>
      <c r="W1176">
        <v>2606</v>
      </c>
      <c r="X1176" s="187" t="s">
        <v>2662</v>
      </c>
    </row>
    <row r="1177" spans="1:24">
      <c r="A1177" t="s">
        <v>18</v>
      </c>
      <c r="B1177" s="155" t="s">
        <v>2663</v>
      </c>
      <c r="C1177" t="s">
        <v>929</v>
      </c>
      <c r="D1177" t="s">
        <v>488</v>
      </c>
      <c r="E1177" t="s">
        <v>930</v>
      </c>
      <c r="F1177" s="155" t="s">
        <v>2648</v>
      </c>
      <c r="G1177" t="s">
        <v>273</v>
      </c>
      <c r="H1177" s="119" t="s">
        <v>898</v>
      </c>
      <c r="I1177" s="38">
        <v>48</v>
      </c>
      <c r="J1177" s="38">
        <v>-129</v>
      </c>
      <c r="K1177" s="38">
        <v>9</v>
      </c>
      <c r="L1177" s="38">
        <v>2011</v>
      </c>
      <c r="M1177" s="155" t="s">
        <v>2663</v>
      </c>
      <c r="N1177" s="184">
        <v>40764.865972222222</v>
      </c>
      <c r="O1177" s="184">
        <v>40764.931944444441</v>
      </c>
      <c r="P1177" s="184">
        <v>40768.693749999999</v>
      </c>
      <c r="Q1177" s="157">
        <v>40768.759027777778</v>
      </c>
      <c r="R1177" s="185" t="s">
        <v>2649</v>
      </c>
      <c r="S1177" s="239">
        <f t="shared" si="209"/>
        <v>3.7618055555576575</v>
      </c>
      <c r="T1177" s="239">
        <f t="shared" si="210"/>
        <v>3.8930555555562023</v>
      </c>
      <c r="U1177" s="21">
        <f t="shared" si="211"/>
        <v>22.570833333345945</v>
      </c>
      <c r="V1177"/>
      <c r="W1177">
        <v>2211</v>
      </c>
      <c r="X1177" s="187" t="s">
        <v>2664</v>
      </c>
    </row>
    <row r="1178" spans="1:24">
      <c r="A1178" t="s">
        <v>18</v>
      </c>
      <c r="B1178" s="155" t="s">
        <v>2665</v>
      </c>
      <c r="C1178" t="s">
        <v>929</v>
      </c>
      <c r="D1178" t="s">
        <v>488</v>
      </c>
      <c r="E1178" t="s">
        <v>930</v>
      </c>
      <c r="F1178" s="155" t="s">
        <v>2648</v>
      </c>
      <c r="G1178" t="s">
        <v>273</v>
      </c>
      <c r="H1178" s="119" t="s">
        <v>898</v>
      </c>
      <c r="I1178" s="38">
        <v>48</v>
      </c>
      <c r="J1178" s="38">
        <v>-129</v>
      </c>
      <c r="K1178" s="38">
        <v>9</v>
      </c>
      <c r="L1178" s="38">
        <v>2011</v>
      </c>
      <c r="M1178" s="155" t="s">
        <v>2665</v>
      </c>
      <c r="N1178" s="184">
        <v>40763.630555555559</v>
      </c>
      <c r="O1178" s="184">
        <v>40763.710416666669</v>
      </c>
      <c r="P1178" s="184">
        <v>40764.254861111112</v>
      </c>
      <c r="Q1178" s="157">
        <v>40764.309027777781</v>
      </c>
      <c r="R1178" s="186" t="s">
        <v>2666</v>
      </c>
      <c r="S1178" s="239">
        <f t="shared" si="209"/>
        <v>0.54444444444379769</v>
      </c>
      <c r="T1178" s="239">
        <f t="shared" si="210"/>
        <v>0.67847222222189885</v>
      </c>
      <c r="U1178" s="21">
        <f t="shared" si="211"/>
        <v>3.2666666666627862</v>
      </c>
      <c r="V1178"/>
      <c r="W1178">
        <v>2423</v>
      </c>
      <c r="X1178" s="187" t="s">
        <v>2667</v>
      </c>
    </row>
    <row r="1179" spans="1:24">
      <c r="A1179" t="s">
        <v>18</v>
      </c>
      <c r="B1179" s="155" t="s">
        <v>2668</v>
      </c>
      <c r="C1179" t="s">
        <v>929</v>
      </c>
      <c r="D1179" t="s">
        <v>488</v>
      </c>
      <c r="E1179" t="s">
        <v>930</v>
      </c>
      <c r="F1179" s="155" t="s">
        <v>2648</v>
      </c>
      <c r="G1179" t="s">
        <v>273</v>
      </c>
      <c r="H1179" s="119" t="s">
        <v>898</v>
      </c>
      <c r="I1179" s="38">
        <v>48</v>
      </c>
      <c r="J1179" s="38">
        <v>-129</v>
      </c>
      <c r="K1179" s="38">
        <v>9</v>
      </c>
      <c r="L1179" s="38">
        <v>2011</v>
      </c>
      <c r="M1179" s="155" t="s">
        <v>2668</v>
      </c>
      <c r="N1179" s="157">
        <v>40763.125694444447</v>
      </c>
      <c r="O1179" s="157"/>
      <c r="P1179" s="157"/>
      <c r="Q1179" s="184">
        <v>40763.15625</v>
      </c>
      <c r="R1179" s="186" t="s">
        <v>2666</v>
      </c>
      <c r="S1179" s="239">
        <f t="shared" si="209"/>
        <v>0</v>
      </c>
      <c r="T1179" s="239">
        <f t="shared" si="210"/>
        <v>3.0555555553291924E-2</v>
      </c>
      <c r="U1179" s="21">
        <f t="shared" si="211"/>
        <v>0</v>
      </c>
      <c r="V1179"/>
      <c r="W1179">
        <v>121</v>
      </c>
      <c r="X1179" s="187" t="s">
        <v>2669</v>
      </c>
    </row>
    <row r="1180" spans="1:24">
      <c r="A1180" t="s">
        <v>18</v>
      </c>
      <c r="B1180" s="155" t="s">
        <v>2670</v>
      </c>
      <c r="C1180" t="s">
        <v>925</v>
      </c>
      <c r="D1180" t="s">
        <v>488</v>
      </c>
      <c r="E1180" t="s">
        <v>926</v>
      </c>
      <c r="F1180" t="s">
        <v>1017</v>
      </c>
      <c r="G1180" t="s">
        <v>273</v>
      </c>
      <c r="H1180" t="s">
        <v>2671</v>
      </c>
      <c r="I1180" s="38">
        <v>47.9</v>
      </c>
      <c r="J1180" s="38">
        <v>-129</v>
      </c>
      <c r="K1180" s="38">
        <v>9</v>
      </c>
      <c r="L1180" s="38">
        <v>2011</v>
      </c>
      <c r="M1180" s="155" t="s">
        <v>2670</v>
      </c>
      <c r="N1180" s="157">
        <v>40755.189583333333</v>
      </c>
      <c r="O1180" s="157">
        <v>40755.223611111112</v>
      </c>
      <c r="P1180" s="180">
        <v>40755.830312500002</v>
      </c>
      <c r="Q1180" s="157">
        <v>40755.869247685187</v>
      </c>
      <c r="R1180" s="188" t="s">
        <v>1558</v>
      </c>
      <c r="S1180" s="239">
        <f t="shared" ref="S1180:S1189" si="212">P1180 - O1180</f>
        <v>0.60670138888963265</v>
      </c>
      <c r="T1180" s="239">
        <f t="shared" ref="T1180:T1189" si="213">Q1180 - N1180</f>
        <v>0.67966435185371665</v>
      </c>
      <c r="U1180" s="21">
        <f t="shared" ref="U1180:U1189" si="214">((VALUE(S1180)) * 24) * 0.25</f>
        <v>3.6402083333377959</v>
      </c>
      <c r="V1180"/>
      <c r="W1180">
        <v>1522</v>
      </c>
      <c r="X1180" s="187"/>
    </row>
    <row r="1181" spans="1:24">
      <c r="A1181" t="s">
        <v>18</v>
      </c>
      <c r="B1181" s="155" t="s">
        <v>2672</v>
      </c>
      <c r="C1181" t="s">
        <v>925</v>
      </c>
      <c r="D1181" t="s">
        <v>488</v>
      </c>
      <c r="E1181" t="s">
        <v>926</v>
      </c>
      <c r="F1181" t="s">
        <v>1017</v>
      </c>
      <c r="G1181" t="s">
        <v>273</v>
      </c>
      <c r="H1181" t="s">
        <v>2671</v>
      </c>
      <c r="I1181" s="38">
        <v>47.9</v>
      </c>
      <c r="J1181" s="38">
        <v>-129</v>
      </c>
      <c r="K1181" s="38">
        <v>9</v>
      </c>
      <c r="L1181" s="38">
        <v>2011</v>
      </c>
      <c r="M1181" s="155" t="s">
        <v>2672</v>
      </c>
      <c r="N1181" s="157">
        <v>40755.121527777781</v>
      </c>
      <c r="P1181" s="180"/>
      <c r="Q1181" s="157">
        <v>40755.15347222222</v>
      </c>
      <c r="R1181" s="188"/>
      <c r="S1181" s="239">
        <v>0</v>
      </c>
      <c r="T1181" s="239">
        <f>Q1181 - N1181</f>
        <v>3.1944444439432118E-2</v>
      </c>
      <c r="U1181" s="21">
        <f t="shared" si="214"/>
        <v>0</v>
      </c>
      <c r="V1181"/>
      <c r="W1181"/>
      <c r="X1181" s="155" t="s">
        <v>2673</v>
      </c>
    </row>
    <row r="1182" spans="1:24">
      <c r="A1182" t="s">
        <v>18</v>
      </c>
      <c r="B1182" s="155" t="s">
        <v>2674</v>
      </c>
      <c r="C1182" t="s">
        <v>925</v>
      </c>
      <c r="D1182" t="s">
        <v>488</v>
      </c>
      <c r="E1182" t="s">
        <v>926</v>
      </c>
      <c r="F1182" t="s">
        <v>1017</v>
      </c>
      <c r="G1182" t="s">
        <v>273</v>
      </c>
      <c r="H1182" t="s">
        <v>2671</v>
      </c>
      <c r="I1182" s="38">
        <v>47.9</v>
      </c>
      <c r="J1182" s="38">
        <v>-129</v>
      </c>
      <c r="K1182" s="38">
        <v>9</v>
      </c>
      <c r="L1182" s="38">
        <v>2011</v>
      </c>
      <c r="M1182" s="155" t="s">
        <v>2674</v>
      </c>
      <c r="N1182" s="157">
        <v>40751.798773148148</v>
      </c>
      <c r="O1182" s="157">
        <v>40751.870428240742</v>
      </c>
      <c r="P1182" s="180">
        <v>40754.783391203702</v>
      </c>
      <c r="Q1182" s="157">
        <v>40754.830937500003</v>
      </c>
      <c r="R1182" s="188" t="s">
        <v>1558</v>
      </c>
      <c r="S1182" s="239">
        <f t="shared" si="212"/>
        <v>2.9129629629605915</v>
      </c>
      <c r="T1182" s="239">
        <f t="shared" si="213"/>
        <v>3.0321643518545898</v>
      </c>
      <c r="U1182" s="21">
        <f t="shared" si="214"/>
        <v>17.477777777763549</v>
      </c>
      <c r="V1182"/>
      <c r="W1182">
        <v>1720</v>
      </c>
      <c r="X1182" s="187"/>
    </row>
    <row r="1183" spans="1:24">
      <c r="A1183" t="s">
        <v>18</v>
      </c>
      <c r="B1183" s="155" t="s">
        <v>2675</v>
      </c>
      <c r="C1183" t="s">
        <v>925</v>
      </c>
      <c r="D1183" t="s">
        <v>488</v>
      </c>
      <c r="E1183" t="s">
        <v>926</v>
      </c>
      <c r="F1183" t="s">
        <v>1017</v>
      </c>
      <c r="G1183" t="s">
        <v>273</v>
      </c>
      <c r="H1183" t="s">
        <v>2671</v>
      </c>
      <c r="I1183" s="38">
        <v>47.9</v>
      </c>
      <c r="J1183" s="38">
        <v>-129</v>
      </c>
      <c r="K1183" s="38">
        <v>9</v>
      </c>
      <c r="L1183" s="38">
        <v>2011</v>
      </c>
      <c r="M1183" s="155" t="s">
        <v>2675</v>
      </c>
      <c r="N1183" s="157">
        <v>40750.818923611114</v>
      </c>
      <c r="O1183" s="157">
        <v>40750.857094907406</v>
      </c>
      <c r="P1183" s="180">
        <v>40751.418402777781</v>
      </c>
      <c r="Q1183" s="157">
        <v>40751.459050925929</v>
      </c>
      <c r="R1183" s="188" t="s">
        <v>1558</v>
      </c>
      <c r="S1183" s="239">
        <f t="shared" si="212"/>
        <v>0.56130787037545815</v>
      </c>
      <c r="T1183" s="239">
        <f t="shared" si="213"/>
        <v>0.64012731481489027</v>
      </c>
      <c r="U1183" s="21">
        <f t="shared" si="214"/>
        <v>3.3678472222527489</v>
      </c>
      <c r="V1183"/>
      <c r="W1183">
        <v>1545</v>
      </c>
      <c r="X1183" s="187" t="s">
        <v>2676</v>
      </c>
    </row>
    <row r="1184" spans="1:24">
      <c r="A1184" t="s">
        <v>18</v>
      </c>
      <c r="B1184" s="155" t="s">
        <v>2677</v>
      </c>
      <c r="C1184" t="s">
        <v>925</v>
      </c>
      <c r="D1184" t="s">
        <v>488</v>
      </c>
      <c r="E1184" t="s">
        <v>926</v>
      </c>
      <c r="F1184" t="s">
        <v>1017</v>
      </c>
      <c r="G1184" t="s">
        <v>273</v>
      </c>
      <c r="H1184" t="s">
        <v>2671</v>
      </c>
      <c r="I1184" s="38">
        <v>47.9</v>
      </c>
      <c r="J1184" s="38">
        <v>-129</v>
      </c>
      <c r="K1184" s="38">
        <v>9</v>
      </c>
      <c r="L1184" s="38">
        <v>2011</v>
      </c>
      <c r="M1184" s="155" t="s">
        <v>2677</v>
      </c>
      <c r="N1184" s="157">
        <v>40749.978217592594</v>
      </c>
      <c r="O1184" s="157">
        <v>40749.676712962966</v>
      </c>
      <c r="P1184" s="180">
        <v>40749.924201388887</v>
      </c>
      <c r="Q1184" s="157">
        <v>40749.978877314818</v>
      </c>
      <c r="R1184" s="188" t="s">
        <v>2678</v>
      </c>
      <c r="S1184" s="239">
        <f t="shared" si="212"/>
        <v>0.24748842592089204</v>
      </c>
      <c r="T1184" s="239">
        <f t="shared" si="213"/>
        <v>6.5972222364507616E-4</v>
      </c>
      <c r="U1184" s="21">
        <f t="shared" si="214"/>
        <v>1.4849305555253522</v>
      </c>
      <c r="V1184"/>
      <c r="W1184">
        <v>2204</v>
      </c>
      <c r="X1184" s="187"/>
    </row>
    <row r="1185" spans="1:24">
      <c r="A1185" t="s">
        <v>18</v>
      </c>
      <c r="B1185" s="155" t="s">
        <v>2679</v>
      </c>
      <c r="C1185" t="s">
        <v>925</v>
      </c>
      <c r="D1185" t="s">
        <v>488</v>
      </c>
      <c r="E1185" t="s">
        <v>926</v>
      </c>
      <c r="F1185" t="s">
        <v>1017</v>
      </c>
      <c r="G1185" t="s">
        <v>273</v>
      </c>
      <c r="H1185" t="s">
        <v>2671</v>
      </c>
      <c r="I1185" s="38">
        <v>47.9</v>
      </c>
      <c r="J1185" s="38">
        <v>-129</v>
      </c>
      <c r="K1185" s="38">
        <v>9</v>
      </c>
      <c r="L1185" s="38">
        <v>2011</v>
      </c>
      <c r="M1185" s="155" t="s">
        <v>2679</v>
      </c>
      <c r="N1185" s="157">
        <v>40748.631956018522</v>
      </c>
      <c r="O1185" s="157">
        <v>40748.681608796294</v>
      </c>
      <c r="P1185" s="180">
        <v>40749.247256944444</v>
      </c>
      <c r="Q1185" s="157">
        <v>40749.2965625</v>
      </c>
      <c r="R1185" s="188" t="s">
        <v>2678</v>
      </c>
      <c r="S1185" s="239">
        <f t="shared" si="212"/>
        <v>0.56564814814919373</v>
      </c>
      <c r="T1185" s="239">
        <f t="shared" si="213"/>
        <v>0.66460648147767643</v>
      </c>
      <c r="U1185" s="21">
        <f t="shared" si="214"/>
        <v>3.3938888888951624</v>
      </c>
      <c r="V1185"/>
      <c r="W1185">
        <v>2199</v>
      </c>
      <c r="X1185" s="187"/>
    </row>
    <row r="1186" spans="1:24">
      <c r="A1186" t="s">
        <v>18</v>
      </c>
      <c r="B1186" s="155" t="s">
        <v>2680</v>
      </c>
      <c r="C1186" t="s">
        <v>925</v>
      </c>
      <c r="D1186" t="s">
        <v>488</v>
      </c>
      <c r="E1186" t="s">
        <v>926</v>
      </c>
      <c r="F1186" t="s">
        <v>1017</v>
      </c>
      <c r="G1186" t="s">
        <v>273</v>
      </c>
      <c r="H1186" t="s">
        <v>2671</v>
      </c>
      <c r="I1186" s="38">
        <v>47.9</v>
      </c>
      <c r="J1186" s="38">
        <v>-129</v>
      </c>
      <c r="K1186" s="38">
        <v>9</v>
      </c>
      <c r="L1186" s="38">
        <v>2011</v>
      </c>
      <c r="M1186" s="155" t="s">
        <v>2680</v>
      </c>
      <c r="N1186" s="157">
        <v>40747.641944444447</v>
      </c>
      <c r="O1186" s="157">
        <v>40747.691678240742</v>
      </c>
      <c r="P1186" s="180">
        <v>40748.223402777781</v>
      </c>
      <c r="Q1186" s="157">
        <v>40748.303402777776</v>
      </c>
      <c r="R1186" s="188" t="s">
        <v>2678</v>
      </c>
      <c r="S1186" s="239">
        <f t="shared" si="212"/>
        <v>0.53172453703882638</v>
      </c>
      <c r="T1186" s="239">
        <f t="shared" si="213"/>
        <v>0.66145833332848269</v>
      </c>
      <c r="U1186" s="21">
        <f t="shared" si="214"/>
        <v>3.1903472222329583</v>
      </c>
      <c r="V1186"/>
      <c r="W1186">
        <v>2197</v>
      </c>
      <c r="X1186" s="187" t="s">
        <v>2681</v>
      </c>
    </row>
    <row r="1187" spans="1:24">
      <c r="A1187" t="s">
        <v>18</v>
      </c>
      <c r="B1187" s="155" t="s">
        <v>2682</v>
      </c>
      <c r="C1187" t="s">
        <v>925</v>
      </c>
      <c r="D1187" t="s">
        <v>488</v>
      </c>
      <c r="E1187" t="s">
        <v>926</v>
      </c>
      <c r="F1187" t="s">
        <v>1017</v>
      </c>
      <c r="G1187" t="s">
        <v>273</v>
      </c>
      <c r="H1187" t="s">
        <v>2671</v>
      </c>
      <c r="I1187" s="38">
        <v>47.9</v>
      </c>
      <c r="J1187" s="38">
        <v>-129</v>
      </c>
      <c r="K1187" s="38">
        <v>9</v>
      </c>
      <c r="L1187" s="38">
        <v>2011</v>
      </c>
      <c r="M1187" s="155" t="s">
        <v>2682</v>
      </c>
      <c r="N1187" s="157">
        <v>40746.651412037034</v>
      </c>
      <c r="O1187" s="157">
        <v>40746.699872685182</v>
      </c>
      <c r="P1187" s="180">
        <v>40747.19027777778</v>
      </c>
      <c r="Q1187" s="157">
        <v>40747.243622685186</v>
      </c>
      <c r="R1187" s="188" t="s">
        <v>2678</v>
      </c>
      <c r="S1187" s="239">
        <f t="shared" si="212"/>
        <v>0.49040509259793907</v>
      </c>
      <c r="T1187" s="239">
        <f t="shared" si="213"/>
        <v>0.59221064815210411</v>
      </c>
      <c r="U1187" s="21">
        <f t="shared" si="214"/>
        <v>2.9424305555876344</v>
      </c>
      <c r="V1187"/>
      <c r="W1187">
        <v>2184</v>
      </c>
      <c r="X1187" s="187"/>
    </row>
    <row r="1188" spans="1:24">
      <c r="A1188" t="s">
        <v>18</v>
      </c>
      <c r="B1188" s="155" t="s">
        <v>2683</v>
      </c>
      <c r="C1188" t="s">
        <v>925</v>
      </c>
      <c r="D1188" t="s">
        <v>488</v>
      </c>
      <c r="E1188" t="s">
        <v>926</v>
      </c>
      <c r="F1188" t="s">
        <v>1017</v>
      </c>
      <c r="G1188" t="s">
        <v>273</v>
      </c>
      <c r="H1188" t="s">
        <v>2671</v>
      </c>
      <c r="I1188" s="38">
        <v>47.9</v>
      </c>
      <c r="J1188" s="38">
        <v>-129</v>
      </c>
      <c r="K1188" s="38">
        <v>9</v>
      </c>
      <c r="L1188" s="38">
        <v>2011</v>
      </c>
      <c r="M1188" s="155" t="s">
        <v>2683</v>
      </c>
      <c r="N1188" s="157">
        <v>40745.630682870367</v>
      </c>
      <c r="O1188" s="157">
        <v>40745.682789351849</v>
      </c>
      <c r="P1188" s="196">
        <v>40746.240856481483</v>
      </c>
      <c r="Q1188" s="157">
        <v>40746.300706018519</v>
      </c>
      <c r="R1188" s="189" t="s">
        <v>2678</v>
      </c>
      <c r="S1188" s="239">
        <f t="shared" si="212"/>
        <v>0.55806712963385507</v>
      </c>
      <c r="T1188" s="239">
        <f t="shared" si="213"/>
        <v>0.67002314815181307</v>
      </c>
      <c r="U1188" s="21">
        <f t="shared" si="214"/>
        <v>3.3484027778031304</v>
      </c>
      <c r="V1188"/>
      <c r="W1188">
        <v>2203</v>
      </c>
      <c r="X1188" s="187"/>
    </row>
    <row r="1189" spans="1:24">
      <c r="A1189" t="s">
        <v>18</v>
      </c>
      <c r="B1189" s="155" t="s">
        <v>2684</v>
      </c>
      <c r="C1189" t="s">
        <v>925</v>
      </c>
      <c r="D1189" t="s">
        <v>488</v>
      </c>
      <c r="E1189" t="s">
        <v>926</v>
      </c>
      <c r="F1189" t="s">
        <v>1017</v>
      </c>
      <c r="G1189" t="s">
        <v>273</v>
      </c>
      <c r="H1189" t="s">
        <v>2671</v>
      </c>
      <c r="I1189" s="38">
        <v>47.9</v>
      </c>
      <c r="J1189" s="38">
        <v>-129</v>
      </c>
      <c r="K1189" s="38">
        <v>9</v>
      </c>
      <c r="L1189" s="38">
        <v>2011</v>
      </c>
      <c r="M1189" s="155" t="s">
        <v>2684</v>
      </c>
      <c r="N1189" s="157">
        <v>40744.950509259259</v>
      </c>
      <c r="O1189" s="157">
        <v>40745.009594907409</v>
      </c>
      <c r="P1189" s="180">
        <v>40745.244074074071</v>
      </c>
      <c r="Q1189" s="157">
        <v>40745.303090277775</v>
      </c>
      <c r="R1189" s="188" t="s">
        <v>2678</v>
      </c>
      <c r="S1189" s="239">
        <f t="shared" si="212"/>
        <v>0.23447916666191304</v>
      </c>
      <c r="T1189" s="239">
        <f t="shared" si="213"/>
        <v>0.35258101851650281</v>
      </c>
      <c r="U1189" s="21">
        <f t="shared" si="214"/>
        <v>1.4068749999714782</v>
      </c>
      <c r="V1189"/>
      <c r="W1189">
        <v>2192</v>
      </c>
      <c r="X1189" s="187"/>
    </row>
    <row r="1190" spans="1:24">
      <c r="A1190" t="s">
        <v>18</v>
      </c>
      <c r="B1190" s="155" t="s">
        <v>2685</v>
      </c>
      <c r="C1190" t="s">
        <v>921</v>
      </c>
      <c r="D1190" t="s">
        <v>488</v>
      </c>
      <c r="E1190" t="s">
        <v>923</v>
      </c>
      <c r="F1190" t="s">
        <v>2686</v>
      </c>
      <c r="G1190" t="s">
        <v>273</v>
      </c>
      <c r="H1190" t="s">
        <v>1009</v>
      </c>
      <c r="I1190" s="179">
        <v>47.8</v>
      </c>
      <c r="J1190" s="179">
        <v>-128</v>
      </c>
      <c r="K1190" s="38">
        <v>9</v>
      </c>
      <c r="L1190" s="38">
        <v>2011</v>
      </c>
      <c r="M1190" s="155" t="s">
        <v>2685</v>
      </c>
      <c r="N1190" s="157">
        <v>40736.140277777777</v>
      </c>
      <c r="O1190" s="157">
        <v>40736.210416666669</v>
      </c>
      <c r="P1190" s="157">
        <v>40736.9375</v>
      </c>
      <c r="Q1190" s="157">
        <v>40737.019444444442</v>
      </c>
      <c r="R1190" s="188" t="s">
        <v>2687</v>
      </c>
      <c r="S1190" s="239">
        <f t="shared" ref="S1190:S1198" si="215">P1190 - O1190</f>
        <v>0.72708333333139308</v>
      </c>
      <c r="T1190" s="239">
        <f t="shared" ref="T1190:T1198" si="216">Q1190 - N1190</f>
        <v>0.87916666666569654</v>
      </c>
      <c r="U1190" s="21">
        <f t="shared" ref="U1190:U1198" si="217">((VALUE(S1190)) * 24) * 0.25</f>
        <v>4.3624999999883585</v>
      </c>
      <c r="V1190"/>
      <c r="W1190">
        <v>2662</v>
      </c>
      <c r="X1190" s="187" t="s">
        <v>2688</v>
      </c>
    </row>
    <row r="1191" spans="1:24">
      <c r="A1191" t="s">
        <v>18</v>
      </c>
      <c r="B1191" s="155" t="s">
        <v>2689</v>
      </c>
      <c r="C1191" t="s">
        <v>921</v>
      </c>
      <c r="D1191" t="s">
        <v>488</v>
      </c>
      <c r="E1191" t="s">
        <v>923</v>
      </c>
      <c r="F1191" t="s">
        <v>2686</v>
      </c>
      <c r="G1191" t="s">
        <v>273</v>
      </c>
      <c r="H1191" t="s">
        <v>1009</v>
      </c>
      <c r="I1191" s="179">
        <v>47.8</v>
      </c>
      <c r="J1191" s="179">
        <v>-128</v>
      </c>
      <c r="K1191" s="38">
        <v>9</v>
      </c>
      <c r="L1191" s="38">
        <v>2011</v>
      </c>
      <c r="M1191" s="155" t="s">
        <v>2689</v>
      </c>
      <c r="N1191" s="157">
        <v>40735.288888888892</v>
      </c>
      <c r="O1191" s="157">
        <v>40735.348611111112</v>
      </c>
      <c r="P1191" s="157">
        <v>40735.550694444442</v>
      </c>
      <c r="Q1191" s="157">
        <v>40735.638888888891</v>
      </c>
      <c r="R1191" s="188" t="s">
        <v>2690</v>
      </c>
      <c r="S1191" s="239">
        <f t="shared" si="215"/>
        <v>0.20208333332993789</v>
      </c>
      <c r="T1191" s="239">
        <f t="shared" si="216"/>
        <v>0.34999999999854481</v>
      </c>
      <c r="U1191" s="21">
        <f t="shared" si="217"/>
        <v>1.2124999999796273</v>
      </c>
      <c r="V1191"/>
      <c r="W1191">
        <v>2660</v>
      </c>
      <c r="X1191" s="187" t="s">
        <v>2688</v>
      </c>
    </row>
    <row r="1192" spans="1:24">
      <c r="A1192" t="s">
        <v>18</v>
      </c>
      <c r="B1192" s="155" t="s">
        <v>2691</v>
      </c>
      <c r="C1192" t="s">
        <v>921</v>
      </c>
      <c r="D1192" t="s">
        <v>488</v>
      </c>
      <c r="E1192" t="s">
        <v>923</v>
      </c>
      <c r="F1192" t="s">
        <v>2686</v>
      </c>
      <c r="G1192" t="s">
        <v>273</v>
      </c>
      <c r="H1192" t="s">
        <v>1009</v>
      </c>
      <c r="I1192" s="179">
        <v>47.8</v>
      </c>
      <c r="J1192" s="179">
        <v>-128</v>
      </c>
      <c r="K1192" s="38">
        <v>9</v>
      </c>
      <c r="L1192" s="38">
        <v>2011</v>
      </c>
      <c r="M1192" s="155" t="s">
        <v>2691</v>
      </c>
      <c r="N1192" s="157">
        <v>40734.179861111108</v>
      </c>
      <c r="O1192" s="157">
        <v>40734.247916666667</v>
      </c>
      <c r="P1192" s="157">
        <v>40734.787499999999</v>
      </c>
      <c r="Q1192" s="157">
        <v>40734.85833333333</v>
      </c>
      <c r="R1192" s="188" t="s">
        <v>2692</v>
      </c>
      <c r="S1192" s="239">
        <f t="shared" si="215"/>
        <v>0.53958333333139308</v>
      </c>
      <c r="T1192" s="239">
        <f t="shared" si="216"/>
        <v>0.67847222222189885</v>
      </c>
      <c r="U1192" s="21">
        <f t="shared" si="217"/>
        <v>3.2374999999883585</v>
      </c>
      <c r="V1192"/>
      <c r="W1192">
        <v>2659</v>
      </c>
      <c r="X1192" s="187"/>
    </row>
    <row r="1193" spans="1:24">
      <c r="A1193" t="s">
        <v>18</v>
      </c>
      <c r="B1193" s="155" t="s">
        <v>2693</v>
      </c>
      <c r="C1193" t="s">
        <v>921</v>
      </c>
      <c r="D1193" t="s">
        <v>488</v>
      </c>
      <c r="E1193" t="s">
        <v>923</v>
      </c>
      <c r="F1193" t="s">
        <v>2686</v>
      </c>
      <c r="G1193" t="s">
        <v>273</v>
      </c>
      <c r="H1193" t="s">
        <v>1009</v>
      </c>
      <c r="I1193" s="179">
        <v>47.8</v>
      </c>
      <c r="J1193" s="179">
        <v>-128</v>
      </c>
      <c r="K1193" s="38">
        <v>9</v>
      </c>
      <c r="L1193" s="38">
        <v>2011</v>
      </c>
      <c r="M1193" s="155" t="s">
        <v>2693</v>
      </c>
      <c r="N1193" s="157">
        <v>40733.801388888889</v>
      </c>
      <c r="O1193" s="157">
        <v>40733.861111111109</v>
      </c>
      <c r="P1193" s="157">
        <v>40733.901388888888</v>
      </c>
      <c r="Q1193" s="157">
        <v>40733.962500000001</v>
      </c>
      <c r="R1193" s="188" t="s">
        <v>2690</v>
      </c>
      <c r="S1193" s="239">
        <f t="shared" si="215"/>
        <v>4.0277777778101154E-2</v>
      </c>
      <c r="T1193" s="239">
        <f t="shared" si="216"/>
        <v>0.16111111111240461</v>
      </c>
      <c r="U1193" s="21">
        <f t="shared" si="217"/>
        <v>0.24166666666860692</v>
      </c>
      <c r="V1193"/>
      <c r="W1193">
        <v>2660</v>
      </c>
      <c r="X1193" s="187" t="s">
        <v>2694</v>
      </c>
    </row>
    <row r="1194" spans="1:24">
      <c r="A1194" t="s">
        <v>18</v>
      </c>
      <c r="B1194" s="155" t="s">
        <v>2695</v>
      </c>
      <c r="C1194" t="s">
        <v>921</v>
      </c>
      <c r="D1194" t="s">
        <v>488</v>
      </c>
      <c r="E1194" t="s">
        <v>923</v>
      </c>
      <c r="F1194" t="s">
        <v>2686</v>
      </c>
      <c r="G1194" t="s">
        <v>273</v>
      </c>
      <c r="H1194" t="s">
        <v>1009</v>
      </c>
      <c r="I1194" s="179">
        <v>47.8</v>
      </c>
      <c r="J1194" s="179">
        <v>-128</v>
      </c>
      <c r="K1194" s="38">
        <v>9</v>
      </c>
      <c r="L1194" s="38">
        <v>2011</v>
      </c>
      <c r="M1194" s="155" t="s">
        <v>2695</v>
      </c>
      <c r="N1194" s="157">
        <v>40732.626388888886</v>
      </c>
      <c r="O1194" s="157">
        <v>40732.697916666664</v>
      </c>
      <c r="P1194" s="157">
        <v>40733.292361111111</v>
      </c>
      <c r="Q1194" s="184">
        <v>40733.356249999997</v>
      </c>
      <c r="R1194" s="188" t="s">
        <v>2696</v>
      </c>
      <c r="S1194" s="239">
        <f t="shared" si="215"/>
        <v>0.59444444444670808</v>
      </c>
      <c r="T1194" s="239">
        <f t="shared" si="216"/>
        <v>0.72986111111094942</v>
      </c>
      <c r="U1194" s="21">
        <f t="shared" si="217"/>
        <v>3.5666666666802485</v>
      </c>
      <c r="V1194"/>
      <c r="W1194">
        <v>2660</v>
      </c>
      <c r="X1194" s="187" t="s">
        <v>2688</v>
      </c>
    </row>
    <row r="1195" spans="1:24">
      <c r="A1195" t="s">
        <v>18</v>
      </c>
      <c r="B1195" s="155" t="s">
        <v>2697</v>
      </c>
      <c r="C1195" t="s">
        <v>921</v>
      </c>
      <c r="D1195" t="s">
        <v>488</v>
      </c>
      <c r="E1195" t="s">
        <v>923</v>
      </c>
      <c r="F1195" t="s">
        <v>2686</v>
      </c>
      <c r="G1195" t="s">
        <v>273</v>
      </c>
      <c r="H1195" t="s">
        <v>1009</v>
      </c>
      <c r="I1195" s="179">
        <v>47.8</v>
      </c>
      <c r="J1195" s="179">
        <v>-128</v>
      </c>
      <c r="K1195" s="38">
        <v>9</v>
      </c>
      <c r="L1195" s="38">
        <v>2011</v>
      </c>
      <c r="M1195" s="155" t="s">
        <v>2697</v>
      </c>
      <c r="N1195" s="157">
        <v>40730.62777777778</v>
      </c>
      <c r="O1195" s="157">
        <v>40730.703472222223</v>
      </c>
      <c r="P1195" s="157">
        <v>40730.987500000003</v>
      </c>
      <c r="Q1195" s="157">
        <v>40731.070138888892</v>
      </c>
      <c r="R1195" s="188" t="s">
        <v>2698</v>
      </c>
      <c r="S1195" s="239">
        <f t="shared" si="215"/>
        <v>0.28402777777955635</v>
      </c>
      <c r="T1195" s="239">
        <f t="shared" si="216"/>
        <v>0.44236111111240461</v>
      </c>
      <c r="U1195" s="21">
        <f t="shared" si="217"/>
        <v>1.7041666666773381</v>
      </c>
      <c r="V1195"/>
      <c r="W1195">
        <v>2612</v>
      </c>
      <c r="X1195" s="187"/>
    </row>
    <row r="1196" spans="1:24">
      <c r="A1196" t="s">
        <v>18</v>
      </c>
      <c r="B1196" s="155" t="s">
        <v>2699</v>
      </c>
      <c r="C1196" t="s">
        <v>921</v>
      </c>
      <c r="D1196" t="s">
        <v>488</v>
      </c>
      <c r="E1196" t="s">
        <v>923</v>
      </c>
      <c r="F1196" t="s">
        <v>2686</v>
      </c>
      <c r="G1196" t="s">
        <v>273</v>
      </c>
      <c r="H1196" t="s">
        <v>1009</v>
      </c>
      <c r="I1196" s="179">
        <v>47.8</v>
      </c>
      <c r="J1196" s="179">
        <v>-128</v>
      </c>
      <c r="K1196" s="38">
        <v>9</v>
      </c>
      <c r="L1196" s="38">
        <v>2011</v>
      </c>
      <c r="M1196" s="155" t="s">
        <v>2699</v>
      </c>
      <c r="N1196" s="184">
        <v>40729.631944444445</v>
      </c>
      <c r="O1196" s="184">
        <v>40729.709722222222</v>
      </c>
      <c r="P1196" s="184">
        <v>40730.050000000003</v>
      </c>
      <c r="Q1196" s="157">
        <v>40730.125694444447</v>
      </c>
      <c r="R1196" s="188" t="s">
        <v>2700</v>
      </c>
      <c r="S1196" s="239">
        <f t="shared" si="215"/>
        <v>0.34027777778101154</v>
      </c>
      <c r="T1196" s="239">
        <f t="shared" si="216"/>
        <v>0.49375000000145519</v>
      </c>
      <c r="U1196" s="21">
        <f t="shared" si="217"/>
        <v>2.0416666666860692</v>
      </c>
      <c r="V1196"/>
      <c r="W1196">
        <v>2661</v>
      </c>
      <c r="X1196" s="187"/>
    </row>
    <row r="1197" spans="1:24">
      <c r="A1197" t="s">
        <v>18</v>
      </c>
      <c r="B1197" s="155" t="s">
        <v>2701</v>
      </c>
      <c r="C1197" t="s">
        <v>921</v>
      </c>
      <c r="D1197" t="s">
        <v>488</v>
      </c>
      <c r="E1197" t="s">
        <v>923</v>
      </c>
      <c r="F1197" t="s">
        <v>2686</v>
      </c>
      <c r="G1197" t="s">
        <v>273</v>
      </c>
      <c r="H1197" t="s">
        <v>1009</v>
      </c>
      <c r="I1197" s="179">
        <v>47.8</v>
      </c>
      <c r="J1197" s="179">
        <v>-128</v>
      </c>
      <c r="K1197" s="38">
        <v>9</v>
      </c>
      <c r="L1197" s="38">
        <v>2011</v>
      </c>
      <c r="M1197" s="155" t="s">
        <v>2701</v>
      </c>
      <c r="N1197" s="184">
        <v>40727.302777777775</v>
      </c>
      <c r="O1197" s="184">
        <v>40727.367361111108</v>
      </c>
      <c r="P1197" s="184">
        <v>40728.934027777781</v>
      </c>
      <c r="Q1197" s="157">
        <v>40729.003472222219</v>
      </c>
      <c r="R1197" s="189" t="s">
        <v>2702</v>
      </c>
      <c r="S1197" s="239">
        <f t="shared" si="215"/>
        <v>1.5666666666729725</v>
      </c>
      <c r="T1197" s="239">
        <f t="shared" si="216"/>
        <v>1.7006944444437977</v>
      </c>
      <c r="U1197" s="21">
        <f t="shared" si="217"/>
        <v>9.400000000037835</v>
      </c>
      <c r="V1197"/>
      <c r="W1197">
        <v>2661</v>
      </c>
      <c r="X1197" s="187" t="s">
        <v>2688</v>
      </c>
    </row>
    <row r="1198" spans="1:24">
      <c r="A1198" t="s">
        <v>18</v>
      </c>
      <c r="B1198" s="155" t="s">
        <v>2703</v>
      </c>
      <c r="C1198" t="s">
        <v>921</v>
      </c>
      <c r="D1198" t="s">
        <v>488</v>
      </c>
      <c r="E1198" t="s">
        <v>923</v>
      </c>
      <c r="F1198" t="s">
        <v>2686</v>
      </c>
      <c r="G1198" t="s">
        <v>273</v>
      </c>
      <c r="H1198" t="s">
        <v>1009</v>
      </c>
      <c r="I1198" s="179">
        <v>47.8</v>
      </c>
      <c r="J1198" s="179">
        <v>-128</v>
      </c>
      <c r="K1198" s="38">
        <v>9</v>
      </c>
      <c r="L1198" s="38">
        <v>2011</v>
      </c>
      <c r="M1198" s="155" t="s">
        <v>2703</v>
      </c>
      <c r="N1198" s="157">
        <v>40724.976388888892</v>
      </c>
      <c r="O1198" s="157">
        <v>40725.056250000001</v>
      </c>
      <c r="P1198" s="157">
        <v>40726.659722222219</v>
      </c>
      <c r="Q1198" s="184">
        <v>40726.761805555558</v>
      </c>
      <c r="R1198" s="189" t="s">
        <v>2690</v>
      </c>
      <c r="S1198" s="239">
        <f t="shared" si="215"/>
        <v>1.6034722222175333</v>
      </c>
      <c r="T1198" s="239">
        <f t="shared" si="216"/>
        <v>1.7854166666656965</v>
      </c>
      <c r="U1198" s="21">
        <f t="shared" si="217"/>
        <v>9.6208333333051996</v>
      </c>
      <c r="V1198"/>
      <c r="W1198" s="206">
        <v>2663</v>
      </c>
      <c r="X1198" s="187" t="s">
        <v>2688</v>
      </c>
    </row>
    <row r="1199" spans="1:24">
      <c r="A1199" t="s">
        <v>18</v>
      </c>
      <c r="B1199" s="155" t="s">
        <v>2704</v>
      </c>
      <c r="C1199" t="s">
        <v>916</v>
      </c>
      <c r="D1199" t="s">
        <v>883</v>
      </c>
      <c r="E1199" t="s">
        <v>917</v>
      </c>
      <c r="F1199" t="s">
        <v>918</v>
      </c>
      <c r="G1199" t="s">
        <v>249</v>
      </c>
      <c r="H1199" t="s">
        <v>250</v>
      </c>
      <c r="I1199" s="178">
        <v>21.6</v>
      </c>
      <c r="J1199" s="178">
        <v>-158.73333333333301</v>
      </c>
      <c r="K1199" s="179" t="s">
        <v>2705</v>
      </c>
      <c r="L1199" s="38">
        <v>2011</v>
      </c>
      <c r="M1199" s="155" t="s">
        <v>2704</v>
      </c>
      <c r="N1199" s="157">
        <v>40700.257638888892</v>
      </c>
      <c r="O1199" s="184">
        <v>40700.374305555553</v>
      </c>
      <c r="P1199" s="157">
        <v>40701.050000000003</v>
      </c>
      <c r="Q1199" s="157">
        <v>40701.172222222223</v>
      </c>
      <c r="R1199" s="212" t="s">
        <v>2706</v>
      </c>
      <c r="S1199" s="239">
        <f t="shared" ref="S1199:S1212" si="218">P1199 - O1199</f>
        <v>0.67569444444961846</v>
      </c>
      <c r="T1199" s="239">
        <f t="shared" ref="T1199:T1212" si="219">Q1199 - N1199</f>
        <v>0.91458333333139308</v>
      </c>
      <c r="U1199" s="21">
        <f t="shared" ref="U1199:U1212" si="220">((VALUE(S1199)) * 24) * 0.25</f>
        <v>4.0541666666977108</v>
      </c>
      <c r="V1199"/>
      <c r="W1199">
        <v>4728</v>
      </c>
      <c r="X1199" s="187" t="s">
        <v>2707</v>
      </c>
    </row>
    <row r="1200" spans="1:24">
      <c r="A1200" t="s">
        <v>18</v>
      </c>
      <c r="B1200" s="155" t="s">
        <v>2708</v>
      </c>
      <c r="C1200" t="s">
        <v>916</v>
      </c>
      <c r="D1200" t="s">
        <v>883</v>
      </c>
      <c r="E1200" t="s">
        <v>917</v>
      </c>
      <c r="F1200" t="s">
        <v>918</v>
      </c>
      <c r="G1200" t="s">
        <v>249</v>
      </c>
      <c r="H1200" t="s">
        <v>250</v>
      </c>
      <c r="I1200" s="178">
        <v>22.716666666666701</v>
      </c>
      <c r="J1200" s="178">
        <v>-158.03333333333299</v>
      </c>
      <c r="K1200" s="179">
        <v>4</v>
      </c>
      <c r="L1200" s="38">
        <v>2011</v>
      </c>
      <c r="M1200" s="155" t="s">
        <v>2708</v>
      </c>
      <c r="N1200" s="157">
        <v>40699.509027777778</v>
      </c>
      <c r="O1200" s="157">
        <v>40699.632638888892</v>
      </c>
      <c r="P1200" s="157">
        <v>40699.929166666669</v>
      </c>
      <c r="Q1200" s="184">
        <v>40700.046527777777</v>
      </c>
      <c r="R1200" s="212" t="s">
        <v>2706</v>
      </c>
      <c r="S1200" s="239">
        <f t="shared" si="218"/>
        <v>0.29652777777664596</v>
      </c>
      <c r="T1200" s="239">
        <f t="shared" si="219"/>
        <v>0.53749999999854481</v>
      </c>
      <c r="U1200" s="21">
        <f t="shared" si="220"/>
        <v>1.7791666666598758</v>
      </c>
      <c r="V1200"/>
      <c r="W1200">
        <v>4728</v>
      </c>
      <c r="X1200" s="187" t="s">
        <v>2709</v>
      </c>
    </row>
    <row r="1201" spans="1:24">
      <c r="A1201" t="s">
        <v>18</v>
      </c>
      <c r="B1201" s="155" t="s">
        <v>2710</v>
      </c>
      <c r="C1201" t="s">
        <v>916</v>
      </c>
      <c r="D1201" t="s">
        <v>883</v>
      </c>
      <c r="E1201" t="s">
        <v>917</v>
      </c>
      <c r="F1201" t="s">
        <v>918</v>
      </c>
      <c r="G1201" t="s">
        <v>249</v>
      </c>
      <c r="H1201" t="s">
        <v>250</v>
      </c>
      <c r="I1201" s="178">
        <v>22.716666666666701</v>
      </c>
      <c r="J1201" s="178">
        <v>-158.03333333333299</v>
      </c>
      <c r="K1201" s="179">
        <v>4</v>
      </c>
      <c r="L1201" s="38">
        <v>2011</v>
      </c>
      <c r="M1201" s="155" t="s">
        <v>2710</v>
      </c>
      <c r="N1201" s="184">
        <v>40698.574305555558</v>
      </c>
      <c r="O1201" s="157">
        <v>40698.670138888891</v>
      </c>
      <c r="P1201" s="157">
        <v>40699.326388888891</v>
      </c>
      <c r="Q1201" s="184">
        <v>40699.423611111109</v>
      </c>
      <c r="R1201" s="212" t="s">
        <v>2706</v>
      </c>
      <c r="S1201" s="239">
        <f t="shared" si="218"/>
        <v>0.65625</v>
      </c>
      <c r="T1201" s="239">
        <f t="shared" si="219"/>
        <v>0.84930555555183673</v>
      </c>
      <c r="U1201" s="21">
        <f t="shared" si="220"/>
        <v>3.9375</v>
      </c>
      <c r="V1201"/>
      <c r="W1201">
        <v>4728</v>
      </c>
      <c r="X1201" s="187" t="s">
        <v>2711</v>
      </c>
    </row>
    <row r="1202" spans="1:24">
      <c r="A1202" t="s">
        <v>18</v>
      </c>
      <c r="B1202" s="155" t="s">
        <v>2712</v>
      </c>
      <c r="C1202" t="s">
        <v>916</v>
      </c>
      <c r="D1202" t="s">
        <v>883</v>
      </c>
      <c r="E1202" t="s">
        <v>917</v>
      </c>
      <c r="F1202" t="s">
        <v>918</v>
      </c>
      <c r="G1202" t="s">
        <v>249</v>
      </c>
      <c r="H1202" t="s">
        <v>250</v>
      </c>
      <c r="I1202" s="178">
        <v>22.716666666666701</v>
      </c>
      <c r="J1202" s="178">
        <v>-158.03333333333299</v>
      </c>
      <c r="K1202" s="179">
        <v>4</v>
      </c>
      <c r="L1202" s="38">
        <v>2011</v>
      </c>
      <c r="M1202" s="155" t="s">
        <v>2712</v>
      </c>
      <c r="N1202" s="157">
        <v>40698.122916666667</v>
      </c>
      <c r="O1202" s="157">
        <v>40698.234722222223</v>
      </c>
      <c r="P1202" s="157">
        <v>40698.411111111112</v>
      </c>
      <c r="Q1202" s="184">
        <v>40698.543749999997</v>
      </c>
      <c r="R1202" s="212" t="s">
        <v>2706</v>
      </c>
      <c r="S1202" s="239">
        <f t="shared" si="218"/>
        <v>0.17638888888905058</v>
      </c>
      <c r="T1202" s="239">
        <f t="shared" si="219"/>
        <v>0.42083333332993789</v>
      </c>
      <c r="U1202" s="21">
        <f t="shared" si="220"/>
        <v>1.0583333333343035</v>
      </c>
      <c r="V1202"/>
      <c r="W1202">
        <v>4728</v>
      </c>
      <c r="X1202" s="187" t="s">
        <v>2713</v>
      </c>
    </row>
    <row r="1203" spans="1:24">
      <c r="A1203" t="s">
        <v>18</v>
      </c>
      <c r="B1203" s="155" t="s">
        <v>2714</v>
      </c>
      <c r="C1203" t="s">
        <v>916</v>
      </c>
      <c r="D1203" t="s">
        <v>883</v>
      </c>
      <c r="E1203" t="s">
        <v>917</v>
      </c>
      <c r="F1203" t="s">
        <v>918</v>
      </c>
      <c r="G1203" t="s">
        <v>249</v>
      </c>
      <c r="H1203" t="s">
        <v>250</v>
      </c>
      <c r="I1203" s="178">
        <v>22.716666666666701</v>
      </c>
      <c r="J1203" s="178">
        <v>-158.03333333333299</v>
      </c>
      <c r="K1203" s="179">
        <v>4</v>
      </c>
      <c r="L1203" s="38">
        <v>2011</v>
      </c>
      <c r="M1203" s="155" t="s">
        <v>2714</v>
      </c>
      <c r="N1203" s="157">
        <v>40696.181250000001</v>
      </c>
      <c r="O1203" s="157">
        <v>40696.243750000001</v>
      </c>
      <c r="P1203" s="157">
        <v>40696.607638888891</v>
      </c>
      <c r="Q1203" s="184">
        <v>40696.646527777775</v>
      </c>
      <c r="R1203" s="212" t="s">
        <v>2715</v>
      </c>
      <c r="S1203" s="239">
        <f t="shared" si="218"/>
        <v>0.36388888888905058</v>
      </c>
      <c r="T1203" s="239">
        <f t="shared" si="219"/>
        <v>0.46527777777373558</v>
      </c>
      <c r="U1203" s="21">
        <f t="shared" si="220"/>
        <v>2.1833333333343035</v>
      </c>
      <c r="V1203"/>
      <c r="W1203">
        <v>2557</v>
      </c>
      <c r="X1203" s="187" t="s">
        <v>2711</v>
      </c>
    </row>
    <row r="1204" spans="1:24">
      <c r="A1204" t="s">
        <v>18</v>
      </c>
      <c r="B1204" s="155" t="s">
        <v>2716</v>
      </c>
      <c r="C1204" t="s">
        <v>916</v>
      </c>
      <c r="D1204" t="s">
        <v>883</v>
      </c>
      <c r="E1204" t="s">
        <v>917</v>
      </c>
      <c r="F1204" t="s">
        <v>918</v>
      </c>
      <c r="G1204" t="s">
        <v>249</v>
      </c>
      <c r="H1204" t="s">
        <v>250</v>
      </c>
      <c r="I1204" s="178">
        <v>21.883333333333301</v>
      </c>
      <c r="J1204" s="178">
        <v>-158.85</v>
      </c>
      <c r="K1204" s="179">
        <v>4</v>
      </c>
      <c r="L1204" s="38">
        <v>2011</v>
      </c>
      <c r="M1204" s="155" t="s">
        <v>2716</v>
      </c>
      <c r="N1204" s="157">
        <v>40694.599305555559</v>
      </c>
      <c r="O1204" s="157">
        <v>40694.71597222222</v>
      </c>
      <c r="P1204" s="157">
        <v>40694.899305555555</v>
      </c>
      <c r="Q1204" s="184">
        <v>40694.995138888888</v>
      </c>
      <c r="R1204" s="186" t="s">
        <v>2706</v>
      </c>
      <c r="S1204" s="239">
        <f t="shared" si="218"/>
        <v>0.18333333333430346</v>
      </c>
      <c r="T1204" s="239">
        <f t="shared" si="219"/>
        <v>0.39583333332848269</v>
      </c>
      <c r="U1204" s="21">
        <f t="shared" si="220"/>
        <v>1.1000000000058208</v>
      </c>
      <c r="V1204"/>
      <c r="W1204">
        <v>4728</v>
      </c>
      <c r="X1204" s="187" t="s">
        <v>2707</v>
      </c>
    </row>
    <row r="1205" spans="1:24">
      <c r="A1205" t="s">
        <v>18</v>
      </c>
      <c r="B1205" s="155" t="s">
        <v>2717</v>
      </c>
      <c r="C1205" t="s">
        <v>916</v>
      </c>
      <c r="D1205" t="s">
        <v>883</v>
      </c>
      <c r="E1205" t="s">
        <v>917</v>
      </c>
      <c r="F1205" t="s">
        <v>918</v>
      </c>
      <c r="G1205" t="s">
        <v>249</v>
      </c>
      <c r="H1205" t="s">
        <v>250</v>
      </c>
      <c r="I1205" s="178">
        <v>21.55</v>
      </c>
      <c r="J1205" s="178">
        <v>-158.75</v>
      </c>
      <c r="K1205" s="179">
        <v>4</v>
      </c>
      <c r="L1205" s="38">
        <v>2011</v>
      </c>
      <c r="M1205" s="155" t="s">
        <v>2717</v>
      </c>
      <c r="N1205" s="157">
        <v>40693.594444444447</v>
      </c>
      <c r="O1205" s="157">
        <v>40693.708333333336</v>
      </c>
      <c r="P1205" s="157">
        <v>40694.06527777778</v>
      </c>
      <c r="Q1205" s="157">
        <v>40694.183333333334</v>
      </c>
      <c r="R1205" s="186" t="s">
        <v>2706</v>
      </c>
      <c r="S1205" s="239">
        <f t="shared" si="218"/>
        <v>0.35694444444379769</v>
      </c>
      <c r="T1205" s="239">
        <f t="shared" si="219"/>
        <v>0.58888888888759539</v>
      </c>
      <c r="U1205" s="21">
        <f t="shared" si="220"/>
        <v>2.1416666666627862</v>
      </c>
      <c r="V1205"/>
      <c r="W1205">
        <v>4728</v>
      </c>
      <c r="X1205" s="187" t="s">
        <v>2707</v>
      </c>
    </row>
    <row r="1206" spans="1:24">
      <c r="A1206" t="s">
        <v>18</v>
      </c>
      <c r="B1206" s="155" t="s">
        <v>2718</v>
      </c>
      <c r="C1206" t="s">
        <v>916</v>
      </c>
      <c r="D1206" t="s">
        <v>883</v>
      </c>
      <c r="E1206" t="s">
        <v>917</v>
      </c>
      <c r="F1206" t="s">
        <v>918</v>
      </c>
      <c r="G1206" t="s">
        <v>249</v>
      </c>
      <c r="H1206" t="s">
        <v>250</v>
      </c>
      <c r="I1206" s="178">
        <v>22.716666666666701</v>
      </c>
      <c r="J1206" s="178">
        <v>-158.03333333333299</v>
      </c>
      <c r="K1206" s="179">
        <v>4</v>
      </c>
      <c r="L1206" s="38">
        <v>2011</v>
      </c>
      <c r="M1206" s="155" t="s">
        <v>2718</v>
      </c>
      <c r="N1206" s="184">
        <v>40691.146527777775</v>
      </c>
      <c r="O1206" s="184">
        <v>40691.226388888892</v>
      </c>
      <c r="P1206" s="184">
        <v>40691.731249999997</v>
      </c>
      <c r="Q1206" s="157">
        <v>40691.799305555556</v>
      </c>
      <c r="R1206" s="185" t="s">
        <v>2715</v>
      </c>
      <c r="S1206" s="239">
        <f t="shared" si="218"/>
        <v>0.50486111110512866</v>
      </c>
      <c r="T1206" s="239">
        <f t="shared" si="219"/>
        <v>0.65277777778101154</v>
      </c>
      <c r="U1206" s="21">
        <f t="shared" si="220"/>
        <v>3.0291666666307719</v>
      </c>
      <c r="V1206"/>
      <c r="W1206">
        <v>3702</v>
      </c>
      <c r="X1206" s="187" t="s">
        <v>2719</v>
      </c>
    </row>
    <row r="1207" spans="1:24">
      <c r="A1207" t="s">
        <v>18</v>
      </c>
      <c r="B1207" s="155" t="s">
        <v>2720</v>
      </c>
      <c r="C1207" t="s">
        <v>916</v>
      </c>
      <c r="D1207" t="s">
        <v>883</v>
      </c>
      <c r="E1207" t="s">
        <v>917</v>
      </c>
      <c r="F1207" t="s">
        <v>918</v>
      </c>
      <c r="G1207" t="s">
        <v>249</v>
      </c>
      <c r="H1207" t="s">
        <v>250</v>
      </c>
      <c r="I1207" s="178">
        <v>22.716666666666701</v>
      </c>
      <c r="J1207" s="178">
        <v>-158.03333333333299</v>
      </c>
      <c r="K1207" s="179">
        <v>4</v>
      </c>
      <c r="L1207" s="38">
        <v>2011</v>
      </c>
      <c r="M1207" s="155" t="s">
        <v>2720</v>
      </c>
      <c r="N1207" s="157">
        <v>40689.859027777777</v>
      </c>
      <c r="O1207" s="157">
        <v>40689.918749999997</v>
      </c>
      <c r="P1207" s="157">
        <v>40690.725694444445</v>
      </c>
      <c r="Q1207" s="157">
        <v>40690.76666666667</v>
      </c>
      <c r="R1207" s="185" t="s">
        <v>2715</v>
      </c>
      <c r="S1207" s="239">
        <f t="shared" si="218"/>
        <v>0.80694444444816327</v>
      </c>
      <c r="T1207" s="239">
        <f t="shared" si="219"/>
        <v>0.90763888889341615</v>
      </c>
      <c r="U1207" s="21">
        <f t="shared" si="220"/>
        <v>4.8416666666889796</v>
      </c>
      <c r="V1207"/>
      <c r="W1207">
        <v>2771</v>
      </c>
      <c r="X1207" s="187" t="s">
        <v>2721</v>
      </c>
    </row>
    <row r="1208" spans="1:24">
      <c r="A1208" t="s">
        <v>18</v>
      </c>
      <c r="B1208" s="155" t="s">
        <v>2722</v>
      </c>
      <c r="C1208" t="s">
        <v>916</v>
      </c>
      <c r="D1208" t="s">
        <v>883</v>
      </c>
      <c r="E1208" t="s">
        <v>917</v>
      </c>
      <c r="F1208" t="s">
        <v>918</v>
      </c>
      <c r="G1208" t="s">
        <v>249</v>
      </c>
      <c r="H1208" t="s">
        <v>250</v>
      </c>
      <c r="I1208" s="178">
        <v>21.516666666666701</v>
      </c>
      <c r="J1208" s="178">
        <v>-158.5</v>
      </c>
      <c r="K1208" s="179">
        <v>4</v>
      </c>
      <c r="L1208" s="38">
        <v>2011</v>
      </c>
      <c r="M1208" s="155" t="s">
        <v>2722</v>
      </c>
      <c r="N1208" s="157">
        <v>40688.801388888889</v>
      </c>
      <c r="O1208" s="157">
        <v>40688.931250000001</v>
      </c>
      <c r="P1208" s="157">
        <v>40689.220833333333</v>
      </c>
      <c r="Q1208" s="184">
        <v>40689.324999999997</v>
      </c>
      <c r="R1208" s="185" t="s">
        <v>2706</v>
      </c>
      <c r="S1208" s="239">
        <f t="shared" si="218"/>
        <v>0.28958333333139308</v>
      </c>
      <c r="T1208" s="239">
        <f t="shared" si="219"/>
        <v>0.52361111110803904</v>
      </c>
      <c r="U1208" s="21">
        <f t="shared" si="220"/>
        <v>1.7374999999883585</v>
      </c>
      <c r="V1208"/>
      <c r="W1208">
        <v>4728</v>
      </c>
      <c r="X1208" s="187" t="s">
        <v>2707</v>
      </c>
    </row>
    <row r="1209" spans="1:24">
      <c r="A1209" t="s">
        <v>18</v>
      </c>
      <c r="B1209" s="155" t="s">
        <v>2723</v>
      </c>
      <c r="C1209" t="s">
        <v>916</v>
      </c>
      <c r="D1209" t="s">
        <v>883</v>
      </c>
      <c r="E1209" t="s">
        <v>917</v>
      </c>
      <c r="F1209" t="s">
        <v>918</v>
      </c>
      <c r="G1209" t="s">
        <v>249</v>
      </c>
      <c r="H1209" t="s">
        <v>250</v>
      </c>
      <c r="I1209" s="178">
        <v>22.716666666666701</v>
      </c>
      <c r="J1209" s="178">
        <v>-158.03333333333299</v>
      </c>
      <c r="K1209" s="179">
        <v>4</v>
      </c>
      <c r="L1209" s="38">
        <v>2011</v>
      </c>
      <c r="M1209" s="155" t="s">
        <v>2723</v>
      </c>
      <c r="N1209" s="157">
        <v>40687.933333333334</v>
      </c>
      <c r="O1209" s="157">
        <v>40688.041666666664</v>
      </c>
      <c r="P1209" s="157">
        <v>40688.281944444447</v>
      </c>
      <c r="Q1209" s="157">
        <v>40688.412499999999</v>
      </c>
      <c r="R1209" s="185" t="s">
        <v>2706</v>
      </c>
      <c r="S1209" s="239">
        <f t="shared" si="218"/>
        <v>0.24027777778246673</v>
      </c>
      <c r="T1209" s="239">
        <f t="shared" si="219"/>
        <v>0.47916666666424135</v>
      </c>
      <c r="U1209" s="21">
        <f t="shared" si="220"/>
        <v>1.4416666666948004</v>
      </c>
      <c r="V1209"/>
      <c r="W1209">
        <v>4728</v>
      </c>
      <c r="X1209" s="187" t="s">
        <v>2724</v>
      </c>
    </row>
    <row r="1210" spans="1:24">
      <c r="A1210" t="s">
        <v>18</v>
      </c>
      <c r="B1210" s="155" t="s">
        <v>2725</v>
      </c>
      <c r="C1210" t="s">
        <v>916</v>
      </c>
      <c r="D1210" t="s">
        <v>883</v>
      </c>
      <c r="E1210" t="s">
        <v>917</v>
      </c>
      <c r="F1210" t="s">
        <v>918</v>
      </c>
      <c r="G1210" t="s">
        <v>249</v>
      </c>
      <c r="H1210" t="s">
        <v>250</v>
      </c>
      <c r="I1210" s="178">
        <v>22.716666666666701</v>
      </c>
      <c r="J1210" s="178">
        <v>-158.03333333333299</v>
      </c>
      <c r="K1210" s="179">
        <v>4</v>
      </c>
      <c r="L1210" s="38">
        <v>2011</v>
      </c>
      <c r="M1210" s="155" t="s">
        <v>2725</v>
      </c>
      <c r="N1210" s="157">
        <v>40686.490277777775</v>
      </c>
      <c r="O1210" s="157">
        <v>40686.686805555553</v>
      </c>
      <c r="P1210" s="157">
        <v>40687.171527777777</v>
      </c>
      <c r="Q1210" s="157">
        <v>40687.290277777778</v>
      </c>
      <c r="R1210" s="185" t="s">
        <v>2706</v>
      </c>
      <c r="S1210" s="239">
        <f t="shared" si="218"/>
        <v>0.48472222222335404</v>
      </c>
      <c r="T1210" s="239">
        <f t="shared" si="219"/>
        <v>0.80000000000291038</v>
      </c>
      <c r="U1210" s="21">
        <f t="shared" si="220"/>
        <v>2.9083333333401242</v>
      </c>
      <c r="V1210"/>
      <c r="W1210">
        <v>4728</v>
      </c>
      <c r="X1210" s="187"/>
    </row>
    <row r="1211" spans="1:24">
      <c r="A1211" t="s">
        <v>18</v>
      </c>
      <c r="B1211" s="155" t="s">
        <v>2726</v>
      </c>
      <c r="C1211" t="s">
        <v>916</v>
      </c>
      <c r="D1211" t="s">
        <v>883</v>
      </c>
      <c r="E1211" t="s">
        <v>917</v>
      </c>
      <c r="F1211" t="s">
        <v>918</v>
      </c>
      <c r="G1211" t="s">
        <v>249</v>
      </c>
      <c r="H1211" t="s">
        <v>250</v>
      </c>
      <c r="I1211" s="178">
        <v>22.716666666666701</v>
      </c>
      <c r="J1211" s="178">
        <v>-158.03333333333299</v>
      </c>
      <c r="K1211" s="179">
        <v>4</v>
      </c>
      <c r="L1211" s="38">
        <v>2011</v>
      </c>
      <c r="M1211" s="155" t="s">
        <v>2726</v>
      </c>
      <c r="N1211" s="157">
        <v>40685.763194444444</v>
      </c>
      <c r="O1211" s="157">
        <v>40685.876388888886</v>
      </c>
      <c r="P1211" s="157">
        <v>40686.032638888886</v>
      </c>
      <c r="Q1211" s="157">
        <v>40686.165972222225</v>
      </c>
      <c r="R1211" s="185" t="s">
        <v>2706</v>
      </c>
      <c r="S1211" s="239">
        <f t="shared" si="218"/>
        <v>0.15625</v>
      </c>
      <c r="T1211" s="239">
        <f t="shared" si="219"/>
        <v>0.40277777778101154</v>
      </c>
      <c r="U1211" s="21">
        <f t="shared" si="220"/>
        <v>0.9375</v>
      </c>
      <c r="V1211"/>
      <c r="W1211">
        <v>4728</v>
      </c>
      <c r="X1211" s="187" t="s">
        <v>2727</v>
      </c>
    </row>
    <row r="1212" spans="1:24">
      <c r="A1212" t="s">
        <v>18</v>
      </c>
      <c r="B1212" s="155" t="s">
        <v>2728</v>
      </c>
      <c r="C1212" t="s">
        <v>916</v>
      </c>
      <c r="D1212" t="s">
        <v>883</v>
      </c>
      <c r="E1212" t="s">
        <v>917</v>
      </c>
      <c r="F1212" t="s">
        <v>918</v>
      </c>
      <c r="G1212" t="s">
        <v>249</v>
      </c>
      <c r="H1212" t="s">
        <v>250</v>
      </c>
      <c r="I1212" s="178">
        <v>22.716666666666701</v>
      </c>
      <c r="J1212" s="178">
        <v>-158.03333333333299</v>
      </c>
      <c r="K1212" s="179">
        <v>4</v>
      </c>
      <c r="L1212" s="38">
        <v>2011</v>
      </c>
      <c r="M1212" s="155" t="s">
        <v>2728</v>
      </c>
      <c r="N1212" s="157">
        <v>40684.756249999999</v>
      </c>
      <c r="O1212" s="157">
        <v>40684.841666666667</v>
      </c>
      <c r="P1212" s="157">
        <v>40685.238194444442</v>
      </c>
      <c r="Q1212" s="157">
        <v>40685.304166666669</v>
      </c>
      <c r="R1212" s="185" t="s">
        <v>2715</v>
      </c>
      <c r="S1212" s="239">
        <f t="shared" si="218"/>
        <v>0.39652777777519077</v>
      </c>
      <c r="T1212" s="239">
        <f t="shared" si="219"/>
        <v>0.54791666667006211</v>
      </c>
      <c r="U1212" s="21">
        <f t="shared" si="220"/>
        <v>2.3791666666511446</v>
      </c>
      <c r="V1212"/>
      <c r="W1212">
        <v>1912</v>
      </c>
      <c r="X1212" s="187" t="s">
        <v>2729</v>
      </c>
    </row>
    <row r="1213" spans="1:24">
      <c r="A1213" t="s">
        <v>18</v>
      </c>
      <c r="B1213" t="s">
        <v>2730</v>
      </c>
      <c r="C1213" s="28" t="s">
        <v>910</v>
      </c>
      <c r="D1213" s="119" t="s">
        <v>1487</v>
      </c>
      <c r="E1213" s="119" t="s">
        <v>911</v>
      </c>
      <c r="F1213" s="119" t="s">
        <v>2731</v>
      </c>
      <c r="G1213" s="119" t="s">
        <v>913</v>
      </c>
      <c r="H1213" s="119" t="s">
        <v>787</v>
      </c>
      <c r="I1213" s="197">
        <v>28.319622379999998</v>
      </c>
      <c r="J1213" s="197">
        <v>-79.749832499999997</v>
      </c>
      <c r="K1213" s="159">
        <v>17</v>
      </c>
      <c r="L1213" s="38">
        <v>2010</v>
      </c>
      <c r="M1213" s="162" t="s">
        <v>2730</v>
      </c>
      <c r="N1213" s="157">
        <v>40504.552777777775</v>
      </c>
      <c r="O1213" s="157">
        <v>40504.6</v>
      </c>
      <c r="P1213" s="157">
        <v>40505.025694444441</v>
      </c>
      <c r="Q1213" s="173">
        <v>40505.052083333336</v>
      </c>
      <c r="R1213" s="38" t="s">
        <v>2732</v>
      </c>
      <c r="S1213" s="239">
        <f t="shared" ref="S1213:S1221" si="221">P1213 - O1213</f>
        <v>0.4256944444423425</v>
      </c>
      <c r="T1213" s="239">
        <f t="shared" ref="T1213:T1221" si="222">Q1213 - N1213</f>
        <v>0.49930555556056788</v>
      </c>
      <c r="U1213" s="21">
        <f t="shared" ref="U1213:U1220" si="223">((VALUE(S1213)) * 24) * 0.25</f>
        <v>2.554166666654055</v>
      </c>
      <c r="V1213"/>
      <c r="W1213">
        <v>478</v>
      </c>
      <c r="X1213"/>
    </row>
    <row r="1214" spans="1:24">
      <c r="A1214" t="s">
        <v>18</v>
      </c>
      <c r="B1214" t="s">
        <v>2733</v>
      </c>
      <c r="C1214" s="28" t="s">
        <v>910</v>
      </c>
      <c r="D1214" s="119" t="s">
        <v>1487</v>
      </c>
      <c r="E1214" s="119" t="s">
        <v>911</v>
      </c>
      <c r="F1214" s="119" t="s">
        <v>2731</v>
      </c>
      <c r="G1214" s="119" t="s">
        <v>913</v>
      </c>
      <c r="H1214" s="119" t="s">
        <v>787</v>
      </c>
      <c r="I1214" s="197">
        <v>27.895868650000001</v>
      </c>
      <c r="J1214" s="197">
        <v>-79.619230549999997</v>
      </c>
      <c r="K1214" s="159">
        <v>17</v>
      </c>
      <c r="L1214" s="38">
        <v>2010</v>
      </c>
      <c r="M1214" s="162" t="s">
        <v>2733</v>
      </c>
      <c r="N1214" s="157">
        <v>40503.590277777781</v>
      </c>
      <c r="O1214" s="157">
        <v>40503.654166666667</v>
      </c>
      <c r="P1214" s="157">
        <v>40503.938888888886</v>
      </c>
      <c r="Q1214" s="157">
        <v>40503.97152777778</v>
      </c>
      <c r="R1214" s="38" t="s">
        <v>2734</v>
      </c>
      <c r="S1214" s="239">
        <f t="shared" si="221"/>
        <v>0.28472222221898846</v>
      </c>
      <c r="T1214" s="239">
        <f t="shared" si="222"/>
        <v>0.38124999999854481</v>
      </c>
      <c r="U1214" s="21">
        <f t="shared" si="223"/>
        <v>1.7083333333139308</v>
      </c>
      <c r="V1214"/>
      <c r="W1214">
        <v>688</v>
      </c>
      <c r="X1214"/>
    </row>
    <row r="1215" spans="1:24">
      <c r="A1215" t="s">
        <v>18</v>
      </c>
      <c r="B1215" t="s">
        <v>2735</v>
      </c>
      <c r="C1215" s="28" t="s">
        <v>910</v>
      </c>
      <c r="D1215" s="119" t="s">
        <v>1487</v>
      </c>
      <c r="E1215" s="119" t="s">
        <v>911</v>
      </c>
      <c r="F1215" s="119" t="s">
        <v>2731</v>
      </c>
      <c r="G1215" s="119" t="s">
        <v>913</v>
      </c>
      <c r="H1215" s="119" t="s">
        <v>787</v>
      </c>
      <c r="I1215" s="197">
        <v>27.88698085</v>
      </c>
      <c r="J1215" s="197">
        <v>-79.615629870000006</v>
      </c>
      <c r="K1215" s="159">
        <v>17</v>
      </c>
      <c r="L1215" s="38">
        <v>2010</v>
      </c>
      <c r="M1215" s="162" t="s">
        <v>2735</v>
      </c>
      <c r="N1215" s="173">
        <v>40502.57916666667</v>
      </c>
      <c r="O1215" s="173">
        <v>40502.648611111108</v>
      </c>
      <c r="P1215" s="173">
        <v>40502.756944444445</v>
      </c>
      <c r="Q1215" s="157">
        <v>40502.844444444447</v>
      </c>
      <c r="R1215" s="38" t="s">
        <v>2736</v>
      </c>
      <c r="S1215" s="239">
        <f t="shared" si="221"/>
        <v>0.10833333333721384</v>
      </c>
      <c r="T1215" s="239">
        <f t="shared" si="222"/>
        <v>0.26527777777664596</v>
      </c>
      <c r="U1215" s="21">
        <f t="shared" si="223"/>
        <v>0.65000000002328306</v>
      </c>
      <c r="V1215"/>
      <c r="W1215">
        <v>732</v>
      </c>
      <c r="X1215" s="162" t="s">
        <v>2737</v>
      </c>
    </row>
    <row r="1216" spans="1:24">
      <c r="A1216" t="s">
        <v>18</v>
      </c>
      <c r="B1216" t="s">
        <v>2738</v>
      </c>
      <c r="C1216" s="28" t="s">
        <v>910</v>
      </c>
      <c r="D1216" s="119" t="s">
        <v>1487</v>
      </c>
      <c r="E1216" s="119" t="s">
        <v>911</v>
      </c>
      <c r="F1216" s="119" t="s">
        <v>2731</v>
      </c>
      <c r="G1216" s="119" t="s">
        <v>913</v>
      </c>
      <c r="H1216" s="119" t="s">
        <v>787</v>
      </c>
      <c r="I1216" s="197">
        <v>30.039553269999999</v>
      </c>
      <c r="J1216" s="197">
        <v>-80.194400259999995</v>
      </c>
      <c r="K1216" s="159">
        <v>17</v>
      </c>
      <c r="L1216" s="38">
        <v>2010</v>
      </c>
      <c r="M1216" s="162" t="s">
        <v>2738</v>
      </c>
      <c r="N1216" s="157">
        <v>40500.547222222223</v>
      </c>
      <c r="O1216" s="157">
        <v>40500.613194444442</v>
      </c>
      <c r="P1216" s="157">
        <v>40500.944444444445</v>
      </c>
      <c r="Q1216" s="157">
        <v>40500.963888888888</v>
      </c>
      <c r="R1216" s="38" t="s">
        <v>2739</v>
      </c>
      <c r="S1216" s="239">
        <f t="shared" si="221"/>
        <v>0.33125000000291038</v>
      </c>
      <c r="T1216" s="239">
        <f t="shared" si="222"/>
        <v>0.41666666666424135</v>
      </c>
      <c r="U1216" s="21">
        <f t="shared" si="223"/>
        <v>1.9875000000174623</v>
      </c>
      <c r="V1216"/>
      <c r="W1216">
        <v>250</v>
      </c>
      <c r="X1216" s="162" t="s">
        <v>2740</v>
      </c>
    </row>
    <row r="1217" spans="1:24">
      <c r="A1217" t="s">
        <v>18</v>
      </c>
      <c r="B1217" t="s">
        <v>2741</v>
      </c>
      <c r="C1217" s="28" t="s">
        <v>910</v>
      </c>
      <c r="D1217" s="119" t="s">
        <v>1487</v>
      </c>
      <c r="E1217" s="119" t="s">
        <v>911</v>
      </c>
      <c r="F1217" s="119" t="s">
        <v>2731</v>
      </c>
      <c r="G1217" s="119" t="s">
        <v>913</v>
      </c>
      <c r="H1217" s="119" t="s">
        <v>787</v>
      </c>
      <c r="I1217" s="197">
        <v>30.075907969999999</v>
      </c>
      <c r="J1217" s="197">
        <v>-79.952112529999994</v>
      </c>
      <c r="K1217" s="159">
        <v>17</v>
      </c>
      <c r="L1217" s="38">
        <v>2010</v>
      </c>
      <c r="M1217" s="162" t="s">
        <v>2741</v>
      </c>
      <c r="N1217" s="157">
        <v>40499.549305555556</v>
      </c>
      <c r="O1217" s="157">
        <v>40499.598611111112</v>
      </c>
      <c r="P1217" s="157">
        <v>40500.022222222222</v>
      </c>
      <c r="Q1217" s="173">
        <v>40500.047222222223</v>
      </c>
      <c r="R1217" s="38" t="s">
        <v>2742</v>
      </c>
      <c r="S1217" s="239">
        <f t="shared" si="221"/>
        <v>0.42361111110949423</v>
      </c>
      <c r="T1217" s="239">
        <f t="shared" si="222"/>
        <v>0.49791666666715173</v>
      </c>
      <c r="U1217" s="21">
        <f t="shared" si="223"/>
        <v>2.5416666666569654</v>
      </c>
      <c r="V1217"/>
      <c r="W1217">
        <v>518</v>
      </c>
      <c r="X1217"/>
    </row>
    <row r="1218" spans="1:24">
      <c r="A1218" t="s">
        <v>18</v>
      </c>
      <c r="B1218" t="s">
        <v>2743</v>
      </c>
      <c r="C1218" s="28" t="s">
        <v>910</v>
      </c>
      <c r="D1218" s="119" t="s">
        <v>1487</v>
      </c>
      <c r="E1218" s="119" t="s">
        <v>911</v>
      </c>
      <c r="F1218" s="119" t="s">
        <v>2731</v>
      </c>
      <c r="G1218" s="119" t="s">
        <v>913</v>
      </c>
      <c r="H1218" s="119" t="s">
        <v>787</v>
      </c>
      <c r="I1218" s="197">
        <v>30.724279620000001</v>
      </c>
      <c r="J1218" s="197">
        <v>-79.658080490000003</v>
      </c>
      <c r="K1218" s="159">
        <v>17</v>
      </c>
      <c r="L1218" s="38">
        <v>2010</v>
      </c>
      <c r="M1218" s="162" t="s">
        <v>2743</v>
      </c>
      <c r="N1218" s="157">
        <v>40497.54583333333</v>
      </c>
      <c r="O1218" s="157">
        <v>40497.61041666667</v>
      </c>
      <c r="P1218" s="157">
        <v>40498.025694444441</v>
      </c>
      <c r="Q1218" s="157">
        <v>40498.057638888888</v>
      </c>
      <c r="R1218" s="38" t="s">
        <v>2744</v>
      </c>
      <c r="S1218" s="239">
        <f t="shared" si="221"/>
        <v>0.4152777777708252</v>
      </c>
      <c r="T1218" s="239">
        <f t="shared" si="222"/>
        <v>0.5118055555576575</v>
      </c>
      <c r="U1218" s="21">
        <f t="shared" si="223"/>
        <v>2.4916666666249512</v>
      </c>
      <c r="V1218"/>
      <c r="W1218">
        <v>632</v>
      </c>
      <c r="X1218"/>
    </row>
    <row r="1219" spans="1:24">
      <c r="A1219" t="s">
        <v>18</v>
      </c>
      <c r="B1219" t="s">
        <v>2745</v>
      </c>
      <c r="C1219" s="28" t="s">
        <v>910</v>
      </c>
      <c r="D1219" s="119" t="s">
        <v>1487</v>
      </c>
      <c r="E1219" s="119" t="s">
        <v>911</v>
      </c>
      <c r="F1219" s="119" t="s">
        <v>2731</v>
      </c>
      <c r="G1219" s="119" t="s">
        <v>913</v>
      </c>
      <c r="H1219" s="119" t="s">
        <v>787</v>
      </c>
      <c r="I1219" s="197">
        <v>24.433141389999999</v>
      </c>
      <c r="J1219" s="197">
        <v>-80.754709009999999</v>
      </c>
      <c r="K1219" s="159">
        <v>17</v>
      </c>
      <c r="L1219" s="38">
        <v>2010</v>
      </c>
      <c r="M1219" s="162" t="s">
        <v>2745</v>
      </c>
      <c r="N1219" s="157">
        <v>40495.627083333333</v>
      </c>
      <c r="O1219" s="157">
        <v>40495.722916666666</v>
      </c>
      <c r="P1219" s="157">
        <v>40496.022222222222</v>
      </c>
      <c r="Q1219" s="157">
        <v>40496.047222222223</v>
      </c>
      <c r="R1219" s="38" t="s">
        <v>2746</v>
      </c>
      <c r="S1219" s="239">
        <f t="shared" si="221"/>
        <v>0.29930555555620231</v>
      </c>
      <c r="T1219" s="239">
        <f t="shared" si="222"/>
        <v>0.42013888889050577</v>
      </c>
      <c r="U1219" s="21">
        <f t="shared" si="223"/>
        <v>1.7958333333372138</v>
      </c>
      <c r="V1219"/>
      <c r="W1219">
        <v>367</v>
      </c>
      <c r="X1219"/>
    </row>
    <row r="1220" spans="1:24">
      <c r="A1220" t="s">
        <v>18</v>
      </c>
      <c r="B1220" t="s">
        <v>2747</v>
      </c>
      <c r="C1220" s="28" t="s">
        <v>910</v>
      </c>
      <c r="D1220" s="119" t="s">
        <v>1487</v>
      </c>
      <c r="E1220" s="119" t="s">
        <v>911</v>
      </c>
      <c r="F1220" s="119" t="s">
        <v>2731</v>
      </c>
      <c r="G1220" s="119" t="s">
        <v>913</v>
      </c>
      <c r="H1220" s="119" t="s">
        <v>787</v>
      </c>
      <c r="I1220" s="197">
        <v>24.750483890000002</v>
      </c>
      <c r="J1220" s="197">
        <v>-80.453361270000002</v>
      </c>
      <c r="K1220" s="159">
        <v>17</v>
      </c>
      <c r="L1220" s="38">
        <v>2010</v>
      </c>
      <c r="M1220" s="162" t="s">
        <v>2747</v>
      </c>
      <c r="N1220" s="157">
        <v>40494.89166666667</v>
      </c>
      <c r="O1220" s="157">
        <v>40494.956944444442</v>
      </c>
      <c r="P1220" s="157">
        <v>40495.02847222222</v>
      </c>
      <c r="Q1220" s="157">
        <v>40495.052083333336</v>
      </c>
      <c r="R1220" s="38" t="s">
        <v>2748</v>
      </c>
      <c r="S1220" s="239">
        <f t="shared" si="221"/>
        <v>7.1527777778101154E-2</v>
      </c>
      <c r="T1220" s="239">
        <f t="shared" si="222"/>
        <v>0.16041666666569654</v>
      </c>
      <c r="U1220" s="21">
        <f t="shared" si="223"/>
        <v>0.42916666666860692</v>
      </c>
      <c r="V1220"/>
      <c r="W1220">
        <v>212</v>
      </c>
      <c r="X1220" s="162" t="s">
        <v>2749</v>
      </c>
    </row>
    <row r="1221" spans="1:24">
      <c r="A1221" t="s">
        <v>18</v>
      </c>
      <c r="B1221" t="s">
        <v>2750</v>
      </c>
      <c r="C1221" s="28" t="s">
        <v>910</v>
      </c>
      <c r="D1221" s="119" t="s">
        <v>1487</v>
      </c>
      <c r="E1221" s="119" t="s">
        <v>911</v>
      </c>
      <c r="F1221" s="119" t="s">
        <v>2731</v>
      </c>
      <c r="G1221" s="119" t="s">
        <v>913</v>
      </c>
      <c r="H1221" s="119" t="s">
        <v>787</v>
      </c>
      <c r="I1221" s="197">
        <v>26.20387917</v>
      </c>
      <c r="J1221" s="197">
        <v>-84.755381470000003</v>
      </c>
      <c r="K1221" s="159">
        <v>16</v>
      </c>
      <c r="L1221" s="38">
        <v>2010</v>
      </c>
      <c r="M1221" s="162" t="s">
        <v>2750</v>
      </c>
      <c r="N1221" s="157">
        <v>40493.011805555558</v>
      </c>
      <c r="O1221" s="157">
        <v>40493.047222222223</v>
      </c>
      <c r="P1221" s="157">
        <v>40493.271527777775</v>
      </c>
      <c r="Q1221" s="157">
        <v>40493.295138888891</v>
      </c>
      <c r="R1221" s="38" t="s">
        <v>2751</v>
      </c>
      <c r="S1221" s="239">
        <f t="shared" si="221"/>
        <v>0.22430555555183673</v>
      </c>
      <c r="T1221" s="239">
        <f t="shared" si="222"/>
        <v>0.28333333333284827</v>
      </c>
      <c r="U1221">
        <f t="shared" ref="U1221:U1237" si="224">((VALUE(S1221)) * 24) * 0.25</f>
        <v>1.3458333333110204</v>
      </c>
      <c r="V1221"/>
      <c r="W1221">
        <v>730</v>
      </c>
      <c r="X1221"/>
    </row>
    <row r="1222" spans="1:24">
      <c r="A1222" t="s">
        <v>18</v>
      </c>
      <c r="B1222" s="162" t="s">
        <v>2752</v>
      </c>
      <c r="C1222" t="s">
        <v>907</v>
      </c>
      <c r="D1222" t="s">
        <v>1487</v>
      </c>
      <c r="E1222" t="s">
        <v>908</v>
      </c>
      <c r="F1222" t="s">
        <v>760</v>
      </c>
      <c r="G1222" s="119" t="s">
        <v>196</v>
      </c>
      <c r="H1222" t="s">
        <v>787</v>
      </c>
      <c r="I1222" s="197">
        <v>28.651328419999999</v>
      </c>
      <c r="J1222" s="197">
        <v>-88.467341770000004</v>
      </c>
      <c r="K1222" s="159">
        <v>16</v>
      </c>
      <c r="L1222" s="38">
        <v>2010</v>
      </c>
      <c r="M1222" s="162" t="s">
        <v>2752</v>
      </c>
      <c r="N1222" s="157">
        <v>40484.549305555556</v>
      </c>
      <c r="O1222" s="157">
        <v>40484.586111111108</v>
      </c>
      <c r="P1222" s="157">
        <v>40485.597916666666</v>
      </c>
      <c r="Q1222" s="157">
        <v>40485.667361111111</v>
      </c>
      <c r="R1222" s="175" t="s">
        <v>2753</v>
      </c>
      <c r="S1222" s="215">
        <f t="shared" ref="S1222:S1237" si="225">P1222 - O1222</f>
        <v>1.0118055555576575</v>
      </c>
      <c r="T1222" s="215">
        <f t="shared" ref="T1222:T1237" si="226">Q1222 - N1222</f>
        <v>1.1180555555547471</v>
      </c>
      <c r="U1222">
        <f t="shared" si="224"/>
        <v>6.070833333345945</v>
      </c>
      <c r="V1222"/>
      <c r="W1222">
        <v>1459</v>
      </c>
      <c r="X1222" s="176" t="s">
        <v>2754</v>
      </c>
    </row>
    <row r="1223" spans="1:24">
      <c r="A1223" t="s">
        <v>18</v>
      </c>
      <c r="B1223" s="162" t="s">
        <v>2755</v>
      </c>
      <c r="C1223" t="s">
        <v>907</v>
      </c>
      <c r="D1223" t="s">
        <v>1487</v>
      </c>
      <c r="E1223" t="s">
        <v>908</v>
      </c>
      <c r="F1223" t="s">
        <v>760</v>
      </c>
      <c r="G1223" s="119" t="s">
        <v>196</v>
      </c>
      <c r="H1223" t="s">
        <v>787</v>
      </c>
      <c r="I1223" s="197">
        <v>29.157677769999999</v>
      </c>
      <c r="J1223" s="197">
        <v>-88.011142090000007</v>
      </c>
      <c r="K1223" s="159">
        <v>16</v>
      </c>
      <c r="L1223" s="38">
        <v>2010</v>
      </c>
      <c r="M1223" s="162" t="s">
        <v>2755</v>
      </c>
      <c r="N1223" s="157">
        <v>40482.877083333333</v>
      </c>
      <c r="O1223" s="157">
        <v>40482.896527777775</v>
      </c>
      <c r="P1223" s="157">
        <v>40484.074999999997</v>
      </c>
      <c r="Q1223" s="157">
        <v>40484.097916666666</v>
      </c>
      <c r="R1223" s="175" t="s">
        <v>2756</v>
      </c>
      <c r="S1223" s="215">
        <f t="shared" si="225"/>
        <v>1.1784722222218988</v>
      </c>
      <c r="T1223" s="215">
        <f t="shared" si="226"/>
        <v>1.2208333333328483</v>
      </c>
      <c r="U1223">
        <f t="shared" si="224"/>
        <v>7.0708333333313931</v>
      </c>
      <c r="V1223"/>
      <c r="W1223">
        <v>540</v>
      </c>
      <c r="X1223" s="176" t="s">
        <v>2757</v>
      </c>
    </row>
    <row r="1224" spans="1:24">
      <c r="A1224" t="s">
        <v>18</v>
      </c>
      <c r="B1224" s="162" t="s">
        <v>2758</v>
      </c>
      <c r="C1224" t="s">
        <v>907</v>
      </c>
      <c r="D1224" t="s">
        <v>1487</v>
      </c>
      <c r="E1224" t="s">
        <v>908</v>
      </c>
      <c r="F1224" t="s">
        <v>760</v>
      </c>
      <c r="G1224" s="119" t="s">
        <v>196</v>
      </c>
      <c r="H1224" t="s">
        <v>787</v>
      </c>
      <c r="I1224" s="197">
        <v>28.310154919999999</v>
      </c>
      <c r="J1224" s="197">
        <v>-87.311178670000004</v>
      </c>
      <c r="K1224" s="159">
        <v>16</v>
      </c>
      <c r="L1224" s="38">
        <v>2010</v>
      </c>
      <c r="M1224" s="162" t="s">
        <v>2758</v>
      </c>
      <c r="N1224" s="157">
        <v>40481.890277777777</v>
      </c>
      <c r="O1224" s="157">
        <v>40481.952777777777</v>
      </c>
      <c r="P1224" s="157">
        <v>40482.492361111108</v>
      </c>
      <c r="Q1224" s="157">
        <v>40482.54791666667</v>
      </c>
      <c r="R1224" s="175" t="s">
        <v>2759</v>
      </c>
      <c r="S1224" s="215">
        <f t="shared" si="225"/>
        <v>0.53958333333139308</v>
      </c>
      <c r="T1224" s="215">
        <f t="shared" si="226"/>
        <v>0.65763888889341615</v>
      </c>
      <c r="U1224">
        <f t="shared" si="224"/>
        <v>3.2374999999883585</v>
      </c>
      <c r="V1224"/>
      <c r="W1224">
        <v>2603</v>
      </c>
      <c r="X1224" s="176" t="s">
        <v>2760</v>
      </c>
    </row>
    <row r="1225" spans="1:24">
      <c r="A1225" t="s">
        <v>18</v>
      </c>
      <c r="B1225" s="162" t="s">
        <v>2761</v>
      </c>
      <c r="C1225" t="s">
        <v>907</v>
      </c>
      <c r="D1225" t="s">
        <v>1487</v>
      </c>
      <c r="E1225" t="s">
        <v>908</v>
      </c>
      <c r="F1225" t="s">
        <v>760</v>
      </c>
      <c r="G1225" s="119" t="s">
        <v>196</v>
      </c>
      <c r="H1225" t="s">
        <v>787</v>
      </c>
      <c r="I1225" s="197">
        <v>28.857805039999999</v>
      </c>
      <c r="J1225" s="197">
        <v>-88.494393500000001</v>
      </c>
      <c r="K1225" s="159">
        <v>16</v>
      </c>
      <c r="L1225" s="38">
        <v>2010</v>
      </c>
      <c r="M1225" s="162" t="s">
        <v>2761</v>
      </c>
      <c r="N1225" s="157">
        <v>40480.87777777778</v>
      </c>
      <c r="O1225" s="157">
        <v>40480.90347222222</v>
      </c>
      <c r="P1225" s="157">
        <v>40481.523611111108</v>
      </c>
      <c r="Q1225" s="157">
        <v>40481.552777777775</v>
      </c>
      <c r="R1225" s="175" t="s">
        <v>2762</v>
      </c>
      <c r="S1225" s="215">
        <f t="shared" si="225"/>
        <v>0.62013888888759539</v>
      </c>
      <c r="T1225" s="215">
        <f t="shared" si="226"/>
        <v>0.67499999999563443</v>
      </c>
      <c r="U1225">
        <f t="shared" si="224"/>
        <v>3.7208333333255723</v>
      </c>
      <c r="V1225"/>
      <c r="W1225">
        <v>890</v>
      </c>
      <c r="X1225"/>
    </row>
    <row r="1226" spans="1:24">
      <c r="A1226" t="s">
        <v>18</v>
      </c>
      <c r="B1226" s="162" t="s">
        <v>2763</v>
      </c>
      <c r="C1226" t="s">
        <v>907</v>
      </c>
      <c r="D1226" t="s">
        <v>1487</v>
      </c>
      <c r="E1226" t="s">
        <v>908</v>
      </c>
      <c r="F1226" t="s">
        <v>760</v>
      </c>
      <c r="G1226" s="119" t="s">
        <v>196</v>
      </c>
      <c r="H1226" t="s">
        <v>787</v>
      </c>
      <c r="I1226" s="197"/>
      <c r="J1226" s="197"/>
      <c r="K1226" s="159">
        <v>16</v>
      </c>
      <c r="L1226" s="38">
        <v>2010</v>
      </c>
      <c r="M1226" s="162" t="s">
        <v>2763</v>
      </c>
      <c r="N1226" s="157">
        <v>40478.875</v>
      </c>
      <c r="O1226" s="157">
        <v>40478.897222222222</v>
      </c>
      <c r="P1226" s="157">
        <v>40479.693055555559</v>
      </c>
      <c r="Q1226" s="157">
        <v>40479.712500000001</v>
      </c>
      <c r="R1226" s="175" t="s">
        <v>2764</v>
      </c>
      <c r="S1226" s="215">
        <f t="shared" si="225"/>
        <v>0.79583333333721384</v>
      </c>
      <c r="T1226" s="215">
        <f t="shared" si="226"/>
        <v>0.83750000000145519</v>
      </c>
      <c r="U1226">
        <f t="shared" si="224"/>
        <v>4.7750000000232831</v>
      </c>
      <c r="V1226"/>
      <c r="W1226">
        <v>541</v>
      </c>
      <c r="X1226" s="177" t="s">
        <v>2765</v>
      </c>
    </row>
    <row r="1227" spans="1:24">
      <c r="A1227" t="s">
        <v>18</v>
      </c>
      <c r="B1227" s="162" t="s">
        <v>2766</v>
      </c>
      <c r="C1227" t="s">
        <v>907</v>
      </c>
      <c r="D1227" t="s">
        <v>1487</v>
      </c>
      <c r="E1227" t="s">
        <v>908</v>
      </c>
      <c r="F1227" t="s">
        <v>760</v>
      </c>
      <c r="G1227" s="119" t="s">
        <v>196</v>
      </c>
      <c r="H1227" t="s">
        <v>787</v>
      </c>
      <c r="I1227" s="197">
        <v>28.194223310000002</v>
      </c>
      <c r="J1227" s="197">
        <v>-89.798368319999994</v>
      </c>
      <c r="K1227" s="159">
        <v>16</v>
      </c>
      <c r="L1227" s="38">
        <v>2010</v>
      </c>
      <c r="M1227" s="162" t="s">
        <v>2766</v>
      </c>
      <c r="N1227" s="157">
        <v>40477.880555555559</v>
      </c>
      <c r="O1227" s="157">
        <v>40477.897916666669</v>
      </c>
      <c r="P1227" s="157">
        <v>40478.53125</v>
      </c>
      <c r="Q1227" s="157">
        <v>40478.563194444447</v>
      </c>
      <c r="R1227" s="175" t="s">
        <v>2767</v>
      </c>
      <c r="S1227" s="215">
        <f t="shared" si="225"/>
        <v>0.63333333333139308</v>
      </c>
      <c r="T1227" s="215">
        <f t="shared" si="226"/>
        <v>0.68263888888759539</v>
      </c>
      <c r="U1227">
        <f t="shared" si="224"/>
        <v>3.7999999999883585</v>
      </c>
      <c r="V1227"/>
      <c r="W1227">
        <v>442</v>
      </c>
      <c r="X1227"/>
    </row>
    <row r="1228" spans="1:24">
      <c r="A1228" t="s">
        <v>18</v>
      </c>
      <c r="B1228" s="162" t="s">
        <v>2768</v>
      </c>
      <c r="C1228" t="s">
        <v>907</v>
      </c>
      <c r="D1228" t="s">
        <v>1487</v>
      </c>
      <c r="E1228" t="s">
        <v>908</v>
      </c>
      <c r="F1228" t="s">
        <v>760</v>
      </c>
      <c r="G1228" s="119" t="s">
        <v>196</v>
      </c>
      <c r="H1228" t="s">
        <v>787</v>
      </c>
      <c r="I1228" s="197">
        <v>29.07060306</v>
      </c>
      <c r="J1228" s="197">
        <v>-88.377433780000004</v>
      </c>
      <c r="K1228" s="159">
        <v>16</v>
      </c>
      <c r="L1228" s="38">
        <v>2010</v>
      </c>
      <c r="M1228" s="162" t="s">
        <v>2768</v>
      </c>
      <c r="N1228" s="157">
        <v>40476.873611111114</v>
      </c>
      <c r="O1228" s="157">
        <v>40476.893055555556</v>
      </c>
      <c r="P1228" s="157">
        <v>40477.508333333331</v>
      </c>
      <c r="Q1228" s="157">
        <v>40477.538194444445</v>
      </c>
      <c r="R1228" s="175" t="s">
        <v>2769</v>
      </c>
      <c r="S1228" s="215">
        <f t="shared" si="225"/>
        <v>0.61527777777519077</v>
      </c>
      <c r="T1228" s="215">
        <f t="shared" si="226"/>
        <v>0.66458333333139308</v>
      </c>
      <c r="U1228">
        <f t="shared" si="224"/>
        <v>3.6916666666511446</v>
      </c>
      <c r="V1228"/>
      <c r="W1228">
        <v>417</v>
      </c>
      <c r="X1228"/>
    </row>
    <row r="1229" spans="1:24">
      <c r="A1229" t="s">
        <v>18</v>
      </c>
      <c r="B1229" s="162" t="s">
        <v>2770</v>
      </c>
      <c r="C1229" t="s">
        <v>907</v>
      </c>
      <c r="D1229" t="s">
        <v>1487</v>
      </c>
      <c r="E1229" t="s">
        <v>908</v>
      </c>
      <c r="F1229" t="s">
        <v>760</v>
      </c>
      <c r="G1229" s="119" t="s">
        <v>196</v>
      </c>
      <c r="H1229" t="s">
        <v>787</v>
      </c>
      <c r="I1229" s="197">
        <v>29.069664190000001</v>
      </c>
      <c r="J1229" s="197">
        <v>-88.376987</v>
      </c>
      <c r="K1229" s="159">
        <v>16</v>
      </c>
      <c r="L1229" s="38">
        <v>2010</v>
      </c>
      <c r="M1229" s="162" t="s">
        <v>2770</v>
      </c>
      <c r="N1229" s="157">
        <v>40475.048611111109</v>
      </c>
      <c r="O1229" s="157">
        <v>40475.077777777777</v>
      </c>
      <c r="P1229" s="157">
        <v>40476.365972222222</v>
      </c>
      <c r="Q1229" s="157">
        <v>40476.380555555559</v>
      </c>
      <c r="R1229" s="174" t="s">
        <v>2771</v>
      </c>
      <c r="S1229" s="215">
        <f t="shared" si="225"/>
        <v>1.2881944444452529</v>
      </c>
      <c r="T1229" s="215">
        <f t="shared" si="226"/>
        <v>1.3319444444496185</v>
      </c>
      <c r="U1229">
        <f t="shared" si="224"/>
        <v>7.7291666666715173</v>
      </c>
      <c r="V1229"/>
      <c r="W1229">
        <v>467</v>
      </c>
      <c r="X1229"/>
    </row>
    <row r="1230" spans="1:24">
      <c r="A1230" t="s">
        <v>18</v>
      </c>
      <c r="B1230" s="162" t="s">
        <v>2772</v>
      </c>
      <c r="C1230" t="s">
        <v>907</v>
      </c>
      <c r="D1230" t="s">
        <v>1487</v>
      </c>
      <c r="E1230" t="s">
        <v>908</v>
      </c>
      <c r="F1230" t="s">
        <v>760</v>
      </c>
      <c r="G1230" s="119" t="s">
        <v>196</v>
      </c>
      <c r="H1230" t="s">
        <v>787</v>
      </c>
      <c r="I1230" s="197">
        <v>27.715835479999999</v>
      </c>
      <c r="J1230" s="197">
        <v>-90.514654199999995</v>
      </c>
      <c r="K1230" s="159">
        <v>15</v>
      </c>
      <c r="L1230" s="38">
        <v>2010</v>
      </c>
      <c r="M1230" s="162" t="s">
        <v>2772</v>
      </c>
      <c r="N1230" s="157">
        <v>40474.205555555556</v>
      </c>
      <c r="O1230" s="157">
        <v>40474.231249999997</v>
      </c>
      <c r="P1230" s="157">
        <v>40474.522916666669</v>
      </c>
      <c r="Q1230" s="157">
        <v>40474.549305555556</v>
      </c>
      <c r="R1230" s="174" t="s">
        <v>2773</v>
      </c>
      <c r="S1230" s="215">
        <f t="shared" si="225"/>
        <v>0.29166666667151731</v>
      </c>
      <c r="T1230" s="215">
        <f t="shared" si="226"/>
        <v>0.34375</v>
      </c>
      <c r="U1230">
        <f t="shared" si="224"/>
        <v>1.7500000000291038</v>
      </c>
      <c r="V1230"/>
      <c r="W1230">
        <v>820</v>
      </c>
      <c r="X1230"/>
    </row>
    <row r="1231" spans="1:24">
      <c r="A1231" t="s">
        <v>18</v>
      </c>
      <c r="B1231" s="162" t="s">
        <v>2774</v>
      </c>
      <c r="C1231" t="s">
        <v>907</v>
      </c>
      <c r="D1231" t="s">
        <v>1487</v>
      </c>
      <c r="E1231" t="s">
        <v>908</v>
      </c>
      <c r="F1231" t="s">
        <v>760</v>
      </c>
      <c r="G1231" s="119" t="s">
        <v>196</v>
      </c>
      <c r="H1231" t="s">
        <v>787</v>
      </c>
      <c r="I1231" s="197">
        <v>27.811848640000001</v>
      </c>
      <c r="J1231" s="197">
        <v>-91.534153799999999</v>
      </c>
      <c r="K1231" s="159">
        <v>15</v>
      </c>
      <c r="L1231" s="38">
        <v>2010</v>
      </c>
      <c r="M1231" s="162" t="s">
        <v>2774</v>
      </c>
      <c r="N1231" s="173">
        <v>40472.918055555558</v>
      </c>
      <c r="O1231" s="173">
        <v>40472.938888888886</v>
      </c>
      <c r="P1231" s="173">
        <v>40473.525694444441</v>
      </c>
      <c r="Q1231" s="157">
        <v>40473.546527777777</v>
      </c>
      <c r="R1231" s="174" t="s">
        <v>2775</v>
      </c>
      <c r="S1231" s="215">
        <f t="shared" si="225"/>
        <v>0.58680555555474712</v>
      </c>
      <c r="T1231" s="215">
        <f t="shared" si="226"/>
        <v>0.62847222221898846</v>
      </c>
      <c r="U1231">
        <f t="shared" si="224"/>
        <v>3.5208333333284827</v>
      </c>
      <c r="V1231"/>
      <c r="W1231">
        <v>376</v>
      </c>
      <c r="X1231" s="162" t="s">
        <v>2776</v>
      </c>
    </row>
    <row r="1232" spans="1:24">
      <c r="A1232" t="s">
        <v>18</v>
      </c>
      <c r="B1232" s="162" t="s">
        <v>2777</v>
      </c>
      <c r="C1232" t="s">
        <v>907</v>
      </c>
      <c r="D1232" t="s">
        <v>1487</v>
      </c>
      <c r="E1232" t="s">
        <v>908</v>
      </c>
      <c r="F1232" t="s">
        <v>760</v>
      </c>
      <c r="G1232" s="119" t="s">
        <v>196</v>
      </c>
      <c r="H1232" t="s">
        <v>787</v>
      </c>
      <c r="I1232" s="197">
        <v>27.42796847</v>
      </c>
      <c r="J1232" s="197">
        <v>-93.583578009999997</v>
      </c>
      <c r="K1232" s="159">
        <v>15</v>
      </c>
      <c r="L1232" s="38">
        <v>2010</v>
      </c>
      <c r="M1232" s="162" t="s">
        <v>2777</v>
      </c>
      <c r="N1232" s="157">
        <v>40471.883333333331</v>
      </c>
      <c r="O1232" s="157">
        <v>40471.9</v>
      </c>
      <c r="P1232" s="157">
        <v>40472.502083333333</v>
      </c>
      <c r="Q1232" s="157">
        <v>40472.525000000001</v>
      </c>
      <c r="R1232" s="174" t="s">
        <v>2778</v>
      </c>
      <c r="S1232" s="215">
        <f t="shared" si="225"/>
        <v>0.60208333333139308</v>
      </c>
      <c r="T1232" s="215">
        <f t="shared" si="226"/>
        <v>0.64166666667006211</v>
      </c>
      <c r="U1232">
        <f t="shared" si="224"/>
        <v>3.6124999999883585</v>
      </c>
      <c r="V1232"/>
      <c r="W1232">
        <v>547</v>
      </c>
      <c r="X1232"/>
    </row>
    <row r="1233" spans="1:24">
      <c r="A1233" t="s">
        <v>18</v>
      </c>
      <c r="B1233" s="162" t="s">
        <v>2779</v>
      </c>
      <c r="C1233" t="s">
        <v>907</v>
      </c>
      <c r="D1233" t="s">
        <v>1487</v>
      </c>
      <c r="E1233" t="s">
        <v>908</v>
      </c>
      <c r="F1233" t="s">
        <v>760</v>
      </c>
      <c r="G1233" s="119" t="s">
        <v>196</v>
      </c>
      <c r="H1233" t="s">
        <v>787</v>
      </c>
      <c r="I1233" s="197">
        <v>27.685746179999999</v>
      </c>
      <c r="J1233" s="197">
        <v>-92.227837339999994</v>
      </c>
      <c r="K1233" s="159">
        <v>15</v>
      </c>
      <c r="L1233" s="38">
        <v>2010</v>
      </c>
      <c r="M1233" s="162" t="s">
        <v>2779</v>
      </c>
      <c r="N1233" s="157">
        <v>40470.880555555559</v>
      </c>
      <c r="O1233" s="157">
        <v>40470.897222222222</v>
      </c>
      <c r="P1233" s="157">
        <v>40471.519444444442</v>
      </c>
      <c r="Q1233" s="157">
        <v>40471.541666666664</v>
      </c>
      <c r="R1233" s="174" t="s">
        <v>2780</v>
      </c>
      <c r="S1233" s="215">
        <f t="shared" si="225"/>
        <v>0.62222222222044365</v>
      </c>
      <c r="T1233" s="215">
        <f t="shared" si="226"/>
        <v>0.66111111110512866</v>
      </c>
      <c r="U1233">
        <f t="shared" si="224"/>
        <v>3.7333333333226619</v>
      </c>
      <c r="V1233"/>
      <c r="W1233">
        <v>369</v>
      </c>
      <c r="X1233"/>
    </row>
    <row r="1234" spans="1:24">
      <c r="A1234" t="s">
        <v>18</v>
      </c>
      <c r="B1234" s="162" t="s">
        <v>2781</v>
      </c>
      <c r="C1234" t="s">
        <v>907</v>
      </c>
      <c r="D1234" t="s">
        <v>1487</v>
      </c>
      <c r="E1234" t="s">
        <v>908</v>
      </c>
      <c r="F1234" t="s">
        <v>760</v>
      </c>
      <c r="G1234" s="119" t="s">
        <v>196</v>
      </c>
      <c r="H1234" t="s">
        <v>787</v>
      </c>
      <c r="I1234" s="197">
        <v>27.594445260000001</v>
      </c>
      <c r="J1234" s="197">
        <v>-91.823389019999993</v>
      </c>
      <c r="K1234" s="159">
        <v>15</v>
      </c>
      <c r="L1234" s="38">
        <v>2010</v>
      </c>
      <c r="M1234" s="162" t="s">
        <v>2781</v>
      </c>
      <c r="N1234" s="157">
        <v>40469.875</v>
      </c>
      <c r="O1234" s="157">
        <v>40469.898611111108</v>
      </c>
      <c r="P1234" s="157">
        <v>40470.527083333334</v>
      </c>
      <c r="Q1234" s="157">
        <v>40470.552777777775</v>
      </c>
      <c r="R1234" s="175" t="s">
        <v>2782</v>
      </c>
      <c r="S1234" s="215">
        <f t="shared" si="225"/>
        <v>0.62847222222626442</v>
      </c>
      <c r="T1234" s="215">
        <f t="shared" si="226"/>
        <v>0.67777777777519077</v>
      </c>
      <c r="U1234">
        <f t="shared" si="224"/>
        <v>3.7708333333575865</v>
      </c>
      <c r="V1234"/>
      <c r="W1234">
        <v>612</v>
      </c>
      <c r="X1234"/>
    </row>
    <row r="1235" spans="1:24">
      <c r="A1235" t="s">
        <v>18</v>
      </c>
      <c r="B1235" s="162" t="s">
        <v>2783</v>
      </c>
      <c r="C1235" t="s">
        <v>907</v>
      </c>
      <c r="D1235" t="s">
        <v>1487</v>
      </c>
      <c r="E1235" t="s">
        <v>908</v>
      </c>
      <c r="F1235" t="s">
        <v>760</v>
      </c>
      <c r="G1235" s="119" t="s">
        <v>196</v>
      </c>
      <c r="H1235" t="s">
        <v>787</v>
      </c>
      <c r="I1235" s="197">
        <v>27.71854579</v>
      </c>
      <c r="J1235" s="197">
        <v>-90.65189968</v>
      </c>
      <c r="K1235" s="159">
        <v>15</v>
      </c>
      <c r="L1235" s="38">
        <v>2010</v>
      </c>
      <c r="M1235" s="162" t="s">
        <v>2783</v>
      </c>
      <c r="N1235" s="157">
        <v>40468.880555555559</v>
      </c>
      <c r="O1235" s="157">
        <v>40468.911111111112</v>
      </c>
      <c r="P1235" s="157">
        <v>40469.521527777775</v>
      </c>
      <c r="Q1235" s="157">
        <v>40469.54791666667</v>
      </c>
      <c r="R1235" s="174" t="s">
        <v>2784</v>
      </c>
      <c r="S1235" s="215">
        <f t="shared" si="225"/>
        <v>0.61041666666278616</v>
      </c>
      <c r="T1235" s="215">
        <f t="shared" si="226"/>
        <v>0.66736111111094942</v>
      </c>
      <c r="U1235">
        <f t="shared" si="224"/>
        <v>3.6624999999767169</v>
      </c>
      <c r="V1235"/>
      <c r="W1235">
        <v>875</v>
      </c>
      <c r="X1235"/>
    </row>
    <row r="1236" spans="1:24">
      <c r="A1236" t="s">
        <v>18</v>
      </c>
      <c r="B1236" s="162" t="s">
        <v>2785</v>
      </c>
      <c r="C1236" t="s">
        <v>907</v>
      </c>
      <c r="D1236" t="s">
        <v>1487</v>
      </c>
      <c r="E1236" t="s">
        <v>908</v>
      </c>
      <c r="F1236" t="s">
        <v>760</v>
      </c>
      <c r="G1236" s="119" t="s">
        <v>196</v>
      </c>
      <c r="H1236" t="s">
        <v>787</v>
      </c>
      <c r="I1236" s="197">
        <v>28.06531369</v>
      </c>
      <c r="J1236" s="197">
        <v>-89.717602650000003</v>
      </c>
      <c r="K1236" s="159">
        <v>16</v>
      </c>
      <c r="L1236" s="38">
        <v>2010</v>
      </c>
      <c r="M1236" s="162" t="s">
        <v>2785</v>
      </c>
      <c r="N1236" s="157">
        <v>40468.041666666664</v>
      </c>
      <c r="O1236" s="157">
        <v>40468.067361111112</v>
      </c>
      <c r="P1236" s="157">
        <v>40468.518055555556</v>
      </c>
      <c r="Q1236" s="157">
        <v>40468.543055555558</v>
      </c>
      <c r="R1236" s="174" t="s">
        <v>2786</v>
      </c>
      <c r="S1236" s="215">
        <f t="shared" si="225"/>
        <v>0.45069444444379769</v>
      </c>
      <c r="T1236" s="215">
        <f t="shared" si="226"/>
        <v>0.50138888889341615</v>
      </c>
      <c r="U1236">
        <f t="shared" si="224"/>
        <v>2.7041666666627862</v>
      </c>
      <c r="V1236"/>
      <c r="W1236">
        <v>647</v>
      </c>
      <c r="X1236"/>
    </row>
    <row r="1237" spans="1:24">
      <c r="A1237" t="s">
        <v>18</v>
      </c>
      <c r="B1237" s="162" t="s">
        <v>2787</v>
      </c>
      <c r="C1237" t="s">
        <v>907</v>
      </c>
      <c r="D1237" t="s">
        <v>1487</v>
      </c>
      <c r="E1237" t="s">
        <v>908</v>
      </c>
      <c r="F1237" t="s">
        <v>760</v>
      </c>
      <c r="G1237" s="119" t="s">
        <v>196</v>
      </c>
      <c r="H1237" t="s">
        <v>787</v>
      </c>
      <c r="I1237" s="198">
        <v>29.16352071</v>
      </c>
      <c r="J1237" s="197">
        <v>-88.014657740000004</v>
      </c>
      <c r="K1237" s="159">
        <v>16</v>
      </c>
      <c r="L1237" s="38">
        <v>2010</v>
      </c>
      <c r="M1237" s="162" t="s">
        <v>2787</v>
      </c>
      <c r="N1237" s="157">
        <v>40466.809027777781</v>
      </c>
      <c r="O1237" s="157">
        <v>40466.828472222223</v>
      </c>
      <c r="P1237" s="157">
        <v>40467.404861111114</v>
      </c>
      <c r="Q1237" s="157">
        <v>40467.431944444441</v>
      </c>
      <c r="R1237" s="174" t="s">
        <v>2756</v>
      </c>
      <c r="S1237" s="215">
        <f t="shared" si="225"/>
        <v>0.57638888889050577</v>
      </c>
      <c r="T1237" s="215">
        <f t="shared" si="226"/>
        <v>0.62291666665987577</v>
      </c>
      <c r="U1237">
        <f t="shared" si="224"/>
        <v>3.4583333333430346</v>
      </c>
      <c r="V1237"/>
      <c r="W1237">
        <v>531</v>
      </c>
      <c r="X1237"/>
    </row>
    <row r="1238" spans="1:24">
      <c r="A1238" t="s">
        <v>18</v>
      </c>
      <c r="B1238" t="s">
        <v>2788</v>
      </c>
      <c r="C1238" s="28" t="s">
        <v>904</v>
      </c>
      <c r="D1238" s="119" t="s">
        <v>466</v>
      </c>
      <c r="E1238" t="s">
        <v>905</v>
      </c>
      <c r="F1238" t="s">
        <v>801</v>
      </c>
      <c r="G1238" s="119" t="s">
        <v>802</v>
      </c>
      <c r="H1238" s="119" t="s">
        <v>898</v>
      </c>
      <c r="I1238" s="139">
        <v>45.9</v>
      </c>
      <c r="J1238" s="140">
        <v>-129.9</v>
      </c>
      <c r="K1238" s="2">
        <v>10</v>
      </c>
      <c r="L1238" s="38">
        <v>2010</v>
      </c>
      <c r="M1238" t="s">
        <v>2788</v>
      </c>
      <c r="N1238" s="157">
        <v>40426.715277777781</v>
      </c>
      <c r="O1238" s="157">
        <v>40426.759722222225</v>
      </c>
      <c r="P1238" s="157">
        <v>40427.231944444444</v>
      </c>
      <c r="Q1238" s="157">
        <v>40427.277083333334</v>
      </c>
      <c r="R1238" s="172" t="s">
        <v>2789</v>
      </c>
      <c r="S1238" s="215">
        <f t="shared" ref="S1238:S1243" si="227">P1238 - O1238</f>
        <v>0.47222222221898846</v>
      </c>
      <c r="T1238" s="215">
        <f t="shared" ref="T1238:T1243" si="228">Q1238 - N1238</f>
        <v>0.56180555555329192</v>
      </c>
      <c r="U1238">
        <f t="shared" ref="U1238:U1243" si="229">((VALUE(S1238)) * 24) * 0.25</f>
        <v>2.8333333333139308</v>
      </c>
      <c r="V1238"/>
      <c r="W1238">
        <v>1525</v>
      </c>
      <c r="X1238" s="162" t="s">
        <v>2790</v>
      </c>
    </row>
    <row r="1239" spans="1:24">
      <c r="A1239" t="s">
        <v>18</v>
      </c>
      <c r="B1239" t="s">
        <v>2791</v>
      </c>
      <c r="C1239" s="28" t="s">
        <v>904</v>
      </c>
      <c r="D1239" s="119" t="s">
        <v>466</v>
      </c>
      <c r="E1239" t="s">
        <v>905</v>
      </c>
      <c r="F1239" t="s">
        <v>801</v>
      </c>
      <c r="G1239" s="119" t="s">
        <v>802</v>
      </c>
      <c r="H1239" s="119" t="s">
        <v>898</v>
      </c>
      <c r="I1239" s="139">
        <v>45.9</v>
      </c>
      <c r="J1239" s="140">
        <v>-129.9</v>
      </c>
      <c r="K1239" s="2">
        <v>10</v>
      </c>
      <c r="L1239" s="38">
        <v>2010</v>
      </c>
      <c r="M1239" t="s">
        <v>2791</v>
      </c>
      <c r="N1239" s="157">
        <v>40426.125694444447</v>
      </c>
      <c r="O1239" s="157">
        <v>40426.169444444444</v>
      </c>
      <c r="P1239" s="157">
        <v>40426.310416666667</v>
      </c>
      <c r="Q1239" s="157">
        <v>40426.381249999999</v>
      </c>
      <c r="R1239" s="172" t="s">
        <v>2792</v>
      </c>
      <c r="S1239" s="215">
        <f t="shared" si="227"/>
        <v>0.14097222222335404</v>
      </c>
      <c r="T1239" s="215">
        <f t="shared" si="228"/>
        <v>0.25555555555183673</v>
      </c>
      <c r="U1239">
        <f t="shared" si="229"/>
        <v>0.84583333334012423</v>
      </c>
      <c r="V1239"/>
      <c r="W1239">
        <v>1522</v>
      </c>
      <c r="X1239"/>
    </row>
    <row r="1240" spans="1:24">
      <c r="A1240" t="s">
        <v>18</v>
      </c>
      <c r="B1240" t="s">
        <v>2793</v>
      </c>
      <c r="C1240" s="28" t="s">
        <v>904</v>
      </c>
      <c r="D1240" s="119" t="s">
        <v>466</v>
      </c>
      <c r="E1240" t="s">
        <v>905</v>
      </c>
      <c r="F1240" t="s">
        <v>801</v>
      </c>
      <c r="G1240" s="119" t="s">
        <v>802</v>
      </c>
      <c r="H1240" s="119" t="s">
        <v>898</v>
      </c>
      <c r="I1240" s="139">
        <v>45.9</v>
      </c>
      <c r="J1240" s="140">
        <v>-129.9</v>
      </c>
      <c r="K1240" s="2">
        <v>10</v>
      </c>
      <c r="L1240" s="38">
        <v>2010</v>
      </c>
      <c r="M1240" t="s">
        <v>2793</v>
      </c>
      <c r="N1240" s="157">
        <v>40425.127083333333</v>
      </c>
      <c r="O1240" s="157">
        <v>40425.166666666664</v>
      </c>
      <c r="P1240" s="157">
        <v>40425.756944444445</v>
      </c>
      <c r="Q1240" s="157">
        <v>40425.806250000001</v>
      </c>
      <c r="R1240" s="172" t="s">
        <v>1837</v>
      </c>
      <c r="S1240" s="215">
        <f t="shared" si="227"/>
        <v>0.59027777778101154</v>
      </c>
      <c r="T1240" s="215">
        <f t="shared" si="228"/>
        <v>0.67916666666860692</v>
      </c>
      <c r="U1240">
        <f t="shared" si="229"/>
        <v>3.5416666666860692</v>
      </c>
      <c r="V1240"/>
      <c r="W1240">
        <v>1523</v>
      </c>
      <c r="X1240"/>
    </row>
    <row r="1241" spans="1:24">
      <c r="A1241" t="s">
        <v>18</v>
      </c>
      <c r="B1241" t="s">
        <v>2794</v>
      </c>
      <c r="C1241" s="28" t="s">
        <v>904</v>
      </c>
      <c r="D1241" s="119" t="s">
        <v>466</v>
      </c>
      <c r="E1241" t="s">
        <v>905</v>
      </c>
      <c r="F1241" t="s">
        <v>801</v>
      </c>
      <c r="G1241" s="119" t="s">
        <v>802</v>
      </c>
      <c r="H1241" s="119" t="s">
        <v>898</v>
      </c>
      <c r="I1241" s="139">
        <v>45.9</v>
      </c>
      <c r="J1241" s="140">
        <v>-129.9</v>
      </c>
      <c r="K1241" s="2">
        <v>10</v>
      </c>
      <c r="L1241" s="38">
        <v>2010</v>
      </c>
      <c r="M1241" t="s">
        <v>2794</v>
      </c>
      <c r="N1241" s="157">
        <v>40421.052083333336</v>
      </c>
      <c r="O1241" s="157">
        <v>40421.09652777778</v>
      </c>
      <c r="P1241" s="157">
        <v>40424</v>
      </c>
      <c r="Q1241" s="157">
        <v>40424.631249999999</v>
      </c>
      <c r="R1241" s="172" t="s">
        <v>2795</v>
      </c>
      <c r="S1241" s="215">
        <f t="shared" si="227"/>
        <v>2.9034722222204437</v>
      </c>
      <c r="T1241" s="215">
        <f t="shared" si="228"/>
        <v>3.5791666666627862</v>
      </c>
      <c r="U1241">
        <f t="shared" si="229"/>
        <v>17.420833333322662</v>
      </c>
      <c r="V1241"/>
      <c r="W1241">
        <v>1720</v>
      </c>
      <c r="X1241" s="162" t="s">
        <v>2796</v>
      </c>
    </row>
    <row r="1242" spans="1:24">
      <c r="A1242" t="s">
        <v>18</v>
      </c>
      <c r="B1242" t="s">
        <v>2797</v>
      </c>
      <c r="C1242" s="28" t="s">
        <v>904</v>
      </c>
      <c r="D1242" s="119" t="s">
        <v>466</v>
      </c>
      <c r="E1242" t="s">
        <v>905</v>
      </c>
      <c r="F1242" t="s">
        <v>801</v>
      </c>
      <c r="G1242" s="119" t="s">
        <v>802</v>
      </c>
      <c r="H1242" s="119" t="s">
        <v>898</v>
      </c>
      <c r="I1242" s="139">
        <v>45.9</v>
      </c>
      <c r="J1242" s="140">
        <v>-129.9</v>
      </c>
      <c r="K1242" s="2">
        <v>10</v>
      </c>
      <c r="L1242" s="38">
        <v>2010</v>
      </c>
      <c r="M1242" t="s">
        <v>2797</v>
      </c>
      <c r="N1242" s="157">
        <v>40418.961805555555</v>
      </c>
      <c r="O1242" s="157">
        <v>40418.997916666667</v>
      </c>
      <c r="P1242" s="157">
        <v>40419.581250000003</v>
      </c>
      <c r="Q1242" s="157">
        <v>40419.638888888891</v>
      </c>
      <c r="R1242" s="172" t="s">
        <v>1909</v>
      </c>
      <c r="S1242" s="215">
        <f t="shared" si="227"/>
        <v>0.58333333333575865</v>
      </c>
      <c r="T1242" s="215">
        <f t="shared" si="228"/>
        <v>0.67708333333575865</v>
      </c>
      <c r="U1242">
        <f t="shared" si="229"/>
        <v>3.5000000000145519</v>
      </c>
      <c r="V1242"/>
      <c r="W1242">
        <v>1543</v>
      </c>
      <c r="X1242"/>
    </row>
    <row r="1243" spans="1:24">
      <c r="A1243" t="s">
        <v>18</v>
      </c>
      <c r="B1243" t="s">
        <v>2798</v>
      </c>
      <c r="C1243" s="28" t="s">
        <v>904</v>
      </c>
      <c r="D1243" s="119" t="s">
        <v>466</v>
      </c>
      <c r="E1243" t="s">
        <v>905</v>
      </c>
      <c r="F1243" t="s">
        <v>801</v>
      </c>
      <c r="G1243" s="119" t="s">
        <v>802</v>
      </c>
      <c r="H1243" s="119" t="s">
        <v>898</v>
      </c>
      <c r="I1243" s="139">
        <v>45.9</v>
      </c>
      <c r="J1243" s="140">
        <v>-129.9</v>
      </c>
      <c r="K1243" s="2">
        <v>10</v>
      </c>
      <c r="L1243" s="38">
        <v>2010</v>
      </c>
      <c r="M1243" t="s">
        <v>2798</v>
      </c>
      <c r="N1243" s="157">
        <v>40417.828472222223</v>
      </c>
      <c r="O1243" s="157">
        <v>40417.868055555555</v>
      </c>
      <c r="P1243" s="157">
        <v>40418.577777777777</v>
      </c>
      <c r="Q1243" s="157">
        <v>40418.634722222225</v>
      </c>
      <c r="R1243" s="172" t="s">
        <v>2799</v>
      </c>
      <c r="S1243" s="215">
        <f t="shared" si="227"/>
        <v>0.70972222222189885</v>
      </c>
      <c r="T1243" s="215">
        <f t="shared" si="228"/>
        <v>0.80625000000145519</v>
      </c>
      <c r="U1243">
        <f t="shared" si="229"/>
        <v>4.2583333333313931</v>
      </c>
      <c r="V1243"/>
      <c r="W1243">
        <v>1535</v>
      </c>
      <c r="X1243"/>
    </row>
    <row r="1244" spans="1:24">
      <c r="A1244" t="s">
        <v>18</v>
      </c>
      <c r="B1244" t="s">
        <v>2800</v>
      </c>
      <c r="C1244" t="s">
        <v>895</v>
      </c>
      <c r="D1244" s="119" t="s">
        <v>466</v>
      </c>
      <c r="E1244" s="119" t="s">
        <v>896</v>
      </c>
      <c r="F1244" s="119" t="s">
        <v>2801</v>
      </c>
      <c r="G1244" s="119" t="s">
        <v>802</v>
      </c>
      <c r="H1244" s="119" t="s">
        <v>898</v>
      </c>
      <c r="I1244" s="139">
        <v>45.9</v>
      </c>
      <c r="J1244" s="140">
        <v>-129.9</v>
      </c>
      <c r="K1244" s="2">
        <v>9</v>
      </c>
      <c r="L1244" s="38">
        <v>2010</v>
      </c>
      <c r="M1244" t="s">
        <v>2800</v>
      </c>
      <c r="N1244" s="157">
        <v>40412.026388888888</v>
      </c>
      <c r="O1244" s="157">
        <v>40412.068055555559</v>
      </c>
      <c r="P1244" s="157">
        <v>40412.729166666664</v>
      </c>
      <c r="Q1244" s="157">
        <v>40412.773611111108</v>
      </c>
      <c r="R1244" s="2" t="s">
        <v>2802</v>
      </c>
      <c r="S1244" s="215">
        <f t="shared" ref="S1244:S1266" si="230">P1244 - O1244</f>
        <v>0.66111111110512866</v>
      </c>
      <c r="T1244" s="215">
        <f t="shared" ref="T1244:T1266" si="231">Q1244 - N1244</f>
        <v>0.74722222222044365</v>
      </c>
      <c r="U1244">
        <f t="shared" ref="U1244:U1266" si="232">((VALUE(S1244)) * 24) * 0.25</f>
        <v>3.9666666666307719</v>
      </c>
      <c r="V1244"/>
      <c r="W1244">
        <v>1541</v>
      </c>
      <c r="X1244" s="155" t="s">
        <v>2803</v>
      </c>
    </row>
    <row r="1245" spans="1:24" ht="16">
      <c r="A1245" t="s">
        <v>18</v>
      </c>
      <c r="B1245" t="s">
        <v>2804</v>
      </c>
      <c r="C1245" t="s">
        <v>895</v>
      </c>
      <c r="D1245" s="119" t="s">
        <v>466</v>
      </c>
      <c r="E1245" s="119" t="s">
        <v>896</v>
      </c>
      <c r="F1245" s="119" t="s">
        <v>2801</v>
      </c>
      <c r="G1245" s="119" t="s">
        <v>802</v>
      </c>
      <c r="H1245" s="119" t="s">
        <v>898</v>
      </c>
      <c r="I1245" s="139">
        <v>45.9</v>
      </c>
      <c r="J1245" s="140">
        <v>-129.9</v>
      </c>
      <c r="K1245" s="2">
        <v>9</v>
      </c>
      <c r="L1245" s="38">
        <v>2010</v>
      </c>
      <c r="M1245" t="s">
        <v>2804</v>
      </c>
      <c r="N1245" s="157">
        <v>40410.834722222222</v>
      </c>
      <c r="O1245" s="157">
        <v>40410.869444444441</v>
      </c>
      <c r="P1245" s="191">
        <v>40411.254861111112</v>
      </c>
      <c r="Q1245" s="157">
        <v>40411.29583333333</v>
      </c>
      <c r="R1245" s="2" t="s">
        <v>2805</v>
      </c>
      <c r="S1245" s="215">
        <f t="shared" si="230"/>
        <v>0.38541666667151731</v>
      </c>
      <c r="T1245" s="215">
        <f t="shared" si="231"/>
        <v>0.46111111110803904</v>
      </c>
      <c r="U1245">
        <f t="shared" si="232"/>
        <v>2.3125000000291038</v>
      </c>
      <c r="V1245"/>
      <c r="W1245">
        <v>1543</v>
      </c>
      <c r="X1245" s="155" t="s">
        <v>2806</v>
      </c>
    </row>
    <row r="1246" spans="1:24">
      <c r="A1246" t="s">
        <v>18</v>
      </c>
      <c r="B1246" t="s">
        <v>2807</v>
      </c>
      <c r="C1246" t="s">
        <v>895</v>
      </c>
      <c r="D1246" s="119" t="s">
        <v>466</v>
      </c>
      <c r="E1246" s="119" t="s">
        <v>896</v>
      </c>
      <c r="F1246" s="119" t="s">
        <v>2801</v>
      </c>
      <c r="G1246" s="119" t="s">
        <v>802</v>
      </c>
      <c r="H1246" s="119" t="s">
        <v>898</v>
      </c>
      <c r="I1246" s="139">
        <v>45.9</v>
      </c>
      <c r="J1246" s="140">
        <v>-129.9</v>
      </c>
      <c r="K1246" s="2">
        <v>9</v>
      </c>
      <c r="L1246" s="38">
        <v>2010</v>
      </c>
      <c r="M1246" t="s">
        <v>2807</v>
      </c>
      <c r="N1246" s="157">
        <v>40409.155555555553</v>
      </c>
      <c r="O1246" s="157">
        <v>40409.195833333331</v>
      </c>
      <c r="P1246" s="157">
        <v>40410.305555555555</v>
      </c>
      <c r="Q1246" s="157">
        <v>40410.347222222219</v>
      </c>
      <c r="R1246" s="2" t="s">
        <v>2808</v>
      </c>
      <c r="S1246" s="215">
        <f t="shared" si="230"/>
        <v>1.109722222223354</v>
      </c>
      <c r="T1246" s="215">
        <f t="shared" si="231"/>
        <v>1.1916666666656965</v>
      </c>
      <c r="U1246">
        <f t="shared" si="232"/>
        <v>6.6583333333401242</v>
      </c>
      <c r="V1246"/>
      <c r="W1246">
        <v>1521</v>
      </c>
      <c r="X1246" s="155" t="s">
        <v>2809</v>
      </c>
    </row>
    <row r="1247" spans="1:24">
      <c r="A1247" t="s">
        <v>18</v>
      </c>
      <c r="B1247" t="s">
        <v>2810</v>
      </c>
      <c r="C1247" t="s">
        <v>895</v>
      </c>
      <c r="D1247" s="119" t="s">
        <v>466</v>
      </c>
      <c r="E1247" s="119" t="s">
        <v>896</v>
      </c>
      <c r="F1247" s="119" t="s">
        <v>2801</v>
      </c>
      <c r="G1247" s="119" t="s">
        <v>802</v>
      </c>
      <c r="H1247" s="119" t="s">
        <v>898</v>
      </c>
      <c r="I1247" s="139">
        <v>45.9</v>
      </c>
      <c r="J1247" s="140">
        <v>-129.9</v>
      </c>
      <c r="K1247" s="2">
        <v>9</v>
      </c>
      <c r="L1247" s="38">
        <v>2010</v>
      </c>
      <c r="M1247" t="s">
        <v>2810</v>
      </c>
      <c r="N1247" s="157">
        <v>40407.822222222225</v>
      </c>
      <c r="O1247" s="157">
        <v>40407.865277777775</v>
      </c>
      <c r="P1247" s="157">
        <v>40408.609722222223</v>
      </c>
      <c r="Q1247" s="157">
        <v>40408.652777777781</v>
      </c>
      <c r="R1247" s="2" t="s">
        <v>2805</v>
      </c>
      <c r="S1247" s="215">
        <f t="shared" si="230"/>
        <v>0.74444444444816327</v>
      </c>
      <c r="T1247" s="215">
        <f t="shared" si="231"/>
        <v>0.83055555555620231</v>
      </c>
      <c r="U1247">
        <f t="shared" si="232"/>
        <v>4.4666666666889796</v>
      </c>
      <c r="V1247"/>
      <c r="W1247">
        <v>1544</v>
      </c>
      <c r="X1247"/>
    </row>
    <row r="1248" spans="1:24">
      <c r="A1248" t="s">
        <v>18</v>
      </c>
      <c r="B1248" t="s">
        <v>2811</v>
      </c>
      <c r="C1248" t="s">
        <v>895</v>
      </c>
      <c r="D1248" s="119" t="s">
        <v>466</v>
      </c>
      <c r="E1248" s="119" t="s">
        <v>896</v>
      </c>
      <c r="F1248" s="119" t="s">
        <v>2801</v>
      </c>
      <c r="G1248" s="119" t="s">
        <v>802</v>
      </c>
      <c r="H1248" s="119" t="s">
        <v>898</v>
      </c>
      <c r="I1248" s="139">
        <v>45.9</v>
      </c>
      <c r="J1248" s="140">
        <v>-129.9</v>
      </c>
      <c r="K1248" s="2">
        <v>9</v>
      </c>
      <c r="L1248" s="38">
        <v>2010</v>
      </c>
      <c r="M1248" t="s">
        <v>2811</v>
      </c>
      <c r="N1248" s="157">
        <v>40404.127083333333</v>
      </c>
      <c r="O1248" s="157">
        <v>40404.166666666664</v>
      </c>
      <c r="P1248" s="157">
        <v>40406.614583333336</v>
      </c>
      <c r="Q1248" s="157">
        <v>40406.66778935185</v>
      </c>
      <c r="R1248" s="2" t="s">
        <v>2812</v>
      </c>
      <c r="S1248" s="215">
        <f t="shared" si="230"/>
        <v>2.4479166666715173</v>
      </c>
      <c r="T1248" s="215">
        <f t="shared" si="231"/>
        <v>2.5407060185170849</v>
      </c>
      <c r="U1248">
        <f t="shared" si="232"/>
        <v>14.687500000029104</v>
      </c>
      <c r="V1248"/>
      <c r="W1248">
        <v>1543</v>
      </c>
      <c r="X1248" t="s">
        <v>2813</v>
      </c>
    </row>
    <row r="1249" spans="1:24">
      <c r="A1249" t="s">
        <v>18</v>
      </c>
      <c r="B1249" t="s">
        <v>2814</v>
      </c>
      <c r="C1249" t="s">
        <v>895</v>
      </c>
      <c r="D1249" s="119" t="s">
        <v>466</v>
      </c>
      <c r="E1249" s="119" t="s">
        <v>896</v>
      </c>
      <c r="F1249" s="119" t="s">
        <v>2801</v>
      </c>
      <c r="G1249" s="119" t="s">
        <v>802</v>
      </c>
      <c r="H1249" s="119" t="s">
        <v>898</v>
      </c>
      <c r="I1249" s="139">
        <v>45.9</v>
      </c>
      <c r="J1249" s="140">
        <v>-129.9</v>
      </c>
      <c r="K1249" s="2">
        <v>9</v>
      </c>
      <c r="L1249" s="38">
        <v>2010</v>
      </c>
      <c r="M1249" t="s">
        <v>2814</v>
      </c>
      <c r="N1249" s="157">
        <v>40399.63957175926</v>
      </c>
      <c r="O1249" s="157">
        <v>40399.692916666667</v>
      </c>
      <c r="P1249" s="157">
        <v>40401.081250000003</v>
      </c>
      <c r="Q1249" s="157">
        <v>40401.129166666666</v>
      </c>
      <c r="R1249" s="2" t="s">
        <v>2805</v>
      </c>
      <c r="S1249" s="215">
        <f t="shared" si="230"/>
        <v>1.3883333333360497</v>
      </c>
      <c r="T1249" s="215">
        <f t="shared" si="231"/>
        <v>1.4895949074052623</v>
      </c>
      <c r="U1249">
        <f t="shared" si="232"/>
        <v>8.3300000000162981</v>
      </c>
      <c r="V1249"/>
      <c r="W1249">
        <v>1560</v>
      </c>
      <c r="X1249" s="155" t="s">
        <v>2815</v>
      </c>
    </row>
    <row r="1250" spans="1:24" ht="14">
      <c r="A1250" t="s">
        <v>18</v>
      </c>
      <c r="B1250" t="s">
        <v>2816</v>
      </c>
      <c r="C1250" t="s">
        <v>895</v>
      </c>
      <c r="D1250" s="119" t="s">
        <v>466</v>
      </c>
      <c r="E1250" s="119" t="s">
        <v>896</v>
      </c>
      <c r="F1250" s="119" t="s">
        <v>2801</v>
      </c>
      <c r="G1250" s="119" t="s">
        <v>802</v>
      </c>
      <c r="H1250" s="119" t="s">
        <v>898</v>
      </c>
      <c r="I1250" s="139">
        <v>44.5</v>
      </c>
      <c r="J1250" s="140">
        <v>-125.1</v>
      </c>
      <c r="K1250" s="2">
        <v>10</v>
      </c>
      <c r="L1250" s="38">
        <v>2010</v>
      </c>
      <c r="M1250" t="s">
        <v>2816</v>
      </c>
      <c r="N1250" s="157">
        <v>40396.029166666667</v>
      </c>
      <c r="O1250" s="157">
        <v>40396.056944444441</v>
      </c>
      <c r="P1250" s="157">
        <v>40397.07708333333</v>
      </c>
      <c r="Q1250" s="157">
        <v>40397.112500000003</v>
      </c>
      <c r="R1250" s="2" t="s">
        <v>2817</v>
      </c>
      <c r="S1250" s="215">
        <f t="shared" si="230"/>
        <v>1.0201388888890506</v>
      </c>
      <c r="T1250" s="215">
        <f t="shared" si="231"/>
        <v>1.0833333333357587</v>
      </c>
      <c r="U1250">
        <f t="shared" si="232"/>
        <v>6.1208333333343035</v>
      </c>
      <c r="V1250"/>
      <c r="W1250">
        <v>779</v>
      </c>
      <c r="X1250" s="158" t="s">
        <v>2818</v>
      </c>
    </row>
    <row r="1251" spans="1:24">
      <c r="A1251" t="s">
        <v>18</v>
      </c>
      <c r="B1251" t="s">
        <v>2819</v>
      </c>
      <c r="C1251" t="s">
        <v>895</v>
      </c>
      <c r="D1251" s="119" t="s">
        <v>466</v>
      </c>
      <c r="E1251" s="119" t="s">
        <v>896</v>
      </c>
      <c r="F1251" s="119" t="s">
        <v>2801</v>
      </c>
      <c r="G1251" s="119" t="s">
        <v>802</v>
      </c>
      <c r="H1251" s="119" t="s">
        <v>898</v>
      </c>
      <c r="I1251" s="139">
        <v>44.5</v>
      </c>
      <c r="J1251" s="140">
        <v>-125.1</v>
      </c>
      <c r="K1251" s="2">
        <v>10</v>
      </c>
      <c r="L1251" s="38">
        <v>2010</v>
      </c>
      <c r="M1251" t="s">
        <v>2819</v>
      </c>
      <c r="N1251" s="157">
        <v>40393.941666666666</v>
      </c>
      <c r="O1251" s="157">
        <v>40393.96875</v>
      </c>
      <c r="P1251" s="157">
        <v>40395.332638888889</v>
      </c>
      <c r="Q1251" s="157">
        <v>40395.366666666669</v>
      </c>
      <c r="R1251" s="2" t="s">
        <v>2817</v>
      </c>
      <c r="S1251" s="215">
        <f t="shared" si="230"/>
        <v>1.3638888888890506</v>
      </c>
      <c r="T1251" s="215">
        <f t="shared" si="231"/>
        <v>1.4250000000029104</v>
      </c>
      <c r="U1251">
        <f t="shared" si="232"/>
        <v>8.1833333333343035</v>
      </c>
      <c r="V1251"/>
      <c r="W1251">
        <v>810</v>
      </c>
      <c r="X1251" s="155" t="s">
        <v>2820</v>
      </c>
    </row>
    <row r="1252" spans="1:24">
      <c r="A1252" t="s">
        <v>18</v>
      </c>
      <c r="B1252" t="s">
        <v>2821</v>
      </c>
      <c r="C1252" t="s">
        <v>895</v>
      </c>
      <c r="D1252" s="119" t="s">
        <v>466</v>
      </c>
      <c r="E1252" s="119" t="s">
        <v>896</v>
      </c>
      <c r="F1252" s="119" t="s">
        <v>2801</v>
      </c>
      <c r="G1252" s="119" t="s">
        <v>802</v>
      </c>
      <c r="H1252" s="119" t="s">
        <v>898</v>
      </c>
      <c r="I1252" s="139">
        <v>44.5</v>
      </c>
      <c r="J1252" s="140">
        <v>-125.1</v>
      </c>
      <c r="K1252" s="2">
        <v>10</v>
      </c>
      <c r="L1252" s="38">
        <v>2010</v>
      </c>
      <c r="M1252" t="s">
        <v>2821</v>
      </c>
      <c r="N1252" s="157">
        <v>40392.86041666667</v>
      </c>
      <c r="O1252" s="157">
        <v>40392.880555555559</v>
      </c>
      <c r="P1252" s="157">
        <v>40393.28125</v>
      </c>
      <c r="Q1252" s="126" t="s">
        <v>2822</v>
      </c>
      <c r="R1252" s="2" t="s">
        <v>2817</v>
      </c>
      <c r="S1252" s="215">
        <f t="shared" si="230"/>
        <v>0.40069444444088731</v>
      </c>
      <c r="T1252" s="215">
        <f t="shared" si="231"/>
        <v>0.44374999999854481</v>
      </c>
      <c r="U1252">
        <f t="shared" si="232"/>
        <v>2.4041666666453239</v>
      </c>
      <c r="V1252"/>
      <c r="W1252">
        <v>781</v>
      </c>
      <c r="X1252" t="s">
        <v>2823</v>
      </c>
    </row>
    <row r="1253" spans="1:24" ht="14">
      <c r="A1253" t="s">
        <v>18</v>
      </c>
      <c r="B1253" t="s">
        <v>2824</v>
      </c>
      <c r="C1253" t="s">
        <v>895</v>
      </c>
      <c r="D1253" s="119" t="s">
        <v>466</v>
      </c>
      <c r="E1253" s="119" t="s">
        <v>896</v>
      </c>
      <c r="F1253" s="119" t="s">
        <v>2801</v>
      </c>
      <c r="G1253" s="119" t="s">
        <v>802</v>
      </c>
      <c r="H1253" s="119" t="s">
        <v>898</v>
      </c>
      <c r="I1253" s="139">
        <v>44.5</v>
      </c>
      <c r="J1253" s="140">
        <v>-125.1</v>
      </c>
      <c r="K1253" s="2">
        <v>10</v>
      </c>
      <c r="L1253" s="38">
        <v>2010</v>
      </c>
      <c r="M1253" t="s">
        <v>2824</v>
      </c>
      <c r="N1253" s="157">
        <v>40391.886805555558</v>
      </c>
      <c r="O1253" s="157">
        <v>40391.905555555553</v>
      </c>
      <c r="P1253" s="157">
        <v>40392.218055555553</v>
      </c>
      <c r="Q1253" s="157">
        <v>40392.243750000001</v>
      </c>
      <c r="R1253" s="2" t="s">
        <v>2825</v>
      </c>
      <c r="S1253" s="215">
        <f t="shared" si="230"/>
        <v>0.3125</v>
      </c>
      <c r="T1253" s="215">
        <f t="shared" si="231"/>
        <v>0.35694444444379769</v>
      </c>
      <c r="U1253">
        <f t="shared" si="232"/>
        <v>1.875</v>
      </c>
      <c r="V1253"/>
      <c r="W1253">
        <v>638</v>
      </c>
      <c r="X1253" s="158" t="s">
        <v>2826</v>
      </c>
    </row>
    <row r="1254" spans="1:24">
      <c r="A1254" t="s">
        <v>18</v>
      </c>
      <c r="B1254" t="s">
        <v>2827</v>
      </c>
      <c r="C1254" t="s">
        <v>895</v>
      </c>
      <c r="D1254" s="119" t="s">
        <v>466</v>
      </c>
      <c r="E1254" s="119" t="s">
        <v>896</v>
      </c>
      <c r="F1254" s="119" t="s">
        <v>2801</v>
      </c>
      <c r="G1254" s="119" t="s">
        <v>802</v>
      </c>
      <c r="H1254" s="119" t="s">
        <v>898</v>
      </c>
      <c r="I1254" s="139">
        <v>44.5</v>
      </c>
      <c r="J1254" s="140">
        <v>-125.1</v>
      </c>
      <c r="K1254" s="2">
        <v>10</v>
      </c>
      <c r="L1254" s="38">
        <v>2010</v>
      </c>
      <c r="M1254" t="s">
        <v>2827</v>
      </c>
      <c r="N1254" s="157">
        <v>40391.799305555556</v>
      </c>
      <c r="O1254" s="157">
        <v>40391.811805555553</v>
      </c>
      <c r="P1254" s="157">
        <v>40391.825694444444</v>
      </c>
      <c r="Q1254" s="157">
        <v>40391.839583333334</v>
      </c>
      <c r="R1254" s="2" t="s">
        <v>2825</v>
      </c>
      <c r="S1254" s="215">
        <f t="shared" si="230"/>
        <v>1.3888888890505768E-2</v>
      </c>
      <c r="T1254" s="215">
        <f t="shared" si="231"/>
        <v>4.0277777778101154E-2</v>
      </c>
      <c r="U1254">
        <f t="shared" si="232"/>
        <v>8.333333334303461E-2</v>
      </c>
      <c r="V1254"/>
      <c r="W1254"/>
      <c r="X1254" s="155" t="s">
        <v>2828</v>
      </c>
    </row>
    <row r="1255" spans="1:24">
      <c r="A1255" t="s">
        <v>18</v>
      </c>
      <c r="B1255" t="s">
        <v>2829</v>
      </c>
      <c r="C1255" t="s">
        <v>895</v>
      </c>
      <c r="D1255" s="119" t="s">
        <v>466</v>
      </c>
      <c r="E1255" s="119" t="s">
        <v>896</v>
      </c>
      <c r="F1255" s="119" t="s">
        <v>2801</v>
      </c>
      <c r="G1255" s="119" t="s">
        <v>802</v>
      </c>
      <c r="H1255" s="119" t="s">
        <v>898</v>
      </c>
      <c r="I1255" s="139">
        <v>44.5</v>
      </c>
      <c r="J1255" s="140">
        <v>-125.1</v>
      </c>
      <c r="K1255" s="2">
        <v>10</v>
      </c>
      <c r="L1255" s="38">
        <v>2010</v>
      </c>
      <c r="M1255" t="s">
        <v>2829</v>
      </c>
      <c r="N1255" s="157">
        <v>40390.027777777781</v>
      </c>
      <c r="O1255" s="157">
        <v>40390.05972222222</v>
      </c>
      <c r="P1255" s="157">
        <v>40391.279861111114</v>
      </c>
      <c r="Q1255" s="157">
        <v>40391.307638888888</v>
      </c>
      <c r="R1255" s="2" t="s">
        <v>2830</v>
      </c>
      <c r="S1255" s="215">
        <f t="shared" si="230"/>
        <v>1.2201388888934162</v>
      </c>
      <c r="T1255" s="215">
        <f t="shared" si="231"/>
        <v>1.2798611111065838</v>
      </c>
      <c r="U1255">
        <f t="shared" si="232"/>
        <v>7.3208333333604969</v>
      </c>
      <c r="V1255"/>
      <c r="W1255">
        <v>816</v>
      </c>
      <c r="X1255" s="155" t="s">
        <v>2831</v>
      </c>
    </row>
    <row r="1256" spans="1:24">
      <c r="A1256" t="s">
        <v>18</v>
      </c>
      <c r="B1256" t="s">
        <v>2832</v>
      </c>
      <c r="C1256" t="s">
        <v>895</v>
      </c>
      <c r="D1256" s="119" t="s">
        <v>466</v>
      </c>
      <c r="E1256" s="119" t="s">
        <v>896</v>
      </c>
      <c r="F1256" s="119" t="s">
        <v>2801</v>
      </c>
      <c r="G1256" s="119" t="s">
        <v>802</v>
      </c>
      <c r="H1256" s="119" t="s">
        <v>898</v>
      </c>
      <c r="I1256" s="139">
        <v>46.8</v>
      </c>
      <c r="J1256" s="140">
        <v>-124.9</v>
      </c>
      <c r="K1256" s="2">
        <v>10</v>
      </c>
      <c r="L1256" s="38">
        <v>2010</v>
      </c>
      <c r="M1256" t="s">
        <v>2832</v>
      </c>
      <c r="N1256" s="157">
        <v>40388.811111111114</v>
      </c>
      <c r="O1256" s="157">
        <v>40388.828472222223</v>
      </c>
      <c r="P1256" s="157">
        <v>40389.071527777778</v>
      </c>
      <c r="Q1256" s="157">
        <v>40389.114583333336</v>
      </c>
      <c r="R1256" s="2" t="s">
        <v>2833</v>
      </c>
      <c r="S1256" s="215">
        <f t="shared" si="230"/>
        <v>0.24305555555474712</v>
      </c>
      <c r="T1256" s="215">
        <f t="shared" si="231"/>
        <v>0.30347222222189885</v>
      </c>
      <c r="U1256">
        <f t="shared" si="232"/>
        <v>1.4583333333284827</v>
      </c>
      <c r="V1256"/>
      <c r="W1256">
        <v>494</v>
      </c>
      <c r="X1256" s="155" t="s">
        <v>2834</v>
      </c>
    </row>
    <row r="1257" spans="1:24">
      <c r="A1257" t="s">
        <v>18</v>
      </c>
      <c r="B1257" t="s">
        <v>2835</v>
      </c>
      <c r="C1257" t="s">
        <v>895</v>
      </c>
      <c r="D1257" s="119" t="s">
        <v>466</v>
      </c>
      <c r="E1257" s="119" t="s">
        <v>896</v>
      </c>
      <c r="F1257" s="119" t="s">
        <v>2801</v>
      </c>
      <c r="G1257" s="119" t="s">
        <v>802</v>
      </c>
      <c r="H1257" s="119" t="s">
        <v>898</v>
      </c>
      <c r="I1257" s="139">
        <v>46.8</v>
      </c>
      <c r="J1257" s="140">
        <v>-124.9</v>
      </c>
      <c r="K1257" s="2">
        <v>10</v>
      </c>
      <c r="L1257" s="38">
        <v>2010</v>
      </c>
      <c r="M1257" t="s">
        <v>2835</v>
      </c>
      <c r="N1257" s="126" t="s">
        <v>2836</v>
      </c>
      <c r="O1257" s="157">
        <v>40388.050000000003</v>
      </c>
      <c r="P1257" s="157">
        <v>40388.129861111112</v>
      </c>
      <c r="Q1257" s="157">
        <v>40388.20416666667</v>
      </c>
      <c r="R1257" s="2" t="s">
        <v>2833</v>
      </c>
      <c r="S1257" s="215">
        <f t="shared" si="230"/>
        <v>7.9861111109494232E-2</v>
      </c>
      <c r="T1257" s="215">
        <f t="shared" si="231"/>
        <v>0.31875000000582077</v>
      </c>
      <c r="U1257">
        <f t="shared" si="232"/>
        <v>0.47916666665696539</v>
      </c>
      <c r="V1257"/>
      <c r="W1257">
        <v>1004</v>
      </c>
      <c r="X1257" s="155" t="s">
        <v>2837</v>
      </c>
    </row>
    <row r="1258" spans="1:24">
      <c r="A1258" t="s">
        <v>18</v>
      </c>
      <c r="B1258" t="s">
        <v>2838</v>
      </c>
      <c r="C1258" t="s">
        <v>889</v>
      </c>
      <c r="D1258" t="s">
        <v>488</v>
      </c>
      <c r="E1258" t="s">
        <v>890</v>
      </c>
      <c r="F1258" t="s">
        <v>2839</v>
      </c>
      <c r="G1258" s="119" t="s">
        <v>273</v>
      </c>
      <c r="H1258" t="s">
        <v>1009</v>
      </c>
      <c r="I1258" s="139">
        <v>47.75</v>
      </c>
      <c r="J1258" s="140">
        <v>-127.75</v>
      </c>
      <c r="K1258" s="2">
        <v>10</v>
      </c>
      <c r="L1258" s="38">
        <v>2010</v>
      </c>
      <c r="M1258" t="s">
        <v>2838</v>
      </c>
      <c r="N1258" s="157">
        <v>40358.811608796299</v>
      </c>
      <c r="O1258" s="157">
        <v>40358.868611111109</v>
      </c>
      <c r="P1258" s="157">
        <v>40359.542361111111</v>
      </c>
      <c r="Q1258" s="157">
        <v>40359.618055555555</v>
      </c>
      <c r="R1258" s="38" t="s">
        <v>2840</v>
      </c>
      <c r="S1258" s="215">
        <f t="shared" si="230"/>
        <v>0.67375000000174623</v>
      </c>
      <c r="T1258" s="215">
        <f t="shared" si="231"/>
        <v>0.80644675925577758</v>
      </c>
      <c r="U1258">
        <f t="shared" si="232"/>
        <v>4.0425000000104774</v>
      </c>
      <c r="V1258"/>
      <c r="W1258">
        <v>2660</v>
      </c>
      <c r="X1258" s="155" t="s">
        <v>2841</v>
      </c>
    </row>
    <row r="1259" spans="1:24" ht="14">
      <c r="A1259" t="s">
        <v>18</v>
      </c>
      <c r="B1259" t="s">
        <v>2842</v>
      </c>
      <c r="C1259" t="s">
        <v>889</v>
      </c>
      <c r="D1259" t="s">
        <v>488</v>
      </c>
      <c r="E1259" t="s">
        <v>890</v>
      </c>
      <c r="F1259" t="s">
        <v>2839</v>
      </c>
      <c r="G1259" s="119" t="s">
        <v>273</v>
      </c>
      <c r="H1259" t="s">
        <v>1009</v>
      </c>
      <c r="I1259" s="139">
        <v>47.75</v>
      </c>
      <c r="J1259" s="140">
        <v>-127.75</v>
      </c>
      <c r="K1259" s="2">
        <v>10</v>
      </c>
      <c r="L1259" s="38">
        <v>2010</v>
      </c>
      <c r="M1259" t="s">
        <v>2842</v>
      </c>
      <c r="N1259" s="157">
        <v>40357.973611111112</v>
      </c>
      <c r="O1259" s="157">
        <v>40358.033356481479</v>
      </c>
      <c r="P1259" s="157">
        <v>40358.414502314816</v>
      </c>
      <c r="Q1259" s="157">
        <v>40358.527118055557</v>
      </c>
      <c r="R1259" s="2" t="s">
        <v>2843</v>
      </c>
      <c r="S1259" s="215">
        <f t="shared" si="230"/>
        <v>0.38114583333663177</v>
      </c>
      <c r="T1259" s="215">
        <f t="shared" si="231"/>
        <v>0.55350694444496185</v>
      </c>
      <c r="U1259">
        <f t="shared" si="232"/>
        <v>2.2868750000197906</v>
      </c>
      <c r="V1259"/>
      <c r="W1259">
        <v>2660</v>
      </c>
      <c r="X1259" s="158" t="s">
        <v>2844</v>
      </c>
    </row>
    <row r="1260" spans="1:24">
      <c r="A1260" t="s">
        <v>18</v>
      </c>
      <c r="B1260" t="s">
        <v>2845</v>
      </c>
      <c r="C1260" t="s">
        <v>889</v>
      </c>
      <c r="D1260" t="s">
        <v>488</v>
      </c>
      <c r="E1260" t="s">
        <v>890</v>
      </c>
      <c r="F1260" t="s">
        <v>2839</v>
      </c>
      <c r="G1260" s="119" t="s">
        <v>273</v>
      </c>
      <c r="H1260" t="s">
        <v>1009</v>
      </c>
      <c r="I1260" s="139">
        <v>47.75</v>
      </c>
      <c r="J1260" s="140">
        <v>-127.75</v>
      </c>
      <c r="K1260" s="2">
        <v>10</v>
      </c>
      <c r="L1260" s="38">
        <v>2010</v>
      </c>
      <c r="M1260" t="s">
        <v>2845</v>
      </c>
      <c r="N1260" s="157">
        <v>40357.1091087963</v>
      </c>
      <c r="O1260" s="157">
        <v>40357.163877314815</v>
      </c>
      <c r="P1260" s="157">
        <v>40357.606851851851</v>
      </c>
      <c r="Q1260" s="157">
        <v>40357.681956018518</v>
      </c>
      <c r="R1260" s="2" t="s">
        <v>2843</v>
      </c>
      <c r="S1260" s="215">
        <f t="shared" si="230"/>
        <v>0.44297453703620704</v>
      </c>
      <c r="T1260" s="215">
        <f t="shared" si="231"/>
        <v>0.57284722221811535</v>
      </c>
      <c r="U1260">
        <f t="shared" si="232"/>
        <v>2.6578472222172422</v>
      </c>
      <c r="V1260"/>
      <c r="W1260">
        <v>2660</v>
      </c>
      <c r="X1260" s="155" t="s">
        <v>2846</v>
      </c>
    </row>
    <row r="1261" spans="1:24">
      <c r="A1261" t="s">
        <v>18</v>
      </c>
      <c r="B1261" t="s">
        <v>2847</v>
      </c>
      <c r="C1261" t="s">
        <v>889</v>
      </c>
      <c r="D1261" t="s">
        <v>488</v>
      </c>
      <c r="E1261" t="s">
        <v>890</v>
      </c>
      <c r="F1261" t="s">
        <v>2839</v>
      </c>
      <c r="G1261" s="119" t="s">
        <v>273</v>
      </c>
      <c r="H1261" t="s">
        <v>1009</v>
      </c>
      <c r="I1261" s="139">
        <v>47.75</v>
      </c>
      <c r="J1261" s="140">
        <v>-127.75</v>
      </c>
      <c r="K1261" s="2">
        <v>10</v>
      </c>
      <c r="L1261" s="38">
        <v>2010</v>
      </c>
      <c r="M1261" t="s">
        <v>2847</v>
      </c>
      <c r="N1261" s="157">
        <v>40356.128854166665</v>
      </c>
      <c r="O1261" s="157">
        <v>40356.182210648149</v>
      </c>
      <c r="P1261" s="157">
        <v>40356.581759259258</v>
      </c>
      <c r="Q1261" s="157">
        <v>40356.694293981483</v>
      </c>
      <c r="R1261" s="2" t="s">
        <v>2848</v>
      </c>
      <c r="S1261" s="215">
        <f t="shared" si="230"/>
        <v>0.39954861110891216</v>
      </c>
      <c r="T1261" s="215">
        <f t="shared" si="231"/>
        <v>0.56543981481809169</v>
      </c>
      <c r="U1261">
        <f t="shared" si="232"/>
        <v>2.3972916666534729</v>
      </c>
      <c r="V1261"/>
      <c r="W1261">
        <v>2609</v>
      </c>
      <c r="X1261"/>
    </row>
    <row r="1262" spans="1:24" ht="14">
      <c r="A1262" t="s">
        <v>18</v>
      </c>
      <c r="B1262" t="s">
        <v>2849</v>
      </c>
      <c r="C1262" t="s">
        <v>889</v>
      </c>
      <c r="D1262" t="s">
        <v>488</v>
      </c>
      <c r="E1262" t="s">
        <v>890</v>
      </c>
      <c r="F1262" t="s">
        <v>2839</v>
      </c>
      <c r="G1262" s="119" t="s">
        <v>273</v>
      </c>
      <c r="H1262" t="s">
        <v>1009</v>
      </c>
      <c r="I1262" s="139">
        <v>47.75</v>
      </c>
      <c r="J1262" s="140">
        <v>-127.75</v>
      </c>
      <c r="K1262" s="2">
        <v>10</v>
      </c>
      <c r="L1262" s="38">
        <v>2010</v>
      </c>
      <c r="M1262" t="s">
        <v>2849</v>
      </c>
      <c r="N1262" s="157">
        <v>40355.126886574071</v>
      </c>
      <c r="O1262" s="157">
        <v>40355.180555555555</v>
      </c>
      <c r="P1262" s="157">
        <v>40355.6875</v>
      </c>
      <c r="Q1262" s="157">
        <v>40355.75</v>
      </c>
      <c r="R1262" s="2" t="s">
        <v>2850</v>
      </c>
      <c r="S1262" s="215">
        <f t="shared" si="230"/>
        <v>0.50694444444525288</v>
      </c>
      <c r="T1262" s="215">
        <f t="shared" si="231"/>
        <v>0.62311342592875008</v>
      </c>
      <c r="U1262">
        <f t="shared" si="232"/>
        <v>3.0416666666715173</v>
      </c>
      <c r="V1262"/>
      <c r="W1262">
        <v>2421</v>
      </c>
      <c r="X1262" s="158" t="s">
        <v>2851</v>
      </c>
    </row>
    <row r="1263" spans="1:24">
      <c r="A1263" t="s">
        <v>18</v>
      </c>
      <c r="B1263" t="s">
        <v>2852</v>
      </c>
      <c r="C1263" t="s">
        <v>889</v>
      </c>
      <c r="D1263" t="s">
        <v>488</v>
      </c>
      <c r="E1263" t="s">
        <v>890</v>
      </c>
      <c r="F1263" t="s">
        <v>2839</v>
      </c>
      <c r="G1263" s="119" t="s">
        <v>273</v>
      </c>
      <c r="H1263" t="s">
        <v>1009</v>
      </c>
      <c r="I1263" s="139">
        <v>47.75</v>
      </c>
      <c r="J1263" s="140">
        <v>-127.75</v>
      </c>
      <c r="K1263" s="2">
        <v>10</v>
      </c>
      <c r="L1263" s="38">
        <v>2010</v>
      </c>
      <c r="M1263" t="s">
        <v>2852</v>
      </c>
      <c r="N1263" s="157">
        <v>40353.914583333331</v>
      </c>
      <c r="O1263" s="157">
        <v>40353.986111111109</v>
      </c>
      <c r="P1263" s="157">
        <v>40354.6</v>
      </c>
      <c r="Q1263" s="157">
        <v>40354.690972222219</v>
      </c>
      <c r="R1263" s="2" t="s">
        <v>2843</v>
      </c>
      <c r="S1263" s="215">
        <f t="shared" si="230"/>
        <v>0.61388888888905058</v>
      </c>
      <c r="T1263" s="215">
        <f t="shared" si="231"/>
        <v>0.77638888888759539</v>
      </c>
      <c r="U1263">
        <f t="shared" si="232"/>
        <v>3.6833333333343035</v>
      </c>
      <c r="V1263"/>
      <c r="W1263">
        <v>2659</v>
      </c>
      <c r="X1263"/>
    </row>
    <row r="1264" spans="1:24">
      <c r="A1264" t="s">
        <v>18</v>
      </c>
      <c r="B1264" t="s">
        <v>2853</v>
      </c>
      <c r="C1264" t="s">
        <v>889</v>
      </c>
      <c r="D1264" t="s">
        <v>488</v>
      </c>
      <c r="E1264" t="s">
        <v>890</v>
      </c>
      <c r="F1264" t="s">
        <v>2839</v>
      </c>
      <c r="G1264" s="119" t="s">
        <v>273</v>
      </c>
      <c r="H1264" t="s">
        <v>1009</v>
      </c>
      <c r="I1264" s="139">
        <v>47.75</v>
      </c>
      <c r="J1264" s="140">
        <v>-127.75</v>
      </c>
      <c r="K1264" s="2">
        <v>10</v>
      </c>
      <c r="L1264" s="38">
        <v>2010</v>
      </c>
      <c r="M1264" t="s">
        <v>2853</v>
      </c>
      <c r="N1264" s="157">
        <v>40353.143055555556</v>
      </c>
      <c r="O1264" s="157">
        <v>40353.200694444444</v>
      </c>
      <c r="P1264" s="157">
        <v>40353.420138888891</v>
      </c>
      <c r="Q1264" s="157">
        <v>40353.48333333333</v>
      </c>
      <c r="R1264" s="2" t="s">
        <v>2840</v>
      </c>
      <c r="S1264" s="215">
        <f t="shared" si="230"/>
        <v>0.21944444444670808</v>
      </c>
      <c r="T1264" s="215">
        <f t="shared" si="231"/>
        <v>0.34027777777373558</v>
      </c>
      <c r="U1264">
        <f t="shared" si="232"/>
        <v>1.3166666666802485</v>
      </c>
      <c r="V1264"/>
      <c r="W1264">
        <v>2610</v>
      </c>
      <c r="X1264"/>
    </row>
    <row r="1265" spans="1:25">
      <c r="A1265" t="s">
        <v>18</v>
      </c>
      <c r="B1265" t="s">
        <v>2854</v>
      </c>
      <c r="C1265" t="s">
        <v>889</v>
      </c>
      <c r="D1265" t="s">
        <v>488</v>
      </c>
      <c r="E1265" t="s">
        <v>890</v>
      </c>
      <c r="F1265" t="s">
        <v>2839</v>
      </c>
      <c r="G1265" s="119" t="s">
        <v>273</v>
      </c>
      <c r="H1265" t="s">
        <v>1009</v>
      </c>
      <c r="I1265" s="139">
        <v>47.75</v>
      </c>
      <c r="J1265" s="140">
        <v>-127.75</v>
      </c>
      <c r="K1265" s="2">
        <v>10</v>
      </c>
      <c r="L1265" s="38">
        <v>2010</v>
      </c>
      <c r="M1265" t="s">
        <v>2854</v>
      </c>
      <c r="N1265" s="157">
        <v>40351.812847222223</v>
      </c>
      <c r="O1265" s="157">
        <v>40351.890833333331</v>
      </c>
      <c r="P1265" s="157">
        <v>40352.545277777775</v>
      </c>
      <c r="Q1265" s="157">
        <v>40352.632916666669</v>
      </c>
      <c r="R1265" s="2" t="s">
        <v>2840</v>
      </c>
      <c r="S1265" s="215">
        <f t="shared" si="230"/>
        <v>0.65444444444437977</v>
      </c>
      <c r="T1265" s="215">
        <f t="shared" si="231"/>
        <v>0.82006944444583496</v>
      </c>
      <c r="U1265">
        <f t="shared" si="232"/>
        <v>3.9266666666662786</v>
      </c>
      <c r="V1265"/>
      <c r="W1265">
        <v>2660</v>
      </c>
      <c r="X1265"/>
    </row>
    <row r="1266" spans="1:25">
      <c r="A1266" t="s">
        <v>18</v>
      </c>
      <c r="B1266" t="s">
        <v>2855</v>
      </c>
      <c r="C1266" t="s">
        <v>889</v>
      </c>
      <c r="D1266" t="s">
        <v>488</v>
      </c>
      <c r="E1266" t="s">
        <v>890</v>
      </c>
      <c r="F1266" t="s">
        <v>2839</v>
      </c>
      <c r="G1266" s="119" t="s">
        <v>273</v>
      </c>
      <c r="H1266" t="s">
        <v>1009</v>
      </c>
      <c r="I1266" s="139">
        <v>47.75</v>
      </c>
      <c r="J1266" s="140">
        <v>-127.75</v>
      </c>
      <c r="K1266" s="2">
        <v>10</v>
      </c>
      <c r="L1266" s="38">
        <v>2010</v>
      </c>
      <c r="M1266" t="s">
        <v>2855</v>
      </c>
      <c r="N1266" s="126" t="s">
        <v>2856</v>
      </c>
      <c r="O1266" s="157">
        <v>40348.416388888887</v>
      </c>
      <c r="P1266" s="157">
        <v>40349.700231481482</v>
      </c>
      <c r="Q1266" s="157" t="s">
        <v>2857</v>
      </c>
      <c r="R1266" s="2" t="s">
        <v>2840</v>
      </c>
      <c r="S1266" s="215">
        <f t="shared" si="230"/>
        <v>1.2838425925947377</v>
      </c>
      <c r="T1266" s="215">
        <f t="shared" si="231"/>
        <v>1.4784722222248092</v>
      </c>
      <c r="U1266">
        <f t="shared" si="232"/>
        <v>7.7030555555684259</v>
      </c>
      <c r="V1266"/>
      <c r="W1266">
        <v>2660</v>
      </c>
      <c r="X1266" s="155" t="s">
        <v>2858</v>
      </c>
    </row>
    <row r="1267" spans="1:25">
      <c r="A1267" t="s">
        <v>18</v>
      </c>
      <c r="B1267" t="s">
        <v>2859</v>
      </c>
      <c r="C1267" t="s">
        <v>889</v>
      </c>
      <c r="D1267" t="s">
        <v>488</v>
      </c>
      <c r="E1267" t="s">
        <v>890</v>
      </c>
      <c r="F1267" t="s">
        <v>2839</v>
      </c>
      <c r="G1267" s="119" t="s">
        <v>273</v>
      </c>
      <c r="H1267" t="s">
        <v>1009</v>
      </c>
      <c r="I1267" s="139">
        <v>47.75</v>
      </c>
      <c r="J1267" s="140">
        <v>-127.75</v>
      </c>
      <c r="K1267" s="2">
        <v>10</v>
      </c>
      <c r="L1267" s="38">
        <v>2010</v>
      </c>
      <c r="M1267" t="s">
        <v>2859</v>
      </c>
      <c r="N1267" t="s">
        <v>893</v>
      </c>
      <c r="O1267" t="s">
        <v>893</v>
      </c>
      <c r="P1267" t="s">
        <v>2860</v>
      </c>
      <c r="Q1267" t="s">
        <v>2860</v>
      </c>
      <c r="R1267" s="2" t="s">
        <v>1009</v>
      </c>
      <c r="S1267" s="215">
        <v>0</v>
      </c>
      <c r="T1267" s="215">
        <v>0</v>
      </c>
      <c r="U1267">
        <v>0</v>
      </c>
      <c r="V1267">
        <v>0</v>
      </c>
      <c r="W1267">
        <v>0</v>
      </c>
      <c r="X1267" t="s">
        <v>2861</v>
      </c>
    </row>
    <row r="1268" spans="1:25">
      <c r="A1268" t="s">
        <v>18</v>
      </c>
      <c r="B1268" t="s">
        <v>2862</v>
      </c>
      <c r="C1268" t="s">
        <v>887</v>
      </c>
      <c r="D1268" t="s">
        <v>883</v>
      </c>
      <c r="E1268" t="s">
        <v>888</v>
      </c>
      <c r="F1268" t="s">
        <v>801</v>
      </c>
      <c r="G1268" t="s">
        <v>340</v>
      </c>
      <c r="H1268" t="s">
        <v>2863</v>
      </c>
      <c r="I1268">
        <v>18</v>
      </c>
      <c r="J1268">
        <v>144</v>
      </c>
      <c r="K1268" s="38" t="s">
        <v>2864</v>
      </c>
      <c r="L1268" s="38">
        <v>2010</v>
      </c>
      <c r="M1268" t="s">
        <v>2862</v>
      </c>
      <c r="N1268" t="s">
        <v>2865</v>
      </c>
      <c r="O1268" t="s">
        <v>2866</v>
      </c>
      <c r="P1268" t="s">
        <v>2867</v>
      </c>
      <c r="Q1268" t="s">
        <v>2868</v>
      </c>
      <c r="R1268" t="s">
        <v>2863</v>
      </c>
      <c r="S1268" s="215">
        <f t="shared" ref="S1268:S1331" si="233">P1268 - O1268</f>
        <v>0.44236111111240461</v>
      </c>
      <c r="T1268" s="215">
        <f t="shared" ref="T1268:T1331" si="234">Q1268 - N1268</f>
        <v>0.49652777778101154</v>
      </c>
      <c r="U1268">
        <f t="shared" ref="U1268:U1331" si="235">((VALUE(S1268)) * 24) * 0.25</f>
        <v>2.6541666666744277</v>
      </c>
      <c r="V1268"/>
      <c r="W1268">
        <v>698</v>
      </c>
      <c r="X1268"/>
    </row>
    <row r="1269" spans="1:25">
      <c r="A1269" t="s">
        <v>18</v>
      </c>
      <c r="B1269" t="s">
        <v>2869</v>
      </c>
      <c r="C1269" t="s">
        <v>887</v>
      </c>
      <c r="D1269" t="s">
        <v>883</v>
      </c>
      <c r="E1269" t="s">
        <v>888</v>
      </c>
      <c r="F1269" t="s">
        <v>801</v>
      </c>
      <c r="G1269" t="s">
        <v>340</v>
      </c>
      <c r="H1269" t="s">
        <v>2863</v>
      </c>
      <c r="I1269">
        <v>18</v>
      </c>
      <c r="J1269">
        <v>144</v>
      </c>
      <c r="K1269" s="38" t="s">
        <v>2864</v>
      </c>
      <c r="L1269" s="38" t="s">
        <v>2870</v>
      </c>
      <c r="M1269" t="s">
        <v>2869</v>
      </c>
      <c r="N1269" t="s">
        <v>2871</v>
      </c>
      <c r="O1269" t="s">
        <v>2872</v>
      </c>
      <c r="P1269" t="s">
        <v>2873</v>
      </c>
      <c r="Q1269" t="s">
        <v>2874</v>
      </c>
      <c r="R1269" t="s">
        <v>2863</v>
      </c>
      <c r="S1269" s="215">
        <f t="shared" si="233"/>
        <v>0.44513888889196096</v>
      </c>
      <c r="T1269" s="215">
        <f t="shared" si="234"/>
        <v>0.49652777777373558</v>
      </c>
      <c r="U1269">
        <f t="shared" si="235"/>
        <v>2.6708333333517658</v>
      </c>
      <c r="V1269"/>
      <c r="W1269">
        <v>603</v>
      </c>
      <c r="X1269" s="155" t="s">
        <v>2875</v>
      </c>
    </row>
    <row r="1270" spans="1:25">
      <c r="A1270" t="s">
        <v>18</v>
      </c>
      <c r="B1270" t="s">
        <v>2876</v>
      </c>
      <c r="C1270" t="s">
        <v>887</v>
      </c>
      <c r="D1270" t="s">
        <v>883</v>
      </c>
      <c r="E1270" t="s">
        <v>888</v>
      </c>
      <c r="F1270" t="s">
        <v>801</v>
      </c>
      <c r="G1270" t="s">
        <v>340</v>
      </c>
      <c r="H1270" t="s">
        <v>2863</v>
      </c>
      <c r="I1270">
        <v>18</v>
      </c>
      <c r="J1270">
        <v>144</v>
      </c>
      <c r="K1270" s="38" t="s">
        <v>2864</v>
      </c>
      <c r="L1270" s="38" t="s">
        <v>2870</v>
      </c>
      <c r="M1270" t="s">
        <v>2876</v>
      </c>
      <c r="N1270" t="s">
        <v>2877</v>
      </c>
      <c r="O1270" t="s">
        <v>2878</v>
      </c>
      <c r="P1270" t="s">
        <v>2879</v>
      </c>
      <c r="Q1270" t="s">
        <v>2880</v>
      </c>
      <c r="R1270" t="s">
        <v>2863</v>
      </c>
      <c r="S1270" s="215">
        <f t="shared" si="233"/>
        <v>0.56527777777955635</v>
      </c>
      <c r="T1270" s="215">
        <f t="shared" si="234"/>
        <v>0.61180555555620231</v>
      </c>
      <c r="U1270">
        <f t="shared" si="235"/>
        <v>3.3916666666773381</v>
      </c>
      <c r="V1270"/>
      <c r="W1270">
        <v>727</v>
      </c>
      <c r="X1270" s="155" t="s">
        <v>2881</v>
      </c>
    </row>
    <row r="1271" spans="1:25">
      <c r="A1271" t="s">
        <v>18</v>
      </c>
      <c r="B1271" t="s">
        <v>2882</v>
      </c>
      <c r="C1271" t="s">
        <v>887</v>
      </c>
      <c r="D1271" t="s">
        <v>883</v>
      </c>
      <c r="E1271" t="s">
        <v>888</v>
      </c>
      <c r="F1271" t="s">
        <v>801</v>
      </c>
      <c r="G1271" t="s">
        <v>340</v>
      </c>
      <c r="H1271" t="s">
        <v>2863</v>
      </c>
      <c r="I1271">
        <v>18</v>
      </c>
      <c r="J1271">
        <v>144</v>
      </c>
      <c r="K1271" s="38" t="s">
        <v>2864</v>
      </c>
      <c r="L1271" s="38" t="s">
        <v>2870</v>
      </c>
      <c r="M1271" t="s">
        <v>2882</v>
      </c>
      <c r="N1271" t="s">
        <v>2883</v>
      </c>
      <c r="O1271" t="s">
        <v>2884</v>
      </c>
      <c r="P1271" t="s">
        <v>2885</v>
      </c>
      <c r="Q1271" t="s">
        <v>2886</v>
      </c>
      <c r="R1271" t="s">
        <v>2863</v>
      </c>
      <c r="S1271" s="215">
        <f t="shared" si="233"/>
        <v>0.45763888888905058</v>
      </c>
      <c r="T1271" s="215">
        <f t="shared" si="234"/>
        <v>0.50624999999854481</v>
      </c>
      <c r="U1271">
        <f t="shared" si="235"/>
        <v>2.7458333333343035</v>
      </c>
      <c r="V1271"/>
      <c r="W1271">
        <v>637</v>
      </c>
      <c r="X1271" s="155" t="s">
        <v>2887</v>
      </c>
    </row>
    <row r="1272" spans="1:25">
      <c r="A1272" t="s">
        <v>18</v>
      </c>
      <c r="B1272" t="s">
        <v>2888</v>
      </c>
      <c r="C1272" t="s">
        <v>887</v>
      </c>
      <c r="D1272" t="s">
        <v>883</v>
      </c>
      <c r="E1272" t="s">
        <v>888</v>
      </c>
      <c r="F1272" t="s">
        <v>801</v>
      </c>
      <c r="G1272" t="s">
        <v>340</v>
      </c>
      <c r="H1272" t="s">
        <v>2863</v>
      </c>
      <c r="I1272">
        <v>18</v>
      </c>
      <c r="J1272">
        <v>144</v>
      </c>
      <c r="K1272" s="38" t="s">
        <v>2864</v>
      </c>
      <c r="L1272" s="38" t="s">
        <v>2870</v>
      </c>
      <c r="M1272" t="s">
        <v>2888</v>
      </c>
      <c r="N1272" t="s">
        <v>2889</v>
      </c>
      <c r="O1272" t="s">
        <v>2890</v>
      </c>
      <c r="P1272" t="s">
        <v>2891</v>
      </c>
      <c r="Q1272" t="s">
        <v>2892</v>
      </c>
      <c r="R1272" t="s">
        <v>2863</v>
      </c>
      <c r="S1272" s="215">
        <f t="shared" si="233"/>
        <v>0.40277777777373558</v>
      </c>
      <c r="T1272" s="215">
        <f t="shared" si="234"/>
        <v>0.49375000000145519</v>
      </c>
      <c r="U1272">
        <f t="shared" si="235"/>
        <v>2.4166666666424135</v>
      </c>
      <c r="V1272"/>
      <c r="W1272">
        <v>1864</v>
      </c>
      <c r="X1272" s="155" t="s">
        <v>2893</v>
      </c>
    </row>
    <row r="1273" spans="1:25">
      <c r="A1273" t="s">
        <v>18</v>
      </c>
      <c r="B1273" t="s">
        <v>2894</v>
      </c>
      <c r="C1273" t="s">
        <v>887</v>
      </c>
      <c r="D1273" t="s">
        <v>883</v>
      </c>
      <c r="E1273" t="s">
        <v>888</v>
      </c>
      <c r="F1273" t="s">
        <v>801</v>
      </c>
      <c r="G1273" t="s">
        <v>340</v>
      </c>
      <c r="H1273" t="s">
        <v>2863</v>
      </c>
      <c r="I1273">
        <v>18</v>
      </c>
      <c r="J1273">
        <v>144</v>
      </c>
      <c r="K1273" s="38" t="s">
        <v>2864</v>
      </c>
      <c r="L1273" s="38" t="s">
        <v>2870</v>
      </c>
      <c r="M1273" t="s">
        <v>2894</v>
      </c>
      <c r="N1273" t="s">
        <v>2895</v>
      </c>
      <c r="O1273" t="s">
        <v>2896</v>
      </c>
      <c r="P1273" t="s">
        <v>2897</v>
      </c>
      <c r="Q1273" t="s">
        <v>2898</v>
      </c>
      <c r="R1273" t="s">
        <v>2863</v>
      </c>
      <c r="S1273" s="215">
        <f t="shared" si="233"/>
        <v>0.57638888889050577</v>
      </c>
      <c r="T1273" s="215">
        <f t="shared" si="234"/>
        <v>0.6208333333270275</v>
      </c>
      <c r="U1273">
        <f t="shared" si="235"/>
        <v>3.4583333333430346</v>
      </c>
      <c r="V1273"/>
      <c r="W1273">
        <v>623</v>
      </c>
      <c r="X1273" s="155" t="s">
        <v>2899</v>
      </c>
    </row>
    <row r="1274" spans="1:25">
      <c r="A1274" t="s">
        <v>18</v>
      </c>
      <c r="B1274" t="s">
        <v>2900</v>
      </c>
      <c r="C1274" t="s">
        <v>887</v>
      </c>
      <c r="D1274" t="s">
        <v>883</v>
      </c>
      <c r="E1274" t="s">
        <v>888</v>
      </c>
      <c r="F1274" t="s">
        <v>801</v>
      </c>
      <c r="G1274" t="s">
        <v>340</v>
      </c>
      <c r="H1274" t="s">
        <v>2863</v>
      </c>
      <c r="I1274">
        <v>18</v>
      </c>
      <c r="J1274">
        <v>144</v>
      </c>
      <c r="K1274" s="38" t="s">
        <v>2864</v>
      </c>
      <c r="L1274" s="38" t="s">
        <v>2870</v>
      </c>
      <c r="M1274" t="s">
        <v>2900</v>
      </c>
      <c r="N1274" t="s">
        <v>2901</v>
      </c>
      <c r="O1274" t="s">
        <v>2902</v>
      </c>
      <c r="P1274" t="s">
        <v>2903</v>
      </c>
      <c r="Q1274" t="s">
        <v>2904</v>
      </c>
      <c r="R1274" t="s">
        <v>2863</v>
      </c>
      <c r="S1274" s="215">
        <f t="shared" si="233"/>
        <v>0.4375</v>
      </c>
      <c r="T1274" s="215">
        <f t="shared" si="234"/>
        <v>0.48749999999563443</v>
      </c>
      <c r="U1274">
        <f t="shared" si="235"/>
        <v>2.625</v>
      </c>
      <c r="V1274"/>
      <c r="W1274">
        <v>631</v>
      </c>
      <c r="X1274" s="155" t="s">
        <v>2899</v>
      </c>
    </row>
    <row r="1275" spans="1:25">
      <c r="A1275" t="s">
        <v>18</v>
      </c>
      <c r="B1275" t="s">
        <v>2905</v>
      </c>
      <c r="C1275" t="s">
        <v>887</v>
      </c>
      <c r="D1275" t="s">
        <v>883</v>
      </c>
      <c r="E1275" t="s">
        <v>888</v>
      </c>
      <c r="F1275" t="s">
        <v>801</v>
      </c>
      <c r="G1275" t="s">
        <v>340</v>
      </c>
      <c r="H1275" t="s">
        <v>2863</v>
      </c>
      <c r="I1275">
        <v>18</v>
      </c>
      <c r="J1275">
        <v>144</v>
      </c>
      <c r="K1275" s="38" t="s">
        <v>2864</v>
      </c>
      <c r="L1275" s="38" t="s">
        <v>2870</v>
      </c>
      <c r="M1275" t="s">
        <v>2905</v>
      </c>
      <c r="N1275" t="s">
        <v>2906</v>
      </c>
      <c r="O1275" t="s">
        <v>2907</v>
      </c>
      <c r="P1275" t="s">
        <v>2908</v>
      </c>
      <c r="Q1275" t="s">
        <v>2909</v>
      </c>
      <c r="R1275" t="s">
        <v>2863</v>
      </c>
      <c r="S1275" s="215">
        <f t="shared" si="233"/>
        <v>0.44513888889196096</v>
      </c>
      <c r="T1275" s="215">
        <f t="shared" si="234"/>
        <v>0.50138888889341615</v>
      </c>
      <c r="U1275">
        <f t="shared" si="235"/>
        <v>2.6708333333517658</v>
      </c>
      <c r="V1275"/>
      <c r="W1275">
        <v>574</v>
      </c>
      <c r="X1275" s="155" t="s">
        <v>2899</v>
      </c>
    </row>
    <row r="1276" spans="1:25">
      <c r="A1276" t="s">
        <v>18</v>
      </c>
      <c r="B1276" t="s">
        <v>2910</v>
      </c>
      <c r="C1276" t="s">
        <v>887</v>
      </c>
      <c r="D1276" t="s">
        <v>883</v>
      </c>
      <c r="E1276" t="s">
        <v>888</v>
      </c>
      <c r="F1276" t="s">
        <v>801</v>
      </c>
      <c r="G1276" t="s">
        <v>340</v>
      </c>
      <c r="H1276" t="s">
        <v>2863</v>
      </c>
      <c r="I1276">
        <v>18</v>
      </c>
      <c r="J1276">
        <v>144</v>
      </c>
      <c r="K1276" s="38" t="s">
        <v>2864</v>
      </c>
      <c r="L1276" s="38" t="s">
        <v>2870</v>
      </c>
      <c r="M1276" t="s">
        <v>2910</v>
      </c>
      <c r="N1276" t="s">
        <v>2911</v>
      </c>
      <c r="O1276" t="s">
        <v>2912</v>
      </c>
      <c r="P1276" t="s">
        <v>2913</v>
      </c>
      <c r="Q1276" t="s">
        <v>2914</v>
      </c>
      <c r="R1276" t="s">
        <v>2863</v>
      </c>
      <c r="S1276" s="215">
        <f t="shared" si="233"/>
        <v>0.42777777778246673</v>
      </c>
      <c r="T1276" s="215">
        <f t="shared" si="234"/>
        <v>0.48680555555620231</v>
      </c>
      <c r="U1276">
        <f t="shared" si="235"/>
        <v>2.5666666666948004</v>
      </c>
      <c r="V1276"/>
      <c r="W1276">
        <v>601</v>
      </c>
      <c r="X1276"/>
    </row>
    <row r="1277" spans="1:25">
      <c r="A1277" t="s">
        <v>18</v>
      </c>
      <c r="B1277" t="s">
        <v>2915</v>
      </c>
      <c r="C1277" t="s">
        <v>887</v>
      </c>
      <c r="D1277" t="s">
        <v>883</v>
      </c>
      <c r="E1277" t="s">
        <v>888</v>
      </c>
      <c r="F1277" t="s">
        <v>801</v>
      </c>
      <c r="G1277" t="s">
        <v>340</v>
      </c>
      <c r="H1277" t="s">
        <v>2916</v>
      </c>
      <c r="I1277">
        <v>18</v>
      </c>
      <c r="J1277">
        <v>144</v>
      </c>
      <c r="K1277" s="38" t="s">
        <v>2864</v>
      </c>
      <c r="L1277" s="38" t="s">
        <v>2870</v>
      </c>
      <c r="M1277" t="s">
        <v>2915</v>
      </c>
      <c r="N1277" t="s">
        <v>2917</v>
      </c>
      <c r="O1277" t="s">
        <v>2918</v>
      </c>
      <c r="P1277" s="156" t="s">
        <v>2919</v>
      </c>
      <c r="Q1277" s="156" t="s">
        <v>2920</v>
      </c>
      <c r="R1277" t="s">
        <v>2916</v>
      </c>
      <c r="S1277" s="215">
        <f t="shared" si="233"/>
        <v>1.5972222223354038E-2</v>
      </c>
      <c r="T1277" s="215">
        <f t="shared" si="234"/>
        <v>0.13333333333866904</v>
      </c>
      <c r="U1277">
        <f t="shared" si="235"/>
        <v>9.5833333340124227E-2</v>
      </c>
      <c r="V1277"/>
      <c r="W1277">
        <v>1500</v>
      </c>
      <c r="X1277" s="155" t="s">
        <v>2921</v>
      </c>
    </row>
    <row r="1278" spans="1:25">
      <c r="A1278" t="s">
        <v>18</v>
      </c>
      <c r="B1278" t="s">
        <v>2922</v>
      </c>
      <c r="C1278" t="s">
        <v>882</v>
      </c>
      <c r="D1278" t="s">
        <v>883</v>
      </c>
      <c r="E1278" t="s">
        <v>884</v>
      </c>
      <c r="F1278" t="s">
        <v>885</v>
      </c>
      <c r="G1278" t="s">
        <v>249</v>
      </c>
      <c r="H1278" t="s">
        <v>2923</v>
      </c>
      <c r="I1278">
        <v>19</v>
      </c>
      <c r="J1278">
        <v>-155</v>
      </c>
      <c r="K1278">
        <f t="shared" ref="K1278:K1309" si="236">INT(((180 + J1278) / 6) + 1)</f>
        <v>5</v>
      </c>
      <c r="L1278">
        <v>2009</v>
      </c>
      <c r="M1278" t="s">
        <v>2922</v>
      </c>
      <c r="N1278" t="s">
        <v>2924</v>
      </c>
      <c r="O1278" t="s">
        <v>2925</v>
      </c>
      <c r="P1278" t="s">
        <v>2926</v>
      </c>
      <c r="Q1278" t="s">
        <v>2927</v>
      </c>
      <c r="R1278" t="s">
        <v>2923</v>
      </c>
      <c r="S1278" s="215">
        <f t="shared" si="233"/>
        <v>0.45625000000291038</v>
      </c>
      <c r="T1278" s="215">
        <f t="shared" si="234"/>
        <v>0.51805555555620231</v>
      </c>
      <c r="U1278">
        <f t="shared" si="235"/>
        <v>2.7375000000174623</v>
      </c>
      <c r="V1278">
        <v>1444</v>
      </c>
      <c r="W1278">
        <v>820</v>
      </c>
      <c r="X1278" t="s">
        <v>2595</v>
      </c>
      <c r="Y1278" s="152"/>
    </row>
    <row r="1279" spans="1:25">
      <c r="A1279" t="s">
        <v>18</v>
      </c>
      <c r="B1279" t="s">
        <v>2928</v>
      </c>
      <c r="C1279" t="s">
        <v>882</v>
      </c>
      <c r="D1279" t="s">
        <v>883</v>
      </c>
      <c r="E1279" t="s">
        <v>884</v>
      </c>
      <c r="F1279" t="s">
        <v>885</v>
      </c>
      <c r="G1279" t="s">
        <v>249</v>
      </c>
      <c r="H1279" t="s">
        <v>2929</v>
      </c>
      <c r="I1279">
        <v>18</v>
      </c>
      <c r="J1279">
        <v>-155</v>
      </c>
      <c r="K1279">
        <f t="shared" si="236"/>
        <v>5</v>
      </c>
      <c r="L1279">
        <v>2009</v>
      </c>
      <c r="M1279" t="s">
        <v>2928</v>
      </c>
      <c r="N1279" t="s">
        <v>2930</v>
      </c>
      <c r="O1279" t="s">
        <v>2931</v>
      </c>
      <c r="P1279" t="s">
        <v>2932</v>
      </c>
      <c r="Q1279" t="s">
        <v>2933</v>
      </c>
      <c r="R1279" t="s">
        <v>2934</v>
      </c>
      <c r="S1279" s="215">
        <f t="shared" si="233"/>
        <v>0.29375000000436557</v>
      </c>
      <c r="T1279" s="215">
        <f t="shared" si="234"/>
        <v>0.35277777777810115</v>
      </c>
      <c r="U1279">
        <f t="shared" si="235"/>
        <v>1.7625000000261934</v>
      </c>
      <c r="V1279">
        <v>923</v>
      </c>
      <c r="W1279">
        <v>1081</v>
      </c>
      <c r="X1279" t="s">
        <v>2595</v>
      </c>
    </row>
    <row r="1280" spans="1:25">
      <c r="A1280" t="s">
        <v>18</v>
      </c>
      <c r="B1280" t="s">
        <v>2935</v>
      </c>
      <c r="C1280" t="s">
        <v>882</v>
      </c>
      <c r="D1280" t="s">
        <v>883</v>
      </c>
      <c r="E1280" t="s">
        <v>884</v>
      </c>
      <c r="F1280" t="s">
        <v>885</v>
      </c>
      <c r="G1280" t="s">
        <v>249</v>
      </c>
      <c r="H1280" t="s">
        <v>2936</v>
      </c>
      <c r="I1280">
        <v>18</v>
      </c>
      <c r="J1280">
        <v>-155</v>
      </c>
      <c r="K1280">
        <f t="shared" si="236"/>
        <v>5</v>
      </c>
      <c r="L1280">
        <v>2009</v>
      </c>
      <c r="M1280" t="s">
        <v>2935</v>
      </c>
      <c r="N1280" t="s">
        <v>2937</v>
      </c>
      <c r="O1280" t="s">
        <v>2938</v>
      </c>
      <c r="P1280" t="s">
        <v>2939</v>
      </c>
      <c r="Q1280" t="s">
        <v>2940</v>
      </c>
      <c r="R1280" t="s">
        <v>2929</v>
      </c>
      <c r="S1280" s="215">
        <f t="shared" si="233"/>
        <v>0.44166666666569654</v>
      </c>
      <c r="T1280" s="215">
        <f t="shared" si="234"/>
        <v>0.51111111111094942</v>
      </c>
      <c r="U1280">
        <f t="shared" si="235"/>
        <v>2.6499999999941792</v>
      </c>
      <c r="V1280">
        <v>1276</v>
      </c>
      <c r="W1280">
        <v>1264</v>
      </c>
      <c r="X1280"/>
    </row>
    <row r="1281" spans="1:24">
      <c r="A1281" t="s">
        <v>18</v>
      </c>
      <c r="B1281" t="s">
        <v>2941</v>
      </c>
      <c r="C1281" t="s">
        <v>882</v>
      </c>
      <c r="D1281" t="s">
        <v>883</v>
      </c>
      <c r="E1281" t="s">
        <v>884</v>
      </c>
      <c r="F1281" t="s">
        <v>885</v>
      </c>
      <c r="G1281" t="s">
        <v>249</v>
      </c>
      <c r="H1281" t="s">
        <v>2929</v>
      </c>
      <c r="I1281">
        <v>18</v>
      </c>
      <c r="J1281">
        <v>-155</v>
      </c>
      <c r="K1281">
        <f t="shared" si="236"/>
        <v>5</v>
      </c>
      <c r="L1281">
        <v>2009</v>
      </c>
      <c r="M1281" t="s">
        <v>2941</v>
      </c>
      <c r="N1281" t="s">
        <v>2942</v>
      </c>
      <c r="O1281" t="s">
        <v>2943</v>
      </c>
      <c r="P1281" t="s">
        <v>2944</v>
      </c>
      <c r="Q1281" t="s">
        <v>2945</v>
      </c>
      <c r="R1281" t="s">
        <v>2929</v>
      </c>
      <c r="S1281" s="215">
        <f t="shared" si="233"/>
        <v>0.445138888884685</v>
      </c>
      <c r="T1281" s="215">
        <f t="shared" si="234"/>
        <v>0.51250000000436557</v>
      </c>
      <c r="U1281">
        <f t="shared" si="235"/>
        <v>2.67083333330811</v>
      </c>
      <c r="V1281">
        <v>1279</v>
      </c>
      <c r="W1281">
        <v>1275</v>
      </c>
      <c r="X1281" t="s">
        <v>2946</v>
      </c>
    </row>
    <row r="1282" spans="1:24">
      <c r="A1282" t="s">
        <v>18</v>
      </c>
      <c r="B1282" t="s">
        <v>2947</v>
      </c>
      <c r="C1282" t="s">
        <v>882</v>
      </c>
      <c r="D1282" t="s">
        <v>883</v>
      </c>
      <c r="E1282" t="s">
        <v>884</v>
      </c>
      <c r="F1282" t="s">
        <v>885</v>
      </c>
      <c r="G1282" t="s">
        <v>249</v>
      </c>
      <c r="H1282" t="s">
        <v>2929</v>
      </c>
      <c r="I1282">
        <v>18</v>
      </c>
      <c r="J1282">
        <v>-155</v>
      </c>
      <c r="K1282">
        <f t="shared" si="236"/>
        <v>5</v>
      </c>
      <c r="L1282">
        <v>2009</v>
      </c>
      <c r="M1282" t="s">
        <v>2947</v>
      </c>
      <c r="N1282" t="s">
        <v>2948</v>
      </c>
      <c r="O1282" t="s">
        <v>2949</v>
      </c>
      <c r="P1282" t="s">
        <v>2950</v>
      </c>
      <c r="Q1282" t="s">
        <v>2951</v>
      </c>
      <c r="R1282" t="s">
        <v>2929</v>
      </c>
      <c r="S1282" s="215">
        <f t="shared" si="233"/>
        <v>1.09375</v>
      </c>
      <c r="T1282" s="215">
        <f t="shared" si="234"/>
        <v>1.171527777776646</v>
      </c>
      <c r="U1282">
        <f t="shared" si="235"/>
        <v>6.5625</v>
      </c>
      <c r="V1282">
        <v>1167</v>
      </c>
      <c r="W1282">
        <v>1177</v>
      </c>
      <c r="X1282" t="s">
        <v>582</v>
      </c>
    </row>
    <row r="1283" spans="1:24">
      <c r="A1283" t="s">
        <v>18</v>
      </c>
      <c r="B1283" t="s">
        <v>2952</v>
      </c>
      <c r="C1283" t="s">
        <v>882</v>
      </c>
      <c r="D1283" t="s">
        <v>883</v>
      </c>
      <c r="E1283" t="s">
        <v>884</v>
      </c>
      <c r="F1283" t="s">
        <v>885</v>
      </c>
      <c r="G1283" t="s">
        <v>249</v>
      </c>
      <c r="H1283" t="s">
        <v>2953</v>
      </c>
      <c r="I1283">
        <v>18</v>
      </c>
      <c r="J1283">
        <v>-155</v>
      </c>
      <c r="K1283">
        <f t="shared" si="236"/>
        <v>5</v>
      </c>
      <c r="L1283">
        <v>2009</v>
      </c>
      <c r="M1283" t="s">
        <v>2952</v>
      </c>
      <c r="N1283" t="s">
        <v>2954</v>
      </c>
      <c r="O1283" t="s">
        <v>2955</v>
      </c>
      <c r="P1283" t="s">
        <v>2956</v>
      </c>
      <c r="Q1283" t="s">
        <v>2957</v>
      </c>
      <c r="R1283" t="s">
        <v>2953</v>
      </c>
      <c r="S1283" s="215">
        <f t="shared" si="233"/>
        <v>0.37013888889487134</v>
      </c>
      <c r="T1283" s="215">
        <f t="shared" si="234"/>
        <v>0.49861111111385981</v>
      </c>
      <c r="U1283">
        <f t="shared" si="235"/>
        <v>2.2208333333692281</v>
      </c>
      <c r="V1283">
        <v>3356</v>
      </c>
      <c r="W1283">
        <v>2057</v>
      </c>
      <c r="X1283" t="s">
        <v>2595</v>
      </c>
    </row>
    <row r="1284" spans="1:24">
      <c r="A1284" t="s">
        <v>18</v>
      </c>
      <c r="B1284" t="s">
        <v>2958</v>
      </c>
      <c r="C1284" t="s">
        <v>882</v>
      </c>
      <c r="D1284" t="s">
        <v>883</v>
      </c>
      <c r="E1284" t="s">
        <v>884</v>
      </c>
      <c r="F1284" t="s">
        <v>885</v>
      </c>
      <c r="G1284" t="s">
        <v>249</v>
      </c>
      <c r="H1284" t="s">
        <v>2929</v>
      </c>
      <c r="I1284">
        <v>18</v>
      </c>
      <c r="J1284">
        <v>-155</v>
      </c>
      <c r="K1284">
        <f t="shared" si="236"/>
        <v>5</v>
      </c>
      <c r="L1284">
        <v>2009</v>
      </c>
      <c r="M1284" t="s">
        <v>2958</v>
      </c>
      <c r="N1284" t="s">
        <v>2959</v>
      </c>
      <c r="O1284" t="s">
        <v>2960</v>
      </c>
      <c r="P1284" t="s">
        <v>2961</v>
      </c>
      <c r="Q1284" t="s">
        <v>2962</v>
      </c>
      <c r="R1284" t="s">
        <v>2929</v>
      </c>
      <c r="S1284" s="215">
        <f t="shared" si="233"/>
        <v>0.76319444444379769</v>
      </c>
      <c r="T1284" s="215">
        <f t="shared" si="234"/>
        <v>0.84861111111240461</v>
      </c>
      <c r="U1284">
        <f t="shared" si="235"/>
        <v>4.5791666666627862</v>
      </c>
      <c r="V1284">
        <v>1238.01</v>
      </c>
      <c r="W1284">
        <v>1180.94</v>
      </c>
      <c r="X1284" t="s">
        <v>2946</v>
      </c>
    </row>
    <row r="1285" spans="1:24">
      <c r="A1285" t="s">
        <v>18</v>
      </c>
      <c r="B1285" t="s">
        <v>2963</v>
      </c>
      <c r="C1285" t="s">
        <v>882</v>
      </c>
      <c r="D1285" t="s">
        <v>883</v>
      </c>
      <c r="E1285" t="s">
        <v>884</v>
      </c>
      <c r="F1285" t="s">
        <v>885</v>
      </c>
      <c r="G1285" t="s">
        <v>249</v>
      </c>
      <c r="H1285" t="s">
        <v>2929</v>
      </c>
      <c r="I1285">
        <v>18</v>
      </c>
      <c r="J1285">
        <v>-155</v>
      </c>
      <c r="K1285">
        <f t="shared" si="236"/>
        <v>5</v>
      </c>
      <c r="L1285">
        <v>2009</v>
      </c>
      <c r="M1285" t="s">
        <v>2963</v>
      </c>
      <c r="N1285" t="s">
        <v>2964</v>
      </c>
      <c r="O1285" t="s">
        <v>2965</v>
      </c>
      <c r="P1285" t="s">
        <v>2966</v>
      </c>
      <c r="Q1285" t="s">
        <v>2967</v>
      </c>
      <c r="R1285" t="s">
        <v>2929</v>
      </c>
      <c r="S1285" s="215">
        <f t="shared" si="233"/>
        <v>0.25416666666569654</v>
      </c>
      <c r="T1285" s="215">
        <f t="shared" si="234"/>
        <v>0.34861111111240461</v>
      </c>
      <c r="U1285">
        <f t="shared" si="235"/>
        <v>1.5249999999941792</v>
      </c>
      <c r="V1285">
        <v>1703.86</v>
      </c>
      <c r="W1285">
        <v>1322.88</v>
      </c>
      <c r="X1285" t="s">
        <v>2595</v>
      </c>
    </row>
    <row r="1286" spans="1:24">
      <c r="A1286" t="s">
        <v>18</v>
      </c>
      <c r="B1286" t="s">
        <v>2968</v>
      </c>
      <c r="C1286" t="s">
        <v>882</v>
      </c>
      <c r="D1286" t="s">
        <v>883</v>
      </c>
      <c r="E1286" t="s">
        <v>884</v>
      </c>
      <c r="F1286" t="s">
        <v>885</v>
      </c>
      <c r="G1286" t="s">
        <v>249</v>
      </c>
      <c r="H1286" t="s">
        <v>2936</v>
      </c>
      <c r="I1286">
        <v>18</v>
      </c>
      <c r="J1286">
        <v>-155</v>
      </c>
      <c r="K1286">
        <f t="shared" si="236"/>
        <v>5</v>
      </c>
      <c r="L1286">
        <v>2009</v>
      </c>
      <c r="M1286" t="s">
        <v>2968</v>
      </c>
      <c r="N1286" t="s">
        <v>2969</v>
      </c>
      <c r="O1286" t="s">
        <v>2970</v>
      </c>
      <c r="P1286" t="s">
        <v>2971</v>
      </c>
      <c r="Q1286" t="s">
        <v>2972</v>
      </c>
      <c r="R1286" t="s">
        <v>2936</v>
      </c>
      <c r="S1286" s="215">
        <f t="shared" si="233"/>
        <v>0.75555555555183673</v>
      </c>
      <c r="T1286" s="215">
        <f t="shared" si="234"/>
        <v>0.99583333333430346</v>
      </c>
      <c r="U1286">
        <f t="shared" si="235"/>
        <v>4.5333333333110204</v>
      </c>
      <c r="V1286">
        <v>4983</v>
      </c>
      <c r="W1286">
        <v>4972</v>
      </c>
      <c r="X1286" t="s">
        <v>2973</v>
      </c>
    </row>
    <row r="1287" spans="1:24">
      <c r="A1287" t="s">
        <v>18</v>
      </c>
      <c r="B1287" t="s">
        <v>2974</v>
      </c>
      <c r="C1287" t="s">
        <v>882</v>
      </c>
      <c r="D1287" t="s">
        <v>883</v>
      </c>
      <c r="E1287" t="s">
        <v>884</v>
      </c>
      <c r="F1287" t="s">
        <v>885</v>
      </c>
      <c r="G1287" t="s">
        <v>249</v>
      </c>
      <c r="H1287" t="s">
        <v>2929</v>
      </c>
      <c r="I1287">
        <v>18</v>
      </c>
      <c r="J1287">
        <v>-155</v>
      </c>
      <c r="K1287">
        <f t="shared" si="236"/>
        <v>5</v>
      </c>
      <c r="L1287">
        <v>2009</v>
      </c>
      <c r="M1287" t="s">
        <v>2974</v>
      </c>
      <c r="N1287" t="s">
        <v>2975</v>
      </c>
      <c r="O1287" t="s">
        <v>2976</v>
      </c>
      <c r="P1287" t="s">
        <v>2977</v>
      </c>
      <c r="Q1287" t="s">
        <v>2978</v>
      </c>
      <c r="R1287" t="s">
        <v>2929</v>
      </c>
      <c r="S1287" s="215">
        <f t="shared" si="233"/>
        <v>1.5180555555562023</v>
      </c>
      <c r="T1287" s="215">
        <f t="shared" si="234"/>
        <v>1.5854166666686069</v>
      </c>
      <c r="U1287">
        <f t="shared" si="235"/>
        <v>9.1083333333372138</v>
      </c>
      <c r="V1287">
        <v>1179</v>
      </c>
      <c r="W1287">
        <v>1187</v>
      </c>
      <c r="X1287" t="s">
        <v>2979</v>
      </c>
    </row>
    <row r="1288" spans="1:24">
      <c r="A1288" t="s">
        <v>18</v>
      </c>
      <c r="B1288" t="s">
        <v>2980</v>
      </c>
      <c r="C1288" t="s">
        <v>882</v>
      </c>
      <c r="D1288" t="s">
        <v>883</v>
      </c>
      <c r="E1288" t="s">
        <v>884</v>
      </c>
      <c r="F1288" t="s">
        <v>885</v>
      </c>
      <c r="G1288" t="s">
        <v>249</v>
      </c>
      <c r="H1288" t="s">
        <v>2981</v>
      </c>
      <c r="I1288">
        <v>19</v>
      </c>
      <c r="J1288">
        <v>-155</v>
      </c>
      <c r="K1288">
        <f t="shared" si="236"/>
        <v>5</v>
      </c>
      <c r="L1288">
        <v>2009</v>
      </c>
      <c r="M1288" t="s">
        <v>2980</v>
      </c>
      <c r="N1288" t="s">
        <v>2982</v>
      </c>
      <c r="O1288" t="s">
        <v>2983</v>
      </c>
      <c r="P1288" t="s">
        <v>2984</v>
      </c>
      <c r="Q1288" t="s">
        <v>2985</v>
      </c>
      <c r="R1288" t="s">
        <v>2923</v>
      </c>
      <c r="S1288" s="215">
        <f t="shared" si="233"/>
        <v>0.51388888888322981</v>
      </c>
      <c r="T1288" s="215">
        <f t="shared" si="234"/>
        <v>0.67083333333721384</v>
      </c>
      <c r="U1288">
        <f t="shared" si="235"/>
        <v>3.0833333332993789</v>
      </c>
      <c r="V1288">
        <v>1071</v>
      </c>
      <c r="W1288">
        <v>1050</v>
      </c>
      <c r="X1288" t="s">
        <v>2986</v>
      </c>
    </row>
    <row r="1289" spans="1:24" s="151" customFormat="1">
      <c r="A1289" t="s">
        <v>18</v>
      </c>
      <c r="B1289" t="s">
        <v>2987</v>
      </c>
      <c r="C1289" t="s">
        <v>880</v>
      </c>
      <c r="D1289" t="s">
        <v>785</v>
      </c>
      <c r="E1289" t="s">
        <v>881</v>
      </c>
      <c r="F1289" t="s">
        <v>760</v>
      </c>
      <c r="G1289" t="s">
        <v>2988</v>
      </c>
      <c r="H1289" t="s">
        <v>787</v>
      </c>
      <c r="I1289">
        <v>29</v>
      </c>
      <c r="J1289">
        <v>-88</v>
      </c>
      <c r="K1289">
        <f t="shared" si="236"/>
        <v>16</v>
      </c>
      <c r="L1289">
        <v>2009</v>
      </c>
      <c r="M1289" t="s">
        <v>2987</v>
      </c>
      <c r="N1289" t="s">
        <v>2989</v>
      </c>
      <c r="O1289" t="s">
        <v>2990</v>
      </c>
      <c r="P1289" t="s">
        <v>2991</v>
      </c>
      <c r="Q1289" t="s">
        <v>2992</v>
      </c>
      <c r="R1289" t="s">
        <v>2756</v>
      </c>
      <c r="S1289" s="215">
        <f t="shared" si="233"/>
        <v>0.40625</v>
      </c>
      <c r="T1289" s="215">
        <f t="shared" si="234"/>
        <v>0.44513888889196096</v>
      </c>
      <c r="U1289">
        <f t="shared" si="235"/>
        <v>2.4375</v>
      </c>
      <c r="V1289">
        <v>545</v>
      </c>
      <c r="W1289">
        <v>461</v>
      </c>
      <c r="X1289" t="s">
        <v>2993</v>
      </c>
    </row>
    <row r="1290" spans="1:24" s="151" customFormat="1">
      <c r="A1290" t="s">
        <v>18</v>
      </c>
      <c r="B1290" t="s">
        <v>2994</v>
      </c>
      <c r="C1290" t="s">
        <v>880</v>
      </c>
      <c r="D1290" t="s">
        <v>785</v>
      </c>
      <c r="E1290" t="s">
        <v>881</v>
      </c>
      <c r="F1290" t="s">
        <v>760</v>
      </c>
      <c r="G1290" t="s">
        <v>2988</v>
      </c>
      <c r="H1290" t="s">
        <v>787</v>
      </c>
      <c r="I1290">
        <v>29</v>
      </c>
      <c r="J1290">
        <v>-88</v>
      </c>
      <c r="K1290">
        <f t="shared" si="236"/>
        <v>16</v>
      </c>
      <c r="L1290">
        <v>2009</v>
      </c>
      <c r="M1290" t="s">
        <v>2994</v>
      </c>
      <c r="N1290" t="s">
        <v>2995</v>
      </c>
      <c r="O1290" t="s">
        <v>2996</v>
      </c>
      <c r="P1290" t="s">
        <v>2997</v>
      </c>
      <c r="Q1290" t="s">
        <v>2998</v>
      </c>
      <c r="R1290" t="s">
        <v>2771</v>
      </c>
      <c r="S1290" s="215">
        <f t="shared" si="233"/>
        <v>0.63402777777810115</v>
      </c>
      <c r="T1290" s="215">
        <f t="shared" si="234"/>
        <v>0.67430555555620231</v>
      </c>
      <c r="U1290">
        <f t="shared" si="235"/>
        <v>3.8041666666686069</v>
      </c>
      <c r="V1290">
        <v>495</v>
      </c>
      <c r="W1290">
        <v>422</v>
      </c>
      <c r="X1290" t="s">
        <v>2999</v>
      </c>
    </row>
    <row r="1291" spans="1:24" s="151" customFormat="1">
      <c r="A1291" t="s">
        <v>18</v>
      </c>
      <c r="B1291" t="s">
        <v>3000</v>
      </c>
      <c r="C1291" t="s">
        <v>880</v>
      </c>
      <c r="D1291" t="s">
        <v>785</v>
      </c>
      <c r="E1291" t="s">
        <v>881</v>
      </c>
      <c r="F1291" t="s">
        <v>760</v>
      </c>
      <c r="G1291" t="s">
        <v>2988</v>
      </c>
      <c r="H1291" t="s">
        <v>787</v>
      </c>
      <c r="I1291">
        <v>28</v>
      </c>
      <c r="J1291">
        <v>-89</v>
      </c>
      <c r="K1291">
        <f t="shared" si="236"/>
        <v>16</v>
      </c>
      <c r="L1291">
        <v>2009</v>
      </c>
      <c r="M1291" t="s">
        <v>3000</v>
      </c>
      <c r="N1291" t="s">
        <v>3001</v>
      </c>
      <c r="O1291" t="s">
        <v>3002</v>
      </c>
      <c r="P1291" t="s">
        <v>3003</v>
      </c>
      <c r="Q1291" t="s">
        <v>3004</v>
      </c>
      <c r="R1291" t="s">
        <v>3005</v>
      </c>
      <c r="S1291" s="215">
        <f t="shared" si="233"/>
        <v>0.43680555555329192</v>
      </c>
      <c r="T1291" s="215">
        <f t="shared" si="234"/>
        <v>0.49027777778246673</v>
      </c>
      <c r="U1291">
        <f t="shared" si="235"/>
        <v>2.6208333333197515</v>
      </c>
      <c r="V1291">
        <v>561</v>
      </c>
      <c r="W1291">
        <v>556</v>
      </c>
      <c r="X1291" t="s">
        <v>3006</v>
      </c>
    </row>
    <row r="1292" spans="1:24" s="151" customFormat="1">
      <c r="A1292" t="s">
        <v>18</v>
      </c>
      <c r="B1292" t="s">
        <v>3007</v>
      </c>
      <c r="C1292" t="s">
        <v>880</v>
      </c>
      <c r="D1292" t="s">
        <v>785</v>
      </c>
      <c r="E1292" t="s">
        <v>881</v>
      </c>
      <c r="F1292" t="s">
        <v>760</v>
      </c>
      <c r="G1292" t="s">
        <v>2988</v>
      </c>
      <c r="H1292" t="s">
        <v>787</v>
      </c>
      <c r="I1292">
        <v>27</v>
      </c>
      <c r="J1292">
        <v>-90</v>
      </c>
      <c r="K1292">
        <f t="shared" si="236"/>
        <v>16</v>
      </c>
      <c r="L1292">
        <v>2009</v>
      </c>
      <c r="M1292" t="s">
        <v>3007</v>
      </c>
      <c r="N1292" t="s">
        <v>3008</v>
      </c>
      <c r="O1292" t="s">
        <v>3009</v>
      </c>
      <c r="P1292" t="s">
        <v>3010</v>
      </c>
      <c r="Q1292" t="s">
        <v>3011</v>
      </c>
      <c r="R1292" t="s">
        <v>3012</v>
      </c>
      <c r="S1292" s="215">
        <f t="shared" si="233"/>
        <v>0.77777777778101154</v>
      </c>
      <c r="T1292" s="215">
        <f t="shared" si="234"/>
        <v>0.84236111110658385</v>
      </c>
      <c r="U1292">
        <f t="shared" si="235"/>
        <v>4.6666666666860692</v>
      </c>
      <c r="V1292">
        <v>913</v>
      </c>
      <c r="W1292">
        <v>913</v>
      </c>
      <c r="X1292" t="s">
        <v>3006</v>
      </c>
    </row>
    <row r="1293" spans="1:24" s="151" customFormat="1">
      <c r="A1293" t="s">
        <v>18</v>
      </c>
      <c r="B1293" t="s">
        <v>3013</v>
      </c>
      <c r="C1293" t="s">
        <v>880</v>
      </c>
      <c r="D1293" t="s">
        <v>785</v>
      </c>
      <c r="E1293" t="s">
        <v>881</v>
      </c>
      <c r="F1293" t="s">
        <v>760</v>
      </c>
      <c r="G1293" t="s">
        <v>2988</v>
      </c>
      <c r="H1293" t="s">
        <v>787</v>
      </c>
      <c r="I1293">
        <v>27</v>
      </c>
      <c r="J1293">
        <v>-90</v>
      </c>
      <c r="K1293">
        <f t="shared" si="236"/>
        <v>16</v>
      </c>
      <c r="L1293">
        <v>2009</v>
      </c>
      <c r="M1293" t="s">
        <v>3013</v>
      </c>
      <c r="N1293" t="s">
        <v>3014</v>
      </c>
      <c r="O1293" t="s">
        <v>3015</v>
      </c>
      <c r="P1293" t="s">
        <v>3016</v>
      </c>
      <c r="Q1293" t="s">
        <v>3017</v>
      </c>
      <c r="R1293" t="s">
        <v>3018</v>
      </c>
      <c r="S1293" s="215">
        <f t="shared" si="233"/>
        <v>0.48611111111677019</v>
      </c>
      <c r="T1293" s="215">
        <f t="shared" si="234"/>
        <v>0.52708333333430346</v>
      </c>
      <c r="U1293">
        <f t="shared" si="235"/>
        <v>2.9166666667006211</v>
      </c>
      <c r="V1293">
        <v>626</v>
      </c>
      <c r="W1293">
        <v>621</v>
      </c>
      <c r="X1293" t="s">
        <v>3006</v>
      </c>
    </row>
    <row r="1294" spans="1:24" s="151" customFormat="1">
      <c r="A1294" t="s">
        <v>18</v>
      </c>
      <c r="B1294" t="s">
        <v>3019</v>
      </c>
      <c r="C1294" t="s">
        <v>880</v>
      </c>
      <c r="D1294" t="s">
        <v>785</v>
      </c>
      <c r="E1294" t="s">
        <v>881</v>
      </c>
      <c r="F1294" t="s">
        <v>760</v>
      </c>
      <c r="G1294" t="s">
        <v>2988</v>
      </c>
      <c r="H1294" t="s">
        <v>787</v>
      </c>
      <c r="I1294">
        <v>28</v>
      </c>
      <c r="J1294">
        <v>-87</v>
      </c>
      <c r="K1294">
        <f t="shared" si="236"/>
        <v>16</v>
      </c>
      <c r="L1294">
        <v>2009</v>
      </c>
      <c r="M1294" t="s">
        <v>3019</v>
      </c>
      <c r="N1294" t="s">
        <v>3020</v>
      </c>
      <c r="O1294" t="s">
        <v>3021</v>
      </c>
      <c r="P1294" t="s">
        <v>3022</v>
      </c>
      <c r="Q1294" t="s">
        <v>3023</v>
      </c>
      <c r="R1294" t="s">
        <v>3024</v>
      </c>
      <c r="S1294" s="215">
        <f t="shared" si="233"/>
        <v>0.57083333333139308</v>
      </c>
      <c r="T1294" s="215">
        <f t="shared" si="234"/>
        <v>0.67708333333575865</v>
      </c>
      <c r="U1294">
        <f t="shared" si="235"/>
        <v>3.4249999999883585</v>
      </c>
      <c r="V1294">
        <v>2268</v>
      </c>
      <c r="W1294">
        <v>2269</v>
      </c>
      <c r="X1294" t="s">
        <v>3006</v>
      </c>
    </row>
    <row r="1295" spans="1:24" s="151" customFormat="1">
      <c r="A1295" t="s">
        <v>18</v>
      </c>
      <c r="B1295" t="s">
        <v>3025</v>
      </c>
      <c r="C1295" t="s">
        <v>880</v>
      </c>
      <c r="D1295" t="s">
        <v>785</v>
      </c>
      <c r="E1295" t="s">
        <v>881</v>
      </c>
      <c r="F1295" t="s">
        <v>760</v>
      </c>
      <c r="G1295" t="s">
        <v>2988</v>
      </c>
      <c r="H1295" t="s">
        <v>787</v>
      </c>
      <c r="I1295">
        <v>29</v>
      </c>
      <c r="J1295">
        <v>-87</v>
      </c>
      <c r="K1295">
        <f t="shared" si="236"/>
        <v>16</v>
      </c>
      <c r="L1295">
        <v>2009</v>
      </c>
      <c r="M1295" t="s">
        <v>3025</v>
      </c>
      <c r="N1295" t="s">
        <v>3026</v>
      </c>
      <c r="O1295" t="s">
        <v>3027</v>
      </c>
      <c r="P1295" t="s">
        <v>3028</v>
      </c>
      <c r="Q1295" t="s">
        <v>3029</v>
      </c>
      <c r="R1295" t="s">
        <v>3030</v>
      </c>
      <c r="S1295" s="215">
        <f t="shared" si="233"/>
        <v>0.47291666666569654</v>
      </c>
      <c r="T1295" s="215">
        <f t="shared" si="234"/>
        <v>0.51527777777664596</v>
      </c>
      <c r="U1295">
        <f t="shared" si="235"/>
        <v>2.8374999999941792</v>
      </c>
      <c r="V1295">
        <v>611</v>
      </c>
      <c r="W1295">
        <v>613</v>
      </c>
      <c r="X1295" t="s">
        <v>3031</v>
      </c>
    </row>
    <row r="1296" spans="1:24" s="151" customFormat="1">
      <c r="A1296" t="s">
        <v>18</v>
      </c>
      <c r="B1296" t="s">
        <v>3032</v>
      </c>
      <c r="C1296" t="s">
        <v>880</v>
      </c>
      <c r="D1296" t="s">
        <v>785</v>
      </c>
      <c r="E1296" t="s">
        <v>881</v>
      </c>
      <c r="F1296" t="s">
        <v>760</v>
      </c>
      <c r="G1296" t="s">
        <v>2988</v>
      </c>
      <c r="H1296" t="s">
        <v>787</v>
      </c>
      <c r="I1296">
        <v>29</v>
      </c>
      <c r="J1296">
        <v>-88</v>
      </c>
      <c r="K1296">
        <f t="shared" si="236"/>
        <v>16</v>
      </c>
      <c r="L1296">
        <v>2009</v>
      </c>
      <c r="M1296" t="s">
        <v>3032</v>
      </c>
      <c r="N1296" t="s">
        <v>3033</v>
      </c>
      <c r="O1296" t="s">
        <v>3034</v>
      </c>
      <c r="P1296" t="s">
        <v>3035</v>
      </c>
      <c r="Q1296" t="s">
        <v>3036</v>
      </c>
      <c r="R1296" t="s">
        <v>2756</v>
      </c>
      <c r="S1296" s="215">
        <f t="shared" si="233"/>
        <v>0.66180555555183673</v>
      </c>
      <c r="T1296" s="215">
        <f t="shared" si="234"/>
        <v>0.70138888889050577</v>
      </c>
      <c r="U1296">
        <f t="shared" si="235"/>
        <v>3.9708333333110204</v>
      </c>
      <c r="V1296">
        <v>515</v>
      </c>
      <c r="W1296">
        <v>458</v>
      </c>
      <c r="X1296" t="s">
        <v>3037</v>
      </c>
    </row>
    <row r="1297" spans="1:24" s="151" customFormat="1">
      <c r="A1297" t="s">
        <v>18</v>
      </c>
      <c r="B1297" t="s">
        <v>3038</v>
      </c>
      <c r="C1297" t="s">
        <v>880</v>
      </c>
      <c r="D1297" t="s">
        <v>785</v>
      </c>
      <c r="E1297" t="s">
        <v>881</v>
      </c>
      <c r="F1297" t="s">
        <v>760</v>
      </c>
      <c r="G1297" t="s">
        <v>2988</v>
      </c>
      <c r="H1297" t="s">
        <v>787</v>
      </c>
      <c r="I1297">
        <v>29</v>
      </c>
      <c r="J1297">
        <v>-88</v>
      </c>
      <c r="K1297">
        <f t="shared" si="236"/>
        <v>16</v>
      </c>
      <c r="L1297">
        <v>2009</v>
      </c>
      <c r="M1297" t="s">
        <v>3038</v>
      </c>
      <c r="N1297" t="s">
        <v>3039</v>
      </c>
      <c r="O1297" t="s">
        <v>3040</v>
      </c>
      <c r="P1297" t="s">
        <v>3041</v>
      </c>
      <c r="Q1297" t="s">
        <v>3042</v>
      </c>
      <c r="R1297" t="s">
        <v>2756</v>
      </c>
      <c r="S1297" s="215">
        <f t="shared" si="233"/>
        <v>0.94583333333866904</v>
      </c>
      <c r="T1297" s="215">
        <f t="shared" si="234"/>
        <v>0.98750000000291038</v>
      </c>
      <c r="U1297">
        <f t="shared" si="235"/>
        <v>5.6750000000320142</v>
      </c>
      <c r="V1297">
        <v>494</v>
      </c>
      <c r="W1297">
        <v>459</v>
      </c>
      <c r="X1297" t="s">
        <v>3037</v>
      </c>
    </row>
    <row r="1298" spans="1:24" s="151" customFormat="1">
      <c r="A1298" t="s">
        <v>18</v>
      </c>
      <c r="B1298" t="s">
        <v>3043</v>
      </c>
      <c r="C1298" t="s">
        <v>880</v>
      </c>
      <c r="D1298" t="s">
        <v>785</v>
      </c>
      <c r="E1298" t="s">
        <v>881</v>
      </c>
      <c r="F1298" t="s">
        <v>760</v>
      </c>
      <c r="G1298" t="s">
        <v>2988</v>
      </c>
      <c r="H1298" t="s">
        <v>787</v>
      </c>
      <c r="I1298">
        <v>29</v>
      </c>
      <c r="J1298">
        <v>-88</v>
      </c>
      <c r="K1298">
        <f t="shared" si="236"/>
        <v>16</v>
      </c>
      <c r="L1298">
        <v>2009</v>
      </c>
      <c r="M1298" t="s">
        <v>3043</v>
      </c>
      <c r="N1298" t="s">
        <v>3044</v>
      </c>
      <c r="O1298" t="s">
        <v>3045</v>
      </c>
      <c r="P1298" t="s">
        <v>3046</v>
      </c>
      <c r="Q1298" t="s">
        <v>3047</v>
      </c>
      <c r="R1298" t="s">
        <v>2771</v>
      </c>
      <c r="S1298" s="215">
        <f t="shared" si="233"/>
        <v>0.96805555556056788</v>
      </c>
      <c r="T1298" s="215">
        <f t="shared" si="234"/>
        <v>1.0013888888934162</v>
      </c>
      <c r="U1298">
        <f t="shared" si="235"/>
        <v>5.8083333333634073</v>
      </c>
      <c r="V1298">
        <v>429</v>
      </c>
      <c r="W1298">
        <v>371</v>
      </c>
      <c r="X1298" t="s">
        <v>3037</v>
      </c>
    </row>
    <row r="1299" spans="1:24" s="151" customFormat="1">
      <c r="A1299" t="s">
        <v>18</v>
      </c>
      <c r="B1299" t="s">
        <v>3048</v>
      </c>
      <c r="C1299" t="s">
        <v>880</v>
      </c>
      <c r="D1299" t="s">
        <v>785</v>
      </c>
      <c r="E1299" t="s">
        <v>881</v>
      </c>
      <c r="F1299" t="s">
        <v>760</v>
      </c>
      <c r="G1299" t="s">
        <v>2988</v>
      </c>
      <c r="H1299" t="s">
        <v>787</v>
      </c>
      <c r="I1299">
        <v>28</v>
      </c>
      <c r="J1299">
        <v>-89</v>
      </c>
      <c r="K1299">
        <f t="shared" si="236"/>
        <v>16</v>
      </c>
      <c r="L1299">
        <v>2009</v>
      </c>
      <c r="M1299" t="s">
        <v>3048</v>
      </c>
      <c r="N1299" t="s">
        <v>3049</v>
      </c>
      <c r="O1299" t="s">
        <v>3050</v>
      </c>
      <c r="P1299" t="s">
        <v>3051</v>
      </c>
      <c r="Q1299" t="s">
        <v>3052</v>
      </c>
      <c r="R1299" t="s">
        <v>3053</v>
      </c>
      <c r="S1299" s="215">
        <f t="shared" si="233"/>
        <v>0.93055555555474712</v>
      </c>
      <c r="T1299" s="215">
        <f t="shared" si="234"/>
        <v>0.96458333333430346</v>
      </c>
      <c r="U1299">
        <f t="shared" si="235"/>
        <v>5.5833333333284827</v>
      </c>
      <c r="V1299">
        <v>447</v>
      </c>
      <c r="W1299">
        <v>433</v>
      </c>
      <c r="X1299" t="s">
        <v>3037</v>
      </c>
    </row>
    <row r="1300" spans="1:24" s="151" customFormat="1">
      <c r="A1300" t="s">
        <v>18</v>
      </c>
      <c r="B1300" t="s">
        <v>3054</v>
      </c>
      <c r="C1300" t="s">
        <v>880</v>
      </c>
      <c r="D1300" t="s">
        <v>785</v>
      </c>
      <c r="E1300" t="s">
        <v>881</v>
      </c>
      <c r="F1300" t="s">
        <v>760</v>
      </c>
      <c r="G1300" t="s">
        <v>2988</v>
      </c>
      <c r="H1300" t="s">
        <v>787</v>
      </c>
      <c r="I1300"/>
      <c r="J1300"/>
      <c r="K1300">
        <f t="shared" si="236"/>
        <v>31</v>
      </c>
      <c r="L1300">
        <v>2009</v>
      </c>
      <c r="M1300" t="s">
        <v>3054</v>
      </c>
      <c r="N1300" t="s">
        <v>3055</v>
      </c>
      <c r="O1300" t="s">
        <v>2860</v>
      </c>
      <c r="P1300" t="s">
        <v>2860</v>
      </c>
      <c r="Q1300" t="s">
        <v>3056</v>
      </c>
      <c r="R1300" t="s">
        <v>3053</v>
      </c>
      <c r="S1300" s="215" t="e">
        <f t="shared" si="233"/>
        <v>#VALUE!</v>
      </c>
      <c r="T1300" s="215">
        <f t="shared" si="234"/>
        <v>2.4305555554747116E-2</v>
      </c>
      <c r="U1300" t="e">
        <f t="shared" si="235"/>
        <v>#VALUE!</v>
      </c>
      <c r="V1300" t="s">
        <v>2860</v>
      </c>
      <c r="W1300" t="s">
        <v>2860</v>
      </c>
      <c r="X1300" t="s">
        <v>3057</v>
      </c>
    </row>
    <row r="1301" spans="1:24" s="151" customFormat="1">
      <c r="A1301" t="s">
        <v>18</v>
      </c>
      <c r="B1301" t="s">
        <v>3058</v>
      </c>
      <c r="C1301" t="s">
        <v>880</v>
      </c>
      <c r="D1301" t="s">
        <v>785</v>
      </c>
      <c r="E1301" t="s">
        <v>881</v>
      </c>
      <c r="F1301" t="s">
        <v>760</v>
      </c>
      <c r="G1301" t="s">
        <v>2988</v>
      </c>
      <c r="H1301" t="s">
        <v>787</v>
      </c>
      <c r="I1301">
        <v>27</v>
      </c>
      <c r="J1301">
        <v>-90</v>
      </c>
      <c r="K1301">
        <f t="shared" si="236"/>
        <v>16</v>
      </c>
      <c r="L1301">
        <v>2009</v>
      </c>
      <c r="M1301" t="s">
        <v>3058</v>
      </c>
      <c r="N1301" t="s">
        <v>3059</v>
      </c>
      <c r="O1301" t="s">
        <v>3060</v>
      </c>
      <c r="P1301" t="s">
        <v>3061</v>
      </c>
      <c r="Q1301" t="s">
        <v>3062</v>
      </c>
      <c r="R1301" t="s">
        <v>3063</v>
      </c>
      <c r="S1301" s="215">
        <f t="shared" si="233"/>
        <v>0.45277777777664596</v>
      </c>
      <c r="T1301" s="215">
        <f t="shared" si="234"/>
        <v>0.52152777777519077</v>
      </c>
      <c r="U1301">
        <f t="shared" si="235"/>
        <v>2.7166666666598758</v>
      </c>
      <c r="V1301">
        <v>858</v>
      </c>
      <c r="W1301">
        <v>845</v>
      </c>
      <c r="X1301" t="s">
        <v>3064</v>
      </c>
    </row>
    <row r="1302" spans="1:24" s="151" customFormat="1">
      <c r="A1302" t="s">
        <v>18</v>
      </c>
      <c r="B1302" t="s">
        <v>3065</v>
      </c>
      <c r="C1302" t="s">
        <v>880</v>
      </c>
      <c r="D1302" t="s">
        <v>785</v>
      </c>
      <c r="E1302" t="s">
        <v>881</v>
      </c>
      <c r="F1302" t="s">
        <v>760</v>
      </c>
      <c r="G1302" t="s">
        <v>2988</v>
      </c>
      <c r="H1302" t="s">
        <v>787</v>
      </c>
      <c r="I1302">
        <v>27</v>
      </c>
      <c r="J1302">
        <v>-91</v>
      </c>
      <c r="K1302">
        <f t="shared" si="236"/>
        <v>15</v>
      </c>
      <c r="L1302">
        <v>2009</v>
      </c>
      <c r="M1302" t="s">
        <v>3065</v>
      </c>
      <c r="N1302" t="s">
        <v>3066</v>
      </c>
      <c r="O1302" t="s">
        <v>3067</v>
      </c>
      <c r="P1302" t="s">
        <v>3068</v>
      </c>
      <c r="Q1302" t="s">
        <v>3069</v>
      </c>
      <c r="R1302" t="s">
        <v>3070</v>
      </c>
      <c r="S1302" s="215">
        <f t="shared" si="233"/>
        <v>0.72430555555911269</v>
      </c>
      <c r="T1302" s="215">
        <f t="shared" si="234"/>
        <v>0.83263888888905058</v>
      </c>
      <c r="U1302">
        <f t="shared" si="235"/>
        <v>4.3458333333546761</v>
      </c>
      <c r="V1302">
        <v>1470</v>
      </c>
      <c r="W1302">
        <v>1426</v>
      </c>
      <c r="X1302" t="s">
        <v>3071</v>
      </c>
    </row>
    <row r="1303" spans="1:24" s="151" customFormat="1">
      <c r="A1303" t="s">
        <v>18</v>
      </c>
      <c r="B1303" t="s">
        <v>3072</v>
      </c>
      <c r="C1303" t="s">
        <v>880</v>
      </c>
      <c r="D1303" t="s">
        <v>785</v>
      </c>
      <c r="E1303" t="s">
        <v>881</v>
      </c>
      <c r="F1303" t="s">
        <v>760</v>
      </c>
      <c r="G1303" t="s">
        <v>2988</v>
      </c>
      <c r="H1303" t="s">
        <v>787</v>
      </c>
      <c r="I1303">
        <v>27</v>
      </c>
      <c r="J1303">
        <v>-93</v>
      </c>
      <c r="K1303">
        <f t="shared" si="236"/>
        <v>15</v>
      </c>
      <c r="L1303">
        <v>2009</v>
      </c>
      <c r="M1303" t="s">
        <v>3072</v>
      </c>
      <c r="N1303" t="s">
        <v>3073</v>
      </c>
      <c r="O1303" t="s">
        <v>3074</v>
      </c>
      <c r="P1303" t="s">
        <v>3075</v>
      </c>
      <c r="Q1303" t="s">
        <v>3076</v>
      </c>
      <c r="R1303" t="s">
        <v>3077</v>
      </c>
      <c r="S1303" s="215">
        <f t="shared" si="233"/>
        <v>0.79722222222335404</v>
      </c>
      <c r="T1303" s="215">
        <f t="shared" si="234"/>
        <v>0.84027777777373558</v>
      </c>
      <c r="U1303">
        <f t="shared" si="235"/>
        <v>4.7833333333401242</v>
      </c>
      <c r="V1303">
        <v>592</v>
      </c>
      <c r="W1303">
        <v>512</v>
      </c>
      <c r="X1303" t="s">
        <v>3078</v>
      </c>
    </row>
    <row r="1304" spans="1:24" s="151" customFormat="1">
      <c r="A1304" t="s">
        <v>18</v>
      </c>
      <c r="B1304" t="s">
        <v>3079</v>
      </c>
      <c r="C1304" t="s">
        <v>880</v>
      </c>
      <c r="D1304" t="s">
        <v>785</v>
      </c>
      <c r="E1304" t="s">
        <v>881</v>
      </c>
      <c r="F1304" t="s">
        <v>760</v>
      </c>
      <c r="G1304" t="s">
        <v>2988</v>
      </c>
      <c r="H1304" t="s">
        <v>787</v>
      </c>
      <c r="I1304">
        <v>27</v>
      </c>
      <c r="J1304">
        <v>-92</v>
      </c>
      <c r="K1304">
        <f t="shared" si="236"/>
        <v>15</v>
      </c>
      <c r="L1304">
        <v>2009</v>
      </c>
      <c r="M1304" t="s">
        <v>3079</v>
      </c>
      <c r="N1304" t="s">
        <v>3080</v>
      </c>
      <c r="O1304" t="s">
        <v>3081</v>
      </c>
      <c r="P1304" t="s">
        <v>3082</v>
      </c>
      <c r="Q1304" t="s">
        <v>3083</v>
      </c>
      <c r="R1304" t="s">
        <v>3084</v>
      </c>
      <c r="S1304" s="215">
        <f t="shared" si="233"/>
        <v>0.945138888884685</v>
      </c>
      <c r="T1304" s="215">
        <f t="shared" si="234"/>
        <v>1.0062499999985448</v>
      </c>
      <c r="U1304">
        <f t="shared" si="235"/>
        <v>5.67083333330811</v>
      </c>
      <c r="V1304">
        <v>404</v>
      </c>
      <c r="W1304">
        <v>350</v>
      </c>
      <c r="X1304" t="s">
        <v>3037</v>
      </c>
    </row>
    <row r="1305" spans="1:24" s="151" customFormat="1">
      <c r="A1305" t="s">
        <v>18</v>
      </c>
      <c r="B1305" t="s">
        <v>3085</v>
      </c>
      <c r="C1305" t="s">
        <v>880</v>
      </c>
      <c r="D1305" t="s">
        <v>785</v>
      </c>
      <c r="E1305" t="s">
        <v>881</v>
      </c>
      <c r="F1305" t="s">
        <v>760</v>
      </c>
      <c r="G1305" t="s">
        <v>2988</v>
      </c>
      <c r="H1305" t="s">
        <v>787</v>
      </c>
      <c r="I1305">
        <v>27</v>
      </c>
      <c r="J1305">
        <v>-91</v>
      </c>
      <c r="K1305">
        <f t="shared" si="236"/>
        <v>15</v>
      </c>
      <c r="L1305">
        <v>2009</v>
      </c>
      <c r="M1305" t="s">
        <v>3085</v>
      </c>
      <c r="N1305" t="s">
        <v>3086</v>
      </c>
      <c r="O1305" t="s">
        <v>3087</v>
      </c>
      <c r="P1305" t="s">
        <v>3088</v>
      </c>
      <c r="Q1305" t="s">
        <v>3089</v>
      </c>
      <c r="R1305" t="s">
        <v>3090</v>
      </c>
      <c r="S1305" s="215">
        <f t="shared" si="233"/>
        <v>0.23124999999708962</v>
      </c>
      <c r="T1305" s="215">
        <f t="shared" si="234"/>
        <v>0.27638888888759539</v>
      </c>
      <c r="U1305">
        <f t="shared" si="235"/>
        <v>1.3874999999825377</v>
      </c>
      <c r="V1305">
        <v>512</v>
      </c>
      <c r="W1305">
        <v>532</v>
      </c>
      <c r="X1305" t="s">
        <v>3091</v>
      </c>
    </row>
    <row r="1306" spans="1:24" s="151" customFormat="1">
      <c r="A1306" t="s">
        <v>18</v>
      </c>
      <c r="B1306" t="s">
        <v>3092</v>
      </c>
      <c r="C1306" t="s">
        <v>880</v>
      </c>
      <c r="D1306" t="s">
        <v>785</v>
      </c>
      <c r="E1306" t="s">
        <v>881</v>
      </c>
      <c r="F1306" t="s">
        <v>760</v>
      </c>
      <c r="G1306" t="s">
        <v>2988</v>
      </c>
      <c r="H1306" t="s">
        <v>787</v>
      </c>
      <c r="I1306">
        <v>27</v>
      </c>
      <c r="J1306">
        <v>-89</v>
      </c>
      <c r="K1306">
        <f t="shared" si="236"/>
        <v>16</v>
      </c>
      <c r="L1306">
        <v>2009</v>
      </c>
      <c r="M1306" t="s">
        <v>3092</v>
      </c>
      <c r="N1306" t="s">
        <v>3093</v>
      </c>
      <c r="O1306" t="s">
        <v>3094</v>
      </c>
      <c r="P1306" t="s">
        <v>3095</v>
      </c>
      <c r="Q1306" t="s">
        <v>3096</v>
      </c>
      <c r="R1306" t="s">
        <v>3097</v>
      </c>
      <c r="S1306" s="215">
        <f t="shared" si="233"/>
        <v>0.59722222221898846</v>
      </c>
      <c r="T1306" s="215">
        <f t="shared" si="234"/>
        <v>0.66111111111240461</v>
      </c>
      <c r="U1306">
        <f t="shared" si="235"/>
        <v>3.5833333333139308</v>
      </c>
      <c r="V1306">
        <v>861</v>
      </c>
      <c r="W1306">
        <v>852</v>
      </c>
      <c r="X1306" t="s">
        <v>3037</v>
      </c>
    </row>
    <row r="1307" spans="1:24" s="151" customFormat="1">
      <c r="A1307" t="s">
        <v>18</v>
      </c>
      <c r="B1307" t="s">
        <v>3098</v>
      </c>
      <c r="C1307" t="s">
        <v>880</v>
      </c>
      <c r="D1307" t="s">
        <v>785</v>
      </c>
      <c r="E1307" t="s">
        <v>881</v>
      </c>
      <c r="F1307" t="s">
        <v>760</v>
      </c>
      <c r="G1307" t="s">
        <v>2988</v>
      </c>
      <c r="H1307" t="s">
        <v>787</v>
      </c>
      <c r="I1307">
        <v>28</v>
      </c>
      <c r="J1307">
        <v>-88</v>
      </c>
      <c r="K1307">
        <f t="shared" si="236"/>
        <v>16</v>
      </c>
      <c r="L1307">
        <v>2009</v>
      </c>
      <c r="M1307" t="s">
        <v>3098</v>
      </c>
      <c r="N1307" t="s">
        <v>3099</v>
      </c>
      <c r="O1307" t="s">
        <v>3100</v>
      </c>
      <c r="P1307" t="s">
        <v>3101</v>
      </c>
      <c r="Q1307" t="s">
        <v>3102</v>
      </c>
      <c r="R1307" t="s">
        <v>3103</v>
      </c>
      <c r="S1307" s="215">
        <f t="shared" si="233"/>
        <v>0.40694444443943212</v>
      </c>
      <c r="T1307" s="215">
        <f t="shared" si="234"/>
        <v>0.47708333333139308</v>
      </c>
      <c r="U1307">
        <f t="shared" si="235"/>
        <v>2.4416666666365927</v>
      </c>
      <c r="V1307">
        <v>1389</v>
      </c>
      <c r="W1307">
        <v>1400</v>
      </c>
      <c r="X1307" t="s">
        <v>3078</v>
      </c>
    </row>
    <row r="1308" spans="1:24" s="151" customFormat="1">
      <c r="A1308" t="s">
        <v>18</v>
      </c>
      <c r="B1308" t="s">
        <v>3104</v>
      </c>
      <c r="C1308" t="s">
        <v>880</v>
      </c>
      <c r="D1308" t="s">
        <v>785</v>
      </c>
      <c r="E1308" t="s">
        <v>881</v>
      </c>
      <c r="F1308" t="s">
        <v>760</v>
      </c>
      <c r="G1308" t="s">
        <v>2988</v>
      </c>
      <c r="H1308" t="s">
        <v>787</v>
      </c>
      <c r="I1308">
        <v>28</v>
      </c>
      <c r="J1308">
        <v>-88</v>
      </c>
      <c r="K1308">
        <f t="shared" si="236"/>
        <v>16</v>
      </c>
      <c r="L1308">
        <v>2009</v>
      </c>
      <c r="M1308" t="s">
        <v>3104</v>
      </c>
      <c r="N1308" t="s">
        <v>3105</v>
      </c>
      <c r="O1308" t="s">
        <v>3106</v>
      </c>
      <c r="P1308" t="s">
        <v>3107</v>
      </c>
      <c r="Q1308" t="s">
        <v>3108</v>
      </c>
      <c r="R1308" t="s">
        <v>3103</v>
      </c>
      <c r="S1308" s="215">
        <f t="shared" si="233"/>
        <v>7.6388888846850023E-3</v>
      </c>
      <c r="T1308" s="215">
        <f t="shared" si="234"/>
        <v>8.1250000002910383E-2</v>
      </c>
      <c r="U1308">
        <f t="shared" si="235"/>
        <v>4.5833333308110014E-2</v>
      </c>
      <c r="V1308">
        <v>1401</v>
      </c>
      <c r="W1308">
        <v>1405</v>
      </c>
      <c r="X1308" t="s">
        <v>3109</v>
      </c>
    </row>
    <row r="1309" spans="1:24" s="151" customFormat="1">
      <c r="A1309" t="s">
        <v>18</v>
      </c>
      <c r="B1309" t="s">
        <v>3110</v>
      </c>
      <c r="C1309" t="s">
        <v>880</v>
      </c>
      <c r="D1309" t="s">
        <v>785</v>
      </c>
      <c r="E1309" t="s">
        <v>881</v>
      </c>
      <c r="F1309" t="s">
        <v>760</v>
      </c>
      <c r="G1309" t="s">
        <v>2988</v>
      </c>
      <c r="H1309" t="s">
        <v>787</v>
      </c>
      <c r="I1309">
        <v>28</v>
      </c>
      <c r="J1309">
        <v>-87</v>
      </c>
      <c r="K1309">
        <f t="shared" si="236"/>
        <v>16</v>
      </c>
      <c r="L1309">
        <v>2009</v>
      </c>
      <c r="M1309" t="s">
        <v>3110</v>
      </c>
      <c r="N1309" t="s">
        <v>3111</v>
      </c>
      <c r="O1309" t="s">
        <v>3112</v>
      </c>
      <c r="P1309" t="s">
        <v>3113</v>
      </c>
      <c r="Q1309" t="s">
        <v>3114</v>
      </c>
      <c r="R1309" t="s">
        <v>3115</v>
      </c>
      <c r="S1309" s="215">
        <f t="shared" si="233"/>
        <v>0.65486111111385981</v>
      </c>
      <c r="T1309" s="215">
        <f t="shared" si="234"/>
        <v>0.79791666667006211</v>
      </c>
      <c r="U1309">
        <f t="shared" si="235"/>
        <v>3.9291666666831588</v>
      </c>
      <c r="V1309">
        <v>2437</v>
      </c>
      <c r="W1309">
        <v>2362</v>
      </c>
      <c r="X1309" t="s">
        <v>3037</v>
      </c>
    </row>
    <row r="1310" spans="1:24" s="151" customFormat="1">
      <c r="A1310" t="s">
        <v>18</v>
      </c>
      <c r="B1310" t="s">
        <v>3116</v>
      </c>
      <c r="C1310" t="s">
        <v>880</v>
      </c>
      <c r="D1310" t="s">
        <v>785</v>
      </c>
      <c r="E1310" t="s">
        <v>881</v>
      </c>
      <c r="F1310" t="s">
        <v>760</v>
      </c>
      <c r="G1310" t="s">
        <v>2988</v>
      </c>
      <c r="H1310" t="s">
        <v>787</v>
      </c>
      <c r="I1310">
        <v>26</v>
      </c>
      <c r="J1310">
        <v>-84</v>
      </c>
      <c r="K1310">
        <f t="shared" ref="K1310:K1329" si="237">INT(((180 + J1310) / 6) + 1)</f>
        <v>17</v>
      </c>
      <c r="L1310">
        <v>2009</v>
      </c>
      <c r="M1310" t="s">
        <v>3116</v>
      </c>
      <c r="N1310" t="s">
        <v>3117</v>
      </c>
      <c r="O1310" t="s">
        <v>3118</v>
      </c>
      <c r="P1310" t="s">
        <v>3119</v>
      </c>
      <c r="Q1310" t="s">
        <v>3120</v>
      </c>
      <c r="R1310" t="s">
        <v>3121</v>
      </c>
      <c r="S1310" s="215">
        <f t="shared" si="233"/>
        <v>0.75347222222626442</v>
      </c>
      <c r="T1310" s="215">
        <f t="shared" si="234"/>
        <v>0.84305555555329192</v>
      </c>
      <c r="U1310">
        <f t="shared" si="235"/>
        <v>4.5208333333575865</v>
      </c>
      <c r="V1310">
        <v>460</v>
      </c>
      <c r="W1310">
        <v>437</v>
      </c>
      <c r="X1310"/>
    </row>
    <row r="1311" spans="1:24">
      <c r="A1311" t="s">
        <v>18</v>
      </c>
      <c r="B1311" t="s">
        <v>3122</v>
      </c>
      <c r="C1311" t="s">
        <v>876</v>
      </c>
      <c r="D1311" t="s">
        <v>466</v>
      </c>
      <c r="E1311" t="s">
        <v>877</v>
      </c>
      <c r="F1311" t="s">
        <v>847</v>
      </c>
      <c r="G1311" t="s">
        <v>675</v>
      </c>
      <c r="H1311" t="s">
        <v>676</v>
      </c>
      <c r="I1311">
        <v>-22</v>
      </c>
      <c r="J1311">
        <v>-176</v>
      </c>
      <c r="K1311">
        <f t="shared" si="237"/>
        <v>1</v>
      </c>
      <c r="L1311">
        <v>2009</v>
      </c>
      <c r="M1311" t="s">
        <v>3122</v>
      </c>
      <c r="N1311" s="192">
        <v>40000.208333333336</v>
      </c>
      <c r="O1311" s="192">
        <v>40000.263888888891</v>
      </c>
      <c r="P1311" s="192">
        <v>40000.423611111109</v>
      </c>
      <c r="Q1311" s="192">
        <v>40000.5</v>
      </c>
      <c r="R1311" t="s">
        <v>3123</v>
      </c>
      <c r="S1311" s="215">
        <f t="shared" si="233"/>
        <v>0.15972222221898846</v>
      </c>
      <c r="T1311" s="215">
        <f t="shared" si="234"/>
        <v>0.29166666666424135</v>
      </c>
      <c r="U1311">
        <f t="shared" si="235"/>
        <v>0.95833333331393078</v>
      </c>
      <c r="V1311">
        <v>2260</v>
      </c>
      <c r="W1311">
        <v>2250</v>
      </c>
      <c r="X1311" t="s">
        <v>3124</v>
      </c>
    </row>
    <row r="1312" spans="1:24">
      <c r="A1312" t="s">
        <v>18</v>
      </c>
      <c r="B1312" t="s">
        <v>3125</v>
      </c>
      <c r="C1312" t="s">
        <v>876</v>
      </c>
      <c r="D1312" t="s">
        <v>466</v>
      </c>
      <c r="E1312" t="s">
        <v>877</v>
      </c>
      <c r="F1312" t="s">
        <v>847</v>
      </c>
      <c r="G1312" t="s">
        <v>675</v>
      </c>
      <c r="H1312" t="s">
        <v>676</v>
      </c>
      <c r="I1312">
        <v>-22</v>
      </c>
      <c r="J1312">
        <v>-176</v>
      </c>
      <c r="K1312">
        <f t="shared" si="237"/>
        <v>1</v>
      </c>
      <c r="L1312">
        <v>2009</v>
      </c>
      <c r="M1312" t="s">
        <v>3125</v>
      </c>
      <c r="N1312" s="192">
        <v>39999.620833333334</v>
      </c>
      <c r="O1312" s="192">
        <v>39999.68472222222</v>
      </c>
      <c r="P1312" s="192">
        <v>39999.910416666666</v>
      </c>
      <c r="Q1312" s="192">
        <v>39999.97152777778</v>
      </c>
      <c r="R1312" t="s">
        <v>3126</v>
      </c>
      <c r="S1312" s="215">
        <f t="shared" si="233"/>
        <v>0.22569444444525288</v>
      </c>
      <c r="T1312" s="215">
        <f t="shared" si="234"/>
        <v>0.35069444444525288</v>
      </c>
      <c r="U1312">
        <f t="shared" si="235"/>
        <v>1.3541666666715173</v>
      </c>
      <c r="V1312">
        <v>2710</v>
      </c>
      <c r="W1312">
        <v>2697</v>
      </c>
      <c r="X1312" t="s">
        <v>3127</v>
      </c>
    </row>
    <row r="1313" spans="1:24">
      <c r="A1313" t="s">
        <v>18</v>
      </c>
      <c r="B1313" t="s">
        <v>3128</v>
      </c>
      <c r="C1313" t="s">
        <v>876</v>
      </c>
      <c r="D1313" t="s">
        <v>466</v>
      </c>
      <c r="E1313" t="s">
        <v>877</v>
      </c>
      <c r="F1313" t="s">
        <v>847</v>
      </c>
      <c r="G1313" t="s">
        <v>675</v>
      </c>
      <c r="H1313" t="s">
        <v>676</v>
      </c>
      <c r="I1313">
        <v>-22</v>
      </c>
      <c r="J1313">
        <v>-176</v>
      </c>
      <c r="K1313">
        <f t="shared" si="237"/>
        <v>1</v>
      </c>
      <c r="L1313">
        <v>2009</v>
      </c>
      <c r="M1313" t="s">
        <v>3128</v>
      </c>
      <c r="N1313" s="192">
        <v>39998.790277777778</v>
      </c>
      <c r="O1313" s="192">
        <v>39998.839583333334</v>
      </c>
      <c r="P1313" s="192">
        <v>39999.073611111111</v>
      </c>
      <c r="Q1313" s="192">
        <v>39999.124305555553</v>
      </c>
      <c r="R1313" t="s">
        <v>3123</v>
      </c>
      <c r="S1313" s="215">
        <f t="shared" si="233"/>
        <v>0.23402777777664596</v>
      </c>
      <c r="T1313" s="215">
        <f t="shared" si="234"/>
        <v>0.33402777777519077</v>
      </c>
      <c r="U1313">
        <f t="shared" si="235"/>
        <v>1.4041666666598758</v>
      </c>
      <c r="V1313">
        <v>2213</v>
      </c>
      <c r="W1313">
        <v>2213</v>
      </c>
      <c r="X1313" t="s">
        <v>3127</v>
      </c>
    </row>
    <row r="1314" spans="1:24">
      <c r="A1314" t="s">
        <v>18</v>
      </c>
      <c r="B1314" t="s">
        <v>3129</v>
      </c>
      <c r="C1314" t="s">
        <v>876</v>
      </c>
      <c r="D1314" t="s">
        <v>466</v>
      </c>
      <c r="E1314" t="s">
        <v>877</v>
      </c>
      <c r="F1314" t="s">
        <v>847</v>
      </c>
      <c r="G1314" t="s">
        <v>675</v>
      </c>
      <c r="H1314" t="s">
        <v>676</v>
      </c>
      <c r="I1314">
        <v>-22</v>
      </c>
      <c r="J1314">
        <v>-176</v>
      </c>
      <c r="K1314">
        <f t="shared" si="237"/>
        <v>1</v>
      </c>
      <c r="L1314">
        <v>2009</v>
      </c>
      <c r="M1314" t="s">
        <v>3129</v>
      </c>
      <c r="N1314" s="192">
        <v>39997.789583333331</v>
      </c>
      <c r="O1314" s="192">
        <v>39997.841666666667</v>
      </c>
      <c r="P1314" s="192">
        <v>39998.23541666667</v>
      </c>
      <c r="Q1314" s="192">
        <v>39998.293749999997</v>
      </c>
      <c r="R1314" t="s">
        <v>528</v>
      </c>
      <c r="S1314" s="215">
        <f t="shared" si="233"/>
        <v>0.39375000000291038</v>
      </c>
      <c r="T1314" s="215">
        <f t="shared" si="234"/>
        <v>0.50416666666569654</v>
      </c>
      <c r="U1314">
        <f t="shared" si="235"/>
        <v>2.3625000000174623</v>
      </c>
      <c r="V1314">
        <v>2126</v>
      </c>
      <c r="W1314">
        <v>2083</v>
      </c>
      <c r="X1314" t="s">
        <v>3127</v>
      </c>
    </row>
    <row r="1315" spans="1:24">
      <c r="A1315" t="s">
        <v>18</v>
      </c>
      <c r="B1315" t="s">
        <v>3130</v>
      </c>
      <c r="C1315" t="s">
        <v>876</v>
      </c>
      <c r="D1315" t="s">
        <v>466</v>
      </c>
      <c r="E1315" t="s">
        <v>877</v>
      </c>
      <c r="F1315" t="s">
        <v>847</v>
      </c>
      <c r="G1315" t="s">
        <v>675</v>
      </c>
      <c r="H1315" t="s">
        <v>676</v>
      </c>
      <c r="I1315">
        <v>-22</v>
      </c>
      <c r="J1315">
        <v>-176</v>
      </c>
      <c r="K1315">
        <f t="shared" si="237"/>
        <v>1</v>
      </c>
      <c r="L1315">
        <v>2009</v>
      </c>
      <c r="M1315" t="s">
        <v>3130</v>
      </c>
      <c r="N1315" s="192">
        <v>39996.121527777781</v>
      </c>
      <c r="O1315" s="192">
        <v>39996.220138888886</v>
      </c>
      <c r="P1315" s="192">
        <v>39997.061111111114</v>
      </c>
      <c r="Q1315" s="192">
        <v>39997.128472222219</v>
      </c>
      <c r="R1315" t="s">
        <v>2142</v>
      </c>
      <c r="S1315" s="215">
        <f t="shared" si="233"/>
        <v>0.84097222222771961</v>
      </c>
      <c r="T1315" s="215">
        <f t="shared" si="234"/>
        <v>1.0069444444379769</v>
      </c>
      <c r="U1315">
        <f t="shared" si="235"/>
        <v>5.0458333333663177</v>
      </c>
      <c r="V1315">
        <v>1754</v>
      </c>
      <c r="W1315">
        <v>1914</v>
      </c>
      <c r="X1315" t="s">
        <v>3131</v>
      </c>
    </row>
    <row r="1316" spans="1:24">
      <c r="A1316" t="s">
        <v>18</v>
      </c>
      <c r="B1316" t="s">
        <v>3132</v>
      </c>
      <c r="C1316" t="s">
        <v>876</v>
      </c>
      <c r="D1316" t="s">
        <v>466</v>
      </c>
      <c r="E1316" t="s">
        <v>877</v>
      </c>
      <c r="F1316" t="s">
        <v>847</v>
      </c>
      <c r="G1316" t="s">
        <v>675</v>
      </c>
      <c r="H1316" t="s">
        <v>676</v>
      </c>
      <c r="I1316">
        <v>-22</v>
      </c>
      <c r="J1316">
        <v>-176</v>
      </c>
      <c r="K1316">
        <f t="shared" si="237"/>
        <v>1</v>
      </c>
      <c r="L1316">
        <v>2009</v>
      </c>
      <c r="M1316" t="s">
        <v>3132</v>
      </c>
      <c r="N1316" s="192">
        <v>39994.791666666664</v>
      </c>
      <c r="O1316" s="192">
        <v>39994.84097222222</v>
      </c>
      <c r="P1316" s="192">
        <v>39995.570138888892</v>
      </c>
      <c r="Q1316" s="192">
        <v>39995.624305555553</v>
      </c>
      <c r="R1316" t="s">
        <v>3133</v>
      </c>
      <c r="S1316" s="215">
        <f t="shared" si="233"/>
        <v>0.72916666667151731</v>
      </c>
      <c r="T1316" s="215">
        <f t="shared" si="234"/>
        <v>0.83263888888905058</v>
      </c>
      <c r="U1316">
        <f t="shared" si="235"/>
        <v>4.3750000000291038</v>
      </c>
      <c r="V1316">
        <v>1868</v>
      </c>
      <c r="W1316">
        <v>1832</v>
      </c>
      <c r="X1316" t="s">
        <v>3134</v>
      </c>
    </row>
    <row r="1317" spans="1:24">
      <c r="A1317" t="s">
        <v>18</v>
      </c>
      <c r="B1317" t="s">
        <v>3135</v>
      </c>
      <c r="C1317" t="s">
        <v>876</v>
      </c>
      <c r="D1317" t="s">
        <v>466</v>
      </c>
      <c r="E1317" t="s">
        <v>877</v>
      </c>
      <c r="F1317" t="s">
        <v>847</v>
      </c>
      <c r="G1317" t="s">
        <v>675</v>
      </c>
      <c r="H1317" t="s">
        <v>676</v>
      </c>
      <c r="I1317">
        <v>-22</v>
      </c>
      <c r="J1317">
        <v>-176</v>
      </c>
      <c r="K1317">
        <f t="shared" si="237"/>
        <v>1</v>
      </c>
      <c r="L1317">
        <v>2009</v>
      </c>
      <c r="M1317" t="s">
        <v>3135</v>
      </c>
      <c r="N1317" s="192">
        <v>39993.953472222223</v>
      </c>
      <c r="O1317" s="192">
        <v>39994</v>
      </c>
      <c r="P1317" s="192">
        <v>39994.258333333331</v>
      </c>
      <c r="Q1317" s="192">
        <v>39994.304166666669</v>
      </c>
      <c r="R1317" t="s">
        <v>2142</v>
      </c>
      <c r="S1317" s="215">
        <f t="shared" si="233"/>
        <v>0.25833333333139308</v>
      </c>
      <c r="T1317" s="215">
        <f t="shared" si="234"/>
        <v>0.35069444444525288</v>
      </c>
      <c r="U1317">
        <f t="shared" si="235"/>
        <v>1.5499999999883585</v>
      </c>
      <c r="V1317">
        <v>1899</v>
      </c>
      <c r="W1317">
        <v>1873</v>
      </c>
      <c r="X1317" t="s">
        <v>3131</v>
      </c>
    </row>
    <row r="1318" spans="1:24">
      <c r="A1318" t="s">
        <v>18</v>
      </c>
      <c r="B1318" t="s">
        <v>3136</v>
      </c>
      <c r="C1318" t="s">
        <v>876</v>
      </c>
      <c r="D1318" t="s">
        <v>466</v>
      </c>
      <c r="E1318" t="s">
        <v>877</v>
      </c>
      <c r="F1318" t="s">
        <v>847</v>
      </c>
      <c r="G1318" t="s">
        <v>675</v>
      </c>
      <c r="H1318" t="s">
        <v>676</v>
      </c>
      <c r="I1318">
        <v>-22</v>
      </c>
      <c r="J1318">
        <v>-176</v>
      </c>
      <c r="K1318">
        <f t="shared" si="237"/>
        <v>1</v>
      </c>
      <c r="L1318">
        <v>2009</v>
      </c>
      <c r="M1318" t="s">
        <v>3136</v>
      </c>
      <c r="N1318" s="192">
        <v>39992.120833333334</v>
      </c>
      <c r="O1318" s="192">
        <v>39992.174305555556</v>
      </c>
      <c r="P1318" s="192">
        <v>39993.068749999999</v>
      </c>
      <c r="Q1318" s="192">
        <v>39993.130555555559</v>
      </c>
      <c r="R1318" t="s">
        <v>3123</v>
      </c>
      <c r="S1318" s="215">
        <f t="shared" si="233"/>
        <v>0.8944444444423425</v>
      </c>
      <c r="T1318" s="215">
        <f t="shared" si="234"/>
        <v>1.0097222222248092</v>
      </c>
      <c r="U1318">
        <f t="shared" si="235"/>
        <v>5.366666666654055</v>
      </c>
      <c r="V1318">
        <v>2268</v>
      </c>
      <c r="W1318">
        <v>2204</v>
      </c>
      <c r="X1318" t="s">
        <v>3137</v>
      </c>
    </row>
    <row r="1319" spans="1:24">
      <c r="A1319" t="s">
        <v>18</v>
      </c>
      <c r="B1319" t="s">
        <v>3138</v>
      </c>
      <c r="C1319" t="s">
        <v>876</v>
      </c>
      <c r="D1319" t="s">
        <v>466</v>
      </c>
      <c r="E1319" t="s">
        <v>877</v>
      </c>
      <c r="F1319" t="s">
        <v>847</v>
      </c>
      <c r="G1319" t="s">
        <v>675</v>
      </c>
      <c r="H1319" t="s">
        <v>676</v>
      </c>
      <c r="I1319">
        <v>-22</v>
      </c>
      <c r="J1319">
        <v>-176</v>
      </c>
      <c r="K1319">
        <f t="shared" si="237"/>
        <v>1</v>
      </c>
      <c r="L1319">
        <v>2009</v>
      </c>
      <c r="M1319" t="s">
        <v>3138</v>
      </c>
      <c r="N1319" s="192">
        <v>39989.787499999999</v>
      </c>
      <c r="O1319" s="192">
        <v>39989.852777777778</v>
      </c>
      <c r="P1319" s="192">
        <v>39991.224305555559</v>
      </c>
      <c r="Q1319" s="192">
        <v>39991.29583333333</v>
      </c>
      <c r="R1319" t="s">
        <v>3123</v>
      </c>
      <c r="S1319" s="215">
        <f t="shared" si="233"/>
        <v>1.3715277777810115</v>
      </c>
      <c r="T1319" s="215">
        <f t="shared" si="234"/>
        <v>1.5083333333313931</v>
      </c>
      <c r="U1319">
        <f t="shared" si="235"/>
        <v>8.2291666666860692</v>
      </c>
      <c r="V1319">
        <v>2226</v>
      </c>
      <c r="W1319">
        <v>2213</v>
      </c>
      <c r="X1319" t="s">
        <v>3137</v>
      </c>
    </row>
    <row r="1320" spans="1:24">
      <c r="A1320" t="s">
        <v>18</v>
      </c>
      <c r="B1320" t="s">
        <v>3139</v>
      </c>
      <c r="C1320" t="s">
        <v>876</v>
      </c>
      <c r="D1320" t="s">
        <v>466</v>
      </c>
      <c r="E1320" t="s">
        <v>877</v>
      </c>
      <c r="F1320" t="s">
        <v>847</v>
      </c>
      <c r="G1320" t="s">
        <v>675</v>
      </c>
      <c r="H1320" t="s">
        <v>676</v>
      </c>
      <c r="I1320">
        <v>-22</v>
      </c>
      <c r="J1320">
        <v>-176</v>
      </c>
      <c r="K1320">
        <f t="shared" si="237"/>
        <v>1</v>
      </c>
      <c r="L1320">
        <v>2009</v>
      </c>
      <c r="M1320" t="s">
        <v>3139</v>
      </c>
      <c r="N1320" s="192">
        <v>39988.624305555553</v>
      </c>
      <c r="O1320" s="192">
        <v>39988.693055555559</v>
      </c>
      <c r="P1320" s="192">
        <v>39989.063194444447</v>
      </c>
      <c r="Q1320" s="192">
        <v>39989.128472222219</v>
      </c>
      <c r="R1320" t="s">
        <v>3126</v>
      </c>
      <c r="S1320" s="215">
        <f t="shared" si="233"/>
        <v>0.37013888888759539</v>
      </c>
      <c r="T1320" s="215">
        <f t="shared" si="234"/>
        <v>0.50416666666569654</v>
      </c>
      <c r="U1320">
        <f t="shared" si="235"/>
        <v>2.2208333333255723</v>
      </c>
      <c r="V1320">
        <v>2693</v>
      </c>
      <c r="W1320">
        <v>2697</v>
      </c>
      <c r="X1320" t="s">
        <v>3127</v>
      </c>
    </row>
    <row r="1321" spans="1:24">
      <c r="A1321" t="s">
        <v>18</v>
      </c>
      <c r="B1321" t="s">
        <v>3140</v>
      </c>
      <c r="C1321" t="s">
        <v>876</v>
      </c>
      <c r="D1321" t="s">
        <v>466</v>
      </c>
      <c r="E1321" t="s">
        <v>877</v>
      </c>
      <c r="F1321" t="s">
        <v>847</v>
      </c>
      <c r="G1321" t="s">
        <v>675</v>
      </c>
      <c r="H1321" t="s">
        <v>676</v>
      </c>
      <c r="I1321">
        <v>-22</v>
      </c>
      <c r="J1321">
        <v>-176</v>
      </c>
      <c r="K1321">
        <f t="shared" si="237"/>
        <v>1</v>
      </c>
      <c r="L1321">
        <v>2009</v>
      </c>
      <c r="M1321" t="s">
        <v>3140</v>
      </c>
      <c r="N1321" s="192">
        <v>39986.835416666669</v>
      </c>
      <c r="O1321" s="192">
        <v>39986.93472222222</v>
      </c>
      <c r="P1321" s="192">
        <v>39987.915277777778</v>
      </c>
      <c r="Q1321" s="192">
        <v>39987.974999999999</v>
      </c>
      <c r="R1321" t="s">
        <v>3133</v>
      </c>
      <c r="S1321" s="215">
        <f t="shared" si="233"/>
        <v>0.9805555555576575</v>
      </c>
      <c r="T1321" s="215">
        <f t="shared" si="234"/>
        <v>1.1395833333299379</v>
      </c>
      <c r="U1321">
        <f t="shared" si="235"/>
        <v>5.883333333345945</v>
      </c>
      <c r="V1321">
        <v>1886</v>
      </c>
      <c r="W1321">
        <v>1866</v>
      </c>
      <c r="X1321" t="s">
        <v>3134</v>
      </c>
    </row>
    <row r="1322" spans="1:24">
      <c r="A1322" t="s">
        <v>18</v>
      </c>
      <c r="B1322" t="s">
        <v>3141</v>
      </c>
      <c r="C1322" t="s">
        <v>876</v>
      </c>
      <c r="D1322" t="s">
        <v>466</v>
      </c>
      <c r="E1322" t="s">
        <v>877</v>
      </c>
      <c r="F1322" t="s">
        <v>847</v>
      </c>
      <c r="G1322" t="s">
        <v>675</v>
      </c>
      <c r="H1322" t="s">
        <v>676</v>
      </c>
      <c r="I1322">
        <v>-22</v>
      </c>
      <c r="J1322">
        <v>-176</v>
      </c>
      <c r="K1322">
        <f t="shared" si="237"/>
        <v>1</v>
      </c>
      <c r="L1322">
        <v>2009</v>
      </c>
      <c r="M1322" t="s">
        <v>3141</v>
      </c>
      <c r="N1322" s="192">
        <v>39984.789583333331</v>
      </c>
      <c r="O1322" s="192">
        <v>39984.838194444441</v>
      </c>
      <c r="P1322" s="192">
        <v>39985.152777777781</v>
      </c>
      <c r="Q1322" s="192">
        <v>39985.209722222222</v>
      </c>
      <c r="R1322" t="s">
        <v>3133</v>
      </c>
      <c r="S1322" s="215">
        <f t="shared" si="233"/>
        <v>0.31458333334012423</v>
      </c>
      <c r="T1322" s="215">
        <f t="shared" si="234"/>
        <v>0.42013888889050577</v>
      </c>
      <c r="U1322">
        <f t="shared" si="235"/>
        <v>1.8875000000407454</v>
      </c>
      <c r="V1322">
        <v>1901</v>
      </c>
      <c r="W1322">
        <v>1838</v>
      </c>
      <c r="X1322" t="s">
        <v>3134</v>
      </c>
    </row>
    <row r="1323" spans="1:24">
      <c r="A1323" t="s">
        <v>18</v>
      </c>
      <c r="B1323" t="s">
        <v>3142</v>
      </c>
      <c r="C1323" t="s">
        <v>876</v>
      </c>
      <c r="D1323" t="s">
        <v>466</v>
      </c>
      <c r="E1323" t="s">
        <v>877</v>
      </c>
      <c r="F1323" t="s">
        <v>847</v>
      </c>
      <c r="G1323" t="s">
        <v>675</v>
      </c>
      <c r="H1323" t="s">
        <v>676</v>
      </c>
      <c r="I1323">
        <v>-22</v>
      </c>
      <c r="J1323">
        <v>-176</v>
      </c>
      <c r="K1323">
        <f t="shared" si="237"/>
        <v>1</v>
      </c>
      <c r="L1323">
        <v>2009</v>
      </c>
      <c r="M1323" t="s">
        <v>3142</v>
      </c>
      <c r="N1323" s="192">
        <v>39983.792361111111</v>
      </c>
      <c r="O1323" s="192">
        <v>39983.852083333331</v>
      </c>
      <c r="P1323" s="192">
        <v>39984.240972222222</v>
      </c>
      <c r="Q1323" s="192">
        <v>39984.29791666667</v>
      </c>
      <c r="R1323" t="s">
        <v>2142</v>
      </c>
      <c r="S1323" s="215">
        <f t="shared" si="233"/>
        <v>0.38888888889050577</v>
      </c>
      <c r="T1323" s="215">
        <f t="shared" si="234"/>
        <v>0.50555555555911269</v>
      </c>
      <c r="U1323">
        <f t="shared" si="235"/>
        <v>2.3333333333430346</v>
      </c>
      <c r="V1323">
        <v>1907</v>
      </c>
      <c r="W1323">
        <v>1857</v>
      </c>
      <c r="X1323" t="s">
        <v>3143</v>
      </c>
    </row>
    <row r="1324" spans="1:24">
      <c r="A1324" t="s">
        <v>18</v>
      </c>
      <c r="B1324" t="s">
        <v>3144</v>
      </c>
      <c r="C1324" t="s">
        <v>876</v>
      </c>
      <c r="D1324" t="s">
        <v>466</v>
      </c>
      <c r="E1324" t="s">
        <v>877</v>
      </c>
      <c r="F1324" t="s">
        <v>847</v>
      </c>
      <c r="G1324" t="s">
        <v>675</v>
      </c>
      <c r="H1324" t="s">
        <v>676</v>
      </c>
      <c r="I1324">
        <v>-22</v>
      </c>
      <c r="J1324">
        <v>-176</v>
      </c>
      <c r="K1324">
        <f t="shared" si="237"/>
        <v>1</v>
      </c>
      <c r="L1324">
        <v>2009</v>
      </c>
      <c r="M1324" t="s">
        <v>3144</v>
      </c>
      <c r="N1324" s="192">
        <v>39982.209027777775</v>
      </c>
      <c r="O1324" s="192">
        <v>39982.256944444445</v>
      </c>
      <c r="P1324" s="192">
        <v>39983.230555555558</v>
      </c>
      <c r="Q1324" s="192">
        <v>39983.292361111111</v>
      </c>
      <c r="R1324" t="s">
        <v>3145</v>
      </c>
      <c r="S1324" s="215">
        <f t="shared" si="233"/>
        <v>0.97361111111240461</v>
      </c>
      <c r="T1324" s="215">
        <f t="shared" si="234"/>
        <v>1.0833333333357587</v>
      </c>
      <c r="U1324">
        <f t="shared" si="235"/>
        <v>5.8416666666744277</v>
      </c>
      <c r="V1324">
        <v>1725</v>
      </c>
      <c r="W1324">
        <v>1853</v>
      </c>
      <c r="X1324" t="s">
        <v>3146</v>
      </c>
    </row>
    <row r="1325" spans="1:24">
      <c r="A1325" t="s">
        <v>18</v>
      </c>
      <c r="B1325" t="s">
        <v>3147</v>
      </c>
      <c r="C1325" t="s">
        <v>876</v>
      </c>
      <c r="D1325" t="s">
        <v>466</v>
      </c>
      <c r="E1325" t="s">
        <v>877</v>
      </c>
      <c r="F1325" t="s">
        <v>847</v>
      </c>
      <c r="G1325" t="s">
        <v>675</v>
      </c>
      <c r="H1325" t="s">
        <v>676</v>
      </c>
      <c r="I1325">
        <v>-22</v>
      </c>
      <c r="J1325">
        <v>-176</v>
      </c>
      <c r="K1325">
        <f t="shared" si="237"/>
        <v>1</v>
      </c>
      <c r="L1325">
        <v>2009</v>
      </c>
      <c r="M1325" t="s">
        <v>3147</v>
      </c>
      <c r="N1325" s="192">
        <v>39982.124305555553</v>
      </c>
      <c r="O1325" s="192">
        <v>39982.124305555553</v>
      </c>
      <c r="P1325" s="192">
        <v>39982.124305555553</v>
      </c>
      <c r="Q1325" s="192">
        <v>39982.161111111112</v>
      </c>
      <c r="R1325" t="s">
        <v>3148</v>
      </c>
      <c r="S1325" s="215">
        <f t="shared" si="233"/>
        <v>0</v>
      </c>
      <c r="T1325" s="215">
        <f t="shared" si="234"/>
        <v>3.680555555911269E-2</v>
      </c>
      <c r="U1325">
        <f t="shared" si="235"/>
        <v>0</v>
      </c>
      <c r="V1325">
        <v>0</v>
      </c>
      <c r="W1325">
        <v>0</v>
      </c>
      <c r="X1325" t="s">
        <v>3149</v>
      </c>
    </row>
    <row r="1326" spans="1:24">
      <c r="A1326" t="s">
        <v>18</v>
      </c>
      <c r="B1326" t="s">
        <v>3150</v>
      </c>
      <c r="C1326" t="s">
        <v>876</v>
      </c>
      <c r="D1326" t="s">
        <v>466</v>
      </c>
      <c r="E1326" t="s">
        <v>877</v>
      </c>
      <c r="F1326" t="s">
        <v>847</v>
      </c>
      <c r="G1326" t="s">
        <v>675</v>
      </c>
      <c r="H1326" t="s">
        <v>676</v>
      </c>
      <c r="I1326">
        <v>-22</v>
      </c>
      <c r="J1326">
        <v>-176</v>
      </c>
      <c r="K1326">
        <f t="shared" si="237"/>
        <v>1</v>
      </c>
      <c r="L1326">
        <v>2009</v>
      </c>
      <c r="M1326" t="s">
        <v>3150</v>
      </c>
      <c r="N1326" s="192">
        <v>39980.455555555556</v>
      </c>
      <c r="O1326" s="192">
        <v>39980.50277777778</v>
      </c>
      <c r="P1326" s="192">
        <v>39981.563888888886</v>
      </c>
      <c r="Q1326" s="192">
        <v>39981.624305555553</v>
      </c>
      <c r="R1326" t="s">
        <v>2142</v>
      </c>
      <c r="S1326" s="215">
        <f t="shared" si="233"/>
        <v>1.0611111111065838</v>
      </c>
      <c r="T1326" s="215">
        <f t="shared" si="234"/>
        <v>1.1687499999970896</v>
      </c>
      <c r="U1326">
        <f t="shared" si="235"/>
        <v>6.3666666666395031</v>
      </c>
      <c r="V1326">
        <v>1906</v>
      </c>
      <c r="W1326">
        <v>1907</v>
      </c>
      <c r="X1326" t="s">
        <v>3151</v>
      </c>
    </row>
    <row r="1327" spans="1:24">
      <c r="A1327" t="s">
        <v>18</v>
      </c>
      <c r="B1327" t="s">
        <v>3152</v>
      </c>
      <c r="C1327" t="s">
        <v>876</v>
      </c>
      <c r="D1327" t="s">
        <v>466</v>
      </c>
      <c r="E1327" t="s">
        <v>877</v>
      </c>
      <c r="F1327" t="s">
        <v>847</v>
      </c>
      <c r="G1327" t="s">
        <v>675</v>
      </c>
      <c r="H1327" t="s">
        <v>676</v>
      </c>
      <c r="I1327">
        <v>-22</v>
      </c>
      <c r="J1327">
        <v>-176</v>
      </c>
      <c r="K1327">
        <f t="shared" si="237"/>
        <v>1</v>
      </c>
      <c r="L1327">
        <v>2009</v>
      </c>
      <c r="M1327" t="s">
        <v>3152</v>
      </c>
      <c r="N1327" s="192">
        <v>39979.294444444444</v>
      </c>
      <c r="O1327" s="192">
        <v>39979.365277777775</v>
      </c>
      <c r="P1327" s="192">
        <v>39979.729166666664</v>
      </c>
      <c r="Q1327" s="192">
        <v>39979.799305555556</v>
      </c>
      <c r="R1327" t="s">
        <v>2150</v>
      </c>
      <c r="S1327" s="215">
        <f t="shared" si="233"/>
        <v>0.36388888888905058</v>
      </c>
      <c r="T1327" s="215">
        <f t="shared" si="234"/>
        <v>0.50486111111240461</v>
      </c>
      <c r="U1327">
        <f t="shared" si="235"/>
        <v>2.1833333333343035</v>
      </c>
      <c r="V1327">
        <v>2620</v>
      </c>
      <c r="W1327">
        <v>2600</v>
      </c>
      <c r="X1327" t="s">
        <v>3151</v>
      </c>
    </row>
    <row r="1328" spans="1:24">
      <c r="A1328" t="s">
        <v>18</v>
      </c>
      <c r="B1328" t="s">
        <v>3153</v>
      </c>
      <c r="C1328" t="s">
        <v>876</v>
      </c>
      <c r="D1328" t="s">
        <v>466</v>
      </c>
      <c r="E1328" t="s">
        <v>877</v>
      </c>
      <c r="F1328" t="s">
        <v>847</v>
      </c>
      <c r="G1328" t="s">
        <v>675</v>
      </c>
      <c r="H1328" t="s">
        <v>676</v>
      </c>
      <c r="I1328">
        <v>-22</v>
      </c>
      <c r="J1328">
        <v>-176</v>
      </c>
      <c r="K1328">
        <f t="shared" si="237"/>
        <v>1</v>
      </c>
      <c r="L1328">
        <v>2009</v>
      </c>
      <c r="M1328" t="s">
        <v>3153</v>
      </c>
      <c r="N1328" s="192">
        <v>39977.467361111114</v>
      </c>
      <c r="O1328" s="192">
        <v>39977.520833333336</v>
      </c>
      <c r="P1328" s="192">
        <v>39978.688194444447</v>
      </c>
      <c r="Q1328" s="192">
        <v>39978.790972222225</v>
      </c>
      <c r="R1328" t="s">
        <v>528</v>
      </c>
      <c r="S1328" s="215">
        <f t="shared" si="233"/>
        <v>1.1673611111109494</v>
      </c>
      <c r="T1328" s="215">
        <f t="shared" si="234"/>
        <v>1.3236111111109494</v>
      </c>
      <c r="U1328">
        <f t="shared" si="235"/>
        <v>7.0041666666656965</v>
      </c>
      <c r="V1328">
        <v>2138</v>
      </c>
      <c r="W1328">
        <v>2120</v>
      </c>
      <c r="X1328" t="s">
        <v>3137</v>
      </c>
    </row>
    <row r="1329" spans="1:24">
      <c r="A1329" t="s">
        <v>18</v>
      </c>
      <c r="B1329" t="s">
        <v>3154</v>
      </c>
      <c r="C1329" t="s">
        <v>876</v>
      </c>
      <c r="D1329" t="s">
        <v>466</v>
      </c>
      <c r="E1329" t="s">
        <v>877</v>
      </c>
      <c r="F1329" t="s">
        <v>847</v>
      </c>
      <c r="G1329" t="s">
        <v>675</v>
      </c>
      <c r="H1329" t="s">
        <v>676</v>
      </c>
      <c r="I1329">
        <v>-22</v>
      </c>
      <c r="J1329">
        <v>-176</v>
      </c>
      <c r="K1329">
        <f t="shared" si="237"/>
        <v>1</v>
      </c>
      <c r="L1329">
        <v>2009</v>
      </c>
      <c r="M1329" t="s">
        <v>3154</v>
      </c>
      <c r="N1329" s="192">
        <v>39976.374305555553</v>
      </c>
      <c r="O1329" s="192">
        <v>39976.456944444442</v>
      </c>
      <c r="P1329" s="192">
        <v>39976.907638888886</v>
      </c>
      <c r="Q1329" s="192">
        <v>39976.974305555559</v>
      </c>
      <c r="R1329" t="s">
        <v>2150</v>
      </c>
      <c r="S1329" s="215">
        <f t="shared" si="233"/>
        <v>0.45069444444379769</v>
      </c>
      <c r="T1329" s="215">
        <f t="shared" si="234"/>
        <v>0.60000000000582077</v>
      </c>
      <c r="U1329">
        <f t="shared" si="235"/>
        <v>2.7041666666627862</v>
      </c>
      <c r="V1329">
        <v>2620</v>
      </c>
      <c r="W1329">
        <v>2616</v>
      </c>
      <c r="X1329" t="s">
        <v>3151</v>
      </c>
    </row>
    <row r="1330" spans="1:24">
      <c r="A1330" t="s">
        <v>18</v>
      </c>
      <c r="B1330" t="s">
        <v>3155</v>
      </c>
      <c r="C1330" t="s">
        <v>874</v>
      </c>
      <c r="D1330" t="s">
        <v>466</v>
      </c>
      <c r="E1330" t="s">
        <v>875</v>
      </c>
      <c r="F1330" t="s">
        <v>760</v>
      </c>
      <c r="G1330" t="s">
        <v>675</v>
      </c>
      <c r="H1330" t="s">
        <v>676</v>
      </c>
      <c r="I1330">
        <v>-22</v>
      </c>
      <c r="J1330">
        <v>-176</v>
      </c>
      <c r="K1330">
        <v>1</v>
      </c>
      <c r="L1330">
        <v>2009</v>
      </c>
      <c r="M1330" t="s">
        <v>3155</v>
      </c>
      <c r="N1330" s="192">
        <v>39970.125</v>
      </c>
      <c r="O1330" s="192">
        <v>39970.198611111111</v>
      </c>
      <c r="P1330" s="192">
        <v>39971.392361111109</v>
      </c>
      <c r="Q1330" s="192">
        <v>39971.461111111108</v>
      </c>
      <c r="R1330" t="s">
        <v>2150</v>
      </c>
      <c r="S1330" s="215">
        <f t="shared" si="233"/>
        <v>1.1937499999985448</v>
      </c>
      <c r="T1330" s="215">
        <f t="shared" si="234"/>
        <v>1.336111111108039</v>
      </c>
      <c r="U1330">
        <f t="shared" si="235"/>
        <v>7.1624999999912689</v>
      </c>
      <c r="V1330">
        <v>2626</v>
      </c>
      <c r="W1330">
        <v>2626</v>
      </c>
      <c r="X1330" t="s">
        <v>3156</v>
      </c>
    </row>
    <row r="1331" spans="1:24">
      <c r="A1331" t="s">
        <v>18</v>
      </c>
      <c r="B1331" t="s">
        <v>3157</v>
      </c>
      <c r="C1331" t="s">
        <v>874</v>
      </c>
      <c r="D1331" t="s">
        <v>466</v>
      </c>
      <c r="E1331" t="s">
        <v>875</v>
      </c>
      <c r="F1331" t="s">
        <v>760</v>
      </c>
      <c r="G1331" t="s">
        <v>675</v>
      </c>
      <c r="H1331" t="s">
        <v>676</v>
      </c>
      <c r="I1331">
        <v>-22</v>
      </c>
      <c r="J1331">
        <v>-176</v>
      </c>
      <c r="K1331">
        <v>1</v>
      </c>
      <c r="L1331">
        <v>2009</v>
      </c>
      <c r="M1331" t="s">
        <v>3157</v>
      </c>
      <c r="N1331" s="192">
        <v>39968.839583333334</v>
      </c>
      <c r="O1331" s="192">
        <v>39968.912499999999</v>
      </c>
      <c r="P1331" s="192">
        <v>39969.72152777778</v>
      </c>
      <c r="Q1331" s="192">
        <v>39969.796527777777</v>
      </c>
      <c r="R1331" t="s">
        <v>3126</v>
      </c>
      <c r="S1331" s="215">
        <f t="shared" si="233"/>
        <v>0.80902777778101154</v>
      </c>
      <c r="T1331" s="215">
        <f t="shared" si="234"/>
        <v>0.9569444444423425</v>
      </c>
      <c r="U1331">
        <f t="shared" si="235"/>
        <v>4.8541666666860692</v>
      </c>
      <c r="V1331">
        <v>2699</v>
      </c>
      <c r="W1331">
        <v>2690</v>
      </c>
      <c r="X1331" t="s">
        <v>3158</v>
      </c>
    </row>
    <row r="1332" spans="1:24">
      <c r="A1332" t="s">
        <v>18</v>
      </c>
      <c r="B1332" t="s">
        <v>3159</v>
      </c>
      <c r="C1332" t="s">
        <v>874</v>
      </c>
      <c r="D1332" t="s">
        <v>466</v>
      </c>
      <c r="E1332" t="s">
        <v>875</v>
      </c>
      <c r="F1332" t="s">
        <v>760</v>
      </c>
      <c r="G1332" t="s">
        <v>675</v>
      </c>
      <c r="H1332" t="s">
        <v>676</v>
      </c>
      <c r="I1332">
        <v>-22</v>
      </c>
      <c r="J1332">
        <v>-176</v>
      </c>
      <c r="K1332">
        <v>1</v>
      </c>
      <c r="L1332">
        <v>2009</v>
      </c>
      <c r="M1332" t="s">
        <v>3159</v>
      </c>
      <c r="N1332" s="192">
        <v>39967.322222222225</v>
      </c>
      <c r="O1332" s="192">
        <v>39967.375694444447</v>
      </c>
      <c r="P1332" s="192">
        <v>39967.80972222222</v>
      </c>
      <c r="Q1332" s="192">
        <v>39967.871527777781</v>
      </c>
      <c r="R1332" t="s">
        <v>528</v>
      </c>
      <c r="S1332" s="215">
        <f t="shared" ref="S1332:S1395" si="238">P1332 - O1332</f>
        <v>0.43402777777373558</v>
      </c>
      <c r="T1332" s="215">
        <f t="shared" ref="T1332:T1395" si="239">Q1332 - N1332</f>
        <v>0.54930555555620231</v>
      </c>
      <c r="U1332">
        <f t="shared" ref="U1332:U1395" si="240">((VALUE(S1332)) * 24) * 0.25</f>
        <v>2.6041666666424135</v>
      </c>
      <c r="V1332">
        <v>2128</v>
      </c>
      <c r="W1332">
        <v>2129</v>
      </c>
      <c r="X1332" t="s">
        <v>3160</v>
      </c>
    </row>
    <row r="1333" spans="1:24">
      <c r="A1333" t="s">
        <v>18</v>
      </c>
      <c r="B1333" t="s">
        <v>3161</v>
      </c>
      <c r="C1333" t="s">
        <v>874</v>
      </c>
      <c r="D1333" t="s">
        <v>466</v>
      </c>
      <c r="E1333" t="s">
        <v>875</v>
      </c>
      <c r="F1333" t="s">
        <v>760</v>
      </c>
      <c r="G1333" t="s">
        <v>675</v>
      </c>
      <c r="H1333" t="s">
        <v>676</v>
      </c>
      <c r="I1333">
        <v>-22</v>
      </c>
      <c r="J1333">
        <v>-176</v>
      </c>
      <c r="K1333">
        <v>1</v>
      </c>
      <c r="L1333">
        <v>2009</v>
      </c>
      <c r="M1333" t="s">
        <v>3161</v>
      </c>
      <c r="N1333" s="192">
        <v>39964.963888888888</v>
      </c>
      <c r="O1333" s="192">
        <v>39965.027083333334</v>
      </c>
      <c r="P1333" s="192">
        <v>39966.732638888891</v>
      </c>
      <c r="Q1333" s="192">
        <v>39966.79791666667</v>
      </c>
      <c r="R1333" t="s">
        <v>3133</v>
      </c>
      <c r="S1333" s="215">
        <f t="shared" si="238"/>
        <v>1.7055555555562023</v>
      </c>
      <c r="T1333" s="215">
        <f t="shared" si="239"/>
        <v>1.8340277777824667</v>
      </c>
      <c r="U1333">
        <f t="shared" si="240"/>
        <v>10.233333333337214</v>
      </c>
      <c r="V1333">
        <v>1884</v>
      </c>
      <c r="W1333">
        <v>1872</v>
      </c>
      <c r="X1333" t="s">
        <v>3160</v>
      </c>
    </row>
    <row r="1334" spans="1:24">
      <c r="A1334" t="s">
        <v>18</v>
      </c>
      <c r="B1334" t="s">
        <v>3162</v>
      </c>
      <c r="C1334" t="s">
        <v>874</v>
      </c>
      <c r="D1334" t="s">
        <v>466</v>
      </c>
      <c r="E1334" t="s">
        <v>875</v>
      </c>
      <c r="F1334" t="s">
        <v>760</v>
      </c>
      <c r="G1334" t="s">
        <v>675</v>
      </c>
      <c r="H1334" t="s">
        <v>676</v>
      </c>
      <c r="I1334">
        <v>-22</v>
      </c>
      <c r="J1334">
        <v>-176</v>
      </c>
      <c r="K1334">
        <v>1</v>
      </c>
      <c r="L1334">
        <v>2009</v>
      </c>
      <c r="M1334" t="s">
        <v>3162</v>
      </c>
      <c r="N1334" s="192">
        <v>39963.629861111112</v>
      </c>
      <c r="O1334" s="192">
        <v>39963.682638888888</v>
      </c>
      <c r="P1334" s="192">
        <v>39964.236111111109</v>
      </c>
      <c r="Q1334" s="192">
        <v>39964.297222222223</v>
      </c>
      <c r="R1334" t="s">
        <v>2142</v>
      </c>
      <c r="S1334" s="215">
        <f t="shared" si="238"/>
        <v>0.55347222222189885</v>
      </c>
      <c r="T1334" s="215">
        <f t="shared" si="239"/>
        <v>0.66736111111094942</v>
      </c>
      <c r="U1334">
        <f t="shared" si="240"/>
        <v>3.3208333333313931</v>
      </c>
      <c r="V1334">
        <v>1898</v>
      </c>
      <c r="W1334">
        <v>1907</v>
      </c>
      <c r="X1334" t="s">
        <v>3160</v>
      </c>
    </row>
    <row r="1335" spans="1:24">
      <c r="A1335" t="s">
        <v>18</v>
      </c>
      <c r="B1335" t="s">
        <v>3163</v>
      </c>
      <c r="C1335" t="s">
        <v>874</v>
      </c>
      <c r="D1335" t="s">
        <v>466</v>
      </c>
      <c r="E1335" t="s">
        <v>875</v>
      </c>
      <c r="F1335" t="s">
        <v>760</v>
      </c>
      <c r="G1335" t="s">
        <v>675</v>
      </c>
      <c r="H1335" t="s">
        <v>676</v>
      </c>
      <c r="I1335">
        <v>-22</v>
      </c>
      <c r="J1335">
        <v>-176</v>
      </c>
      <c r="K1335">
        <v>1</v>
      </c>
      <c r="L1335">
        <v>2009</v>
      </c>
      <c r="M1335" t="s">
        <v>3163</v>
      </c>
      <c r="N1335" s="192">
        <v>39961.457638888889</v>
      </c>
      <c r="O1335" s="192">
        <v>39961.511111111111</v>
      </c>
      <c r="P1335" s="192">
        <v>39963.07916666667</v>
      </c>
      <c r="Q1335" s="192">
        <v>39963.127083333333</v>
      </c>
      <c r="R1335" t="s">
        <v>3133</v>
      </c>
      <c r="S1335" s="215">
        <f t="shared" si="238"/>
        <v>1.5680555555591127</v>
      </c>
      <c r="T1335" s="215">
        <f t="shared" si="239"/>
        <v>1.6694444444437977</v>
      </c>
      <c r="U1335">
        <f t="shared" si="240"/>
        <v>9.4083333333546761</v>
      </c>
      <c r="V1335">
        <v>1894</v>
      </c>
      <c r="W1335">
        <v>1865</v>
      </c>
      <c r="X1335" t="s">
        <v>3164</v>
      </c>
    </row>
    <row r="1336" spans="1:24">
      <c r="A1336" t="s">
        <v>18</v>
      </c>
      <c r="B1336" t="s">
        <v>3165</v>
      </c>
      <c r="C1336" t="s">
        <v>874</v>
      </c>
      <c r="D1336" t="s">
        <v>466</v>
      </c>
      <c r="E1336" t="s">
        <v>875</v>
      </c>
      <c r="F1336" t="s">
        <v>760</v>
      </c>
      <c r="G1336" t="s">
        <v>675</v>
      </c>
      <c r="H1336" t="s">
        <v>676</v>
      </c>
      <c r="I1336">
        <v>-22</v>
      </c>
      <c r="J1336">
        <v>-176</v>
      </c>
      <c r="K1336">
        <v>1</v>
      </c>
      <c r="L1336">
        <v>2009</v>
      </c>
      <c r="M1336" t="s">
        <v>3165</v>
      </c>
      <c r="N1336" s="192">
        <v>39960.12777777778</v>
      </c>
      <c r="O1336" s="192">
        <v>39960.188888888886</v>
      </c>
      <c r="P1336" s="192">
        <v>39960.737500000003</v>
      </c>
      <c r="Q1336" s="192">
        <v>39960.798611111109</v>
      </c>
      <c r="R1336" t="s">
        <v>528</v>
      </c>
      <c r="S1336" s="215">
        <f t="shared" si="238"/>
        <v>0.54861111111677019</v>
      </c>
      <c r="T1336" s="215">
        <f t="shared" si="239"/>
        <v>0.67083333332993789</v>
      </c>
      <c r="U1336">
        <f t="shared" si="240"/>
        <v>3.2916666667006211</v>
      </c>
      <c r="V1336">
        <v>2144</v>
      </c>
      <c r="W1336">
        <v>2148</v>
      </c>
      <c r="X1336" t="s">
        <v>3164</v>
      </c>
    </row>
    <row r="1337" spans="1:24">
      <c r="A1337" t="s">
        <v>18</v>
      </c>
      <c r="B1337" t="s">
        <v>3166</v>
      </c>
      <c r="C1337" t="s">
        <v>874</v>
      </c>
      <c r="D1337" t="s">
        <v>466</v>
      </c>
      <c r="E1337" t="s">
        <v>875</v>
      </c>
      <c r="F1337" t="s">
        <v>760</v>
      </c>
      <c r="G1337" t="s">
        <v>675</v>
      </c>
      <c r="H1337" t="s">
        <v>676</v>
      </c>
      <c r="I1337">
        <v>-22</v>
      </c>
      <c r="J1337">
        <v>-176</v>
      </c>
      <c r="K1337">
        <v>1</v>
      </c>
      <c r="L1337">
        <v>2009</v>
      </c>
      <c r="M1337" t="s">
        <v>3166</v>
      </c>
      <c r="N1337" s="192">
        <v>39958.790972222225</v>
      </c>
      <c r="O1337" s="192">
        <v>39958.852083333331</v>
      </c>
      <c r="P1337" s="192">
        <v>39959.716666666667</v>
      </c>
      <c r="Q1337" s="192">
        <v>39959.788194444445</v>
      </c>
      <c r="R1337" t="s">
        <v>528</v>
      </c>
      <c r="S1337" s="215">
        <f t="shared" si="238"/>
        <v>0.86458333333575865</v>
      </c>
      <c r="T1337" s="215">
        <f t="shared" si="239"/>
        <v>0.99722222222044365</v>
      </c>
      <c r="U1337">
        <f t="shared" si="240"/>
        <v>5.1875000000145519</v>
      </c>
      <c r="V1337">
        <v>2147</v>
      </c>
      <c r="W1337">
        <v>2135</v>
      </c>
      <c r="X1337" t="s">
        <v>3167</v>
      </c>
    </row>
    <row r="1338" spans="1:24">
      <c r="A1338" t="s">
        <v>18</v>
      </c>
      <c r="B1338" t="s">
        <v>3168</v>
      </c>
      <c r="C1338" t="s">
        <v>874</v>
      </c>
      <c r="D1338" t="s">
        <v>466</v>
      </c>
      <c r="E1338" t="s">
        <v>875</v>
      </c>
      <c r="F1338" t="s">
        <v>760</v>
      </c>
      <c r="G1338" t="s">
        <v>675</v>
      </c>
      <c r="H1338" t="s">
        <v>676</v>
      </c>
      <c r="I1338">
        <v>-22</v>
      </c>
      <c r="J1338">
        <v>-176</v>
      </c>
      <c r="K1338">
        <v>1</v>
      </c>
      <c r="L1338">
        <v>2009</v>
      </c>
      <c r="M1338" t="s">
        <v>3168</v>
      </c>
      <c r="N1338" s="192">
        <v>39957.21597222222</v>
      </c>
      <c r="O1338" s="192">
        <v>39957.276388888888</v>
      </c>
      <c r="P1338" s="192">
        <v>39958.227777777778</v>
      </c>
      <c r="Q1338" s="192">
        <v>39958.290972222225</v>
      </c>
      <c r="R1338" t="s">
        <v>528</v>
      </c>
      <c r="S1338" s="215">
        <f t="shared" si="238"/>
        <v>0.95138888889050577</v>
      </c>
      <c r="T1338" s="215">
        <f t="shared" si="239"/>
        <v>1.0750000000043656</v>
      </c>
      <c r="U1338">
        <f t="shared" si="240"/>
        <v>5.7083333333430346</v>
      </c>
      <c r="V1338">
        <v>2130</v>
      </c>
      <c r="W1338">
        <v>2144</v>
      </c>
      <c r="X1338" t="s">
        <v>3164</v>
      </c>
    </row>
    <row r="1339" spans="1:24">
      <c r="A1339" t="s">
        <v>18</v>
      </c>
      <c r="B1339" t="s">
        <v>3169</v>
      </c>
      <c r="C1339" t="s">
        <v>874</v>
      </c>
      <c r="D1339" t="s">
        <v>466</v>
      </c>
      <c r="E1339" t="s">
        <v>875</v>
      </c>
      <c r="F1339" t="s">
        <v>760</v>
      </c>
      <c r="G1339" t="s">
        <v>675</v>
      </c>
      <c r="H1339" t="s">
        <v>676</v>
      </c>
      <c r="I1339">
        <v>-22</v>
      </c>
      <c r="J1339">
        <v>-176</v>
      </c>
      <c r="K1339">
        <v>1</v>
      </c>
      <c r="L1339">
        <v>2009</v>
      </c>
      <c r="M1339" t="s">
        <v>3169</v>
      </c>
      <c r="N1339" s="192">
        <v>39955.794444444444</v>
      </c>
      <c r="O1339" s="192">
        <v>39955.85833333333</v>
      </c>
      <c r="P1339" s="192">
        <v>39956.781944444447</v>
      </c>
      <c r="Q1339" s="192">
        <v>39956.845138888886</v>
      </c>
      <c r="R1339" t="s">
        <v>2150</v>
      </c>
      <c r="S1339" s="215">
        <f t="shared" si="238"/>
        <v>0.92361111111677019</v>
      </c>
      <c r="T1339" s="215">
        <f t="shared" si="239"/>
        <v>1.0506944444423425</v>
      </c>
      <c r="U1339">
        <f t="shared" si="240"/>
        <v>5.5416666667006211</v>
      </c>
      <c r="V1339">
        <v>2614</v>
      </c>
      <c r="W1339">
        <v>2336</v>
      </c>
      <c r="X1339" t="s">
        <v>3170</v>
      </c>
    </row>
    <row r="1340" spans="1:24">
      <c r="A1340" t="s">
        <v>18</v>
      </c>
      <c r="B1340" t="s">
        <v>3171</v>
      </c>
      <c r="C1340" t="s">
        <v>874</v>
      </c>
      <c r="D1340" t="s">
        <v>466</v>
      </c>
      <c r="E1340" t="s">
        <v>875</v>
      </c>
      <c r="F1340" t="s">
        <v>760</v>
      </c>
      <c r="G1340" t="s">
        <v>675</v>
      </c>
      <c r="H1340" t="s">
        <v>676</v>
      </c>
      <c r="I1340">
        <v>-22</v>
      </c>
      <c r="J1340">
        <v>-176</v>
      </c>
      <c r="K1340">
        <v>1</v>
      </c>
      <c r="L1340">
        <v>2009</v>
      </c>
      <c r="M1340" t="s">
        <v>3171</v>
      </c>
      <c r="N1340" s="192">
        <v>39953.961805555555</v>
      </c>
      <c r="O1340" s="192">
        <v>39954.011805555558</v>
      </c>
      <c r="P1340" s="192">
        <v>39955.159722222219</v>
      </c>
      <c r="Q1340" s="192">
        <v>39955.23333333333</v>
      </c>
      <c r="R1340" t="s">
        <v>528</v>
      </c>
      <c r="S1340" s="215">
        <f t="shared" si="238"/>
        <v>1.147916666661331</v>
      </c>
      <c r="T1340" s="215">
        <f t="shared" si="239"/>
        <v>1.2715277777751908</v>
      </c>
      <c r="U1340">
        <f t="shared" si="240"/>
        <v>6.8874999999679858</v>
      </c>
      <c r="V1340">
        <v>2148</v>
      </c>
      <c r="W1340">
        <v>2147</v>
      </c>
      <c r="X1340" t="s">
        <v>3172</v>
      </c>
    </row>
    <row r="1341" spans="1:24">
      <c r="A1341" t="s">
        <v>18</v>
      </c>
      <c r="B1341" t="s">
        <v>3173</v>
      </c>
      <c r="C1341" t="s">
        <v>874</v>
      </c>
      <c r="D1341" t="s">
        <v>466</v>
      </c>
      <c r="E1341" t="s">
        <v>875</v>
      </c>
      <c r="F1341" t="s">
        <v>760</v>
      </c>
      <c r="G1341" t="s">
        <v>675</v>
      </c>
      <c r="H1341" t="s">
        <v>676</v>
      </c>
      <c r="I1341">
        <v>-22</v>
      </c>
      <c r="J1341">
        <v>-176</v>
      </c>
      <c r="K1341">
        <v>1</v>
      </c>
      <c r="L1341">
        <v>2009</v>
      </c>
      <c r="M1341" t="s">
        <v>3173</v>
      </c>
      <c r="N1341" s="192">
        <v>39952.958333333336</v>
      </c>
      <c r="O1341" s="192">
        <v>39953.022222222222</v>
      </c>
      <c r="P1341" s="192">
        <v>39953.38958333333</v>
      </c>
      <c r="Q1341" s="192">
        <v>39953.463888888888</v>
      </c>
      <c r="R1341" t="s">
        <v>3126</v>
      </c>
      <c r="S1341" s="215">
        <f t="shared" si="238"/>
        <v>0.36736111110803904</v>
      </c>
      <c r="T1341" s="215">
        <f t="shared" si="239"/>
        <v>0.50555555555183673</v>
      </c>
      <c r="U1341">
        <f t="shared" si="240"/>
        <v>2.2041666666482342</v>
      </c>
      <c r="V1341">
        <v>2708</v>
      </c>
      <c r="W1341">
        <v>2699</v>
      </c>
      <c r="X1341" t="s">
        <v>3174</v>
      </c>
    </row>
    <row r="1342" spans="1:24">
      <c r="A1342" t="s">
        <v>18</v>
      </c>
      <c r="B1342" t="s">
        <v>3175</v>
      </c>
      <c r="C1342" t="s">
        <v>874</v>
      </c>
      <c r="D1342" t="s">
        <v>466</v>
      </c>
      <c r="E1342" t="s">
        <v>875</v>
      </c>
      <c r="F1342" t="s">
        <v>760</v>
      </c>
      <c r="G1342" t="s">
        <v>675</v>
      </c>
      <c r="H1342" t="s">
        <v>676</v>
      </c>
      <c r="I1342">
        <v>-22</v>
      </c>
      <c r="J1342">
        <v>-176</v>
      </c>
      <c r="K1342">
        <v>1</v>
      </c>
      <c r="L1342">
        <v>2009</v>
      </c>
      <c r="M1342" t="s">
        <v>3175</v>
      </c>
      <c r="N1342" s="192">
        <v>39951.793055555558</v>
      </c>
      <c r="O1342" s="192">
        <v>39951.86041666667</v>
      </c>
      <c r="P1342" s="192">
        <v>39952.387499999997</v>
      </c>
      <c r="Q1342" s="192">
        <v>39952.461805555555</v>
      </c>
      <c r="R1342" t="s">
        <v>2150</v>
      </c>
      <c r="S1342" s="215">
        <f t="shared" si="238"/>
        <v>0.5270833333270275</v>
      </c>
      <c r="T1342" s="215">
        <f t="shared" si="239"/>
        <v>0.66874999999708962</v>
      </c>
      <c r="U1342">
        <f t="shared" si="240"/>
        <v>3.162499999962165</v>
      </c>
      <c r="V1342">
        <v>2626</v>
      </c>
      <c r="W1342">
        <v>2605</v>
      </c>
      <c r="X1342" t="s">
        <v>3170</v>
      </c>
    </row>
    <row r="1343" spans="1:24">
      <c r="A1343" t="s">
        <v>18</v>
      </c>
      <c r="B1343" t="s">
        <v>3176</v>
      </c>
      <c r="C1343" t="s">
        <v>869</v>
      </c>
      <c r="D1343" t="s">
        <v>466</v>
      </c>
      <c r="E1343" t="s">
        <v>870</v>
      </c>
      <c r="F1343" t="s">
        <v>871</v>
      </c>
      <c r="G1343" t="s">
        <v>675</v>
      </c>
      <c r="H1343" t="s">
        <v>676</v>
      </c>
      <c r="I1343">
        <v>-22</v>
      </c>
      <c r="J1343">
        <v>-176</v>
      </c>
      <c r="K1343" t="s">
        <v>872</v>
      </c>
      <c r="L1343">
        <v>2009</v>
      </c>
      <c r="M1343" t="s">
        <v>3176</v>
      </c>
      <c r="N1343" s="192">
        <v>39945.40347222222</v>
      </c>
      <c r="O1343" s="192">
        <v>39945.450694444444</v>
      </c>
      <c r="P1343" s="192">
        <v>39946.00277777778</v>
      </c>
      <c r="Q1343" s="192">
        <v>39946.04583333333</v>
      </c>
      <c r="R1343" t="s">
        <v>3177</v>
      </c>
      <c r="S1343" s="215">
        <f t="shared" si="238"/>
        <v>0.55208333333575865</v>
      </c>
      <c r="T1343" s="215">
        <f t="shared" si="239"/>
        <v>0.64236111110949423</v>
      </c>
      <c r="U1343">
        <f t="shared" si="240"/>
        <v>3.3125000000145519</v>
      </c>
      <c r="V1343">
        <v>1860.83</v>
      </c>
      <c r="W1343">
        <v>1204.92</v>
      </c>
      <c r="X1343" t="s">
        <v>3178</v>
      </c>
    </row>
    <row r="1344" spans="1:24">
      <c r="A1344" t="s">
        <v>18</v>
      </c>
      <c r="B1344" t="s">
        <v>3179</v>
      </c>
      <c r="C1344" t="s">
        <v>869</v>
      </c>
      <c r="D1344" t="s">
        <v>466</v>
      </c>
      <c r="E1344" t="s">
        <v>870</v>
      </c>
      <c r="F1344" t="s">
        <v>871</v>
      </c>
      <c r="G1344" t="s">
        <v>675</v>
      </c>
      <c r="H1344" t="s">
        <v>676</v>
      </c>
      <c r="I1344">
        <v>-22</v>
      </c>
      <c r="J1344">
        <v>-176</v>
      </c>
      <c r="K1344" t="s">
        <v>872</v>
      </c>
      <c r="L1344">
        <v>2009</v>
      </c>
      <c r="M1344" t="s">
        <v>3179</v>
      </c>
      <c r="N1344" s="192">
        <v>39945.208333333336</v>
      </c>
      <c r="O1344" s="192">
        <v>39945.208333333336</v>
      </c>
      <c r="P1344" s="192">
        <v>39945.315972222219</v>
      </c>
      <c r="Q1344" s="192">
        <v>39945.315972222219</v>
      </c>
      <c r="R1344" t="s">
        <v>3177</v>
      </c>
      <c r="S1344" s="215">
        <f t="shared" si="238"/>
        <v>0.10763888888322981</v>
      </c>
      <c r="T1344" s="215">
        <f t="shared" si="239"/>
        <v>0.10763888888322981</v>
      </c>
      <c r="U1344">
        <f t="shared" si="240"/>
        <v>0.64583333329937886</v>
      </c>
      <c r="V1344"/>
      <c r="W1344"/>
      <c r="X1344" t="s">
        <v>3180</v>
      </c>
    </row>
    <row r="1345" spans="1:24">
      <c r="A1345" t="s">
        <v>18</v>
      </c>
      <c r="B1345" t="s">
        <v>3181</v>
      </c>
      <c r="C1345" t="s">
        <v>869</v>
      </c>
      <c r="D1345" t="s">
        <v>466</v>
      </c>
      <c r="E1345" t="s">
        <v>870</v>
      </c>
      <c r="F1345" t="s">
        <v>871</v>
      </c>
      <c r="G1345" t="s">
        <v>675</v>
      </c>
      <c r="H1345" t="s">
        <v>676</v>
      </c>
      <c r="I1345">
        <v>-22</v>
      </c>
      <c r="J1345">
        <v>-176</v>
      </c>
      <c r="K1345" t="s">
        <v>872</v>
      </c>
      <c r="L1345">
        <v>2009</v>
      </c>
      <c r="M1345" t="s">
        <v>3181</v>
      </c>
      <c r="N1345" s="192">
        <v>39944.163888888892</v>
      </c>
      <c r="O1345" s="192">
        <v>39944.208333333336</v>
      </c>
      <c r="P1345" s="192">
        <v>39944.753472222219</v>
      </c>
      <c r="Q1345" s="192">
        <v>39944.788194444445</v>
      </c>
      <c r="R1345" t="s">
        <v>3177</v>
      </c>
      <c r="S1345" s="215">
        <f t="shared" si="238"/>
        <v>0.54513888888322981</v>
      </c>
      <c r="T1345" s="215">
        <f t="shared" si="239"/>
        <v>0.62430555555329192</v>
      </c>
      <c r="U1345">
        <f t="shared" si="240"/>
        <v>3.2708333332993789</v>
      </c>
      <c r="V1345">
        <v>1564.94</v>
      </c>
      <c r="W1345">
        <v>1180.52</v>
      </c>
      <c r="X1345" t="s">
        <v>3182</v>
      </c>
    </row>
    <row r="1346" spans="1:24">
      <c r="A1346" t="s">
        <v>18</v>
      </c>
      <c r="B1346" t="s">
        <v>3183</v>
      </c>
      <c r="C1346" t="s">
        <v>869</v>
      </c>
      <c r="D1346" t="s">
        <v>466</v>
      </c>
      <c r="E1346" t="s">
        <v>870</v>
      </c>
      <c r="F1346" t="s">
        <v>871</v>
      </c>
      <c r="G1346" t="s">
        <v>675</v>
      </c>
      <c r="H1346" t="s">
        <v>676</v>
      </c>
      <c r="I1346">
        <v>-22</v>
      </c>
      <c r="J1346">
        <v>-176</v>
      </c>
      <c r="K1346" t="s">
        <v>872</v>
      </c>
      <c r="L1346">
        <v>2009</v>
      </c>
      <c r="M1346" t="s">
        <v>3183</v>
      </c>
      <c r="N1346" s="192">
        <v>39943.209027777775</v>
      </c>
      <c r="O1346" s="192">
        <v>39943.248611111114</v>
      </c>
      <c r="P1346" s="192">
        <v>39943.747916666667</v>
      </c>
      <c r="Q1346" s="192">
        <v>39943.793055555558</v>
      </c>
      <c r="R1346" t="s">
        <v>3177</v>
      </c>
      <c r="S1346" s="215">
        <f t="shared" si="238"/>
        <v>0.49930555555329192</v>
      </c>
      <c r="T1346" s="215">
        <f t="shared" si="239"/>
        <v>0.58402777778246673</v>
      </c>
      <c r="U1346">
        <f t="shared" si="240"/>
        <v>2.9958333333197515</v>
      </c>
      <c r="V1346">
        <v>1328.47</v>
      </c>
      <c r="W1346">
        <v>1178.21</v>
      </c>
      <c r="X1346" t="s">
        <v>3182</v>
      </c>
    </row>
    <row r="1347" spans="1:24">
      <c r="A1347" t="s">
        <v>18</v>
      </c>
      <c r="B1347" t="s">
        <v>3184</v>
      </c>
      <c r="C1347" t="s">
        <v>869</v>
      </c>
      <c r="D1347" t="s">
        <v>466</v>
      </c>
      <c r="E1347" t="s">
        <v>870</v>
      </c>
      <c r="F1347" t="s">
        <v>871</v>
      </c>
      <c r="G1347" t="s">
        <v>675</v>
      </c>
      <c r="H1347" t="s">
        <v>676</v>
      </c>
      <c r="I1347">
        <v>-22</v>
      </c>
      <c r="J1347">
        <v>-176</v>
      </c>
      <c r="K1347" t="s">
        <v>872</v>
      </c>
      <c r="L1347">
        <v>2009</v>
      </c>
      <c r="M1347" t="s">
        <v>3184</v>
      </c>
      <c r="N1347" s="192">
        <v>39942.132638888892</v>
      </c>
      <c r="O1347" s="192">
        <v>39942.180555555555</v>
      </c>
      <c r="P1347" s="192">
        <v>39942.756944444445</v>
      </c>
      <c r="Q1347" s="192">
        <v>39942.802777777775</v>
      </c>
      <c r="R1347" t="s">
        <v>3185</v>
      </c>
      <c r="S1347" s="215">
        <f t="shared" si="238"/>
        <v>0.57638888889050577</v>
      </c>
      <c r="T1347" s="215">
        <f t="shared" si="239"/>
        <v>0.67013888888322981</v>
      </c>
      <c r="U1347">
        <f t="shared" si="240"/>
        <v>3.4583333333430346</v>
      </c>
      <c r="V1347">
        <v>1816.88</v>
      </c>
      <c r="W1347">
        <v>1547.85</v>
      </c>
      <c r="X1347" t="s">
        <v>3186</v>
      </c>
    </row>
    <row r="1348" spans="1:24">
      <c r="A1348" t="s">
        <v>18</v>
      </c>
      <c r="B1348" t="s">
        <v>3187</v>
      </c>
      <c r="C1348" t="s">
        <v>869</v>
      </c>
      <c r="D1348" t="s">
        <v>466</v>
      </c>
      <c r="E1348" t="s">
        <v>870</v>
      </c>
      <c r="F1348" t="s">
        <v>871</v>
      </c>
      <c r="G1348" t="s">
        <v>675</v>
      </c>
      <c r="H1348" t="s">
        <v>676</v>
      </c>
      <c r="I1348">
        <v>-22</v>
      </c>
      <c r="J1348">
        <v>-176</v>
      </c>
      <c r="K1348" t="s">
        <v>872</v>
      </c>
      <c r="L1348">
        <v>2009</v>
      </c>
      <c r="M1348" t="s">
        <v>3187</v>
      </c>
      <c r="N1348" s="192">
        <v>39941.240972222222</v>
      </c>
      <c r="O1348" s="192">
        <v>39941.300694444442</v>
      </c>
      <c r="P1348" s="192">
        <v>39941.75</v>
      </c>
      <c r="Q1348" s="192">
        <v>39941.79583333333</v>
      </c>
      <c r="R1348" t="s">
        <v>3185</v>
      </c>
      <c r="S1348" s="215">
        <f t="shared" si="238"/>
        <v>0.4493055555576575</v>
      </c>
      <c r="T1348" s="215">
        <f t="shared" si="239"/>
        <v>0.55486111110803904</v>
      </c>
      <c r="U1348">
        <f t="shared" si="240"/>
        <v>2.695833333345945</v>
      </c>
      <c r="V1348">
        <v>1681.82</v>
      </c>
      <c r="W1348">
        <v>1713.68</v>
      </c>
      <c r="X1348" t="s">
        <v>3182</v>
      </c>
    </row>
    <row r="1349" spans="1:24">
      <c r="A1349" t="s">
        <v>18</v>
      </c>
      <c r="B1349" t="s">
        <v>3188</v>
      </c>
      <c r="C1349" t="s">
        <v>869</v>
      </c>
      <c r="D1349" t="s">
        <v>466</v>
      </c>
      <c r="E1349" t="s">
        <v>870</v>
      </c>
      <c r="F1349" t="s">
        <v>871</v>
      </c>
      <c r="G1349" t="s">
        <v>675</v>
      </c>
      <c r="H1349" t="s">
        <v>676</v>
      </c>
      <c r="I1349">
        <v>-22</v>
      </c>
      <c r="J1349">
        <v>-176</v>
      </c>
      <c r="K1349" t="s">
        <v>872</v>
      </c>
      <c r="L1349">
        <v>2009</v>
      </c>
      <c r="M1349" t="s">
        <v>3188</v>
      </c>
      <c r="N1349" s="192">
        <v>39940.293749999997</v>
      </c>
      <c r="O1349" s="192">
        <v>39940.334027777775</v>
      </c>
      <c r="P1349" s="192">
        <v>39940.747916666667</v>
      </c>
      <c r="Q1349" s="192">
        <v>39940.792361111111</v>
      </c>
      <c r="R1349" t="s">
        <v>3177</v>
      </c>
      <c r="S1349" s="215">
        <f t="shared" si="238"/>
        <v>0.41388888889196096</v>
      </c>
      <c r="T1349" s="215">
        <f t="shared" si="239"/>
        <v>0.49861111111385981</v>
      </c>
      <c r="U1349">
        <f t="shared" si="240"/>
        <v>2.4833333333517658</v>
      </c>
      <c r="V1349">
        <v>1223.83</v>
      </c>
      <c r="W1349">
        <v>1196.1500000000001</v>
      </c>
      <c r="X1349" t="s">
        <v>3182</v>
      </c>
    </row>
    <row r="1350" spans="1:24">
      <c r="A1350" t="s">
        <v>18</v>
      </c>
      <c r="B1350" t="s">
        <v>3189</v>
      </c>
      <c r="C1350" t="s">
        <v>869</v>
      </c>
      <c r="D1350" t="s">
        <v>466</v>
      </c>
      <c r="E1350" t="s">
        <v>870</v>
      </c>
      <c r="F1350" t="s">
        <v>871</v>
      </c>
      <c r="G1350" t="s">
        <v>675</v>
      </c>
      <c r="H1350" t="s">
        <v>676</v>
      </c>
      <c r="I1350">
        <v>-22</v>
      </c>
      <c r="J1350">
        <v>-176</v>
      </c>
      <c r="K1350" t="s">
        <v>872</v>
      </c>
      <c r="L1350">
        <v>2009</v>
      </c>
      <c r="M1350" t="s">
        <v>3189</v>
      </c>
      <c r="N1350" s="192">
        <v>39939.62222222222</v>
      </c>
      <c r="O1350" s="192">
        <v>39939.667361111111</v>
      </c>
      <c r="P1350" s="192">
        <v>39939.935416666667</v>
      </c>
      <c r="Q1350" s="192">
        <v>39939.970138888886</v>
      </c>
      <c r="R1350" t="s">
        <v>3177</v>
      </c>
      <c r="S1350" s="215">
        <f t="shared" si="238"/>
        <v>0.26805555555620231</v>
      </c>
      <c r="T1350" s="215">
        <f t="shared" si="239"/>
        <v>0.34791666666569654</v>
      </c>
      <c r="U1350">
        <f t="shared" si="240"/>
        <v>1.6083333333372138</v>
      </c>
      <c r="V1350">
        <v>1289.44</v>
      </c>
      <c r="W1350">
        <v>1243.26</v>
      </c>
      <c r="X1350" t="s">
        <v>3182</v>
      </c>
    </row>
    <row r="1351" spans="1:24">
      <c r="A1351" t="s">
        <v>18</v>
      </c>
      <c r="B1351" t="s">
        <v>3190</v>
      </c>
      <c r="C1351" t="s">
        <v>866</v>
      </c>
      <c r="D1351" t="s">
        <v>466</v>
      </c>
      <c r="E1351" t="s">
        <v>867</v>
      </c>
      <c r="F1351" t="s">
        <v>801</v>
      </c>
      <c r="G1351" t="s">
        <v>340</v>
      </c>
      <c r="H1351" t="s">
        <v>868</v>
      </c>
      <c r="I1351">
        <v>18</v>
      </c>
      <c r="J1351">
        <v>144</v>
      </c>
      <c r="K1351">
        <f t="shared" ref="K1351:K1381" si="241">INT(((180 + J1351) / 6) + 1)</f>
        <v>55</v>
      </c>
      <c r="L1351">
        <v>2009</v>
      </c>
      <c r="M1351" t="s">
        <v>3190</v>
      </c>
      <c r="N1351" s="192">
        <v>39919.25</v>
      </c>
      <c r="O1351" s="192">
        <v>39919.293055555558</v>
      </c>
      <c r="P1351" s="192">
        <v>39919.560416666667</v>
      </c>
      <c r="Q1351" s="192">
        <v>39919.590277777781</v>
      </c>
      <c r="R1351" t="s">
        <v>3191</v>
      </c>
      <c r="S1351" s="215">
        <f t="shared" si="238"/>
        <v>0.26736111110949423</v>
      </c>
      <c r="T1351" s="215">
        <f t="shared" si="239"/>
        <v>0.34027777778101154</v>
      </c>
      <c r="U1351">
        <f t="shared" si="240"/>
        <v>1.6041666666569654</v>
      </c>
      <c r="V1351">
        <v>540</v>
      </c>
      <c r="W1351">
        <v>750</v>
      </c>
      <c r="X1351"/>
    </row>
    <row r="1352" spans="1:24">
      <c r="A1352" t="s">
        <v>18</v>
      </c>
      <c r="B1352" t="s">
        <v>3192</v>
      </c>
      <c r="C1352" t="s">
        <v>866</v>
      </c>
      <c r="D1352" t="s">
        <v>466</v>
      </c>
      <c r="E1352" t="s">
        <v>867</v>
      </c>
      <c r="F1352" t="s">
        <v>801</v>
      </c>
      <c r="G1352" t="s">
        <v>340</v>
      </c>
      <c r="H1352" t="s">
        <v>868</v>
      </c>
      <c r="I1352">
        <v>18</v>
      </c>
      <c r="J1352">
        <v>144</v>
      </c>
      <c r="K1352">
        <f t="shared" si="241"/>
        <v>55</v>
      </c>
      <c r="L1352">
        <v>2009</v>
      </c>
      <c r="M1352" t="s">
        <v>3192</v>
      </c>
      <c r="N1352" s="192">
        <v>39918.544444444444</v>
      </c>
      <c r="O1352" s="192">
        <v>39918.569444444445</v>
      </c>
      <c r="P1352" s="192">
        <v>39918.895138888889</v>
      </c>
      <c r="Q1352" s="192">
        <v>39918.926388888889</v>
      </c>
      <c r="R1352" t="s">
        <v>3191</v>
      </c>
      <c r="S1352" s="215">
        <f t="shared" si="238"/>
        <v>0.32569444444379769</v>
      </c>
      <c r="T1352" s="215">
        <f t="shared" si="239"/>
        <v>0.38194444444525288</v>
      </c>
      <c r="U1352">
        <f t="shared" si="240"/>
        <v>1.9541666666627862</v>
      </c>
      <c r="V1352">
        <v>545</v>
      </c>
      <c r="W1352">
        <v>524</v>
      </c>
      <c r="X1352" t="s">
        <v>3193</v>
      </c>
    </row>
    <row r="1353" spans="1:24">
      <c r="A1353" t="s">
        <v>18</v>
      </c>
      <c r="B1353" t="s">
        <v>3194</v>
      </c>
      <c r="C1353" t="s">
        <v>866</v>
      </c>
      <c r="D1353" t="s">
        <v>466</v>
      </c>
      <c r="E1353" t="s">
        <v>867</v>
      </c>
      <c r="F1353" t="s">
        <v>801</v>
      </c>
      <c r="G1353" t="s">
        <v>340</v>
      </c>
      <c r="H1353" t="s">
        <v>868</v>
      </c>
      <c r="I1353">
        <v>18</v>
      </c>
      <c r="J1353">
        <v>144</v>
      </c>
      <c r="K1353">
        <f t="shared" si="241"/>
        <v>55</v>
      </c>
      <c r="L1353">
        <v>2009</v>
      </c>
      <c r="M1353" t="s">
        <v>3194</v>
      </c>
      <c r="N1353" s="192">
        <v>39918.289583333331</v>
      </c>
      <c r="O1353" s="192">
        <v>39918.309027777781</v>
      </c>
      <c r="P1353" s="192">
        <v>39918.461805555555</v>
      </c>
      <c r="Q1353" s="192">
        <v>39918.492361111108</v>
      </c>
      <c r="R1353" t="s">
        <v>3191</v>
      </c>
      <c r="S1353" s="215">
        <f t="shared" si="238"/>
        <v>0.15277777777373558</v>
      </c>
      <c r="T1353" s="215">
        <f t="shared" si="239"/>
        <v>0.20277777777664596</v>
      </c>
      <c r="U1353">
        <f t="shared" si="240"/>
        <v>0.91666666664241347</v>
      </c>
      <c r="V1353">
        <v>592</v>
      </c>
      <c r="W1353">
        <v>521</v>
      </c>
      <c r="X1353" t="s">
        <v>3195</v>
      </c>
    </row>
    <row r="1354" spans="1:24">
      <c r="A1354" t="s">
        <v>18</v>
      </c>
      <c r="B1354" t="s">
        <v>3196</v>
      </c>
      <c r="C1354" t="s">
        <v>866</v>
      </c>
      <c r="D1354" t="s">
        <v>466</v>
      </c>
      <c r="E1354" t="s">
        <v>867</v>
      </c>
      <c r="F1354" t="s">
        <v>801</v>
      </c>
      <c r="G1354" t="s">
        <v>340</v>
      </c>
      <c r="H1354" t="s">
        <v>868</v>
      </c>
      <c r="I1354">
        <v>18</v>
      </c>
      <c r="J1354">
        <v>144</v>
      </c>
      <c r="K1354">
        <f t="shared" si="241"/>
        <v>55</v>
      </c>
      <c r="L1354">
        <v>2009</v>
      </c>
      <c r="M1354" t="s">
        <v>3196</v>
      </c>
      <c r="N1354" s="192">
        <v>39918.251388888886</v>
      </c>
      <c r="O1354" s="192">
        <v>39918.251388888886</v>
      </c>
      <c r="P1354" s="192">
        <v>39918.277777777781</v>
      </c>
      <c r="Q1354" s="192">
        <v>39918.277777777781</v>
      </c>
      <c r="R1354" t="s">
        <v>3191</v>
      </c>
      <c r="S1354" s="215">
        <f t="shared" si="238"/>
        <v>2.6388888894871343E-2</v>
      </c>
      <c r="T1354" s="215">
        <f t="shared" si="239"/>
        <v>2.6388888894871343E-2</v>
      </c>
      <c r="U1354">
        <f t="shared" si="240"/>
        <v>0.15833333336922806</v>
      </c>
      <c r="V1354"/>
      <c r="W1354"/>
      <c r="X1354" t="s">
        <v>3197</v>
      </c>
    </row>
    <row r="1355" spans="1:24">
      <c r="A1355" t="s">
        <v>18</v>
      </c>
      <c r="B1355" t="s">
        <v>3198</v>
      </c>
      <c r="C1355" t="s">
        <v>866</v>
      </c>
      <c r="D1355" t="s">
        <v>466</v>
      </c>
      <c r="E1355" t="s">
        <v>867</v>
      </c>
      <c r="F1355" t="s">
        <v>801</v>
      </c>
      <c r="G1355" t="s">
        <v>340</v>
      </c>
      <c r="H1355" t="s">
        <v>868</v>
      </c>
      <c r="I1355">
        <v>18</v>
      </c>
      <c r="J1355">
        <v>144</v>
      </c>
      <c r="K1355">
        <f t="shared" si="241"/>
        <v>55</v>
      </c>
      <c r="L1355">
        <v>2009</v>
      </c>
      <c r="M1355" t="s">
        <v>3198</v>
      </c>
      <c r="N1355" s="192">
        <v>39917.288888888892</v>
      </c>
      <c r="O1355" s="192">
        <v>39917.338888888888</v>
      </c>
      <c r="P1355" s="192">
        <v>39917.890972222223</v>
      </c>
      <c r="Q1355" s="192">
        <v>39917.932638888888</v>
      </c>
      <c r="R1355" t="s">
        <v>3191</v>
      </c>
      <c r="S1355" s="215">
        <f t="shared" si="238"/>
        <v>0.55208333333575865</v>
      </c>
      <c r="T1355" s="215">
        <f t="shared" si="239"/>
        <v>0.64374999999563443</v>
      </c>
      <c r="U1355">
        <f t="shared" si="240"/>
        <v>3.3125000000145519</v>
      </c>
      <c r="V1355"/>
      <c r="W1355">
        <v>1579</v>
      </c>
      <c r="X1355"/>
    </row>
    <row r="1356" spans="1:24">
      <c r="A1356" t="s">
        <v>18</v>
      </c>
      <c r="B1356" t="s">
        <v>3199</v>
      </c>
      <c r="C1356" t="s">
        <v>866</v>
      </c>
      <c r="D1356" t="s">
        <v>466</v>
      </c>
      <c r="E1356" t="s">
        <v>867</v>
      </c>
      <c r="F1356" t="s">
        <v>801</v>
      </c>
      <c r="G1356" t="s">
        <v>340</v>
      </c>
      <c r="H1356" t="s">
        <v>868</v>
      </c>
      <c r="I1356">
        <v>18</v>
      </c>
      <c r="J1356">
        <v>144</v>
      </c>
      <c r="K1356">
        <f t="shared" si="241"/>
        <v>55</v>
      </c>
      <c r="L1356">
        <v>2009</v>
      </c>
      <c r="M1356" t="s">
        <v>3199</v>
      </c>
      <c r="N1356" s="192">
        <v>39916.261111111111</v>
      </c>
      <c r="O1356" s="192">
        <v>39916.286111111112</v>
      </c>
      <c r="P1356" s="192">
        <v>39916.902083333334</v>
      </c>
      <c r="Q1356" s="192">
        <v>39916.925000000003</v>
      </c>
      <c r="R1356" t="s">
        <v>3200</v>
      </c>
      <c r="S1356" s="215">
        <f t="shared" si="238"/>
        <v>0.61597222222189885</v>
      </c>
      <c r="T1356" s="215">
        <f t="shared" si="239"/>
        <v>0.66388888889196096</v>
      </c>
      <c r="U1356">
        <f t="shared" si="240"/>
        <v>3.6958333333313931</v>
      </c>
      <c r="V1356"/>
      <c r="W1356">
        <v>522</v>
      </c>
      <c r="X1356" t="s">
        <v>3201</v>
      </c>
    </row>
    <row r="1357" spans="1:24">
      <c r="A1357" t="s">
        <v>18</v>
      </c>
      <c r="B1357" t="s">
        <v>3202</v>
      </c>
      <c r="C1357" t="s">
        <v>866</v>
      </c>
      <c r="D1357" t="s">
        <v>466</v>
      </c>
      <c r="E1357" t="s">
        <v>867</v>
      </c>
      <c r="F1357" t="s">
        <v>801</v>
      </c>
      <c r="G1357" t="s">
        <v>340</v>
      </c>
      <c r="H1357" t="s">
        <v>868</v>
      </c>
      <c r="I1357">
        <v>18</v>
      </c>
      <c r="J1357">
        <v>144</v>
      </c>
      <c r="K1357">
        <f t="shared" si="241"/>
        <v>55</v>
      </c>
      <c r="L1357">
        <v>2009</v>
      </c>
      <c r="M1357" t="s">
        <v>3202</v>
      </c>
      <c r="N1357" s="192">
        <v>39915.272222222222</v>
      </c>
      <c r="O1357" s="192">
        <v>39915.316666666666</v>
      </c>
      <c r="P1357" s="192">
        <v>39915.898611111108</v>
      </c>
      <c r="Q1357" s="192">
        <v>39915.924305555556</v>
      </c>
      <c r="R1357" t="s">
        <v>3203</v>
      </c>
      <c r="S1357" s="215">
        <f t="shared" si="238"/>
        <v>0.5819444444423425</v>
      </c>
      <c r="T1357" s="215">
        <f t="shared" si="239"/>
        <v>0.65208333333430346</v>
      </c>
      <c r="U1357">
        <f t="shared" si="240"/>
        <v>3.491666666654055</v>
      </c>
      <c r="V1357">
        <v>588</v>
      </c>
      <c r="W1357">
        <v>540</v>
      </c>
      <c r="X1357" t="s">
        <v>3204</v>
      </c>
    </row>
    <row r="1358" spans="1:24">
      <c r="A1358" t="s">
        <v>18</v>
      </c>
      <c r="B1358" t="s">
        <v>3205</v>
      </c>
      <c r="C1358" t="s">
        <v>866</v>
      </c>
      <c r="D1358" t="s">
        <v>466</v>
      </c>
      <c r="E1358" t="s">
        <v>867</v>
      </c>
      <c r="F1358" t="s">
        <v>801</v>
      </c>
      <c r="G1358" t="s">
        <v>340</v>
      </c>
      <c r="H1358" t="s">
        <v>868</v>
      </c>
      <c r="I1358">
        <v>18</v>
      </c>
      <c r="J1358">
        <v>144</v>
      </c>
      <c r="K1358">
        <f t="shared" si="241"/>
        <v>55</v>
      </c>
      <c r="L1358">
        <v>2009</v>
      </c>
      <c r="M1358" t="s">
        <v>3205</v>
      </c>
      <c r="N1358" s="192">
        <v>39914.395833333336</v>
      </c>
      <c r="O1358" s="192">
        <v>39914.416666666664</v>
      </c>
      <c r="P1358" s="192">
        <v>39914.896527777775</v>
      </c>
      <c r="Q1358" s="192">
        <v>39914.926388888889</v>
      </c>
      <c r="R1358" t="s">
        <v>3203</v>
      </c>
      <c r="S1358" s="215">
        <f t="shared" si="238"/>
        <v>0.47986111111094942</v>
      </c>
      <c r="T1358" s="215">
        <f t="shared" si="239"/>
        <v>0.53055555555329192</v>
      </c>
      <c r="U1358">
        <f t="shared" si="240"/>
        <v>2.8791666666656965</v>
      </c>
      <c r="V1358">
        <v>563</v>
      </c>
      <c r="W1358">
        <v>548</v>
      </c>
      <c r="X1358" t="s">
        <v>3206</v>
      </c>
    </row>
    <row r="1359" spans="1:24">
      <c r="A1359" t="s">
        <v>18</v>
      </c>
      <c r="B1359" t="s">
        <v>3207</v>
      </c>
      <c r="C1359" t="s">
        <v>866</v>
      </c>
      <c r="D1359" t="s">
        <v>466</v>
      </c>
      <c r="E1359" t="s">
        <v>867</v>
      </c>
      <c r="F1359" t="s">
        <v>801</v>
      </c>
      <c r="G1359" t="s">
        <v>340</v>
      </c>
      <c r="H1359" t="s">
        <v>868</v>
      </c>
      <c r="I1359">
        <v>18</v>
      </c>
      <c r="J1359">
        <v>144</v>
      </c>
      <c r="K1359">
        <f t="shared" si="241"/>
        <v>55</v>
      </c>
      <c r="L1359">
        <v>2009</v>
      </c>
      <c r="M1359" t="s">
        <v>3207</v>
      </c>
      <c r="N1359" s="192">
        <v>39914.318055555559</v>
      </c>
      <c r="O1359" s="192">
        <v>39914.34097222222</v>
      </c>
      <c r="P1359" s="192">
        <v>39914.357638888891</v>
      </c>
      <c r="Q1359" s="192">
        <v>39914.383333333331</v>
      </c>
      <c r="R1359" t="s">
        <v>3203</v>
      </c>
      <c r="S1359" s="215">
        <f t="shared" si="238"/>
        <v>1.6666666670062114E-2</v>
      </c>
      <c r="T1359" s="215">
        <f t="shared" si="239"/>
        <v>6.5277777772280388E-2</v>
      </c>
      <c r="U1359">
        <f t="shared" si="240"/>
        <v>0.10000000002037268</v>
      </c>
      <c r="V1359">
        <v>594</v>
      </c>
      <c r="W1359">
        <v>556</v>
      </c>
      <c r="X1359" t="s">
        <v>3208</v>
      </c>
    </row>
    <row r="1360" spans="1:24">
      <c r="A1360" t="s">
        <v>18</v>
      </c>
      <c r="B1360" t="s">
        <v>3209</v>
      </c>
      <c r="C1360" t="s">
        <v>866</v>
      </c>
      <c r="D1360" t="s">
        <v>466</v>
      </c>
      <c r="E1360" t="s">
        <v>867</v>
      </c>
      <c r="F1360" t="s">
        <v>801</v>
      </c>
      <c r="G1360" t="s">
        <v>340</v>
      </c>
      <c r="H1360" t="s">
        <v>868</v>
      </c>
      <c r="I1360">
        <v>18</v>
      </c>
      <c r="J1360">
        <v>144</v>
      </c>
      <c r="K1360">
        <f t="shared" si="241"/>
        <v>55</v>
      </c>
      <c r="L1360">
        <v>2009</v>
      </c>
      <c r="M1360" t="s">
        <v>3209</v>
      </c>
      <c r="N1360" s="192">
        <v>39913.271527777775</v>
      </c>
      <c r="O1360" s="192">
        <v>39913.288888888892</v>
      </c>
      <c r="P1360" s="192">
        <v>39913.897222222222</v>
      </c>
      <c r="Q1360" s="192">
        <v>39913.925000000003</v>
      </c>
      <c r="R1360" t="s">
        <v>3200</v>
      </c>
      <c r="S1360" s="215">
        <f t="shared" si="238"/>
        <v>0.60833333332993789</v>
      </c>
      <c r="T1360" s="215">
        <f t="shared" si="239"/>
        <v>0.65347222222771961</v>
      </c>
      <c r="U1360">
        <f t="shared" si="240"/>
        <v>3.6499999999796273</v>
      </c>
      <c r="V1360">
        <v>536</v>
      </c>
      <c r="W1360">
        <v>521</v>
      </c>
      <c r="X1360" t="s">
        <v>3210</v>
      </c>
    </row>
    <row r="1361" spans="1:24">
      <c r="A1361" t="s">
        <v>18</v>
      </c>
      <c r="B1361" t="s">
        <v>3211</v>
      </c>
      <c r="C1361" t="s">
        <v>866</v>
      </c>
      <c r="D1361" t="s">
        <v>466</v>
      </c>
      <c r="E1361" t="s">
        <v>867</v>
      </c>
      <c r="F1361" t="s">
        <v>801</v>
      </c>
      <c r="G1361" t="s">
        <v>340</v>
      </c>
      <c r="H1361" t="s">
        <v>868</v>
      </c>
      <c r="I1361">
        <v>18</v>
      </c>
      <c r="J1361">
        <v>144</v>
      </c>
      <c r="K1361">
        <f t="shared" si="241"/>
        <v>55</v>
      </c>
      <c r="L1361">
        <v>2009</v>
      </c>
      <c r="M1361" t="s">
        <v>3211</v>
      </c>
      <c r="N1361" s="192">
        <v>39912.411111111112</v>
      </c>
      <c r="O1361" s="192">
        <v>39912.433333333334</v>
      </c>
      <c r="P1361" s="192">
        <v>39912.9</v>
      </c>
      <c r="Q1361" s="192">
        <v>39912.930555555555</v>
      </c>
      <c r="R1361" t="s">
        <v>3191</v>
      </c>
      <c r="S1361" s="215">
        <f t="shared" si="238"/>
        <v>0.46666666666715173</v>
      </c>
      <c r="T1361" s="215">
        <f t="shared" si="239"/>
        <v>0.5194444444423425</v>
      </c>
      <c r="U1361">
        <f t="shared" si="240"/>
        <v>2.8000000000029104</v>
      </c>
      <c r="V1361">
        <v>522</v>
      </c>
      <c r="W1361">
        <v>524</v>
      </c>
      <c r="X1361" t="s">
        <v>3212</v>
      </c>
    </row>
    <row r="1362" spans="1:24">
      <c r="A1362" t="s">
        <v>18</v>
      </c>
      <c r="B1362" t="s">
        <v>3213</v>
      </c>
      <c r="C1362" t="s">
        <v>866</v>
      </c>
      <c r="D1362" t="s">
        <v>466</v>
      </c>
      <c r="E1362" t="s">
        <v>867</v>
      </c>
      <c r="F1362" t="s">
        <v>801</v>
      </c>
      <c r="G1362" t="s">
        <v>340</v>
      </c>
      <c r="H1362" t="s">
        <v>868</v>
      </c>
      <c r="I1362">
        <v>18</v>
      </c>
      <c r="J1362">
        <v>144</v>
      </c>
      <c r="K1362">
        <f t="shared" si="241"/>
        <v>55</v>
      </c>
      <c r="L1362">
        <v>2009</v>
      </c>
      <c r="M1362" t="s">
        <v>3213</v>
      </c>
      <c r="N1362" s="192">
        <v>39911.406944444447</v>
      </c>
      <c r="O1362" s="192">
        <v>39911.427777777775</v>
      </c>
      <c r="P1362" s="192">
        <v>39911.920138888891</v>
      </c>
      <c r="Q1362" s="192">
        <v>39911.956250000003</v>
      </c>
      <c r="R1362" t="s">
        <v>3200</v>
      </c>
      <c r="S1362" s="215">
        <f t="shared" si="238"/>
        <v>0.492361111115315</v>
      </c>
      <c r="T1362" s="215">
        <f t="shared" si="239"/>
        <v>0.54930555555620231</v>
      </c>
      <c r="U1362">
        <f t="shared" si="240"/>
        <v>2.95416666669189</v>
      </c>
      <c r="V1362">
        <v>554</v>
      </c>
      <c r="W1362">
        <v>522</v>
      </c>
      <c r="X1362" t="s">
        <v>3214</v>
      </c>
    </row>
    <row r="1363" spans="1:24">
      <c r="A1363" t="s">
        <v>18</v>
      </c>
      <c r="B1363" t="s">
        <v>3215</v>
      </c>
      <c r="C1363" t="s">
        <v>866</v>
      </c>
      <c r="D1363" t="s">
        <v>466</v>
      </c>
      <c r="E1363" t="s">
        <v>867</v>
      </c>
      <c r="F1363" t="s">
        <v>801</v>
      </c>
      <c r="G1363" t="s">
        <v>340</v>
      </c>
      <c r="H1363" t="s">
        <v>868</v>
      </c>
      <c r="I1363">
        <v>18</v>
      </c>
      <c r="J1363">
        <v>144</v>
      </c>
      <c r="K1363">
        <f t="shared" si="241"/>
        <v>55</v>
      </c>
      <c r="L1363">
        <v>2009</v>
      </c>
      <c r="M1363" t="s">
        <v>3215</v>
      </c>
      <c r="N1363" s="192">
        <v>39910.397916666669</v>
      </c>
      <c r="O1363" s="192">
        <v>39910.42083333333</v>
      </c>
      <c r="P1363" s="192">
        <v>39910.919444444444</v>
      </c>
      <c r="Q1363" s="192">
        <v>39910.949305555558</v>
      </c>
      <c r="R1363" t="s">
        <v>3191</v>
      </c>
      <c r="S1363" s="215">
        <f t="shared" si="238"/>
        <v>0.49861111111385981</v>
      </c>
      <c r="T1363" s="215">
        <f t="shared" si="239"/>
        <v>0.55138888888905058</v>
      </c>
      <c r="U1363">
        <f t="shared" si="240"/>
        <v>2.9916666666831588</v>
      </c>
      <c r="V1363">
        <v>544</v>
      </c>
      <c r="W1363">
        <v>635</v>
      </c>
      <c r="X1363" t="s">
        <v>3216</v>
      </c>
    </row>
    <row r="1364" spans="1:24">
      <c r="A1364" t="s">
        <v>18</v>
      </c>
      <c r="B1364" t="s">
        <v>3217</v>
      </c>
      <c r="C1364" t="s">
        <v>866</v>
      </c>
      <c r="D1364" t="s">
        <v>466</v>
      </c>
      <c r="E1364" t="s">
        <v>867</v>
      </c>
      <c r="F1364" t="s">
        <v>801</v>
      </c>
      <c r="G1364" t="s">
        <v>340</v>
      </c>
      <c r="H1364" t="s">
        <v>868</v>
      </c>
      <c r="I1364">
        <v>18</v>
      </c>
      <c r="J1364">
        <v>144</v>
      </c>
      <c r="K1364">
        <f t="shared" si="241"/>
        <v>55</v>
      </c>
      <c r="L1364">
        <v>2009</v>
      </c>
      <c r="M1364" t="s">
        <v>3217</v>
      </c>
      <c r="N1364" s="192">
        <v>39909.356249999997</v>
      </c>
      <c r="O1364" s="192">
        <v>39909.39166666667</v>
      </c>
      <c r="P1364" s="192">
        <v>39910.002083333333</v>
      </c>
      <c r="Q1364" s="192">
        <v>39910.02847222222</v>
      </c>
      <c r="R1364" t="s">
        <v>3218</v>
      </c>
      <c r="S1364" s="215">
        <f t="shared" si="238"/>
        <v>0.61041666666278616</v>
      </c>
      <c r="T1364" s="215">
        <f t="shared" si="239"/>
        <v>0.67222222222335404</v>
      </c>
      <c r="U1364">
        <f t="shared" si="240"/>
        <v>3.6624999999767169</v>
      </c>
      <c r="V1364">
        <v>594</v>
      </c>
      <c r="W1364">
        <v>470</v>
      </c>
      <c r="X1364" t="s">
        <v>3219</v>
      </c>
    </row>
    <row r="1365" spans="1:24">
      <c r="A1365" t="s">
        <v>18</v>
      </c>
      <c r="B1365" t="s">
        <v>3220</v>
      </c>
      <c r="C1365" t="s">
        <v>866</v>
      </c>
      <c r="D1365" t="s">
        <v>466</v>
      </c>
      <c r="E1365" t="s">
        <v>867</v>
      </c>
      <c r="F1365" t="s">
        <v>801</v>
      </c>
      <c r="G1365" t="s">
        <v>340</v>
      </c>
      <c r="H1365" t="s">
        <v>868</v>
      </c>
      <c r="I1365">
        <v>18</v>
      </c>
      <c r="J1365">
        <v>144</v>
      </c>
      <c r="K1365">
        <f t="shared" si="241"/>
        <v>55</v>
      </c>
      <c r="L1365">
        <v>2009</v>
      </c>
      <c r="M1365" t="s">
        <v>3220</v>
      </c>
      <c r="N1365" s="192">
        <v>39908.563194444447</v>
      </c>
      <c r="O1365" s="192">
        <v>39908.581944444442</v>
      </c>
      <c r="P1365" s="192">
        <v>39908.913194444445</v>
      </c>
      <c r="Q1365" s="192">
        <v>39908.929861111108</v>
      </c>
      <c r="R1365" t="s">
        <v>3191</v>
      </c>
      <c r="S1365" s="215">
        <f t="shared" si="238"/>
        <v>0.33125000000291038</v>
      </c>
      <c r="T1365" s="215">
        <f t="shared" si="239"/>
        <v>0.36666666666133096</v>
      </c>
      <c r="U1365">
        <f t="shared" si="240"/>
        <v>1.9875000000174623</v>
      </c>
      <c r="V1365">
        <v>570</v>
      </c>
      <c r="W1365">
        <v>497</v>
      </c>
      <c r="X1365"/>
    </row>
    <row r="1366" spans="1:24">
      <c r="A1366" t="s">
        <v>18</v>
      </c>
      <c r="B1366" t="s">
        <v>3221</v>
      </c>
      <c r="C1366" t="s">
        <v>866</v>
      </c>
      <c r="D1366" t="s">
        <v>466</v>
      </c>
      <c r="E1366" t="s">
        <v>867</v>
      </c>
      <c r="F1366" t="s">
        <v>801</v>
      </c>
      <c r="G1366" t="s">
        <v>340</v>
      </c>
      <c r="H1366" t="s">
        <v>868</v>
      </c>
      <c r="I1366">
        <v>18</v>
      </c>
      <c r="J1366">
        <v>144</v>
      </c>
      <c r="K1366">
        <f t="shared" si="241"/>
        <v>55</v>
      </c>
      <c r="L1366">
        <v>2009</v>
      </c>
      <c r="M1366" t="s">
        <v>3221</v>
      </c>
      <c r="N1366" s="192">
        <v>39908.273611111108</v>
      </c>
      <c r="O1366" s="192">
        <v>39908.290277777778</v>
      </c>
      <c r="P1366" s="192">
        <v>39908.300000000003</v>
      </c>
      <c r="Q1366" s="192">
        <v>39908.335416666669</v>
      </c>
      <c r="R1366" t="s">
        <v>3191</v>
      </c>
      <c r="S1366" s="215">
        <f t="shared" si="238"/>
        <v>9.7222222248092294E-3</v>
      </c>
      <c r="T1366" s="215">
        <f t="shared" si="239"/>
        <v>6.1805555560567882E-2</v>
      </c>
      <c r="U1366">
        <f t="shared" si="240"/>
        <v>5.8333333348855376E-2</v>
      </c>
      <c r="V1366">
        <v>600</v>
      </c>
      <c r="W1366">
        <v>570</v>
      </c>
      <c r="X1366" t="s">
        <v>3222</v>
      </c>
    </row>
    <row r="1367" spans="1:24">
      <c r="A1367" t="s">
        <v>18</v>
      </c>
      <c r="B1367" t="s">
        <v>3223</v>
      </c>
      <c r="C1367" t="s">
        <v>866</v>
      </c>
      <c r="D1367" t="s">
        <v>466</v>
      </c>
      <c r="E1367" t="s">
        <v>867</v>
      </c>
      <c r="F1367" t="s">
        <v>801</v>
      </c>
      <c r="G1367" t="s">
        <v>340</v>
      </c>
      <c r="H1367" t="s">
        <v>868</v>
      </c>
      <c r="I1367">
        <v>18</v>
      </c>
      <c r="J1367">
        <v>144</v>
      </c>
      <c r="K1367">
        <f t="shared" si="241"/>
        <v>55</v>
      </c>
      <c r="L1367">
        <v>2009</v>
      </c>
      <c r="M1367" t="s">
        <v>3223</v>
      </c>
      <c r="N1367" s="192">
        <v>39907.262499999997</v>
      </c>
      <c r="O1367" s="192">
        <v>39907.316666666666</v>
      </c>
      <c r="P1367" s="192">
        <v>39907.892361111109</v>
      </c>
      <c r="Q1367" s="192">
        <v>39907.927083333336</v>
      </c>
      <c r="R1367" t="s">
        <v>3191</v>
      </c>
      <c r="S1367" s="215">
        <f t="shared" si="238"/>
        <v>0.57569444444379769</v>
      </c>
      <c r="T1367" s="215">
        <f t="shared" si="239"/>
        <v>0.66458333333866904</v>
      </c>
      <c r="U1367">
        <f t="shared" si="240"/>
        <v>3.4541666666627862</v>
      </c>
      <c r="V1367">
        <v>615</v>
      </c>
      <c r="W1367">
        <v>549</v>
      </c>
      <c r="X1367" t="s">
        <v>3224</v>
      </c>
    </row>
    <row r="1368" spans="1:24">
      <c r="A1368" t="s">
        <v>18</v>
      </c>
      <c r="B1368" t="s">
        <v>3225</v>
      </c>
      <c r="C1368" t="s">
        <v>859</v>
      </c>
      <c r="D1368" t="s">
        <v>466</v>
      </c>
      <c r="E1368" t="s">
        <v>860</v>
      </c>
      <c r="F1368" t="s">
        <v>861</v>
      </c>
      <c r="G1368" t="s">
        <v>862</v>
      </c>
      <c r="H1368" t="s">
        <v>863</v>
      </c>
      <c r="I1368">
        <v>45.5</v>
      </c>
      <c r="J1368">
        <v>147.5</v>
      </c>
      <c r="K1368">
        <f t="shared" si="241"/>
        <v>55</v>
      </c>
      <c r="L1368">
        <v>2009</v>
      </c>
      <c r="M1368" t="s">
        <v>3225</v>
      </c>
      <c r="N1368" s="192">
        <v>39826.277777777781</v>
      </c>
      <c r="O1368" s="192">
        <v>39826.339583333334</v>
      </c>
      <c r="P1368" s="192">
        <v>39827.402777777781</v>
      </c>
      <c r="Q1368" s="192">
        <v>39827.440972222219</v>
      </c>
      <c r="R1368" t="s">
        <v>3226</v>
      </c>
      <c r="S1368" s="215">
        <f t="shared" si="238"/>
        <v>1.0631944444467081</v>
      </c>
      <c r="T1368" s="215">
        <f t="shared" si="239"/>
        <v>1.1631944444379769</v>
      </c>
      <c r="U1368">
        <f t="shared" si="240"/>
        <v>6.3791666666802485</v>
      </c>
      <c r="V1368">
        <v>2198</v>
      </c>
      <c r="W1368">
        <v>1232</v>
      </c>
      <c r="X1368"/>
    </row>
    <row r="1369" spans="1:24">
      <c r="A1369" t="s">
        <v>18</v>
      </c>
      <c r="B1369" t="s">
        <v>3227</v>
      </c>
      <c r="C1369" t="s">
        <v>859</v>
      </c>
      <c r="D1369" t="s">
        <v>466</v>
      </c>
      <c r="E1369" t="s">
        <v>860</v>
      </c>
      <c r="F1369" t="s">
        <v>861</v>
      </c>
      <c r="G1369" t="s">
        <v>862</v>
      </c>
      <c r="H1369" t="s">
        <v>863</v>
      </c>
      <c r="I1369">
        <v>45.5</v>
      </c>
      <c r="J1369">
        <v>147.5</v>
      </c>
      <c r="K1369">
        <f t="shared" si="241"/>
        <v>55</v>
      </c>
      <c r="L1369">
        <v>2009</v>
      </c>
      <c r="M1369" t="s">
        <v>3227</v>
      </c>
      <c r="N1369" s="192">
        <v>39825.958333333336</v>
      </c>
      <c r="O1369" s="192">
        <v>39826.036805555559</v>
      </c>
      <c r="P1369" s="192">
        <v>39826.06527777778</v>
      </c>
      <c r="Q1369" s="192">
        <v>39826.177083333336</v>
      </c>
      <c r="R1369" t="s">
        <v>3228</v>
      </c>
      <c r="S1369" s="215">
        <f t="shared" si="238"/>
        <v>2.8472222220443655E-2</v>
      </c>
      <c r="T1369" s="215">
        <f t="shared" si="239"/>
        <v>0.21875</v>
      </c>
      <c r="U1369">
        <f t="shared" si="240"/>
        <v>0.17083333332266193</v>
      </c>
      <c r="V1369">
        <v>2123</v>
      </c>
      <c r="W1369">
        <v>2104</v>
      </c>
      <c r="X1369"/>
    </row>
    <row r="1370" spans="1:24">
      <c r="A1370" t="s">
        <v>18</v>
      </c>
      <c r="B1370" t="s">
        <v>3229</v>
      </c>
      <c r="C1370" t="s">
        <v>859</v>
      </c>
      <c r="D1370" t="s">
        <v>466</v>
      </c>
      <c r="E1370" t="s">
        <v>860</v>
      </c>
      <c r="F1370" t="s">
        <v>861</v>
      </c>
      <c r="G1370" t="s">
        <v>862</v>
      </c>
      <c r="H1370" t="s">
        <v>863</v>
      </c>
      <c r="I1370">
        <v>45.5</v>
      </c>
      <c r="J1370">
        <v>147.5</v>
      </c>
      <c r="K1370">
        <f t="shared" si="241"/>
        <v>55</v>
      </c>
      <c r="L1370">
        <v>2009</v>
      </c>
      <c r="M1370" t="s">
        <v>3229</v>
      </c>
      <c r="N1370" s="192">
        <v>39824.709027777775</v>
      </c>
      <c r="O1370" s="192">
        <v>39824.756249999999</v>
      </c>
      <c r="P1370" s="192">
        <v>39825.402083333334</v>
      </c>
      <c r="Q1370" s="192">
        <v>39825.447916666664</v>
      </c>
      <c r="R1370" t="s">
        <v>3230</v>
      </c>
      <c r="S1370" s="215">
        <f t="shared" si="238"/>
        <v>0.64583333333575865</v>
      </c>
      <c r="T1370" s="215">
        <f t="shared" si="239"/>
        <v>0.73888888888905058</v>
      </c>
      <c r="U1370">
        <f t="shared" si="240"/>
        <v>3.8750000000145519</v>
      </c>
      <c r="V1370">
        <v>1830</v>
      </c>
      <c r="W1370">
        <v>1433</v>
      </c>
      <c r="X1370"/>
    </row>
    <row r="1371" spans="1:24">
      <c r="A1371" t="s">
        <v>18</v>
      </c>
      <c r="B1371" t="s">
        <v>3231</v>
      </c>
      <c r="C1371" t="s">
        <v>859</v>
      </c>
      <c r="D1371" t="s">
        <v>466</v>
      </c>
      <c r="E1371" t="s">
        <v>860</v>
      </c>
      <c r="F1371" t="s">
        <v>861</v>
      </c>
      <c r="G1371" t="s">
        <v>862</v>
      </c>
      <c r="H1371" t="s">
        <v>863</v>
      </c>
      <c r="I1371">
        <v>45.5</v>
      </c>
      <c r="J1371">
        <v>147.5</v>
      </c>
      <c r="K1371">
        <f t="shared" si="241"/>
        <v>55</v>
      </c>
      <c r="L1371">
        <v>2009</v>
      </c>
      <c r="M1371" t="s">
        <v>3231</v>
      </c>
      <c r="N1371" s="192">
        <v>39822.963888888888</v>
      </c>
      <c r="O1371" s="192">
        <v>39823.025694444441</v>
      </c>
      <c r="P1371" s="192">
        <v>39823.668055555558</v>
      </c>
      <c r="Q1371" s="192">
        <v>39823.71875</v>
      </c>
      <c r="R1371" t="s">
        <v>3232</v>
      </c>
      <c r="S1371" s="215">
        <f t="shared" si="238"/>
        <v>0.64236111111677019</v>
      </c>
      <c r="T1371" s="215">
        <f t="shared" si="239"/>
        <v>0.75486111111240461</v>
      </c>
      <c r="U1371">
        <f t="shared" si="240"/>
        <v>3.8541666667006211</v>
      </c>
      <c r="V1371">
        <v>2898</v>
      </c>
      <c r="W1371">
        <v>2233</v>
      </c>
      <c r="X1371"/>
    </row>
    <row r="1372" spans="1:24">
      <c r="A1372" t="s">
        <v>18</v>
      </c>
      <c r="B1372" t="s">
        <v>3233</v>
      </c>
      <c r="C1372" t="s">
        <v>859</v>
      </c>
      <c r="D1372" t="s">
        <v>466</v>
      </c>
      <c r="E1372" t="s">
        <v>860</v>
      </c>
      <c r="F1372" t="s">
        <v>861</v>
      </c>
      <c r="G1372" t="s">
        <v>862</v>
      </c>
      <c r="H1372" t="s">
        <v>863</v>
      </c>
      <c r="I1372">
        <v>45.5</v>
      </c>
      <c r="J1372">
        <v>147.5</v>
      </c>
      <c r="K1372">
        <f t="shared" si="241"/>
        <v>55</v>
      </c>
      <c r="L1372">
        <v>2009</v>
      </c>
      <c r="M1372" t="s">
        <v>3233</v>
      </c>
      <c r="N1372" s="192">
        <v>39821.550000000003</v>
      </c>
      <c r="O1372" s="192">
        <v>39821.628472222219</v>
      </c>
      <c r="P1372" s="192">
        <v>39822.479166666664</v>
      </c>
      <c r="Q1372" s="192">
        <v>39822.541666666664</v>
      </c>
      <c r="R1372" t="s">
        <v>3234</v>
      </c>
      <c r="S1372" s="215">
        <f t="shared" si="238"/>
        <v>0.85069444444525288</v>
      </c>
      <c r="T1372" s="215">
        <f t="shared" si="239"/>
        <v>0.99166666666133096</v>
      </c>
      <c r="U1372">
        <f t="shared" si="240"/>
        <v>5.1041666666715173</v>
      </c>
      <c r="V1372">
        <v>4009</v>
      </c>
      <c r="W1372">
        <v>2211</v>
      </c>
      <c r="X1372"/>
    </row>
    <row r="1373" spans="1:24">
      <c r="A1373" t="s">
        <v>18</v>
      </c>
      <c r="B1373" t="s">
        <v>3235</v>
      </c>
      <c r="C1373" t="s">
        <v>859</v>
      </c>
      <c r="D1373" t="s">
        <v>466</v>
      </c>
      <c r="E1373" t="s">
        <v>860</v>
      </c>
      <c r="F1373" t="s">
        <v>861</v>
      </c>
      <c r="G1373" t="s">
        <v>862</v>
      </c>
      <c r="H1373" t="s">
        <v>863</v>
      </c>
      <c r="I1373">
        <v>45.5</v>
      </c>
      <c r="J1373">
        <v>147.5</v>
      </c>
      <c r="K1373">
        <f t="shared" si="241"/>
        <v>55</v>
      </c>
      <c r="L1373">
        <v>2009</v>
      </c>
      <c r="M1373" t="s">
        <v>3235</v>
      </c>
      <c r="N1373" s="192">
        <v>39816.21875</v>
      </c>
      <c r="O1373" s="192">
        <v>39816.28125</v>
      </c>
      <c r="P1373" s="192">
        <v>39817.512499999997</v>
      </c>
      <c r="Q1373" s="192">
        <v>39817.550000000003</v>
      </c>
      <c r="R1373" t="s">
        <v>3236</v>
      </c>
      <c r="S1373" s="215">
        <f t="shared" si="238"/>
        <v>1.2312499999970896</v>
      </c>
      <c r="T1373" s="215">
        <f t="shared" si="239"/>
        <v>1.3312500000029104</v>
      </c>
      <c r="U1373">
        <f t="shared" si="240"/>
        <v>7.3874999999825377</v>
      </c>
      <c r="V1373">
        <v>2542</v>
      </c>
      <c r="W1373">
        <v>921</v>
      </c>
      <c r="X1373" t="s">
        <v>3237</v>
      </c>
    </row>
    <row r="1374" spans="1:24">
      <c r="A1374" t="s">
        <v>18</v>
      </c>
      <c r="B1374" t="s">
        <v>3238</v>
      </c>
      <c r="C1374" t="s">
        <v>859</v>
      </c>
      <c r="D1374" t="s">
        <v>466</v>
      </c>
      <c r="E1374" t="s">
        <v>860</v>
      </c>
      <c r="F1374" t="s">
        <v>861</v>
      </c>
      <c r="G1374" t="s">
        <v>862</v>
      </c>
      <c r="H1374" t="s">
        <v>863</v>
      </c>
      <c r="I1374">
        <v>45.5</v>
      </c>
      <c r="J1374">
        <v>147.5</v>
      </c>
      <c r="K1374">
        <f t="shared" si="241"/>
        <v>55</v>
      </c>
      <c r="L1374">
        <v>2009</v>
      </c>
      <c r="M1374" t="s">
        <v>3238</v>
      </c>
      <c r="N1374" s="192">
        <v>39814.04583333333</v>
      </c>
      <c r="O1374" s="192">
        <v>39814.078472222223</v>
      </c>
      <c r="P1374" s="192">
        <v>39814.506249999999</v>
      </c>
      <c r="Q1374" s="192">
        <v>39814.540972222225</v>
      </c>
      <c r="R1374" t="s">
        <v>3239</v>
      </c>
      <c r="S1374" s="215">
        <f t="shared" si="238"/>
        <v>0.42777777777519077</v>
      </c>
      <c r="T1374" s="215">
        <f t="shared" si="239"/>
        <v>0.49513888889487134</v>
      </c>
      <c r="U1374">
        <f t="shared" si="240"/>
        <v>2.5666666666511446</v>
      </c>
      <c r="V1374">
        <v>1423</v>
      </c>
      <c r="W1374">
        <v>1165</v>
      </c>
      <c r="X1374"/>
    </row>
    <row r="1375" spans="1:24">
      <c r="A1375" t="s">
        <v>18</v>
      </c>
      <c r="B1375" t="s">
        <v>3240</v>
      </c>
      <c r="C1375" t="s">
        <v>859</v>
      </c>
      <c r="D1375" t="s">
        <v>466</v>
      </c>
      <c r="E1375" t="s">
        <v>860</v>
      </c>
      <c r="F1375" t="s">
        <v>861</v>
      </c>
      <c r="G1375" t="s">
        <v>862</v>
      </c>
      <c r="H1375" t="s">
        <v>863</v>
      </c>
      <c r="I1375">
        <v>45.5</v>
      </c>
      <c r="J1375">
        <v>147.5</v>
      </c>
      <c r="K1375">
        <f t="shared" si="241"/>
        <v>55</v>
      </c>
      <c r="L1375">
        <v>2008</v>
      </c>
      <c r="M1375" t="s">
        <v>3240</v>
      </c>
      <c r="N1375" s="192">
        <v>39812.931944444441</v>
      </c>
      <c r="O1375" s="192">
        <v>39813.000694444447</v>
      </c>
      <c r="P1375" s="192">
        <v>39813.147222222222</v>
      </c>
      <c r="Q1375" s="192">
        <v>39813.208333333336</v>
      </c>
      <c r="R1375" t="s">
        <v>3241</v>
      </c>
      <c r="S1375" s="215">
        <f t="shared" si="238"/>
        <v>0.14652777777519077</v>
      </c>
      <c r="T1375" s="215">
        <f t="shared" si="239"/>
        <v>0.27638888889487134</v>
      </c>
      <c r="U1375">
        <f t="shared" si="240"/>
        <v>0.87916666665114462</v>
      </c>
      <c r="V1375">
        <v>1025</v>
      </c>
      <c r="W1375">
        <v>880</v>
      </c>
      <c r="X1375" t="s">
        <v>3242</v>
      </c>
    </row>
    <row r="1376" spans="1:24">
      <c r="A1376" t="s">
        <v>18</v>
      </c>
      <c r="B1376" t="s">
        <v>3243</v>
      </c>
      <c r="C1376" t="s">
        <v>859</v>
      </c>
      <c r="D1376" t="s">
        <v>466</v>
      </c>
      <c r="E1376" t="s">
        <v>860</v>
      </c>
      <c r="F1376" t="s">
        <v>861</v>
      </c>
      <c r="G1376" t="s">
        <v>862</v>
      </c>
      <c r="H1376" t="s">
        <v>863</v>
      </c>
      <c r="I1376">
        <v>45.5</v>
      </c>
      <c r="J1376">
        <v>147.5</v>
      </c>
      <c r="K1376">
        <f t="shared" si="241"/>
        <v>55</v>
      </c>
      <c r="L1376">
        <v>2008</v>
      </c>
      <c r="M1376" t="s">
        <v>3243</v>
      </c>
      <c r="N1376" s="192">
        <v>39806.881944444445</v>
      </c>
      <c r="O1376" s="192">
        <v>39806.933333333334</v>
      </c>
      <c r="P1376" s="192">
        <v>39809.015972222223</v>
      </c>
      <c r="Q1376" s="192">
        <v>39809.064583333333</v>
      </c>
      <c r="R1376" t="s">
        <v>3244</v>
      </c>
      <c r="S1376" s="215">
        <f t="shared" si="238"/>
        <v>2.0826388888890506</v>
      </c>
      <c r="T1376" s="215">
        <f t="shared" si="239"/>
        <v>2.1826388888875954</v>
      </c>
      <c r="U1376">
        <f t="shared" si="240"/>
        <v>12.495833333334303</v>
      </c>
      <c r="V1376">
        <v>2120</v>
      </c>
      <c r="W1376">
        <v>1438</v>
      </c>
      <c r="X1376" t="s">
        <v>3245</v>
      </c>
    </row>
    <row r="1377" spans="1:24">
      <c r="A1377" t="s">
        <v>18</v>
      </c>
      <c r="B1377" t="s">
        <v>3246</v>
      </c>
      <c r="C1377" t="s">
        <v>859</v>
      </c>
      <c r="D1377" t="s">
        <v>466</v>
      </c>
      <c r="E1377" t="s">
        <v>860</v>
      </c>
      <c r="F1377" t="s">
        <v>861</v>
      </c>
      <c r="G1377" t="s">
        <v>862</v>
      </c>
      <c r="H1377" t="s">
        <v>863</v>
      </c>
      <c r="I1377">
        <v>45.5</v>
      </c>
      <c r="J1377">
        <v>147.5</v>
      </c>
      <c r="K1377">
        <f t="shared" si="241"/>
        <v>55</v>
      </c>
      <c r="L1377">
        <v>2008</v>
      </c>
      <c r="M1377" t="s">
        <v>3246</v>
      </c>
      <c r="N1377" s="192">
        <v>39805.052083333336</v>
      </c>
      <c r="O1377" s="192">
        <v>39805.082638888889</v>
      </c>
      <c r="P1377" s="192">
        <v>39805.890972222223</v>
      </c>
      <c r="Q1377" s="192">
        <v>39805.9375</v>
      </c>
      <c r="R1377" t="s">
        <v>3247</v>
      </c>
      <c r="S1377" s="215">
        <f t="shared" si="238"/>
        <v>0.80833333333430346</v>
      </c>
      <c r="T1377" s="215">
        <f t="shared" si="239"/>
        <v>0.88541666666424135</v>
      </c>
      <c r="U1377">
        <f t="shared" si="240"/>
        <v>4.8500000000058208</v>
      </c>
      <c r="V1377">
        <v>956</v>
      </c>
      <c r="W1377">
        <v>783</v>
      </c>
      <c r="X1377" t="s">
        <v>3248</v>
      </c>
    </row>
    <row r="1378" spans="1:24">
      <c r="A1378" t="s">
        <v>18</v>
      </c>
      <c r="B1378" t="s">
        <v>3249</v>
      </c>
      <c r="C1378" t="s">
        <v>859</v>
      </c>
      <c r="D1378" t="s">
        <v>466</v>
      </c>
      <c r="E1378" t="s">
        <v>860</v>
      </c>
      <c r="F1378" t="s">
        <v>861</v>
      </c>
      <c r="G1378" t="s">
        <v>862</v>
      </c>
      <c r="H1378" t="s">
        <v>863</v>
      </c>
      <c r="I1378">
        <v>45.5</v>
      </c>
      <c r="J1378">
        <v>147.5</v>
      </c>
      <c r="K1378">
        <f t="shared" si="241"/>
        <v>55</v>
      </c>
      <c r="L1378">
        <v>2008</v>
      </c>
      <c r="M1378" t="s">
        <v>3249</v>
      </c>
      <c r="N1378" s="192">
        <v>39802.861111111109</v>
      </c>
      <c r="O1378" s="192">
        <v>39802.890972222223</v>
      </c>
      <c r="P1378" s="192">
        <v>39803.369444444441</v>
      </c>
      <c r="Q1378" s="192">
        <v>39803.404166666667</v>
      </c>
      <c r="R1378" t="s">
        <v>3250</v>
      </c>
      <c r="S1378" s="215">
        <f t="shared" si="238"/>
        <v>0.47847222221753327</v>
      </c>
      <c r="T1378" s="215">
        <f t="shared" si="239"/>
        <v>0.5430555555576575</v>
      </c>
      <c r="U1378">
        <f t="shared" si="240"/>
        <v>2.8708333333051996</v>
      </c>
      <c r="V1378">
        <v>1244</v>
      </c>
      <c r="W1378">
        <v>1061</v>
      </c>
      <c r="X1378"/>
    </row>
    <row r="1379" spans="1:24">
      <c r="A1379" t="s">
        <v>18</v>
      </c>
      <c r="B1379" t="s">
        <v>3251</v>
      </c>
      <c r="C1379" t="s">
        <v>859</v>
      </c>
      <c r="D1379" t="s">
        <v>466</v>
      </c>
      <c r="E1379" t="s">
        <v>860</v>
      </c>
      <c r="F1379" t="s">
        <v>861</v>
      </c>
      <c r="G1379" t="s">
        <v>862</v>
      </c>
      <c r="H1379" t="s">
        <v>863</v>
      </c>
      <c r="I1379">
        <v>45.5</v>
      </c>
      <c r="J1379">
        <v>147.5</v>
      </c>
      <c r="K1379">
        <f t="shared" si="241"/>
        <v>55</v>
      </c>
      <c r="L1379">
        <v>2008</v>
      </c>
      <c r="M1379" t="s">
        <v>3251</v>
      </c>
      <c r="N1379" s="192">
        <v>39800.291666666664</v>
      </c>
      <c r="O1379" s="192">
        <v>39800.334722222222</v>
      </c>
      <c r="P1379" s="192">
        <v>39800.856944444444</v>
      </c>
      <c r="Q1379" s="192">
        <v>39800.887499999997</v>
      </c>
      <c r="R1379" t="s">
        <v>3252</v>
      </c>
      <c r="S1379" s="215">
        <f t="shared" si="238"/>
        <v>0.52222222222189885</v>
      </c>
      <c r="T1379" s="215">
        <f t="shared" si="239"/>
        <v>0.59583333333284827</v>
      </c>
      <c r="U1379">
        <f t="shared" si="240"/>
        <v>3.1333333333313931</v>
      </c>
      <c r="V1379">
        <v>968</v>
      </c>
      <c r="W1379">
        <v>878</v>
      </c>
      <c r="X1379" t="s">
        <v>3253</v>
      </c>
    </row>
    <row r="1380" spans="1:24">
      <c r="A1380" t="s">
        <v>18</v>
      </c>
      <c r="B1380" t="s">
        <v>3254</v>
      </c>
      <c r="C1380" t="s">
        <v>859</v>
      </c>
      <c r="D1380" t="s">
        <v>466</v>
      </c>
      <c r="E1380" t="s">
        <v>860</v>
      </c>
      <c r="F1380" t="s">
        <v>861</v>
      </c>
      <c r="G1380" t="s">
        <v>862</v>
      </c>
      <c r="H1380" t="s">
        <v>863</v>
      </c>
      <c r="I1380">
        <v>45.5</v>
      </c>
      <c r="J1380">
        <v>147.5</v>
      </c>
      <c r="K1380">
        <f t="shared" si="241"/>
        <v>55</v>
      </c>
      <c r="L1380">
        <v>2008</v>
      </c>
      <c r="M1380" t="s">
        <v>3254</v>
      </c>
      <c r="N1380" s="192">
        <v>39799.215277777781</v>
      </c>
      <c r="O1380" s="192">
        <v>39799.272222222222</v>
      </c>
      <c r="P1380" s="192">
        <v>39799.841666666667</v>
      </c>
      <c r="Q1380" s="192">
        <v>39799.884722222225</v>
      </c>
      <c r="R1380" t="s">
        <v>3255</v>
      </c>
      <c r="S1380" s="215">
        <f t="shared" si="238"/>
        <v>0.56944444444525288</v>
      </c>
      <c r="T1380" s="215">
        <f t="shared" si="239"/>
        <v>0.66944444444379769</v>
      </c>
      <c r="U1380">
        <f t="shared" si="240"/>
        <v>3.4166666666715173</v>
      </c>
      <c r="V1380">
        <v>1630</v>
      </c>
      <c r="W1380">
        <v>1295</v>
      </c>
      <c r="X1380" t="s">
        <v>3256</v>
      </c>
    </row>
    <row r="1381" spans="1:24">
      <c r="A1381" t="s">
        <v>18</v>
      </c>
      <c r="B1381" t="s">
        <v>3257</v>
      </c>
      <c r="C1381" t="s">
        <v>859</v>
      </c>
      <c r="D1381" t="s">
        <v>466</v>
      </c>
      <c r="E1381" t="s">
        <v>860</v>
      </c>
      <c r="F1381" t="s">
        <v>861</v>
      </c>
      <c r="G1381" t="s">
        <v>862</v>
      </c>
      <c r="H1381" t="s">
        <v>863</v>
      </c>
      <c r="I1381">
        <v>45.5</v>
      </c>
      <c r="J1381">
        <v>147.5</v>
      </c>
      <c r="K1381">
        <f t="shared" si="241"/>
        <v>55</v>
      </c>
      <c r="L1381">
        <v>2008</v>
      </c>
      <c r="M1381" t="s">
        <v>3257</v>
      </c>
      <c r="N1381" s="192">
        <v>39798.326388888891</v>
      </c>
      <c r="O1381" s="192">
        <v>39798.375694444447</v>
      </c>
      <c r="P1381" s="192">
        <v>39798.840277777781</v>
      </c>
      <c r="Q1381" s="192">
        <v>39798.886805555558</v>
      </c>
      <c r="R1381" t="s">
        <v>3258</v>
      </c>
      <c r="S1381" s="215">
        <f t="shared" si="238"/>
        <v>0.46458333333430346</v>
      </c>
      <c r="T1381" s="215">
        <f t="shared" si="239"/>
        <v>0.56041666666715173</v>
      </c>
      <c r="U1381">
        <f t="shared" si="240"/>
        <v>2.7875000000058208</v>
      </c>
      <c r="V1381">
        <v>1776</v>
      </c>
      <c r="W1381">
        <v>1306</v>
      </c>
      <c r="X1381" t="s">
        <v>3259</v>
      </c>
    </row>
    <row r="1382" spans="1:24">
      <c r="A1382" t="s">
        <v>18</v>
      </c>
      <c r="B1382" t="s">
        <v>3260</v>
      </c>
      <c r="C1382" t="s">
        <v>854</v>
      </c>
      <c r="D1382" t="s">
        <v>466</v>
      </c>
      <c r="E1382" t="s">
        <v>855</v>
      </c>
      <c r="F1382" t="s">
        <v>856</v>
      </c>
      <c r="G1382" t="s">
        <v>249</v>
      </c>
      <c r="H1382" t="s">
        <v>857</v>
      </c>
      <c r="I1382">
        <v>22.75</v>
      </c>
      <c r="J1382">
        <v>-158</v>
      </c>
      <c r="K1382">
        <v>4</v>
      </c>
      <c r="L1382">
        <f t="shared" ref="L1382:L1411" si="242">YEAR(N1382)</f>
        <v>2008</v>
      </c>
      <c r="M1382" t="s">
        <v>3260</v>
      </c>
      <c r="N1382" t="s">
        <v>3261</v>
      </c>
      <c r="O1382" t="s">
        <v>3262</v>
      </c>
      <c r="P1382" t="s">
        <v>3263</v>
      </c>
      <c r="Q1382" t="s">
        <v>3264</v>
      </c>
      <c r="R1382" t="s">
        <v>2715</v>
      </c>
      <c r="S1382" s="215">
        <f t="shared" si="238"/>
        <v>0.37916666666569654</v>
      </c>
      <c r="T1382" s="215">
        <f t="shared" si="239"/>
        <v>0.49652777778101154</v>
      </c>
      <c r="U1382">
        <f t="shared" si="240"/>
        <v>2.2749999999941792</v>
      </c>
      <c r="V1382">
        <v>2689.72</v>
      </c>
      <c r="W1382">
        <v>2233.9899999999998</v>
      </c>
      <c r="X1382" t="s">
        <v>3265</v>
      </c>
    </row>
    <row r="1383" spans="1:24">
      <c r="A1383" t="s">
        <v>18</v>
      </c>
      <c r="B1383" t="s">
        <v>3266</v>
      </c>
      <c r="C1383" t="s">
        <v>854</v>
      </c>
      <c r="D1383" t="s">
        <v>466</v>
      </c>
      <c r="E1383" t="s">
        <v>855</v>
      </c>
      <c r="F1383" t="s">
        <v>856</v>
      </c>
      <c r="G1383" t="s">
        <v>249</v>
      </c>
      <c r="H1383" t="s">
        <v>857</v>
      </c>
      <c r="I1383">
        <v>22.75</v>
      </c>
      <c r="J1383">
        <v>-158</v>
      </c>
      <c r="K1383">
        <v>4</v>
      </c>
      <c r="L1383">
        <f t="shared" si="242"/>
        <v>2008</v>
      </c>
      <c r="M1383" t="s">
        <v>3266</v>
      </c>
      <c r="N1383" t="s">
        <v>3267</v>
      </c>
      <c r="O1383" t="s">
        <v>3268</v>
      </c>
      <c r="P1383" t="s">
        <v>3269</v>
      </c>
      <c r="Q1383" t="s">
        <v>3270</v>
      </c>
      <c r="R1383" t="s">
        <v>2715</v>
      </c>
      <c r="S1383" s="215">
        <f t="shared" si="238"/>
        <v>0.38888888889050577</v>
      </c>
      <c r="T1383" s="215">
        <f t="shared" si="239"/>
        <v>0.49236111110803904</v>
      </c>
      <c r="U1383">
        <f t="shared" si="240"/>
        <v>2.3333333333430346</v>
      </c>
      <c r="V1383">
        <v>2926.77</v>
      </c>
      <c r="W1383">
        <v>2273.0300000000002</v>
      </c>
      <c r="X1383" t="s">
        <v>3271</v>
      </c>
    </row>
    <row r="1384" spans="1:24">
      <c r="A1384" t="s">
        <v>18</v>
      </c>
      <c r="B1384" t="s">
        <v>3272</v>
      </c>
      <c r="C1384" t="s">
        <v>854</v>
      </c>
      <c r="D1384" t="s">
        <v>466</v>
      </c>
      <c r="E1384" t="s">
        <v>855</v>
      </c>
      <c r="F1384" t="s">
        <v>856</v>
      </c>
      <c r="G1384" t="s">
        <v>249</v>
      </c>
      <c r="H1384" t="s">
        <v>857</v>
      </c>
      <c r="I1384">
        <v>22.75</v>
      </c>
      <c r="J1384">
        <v>-158</v>
      </c>
      <c r="K1384">
        <v>4</v>
      </c>
      <c r="L1384">
        <f t="shared" si="242"/>
        <v>2008</v>
      </c>
      <c r="M1384" t="s">
        <v>3272</v>
      </c>
      <c r="N1384" t="s">
        <v>3273</v>
      </c>
      <c r="O1384" t="s">
        <v>3274</v>
      </c>
      <c r="P1384" t="s">
        <v>3275</v>
      </c>
      <c r="Q1384" t="s">
        <v>3276</v>
      </c>
      <c r="R1384" t="s">
        <v>3277</v>
      </c>
      <c r="S1384" s="215">
        <f t="shared" si="238"/>
        <v>0.13541666667151731</v>
      </c>
      <c r="T1384" s="215">
        <f t="shared" si="239"/>
        <v>0.32847222222335404</v>
      </c>
      <c r="U1384">
        <f t="shared" si="240"/>
        <v>0.81250000002910383</v>
      </c>
      <c r="V1384">
        <v>4728.13</v>
      </c>
      <c r="W1384">
        <v>4705.12</v>
      </c>
      <c r="X1384" t="s">
        <v>3278</v>
      </c>
    </row>
    <row r="1385" spans="1:24">
      <c r="A1385" t="s">
        <v>18</v>
      </c>
      <c r="B1385" t="s">
        <v>3279</v>
      </c>
      <c r="C1385" t="s">
        <v>854</v>
      </c>
      <c r="D1385" t="s">
        <v>466</v>
      </c>
      <c r="E1385" t="s">
        <v>855</v>
      </c>
      <c r="F1385" t="s">
        <v>856</v>
      </c>
      <c r="G1385" t="s">
        <v>249</v>
      </c>
      <c r="H1385" t="s">
        <v>857</v>
      </c>
      <c r="I1385">
        <v>22.75</v>
      </c>
      <c r="J1385">
        <v>-158</v>
      </c>
      <c r="K1385">
        <v>4</v>
      </c>
      <c r="L1385">
        <f t="shared" si="242"/>
        <v>2008</v>
      </c>
      <c r="M1385" t="s">
        <v>3279</v>
      </c>
      <c r="N1385" t="s">
        <v>3280</v>
      </c>
      <c r="O1385" t="s">
        <v>3281</v>
      </c>
      <c r="P1385" t="s">
        <v>3282</v>
      </c>
      <c r="Q1385" t="s">
        <v>3283</v>
      </c>
      <c r="R1385" t="s">
        <v>3277</v>
      </c>
      <c r="S1385" s="215">
        <f t="shared" si="238"/>
        <v>0.20902777777519077</v>
      </c>
      <c r="T1385" s="215">
        <f t="shared" si="239"/>
        <v>0.39097222222335404</v>
      </c>
      <c r="U1385">
        <f t="shared" si="240"/>
        <v>1.2541666666511446</v>
      </c>
      <c r="V1385">
        <v>4728.17</v>
      </c>
      <c r="W1385">
        <v>4656.5200000000004</v>
      </c>
      <c r="X1385" t="s">
        <v>3284</v>
      </c>
    </row>
    <row r="1386" spans="1:24">
      <c r="A1386" t="s">
        <v>18</v>
      </c>
      <c r="B1386" t="s">
        <v>3285</v>
      </c>
      <c r="C1386" t="s">
        <v>854</v>
      </c>
      <c r="D1386" t="s">
        <v>466</v>
      </c>
      <c r="E1386" t="s">
        <v>855</v>
      </c>
      <c r="F1386" t="s">
        <v>856</v>
      </c>
      <c r="G1386" t="s">
        <v>249</v>
      </c>
      <c r="H1386" t="s">
        <v>857</v>
      </c>
      <c r="I1386">
        <v>22.75</v>
      </c>
      <c r="J1386">
        <v>-158</v>
      </c>
      <c r="K1386">
        <v>4</v>
      </c>
      <c r="L1386">
        <f t="shared" si="242"/>
        <v>2008</v>
      </c>
      <c r="M1386" t="s">
        <v>3285</v>
      </c>
      <c r="N1386" t="s">
        <v>3286</v>
      </c>
      <c r="O1386" t="s">
        <v>3287</v>
      </c>
      <c r="P1386" t="s">
        <v>3288</v>
      </c>
      <c r="Q1386" t="s">
        <v>3289</v>
      </c>
      <c r="R1386" t="s">
        <v>3277</v>
      </c>
      <c r="S1386" s="215">
        <f t="shared" si="238"/>
        <v>0.34097222222044365</v>
      </c>
      <c r="T1386" s="215">
        <f t="shared" si="239"/>
        <v>0.57986111110949423</v>
      </c>
      <c r="U1386">
        <f t="shared" si="240"/>
        <v>2.0458333333226619</v>
      </c>
      <c r="V1386">
        <v>4728.26</v>
      </c>
      <c r="W1386">
        <v>4707.5</v>
      </c>
      <c r="X1386" t="s">
        <v>3290</v>
      </c>
    </row>
    <row r="1387" spans="1:24">
      <c r="A1387" t="s">
        <v>18</v>
      </c>
      <c r="B1387" t="s">
        <v>3291</v>
      </c>
      <c r="C1387" t="s">
        <v>854</v>
      </c>
      <c r="D1387" t="s">
        <v>466</v>
      </c>
      <c r="E1387" t="s">
        <v>855</v>
      </c>
      <c r="F1387" t="s">
        <v>856</v>
      </c>
      <c r="G1387" t="s">
        <v>249</v>
      </c>
      <c r="H1387" t="s">
        <v>857</v>
      </c>
      <c r="I1387">
        <v>22.75</v>
      </c>
      <c r="J1387">
        <v>-158</v>
      </c>
      <c r="K1387">
        <v>4</v>
      </c>
      <c r="L1387">
        <f t="shared" si="242"/>
        <v>2008</v>
      </c>
      <c r="M1387" t="s">
        <v>3291</v>
      </c>
      <c r="N1387" t="s">
        <v>3292</v>
      </c>
      <c r="O1387" t="s">
        <v>3293</v>
      </c>
      <c r="P1387" t="s">
        <v>3294</v>
      </c>
      <c r="Q1387" t="s">
        <v>3295</v>
      </c>
      <c r="R1387" t="s">
        <v>3277</v>
      </c>
      <c r="S1387" s="215">
        <f t="shared" si="238"/>
        <v>0.60694444444379769</v>
      </c>
      <c r="T1387" s="215">
        <f t="shared" si="239"/>
        <v>0.83333333332848269</v>
      </c>
      <c r="U1387">
        <f t="shared" si="240"/>
        <v>3.6416666666627862</v>
      </c>
      <c r="V1387">
        <v>4729.91</v>
      </c>
      <c r="W1387">
        <v>4634.0200000000004</v>
      </c>
      <c r="X1387" t="s">
        <v>3296</v>
      </c>
    </row>
    <row r="1388" spans="1:24">
      <c r="A1388" t="s">
        <v>18</v>
      </c>
      <c r="B1388" t="s">
        <v>3297</v>
      </c>
      <c r="C1388" t="s">
        <v>852</v>
      </c>
      <c r="D1388" t="s">
        <v>466</v>
      </c>
      <c r="E1388" t="s">
        <v>853</v>
      </c>
      <c r="F1388" t="s">
        <v>818</v>
      </c>
      <c r="G1388" t="s">
        <v>249</v>
      </c>
      <c r="H1388" t="s">
        <v>766</v>
      </c>
      <c r="I1388">
        <v>18.920000000000002</v>
      </c>
      <c r="J1388">
        <v>-155.27000000000001</v>
      </c>
      <c r="K1388">
        <f t="shared" ref="K1388:K1398" si="243">INT(((180 + J1388) / 6) + 1)</f>
        <v>5</v>
      </c>
      <c r="L1388">
        <f t="shared" si="242"/>
        <v>2008</v>
      </c>
      <c r="M1388" t="s">
        <v>3297</v>
      </c>
      <c r="N1388" t="s">
        <v>3298</v>
      </c>
      <c r="O1388" t="s">
        <v>3299</v>
      </c>
      <c r="P1388" t="s">
        <v>3300</v>
      </c>
      <c r="Q1388" t="s">
        <v>3301</v>
      </c>
      <c r="R1388" t="s">
        <v>3302</v>
      </c>
      <c r="S1388" s="215">
        <f t="shared" si="238"/>
        <v>4.0277777778101154E-2</v>
      </c>
      <c r="T1388" s="215">
        <f t="shared" si="239"/>
        <v>0.21805555556056788</v>
      </c>
      <c r="U1388">
        <f t="shared" si="240"/>
        <v>0.24166666666860692</v>
      </c>
      <c r="V1388"/>
      <c r="W1388">
        <v>4858</v>
      </c>
      <c r="X1388"/>
    </row>
    <row r="1389" spans="1:24">
      <c r="A1389" t="s">
        <v>18</v>
      </c>
      <c r="B1389" t="s">
        <v>3303</v>
      </c>
      <c r="C1389" t="s">
        <v>852</v>
      </c>
      <c r="D1389" t="s">
        <v>466</v>
      </c>
      <c r="E1389" t="s">
        <v>853</v>
      </c>
      <c r="F1389" t="s">
        <v>818</v>
      </c>
      <c r="G1389" t="s">
        <v>249</v>
      </c>
      <c r="H1389" t="s">
        <v>766</v>
      </c>
      <c r="I1389">
        <v>18.920000000000002</v>
      </c>
      <c r="J1389">
        <v>-155.27000000000001</v>
      </c>
      <c r="K1389">
        <f t="shared" si="243"/>
        <v>5</v>
      </c>
      <c r="L1389">
        <f t="shared" si="242"/>
        <v>2008</v>
      </c>
      <c r="M1389" t="s">
        <v>3303</v>
      </c>
      <c r="N1389" t="s">
        <v>3304</v>
      </c>
      <c r="O1389" t="s">
        <v>3305</v>
      </c>
      <c r="P1389" t="s">
        <v>3306</v>
      </c>
      <c r="Q1389" t="s">
        <v>3307</v>
      </c>
      <c r="R1389" t="s">
        <v>3308</v>
      </c>
      <c r="S1389" s="215">
        <f t="shared" si="238"/>
        <v>1.1840277777737356</v>
      </c>
      <c r="T1389" s="215">
        <f t="shared" si="239"/>
        <v>1.3243055555503815</v>
      </c>
      <c r="U1389">
        <f t="shared" si="240"/>
        <v>7.1041666666424135</v>
      </c>
      <c r="V1389"/>
      <c r="W1389">
        <v>4019</v>
      </c>
      <c r="X1389"/>
    </row>
    <row r="1390" spans="1:24">
      <c r="A1390" t="s">
        <v>18</v>
      </c>
      <c r="B1390" t="s">
        <v>3309</v>
      </c>
      <c r="C1390" t="s">
        <v>852</v>
      </c>
      <c r="D1390" t="s">
        <v>466</v>
      </c>
      <c r="E1390" t="s">
        <v>853</v>
      </c>
      <c r="F1390" t="s">
        <v>818</v>
      </c>
      <c r="G1390" t="s">
        <v>249</v>
      </c>
      <c r="H1390" t="s">
        <v>766</v>
      </c>
      <c r="I1390">
        <v>18.920000000000002</v>
      </c>
      <c r="J1390">
        <v>-155.27000000000001</v>
      </c>
      <c r="K1390">
        <f t="shared" si="243"/>
        <v>5</v>
      </c>
      <c r="L1390">
        <f t="shared" si="242"/>
        <v>2008</v>
      </c>
      <c r="M1390" t="s">
        <v>3309</v>
      </c>
      <c r="N1390" t="s">
        <v>3310</v>
      </c>
      <c r="O1390" t="s">
        <v>3311</v>
      </c>
      <c r="P1390" t="s">
        <v>3312</v>
      </c>
      <c r="Q1390" t="s">
        <v>3313</v>
      </c>
      <c r="R1390" t="s">
        <v>3314</v>
      </c>
      <c r="S1390" s="215">
        <f t="shared" si="238"/>
        <v>0.76041666666424135</v>
      </c>
      <c r="T1390" s="215">
        <f t="shared" si="239"/>
        <v>0.82708333333721384</v>
      </c>
      <c r="U1390">
        <f t="shared" si="240"/>
        <v>4.5624999999854481</v>
      </c>
      <c r="V1390"/>
      <c r="W1390">
        <v>1306</v>
      </c>
      <c r="X1390" t="s">
        <v>3315</v>
      </c>
    </row>
    <row r="1391" spans="1:24">
      <c r="A1391" t="s">
        <v>18</v>
      </c>
      <c r="B1391" t="s">
        <v>3316</v>
      </c>
      <c r="C1391" t="s">
        <v>852</v>
      </c>
      <c r="D1391" t="s">
        <v>466</v>
      </c>
      <c r="E1391" t="s">
        <v>853</v>
      </c>
      <c r="F1391" t="s">
        <v>818</v>
      </c>
      <c r="G1391" t="s">
        <v>249</v>
      </c>
      <c r="H1391" t="s">
        <v>766</v>
      </c>
      <c r="I1391">
        <v>18.920000000000002</v>
      </c>
      <c r="J1391">
        <v>-155.27000000000001</v>
      </c>
      <c r="K1391">
        <f t="shared" si="243"/>
        <v>5</v>
      </c>
      <c r="L1391">
        <f t="shared" si="242"/>
        <v>2008</v>
      </c>
      <c r="M1391" t="s">
        <v>3316</v>
      </c>
      <c r="N1391" t="s">
        <v>3317</v>
      </c>
      <c r="O1391" t="s">
        <v>3318</v>
      </c>
      <c r="P1391" t="s">
        <v>3319</v>
      </c>
      <c r="Q1391" t="s">
        <v>3320</v>
      </c>
      <c r="R1391" t="s">
        <v>3302</v>
      </c>
      <c r="S1391" s="215">
        <f t="shared" si="238"/>
        <v>0.80694444444088731</v>
      </c>
      <c r="T1391" s="215">
        <f t="shared" si="239"/>
        <v>1.0347222222262644</v>
      </c>
      <c r="U1391">
        <f t="shared" si="240"/>
        <v>4.8416666666453239</v>
      </c>
      <c r="V1391"/>
      <c r="W1391">
        <v>4987</v>
      </c>
      <c r="X1391" t="s">
        <v>3321</v>
      </c>
    </row>
    <row r="1392" spans="1:24">
      <c r="A1392" t="s">
        <v>18</v>
      </c>
      <c r="B1392" t="s">
        <v>3322</v>
      </c>
      <c r="C1392" t="s">
        <v>852</v>
      </c>
      <c r="D1392" t="s">
        <v>466</v>
      </c>
      <c r="E1392" t="s">
        <v>853</v>
      </c>
      <c r="F1392" t="s">
        <v>818</v>
      </c>
      <c r="G1392" t="s">
        <v>249</v>
      </c>
      <c r="H1392" t="s">
        <v>766</v>
      </c>
      <c r="I1392">
        <v>18.920000000000002</v>
      </c>
      <c r="J1392">
        <v>-155.27000000000001</v>
      </c>
      <c r="K1392">
        <f t="shared" si="243"/>
        <v>5</v>
      </c>
      <c r="L1392">
        <f t="shared" si="242"/>
        <v>2008</v>
      </c>
      <c r="M1392" t="s">
        <v>3322</v>
      </c>
      <c r="N1392" t="s">
        <v>3323</v>
      </c>
      <c r="O1392" t="s">
        <v>3324</v>
      </c>
      <c r="P1392" t="s">
        <v>3325</v>
      </c>
      <c r="Q1392" t="s">
        <v>3326</v>
      </c>
      <c r="R1392" t="s">
        <v>3302</v>
      </c>
      <c r="S1392" s="215">
        <f t="shared" si="238"/>
        <v>0.68472222222044365</v>
      </c>
      <c r="T1392" s="215">
        <f t="shared" si="239"/>
        <v>0.74513888888759539</v>
      </c>
      <c r="U1392">
        <f t="shared" si="240"/>
        <v>4.1083333333226619</v>
      </c>
      <c r="V1392"/>
      <c r="W1392">
        <v>1308</v>
      </c>
      <c r="X1392" t="s">
        <v>3321</v>
      </c>
    </row>
    <row r="1393" spans="1:24">
      <c r="A1393" t="s">
        <v>18</v>
      </c>
      <c r="B1393" t="s">
        <v>3327</v>
      </c>
      <c r="C1393" t="s">
        <v>852</v>
      </c>
      <c r="D1393" t="s">
        <v>466</v>
      </c>
      <c r="E1393" t="s">
        <v>853</v>
      </c>
      <c r="F1393" t="s">
        <v>818</v>
      </c>
      <c r="G1393" t="s">
        <v>249</v>
      </c>
      <c r="H1393" t="s">
        <v>766</v>
      </c>
      <c r="I1393">
        <v>18.920000000000002</v>
      </c>
      <c r="J1393">
        <v>-155.27000000000001</v>
      </c>
      <c r="K1393">
        <f t="shared" si="243"/>
        <v>5</v>
      </c>
      <c r="L1393">
        <f t="shared" si="242"/>
        <v>2008</v>
      </c>
      <c r="M1393" t="s">
        <v>3327</v>
      </c>
      <c r="N1393" t="s">
        <v>3328</v>
      </c>
      <c r="O1393" t="s">
        <v>3329</v>
      </c>
      <c r="P1393" t="s">
        <v>3330</v>
      </c>
      <c r="Q1393" t="s">
        <v>3331</v>
      </c>
      <c r="R1393" t="s">
        <v>3314</v>
      </c>
      <c r="S1393" s="215">
        <f t="shared" si="238"/>
        <v>0.18888888889341615</v>
      </c>
      <c r="T1393" s="215">
        <f t="shared" si="239"/>
        <v>0.257638888884685</v>
      </c>
      <c r="U1393">
        <f t="shared" si="240"/>
        <v>1.1333333333604969</v>
      </c>
      <c r="V1393"/>
      <c r="W1393">
        <v>1292</v>
      </c>
      <c r="X1393" t="s">
        <v>3332</v>
      </c>
    </row>
    <row r="1394" spans="1:24">
      <c r="A1394" t="s">
        <v>18</v>
      </c>
      <c r="B1394" t="s">
        <v>3333</v>
      </c>
      <c r="C1394" t="s">
        <v>852</v>
      </c>
      <c r="D1394" t="s">
        <v>466</v>
      </c>
      <c r="E1394" t="s">
        <v>853</v>
      </c>
      <c r="F1394" t="s">
        <v>818</v>
      </c>
      <c r="G1394" t="s">
        <v>249</v>
      </c>
      <c r="H1394" t="s">
        <v>766</v>
      </c>
      <c r="I1394">
        <v>18.920000000000002</v>
      </c>
      <c r="J1394">
        <v>-155.27000000000001</v>
      </c>
      <c r="K1394">
        <f t="shared" si="243"/>
        <v>5</v>
      </c>
      <c r="L1394">
        <f t="shared" si="242"/>
        <v>2008</v>
      </c>
      <c r="M1394" t="s">
        <v>3333</v>
      </c>
      <c r="N1394" t="s">
        <v>3334</v>
      </c>
      <c r="O1394" t="s">
        <v>3335</v>
      </c>
      <c r="P1394" t="s">
        <v>3336</v>
      </c>
      <c r="Q1394" t="s">
        <v>3337</v>
      </c>
      <c r="R1394" t="s">
        <v>3338</v>
      </c>
      <c r="S1394" s="215">
        <f t="shared" si="238"/>
        <v>0.69305555555183673</v>
      </c>
      <c r="T1394" s="215">
        <f t="shared" si="239"/>
        <v>0.80694444444088731</v>
      </c>
      <c r="U1394">
        <f t="shared" si="240"/>
        <v>4.1583333333110204</v>
      </c>
      <c r="V1394"/>
      <c r="W1394">
        <v>1760</v>
      </c>
      <c r="X1394"/>
    </row>
    <row r="1395" spans="1:24">
      <c r="A1395" t="s">
        <v>18</v>
      </c>
      <c r="B1395" t="s">
        <v>3339</v>
      </c>
      <c r="C1395" t="s">
        <v>852</v>
      </c>
      <c r="D1395" t="s">
        <v>466</v>
      </c>
      <c r="E1395" t="s">
        <v>853</v>
      </c>
      <c r="F1395" t="s">
        <v>818</v>
      </c>
      <c r="G1395" t="s">
        <v>249</v>
      </c>
      <c r="H1395" t="s">
        <v>766</v>
      </c>
      <c r="I1395">
        <v>18.920000000000002</v>
      </c>
      <c r="J1395">
        <v>-155.27000000000001</v>
      </c>
      <c r="K1395">
        <f t="shared" si="243"/>
        <v>5</v>
      </c>
      <c r="L1395">
        <f t="shared" si="242"/>
        <v>2008</v>
      </c>
      <c r="M1395" t="s">
        <v>3339</v>
      </c>
      <c r="N1395" t="s">
        <v>3340</v>
      </c>
      <c r="O1395" t="s">
        <v>3341</v>
      </c>
      <c r="P1395" t="s">
        <v>3342</v>
      </c>
      <c r="Q1395" t="s">
        <v>3343</v>
      </c>
      <c r="R1395" t="s">
        <v>3344</v>
      </c>
      <c r="S1395" s="215">
        <f t="shared" si="238"/>
        <v>1.2777777777737356</v>
      </c>
      <c r="T1395" s="215">
        <f t="shared" si="239"/>
        <v>1.3854166666715173</v>
      </c>
      <c r="U1395">
        <f t="shared" si="240"/>
        <v>7.6666666666424135</v>
      </c>
      <c r="V1395"/>
      <c r="W1395">
        <v>2099</v>
      </c>
      <c r="X1395"/>
    </row>
    <row r="1396" spans="1:24">
      <c r="A1396" t="s">
        <v>18</v>
      </c>
      <c r="B1396" t="s">
        <v>3345</v>
      </c>
      <c r="C1396" t="s">
        <v>852</v>
      </c>
      <c r="D1396" t="s">
        <v>466</v>
      </c>
      <c r="E1396" t="s">
        <v>853</v>
      </c>
      <c r="F1396" t="s">
        <v>818</v>
      </c>
      <c r="G1396" t="s">
        <v>249</v>
      </c>
      <c r="H1396" t="s">
        <v>766</v>
      </c>
      <c r="I1396">
        <v>18.920000000000002</v>
      </c>
      <c r="J1396">
        <v>-155.27000000000001</v>
      </c>
      <c r="K1396">
        <f t="shared" si="243"/>
        <v>5</v>
      </c>
      <c r="L1396">
        <f t="shared" si="242"/>
        <v>2008</v>
      </c>
      <c r="M1396" t="s">
        <v>3345</v>
      </c>
      <c r="N1396" t="s">
        <v>3346</v>
      </c>
      <c r="O1396" t="s">
        <v>3347</v>
      </c>
      <c r="P1396" t="s">
        <v>3348</v>
      </c>
      <c r="Q1396" t="s">
        <v>3349</v>
      </c>
      <c r="R1396" t="s">
        <v>3302</v>
      </c>
      <c r="S1396" s="215">
        <f t="shared" ref="S1396:S1459" si="244">P1396 - O1396</f>
        <v>1.2944444444437977</v>
      </c>
      <c r="T1396" s="215">
        <f t="shared" ref="T1396:T1459" si="245">Q1396 - N1396</f>
        <v>1.5013888888861402</v>
      </c>
      <c r="U1396">
        <f t="shared" ref="U1396:U1459" si="246">((VALUE(S1396)) * 24) * 0.25</f>
        <v>7.7666666666627862</v>
      </c>
      <c r="V1396"/>
      <c r="W1396">
        <v>4986</v>
      </c>
      <c r="X1396" t="s">
        <v>3350</v>
      </c>
    </row>
    <row r="1397" spans="1:24">
      <c r="A1397" t="s">
        <v>18</v>
      </c>
      <c r="B1397" t="s">
        <v>3351</v>
      </c>
      <c r="C1397" t="s">
        <v>852</v>
      </c>
      <c r="D1397" t="s">
        <v>466</v>
      </c>
      <c r="E1397" t="s">
        <v>853</v>
      </c>
      <c r="F1397" t="s">
        <v>818</v>
      </c>
      <c r="G1397" t="s">
        <v>249</v>
      </c>
      <c r="H1397" t="s">
        <v>766</v>
      </c>
      <c r="I1397">
        <v>18.920000000000002</v>
      </c>
      <c r="J1397">
        <v>-155.27000000000001</v>
      </c>
      <c r="K1397">
        <f t="shared" si="243"/>
        <v>5</v>
      </c>
      <c r="L1397">
        <f t="shared" si="242"/>
        <v>2008</v>
      </c>
      <c r="M1397" t="s">
        <v>3351</v>
      </c>
      <c r="N1397" t="s">
        <v>3352</v>
      </c>
      <c r="O1397" t="s">
        <v>3353</v>
      </c>
      <c r="P1397" t="s">
        <v>3354</v>
      </c>
      <c r="Q1397" t="s">
        <v>3355</v>
      </c>
      <c r="R1397" t="s">
        <v>3302</v>
      </c>
      <c r="S1397" s="215">
        <f t="shared" si="244"/>
        <v>0.92152777777664596</v>
      </c>
      <c r="T1397" s="215">
        <f t="shared" si="245"/>
        <v>1.148611111108039</v>
      </c>
      <c r="U1397">
        <f t="shared" si="246"/>
        <v>5.5291666666598758</v>
      </c>
      <c r="V1397"/>
      <c r="W1397">
        <v>4988</v>
      </c>
      <c r="X1397"/>
    </row>
    <row r="1398" spans="1:24">
      <c r="A1398" t="s">
        <v>18</v>
      </c>
      <c r="B1398" t="s">
        <v>3356</v>
      </c>
      <c r="C1398" t="s">
        <v>852</v>
      </c>
      <c r="D1398" t="s">
        <v>466</v>
      </c>
      <c r="E1398" t="s">
        <v>853</v>
      </c>
      <c r="F1398" t="s">
        <v>818</v>
      </c>
      <c r="G1398" t="s">
        <v>249</v>
      </c>
      <c r="H1398" t="s">
        <v>766</v>
      </c>
      <c r="I1398">
        <v>18.920000000000002</v>
      </c>
      <c r="J1398">
        <v>-155.27000000000001</v>
      </c>
      <c r="K1398">
        <f t="shared" si="243"/>
        <v>5</v>
      </c>
      <c r="L1398">
        <f t="shared" si="242"/>
        <v>2008</v>
      </c>
      <c r="M1398" t="s">
        <v>3356</v>
      </c>
      <c r="N1398" t="s">
        <v>3357</v>
      </c>
      <c r="O1398" t="s">
        <v>3358</v>
      </c>
      <c r="P1398" t="s">
        <v>3359</v>
      </c>
      <c r="Q1398" t="s">
        <v>3360</v>
      </c>
      <c r="R1398" t="s">
        <v>3314</v>
      </c>
      <c r="S1398" s="215">
        <f t="shared" si="244"/>
        <v>2.1152777777751908</v>
      </c>
      <c r="T1398" s="215">
        <f t="shared" si="245"/>
        <v>2.6006944444452529</v>
      </c>
      <c r="U1398">
        <f t="shared" si="246"/>
        <v>12.691666666651145</v>
      </c>
      <c r="V1398"/>
      <c r="W1398">
        <v>1321</v>
      </c>
      <c r="X1398"/>
    </row>
    <row r="1399" spans="1:24">
      <c r="A1399" t="s">
        <v>18</v>
      </c>
      <c r="B1399" t="s">
        <v>3361</v>
      </c>
      <c r="C1399" t="s">
        <v>845</v>
      </c>
      <c r="D1399" t="s">
        <v>683</v>
      </c>
      <c r="E1399" t="s">
        <v>846</v>
      </c>
      <c r="F1399" t="s">
        <v>847</v>
      </c>
      <c r="G1399" t="s">
        <v>848</v>
      </c>
      <c r="H1399" t="s">
        <v>849</v>
      </c>
      <c r="I1399">
        <v>36</v>
      </c>
      <c r="J1399">
        <v>-34</v>
      </c>
      <c r="K1399" t="s">
        <v>850</v>
      </c>
      <c r="L1399">
        <f t="shared" si="242"/>
        <v>2008</v>
      </c>
      <c r="M1399" t="s">
        <v>3361</v>
      </c>
      <c r="N1399" t="s">
        <v>3362</v>
      </c>
      <c r="O1399" t="s">
        <v>3363</v>
      </c>
      <c r="P1399" t="s">
        <v>3364</v>
      </c>
      <c r="Q1399" t="s">
        <v>3365</v>
      </c>
      <c r="R1399" t="s">
        <v>2476</v>
      </c>
      <c r="S1399" s="215">
        <f t="shared" si="244"/>
        <v>6.9444444452528842E-3</v>
      </c>
      <c r="T1399" s="215">
        <f t="shared" si="245"/>
        <v>1.6847222222277196</v>
      </c>
      <c r="U1399">
        <f t="shared" si="246"/>
        <v>4.1666666671517305E-2</v>
      </c>
      <c r="V1399">
        <v>3618</v>
      </c>
      <c r="W1399">
        <v>3639</v>
      </c>
      <c r="X1399" t="s">
        <v>3366</v>
      </c>
    </row>
    <row r="1400" spans="1:24">
      <c r="A1400" t="s">
        <v>18</v>
      </c>
      <c r="B1400" t="s">
        <v>3367</v>
      </c>
      <c r="C1400" t="s">
        <v>845</v>
      </c>
      <c r="D1400" t="s">
        <v>683</v>
      </c>
      <c r="E1400" t="s">
        <v>846</v>
      </c>
      <c r="F1400" t="s">
        <v>847</v>
      </c>
      <c r="G1400" t="s">
        <v>848</v>
      </c>
      <c r="H1400" t="s">
        <v>849</v>
      </c>
      <c r="I1400">
        <v>36</v>
      </c>
      <c r="J1400">
        <v>-34</v>
      </c>
      <c r="K1400" t="s">
        <v>850</v>
      </c>
      <c r="L1400">
        <f t="shared" si="242"/>
        <v>2008</v>
      </c>
      <c r="M1400" t="s">
        <v>3367</v>
      </c>
      <c r="N1400" t="s">
        <v>3368</v>
      </c>
      <c r="O1400" t="s">
        <v>3369</v>
      </c>
      <c r="P1400" t="s">
        <v>3370</v>
      </c>
      <c r="Q1400" t="s">
        <v>3371</v>
      </c>
      <c r="R1400" t="s">
        <v>2476</v>
      </c>
      <c r="S1400" s="215">
        <f t="shared" si="244"/>
        <v>0.49791666666715173</v>
      </c>
      <c r="T1400" s="215">
        <f t="shared" si="245"/>
        <v>0.85624999999708962</v>
      </c>
      <c r="U1400">
        <f t="shared" si="246"/>
        <v>2.9875000000029104</v>
      </c>
      <c r="V1400">
        <v>3618</v>
      </c>
      <c r="W1400">
        <v>3639</v>
      </c>
      <c r="X1400" t="s">
        <v>3372</v>
      </c>
    </row>
    <row r="1401" spans="1:24">
      <c r="A1401" t="s">
        <v>18</v>
      </c>
      <c r="B1401" t="s">
        <v>3373</v>
      </c>
      <c r="C1401" t="s">
        <v>845</v>
      </c>
      <c r="D1401" t="s">
        <v>683</v>
      </c>
      <c r="E1401" t="s">
        <v>846</v>
      </c>
      <c r="F1401" t="s">
        <v>847</v>
      </c>
      <c r="G1401" t="s">
        <v>848</v>
      </c>
      <c r="H1401" t="s">
        <v>849</v>
      </c>
      <c r="I1401">
        <v>36</v>
      </c>
      <c r="J1401">
        <v>-34</v>
      </c>
      <c r="K1401" t="s">
        <v>850</v>
      </c>
      <c r="L1401">
        <f t="shared" si="242"/>
        <v>2008</v>
      </c>
      <c r="M1401" t="s">
        <v>3373</v>
      </c>
      <c r="N1401" t="s">
        <v>3374</v>
      </c>
      <c r="O1401" t="s">
        <v>3375</v>
      </c>
      <c r="P1401" t="s">
        <v>3376</v>
      </c>
      <c r="Q1401" t="s">
        <v>3377</v>
      </c>
      <c r="R1401" t="s">
        <v>1541</v>
      </c>
      <c r="S1401" s="215">
        <f t="shared" si="244"/>
        <v>0.27916666666715173</v>
      </c>
      <c r="T1401" s="215">
        <f t="shared" si="245"/>
        <v>0.33472222222189885</v>
      </c>
      <c r="U1401">
        <f t="shared" si="246"/>
        <v>1.6750000000029104</v>
      </c>
      <c r="V1401">
        <v>728</v>
      </c>
      <c r="W1401">
        <v>885</v>
      </c>
      <c r="X1401" t="s">
        <v>3378</v>
      </c>
    </row>
    <row r="1402" spans="1:24">
      <c r="A1402" t="s">
        <v>18</v>
      </c>
      <c r="B1402" t="s">
        <v>3379</v>
      </c>
      <c r="C1402" t="s">
        <v>845</v>
      </c>
      <c r="D1402" t="s">
        <v>683</v>
      </c>
      <c r="E1402" t="s">
        <v>846</v>
      </c>
      <c r="F1402" t="s">
        <v>847</v>
      </c>
      <c r="G1402" t="s">
        <v>848</v>
      </c>
      <c r="H1402" t="s">
        <v>849</v>
      </c>
      <c r="I1402">
        <v>36</v>
      </c>
      <c r="J1402">
        <v>-34</v>
      </c>
      <c r="K1402" t="s">
        <v>850</v>
      </c>
      <c r="L1402">
        <f t="shared" si="242"/>
        <v>2008</v>
      </c>
      <c r="M1402" t="s">
        <v>3379</v>
      </c>
      <c r="N1402" t="s">
        <v>3380</v>
      </c>
      <c r="O1402" t="s">
        <v>3381</v>
      </c>
      <c r="P1402" t="s">
        <v>3382</v>
      </c>
      <c r="Q1402" t="s">
        <v>3383</v>
      </c>
      <c r="R1402" t="s">
        <v>1541</v>
      </c>
      <c r="S1402" s="215">
        <f t="shared" si="244"/>
        <v>0.29513888888322981</v>
      </c>
      <c r="T1402" s="215">
        <f t="shared" si="245"/>
        <v>0.35833333332993789</v>
      </c>
      <c r="U1402">
        <f t="shared" si="246"/>
        <v>1.7708333332993789</v>
      </c>
      <c r="V1402">
        <v>685</v>
      </c>
      <c r="W1402">
        <v>806</v>
      </c>
      <c r="X1402" t="s">
        <v>3378</v>
      </c>
    </row>
    <row r="1403" spans="1:24">
      <c r="A1403" t="s">
        <v>18</v>
      </c>
      <c r="B1403" t="s">
        <v>3384</v>
      </c>
      <c r="C1403" t="s">
        <v>845</v>
      </c>
      <c r="D1403" t="s">
        <v>683</v>
      </c>
      <c r="E1403" t="s">
        <v>846</v>
      </c>
      <c r="F1403" t="s">
        <v>847</v>
      </c>
      <c r="G1403" t="s">
        <v>848</v>
      </c>
      <c r="H1403" t="s">
        <v>849</v>
      </c>
      <c r="I1403">
        <v>36</v>
      </c>
      <c r="J1403">
        <v>-34</v>
      </c>
      <c r="K1403" t="s">
        <v>850</v>
      </c>
      <c r="L1403">
        <f t="shared" si="242"/>
        <v>2008</v>
      </c>
      <c r="M1403" t="s">
        <v>3384</v>
      </c>
      <c r="N1403" t="s">
        <v>3385</v>
      </c>
      <c r="O1403" t="s">
        <v>3386</v>
      </c>
      <c r="P1403" t="s">
        <v>3387</v>
      </c>
      <c r="Q1403" t="s">
        <v>3388</v>
      </c>
      <c r="R1403" t="s">
        <v>1541</v>
      </c>
      <c r="S1403" s="215">
        <f t="shared" si="244"/>
        <v>0.49444444444816327</v>
      </c>
      <c r="T1403" s="215">
        <f t="shared" si="245"/>
        <v>0.56041666666715173</v>
      </c>
      <c r="U1403">
        <f t="shared" si="246"/>
        <v>2.9666666666889796</v>
      </c>
      <c r="V1403">
        <v>727</v>
      </c>
      <c r="W1403">
        <v>896</v>
      </c>
      <c r="X1403" t="s">
        <v>3378</v>
      </c>
    </row>
    <row r="1404" spans="1:24">
      <c r="A1404" t="s">
        <v>18</v>
      </c>
      <c r="B1404" t="s">
        <v>3389</v>
      </c>
      <c r="C1404" t="s">
        <v>845</v>
      </c>
      <c r="D1404" t="s">
        <v>683</v>
      </c>
      <c r="E1404" t="s">
        <v>846</v>
      </c>
      <c r="F1404" t="s">
        <v>847</v>
      </c>
      <c r="G1404" t="s">
        <v>848</v>
      </c>
      <c r="H1404" t="s">
        <v>849</v>
      </c>
      <c r="I1404">
        <v>36</v>
      </c>
      <c r="J1404">
        <v>-34</v>
      </c>
      <c r="K1404" t="s">
        <v>850</v>
      </c>
      <c r="L1404">
        <f t="shared" si="242"/>
        <v>2008</v>
      </c>
      <c r="M1404" t="s">
        <v>3389</v>
      </c>
      <c r="N1404" t="s">
        <v>3390</v>
      </c>
      <c r="O1404" t="s">
        <v>3391</v>
      </c>
      <c r="P1404" t="s">
        <v>3392</v>
      </c>
      <c r="Q1404" t="s">
        <v>3393</v>
      </c>
      <c r="R1404" t="s">
        <v>3394</v>
      </c>
      <c r="S1404" s="215">
        <f t="shared" si="244"/>
        <v>0.41736111111094942</v>
      </c>
      <c r="T1404" s="215">
        <f t="shared" si="245"/>
        <v>0.51319444444379769</v>
      </c>
      <c r="U1404">
        <f t="shared" si="246"/>
        <v>2.5041666666656965</v>
      </c>
      <c r="V1404">
        <v>1638</v>
      </c>
      <c r="W1404">
        <v>1738</v>
      </c>
      <c r="X1404"/>
    </row>
    <row r="1405" spans="1:24">
      <c r="A1405" t="s">
        <v>18</v>
      </c>
      <c r="B1405" t="s">
        <v>3395</v>
      </c>
      <c r="C1405" t="s">
        <v>845</v>
      </c>
      <c r="D1405" t="s">
        <v>683</v>
      </c>
      <c r="E1405" t="s">
        <v>846</v>
      </c>
      <c r="F1405" t="s">
        <v>847</v>
      </c>
      <c r="G1405" t="s">
        <v>848</v>
      </c>
      <c r="H1405" t="s">
        <v>849</v>
      </c>
      <c r="I1405">
        <v>36</v>
      </c>
      <c r="J1405">
        <v>-34</v>
      </c>
      <c r="K1405" t="s">
        <v>850</v>
      </c>
      <c r="L1405">
        <f t="shared" si="242"/>
        <v>2008</v>
      </c>
      <c r="M1405" t="s">
        <v>3395</v>
      </c>
      <c r="N1405" t="s">
        <v>3396</v>
      </c>
      <c r="O1405" t="s">
        <v>3397</v>
      </c>
      <c r="P1405" t="s">
        <v>3398</v>
      </c>
      <c r="Q1405" t="s">
        <v>3399</v>
      </c>
      <c r="R1405" t="s">
        <v>3394</v>
      </c>
      <c r="S1405" s="215">
        <f t="shared" si="244"/>
        <v>0.41458333333866904</v>
      </c>
      <c r="T1405" s="215">
        <f t="shared" si="245"/>
        <v>0.51458333333721384</v>
      </c>
      <c r="U1405">
        <f t="shared" si="246"/>
        <v>2.4875000000320142</v>
      </c>
      <c r="V1405">
        <v>1644</v>
      </c>
      <c r="W1405">
        <v>1738</v>
      </c>
      <c r="X1405"/>
    </row>
    <row r="1406" spans="1:24">
      <c r="A1406" t="s">
        <v>18</v>
      </c>
      <c r="B1406" t="s">
        <v>3400</v>
      </c>
      <c r="C1406" t="s">
        <v>845</v>
      </c>
      <c r="D1406" t="s">
        <v>683</v>
      </c>
      <c r="E1406" t="s">
        <v>846</v>
      </c>
      <c r="F1406" t="s">
        <v>847</v>
      </c>
      <c r="G1406" t="s">
        <v>848</v>
      </c>
      <c r="H1406" t="s">
        <v>849</v>
      </c>
      <c r="I1406">
        <v>36</v>
      </c>
      <c r="J1406">
        <v>-34</v>
      </c>
      <c r="K1406" t="s">
        <v>850</v>
      </c>
      <c r="L1406">
        <f t="shared" si="242"/>
        <v>2008</v>
      </c>
      <c r="M1406" t="s">
        <v>3400</v>
      </c>
      <c r="N1406" t="s">
        <v>3401</v>
      </c>
      <c r="O1406" t="s">
        <v>3402</v>
      </c>
      <c r="P1406" t="s">
        <v>3403</v>
      </c>
      <c r="Q1406" t="s">
        <v>3404</v>
      </c>
      <c r="R1406" t="s">
        <v>3394</v>
      </c>
      <c r="S1406" s="215">
        <f t="shared" si="244"/>
        <v>0.58958333333430346</v>
      </c>
      <c r="T1406" s="215">
        <f t="shared" si="245"/>
        <v>0.68333333333430346</v>
      </c>
      <c r="U1406">
        <f t="shared" si="246"/>
        <v>3.5375000000058208</v>
      </c>
      <c r="V1406">
        <v>1356</v>
      </c>
      <c r="W1406">
        <v>1732</v>
      </c>
      <c r="X1406"/>
    </row>
    <row r="1407" spans="1:24">
      <c r="A1407" t="s">
        <v>18</v>
      </c>
      <c r="B1407" t="s">
        <v>3405</v>
      </c>
      <c r="C1407" t="s">
        <v>845</v>
      </c>
      <c r="D1407" t="s">
        <v>683</v>
      </c>
      <c r="E1407" t="s">
        <v>846</v>
      </c>
      <c r="F1407" t="s">
        <v>847</v>
      </c>
      <c r="G1407" t="s">
        <v>848</v>
      </c>
      <c r="H1407" t="s">
        <v>849</v>
      </c>
      <c r="I1407">
        <v>36</v>
      </c>
      <c r="J1407">
        <v>-34</v>
      </c>
      <c r="K1407" t="s">
        <v>850</v>
      </c>
      <c r="L1407">
        <f t="shared" si="242"/>
        <v>2008</v>
      </c>
      <c r="M1407" t="s">
        <v>3405</v>
      </c>
      <c r="N1407" t="s">
        <v>3406</v>
      </c>
      <c r="O1407" t="s">
        <v>3407</v>
      </c>
      <c r="P1407" t="s">
        <v>3408</v>
      </c>
      <c r="Q1407" t="s">
        <v>3409</v>
      </c>
      <c r="R1407" t="s">
        <v>3394</v>
      </c>
      <c r="S1407" s="215">
        <f t="shared" si="244"/>
        <v>0.46388888888759539</v>
      </c>
      <c r="T1407" s="215">
        <f t="shared" si="245"/>
        <v>0.55555555555474712</v>
      </c>
      <c r="U1407">
        <f t="shared" si="246"/>
        <v>2.7833333333255723</v>
      </c>
      <c r="V1407">
        <v>1615</v>
      </c>
      <c r="W1407">
        <v>1730</v>
      </c>
      <c r="X1407"/>
    </row>
    <row r="1408" spans="1:24">
      <c r="A1408" t="s">
        <v>18</v>
      </c>
      <c r="B1408" t="s">
        <v>3410</v>
      </c>
      <c r="C1408" t="s">
        <v>845</v>
      </c>
      <c r="D1408" t="s">
        <v>683</v>
      </c>
      <c r="E1408" t="s">
        <v>846</v>
      </c>
      <c r="F1408" t="s">
        <v>847</v>
      </c>
      <c r="G1408" t="s">
        <v>848</v>
      </c>
      <c r="H1408" t="s">
        <v>849</v>
      </c>
      <c r="I1408">
        <v>36</v>
      </c>
      <c r="J1408">
        <v>-34</v>
      </c>
      <c r="K1408" t="s">
        <v>850</v>
      </c>
      <c r="L1408">
        <f t="shared" si="242"/>
        <v>2008</v>
      </c>
      <c r="M1408" t="s">
        <v>3410</v>
      </c>
      <c r="N1408" t="s">
        <v>3411</v>
      </c>
      <c r="O1408" t="s">
        <v>3412</v>
      </c>
      <c r="P1408" t="s">
        <v>3413</v>
      </c>
      <c r="Q1408" t="s">
        <v>3414</v>
      </c>
      <c r="R1408" t="s">
        <v>2487</v>
      </c>
      <c r="S1408" s="215">
        <f t="shared" si="244"/>
        <v>0.52361111110803904</v>
      </c>
      <c r="T1408" s="215">
        <f t="shared" si="245"/>
        <v>0.65347222222044365</v>
      </c>
      <c r="U1408">
        <f t="shared" si="246"/>
        <v>3.1416666666482342</v>
      </c>
      <c r="V1408">
        <v>2167</v>
      </c>
      <c r="W1408">
        <v>2303</v>
      </c>
      <c r="X1408"/>
    </row>
    <row r="1409" spans="1:24">
      <c r="A1409" t="s">
        <v>18</v>
      </c>
      <c r="B1409" t="s">
        <v>3415</v>
      </c>
      <c r="C1409" t="s">
        <v>845</v>
      </c>
      <c r="D1409" t="s">
        <v>683</v>
      </c>
      <c r="E1409" t="s">
        <v>846</v>
      </c>
      <c r="F1409" t="s">
        <v>847</v>
      </c>
      <c r="G1409" t="s">
        <v>848</v>
      </c>
      <c r="H1409" t="s">
        <v>849</v>
      </c>
      <c r="I1409">
        <v>36</v>
      </c>
      <c r="J1409">
        <v>-34</v>
      </c>
      <c r="K1409" t="s">
        <v>850</v>
      </c>
      <c r="L1409">
        <f t="shared" si="242"/>
        <v>2008</v>
      </c>
      <c r="M1409" t="s">
        <v>3415</v>
      </c>
      <c r="N1409" t="s">
        <v>3416</v>
      </c>
      <c r="O1409" t="s">
        <v>3417</v>
      </c>
      <c r="P1409" t="s">
        <v>3418</v>
      </c>
      <c r="Q1409" t="s">
        <v>3419</v>
      </c>
      <c r="R1409" t="s">
        <v>2487</v>
      </c>
      <c r="S1409" s="215">
        <f t="shared" si="244"/>
        <v>1.0284722222204437</v>
      </c>
      <c r="T1409" s="215">
        <f t="shared" si="245"/>
        <v>1.1520833333343035</v>
      </c>
      <c r="U1409">
        <f t="shared" si="246"/>
        <v>6.1708333333226619</v>
      </c>
      <c r="V1409">
        <v>2170</v>
      </c>
      <c r="W1409">
        <v>2327</v>
      </c>
      <c r="X1409" t="s">
        <v>3420</v>
      </c>
    </row>
    <row r="1410" spans="1:24">
      <c r="A1410" t="s">
        <v>18</v>
      </c>
      <c r="B1410" t="s">
        <v>3421</v>
      </c>
      <c r="C1410" t="s">
        <v>845</v>
      </c>
      <c r="D1410" t="s">
        <v>683</v>
      </c>
      <c r="E1410" t="s">
        <v>846</v>
      </c>
      <c r="F1410" t="s">
        <v>847</v>
      </c>
      <c r="G1410" t="s">
        <v>848</v>
      </c>
      <c r="H1410" t="s">
        <v>849</v>
      </c>
      <c r="I1410">
        <v>36</v>
      </c>
      <c r="J1410">
        <v>-34</v>
      </c>
      <c r="K1410" t="s">
        <v>850</v>
      </c>
      <c r="L1410">
        <f t="shared" si="242"/>
        <v>2008</v>
      </c>
      <c r="M1410" t="s">
        <v>3421</v>
      </c>
      <c r="N1410" t="s">
        <v>3422</v>
      </c>
      <c r="O1410" t="s">
        <v>3423</v>
      </c>
      <c r="P1410" t="s">
        <v>3424</v>
      </c>
      <c r="Q1410" t="s">
        <v>3425</v>
      </c>
      <c r="R1410" t="s">
        <v>2487</v>
      </c>
      <c r="S1410" s="215">
        <f t="shared" si="244"/>
        <v>1.3465277777795563</v>
      </c>
      <c r="T1410" s="215">
        <f t="shared" si="245"/>
        <v>1.4659722222204437</v>
      </c>
      <c r="U1410">
        <f t="shared" si="246"/>
        <v>8.0791666666773381</v>
      </c>
      <c r="V1410">
        <v>1996</v>
      </c>
      <c r="W1410">
        <v>2401</v>
      </c>
      <c r="X1410" t="s">
        <v>3420</v>
      </c>
    </row>
    <row r="1411" spans="1:24">
      <c r="A1411" t="s">
        <v>18</v>
      </c>
      <c r="B1411" t="s">
        <v>3426</v>
      </c>
      <c r="C1411" t="s">
        <v>845</v>
      </c>
      <c r="D1411" t="s">
        <v>683</v>
      </c>
      <c r="E1411" t="s">
        <v>846</v>
      </c>
      <c r="F1411" t="s">
        <v>847</v>
      </c>
      <c r="G1411" t="s">
        <v>848</v>
      </c>
      <c r="H1411" t="s">
        <v>849</v>
      </c>
      <c r="I1411">
        <v>36</v>
      </c>
      <c r="J1411">
        <v>-34</v>
      </c>
      <c r="K1411" t="s">
        <v>850</v>
      </c>
      <c r="L1411">
        <f t="shared" si="242"/>
        <v>2008</v>
      </c>
      <c r="M1411" t="s">
        <v>3426</v>
      </c>
      <c r="N1411" t="s">
        <v>3427</v>
      </c>
      <c r="O1411" t="s">
        <v>3428</v>
      </c>
      <c r="P1411" t="s">
        <v>3429</v>
      </c>
      <c r="Q1411" t="s">
        <v>3430</v>
      </c>
      <c r="R1411" t="s">
        <v>2487</v>
      </c>
      <c r="S1411" s="215">
        <f t="shared" si="244"/>
        <v>2.148611111108039</v>
      </c>
      <c r="T1411" s="215">
        <f t="shared" si="245"/>
        <v>2.3097222222204437</v>
      </c>
      <c r="U1411">
        <f t="shared" si="246"/>
        <v>12.891666666648234</v>
      </c>
      <c r="V1411">
        <v>2171</v>
      </c>
      <c r="W1411">
        <v>2461</v>
      </c>
      <c r="X1411" t="s">
        <v>3431</v>
      </c>
    </row>
    <row r="1412" spans="1:24">
      <c r="A1412" t="s">
        <v>18</v>
      </c>
      <c r="B1412" t="s">
        <v>3432</v>
      </c>
      <c r="C1412" t="s">
        <v>834</v>
      </c>
      <c r="D1412" t="s">
        <v>488</v>
      </c>
      <c r="E1412" t="s">
        <v>835</v>
      </c>
      <c r="F1412" t="s">
        <v>272</v>
      </c>
      <c r="G1412" t="s">
        <v>206</v>
      </c>
      <c r="H1412" t="s">
        <v>836</v>
      </c>
      <c r="I1412">
        <v>25</v>
      </c>
      <c r="J1412">
        <v>-110</v>
      </c>
      <c r="K1412" t="s">
        <v>837</v>
      </c>
      <c r="L1412">
        <v>2008</v>
      </c>
      <c r="M1412" t="s">
        <v>3432</v>
      </c>
      <c r="N1412" t="s">
        <v>3433</v>
      </c>
      <c r="O1412" t="s">
        <v>3434</v>
      </c>
      <c r="P1412" t="s">
        <v>3435</v>
      </c>
      <c r="Q1412" t="s">
        <v>3436</v>
      </c>
      <c r="R1412" t="s">
        <v>3437</v>
      </c>
      <c r="S1412" s="215">
        <f t="shared" si="244"/>
        <v>0.22986111111094942</v>
      </c>
      <c r="T1412" s="215">
        <f t="shared" si="245"/>
        <v>0.28680555555911269</v>
      </c>
      <c r="U1412">
        <f t="shared" si="246"/>
        <v>1.3791666666656965</v>
      </c>
      <c r="V1412"/>
      <c r="W1412">
        <v>903</v>
      </c>
      <c r="X1412" t="s">
        <v>3438</v>
      </c>
    </row>
    <row r="1413" spans="1:24">
      <c r="A1413" t="s">
        <v>18</v>
      </c>
      <c r="B1413" t="s">
        <v>3439</v>
      </c>
      <c r="C1413" t="s">
        <v>834</v>
      </c>
      <c r="D1413" t="s">
        <v>488</v>
      </c>
      <c r="E1413" t="s">
        <v>835</v>
      </c>
      <c r="F1413" t="s">
        <v>272</v>
      </c>
      <c r="G1413" t="s">
        <v>206</v>
      </c>
      <c r="H1413" t="s">
        <v>836</v>
      </c>
      <c r="I1413">
        <v>25</v>
      </c>
      <c r="J1413">
        <v>-110</v>
      </c>
      <c r="K1413" t="s">
        <v>837</v>
      </c>
      <c r="L1413">
        <v>2008</v>
      </c>
      <c r="M1413" t="s">
        <v>3439</v>
      </c>
      <c r="N1413" t="s">
        <v>3440</v>
      </c>
      <c r="O1413" t="s">
        <v>3441</v>
      </c>
      <c r="P1413" t="s">
        <v>3442</v>
      </c>
      <c r="Q1413" t="s">
        <v>3443</v>
      </c>
      <c r="R1413" t="s">
        <v>3444</v>
      </c>
      <c r="S1413" s="215">
        <f t="shared" si="244"/>
        <v>0.55555555555474712</v>
      </c>
      <c r="T1413" s="215">
        <f t="shared" si="245"/>
        <v>0.68124999999417923</v>
      </c>
      <c r="U1413">
        <f t="shared" si="246"/>
        <v>3.3333333333284827</v>
      </c>
      <c r="V1413"/>
      <c r="W1413">
        <v>2754</v>
      </c>
      <c r="X1413" t="s">
        <v>3445</v>
      </c>
    </row>
    <row r="1414" spans="1:24">
      <c r="A1414" t="s">
        <v>18</v>
      </c>
      <c r="B1414" t="s">
        <v>3446</v>
      </c>
      <c r="C1414" t="s">
        <v>834</v>
      </c>
      <c r="D1414" t="s">
        <v>488</v>
      </c>
      <c r="E1414" t="s">
        <v>835</v>
      </c>
      <c r="F1414" t="s">
        <v>272</v>
      </c>
      <c r="G1414" t="s">
        <v>206</v>
      </c>
      <c r="H1414" t="s">
        <v>836</v>
      </c>
      <c r="I1414">
        <v>25</v>
      </c>
      <c r="J1414">
        <v>-110</v>
      </c>
      <c r="K1414" t="s">
        <v>837</v>
      </c>
      <c r="L1414">
        <v>2008</v>
      </c>
      <c r="M1414" t="s">
        <v>3446</v>
      </c>
      <c r="N1414" t="s">
        <v>3447</v>
      </c>
      <c r="O1414" t="s">
        <v>3448</v>
      </c>
      <c r="P1414" t="s">
        <v>3449</v>
      </c>
      <c r="Q1414" t="s">
        <v>3450</v>
      </c>
      <c r="R1414" t="s">
        <v>3451</v>
      </c>
      <c r="S1414" s="215">
        <f t="shared" si="244"/>
        <v>0.56041666666715173</v>
      </c>
      <c r="T1414" s="215">
        <f t="shared" si="245"/>
        <v>0.66319444444525288</v>
      </c>
      <c r="U1414">
        <f t="shared" si="246"/>
        <v>3.3625000000029104</v>
      </c>
      <c r="V1414"/>
      <c r="W1414">
        <v>2462</v>
      </c>
      <c r="X1414" t="s">
        <v>3452</v>
      </c>
    </row>
    <row r="1415" spans="1:24">
      <c r="A1415" t="s">
        <v>18</v>
      </c>
      <c r="B1415" t="s">
        <v>3453</v>
      </c>
      <c r="C1415" t="s">
        <v>834</v>
      </c>
      <c r="D1415" t="s">
        <v>488</v>
      </c>
      <c r="E1415" t="s">
        <v>835</v>
      </c>
      <c r="F1415" t="s">
        <v>272</v>
      </c>
      <c r="G1415" t="s">
        <v>206</v>
      </c>
      <c r="H1415" t="s">
        <v>836</v>
      </c>
      <c r="I1415">
        <v>25</v>
      </c>
      <c r="J1415">
        <v>-110</v>
      </c>
      <c r="K1415" t="s">
        <v>837</v>
      </c>
      <c r="L1415">
        <v>2008</v>
      </c>
      <c r="M1415" t="s">
        <v>3453</v>
      </c>
      <c r="N1415" t="s">
        <v>3454</v>
      </c>
      <c r="O1415" t="s">
        <v>3455</v>
      </c>
      <c r="P1415" t="s">
        <v>3456</v>
      </c>
      <c r="Q1415" t="s">
        <v>3457</v>
      </c>
      <c r="R1415" t="s">
        <v>3458</v>
      </c>
      <c r="S1415" s="215">
        <f t="shared" si="244"/>
        <v>0.60416666667151731</v>
      </c>
      <c r="T1415" s="215">
        <f t="shared" si="245"/>
        <v>0.67222222222335404</v>
      </c>
      <c r="U1415">
        <f t="shared" si="246"/>
        <v>3.6250000000291038</v>
      </c>
      <c r="V1415"/>
      <c r="W1415">
        <v>1692</v>
      </c>
      <c r="X1415" t="s">
        <v>3459</v>
      </c>
    </row>
    <row r="1416" spans="1:24">
      <c r="A1416" t="s">
        <v>18</v>
      </c>
      <c r="B1416" t="s">
        <v>3460</v>
      </c>
      <c r="C1416" t="s">
        <v>834</v>
      </c>
      <c r="D1416" t="s">
        <v>488</v>
      </c>
      <c r="E1416" t="s">
        <v>835</v>
      </c>
      <c r="F1416" t="s">
        <v>272</v>
      </c>
      <c r="G1416" t="s">
        <v>206</v>
      </c>
      <c r="H1416" t="s">
        <v>836</v>
      </c>
      <c r="I1416">
        <v>25</v>
      </c>
      <c r="J1416">
        <v>-110</v>
      </c>
      <c r="K1416" t="s">
        <v>837</v>
      </c>
      <c r="L1416">
        <v>2008</v>
      </c>
      <c r="M1416" t="s">
        <v>3460</v>
      </c>
      <c r="N1416" t="s">
        <v>3461</v>
      </c>
      <c r="O1416" t="s">
        <v>3462</v>
      </c>
      <c r="P1416" t="s">
        <v>3463</v>
      </c>
      <c r="Q1416" t="s">
        <v>3464</v>
      </c>
      <c r="R1416" t="s">
        <v>3465</v>
      </c>
      <c r="S1416" s="215">
        <f t="shared" si="244"/>
        <v>0.23819444444961846</v>
      </c>
      <c r="T1416" s="215">
        <f t="shared" si="245"/>
        <v>0.42222222222335404</v>
      </c>
      <c r="U1416">
        <f t="shared" si="246"/>
        <v>1.4291666666977108</v>
      </c>
      <c r="V1416"/>
      <c r="W1416">
        <v>1621</v>
      </c>
      <c r="X1416" t="s">
        <v>3466</v>
      </c>
    </row>
    <row r="1417" spans="1:24">
      <c r="A1417" t="s">
        <v>18</v>
      </c>
      <c r="B1417" t="s">
        <v>3467</v>
      </c>
      <c r="C1417" t="s">
        <v>834</v>
      </c>
      <c r="D1417" t="s">
        <v>488</v>
      </c>
      <c r="E1417" t="s">
        <v>835</v>
      </c>
      <c r="F1417" t="s">
        <v>272</v>
      </c>
      <c r="G1417" t="s">
        <v>206</v>
      </c>
      <c r="H1417" t="s">
        <v>836</v>
      </c>
      <c r="I1417">
        <v>25</v>
      </c>
      <c r="J1417">
        <v>-110</v>
      </c>
      <c r="K1417" t="s">
        <v>837</v>
      </c>
      <c r="L1417">
        <v>2008</v>
      </c>
      <c r="M1417" t="s">
        <v>3467</v>
      </c>
      <c r="N1417" t="s">
        <v>3468</v>
      </c>
      <c r="O1417" t="s">
        <v>3469</v>
      </c>
      <c r="P1417" t="s">
        <v>3470</v>
      </c>
      <c r="Q1417" t="s">
        <v>3471</v>
      </c>
      <c r="R1417" t="s">
        <v>3472</v>
      </c>
      <c r="S1417" s="215">
        <f t="shared" si="244"/>
        <v>0.57013888889196096</v>
      </c>
      <c r="T1417" s="215">
        <f t="shared" si="245"/>
        <v>0.63888888889050577</v>
      </c>
      <c r="U1417">
        <f t="shared" si="246"/>
        <v>3.4208333333517658</v>
      </c>
      <c r="V1417"/>
      <c r="W1417">
        <v>578</v>
      </c>
      <c r="X1417" t="s">
        <v>3473</v>
      </c>
    </row>
    <row r="1418" spans="1:24">
      <c r="A1418" t="s">
        <v>18</v>
      </c>
      <c r="B1418" t="s">
        <v>3474</v>
      </c>
      <c r="C1418" t="s">
        <v>834</v>
      </c>
      <c r="D1418" t="s">
        <v>488</v>
      </c>
      <c r="E1418" t="s">
        <v>835</v>
      </c>
      <c r="F1418" t="s">
        <v>272</v>
      </c>
      <c r="G1418" t="s">
        <v>206</v>
      </c>
      <c r="H1418" t="s">
        <v>836</v>
      </c>
      <c r="I1418">
        <v>25</v>
      </c>
      <c r="J1418">
        <v>-110</v>
      </c>
      <c r="K1418" t="s">
        <v>837</v>
      </c>
      <c r="L1418">
        <v>2008</v>
      </c>
      <c r="M1418" t="s">
        <v>3474</v>
      </c>
      <c r="N1418" t="s">
        <v>3475</v>
      </c>
      <c r="O1418" t="s">
        <v>3476</v>
      </c>
      <c r="P1418" t="s">
        <v>3477</v>
      </c>
      <c r="Q1418" t="s">
        <v>3478</v>
      </c>
      <c r="R1418" t="s">
        <v>3479</v>
      </c>
      <c r="S1418" s="215">
        <f t="shared" si="244"/>
        <v>0.44027777777228039</v>
      </c>
      <c r="T1418" s="215">
        <f t="shared" si="245"/>
        <v>0.50347222222626442</v>
      </c>
      <c r="U1418">
        <f t="shared" si="246"/>
        <v>2.6416666666336823</v>
      </c>
      <c r="V1418"/>
      <c r="W1418">
        <v>1514</v>
      </c>
      <c r="X1418" t="s">
        <v>3480</v>
      </c>
    </row>
    <row r="1419" spans="1:24">
      <c r="A1419" t="s">
        <v>18</v>
      </c>
      <c r="B1419" t="s">
        <v>3481</v>
      </c>
      <c r="C1419" t="s">
        <v>834</v>
      </c>
      <c r="D1419" t="s">
        <v>488</v>
      </c>
      <c r="E1419" t="s">
        <v>835</v>
      </c>
      <c r="F1419" t="s">
        <v>272</v>
      </c>
      <c r="G1419" t="s">
        <v>206</v>
      </c>
      <c r="H1419" t="s">
        <v>836</v>
      </c>
      <c r="I1419">
        <v>25</v>
      </c>
      <c r="J1419">
        <v>-110</v>
      </c>
      <c r="K1419" t="s">
        <v>837</v>
      </c>
      <c r="L1419">
        <v>2008</v>
      </c>
      <c r="M1419" t="s">
        <v>3481</v>
      </c>
      <c r="N1419" t="s">
        <v>3482</v>
      </c>
      <c r="O1419" t="s">
        <v>3483</v>
      </c>
      <c r="P1419" t="s">
        <v>3484</v>
      </c>
      <c r="Q1419" t="s">
        <v>3485</v>
      </c>
      <c r="R1419" t="s">
        <v>3486</v>
      </c>
      <c r="S1419" s="215">
        <f t="shared" si="244"/>
        <v>0.56319444444670808</v>
      </c>
      <c r="T1419" s="215">
        <f t="shared" si="245"/>
        <v>0.67361111110949423</v>
      </c>
      <c r="U1419">
        <f t="shared" si="246"/>
        <v>3.3791666666802485</v>
      </c>
      <c r="V1419"/>
      <c r="W1419">
        <v>2386</v>
      </c>
      <c r="X1419" t="s">
        <v>3487</v>
      </c>
    </row>
    <row r="1420" spans="1:24">
      <c r="A1420" t="s">
        <v>18</v>
      </c>
      <c r="B1420" t="s">
        <v>3488</v>
      </c>
      <c r="C1420" t="s">
        <v>834</v>
      </c>
      <c r="D1420" t="s">
        <v>488</v>
      </c>
      <c r="E1420" t="s">
        <v>835</v>
      </c>
      <c r="F1420" t="s">
        <v>272</v>
      </c>
      <c r="G1420" t="s">
        <v>206</v>
      </c>
      <c r="H1420" t="s">
        <v>836</v>
      </c>
      <c r="I1420">
        <v>25</v>
      </c>
      <c r="J1420">
        <v>-110</v>
      </c>
      <c r="K1420" t="s">
        <v>837</v>
      </c>
      <c r="L1420">
        <v>2008</v>
      </c>
      <c r="M1420" t="s">
        <v>3488</v>
      </c>
      <c r="N1420" t="s">
        <v>3489</v>
      </c>
      <c r="O1420" t="s">
        <v>3490</v>
      </c>
      <c r="P1420" t="s">
        <v>3491</v>
      </c>
      <c r="Q1420" t="s">
        <v>3492</v>
      </c>
      <c r="R1420" t="s">
        <v>3493</v>
      </c>
      <c r="S1420" s="215">
        <f t="shared" si="244"/>
        <v>0.55625000000145519</v>
      </c>
      <c r="T1420" s="215">
        <f t="shared" si="245"/>
        <v>0.67083333332993789</v>
      </c>
      <c r="U1420">
        <f t="shared" si="246"/>
        <v>3.3375000000087311</v>
      </c>
      <c r="V1420"/>
      <c r="W1420">
        <v>2762</v>
      </c>
      <c r="X1420" t="s">
        <v>3494</v>
      </c>
    </row>
    <row r="1421" spans="1:24">
      <c r="A1421" t="s">
        <v>18</v>
      </c>
      <c r="B1421" t="s">
        <v>3495</v>
      </c>
      <c r="C1421" t="s">
        <v>834</v>
      </c>
      <c r="D1421" t="s">
        <v>488</v>
      </c>
      <c r="E1421" t="s">
        <v>835</v>
      </c>
      <c r="F1421" t="s">
        <v>272</v>
      </c>
      <c r="G1421" t="s">
        <v>206</v>
      </c>
      <c r="H1421" t="s">
        <v>836</v>
      </c>
      <c r="I1421">
        <v>25</v>
      </c>
      <c r="J1421">
        <v>-110</v>
      </c>
      <c r="K1421" t="s">
        <v>837</v>
      </c>
      <c r="L1421">
        <v>2008</v>
      </c>
      <c r="M1421" t="s">
        <v>3495</v>
      </c>
      <c r="N1421" t="s">
        <v>3496</v>
      </c>
      <c r="O1421" t="s">
        <v>3497</v>
      </c>
      <c r="P1421" t="s">
        <v>3498</v>
      </c>
      <c r="Q1421" t="s">
        <v>3499</v>
      </c>
      <c r="R1421" t="s">
        <v>3500</v>
      </c>
      <c r="S1421" s="215">
        <f t="shared" si="244"/>
        <v>0.54861111110949423</v>
      </c>
      <c r="T1421" s="215">
        <f t="shared" si="245"/>
        <v>0.67083333333721384</v>
      </c>
      <c r="U1421">
        <f t="shared" si="246"/>
        <v>3.2916666666569654</v>
      </c>
      <c r="V1421"/>
      <c r="W1421">
        <v>1604</v>
      </c>
      <c r="X1421" t="s">
        <v>3501</v>
      </c>
    </row>
    <row r="1422" spans="1:24">
      <c r="A1422" t="s">
        <v>18</v>
      </c>
      <c r="B1422" t="s">
        <v>3502</v>
      </c>
      <c r="C1422" t="s">
        <v>834</v>
      </c>
      <c r="D1422" t="s">
        <v>488</v>
      </c>
      <c r="E1422" t="s">
        <v>835</v>
      </c>
      <c r="F1422" t="s">
        <v>272</v>
      </c>
      <c r="G1422" t="s">
        <v>206</v>
      </c>
      <c r="H1422" t="s">
        <v>836</v>
      </c>
      <c r="I1422">
        <v>25</v>
      </c>
      <c r="J1422">
        <v>-110</v>
      </c>
      <c r="K1422" t="s">
        <v>837</v>
      </c>
      <c r="L1422">
        <v>2008</v>
      </c>
      <c r="M1422" t="s">
        <v>3502</v>
      </c>
      <c r="N1422" t="s">
        <v>3503</v>
      </c>
      <c r="O1422" t="s">
        <v>3504</v>
      </c>
      <c r="P1422" t="s">
        <v>3505</v>
      </c>
      <c r="Q1422" t="s">
        <v>3506</v>
      </c>
      <c r="R1422" t="s">
        <v>3507</v>
      </c>
      <c r="S1422" s="215">
        <f t="shared" si="244"/>
        <v>0.52986111110658385</v>
      </c>
      <c r="T1422" s="215">
        <f t="shared" si="245"/>
        <v>0.66736111111094942</v>
      </c>
      <c r="U1422">
        <f t="shared" si="246"/>
        <v>3.1791666666395031</v>
      </c>
      <c r="V1422"/>
      <c r="W1422">
        <v>3215</v>
      </c>
      <c r="X1422" t="s">
        <v>3508</v>
      </c>
    </row>
    <row r="1423" spans="1:24">
      <c r="A1423" t="s">
        <v>18</v>
      </c>
      <c r="B1423" t="s">
        <v>3509</v>
      </c>
      <c r="C1423" t="s">
        <v>834</v>
      </c>
      <c r="D1423" t="s">
        <v>488</v>
      </c>
      <c r="E1423" t="s">
        <v>835</v>
      </c>
      <c r="F1423" t="s">
        <v>272</v>
      </c>
      <c r="G1423" t="s">
        <v>206</v>
      </c>
      <c r="H1423" t="s">
        <v>836</v>
      </c>
      <c r="I1423">
        <v>25</v>
      </c>
      <c r="J1423">
        <v>-110</v>
      </c>
      <c r="K1423" t="s">
        <v>837</v>
      </c>
      <c r="L1423">
        <v>2008</v>
      </c>
      <c r="M1423" t="s">
        <v>3509</v>
      </c>
      <c r="N1423" t="s">
        <v>3510</v>
      </c>
      <c r="O1423" t="s">
        <v>3511</v>
      </c>
      <c r="P1423" t="s">
        <v>3512</v>
      </c>
      <c r="Q1423" t="s">
        <v>3513</v>
      </c>
      <c r="R1423" t="s">
        <v>3514</v>
      </c>
      <c r="S1423" s="215">
        <f t="shared" si="244"/>
        <v>0.54652777777664596</v>
      </c>
      <c r="T1423" s="215">
        <f t="shared" si="245"/>
        <v>0.67152777777664596</v>
      </c>
      <c r="U1423">
        <f t="shared" si="246"/>
        <v>3.2791666666598758</v>
      </c>
      <c r="V1423"/>
      <c r="W1423">
        <v>3205</v>
      </c>
      <c r="X1423" t="s">
        <v>3515</v>
      </c>
    </row>
    <row r="1424" spans="1:24">
      <c r="A1424" t="s">
        <v>18</v>
      </c>
      <c r="B1424" t="s">
        <v>3516</v>
      </c>
      <c r="C1424" t="s">
        <v>834</v>
      </c>
      <c r="D1424" t="s">
        <v>488</v>
      </c>
      <c r="E1424" t="s">
        <v>835</v>
      </c>
      <c r="F1424" t="s">
        <v>272</v>
      </c>
      <c r="G1424" t="s">
        <v>206</v>
      </c>
      <c r="H1424" t="s">
        <v>836</v>
      </c>
      <c r="I1424">
        <v>25</v>
      </c>
      <c r="J1424">
        <v>-110</v>
      </c>
      <c r="K1424" t="s">
        <v>837</v>
      </c>
      <c r="L1424">
        <v>2008</v>
      </c>
      <c r="M1424" t="s">
        <v>3516</v>
      </c>
      <c r="N1424" t="s">
        <v>3517</v>
      </c>
      <c r="O1424" t="s">
        <v>3518</v>
      </c>
      <c r="P1424" t="s">
        <v>3519</v>
      </c>
      <c r="Q1424" t="s">
        <v>3520</v>
      </c>
      <c r="R1424" t="s">
        <v>3521</v>
      </c>
      <c r="S1424" s="215">
        <f t="shared" si="244"/>
        <v>0.56111111111385981</v>
      </c>
      <c r="T1424" s="215">
        <f t="shared" si="245"/>
        <v>0.65902777777228039</v>
      </c>
      <c r="U1424">
        <f t="shared" si="246"/>
        <v>3.3666666666831588</v>
      </c>
      <c r="V1424"/>
      <c r="W1424">
        <v>2022</v>
      </c>
      <c r="X1424" t="s">
        <v>3522</v>
      </c>
    </row>
    <row r="1425" spans="1:24">
      <c r="A1425" t="s">
        <v>18</v>
      </c>
      <c r="B1425" t="s">
        <v>3523</v>
      </c>
      <c r="C1425" t="s">
        <v>834</v>
      </c>
      <c r="D1425" t="s">
        <v>488</v>
      </c>
      <c r="E1425" t="s">
        <v>835</v>
      </c>
      <c r="F1425" t="s">
        <v>272</v>
      </c>
      <c r="G1425" t="s">
        <v>206</v>
      </c>
      <c r="H1425" t="s">
        <v>836</v>
      </c>
      <c r="I1425">
        <v>25</v>
      </c>
      <c r="J1425">
        <v>-110</v>
      </c>
      <c r="K1425" t="s">
        <v>837</v>
      </c>
      <c r="L1425">
        <v>2008</v>
      </c>
      <c r="M1425" t="s">
        <v>3523</v>
      </c>
      <c r="N1425" t="s">
        <v>3524</v>
      </c>
      <c r="O1425" t="s">
        <v>3525</v>
      </c>
      <c r="P1425" t="s">
        <v>3526</v>
      </c>
      <c r="Q1425" t="s">
        <v>3527</v>
      </c>
      <c r="R1425" t="s">
        <v>3528</v>
      </c>
      <c r="S1425" s="215">
        <f t="shared" si="244"/>
        <v>0.60277777777810115</v>
      </c>
      <c r="T1425" s="215">
        <f t="shared" si="245"/>
        <v>0.66875000000436557</v>
      </c>
      <c r="U1425">
        <f t="shared" si="246"/>
        <v>3.6166666666686069</v>
      </c>
      <c r="V1425"/>
      <c r="W1425">
        <v>1600</v>
      </c>
      <c r="X1425" t="s">
        <v>3529</v>
      </c>
    </row>
    <row r="1426" spans="1:24">
      <c r="A1426" t="s">
        <v>18</v>
      </c>
      <c r="B1426" t="s">
        <v>3530</v>
      </c>
      <c r="C1426" t="s">
        <v>834</v>
      </c>
      <c r="D1426" t="s">
        <v>488</v>
      </c>
      <c r="E1426" t="s">
        <v>835</v>
      </c>
      <c r="F1426" t="s">
        <v>272</v>
      </c>
      <c r="G1426" t="s">
        <v>206</v>
      </c>
      <c r="H1426" t="s">
        <v>836</v>
      </c>
      <c r="I1426">
        <v>25</v>
      </c>
      <c r="J1426">
        <v>-110</v>
      </c>
      <c r="K1426" t="s">
        <v>837</v>
      </c>
      <c r="L1426">
        <v>2008</v>
      </c>
      <c r="M1426" t="s">
        <v>3530</v>
      </c>
      <c r="N1426" t="s">
        <v>3531</v>
      </c>
      <c r="O1426" t="s">
        <v>3532</v>
      </c>
      <c r="P1426" t="s">
        <v>3533</v>
      </c>
      <c r="Q1426" t="s">
        <v>3534</v>
      </c>
      <c r="R1426" t="s">
        <v>3535</v>
      </c>
      <c r="S1426" s="215">
        <f t="shared" si="244"/>
        <v>0.86527777778246673</v>
      </c>
      <c r="T1426" s="215">
        <f t="shared" si="245"/>
        <v>0.92013888889050577</v>
      </c>
      <c r="U1426">
        <f t="shared" si="246"/>
        <v>5.1916666666948004</v>
      </c>
      <c r="V1426"/>
      <c r="W1426">
        <v>898</v>
      </c>
      <c r="X1426" t="s">
        <v>3536</v>
      </c>
    </row>
    <row r="1427" spans="1:24">
      <c r="A1427" t="s">
        <v>18</v>
      </c>
      <c r="B1427" t="s">
        <v>3537</v>
      </c>
      <c r="C1427" t="s">
        <v>834</v>
      </c>
      <c r="D1427" t="s">
        <v>488</v>
      </c>
      <c r="E1427" t="s">
        <v>835</v>
      </c>
      <c r="F1427" t="s">
        <v>272</v>
      </c>
      <c r="G1427" t="s">
        <v>206</v>
      </c>
      <c r="H1427" t="s">
        <v>836</v>
      </c>
      <c r="I1427">
        <v>25</v>
      </c>
      <c r="J1427">
        <v>-110</v>
      </c>
      <c r="K1427" t="s">
        <v>837</v>
      </c>
      <c r="L1427">
        <v>2008</v>
      </c>
      <c r="M1427" t="s">
        <v>3537</v>
      </c>
      <c r="N1427" t="s">
        <v>3538</v>
      </c>
      <c r="O1427" t="s">
        <v>3539</v>
      </c>
      <c r="P1427" t="s">
        <v>3540</v>
      </c>
      <c r="Q1427" t="s">
        <v>3541</v>
      </c>
      <c r="R1427" t="s">
        <v>3542</v>
      </c>
      <c r="S1427" s="215">
        <f t="shared" si="244"/>
        <v>0.58819444444088731</v>
      </c>
      <c r="T1427" s="215">
        <f t="shared" si="245"/>
        <v>0.67083333332993789</v>
      </c>
      <c r="U1427">
        <f t="shared" si="246"/>
        <v>3.5291666666453239</v>
      </c>
      <c r="V1427"/>
      <c r="W1427">
        <v>1233</v>
      </c>
      <c r="X1427" t="s">
        <v>3543</v>
      </c>
    </row>
    <row r="1428" spans="1:24">
      <c r="A1428" t="s">
        <v>18</v>
      </c>
      <c r="B1428" t="s">
        <v>3544</v>
      </c>
      <c r="C1428" t="s">
        <v>834</v>
      </c>
      <c r="D1428" t="s">
        <v>488</v>
      </c>
      <c r="E1428" t="s">
        <v>835</v>
      </c>
      <c r="F1428" t="s">
        <v>272</v>
      </c>
      <c r="G1428" t="s">
        <v>206</v>
      </c>
      <c r="H1428" t="s">
        <v>836</v>
      </c>
      <c r="I1428">
        <v>25</v>
      </c>
      <c r="J1428">
        <v>-110</v>
      </c>
      <c r="K1428" t="s">
        <v>837</v>
      </c>
      <c r="L1428">
        <v>2008</v>
      </c>
      <c r="M1428" t="s">
        <v>3544</v>
      </c>
      <c r="N1428" t="s">
        <v>3545</v>
      </c>
      <c r="O1428" t="s">
        <v>3546</v>
      </c>
      <c r="P1428" t="s">
        <v>3547</v>
      </c>
      <c r="Q1428" t="s">
        <v>3548</v>
      </c>
      <c r="R1428" t="s">
        <v>3549</v>
      </c>
      <c r="S1428" s="215">
        <f t="shared" si="244"/>
        <v>0.4256944444423425</v>
      </c>
      <c r="T1428" s="215">
        <f t="shared" si="245"/>
        <v>0.50277777777955635</v>
      </c>
      <c r="U1428">
        <f t="shared" si="246"/>
        <v>2.554166666654055</v>
      </c>
      <c r="V1428"/>
      <c r="W1428">
        <v>1638</v>
      </c>
      <c r="X1428" t="s">
        <v>3550</v>
      </c>
    </row>
    <row r="1429" spans="1:24">
      <c r="A1429" t="s">
        <v>18</v>
      </c>
      <c r="B1429" t="s">
        <v>3551</v>
      </c>
      <c r="C1429" t="s">
        <v>834</v>
      </c>
      <c r="D1429" t="s">
        <v>488</v>
      </c>
      <c r="E1429" t="s">
        <v>835</v>
      </c>
      <c r="F1429" t="s">
        <v>272</v>
      </c>
      <c r="G1429" t="s">
        <v>206</v>
      </c>
      <c r="H1429" t="s">
        <v>836</v>
      </c>
      <c r="I1429">
        <v>25</v>
      </c>
      <c r="J1429">
        <v>-110</v>
      </c>
      <c r="K1429" t="s">
        <v>837</v>
      </c>
      <c r="L1429">
        <v>2008</v>
      </c>
      <c r="M1429" t="s">
        <v>3551</v>
      </c>
      <c r="N1429" t="s">
        <v>3552</v>
      </c>
      <c r="O1429" t="s">
        <v>3553</v>
      </c>
      <c r="P1429" t="s">
        <v>3554</v>
      </c>
      <c r="Q1429" t="s">
        <v>3555</v>
      </c>
      <c r="R1429" t="s">
        <v>3556</v>
      </c>
      <c r="S1429" s="215">
        <f t="shared" si="244"/>
        <v>0.56666666666569654</v>
      </c>
      <c r="T1429" s="215">
        <f t="shared" si="245"/>
        <v>0.68680555555329192</v>
      </c>
      <c r="U1429">
        <f t="shared" si="246"/>
        <v>3.3999999999941792</v>
      </c>
      <c r="V1429"/>
      <c r="W1429">
        <v>2781</v>
      </c>
      <c r="X1429" t="s">
        <v>3557</v>
      </c>
    </row>
    <row r="1430" spans="1:24">
      <c r="A1430" t="s">
        <v>18</v>
      </c>
      <c r="B1430" t="s">
        <v>3558</v>
      </c>
      <c r="C1430" t="s">
        <v>834</v>
      </c>
      <c r="D1430" t="s">
        <v>488</v>
      </c>
      <c r="E1430" t="s">
        <v>835</v>
      </c>
      <c r="F1430" t="s">
        <v>272</v>
      </c>
      <c r="G1430" t="s">
        <v>206</v>
      </c>
      <c r="H1430" t="s">
        <v>836</v>
      </c>
      <c r="I1430">
        <v>25</v>
      </c>
      <c r="J1430">
        <v>-110</v>
      </c>
      <c r="K1430" t="s">
        <v>837</v>
      </c>
      <c r="L1430">
        <v>2008</v>
      </c>
      <c r="M1430" t="s">
        <v>3558</v>
      </c>
      <c r="N1430" t="s">
        <v>3559</v>
      </c>
      <c r="O1430" t="s">
        <v>3560</v>
      </c>
      <c r="P1430" t="s">
        <v>3561</v>
      </c>
      <c r="Q1430" t="s">
        <v>3562</v>
      </c>
      <c r="R1430" t="s">
        <v>3563</v>
      </c>
      <c r="S1430" s="215">
        <f t="shared" si="244"/>
        <v>0.43819444443943212</v>
      </c>
      <c r="T1430" s="215">
        <f t="shared" si="245"/>
        <v>0.55902777778101154</v>
      </c>
      <c r="U1430">
        <f t="shared" si="246"/>
        <v>2.6291666666365927</v>
      </c>
      <c r="V1430"/>
      <c r="W1430">
        <v>3212</v>
      </c>
      <c r="X1430" t="s">
        <v>3564</v>
      </c>
    </row>
    <row r="1431" spans="1:24">
      <c r="A1431" t="s">
        <v>18</v>
      </c>
      <c r="B1431" t="s">
        <v>3565</v>
      </c>
      <c r="C1431" t="s">
        <v>834</v>
      </c>
      <c r="D1431" t="s">
        <v>488</v>
      </c>
      <c r="E1431" t="s">
        <v>835</v>
      </c>
      <c r="F1431" t="s">
        <v>272</v>
      </c>
      <c r="G1431" t="s">
        <v>206</v>
      </c>
      <c r="H1431" t="s">
        <v>836</v>
      </c>
      <c r="I1431">
        <v>25</v>
      </c>
      <c r="J1431">
        <v>-110</v>
      </c>
      <c r="K1431" t="s">
        <v>837</v>
      </c>
      <c r="L1431">
        <v>2008</v>
      </c>
      <c r="M1431" t="s">
        <v>3565</v>
      </c>
      <c r="N1431" t="s">
        <v>3566</v>
      </c>
      <c r="O1431" t="s">
        <v>3567</v>
      </c>
      <c r="P1431" t="s">
        <v>3568</v>
      </c>
      <c r="Q1431" t="s">
        <v>3569</v>
      </c>
      <c r="R1431" t="s">
        <v>3570</v>
      </c>
      <c r="S1431" s="215">
        <f t="shared" si="244"/>
        <v>0.58750000000145519</v>
      </c>
      <c r="T1431" s="215">
        <f t="shared" si="245"/>
        <v>0.66944444444379769</v>
      </c>
      <c r="U1431">
        <f t="shared" si="246"/>
        <v>3.5250000000087311</v>
      </c>
      <c r="V1431"/>
      <c r="W1431">
        <v>1776</v>
      </c>
      <c r="X1431" t="s">
        <v>3571</v>
      </c>
    </row>
    <row r="1432" spans="1:24">
      <c r="A1432" t="s">
        <v>18</v>
      </c>
      <c r="B1432" t="s">
        <v>3572</v>
      </c>
      <c r="C1432" t="s">
        <v>834</v>
      </c>
      <c r="D1432" t="s">
        <v>488</v>
      </c>
      <c r="E1432" t="s">
        <v>835</v>
      </c>
      <c r="F1432" t="s">
        <v>272</v>
      </c>
      <c r="G1432" t="s">
        <v>206</v>
      </c>
      <c r="H1432" t="s">
        <v>836</v>
      </c>
      <c r="I1432">
        <v>25</v>
      </c>
      <c r="J1432">
        <v>-110</v>
      </c>
      <c r="K1432" t="s">
        <v>837</v>
      </c>
      <c r="L1432">
        <v>2008</v>
      </c>
      <c r="M1432" t="s">
        <v>3572</v>
      </c>
      <c r="N1432" t="s">
        <v>3573</v>
      </c>
      <c r="O1432" t="s">
        <v>3574</v>
      </c>
      <c r="P1432" t="s">
        <v>3575</v>
      </c>
      <c r="Q1432" t="s">
        <v>3576</v>
      </c>
      <c r="R1432" t="s">
        <v>3577</v>
      </c>
      <c r="S1432" s="215">
        <f t="shared" si="244"/>
        <v>0.54166666667151731</v>
      </c>
      <c r="T1432" s="215">
        <f t="shared" si="245"/>
        <v>0.65138888888759539</v>
      </c>
      <c r="U1432">
        <f t="shared" si="246"/>
        <v>3.2500000000291038</v>
      </c>
      <c r="V1432"/>
      <c r="W1432">
        <v>2186</v>
      </c>
      <c r="X1432" t="s">
        <v>3578</v>
      </c>
    </row>
    <row r="1433" spans="1:24">
      <c r="A1433" t="s">
        <v>18</v>
      </c>
      <c r="B1433" t="s">
        <v>3579</v>
      </c>
      <c r="C1433" t="s">
        <v>834</v>
      </c>
      <c r="D1433" t="s">
        <v>488</v>
      </c>
      <c r="E1433" t="s">
        <v>835</v>
      </c>
      <c r="F1433" t="s">
        <v>272</v>
      </c>
      <c r="G1433" t="s">
        <v>206</v>
      </c>
      <c r="H1433" t="s">
        <v>836</v>
      </c>
      <c r="I1433">
        <v>25</v>
      </c>
      <c r="J1433">
        <v>-110</v>
      </c>
      <c r="K1433" t="s">
        <v>837</v>
      </c>
      <c r="L1433">
        <v>2008</v>
      </c>
      <c r="M1433" t="s">
        <v>3579</v>
      </c>
      <c r="N1433" t="s">
        <v>3580</v>
      </c>
      <c r="O1433" t="s">
        <v>3581</v>
      </c>
      <c r="P1433" t="s">
        <v>3582</v>
      </c>
      <c r="Q1433" t="s">
        <v>3583</v>
      </c>
      <c r="R1433" t="s">
        <v>3584</v>
      </c>
      <c r="S1433" s="215">
        <f t="shared" si="244"/>
        <v>0.51597222222335404</v>
      </c>
      <c r="T1433" s="215">
        <f t="shared" si="245"/>
        <v>0.67499999999563443</v>
      </c>
      <c r="U1433">
        <f t="shared" si="246"/>
        <v>3.0958333333401242</v>
      </c>
      <c r="V1433"/>
      <c r="W1433">
        <v>3747</v>
      </c>
      <c r="X1433" t="s">
        <v>3585</v>
      </c>
    </row>
    <row r="1434" spans="1:24">
      <c r="A1434" t="s">
        <v>18</v>
      </c>
      <c r="B1434" t="s">
        <v>3586</v>
      </c>
      <c r="C1434" t="s">
        <v>834</v>
      </c>
      <c r="D1434" t="s">
        <v>488</v>
      </c>
      <c r="E1434" t="s">
        <v>835</v>
      </c>
      <c r="F1434" t="s">
        <v>272</v>
      </c>
      <c r="G1434" t="s">
        <v>206</v>
      </c>
      <c r="H1434" t="s">
        <v>836</v>
      </c>
      <c r="I1434">
        <v>25</v>
      </c>
      <c r="J1434">
        <v>-110</v>
      </c>
      <c r="K1434" t="s">
        <v>837</v>
      </c>
      <c r="L1434">
        <v>2008</v>
      </c>
      <c r="M1434" t="s">
        <v>3586</v>
      </c>
      <c r="N1434" t="s">
        <v>3587</v>
      </c>
      <c r="O1434" t="s">
        <v>3588</v>
      </c>
      <c r="P1434" t="s">
        <v>3589</v>
      </c>
      <c r="Q1434" t="s">
        <v>3590</v>
      </c>
      <c r="R1434" t="s">
        <v>3591</v>
      </c>
      <c r="S1434" s="215">
        <f t="shared" si="244"/>
        <v>0.58888888888759539</v>
      </c>
      <c r="T1434" s="215">
        <f t="shared" si="245"/>
        <v>0.71944444443943212</v>
      </c>
      <c r="U1434">
        <f t="shared" si="246"/>
        <v>3.5333333333255723</v>
      </c>
      <c r="V1434"/>
      <c r="W1434">
        <v>3171</v>
      </c>
      <c r="X1434" t="s">
        <v>3592</v>
      </c>
    </row>
    <row r="1435" spans="1:24">
      <c r="A1435" t="s">
        <v>18</v>
      </c>
      <c r="B1435" t="s">
        <v>3593</v>
      </c>
      <c r="C1435" t="s">
        <v>834</v>
      </c>
      <c r="D1435" t="s">
        <v>488</v>
      </c>
      <c r="E1435" t="s">
        <v>835</v>
      </c>
      <c r="F1435" t="s">
        <v>272</v>
      </c>
      <c r="G1435" t="s">
        <v>206</v>
      </c>
      <c r="H1435" t="s">
        <v>836</v>
      </c>
      <c r="I1435">
        <v>25</v>
      </c>
      <c r="J1435">
        <v>-110</v>
      </c>
      <c r="K1435" t="s">
        <v>837</v>
      </c>
      <c r="L1435">
        <v>2008</v>
      </c>
      <c r="M1435" t="s">
        <v>3593</v>
      </c>
      <c r="N1435" t="s">
        <v>3594</v>
      </c>
      <c r="O1435" t="s">
        <v>3595</v>
      </c>
      <c r="P1435" t="s">
        <v>3596</v>
      </c>
      <c r="Q1435" t="s">
        <v>3597</v>
      </c>
      <c r="R1435" t="s">
        <v>3598</v>
      </c>
      <c r="S1435" s="215">
        <f t="shared" si="244"/>
        <v>0.15486111111385981</v>
      </c>
      <c r="T1435" s="215">
        <f t="shared" si="245"/>
        <v>0.21875</v>
      </c>
      <c r="U1435">
        <f t="shared" si="246"/>
        <v>0.92916666668315884</v>
      </c>
      <c r="V1435"/>
      <c r="W1435">
        <v>583</v>
      </c>
      <c r="X1435" t="s">
        <v>3599</v>
      </c>
    </row>
    <row r="1436" spans="1:24">
      <c r="A1436" t="s">
        <v>18</v>
      </c>
      <c r="B1436" t="s">
        <v>3600</v>
      </c>
      <c r="C1436" t="s">
        <v>834</v>
      </c>
      <c r="D1436" t="s">
        <v>488</v>
      </c>
      <c r="E1436" t="s">
        <v>835</v>
      </c>
      <c r="F1436" t="s">
        <v>272</v>
      </c>
      <c r="G1436" t="s">
        <v>206</v>
      </c>
      <c r="H1436" t="s">
        <v>836</v>
      </c>
      <c r="I1436">
        <v>25</v>
      </c>
      <c r="J1436">
        <v>-110</v>
      </c>
      <c r="K1436" t="s">
        <v>837</v>
      </c>
      <c r="L1436">
        <v>2008</v>
      </c>
      <c r="M1436" t="s">
        <v>3600</v>
      </c>
      <c r="N1436" t="s">
        <v>3601</v>
      </c>
      <c r="O1436" t="s">
        <v>3602</v>
      </c>
      <c r="P1436" t="s">
        <v>3603</v>
      </c>
      <c r="Q1436" t="s">
        <v>3604</v>
      </c>
      <c r="R1436" t="s">
        <v>3605</v>
      </c>
      <c r="S1436" s="215">
        <f t="shared" si="244"/>
        <v>0.59305555555329192</v>
      </c>
      <c r="T1436" s="215">
        <f t="shared" si="245"/>
        <v>0.66249999999854481</v>
      </c>
      <c r="U1436">
        <f t="shared" si="246"/>
        <v>3.5583333333197515</v>
      </c>
      <c r="V1436"/>
      <c r="W1436">
        <v>2673</v>
      </c>
      <c r="X1436" t="s">
        <v>3606</v>
      </c>
    </row>
    <row r="1437" spans="1:24">
      <c r="A1437" t="s">
        <v>18</v>
      </c>
      <c r="B1437" t="s">
        <v>3607</v>
      </c>
      <c r="C1437" t="s">
        <v>834</v>
      </c>
      <c r="D1437" t="s">
        <v>488</v>
      </c>
      <c r="E1437" t="s">
        <v>835</v>
      </c>
      <c r="F1437" t="s">
        <v>272</v>
      </c>
      <c r="G1437" t="s">
        <v>206</v>
      </c>
      <c r="H1437" t="s">
        <v>836</v>
      </c>
      <c r="I1437">
        <v>25</v>
      </c>
      <c r="J1437">
        <v>-110</v>
      </c>
      <c r="K1437" t="s">
        <v>837</v>
      </c>
      <c r="L1437">
        <v>2008</v>
      </c>
      <c r="M1437" t="s">
        <v>3607</v>
      </c>
      <c r="N1437" s="153">
        <v>39569.915277777778</v>
      </c>
      <c r="O1437" t="s">
        <v>3608</v>
      </c>
      <c r="P1437" t="s">
        <v>3609</v>
      </c>
      <c r="Q1437" t="s">
        <v>3610</v>
      </c>
      <c r="R1437" t="s">
        <v>3611</v>
      </c>
      <c r="S1437" s="215">
        <f t="shared" si="244"/>
        <v>0.58888888888759539</v>
      </c>
      <c r="T1437" s="215">
        <f t="shared" si="245"/>
        <v>0.67500000000291038</v>
      </c>
      <c r="U1437">
        <f t="shared" si="246"/>
        <v>3.5333333333255723</v>
      </c>
      <c r="V1437"/>
      <c r="W1437">
        <v>1512</v>
      </c>
      <c r="X1437" t="s">
        <v>3508</v>
      </c>
    </row>
    <row r="1438" spans="1:24">
      <c r="A1438" t="s">
        <v>18</v>
      </c>
      <c r="B1438" t="s">
        <v>3612</v>
      </c>
      <c r="C1438" t="s">
        <v>829</v>
      </c>
      <c r="D1438" t="s">
        <v>488</v>
      </c>
      <c r="E1438" t="s">
        <v>830</v>
      </c>
      <c r="F1438" t="s">
        <v>831</v>
      </c>
      <c r="G1438" t="s">
        <v>206</v>
      </c>
      <c r="H1438" t="s">
        <v>832</v>
      </c>
      <c r="I1438">
        <v>22.5</v>
      </c>
      <c r="J1438">
        <v>-115.333</v>
      </c>
      <c r="K1438">
        <v>11</v>
      </c>
      <c r="L1438">
        <v>2008</v>
      </c>
      <c r="M1438" t="s">
        <v>3612</v>
      </c>
      <c r="N1438" t="s">
        <v>3613</v>
      </c>
      <c r="O1438" t="s">
        <v>3614</v>
      </c>
      <c r="P1438" t="s">
        <v>3615</v>
      </c>
      <c r="Q1438" t="s">
        <v>3616</v>
      </c>
      <c r="R1438" t="s">
        <v>3617</v>
      </c>
      <c r="S1438" s="215">
        <f t="shared" si="244"/>
        <v>0.25277777777955635</v>
      </c>
      <c r="T1438" s="215">
        <f t="shared" si="245"/>
        <v>0.40486111111385981</v>
      </c>
      <c r="U1438">
        <f t="shared" si="246"/>
        <v>1.5166666666773381</v>
      </c>
      <c r="V1438"/>
      <c r="W1438">
        <v>3297</v>
      </c>
      <c r="X1438"/>
    </row>
    <row r="1439" spans="1:24">
      <c r="A1439" t="s">
        <v>18</v>
      </c>
      <c r="B1439" t="s">
        <v>3618</v>
      </c>
      <c r="C1439" t="s">
        <v>820</v>
      </c>
      <c r="D1439" t="s">
        <v>672</v>
      </c>
      <c r="E1439" t="s">
        <v>821</v>
      </c>
      <c r="F1439" t="s">
        <v>822</v>
      </c>
      <c r="G1439" t="s">
        <v>249</v>
      </c>
      <c r="H1439" t="s">
        <v>250</v>
      </c>
      <c r="I1439">
        <v>20</v>
      </c>
      <c r="J1439">
        <v>-150</v>
      </c>
      <c r="K1439" t="s">
        <v>823</v>
      </c>
      <c r="L1439">
        <f t="shared" ref="L1439:L1470" si="247">YEAR(N1439)</f>
        <v>2007</v>
      </c>
      <c r="M1439" t="s">
        <v>3618</v>
      </c>
      <c r="N1439" s="153">
        <v>39395.07916666667</v>
      </c>
      <c r="O1439" t="s">
        <v>3619</v>
      </c>
      <c r="P1439" t="s">
        <v>3620</v>
      </c>
      <c r="Q1439" t="s">
        <v>3621</v>
      </c>
      <c r="R1439" t="s">
        <v>3622</v>
      </c>
      <c r="S1439" s="215">
        <f t="shared" si="244"/>
        <v>0.13958333333721384</v>
      </c>
      <c r="T1439" s="215">
        <f t="shared" si="245"/>
        <v>0.35833333332993789</v>
      </c>
      <c r="U1439">
        <f t="shared" si="246"/>
        <v>0.83750000002328306</v>
      </c>
      <c r="V1439">
        <v>5124.55</v>
      </c>
      <c r="W1439">
        <v>5128.46</v>
      </c>
      <c r="X1439"/>
    </row>
    <row r="1440" spans="1:24">
      <c r="A1440" t="s">
        <v>18</v>
      </c>
      <c r="B1440" t="s">
        <v>3623</v>
      </c>
      <c r="C1440" t="s">
        <v>820</v>
      </c>
      <c r="D1440" t="s">
        <v>672</v>
      </c>
      <c r="E1440" t="s">
        <v>821</v>
      </c>
      <c r="F1440" t="s">
        <v>822</v>
      </c>
      <c r="G1440" t="s">
        <v>249</v>
      </c>
      <c r="H1440" t="s">
        <v>250</v>
      </c>
      <c r="I1440">
        <v>20</v>
      </c>
      <c r="J1440">
        <v>-150</v>
      </c>
      <c r="K1440" t="s">
        <v>823</v>
      </c>
      <c r="L1440">
        <f t="shared" si="247"/>
        <v>2007</v>
      </c>
      <c r="M1440" t="s">
        <v>3623</v>
      </c>
      <c r="N1440" s="153">
        <v>39394.409722222219</v>
      </c>
      <c r="O1440" t="s">
        <v>3624</v>
      </c>
      <c r="P1440" t="s">
        <v>3625</v>
      </c>
      <c r="Q1440" t="s">
        <v>3626</v>
      </c>
      <c r="R1440" t="s">
        <v>3627</v>
      </c>
      <c r="S1440" s="215">
        <f t="shared" si="244"/>
        <v>2.361111110803904E-2</v>
      </c>
      <c r="T1440" s="215">
        <f t="shared" si="245"/>
        <v>0.25</v>
      </c>
      <c r="U1440">
        <f t="shared" si="246"/>
        <v>0.14166666664823424</v>
      </c>
      <c r="V1440">
        <v>5395.97</v>
      </c>
      <c r="W1440">
        <v>5398.15</v>
      </c>
      <c r="X1440"/>
    </row>
    <row r="1441" spans="1:24">
      <c r="A1441" t="s">
        <v>18</v>
      </c>
      <c r="B1441" t="s">
        <v>3628</v>
      </c>
      <c r="C1441" t="s">
        <v>820</v>
      </c>
      <c r="D1441" t="s">
        <v>672</v>
      </c>
      <c r="E1441" t="s">
        <v>821</v>
      </c>
      <c r="F1441" t="s">
        <v>822</v>
      </c>
      <c r="G1441" t="s">
        <v>249</v>
      </c>
      <c r="H1441" t="s">
        <v>250</v>
      </c>
      <c r="I1441">
        <v>20</v>
      </c>
      <c r="J1441">
        <v>-150</v>
      </c>
      <c r="K1441" t="s">
        <v>823</v>
      </c>
      <c r="L1441">
        <f t="shared" si="247"/>
        <v>2007</v>
      </c>
      <c r="M1441" t="s">
        <v>3628</v>
      </c>
      <c r="N1441" s="153">
        <v>39393.666666666664</v>
      </c>
      <c r="O1441" t="s">
        <v>3629</v>
      </c>
      <c r="P1441" t="s">
        <v>3630</v>
      </c>
      <c r="Q1441" t="s">
        <v>3631</v>
      </c>
      <c r="R1441" t="s">
        <v>3632</v>
      </c>
      <c r="S1441" s="215">
        <f t="shared" si="244"/>
        <v>7.013888889196096E-2</v>
      </c>
      <c r="T1441" s="215">
        <f t="shared" si="245"/>
        <v>0.27500000000145519</v>
      </c>
      <c r="U1441">
        <f t="shared" si="246"/>
        <v>0.42083333335176576</v>
      </c>
      <c r="V1441">
        <v>5087.3500000000004</v>
      </c>
      <c r="W1441">
        <v>5088.55</v>
      </c>
      <c r="X1441"/>
    </row>
    <row r="1442" spans="1:24">
      <c r="A1442" t="s">
        <v>18</v>
      </c>
      <c r="B1442" t="s">
        <v>3633</v>
      </c>
      <c r="C1442" t="s">
        <v>820</v>
      </c>
      <c r="D1442" t="s">
        <v>672</v>
      </c>
      <c r="E1442" t="s">
        <v>821</v>
      </c>
      <c r="F1442" t="s">
        <v>822</v>
      </c>
      <c r="G1442" t="s">
        <v>249</v>
      </c>
      <c r="H1442" t="s">
        <v>250</v>
      </c>
      <c r="I1442">
        <v>20</v>
      </c>
      <c r="J1442">
        <v>-150</v>
      </c>
      <c r="K1442" t="s">
        <v>823</v>
      </c>
      <c r="L1442">
        <f t="shared" si="247"/>
        <v>2007</v>
      </c>
      <c r="M1442" t="s">
        <v>3633</v>
      </c>
      <c r="N1442" s="153">
        <v>39392.757638888892</v>
      </c>
      <c r="O1442" t="s">
        <v>3634</v>
      </c>
      <c r="P1442" t="s">
        <v>3635</v>
      </c>
      <c r="Q1442" t="s">
        <v>3636</v>
      </c>
      <c r="R1442" t="s">
        <v>3637</v>
      </c>
      <c r="S1442" s="215">
        <f t="shared" si="244"/>
        <v>6.5277777779556345E-2</v>
      </c>
      <c r="T1442" s="215">
        <f t="shared" si="245"/>
        <v>0.26319444444379769</v>
      </c>
      <c r="U1442">
        <f t="shared" si="246"/>
        <v>0.39166666667733807</v>
      </c>
      <c r="V1442">
        <v>5187.41</v>
      </c>
      <c r="W1442">
        <v>5188.96</v>
      </c>
      <c r="X1442"/>
    </row>
    <row r="1443" spans="1:24">
      <c r="A1443" t="s">
        <v>18</v>
      </c>
      <c r="B1443" t="s">
        <v>3638</v>
      </c>
      <c r="C1443" t="s">
        <v>820</v>
      </c>
      <c r="D1443" t="s">
        <v>672</v>
      </c>
      <c r="E1443" t="s">
        <v>821</v>
      </c>
      <c r="F1443" t="s">
        <v>822</v>
      </c>
      <c r="G1443" t="s">
        <v>249</v>
      </c>
      <c r="H1443" t="s">
        <v>250</v>
      </c>
      <c r="I1443">
        <v>20</v>
      </c>
      <c r="J1443">
        <v>-150</v>
      </c>
      <c r="K1443" t="s">
        <v>823</v>
      </c>
      <c r="L1443">
        <f t="shared" si="247"/>
        <v>2007</v>
      </c>
      <c r="M1443" t="s">
        <v>3638</v>
      </c>
      <c r="N1443" s="153">
        <v>39391.788194444445</v>
      </c>
      <c r="O1443" s="153">
        <v>39391.899305555555</v>
      </c>
      <c r="P1443" s="153">
        <v>39391.959722222222</v>
      </c>
      <c r="Q1443" s="153">
        <v>39392.055555555555</v>
      </c>
      <c r="R1443" t="s">
        <v>3639</v>
      </c>
      <c r="S1443" s="215">
        <f t="shared" si="244"/>
        <v>6.0416666667151731E-2</v>
      </c>
      <c r="T1443" s="215">
        <f t="shared" si="245"/>
        <v>0.26736111110949423</v>
      </c>
      <c r="U1443">
        <f t="shared" si="246"/>
        <v>0.36250000000291038</v>
      </c>
      <c r="V1443">
        <v>5317.61</v>
      </c>
      <c r="W1443">
        <v>5322.29</v>
      </c>
      <c r="X1443"/>
    </row>
    <row r="1444" spans="1:24">
      <c r="A1444" t="s">
        <v>18</v>
      </c>
      <c r="B1444" t="s">
        <v>3640</v>
      </c>
      <c r="C1444" t="s">
        <v>820</v>
      </c>
      <c r="D1444" t="s">
        <v>672</v>
      </c>
      <c r="E1444" t="s">
        <v>821</v>
      </c>
      <c r="F1444" t="s">
        <v>822</v>
      </c>
      <c r="G1444" t="s">
        <v>249</v>
      </c>
      <c r="H1444" t="s">
        <v>250</v>
      </c>
      <c r="I1444">
        <v>20</v>
      </c>
      <c r="J1444">
        <v>-150</v>
      </c>
      <c r="K1444" t="s">
        <v>823</v>
      </c>
      <c r="L1444">
        <f t="shared" si="247"/>
        <v>2007</v>
      </c>
      <c r="M1444" t="s">
        <v>3640</v>
      </c>
      <c r="N1444" s="153">
        <v>39390.974999999999</v>
      </c>
      <c r="O1444" s="153">
        <v>39391.088194444441</v>
      </c>
      <c r="P1444" s="153">
        <v>39391.188888888886</v>
      </c>
      <c r="Q1444" s="153">
        <v>39391.290277777778</v>
      </c>
      <c r="R1444" t="s">
        <v>3641</v>
      </c>
      <c r="S1444" s="215">
        <f t="shared" si="244"/>
        <v>0.10069444444525288</v>
      </c>
      <c r="T1444" s="215">
        <f t="shared" si="245"/>
        <v>0.31527777777955635</v>
      </c>
      <c r="U1444">
        <f t="shared" si="246"/>
        <v>0.60416666667151731</v>
      </c>
      <c r="V1444">
        <v>5353.76</v>
      </c>
      <c r="W1444">
        <v>5378.43</v>
      </c>
      <c r="X1444"/>
    </row>
    <row r="1445" spans="1:24">
      <c r="A1445" t="s">
        <v>18</v>
      </c>
      <c r="B1445" t="s">
        <v>3642</v>
      </c>
      <c r="C1445" t="s">
        <v>820</v>
      </c>
      <c r="D1445" t="s">
        <v>672</v>
      </c>
      <c r="E1445" t="s">
        <v>821</v>
      </c>
      <c r="F1445" t="s">
        <v>822</v>
      </c>
      <c r="G1445" t="s">
        <v>249</v>
      </c>
      <c r="H1445" t="s">
        <v>250</v>
      </c>
      <c r="I1445">
        <v>20</v>
      </c>
      <c r="J1445">
        <v>-150</v>
      </c>
      <c r="K1445" t="s">
        <v>823</v>
      </c>
      <c r="L1445">
        <f t="shared" si="247"/>
        <v>2007</v>
      </c>
      <c r="M1445" t="s">
        <v>3642</v>
      </c>
      <c r="N1445" s="153">
        <v>39390.163194444445</v>
      </c>
      <c r="O1445" s="153">
        <v>39390.280555555553</v>
      </c>
      <c r="P1445" s="153">
        <v>39390.361805555556</v>
      </c>
      <c r="Q1445" t="s">
        <v>3643</v>
      </c>
      <c r="R1445" t="s">
        <v>3644</v>
      </c>
      <c r="S1445" s="215">
        <f t="shared" si="244"/>
        <v>8.1250000002910383E-2</v>
      </c>
      <c r="T1445" s="215">
        <f t="shared" si="245"/>
        <v>0.31597222221898846</v>
      </c>
      <c r="U1445">
        <f t="shared" si="246"/>
        <v>0.4875000000174623</v>
      </c>
      <c r="V1445">
        <v>5350.73</v>
      </c>
      <c r="W1445">
        <v>5358.75</v>
      </c>
      <c r="X1445"/>
    </row>
    <row r="1446" spans="1:24">
      <c r="A1446" t="s">
        <v>18</v>
      </c>
      <c r="B1446" t="s">
        <v>3645</v>
      </c>
      <c r="C1446" t="s">
        <v>820</v>
      </c>
      <c r="D1446" t="s">
        <v>672</v>
      </c>
      <c r="E1446" t="s">
        <v>821</v>
      </c>
      <c r="F1446" t="s">
        <v>822</v>
      </c>
      <c r="G1446" t="s">
        <v>249</v>
      </c>
      <c r="H1446" t="s">
        <v>250</v>
      </c>
      <c r="I1446">
        <v>20</v>
      </c>
      <c r="J1446">
        <v>-150</v>
      </c>
      <c r="K1446" t="s">
        <v>823</v>
      </c>
      <c r="L1446">
        <f t="shared" si="247"/>
        <v>2007</v>
      </c>
      <c r="M1446" t="s">
        <v>3645</v>
      </c>
      <c r="N1446" s="153">
        <v>39389.25</v>
      </c>
      <c r="O1446" t="s">
        <v>3646</v>
      </c>
      <c r="P1446" t="s">
        <v>3647</v>
      </c>
      <c r="Q1446" t="s">
        <v>3648</v>
      </c>
      <c r="R1446" t="s">
        <v>3649</v>
      </c>
      <c r="S1446" s="215">
        <f t="shared" si="244"/>
        <v>0.20763888888905058</v>
      </c>
      <c r="T1446" s="215">
        <f t="shared" si="245"/>
        <v>0.4256944444423425</v>
      </c>
      <c r="U1446">
        <f t="shared" si="246"/>
        <v>1.2458333333343035</v>
      </c>
      <c r="V1446">
        <v>5210.0200000000004</v>
      </c>
      <c r="W1446">
        <v>5215.08</v>
      </c>
      <c r="X1446"/>
    </row>
    <row r="1447" spans="1:24">
      <c r="A1447" t="s">
        <v>18</v>
      </c>
      <c r="B1447" t="s">
        <v>3650</v>
      </c>
      <c r="C1447" t="s">
        <v>816</v>
      </c>
      <c r="D1447" t="s">
        <v>672</v>
      </c>
      <c r="E1447" t="s">
        <v>817</v>
      </c>
      <c r="F1447" t="s">
        <v>818</v>
      </c>
      <c r="G1447" t="s">
        <v>249</v>
      </c>
      <c r="H1447" t="s">
        <v>766</v>
      </c>
      <c r="I1447">
        <v>18.920000000000002</v>
      </c>
      <c r="J1447">
        <v>-155.27000000000001</v>
      </c>
      <c r="K1447">
        <f t="shared" ref="K1447:K1456" si="248">INT(((180 + J1447) / 6) + 1)</f>
        <v>5</v>
      </c>
      <c r="L1447">
        <f t="shared" si="247"/>
        <v>2007</v>
      </c>
      <c r="M1447" t="s">
        <v>3650</v>
      </c>
      <c r="N1447" t="s">
        <v>3651</v>
      </c>
      <c r="O1447" t="s">
        <v>3652</v>
      </c>
      <c r="P1447" t="s">
        <v>3653</v>
      </c>
      <c r="Q1447" t="s">
        <v>3654</v>
      </c>
      <c r="R1447" t="s">
        <v>3655</v>
      </c>
      <c r="S1447" s="215">
        <f t="shared" si="244"/>
        <v>1.1006944444452529</v>
      </c>
      <c r="T1447" s="215">
        <f t="shared" si="245"/>
        <v>1.1736111111094942</v>
      </c>
      <c r="U1447">
        <f t="shared" si="246"/>
        <v>6.6041666666715173</v>
      </c>
      <c r="V1447">
        <v>957.31</v>
      </c>
      <c r="W1447">
        <v>1344.22</v>
      </c>
      <c r="X1447" t="s">
        <v>3656</v>
      </c>
    </row>
    <row r="1448" spans="1:24">
      <c r="A1448" t="s">
        <v>18</v>
      </c>
      <c r="B1448" t="s">
        <v>3657</v>
      </c>
      <c r="C1448" t="s">
        <v>816</v>
      </c>
      <c r="D1448" t="s">
        <v>672</v>
      </c>
      <c r="E1448" t="s">
        <v>817</v>
      </c>
      <c r="F1448" t="s">
        <v>818</v>
      </c>
      <c r="G1448" t="s">
        <v>249</v>
      </c>
      <c r="H1448" t="s">
        <v>766</v>
      </c>
      <c r="I1448">
        <v>18.920000000000002</v>
      </c>
      <c r="J1448">
        <v>-155.27000000000001</v>
      </c>
      <c r="K1448">
        <f t="shared" si="248"/>
        <v>5</v>
      </c>
      <c r="L1448">
        <f t="shared" si="247"/>
        <v>2007</v>
      </c>
      <c r="M1448" t="s">
        <v>3657</v>
      </c>
      <c r="N1448" t="s">
        <v>3658</v>
      </c>
      <c r="O1448" t="s">
        <v>3659</v>
      </c>
      <c r="P1448" t="s">
        <v>3660</v>
      </c>
      <c r="Q1448" t="s">
        <v>3661</v>
      </c>
      <c r="R1448" t="s">
        <v>3655</v>
      </c>
      <c r="S1448" s="215">
        <f t="shared" si="244"/>
        <v>1.0881944444481633</v>
      </c>
      <c r="T1448" s="215">
        <f t="shared" si="245"/>
        <v>1.1604166666656965</v>
      </c>
      <c r="U1448">
        <f t="shared" si="246"/>
        <v>6.5291666666889796</v>
      </c>
      <c r="V1448">
        <v>1135.71</v>
      </c>
      <c r="W1448">
        <v>1343.98</v>
      </c>
      <c r="X1448" t="s">
        <v>3656</v>
      </c>
    </row>
    <row r="1449" spans="1:24">
      <c r="A1449" t="s">
        <v>18</v>
      </c>
      <c r="B1449" t="s">
        <v>3662</v>
      </c>
      <c r="C1449" t="s">
        <v>816</v>
      </c>
      <c r="D1449" t="s">
        <v>672</v>
      </c>
      <c r="E1449" t="s">
        <v>817</v>
      </c>
      <c r="F1449" t="s">
        <v>818</v>
      </c>
      <c r="G1449" t="s">
        <v>249</v>
      </c>
      <c r="H1449" t="s">
        <v>766</v>
      </c>
      <c r="I1449">
        <v>18.920000000000002</v>
      </c>
      <c r="J1449">
        <v>-155.27000000000001</v>
      </c>
      <c r="K1449">
        <f t="shared" si="248"/>
        <v>5</v>
      </c>
      <c r="L1449">
        <f t="shared" si="247"/>
        <v>2007</v>
      </c>
      <c r="M1449" t="s">
        <v>3662</v>
      </c>
      <c r="N1449" t="s">
        <v>3663</v>
      </c>
      <c r="O1449" t="s">
        <v>3664</v>
      </c>
      <c r="P1449" t="s">
        <v>3665</v>
      </c>
      <c r="Q1449" t="s">
        <v>3666</v>
      </c>
      <c r="R1449" t="s">
        <v>3655</v>
      </c>
      <c r="S1449" s="215">
        <f t="shared" si="244"/>
        <v>0.46597222222044365</v>
      </c>
      <c r="T1449" s="215">
        <f t="shared" si="245"/>
        <v>0.54236111111094942</v>
      </c>
      <c r="U1449">
        <f t="shared" si="246"/>
        <v>2.7958333333226619</v>
      </c>
      <c r="V1449">
        <v>1219.3699999999999</v>
      </c>
      <c r="W1449">
        <v>1325.37</v>
      </c>
      <c r="X1449" t="s">
        <v>3667</v>
      </c>
    </row>
    <row r="1450" spans="1:24">
      <c r="A1450" t="s">
        <v>18</v>
      </c>
      <c r="B1450" t="s">
        <v>3668</v>
      </c>
      <c r="C1450" t="s">
        <v>816</v>
      </c>
      <c r="D1450" t="s">
        <v>672</v>
      </c>
      <c r="E1450" t="s">
        <v>817</v>
      </c>
      <c r="F1450" t="s">
        <v>818</v>
      </c>
      <c r="G1450" t="s">
        <v>249</v>
      </c>
      <c r="H1450" t="s">
        <v>766</v>
      </c>
      <c r="I1450">
        <v>18.920000000000002</v>
      </c>
      <c r="J1450">
        <v>-155.27000000000001</v>
      </c>
      <c r="K1450">
        <f t="shared" si="248"/>
        <v>5</v>
      </c>
      <c r="L1450">
        <f t="shared" si="247"/>
        <v>2007</v>
      </c>
      <c r="M1450" t="s">
        <v>3668</v>
      </c>
      <c r="N1450" t="s">
        <v>3669</v>
      </c>
      <c r="O1450" t="s">
        <v>3670</v>
      </c>
      <c r="P1450" t="s">
        <v>3671</v>
      </c>
      <c r="Q1450" t="s">
        <v>3672</v>
      </c>
      <c r="R1450" t="s">
        <v>3673</v>
      </c>
      <c r="S1450" s="215">
        <f t="shared" si="244"/>
        <v>0.46319444444088731</v>
      </c>
      <c r="T1450" s="215">
        <f t="shared" si="245"/>
        <v>0.65833333333284827</v>
      </c>
      <c r="U1450">
        <f t="shared" si="246"/>
        <v>2.7791666666453239</v>
      </c>
      <c r="V1450">
        <v>4982.28</v>
      </c>
      <c r="W1450">
        <v>4988.8599999999997</v>
      </c>
      <c r="X1450" t="s">
        <v>3674</v>
      </c>
    </row>
    <row r="1451" spans="1:24">
      <c r="A1451" t="s">
        <v>18</v>
      </c>
      <c r="B1451" t="s">
        <v>3675</v>
      </c>
      <c r="C1451" t="s">
        <v>816</v>
      </c>
      <c r="D1451" t="s">
        <v>672</v>
      </c>
      <c r="E1451" t="s">
        <v>817</v>
      </c>
      <c r="F1451" t="s">
        <v>818</v>
      </c>
      <c r="G1451" t="s">
        <v>249</v>
      </c>
      <c r="H1451" t="s">
        <v>766</v>
      </c>
      <c r="I1451">
        <v>18.920000000000002</v>
      </c>
      <c r="J1451">
        <v>-155.27000000000001</v>
      </c>
      <c r="K1451">
        <f t="shared" si="248"/>
        <v>5</v>
      </c>
      <c r="L1451">
        <f t="shared" si="247"/>
        <v>2007</v>
      </c>
      <c r="M1451" t="s">
        <v>3675</v>
      </c>
      <c r="N1451" t="s">
        <v>3676</v>
      </c>
      <c r="O1451" t="s">
        <v>3677</v>
      </c>
      <c r="P1451" t="s">
        <v>3678</v>
      </c>
      <c r="Q1451" t="s">
        <v>3679</v>
      </c>
      <c r="R1451" t="s">
        <v>3680</v>
      </c>
      <c r="S1451" s="215">
        <f t="shared" si="244"/>
        <v>0.38333333333866904</v>
      </c>
      <c r="T1451" s="215">
        <f t="shared" si="245"/>
        <v>0.46319444444088731</v>
      </c>
      <c r="U1451">
        <f t="shared" si="246"/>
        <v>2.3000000000320142</v>
      </c>
      <c r="V1451">
        <v>956.54</v>
      </c>
      <c r="W1451">
        <v>1312.51</v>
      </c>
      <c r="X1451" t="s">
        <v>3681</v>
      </c>
    </row>
    <row r="1452" spans="1:24">
      <c r="A1452" t="s">
        <v>18</v>
      </c>
      <c r="B1452" t="s">
        <v>3682</v>
      </c>
      <c r="C1452" t="s">
        <v>816</v>
      </c>
      <c r="D1452" t="s">
        <v>672</v>
      </c>
      <c r="E1452" t="s">
        <v>817</v>
      </c>
      <c r="F1452" t="s">
        <v>818</v>
      </c>
      <c r="G1452" t="s">
        <v>249</v>
      </c>
      <c r="H1452" t="s">
        <v>766</v>
      </c>
      <c r="I1452">
        <v>18.920000000000002</v>
      </c>
      <c r="J1452">
        <v>-155.27000000000001</v>
      </c>
      <c r="K1452">
        <f t="shared" si="248"/>
        <v>5</v>
      </c>
      <c r="L1452">
        <f t="shared" si="247"/>
        <v>2007</v>
      </c>
      <c r="M1452" t="s">
        <v>3682</v>
      </c>
      <c r="N1452" t="s">
        <v>3683</v>
      </c>
      <c r="O1452" t="s">
        <v>3684</v>
      </c>
      <c r="P1452" t="s">
        <v>3685</v>
      </c>
      <c r="Q1452" t="s">
        <v>3686</v>
      </c>
      <c r="R1452" t="s">
        <v>3655</v>
      </c>
      <c r="S1452" s="215">
        <f t="shared" si="244"/>
        <v>0.92986111110803904</v>
      </c>
      <c r="T1452" s="215">
        <f t="shared" si="245"/>
        <v>0.99930555556056788</v>
      </c>
      <c r="U1452">
        <f t="shared" si="246"/>
        <v>5.5791666666482342</v>
      </c>
      <c r="V1452">
        <v>1118.32</v>
      </c>
      <c r="W1452">
        <v>1323.75</v>
      </c>
      <c r="X1452" t="s">
        <v>3687</v>
      </c>
    </row>
    <row r="1453" spans="1:24">
      <c r="A1453" t="s">
        <v>18</v>
      </c>
      <c r="B1453" t="s">
        <v>3688</v>
      </c>
      <c r="C1453" t="s">
        <v>816</v>
      </c>
      <c r="D1453" t="s">
        <v>672</v>
      </c>
      <c r="E1453" t="s">
        <v>817</v>
      </c>
      <c r="F1453" t="s">
        <v>818</v>
      </c>
      <c r="G1453" t="s">
        <v>249</v>
      </c>
      <c r="H1453" t="s">
        <v>766</v>
      </c>
      <c r="I1453">
        <v>18.920000000000002</v>
      </c>
      <c r="J1453">
        <v>-155.27000000000001</v>
      </c>
      <c r="K1453">
        <f t="shared" si="248"/>
        <v>5</v>
      </c>
      <c r="L1453">
        <f t="shared" si="247"/>
        <v>2007</v>
      </c>
      <c r="M1453" t="s">
        <v>3688</v>
      </c>
      <c r="N1453" t="s">
        <v>3689</v>
      </c>
      <c r="O1453" t="s">
        <v>3690</v>
      </c>
      <c r="P1453" t="s">
        <v>3691</v>
      </c>
      <c r="Q1453" t="s">
        <v>3692</v>
      </c>
      <c r="R1453" t="s">
        <v>3680</v>
      </c>
      <c r="S1453" s="215">
        <f t="shared" si="244"/>
        <v>0.41874999999708962</v>
      </c>
      <c r="T1453" s="215">
        <f t="shared" si="245"/>
        <v>0.50416666666569654</v>
      </c>
      <c r="U1453">
        <f t="shared" si="246"/>
        <v>2.5124999999825377</v>
      </c>
      <c r="V1453">
        <v>1073.8</v>
      </c>
      <c r="W1453">
        <v>1312.95</v>
      </c>
      <c r="X1453" t="s">
        <v>3693</v>
      </c>
    </row>
    <row r="1454" spans="1:24">
      <c r="A1454" t="s">
        <v>18</v>
      </c>
      <c r="B1454" t="s">
        <v>3694</v>
      </c>
      <c r="C1454" t="s">
        <v>816</v>
      </c>
      <c r="D1454" t="s">
        <v>672</v>
      </c>
      <c r="E1454" t="s">
        <v>817</v>
      </c>
      <c r="F1454" t="s">
        <v>818</v>
      </c>
      <c r="G1454" t="s">
        <v>249</v>
      </c>
      <c r="H1454" t="s">
        <v>766</v>
      </c>
      <c r="I1454">
        <v>18.920000000000002</v>
      </c>
      <c r="J1454">
        <v>-155.27000000000001</v>
      </c>
      <c r="K1454">
        <f t="shared" si="248"/>
        <v>5</v>
      </c>
      <c r="L1454">
        <f t="shared" si="247"/>
        <v>2007</v>
      </c>
      <c r="M1454" t="s">
        <v>3694</v>
      </c>
      <c r="N1454" t="s">
        <v>3695</v>
      </c>
      <c r="O1454" t="s">
        <v>3696</v>
      </c>
      <c r="P1454" t="s">
        <v>3697</v>
      </c>
      <c r="Q1454" t="s">
        <v>3698</v>
      </c>
      <c r="R1454" t="s">
        <v>3673</v>
      </c>
      <c r="S1454" s="215">
        <f t="shared" si="244"/>
        <v>0.27986111111385981</v>
      </c>
      <c r="T1454" s="215">
        <f t="shared" si="245"/>
        <v>0.50486111110512866</v>
      </c>
      <c r="U1454">
        <f t="shared" si="246"/>
        <v>1.6791666666831588</v>
      </c>
      <c r="V1454">
        <v>4980.49</v>
      </c>
      <c r="W1454">
        <v>4989.84</v>
      </c>
      <c r="X1454" t="s">
        <v>3699</v>
      </c>
    </row>
    <row r="1455" spans="1:24">
      <c r="A1455" t="s">
        <v>18</v>
      </c>
      <c r="B1455" t="s">
        <v>3700</v>
      </c>
      <c r="C1455" t="s">
        <v>816</v>
      </c>
      <c r="D1455" t="s">
        <v>672</v>
      </c>
      <c r="E1455" t="s">
        <v>817</v>
      </c>
      <c r="F1455" t="s">
        <v>818</v>
      </c>
      <c r="G1455" t="s">
        <v>249</v>
      </c>
      <c r="H1455" t="s">
        <v>766</v>
      </c>
      <c r="I1455">
        <v>18.920000000000002</v>
      </c>
      <c r="J1455">
        <v>-155.27000000000001</v>
      </c>
      <c r="K1455">
        <f t="shared" si="248"/>
        <v>5</v>
      </c>
      <c r="L1455">
        <f t="shared" si="247"/>
        <v>2007</v>
      </c>
      <c r="M1455" t="s">
        <v>3700</v>
      </c>
      <c r="N1455" t="s">
        <v>3701</v>
      </c>
      <c r="O1455" t="s">
        <v>3702</v>
      </c>
      <c r="P1455" t="s">
        <v>3703</v>
      </c>
      <c r="Q1455" t="s">
        <v>3704</v>
      </c>
      <c r="R1455" t="s">
        <v>3655</v>
      </c>
      <c r="S1455" s="215">
        <f t="shared" si="244"/>
        <v>1.1319444444452529</v>
      </c>
      <c r="T1455" s="215">
        <f t="shared" si="245"/>
        <v>1.2069444444423425</v>
      </c>
      <c r="U1455">
        <f t="shared" si="246"/>
        <v>6.7916666666715173</v>
      </c>
      <c r="V1455">
        <v>1093.69</v>
      </c>
      <c r="W1455">
        <v>1325.81</v>
      </c>
      <c r="X1455" t="s">
        <v>3705</v>
      </c>
    </row>
    <row r="1456" spans="1:24">
      <c r="A1456" t="s">
        <v>18</v>
      </c>
      <c r="B1456" t="s">
        <v>3706</v>
      </c>
      <c r="C1456" t="s">
        <v>816</v>
      </c>
      <c r="D1456" t="s">
        <v>672</v>
      </c>
      <c r="E1456" t="s">
        <v>817</v>
      </c>
      <c r="F1456" t="s">
        <v>818</v>
      </c>
      <c r="G1456" t="s">
        <v>249</v>
      </c>
      <c r="H1456" t="s">
        <v>766</v>
      </c>
      <c r="I1456">
        <v>18.920000000000002</v>
      </c>
      <c r="J1456">
        <v>-155.27000000000001</v>
      </c>
      <c r="K1456">
        <f t="shared" si="248"/>
        <v>5</v>
      </c>
      <c r="L1456">
        <f t="shared" si="247"/>
        <v>2007</v>
      </c>
      <c r="M1456" t="s">
        <v>3706</v>
      </c>
      <c r="N1456" t="s">
        <v>3707</v>
      </c>
      <c r="O1456" t="s">
        <v>3708</v>
      </c>
      <c r="P1456" t="s">
        <v>3709</v>
      </c>
      <c r="Q1456" t="s">
        <v>3710</v>
      </c>
      <c r="R1456" t="s">
        <v>3673</v>
      </c>
      <c r="S1456" s="215">
        <f t="shared" si="244"/>
        <v>0.46666666666715173</v>
      </c>
      <c r="T1456" s="215">
        <f t="shared" si="245"/>
        <v>0.66041666666569654</v>
      </c>
      <c r="U1456">
        <f t="shared" si="246"/>
        <v>2.8000000000029104</v>
      </c>
      <c r="V1456">
        <v>4983.25</v>
      </c>
      <c r="W1456">
        <v>4990.18</v>
      </c>
      <c r="X1456" t="s">
        <v>3711</v>
      </c>
    </row>
    <row r="1457" spans="1:24" ht="12.75" customHeight="1">
      <c r="A1457" t="s">
        <v>18</v>
      </c>
      <c r="B1457" t="s">
        <v>3712</v>
      </c>
      <c r="C1457" t="s">
        <v>807</v>
      </c>
      <c r="D1457" t="s">
        <v>672</v>
      </c>
      <c r="E1457" t="s">
        <v>808</v>
      </c>
      <c r="F1457" t="s">
        <v>809</v>
      </c>
      <c r="G1457" t="s">
        <v>810</v>
      </c>
      <c r="H1457" t="s">
        <v>811</v>
      </c>
      <c r="I1457">
        <v>22</v>
      </c>
      <c r="J1457">
        <v>-159.5</v>
      </c>
      <c r="K1457">
        <v>4</v>
      </c>
      <c r="L1457">
        <f t="shared" si="247"/>
        <v>2007</v>
      </c>
      <c r="M1457" t="s">
        <v>3712</v>
      </c>
      <c r="N1457" t="s">
        <v>3713</v>
      </c>
      <c r="O1457" t="s">
        <v>3714</v>
      </c>
      <c r="P1457" t="s">
        <v>3715</v>
      </c>
      <c r="Q1457" t="s">
        <v>3716</v>
      </c>
      <c r="R1457" t="s">
        <v>3717</v>
      </c>
      <c r="S1457" s="215">
        <f t="shared" si="244"/>
        <v>1.1284722222189885</v>
      </c>
      <c r="T1457" s="215">
        <f t="shared" si="245"/>
        <v>1.2861111111124046</v>
      </c>
      <c r="U1457">
        <f t="shared" si="246"/>
        <v>6.7708333333139308</v>
      </c>
      <c r="V1457">
        <v>3019.8</v>
      </c>
      <c r="W1457">
        <v>3524.21</v>
      </c>
      <c r="X1457" t="s">
        <v>3718</v>
      </c>
    </row>
    <row r="1458" spans="1:24" ht="12.75" customHeight="1">
      <c r="A1458" t="s">
        <v>18</v>
      </c>
      <c r="B1458" t="s">
        <v>3719</v>
      </c>
      <c r="C1458" t="s">
        <v>807</v>
      </c>
      <c r="D1458" t="s">
        <v>672</v>
      </c>
      <c r="E1458" t="s">
        <v>808</v>
      </c>
      <c r="F1458" t="s">
        <v>809</v>
      </c>
      <c r="G1458" t="s">
        <v>810</v>
      </c>
      <c r="H1458" t="s">
        <v>811</v>
      </c>
      <c r="I1458">
        <v>22</v>
      </c>
      <c r="J1458">
        <v>-159.5</v>
      </c>
      <c r="K1458">
        <v>4</v>
      </c>
      <c r="L1458">
        <f t="shared" si="247"/>
        <v>2007</v>
      </c>
      <c r="M1458" t="s">
        <v>3719</v>
      </c>
      <c r="N1458" t="s">
        <v>3720</v>
      </c>
      <c r="O1458" t="s">
        <v>3721</v>
      </c>
      <c r="P1458" t="s">
        <v>3722</v>
      </c>
      <c r="Q1458" t="s">
        <v>3723</v>
      </c>
      <c r="R1458" t="s">
        <v>3724</v>
      </c>
      <c r="S1458" s="215">
        <f t="shared" si="244"/>
        <v>0.98709490740293404</v>
      </c>
      <c r="T1458" s="215">
        <f t="shared" si="245"/>
        <v>1.1343171296248329</v>
      </c>
      <c r="U1458">
        <f t="shared" si="246"/>
        <v>5.9225694444176042</v>
      </c>
      <c r="V1458">
        <v>2784.51</v>
      </c>
      <c r="W1458">
        <v>3377.25</v>
      </c>
      <c r="X1458" t="s">
        <v>3725</v>
      </c>
    </row>
    <row r="1459" spans="1:24" ht="12.75" customHeight="1">
      <c r="A1459" t="s">
        <v>18</v>
      </c>
      <c r="B1459" t="s">
        <v>3726</v>
      </c>
      <c r="C1459" t="s">
        <v>807</v>
      </c>
      <c r="D1459" t="s">
        <v>672</v>
      </c>
      <c r="E1459" t="s">
        <v>808</v>
      </c>
      <c r="F1459" t="s">
        <v>809</v>
      </c>
      <c r="G1459" t="s">
        <v>810</v>
      </c>
      <c r="H1459" t="s">
        <v>811</v>
      </c>
      <c r="I1459">
        <v>22</v>
      </c>
      <c r="J1459">
        <v>-159.5</v>
      </c>
      <c r="K1459">
        <v>4</v>
      </c>
      <c r="L1459">
        <f t="shared" si="247"/>
        <v>2007</v>
      </c>
      <c r="M1459" t="s">
        <v>3726</v>
      </c>
      <c r="N1459" t="s">
        <v>3727</v>
      </c>
      <c r="O1459" t="s">
        <v>3728</v>
      </c>
      <c r="P1459" t="s">
        <v>3729</v>
      </c>
      <c r="Q1459" t="s">
        <v>3730</v>
      </c>
      <c r="R1459" t="s">
        <v>3731</v>
      </c>
      <c r="S1459" s="215">
        <f t="shared" si="244"/>
        <v>1.0902777777810115</v>
      </c>
      <c r="T1459" s="215">
        <f t="shared" si="245"/>
        <v>1.2291666666642413</v>
      </c>
      <c r="U1459">
        <f t="shared" si="246"/>
        <v>6.5416666666860692</v>
      </c>
      <c r="V1459">
        <v>1682.81</v>
      </c>
      <c r="W1459">
        <v>3716.85</v>
      </c>
      <c r="X1459" t="s">
        <v>3725</v>
      </c>
    </row>
    <row r="1460" spans="1:24" ht="12.75" customHeight="1">
      <c r="A1460" t="s">
        <v>18</v>
      </c>
      <c r="B1460" t="s">
        <v>3732</v>
      </c>
      <c r="C1460" t="s">
        <v>807</v>
      </c>
      <c r="D1460" t="s">
        <v>672</v>
      </c>
      <c r="E1460" t="s">
        <v>808</v>
      </c>
      <c r="F1460" t="s">
        <v>809</v>
      </c>
      <c r="G1460" t="s">
        <v>810</v>
      </c>
      <c r="H1460" t="s">
        <v>811</v>
      </c>
      <c r="I1460">
        <v>22</v>
      </c>
      <c r="J1460">
        <v>-159.5</v>
      </c>
      <c r="K1460">
        <v>4</v>
      </c>
      <c r="L1460">
        <f t="shared" si="247"/>
        <v>2007</v>
      </c>
      <c r="M1460" t="s">
        <v>3732</v>
      </c>
      <c r="N1460" t="s">
        <v>3733</v>
      </c>
      <c r="O1460" t="s">
        <v>3734</v>
      </c>
      <c r="P1460" t="s">
        <v>3735</v>
      </c>
      <c r="Q1460" t="s">
        <v>3736</v>
      </c>
      <c r="R1460" t="s">
        <v>3737</v>
      </c>
      <c r="S1460" s="215">
        <f t="shared" ref="S1460:S1499" si="249">P1460 - O1460</f>
        <v>1.015277777776646</v>
      </c>
      <c r="T1460" s="215">
        <f t="shared" ref="T1460:T1482" si="250">Q1460 - N1460</f>
        <v>1.1548611111138598</v>
      </c>
      <c r="U1460">
        <f t="shared" ref="U1460:U1523" si="251">((VALUE(S1460)) * 24) * 0.25</f>
        <v>6.0916666666598758</v>
      </c>
      <c r="V1460">
        <v>2078.7600000000002</v>
      </c>
      <c r="W1460">
        <v>3850.58</v>
      </c>
      <c r="X1460" t="s">
        <v>3725</v>
      </c>
    </row>
    <row r="1461" spans="1:24" ht="12.75" customHeight="1">
      <c r="A1461" t="s">
        <v>18</v>
      </c>
      <c r="B1461" t="s">
        <v>3738</v>
      </c>
      <c r="C1461" t="s">
        <v>807</v>
      </c>
      <c r="D1461" t="s">
        <v>672</v>
      </c>
      <c r="E1461" t="s">
        <v>808</v>
      </c>
      <c r="F1461" t="s">
        <v>809</v>
      </c>
      <c r="G1461" t="s">
        <v>810</v>
      </c>
      <c r="H1461" t="s">
        <v>811</v>
      </c>
      <c r="I1461">
        <v>22</v>
      </c>
      <c r="J1461">
        <v>-159.5</v>
      </c>
      <c r="K1461">
        <v>4</v>
      </c>
      <c r="L1461">
        <f t="shared" si="247"/>
        <v>2007</v>
      </c>
      <c r="M1461" t="s">
        <v>3738</v>
      </c>
      <c r="N1461" t="s">
        <v>3739</v>
      </c>
      <c r="O1461" t="s">
        <v>3740</v>
      </c>
      <c r="P1461" t="s">
        <v>3741</v>
      </c>
      <c r="Q1461" t="s">
        <v>3742</v>
      </c>
      <c r="R1461" t="s">
        <v>3743</v>
      </c>
      <c r="S1461" s="215">
        <f t="shared" si="249"/>
        <v>1.7847222222262644</v>
      </c>
      <c r="T1461" s="215">
        <f t="shared" si="250"/>
        <v>1.9347685185202863</v>
      </c>
      <c r="U1461">
        <f t="shared" si="251"/>
        <v>10.708333333357587</v>
      </c>
      <c r="V1461">
        <v>2387.85</v>
      </c>
      <c r="W1461">
        <v>3743.58</v>
      </c>
      <c r="X1461" t="s">
        <v>3744</v>
      </c>
    </row>
    <row r="1462" spans="1:24" ht="12.75" customHeight="1">
      <c r="A1462" t="s">
        <v>18</v>
      </c>
      <c r="B1462" t="s">
        <v>3745</v>
      </c>
      <c r="C1462" t="s">
        <v>807</v>
      </c>
      <c r="D1462" t="s">
        <v>672</v>
      </c>
      <c r="E1462" t="s">
        <v>808</v>
      </c>
      <c r="F1462" t="s">
        <v>809</v>
      </c>
      <c r="G1462" t="s">
        <v>810</v>
      </c>
      <c r="H1462" t="s">
        <v>811</v>
      </c>
      <c r="I1462">
        <v>22</v>
      </c>
      <c r="J1462">
        <v>-159.5</v>
      </c>
      <c r="K1462">
        <v>4</v>
      </c>
      <c r="L1462">
        <f t="shared" si="247"/>
        <v>2007</v>
      </c>
      <c r="M1462" t="s">
        <v>3745</v>
      </c>
      <c r="N1462" t="s">
        <v>3746</v>
      </c>
      <c r="O1462" t="s">
        <v>3747</v>
      </c>
      <c r="P1462" t="s">
        <v>3748</v>
      </c>
      <c r="Q1462" t="s">
        <v>3749</v>
      </c>
      <c r="R1462" t="s">
        <v>3750</v>
      </c>
      <c r="S1462" s="215">
        <f t="shared" si="249"/>
        <v>1.4256944444423425</v>
      </c>
      <c r="T1462" s="215">
        <f t="shared" si="250"/>
        <v>1.6375000000043656</v>
      </c>
      <c r="U1462">
        <f t="shared" si="251"/>
        <v>8.554166666654055</v>
      </c>
      <c r="V1462">
        <v>3253.94</v>
      </c>
      <c r="W1462">
        <v>4591.66</v>
      </c>
      <c r="X1462" t="s">
        <v>3744</v>
      </c>
    </row>
    <row r="1463" spans="1:24" ht="12.75" customHeight="1">
      <c r="A1463" t="s">
        <v>18</v>
      </c>
      <c r="B1463" t="s">
        <v>3751</v>
      </c>
      <c r="C1463" t="s">
        <v>807</v>
      </c>
      <c r="D1463" t="s">
        <v>672</v>
      </c>
      <c r="E1463" t="s">
        <v>808</v>
      </c>
      <c r="F1463" t="s">
        <v>809</v>
      </c>
      <c r="G1463" t="s">
        <v>810</v>
      </c>
      <c r="H1463" t="s">
        <v>811</v>
      </c>
      <c r="I1463">
        <v>22</v>
      </c>
      <c r="J1463">
        <v>-159.5</v>
      </c>
      <c r="K1463">
        <v>4</v>
      </c>
      <c r="L1463">
        <f t="shared" si="247"/>
        <v>2007</v>
      </c>
      <c r="M1463" t="s">
        <v>3751</v>
      </c>
      <c r="N1463" t="s">
        <v>3752</v>
      </c>
      <c r="O1463" t="s">
        <v>3753</v>
      </c>
      <c r="P1463" t="s">
        <v>3754</v>
      </c>
      <c r="Q1463" t="s">
        <v>3755</v>
      </c>
      <c r="R1463" t="s">
        <v>3756</v>
      </c>
      <c r="S1463" s="215">
        <f t="shared" si="249"/>
        <v>1.9118055555591127</v>
      </c>
      <c r="T1463" s="215">
        <f t="shared" si="250"/>
        <v>2.086111111108039</v>
      </c>
      <c r="U1463">
        <f t="shared" si="251"/>
        <v>11.470833333354676</v>
      </c>
      <c r="V1463">
        <v>2532.12</v>
      </c>
      <c r="W1463">
        <v>3995.43</v>
      </c>
      <c r="X1463" t="s">
        <v>3744</v>
      </c>
    </row>
    <row r="1464" spans="1:24" ht="12.75" customHeight="1">
      <c r="A1464" t="s">
        <v>18</v>
      </c>
      <c r="B1464" t="s">
        <v>3757</v>
      </c>
      <c r="C1464" t="s">
        <v>807</v>
      </c>
      <c r="D1464" t="s">
        <v>672</v>
      </c>
      <c r="E1464" t="s">
        <v>808</v>
      </c>
      <c r="F1464" t="s">
        <v>809</v>
      </c>
      <c r="G1464" t="s">
        <v>810</v>
      </c>
      <c r="H1464" t="s">
        <v>811</v>
      </c>
      <c r="I1464">
        <v>22</v>
      </c>
      <c r="J1464">
        <v>-159.5</v>
      </c>
      <c r="K1464">
        <v>4</v>
      </c>
      <c r="L1464">
        <f t="shared" si="247"/>
        <v>2007</v>
      </c>
      <c r="M1464" t="s">
        <v>3757</v>
      </c>
      <c r="N1464" t="s">
        <v>3758</v>
      </c>
      <c r="O1464" t="s">
        <v>3759</v>
      </c>
      <c r="P1464" t="s">
        <v>3760</v>
      </c>
      <c r="Q1464" t="s">
        <v>3761</v>
      </c>
      <c r="R1464" t="s">
        <v>3762</v>
      </c>
      <c r="S1464" s="215">
        <f t="shared" si="249"/>
        <v>1.1916666666656965</v>
      </c>
      <c r="T1464" s="215">
        <f t="shared" si="250"/>
        <v>1.3631944444423425</v>
      </c>
      <c r="U1464">
        <f t="shared" si="251"/>
        <v>7.1499999999941792</v>
      </c>
      <c r="V1464">
        <v>2909.69</v>
      </c>
      <c r="W1464">
        <v>3711.12</v>
      </c>
      <c r="X1464" t="s">
        <v>3744</v>
      </c>
    </row>
    <row r="1465" spans="1:24" ht="12.75" customHeight="1">
      <c r="A1465" t="s">
        <v>18</v>
      </c>
      <c r="B1465" t="s">
        <v>3763</v>
      </c>
      <c r="C1465" t="s">
        <v>807</v>
      </c>
      <c r="D1465" t="s">
        <v>672</v>
      </c>
      <c r="E1465" t="s">
        <v>808</v>
      </c>
      <c r="F1465" t="s">
        <v>809</v>
      </c>
      <c r="G1465" t="s">
        <v>810</v>
      </c>
      <c r="H1465" t="s">
        <v>811</v>
      </c>
      <c r="I1465">
        <v>22</v>
      </c>
      <c r="J1465">
        <v>-159.5</v>
      </c>
      <c r="K1465">
        <v>4</v>
      </c>
      <c r="L1465">
        <f t="shared" si="247"/>
        <v>2007</v>
      </c>
      <c r="M1465" t="s">
        <v>3763</v>
      </c>
      <c r="N1465" t="s">
        <v>3764</v>
      </c>
      <c r="O1465" t="s">
        <v>3765</v>
      </c>
      <c r="P1465" t="s">
        <v>3766</v>
      </c>
      <c r="Q1465" t="s">
        <v>3767</v>
      </c>
      <c r="R1465" t="s">
        <v>3768</v>
      </c>
      <c r="S1465" s="215">
        <f t="shared" si="249"/>
        <v>1.0993055555591127</v>
      </c>
      <c r="T1465" s="215">
        <f t="shared" si="250"/>
        <v>1.4083333333328483</v>
      </c>
      <c r="U1465">
        <f t="shared" si="251"/>
        <v>6.5958333333546761</v>
      </c>
      <c r="V1465">
        <v>3490.82</v>
      </c>
      <c r="W1465">
        <v>4238.0600000000004</v>
      </c>
      <c r="X1465" t="s">
        <v>3744</v>
      </c>
    </row>
    <row r="1466" spans="1:24" ht="12.75" customHeight="1">
      <c r="A1466" t="s">
        <v>18</v>
      </c>
      <c r="B1466" t="s">
        <v>3769</v>
      </c>
      <c r="C1466" t="s">
        <v>807</v>
      </c>
      <c r="D1466" t="s">
        <v>672</v>
      </c>
      <c r="E1466" t="s">
        <v>808</v>
      </c>
      <c r="F1466" t="s">
        <v>809</v>
      </c>
      <c r="G1466" t="s">
        <v>810</v>
      </c>
      <c r="H1466" t="s">
        <v>811</v>
      </c>
      <c r="I1466">
        <v>22</v>
      </c>
      <c r="J1466">
        <v>-159.5</v>
      </c>
      <c r="K1466">
        <v>4</v>
      </c>
      <c r="L1466">
        <f t="shared" si="247"/>
        <v>2007</v>
      </c>
      <c r="M1466" t="s">
        <v>3769</v>
      </c>
      <c r="N1466" t="s">
        <v>3770</v>
      </c>
      <c r="O1466" t="s">
        <v>3771</v>
      </c>
      <c r="P1466" t="s">
        <v>3772</v>
      </c>
      <c r="Q1466" t="s">
        <v>3773</v>
      </c>
      <c r="R1466" t="s">
        <v>3774</v>
      </c>
      <c r="S1466" s="215">
        <f t="shared" si="249"/>
        <v>1.4284722222218988</v>
      </c>
      <c r="T1466" s="215">
        <f t="shared" si="250"/>
        <v>1.6076388888905058</v>
      </c>
      <c r="U1466">
        <f t="shared" si="251"/>
        <v>8.5708333333313931</v>
      </c>
      <c r="V1466">
        <v>3109.5</v>
      </c>
      <c r="W1466">
        <v>3902.48</v>
      </c>
      <c r="X1466" t="s">
        <v>3775</v>
      </c>
    </row>
    <row r="1467" spans="1:24" ht="12.75" customHeight="1">
      <c r="A1467" t="s">
        <v>18</v>
      </c>
      <c r="B1467" t="s">
        <v>3776</v>
      </c>
      <c r="C1467" t="s">
        <v>807</v>
      </c>
      <c r="D1467" t="s">
        <v>672</v>
      </c>
      <c r="E1467" t="s">
        <v>808</v>
      </c>
      <c r="F1467" t="s">
        <v>809</v>
      </c>
      <c r="G1467" t="s">
        <v>810</v>
      </c>
      <c r="H1467" t="s">
        <v>811</v>
      </c>
      <c r="I1467">
        <v>22</v>
      </c>
      <c r="J1467">
        <v>-159.5</v>
      </c>
      <c r="K1467">
        <v>4</v>
      </c>
      <c r="L1467">
        <f t="shared" si="247"/>
        <v>2007</v>
      </c>
      <c r="M1467" t="s">
        <v>3776</v>
      </c>
      <c r="N1467" t="s">
        <v>3777</v>
      </c>
      <c r="O1467" t="s">
        <v>3778</v>
      </c>
      <c r="P1467" t="s">
        <v>3779</v>
      </c>
      <c r="Q1467" t="s">
        <v>3780</v>
      </c>
      <c r="R1467" t="s">
        <v>3781</v>
      </c>
      <c r="S1467" s="215">
        <f t="shared" si="249"/>
        <v>1.9034722222204437</v>
      </c>
      <c r="T1467" s="215">
        <f t="shared" si="250"/>
        <v>2.0944444444467081</v>
      </c>
      <c r="U1467">
        <f t="shared" si="251"/>
        <v>11.420833333322662</v>
      </c>
      <c r="V1467">
        <v>3203.73</v>
      </c>
      <c r="W1467">
        <v>4371.7</v>
      </c>
      <c r="X1467" t="s">
        <v>3775</v>
      </c>
    </row>
    <row r="1468" spans="1:24" ht="12.75" customHeight="1">
      <c r="A1468" t="s">
        <v>18</v>
      </c>
      <c r="B1468" t="s">
        <v>3782</v>
      </c>
      <c r="C1468" t="s">
        <v>799</v>
      </c>
      <c r="D1468" t="s">
        <v>488</v>
      </c>
      <c r="E1468" t="s">
        <v>800</v>
      </c>
      <c r="F1468" t="s">
        <v>801</v>
      </c>
      <c r="G1468" t="s">
        <v>802</v>
      </c>
      <c r="H1468" t="s">
        <v>292</v>
      </c>
      <c r="I1468">
        <v>47.95</v>
      </c>
      <c r="J1468">
        <v>-129.08000000000001</v>
      </c>
      <c r="K1468">
        <v>9</v>
      </c>
      <c r="L1468">
        <f t="shared" si="247"/>
        <v>2007</v>
      </c>
      <c r="M1468" t="s">
        <v>3782</v>
      </c>
      <c r="N1468" t="s">
        <v>3783</v>
      </c>
      <c r="O1468" t="s">
        <v>3784</v>
      </c>
      <c r="P1468" t="s">
        <v>3785</v>
      </c>
      <c r="Q1468" t="s">
        <v>3786</v>
      </c>
      <c r="R1468" t="s">
        <v>3787</v>
      </c>
      <c r="S1468" s="215">
        <f t="shared" si="249"/>
        <v>0.32708333332993789</v>
      </c>
      <c r="T1468" s="215">
        <f t="shared" si="250"/>
        <v>0.44513888889196096</v>
      </c>
      <c r="U1468">
        <f t="shared" si="251"/>
        <v>1.9624999999796273</v>
      </c>
      <c r="V1468">
        <v>2324.5300000000002</v>
      </c>
      <c r="W1468">
        <v>2446.69</v>
      </c>
      <c r="X1468" t="s">
        <v>3788</v>
      </c>
    </row>
    <row r="1469" spans="1:24" ht="12.75" customHeight="1">
      <c r="A1469" t="s">
        <v>18</v>
      </c>
      <c r="B1469" t="s">
        <v>3789</v>
      </c>
      <c r="C1469" t="s">
        <v>799</v>
      </c>
      <c r="D1469" t="s">
        <v>488</v>
      </c>
      <c r="E1469" t="s">
        <v>800</v>
      </c>
      <c r="F1469" t="s">
        <v>801</v>
      </c>
      <c r="G1469" t="s">
        <v>802</v>
      </c>
      <c r="H1469" t="s">
        <v>292</v>
      </c>
      <c r="I1469">
        <v>47.95</v>
      </c>
      <c r="J1469">
        <v>-129.08000000000001</v>
      </c>
      <c r="K1469">
        <v>9</v>
      </c>
      <c r="L1469">
        <f t="shared" si="247"/>
        <v>2007</v>
      </c>
      <c r="M1469" t="s">
        <v>3789</v>
      </c>
      <c r="N1469" t="s">
        <v>3790</v>
      </c>
      <c r="O1469" t="s">
        <v>3791</v>
      </c>
      <c r="P1469" t="s">
        <v>3792</v>
      </c>
      <c r="Q1469" t="s">
        <v>3793</v>
      </c>
      <c r="R1469" t="s">
        <v>3794</v>
      </c>
      <c r="S1469" s="215">
        <f t="shared" si="249"/>
        <v>0.79722222222335404</v>
      </c>
      <c r="T1469" s="215">
        <f t="shared" si="250"/>
        <v>0.90902777777955635</v>
      </c>
      <c r="U1469">
        <f t="shared" si="251"/>
        <v>4.7833333333401242</v>
      </c>
      <c r="V1469">
        <v>2387.7399999999998</v>
      </c>
      <c r="W1469">
        <v>2453.66</v>
      </c>
      <c r="X1469" t="s">
        <v>3788</v>
      </c>
    </row>
    <row r="1470" spans="1:24">
      <c r="A1470" t="s">
        <v>18</v>
      </c>
      <c r="B1470" t="s">
        <v>3795</v>
      </c>
      <c r="C1470" t="s">
        <v>799</v>
      </c>
      <c r="D1470" t="s">
        <v>488</v>
      </c>
      <c r="E1470" t="s">
        <v>800</v>
      </c>
      <c r="F1470" t="s">
        <v>801</v>
      </c>
      <c r="G1470" t="s">
        <v>802</v>
      </c>
      <c r="H1470" t="s">
        <v>292</v>
      </c>
      <c r="I1470">
        <v>47.95</v>
      </c>
      <c r="J1470">
        <v>-129.08000000000001</v>
      </c>
      <c r="K1470">
        <v>9</v>
      </c>
      <c r="L1470">
        <f t="shared" si="247"/>
        <v>2007</v>
      </c>
      <c r="M1470" t="s">
        <v>3795</v>
      </c>
      <c r="N1470" t="s">
        <v>3796</v>
      </c>
      <c r="O1470" t="s">
        <v>3797</v>
      </c>
      <c r="P1470" t="s">
        <v>3798</v>
      </c>
      <c r="Q1470" t="s">
        <v>3799</v>
      </c>
      <c r="R1470" t="s">
        <v>3800</v>
      </c>
      <c r="S1470" s="215">
        <f t="shared" si="249"/>
        <v>0.40694444444670808</v>
      </c>
      <c r="T1470" s="215">
        <f t="shared" si="250"/>
        <v>0.48958333332848269</v>
      </c>
      <c r="U1470">
        <f t="shared" si="251"/>
        <v>2.4416666666802485</v>
      </c>
      <c r="V1470">
        <v>1537.41</v>
      </c>
      <c r="W1470">
        <v>1734.09</v>
      </c>
      <c r="X1470" t="s">
        <v>3788</v>
      </c>
    </row>
    <row r="1471" spans="1:24">
      <c r="A1471" t="s">
        <v>18</v>
      </c>
      <c r="B1471" t="s">
        <v>3801</v>
      </c>
      <c r="C1471" t="s">
        <v>799</v>
      </c>
      <c r="D1471" t="s">
        <v>488</v>
      </c>
      <c r="E1471" t="s">
        <v>800</v>
      </c>
      <c r="F1471" t="s">
        <v>801</v>
      </c>
      <c r="G1471" t="s">
        <v>802</v>
      </c>
      <c r="H1471" t="s">
        <v>292</v>
      </c>
      <c r="I1471">
        <v>47.95</v>
      </c>
      <c r="J1471">
        <v>-129.08000000000001</v>
      </c>
      <c r="K1471">
        <v>9</v>
      </c>
      <c r="L1471">
        <f t="shared" ref="L1471:L1502" si="252">YEAR(N1471)</f>
        <v>2007</v>
      </c>
      <c r="M1471" t="s">
        <v>3801</v>
      </c>
      <c r="N1471" t="s">
        <v>3802</v>
      </c>
      <c r="O1471" t="s">
        <v>3803</v>
      </c>
      <c r="P1471" t="s">
        <v>3804</v>
      </c>
      <c r="Q1471" t="s">
        <v>3805</v>
      </c>
      <c r="R1471" t="s">
        <v>3806</v>
      </c>
      <c r="S1471" s="215">
        <f t="shared" si="249"/>
        <v>0.72083333333284827</v>
      </c>
      <c r="T1471" s="215">
        <f t="shared" si="250"/>
        <v>0.81597222221898846</v>
      </c>
      <c r="U1471">
        <f t="shared" si="251"/>
        <v>4.3249999999970896</v>
      </c>
      <c r="V1471">
        <v>1514.19</v>
      </c>
      <c r="W1471">
        <v>1548.74</v>
      </c>
      <c r="X1471" t="s">
        <v>3807</v>
      </c>
    </row>
    <row r="1472" spans="1:24">
      <c r="A1472" t="s">
        <v>18</v>
      </c>
      <c r="B1472" t="s">
        <v>3808</v>
      </c>
      <c r="C1472" t="s">
        <v>799</v>
      </c>
      <c r="D1472" t="s">
        <v>488</v>
      </c>
      <c r="E1472" t="s">
        <v>800</v>
      </c>
      <c r="F1472" t="s">
        <v>801</v>
      </c>
      <c r="G1472" t="s">
        <v>802</v>
      </c>
      <c r="H1472" t="s">
        <v>292</v>
      </c>
      <c r="I1472">
        <v>47.95</v>
      </c>
      <c r="J1472">
        <v>-129.08000000000001</v>
      </c>
      <c r="K1472">
        <v>9</v>
      </c>
      <c r="L1472">
        <f t="shared" si="252"/>
        <v>2007</v>
      </c>
      <c r="M1472" t="s">
        <v>3808</v>
      </c>
      <c r="N1472" t="s">
        <v>3809</v>
      </c>
      <c r="O1472" t="s">
        <v>3810</v>
      </c>
      <c r="P1472" t="s">
        <v>3811</v>
      </c>
      <c r="Q1472" t="s">
        <v>3812</v>
      </c>
      <c r="R1472" t="s">
        <v>3813</v>
      </c>
      <c r="S1472" s="215">
        <f t="shared" si="249"/>
        <v>0.76458333332993789</v>
      </c>
      <c r="T1472" s="215">
        <f t="shared" si="250"/>
        <v>0.83750000000145519</v>
      </c>
      <c r="U1472">
        <f t="shared" si="251"/>
        <v>4.5874999999796273</v>
      </c>
      <c r="V1472">
        <v>1516.32</v>
      </c>
      <c r="W1472">
        <v>1690.18</v>
      </c>
      <c r="X1472" t="s">
        <v>3807</v>
      </c>
    </row>
    <row r="1473" spans="1:24">
      <c r="A1473" t="s">
        <v>18</v>
      </c>
      <c r="B1473" t="s">
        <v>3814</v>
      </c>
      <c r="C1473" t="s">
        <v>799</v>
      </c>
      <c r="D1473" t="s">
        <v>488</v>
      </c>
      <c r="E1473" t="s">
        <v>800</v>
      </c>
      <c r="F1473" t="s">
        <v>801</v>
      </c>
      <c r="G1473" t="s">
        <v>802</v>
      </c>
      <c r="H1473" t="s">
        <v>292</v>
      </c>
      <c r="I1473">
        <v>47.95</v>
      </c>
      <c r="J1473">
        <v>-129.08000000000001</v>
      </c>
      <c r="K1473">
        <v>9</v>
      </c>
      <c r="L1473">
        <f t="shared" si="252"/>
        <v>2007</v>
      </c>
      <c r="M1473" t="s">
        <v>3814</v>
      </c>
      <c r="N1473" t="s">
        <v>3815</v>
      </c>
      <c r="O1473" t="s">
        <v>3816</v>
      </c>
      <c r="P1473" t="s">
        <v>3817</v>
      </c>
      <c r="Q1473" t="s">
        <v>3818</v>
      </c>
      <c r="R1473" t="s">
        <v>3819</v>
      </c>
      <c r="S1473" s="215">
        <f t="shared" si="249"/>
        <v>0.42986111110803904</v>
      </c>
      <c r="T1473" s="215">
        <f t="shared" si="250"/>
        <v>0.51111111111094942</v>
      </c>
      <c r="U1473">
        <f t="shared" si="251"/>
        <v>2.5791666666482342</v>
      </c>
      <c r="V1473">
        <v>1561.76</v>
      </c>
      <c r="W1473">
        <v>1588.5</v>
      </c>
      <c r="X1473" t="s">
        <v>3807</v>
      </c>
    </row>
    <row r="1474" spans="1:24">
      <c r="A1474" t="s">
        <v>18</v>
      </c>
      <c r="B1474" t="s">
        <v>3820</v>
      </c>
      <c r="C1474" t="s">
        <v>799</v>
      </c>
      <c r="D1474" t="s">
        <v>488</v>
      </c>
      <c r="E1474" t="s">
        <v>800</v>
      </c>
      <c r="F1474" t="s">
        <v>801</v>
      </c>
      <c r="G1474" t="s">
        <v>802</v>
      </c>
      <c r="H1474" t="s">
        <v>292</v>
      </c>
      <c r="I1474">
        <v>47.95</v>
      </c>
      <c r="J1474">
        <v>-129.08000000000001</v>
      </c>
      <c r="K1474">
        <v>9</v>
      </c>
      <c r="L1474">
        <f t="shared" si="252"/>
        <v>2007</v>
      </c>
      <c r="M1474" t="s">
        <v>3820</v>
      </c>
      <c r="N1474" t="s">
        <v>3821</v>
      </c>
      <c r="O1474" t="s">
        <v>3822</v>
      </c>
      <c r="P1474" t="s">
        <v>3823</v>
      </c>
      <c r="Q1474" t="s">
        <v>3824</v>
      </c>
      <c r="R1474" t="s">
        <v>3825</v>
      </c>
      <c r="S1474" s="215">
        <f t="shared" si="249"/>
        <v>1.8784722222189885</v>
      </c>
      <c r="T1474" s="215">
        <f t="shared" si="250"/>
        <v>1.9715277777795563</v>
      </c>
      <c r="U1474">
        <f t="shared" si="251"/>
        <v>11.270833333313931</v>
      </c>
      <c r="V1474">
        <v>1410.42</v>
      </c>
      <c r="W1474">
        <v>1723.81</v>
      </c>
      <c r="X1474" t="s">
        <v>3807</v>
      </c>
    </row>
    <row r="1475" spans="1:24">
      <c r="A1475" t="s">
        <v>18</v>
      </c>
      <c r="B1475" t="s">
        <v>3826</v>
      </c>
      <c r="C1475" t="s">
        <v>799</v>
      </c>
      <c r="D1475" t="s">
        <v>488</v>
      </c>
      <c r="E1475" t="s">
        <v>800</v>
      </c>
      <c r="F1475" t="s">
        <v>801</v>
      </c>
      <c r="G1475" t="s">
        <v>802</v>
      </c>
      <c r="H1475" t="s">
        <v>292</v>
      </c>
      <c r="I1475">
        <v>47.95</v>
      </c>
      <c r="J1475">
        <v>-129.08000000000001</v>
      </c>
      <c r="K1475">
        <v>9</v>
      </c>
      <c r="L1475">
        <f t="shared" si="252"/>
        <v>2007</v>
      </c>
      <c r="M1475" t="s">
        <v>3826</v>
      </c>
      <c r="N1475" t="s">
        <v>3827</v>
      </c>
      <c r="O1475" t="s">
        <v>3828</v>
      </c>
      <c r="P1475" t="s">
        <v>3829</v>
      </c>
      <c r="Q1475" t="s">
        <v>3830</v>
      </c>
      <c r="R1475" t="s">
        <v>3819</v>
      </c>
      <c r="S1475" s="215">
        <f t="shared" si="249"/>
        <v>0.49236111110803904</v>
      </c>
      <c r="T1475" s="215">
        <f t="shared" si="250"/>
        <v>0.57777777778392192</v>
      </c>
      <c r="U1475">
        <f t="shared" si="251"/>
        <v>2.9541666666482342</v>
      </c>
      <c r="V1475">
        <v>1526.84</v>
      </c>
      <c r="W1475">
        <v>1639.48</v>
      </c>
      <c r="X1475" t="s">
        <v>3807</v>
      </c>
    </row>
    <row r="1476" spans="1:24">
      <c r="A1476" t="s">
        <v>18</v>
      </c>
      <c r="B1476" t="s">
        <v>3831</v>
      </c>
      <c r="C1476" t="s">
        <v>799</v>
      </c>
      <c r="D1476" t="s">
        <v>488</v>
      </c>
      <c r="E1476" t="s">
        <v>800</v>
      </c>
      <c r="F1476" t="s">
        <v>801</v>
      </c>
      <c r="G1476" t="s">
        <v>802</v>
      </c>
      <c r="H1476" t="s">
        <v>292</v>
      </c>
      <c r="I1476">
        <v>47.95</v>
      </c>
      <c r="J1476">
        <v>-129.08000000000001</v>
      </c>
      <c r="K1476">
        <v>9</v>
      </c>
      <c r="L1476">
        <f t="shared" si="252"/>
        <v>2007</v>
      </c>
      <c r="M1476" t="s">
        <v>3831</v>
      </c>
      <c r="N1476" t="s">
        <v>3832</v>
      </c>
      <c r="O1476" t="s">
        <v>3833</v>
      </c>
      <c r="P1476" t="s">
        <v>3834</v>
      </c>
      <c r="Q1476" t="s">
        <v>3835</v>
      </c>
      <c r="R1476" t="s">
        <v>3836</v>
      </c>
      <c r="S1476" s="215">
        <f t="shared" si="249"/>
        <v>0.82291666666424135</v>
      </c>
      <c r="T1476" s="215">
        <f t="shared" si="250"/>
        <v>0.95277777777664596</v>
      </c>
      <c r="U1476">
        <f t="shared" si="251"/>
        <v>4.9374999999854481</v>
      </c>
      <c r="V1476">
        <v>2059.88</v>
      </c>
      <c r="W1476">
        <v>2294.2399999999998</v>
      </c>
      <c r="X1476" t="s">
        <v>3788</v>
      </c>
    </row>
    <row r="1477" spans="1:24">
      <c r="A1477" t="s">
        <v>18</v>
      </c>
      <c r="B1477" t="s">
        <v>3837</v>
      </c>
      <c r="C1477" t="s">
        <v>799</v>
      </c>
      <c r="D1477" t="s">
        <v>488</v>
      </c>
      <c r="E1477" t="s">
        <v>800</v>
      </c>
      <c r="F1477" t="s">
        <v>801</v>
      </c>
      <c r="G1477" t="s">
        <v>802</v>
      </c>
      <c r="H1477" t="s">
        <v>292</v>
      </c>
      <c r="I1477">
        <v>47.95</v>
      </c>
      <c r="J1477">
        <v>-129.08000000000001</v>
      </c>
      <c r="K1477">
        <v>9</v>
      </c>
      <c r="L1477">
        <f t="shared" si="252"/>
        <v>2007</v>
      </c>
      <c r="M1477" t="s">
        <v>3837</v>
      </c>
      <c r="N1477" t="s">
        <v>3838</v>
      </c>
      <c r="O1477" t="s">
        <v>3839</v>
      </c>
      <c r="P1477" t="s">
        <v>3840</v>
      </c>
      <c r="Q1477" t="s">
        <v>3841</v>
      </c>
      <c r="R1477" t="s">
        <v>3836</v>
      </c>
      <c r="S1477" s="215">
        <f t="shared" si="249"/>
        <v>0.72430555555911269</v>
      </c>
      <c r="T1477" s="215">
        <f t="shared" si="250"/>
        <v>0.83958333333430346</v>
      </c>
      <c r="U1477">
        <f t="shared" si="251"/>
        <v>4.3458333333546761</v>
      </c>
      <c r="V1477">
        <v>2155.4299999999998</v>
      </c>
      <c r="W1477">
        <v>2267.15</v>
      </c>
      <c r="X1477" t="s">
        <v>3788</v>
      </c>
    </row>
    <row r="1478" spans="1:24">
      <c r="A1478" t="s">
        <v>18</v>
      </c>
      <c r="B1478" t="s">
        <v>3842</v>
      </c>
      <c r="C1478" t="s">
        <v>793</v>
      </c>
      <c r="D1478" t="s">
        <v>488</v>
      </c>
      <c r="E1478" t="s">
        <v>794</v>
      </c>
      <c r="F1478" t="s">
        <v>687</v>
      </c>
      <c r="G1478" t="s">
        <v>273</v>
      </c>
      <c r="H1478" t="s">
        <v>795</v>
      </c>
      <c r="I1478">
        <v>36.744999999999997</v>
      </c>
      <c r="J1478">
        <v>-122.277</v>
      </c>
      <c r="K1478">
        <v>10</v>
      </c>
      <c r="L1478">
        <f t="shared" si="252"/>
        <v>2007</v>
      </c>
      <c r="M1478" t="s">
        <v>3842</v>
      </c>
      <c r="N1478" t="s">
        <v>3843</v>
      </c>
      <c r="O1478" t="s">
        <v>3844</v>
      </c>
      <c r="P1478" t="s">
        <v>3845</v>
      </c>
      <c r="Q1478" t="s">
        <v>3846</v>
      </c>
      <c r="R1478" t="s">
        <v>3847</v>
      </c>
      <c r="S1478" s="215">
        <f t="shared" si="249"/>
        <v>4.047222222223354</v>
      </c>
      <c r="T1478" s="215">
        <f t="shared" si="250"/>
        <v>4.1453703703737119</v>
      </c>
      <c r="U1478">
        <f t="shared" si="251"/>
        <v>24.283333333340124</v>
      </c>
      <c r="V1478">
        <v>948.30200000000002</v>
      </c>
      <c r="W1478">
        <v>1047.5160000000001</v>
      </c>
      <c r="X1478" t="s">
        <v>3848</v>
      </c>
    </row>
    <row r="1479" spans="1:24">
      <c r="A1479" t="s">
        <v>18</v>
      </c>
      <c r="B1479" t="s">
        <v>3849</v>
      </c>
      <c r="C1479" t="s">
        <v>784</v>
      </c>
      <c r="D1479" t="s">
        <v>785</v>
      </c>
      <c r="E1479" t="s">
        <v>786</v>
      </c>
      <c r="F1479" t="s">
        <v>760</v>
      </c>
      <c r="G1479" t="s">
        <v>196</v>
      </c>
      <c r="H1479" t="s">
        <v>787</v>
      </c>
      <c r="I1479">
        <v>27</v>
      </c>
      <c r="J1479">
        <v>-91</v>
      </c>
      <c r="K1479" t="s">
        <v>788</v>
      </c>
      <c r="L1479">
        <f t="shared" si="252"/>
        <v>2007</v>
      </c>
      <c r="M1479" t="s">
        <v>3849</v>
      </c>
      <c r="N1479" s="153">
        <v>39267.879166666666</v>
      </c>
      <c r="O1479" s="153">
        <v>39267.946527777778</v>
      </c>
      <c r="P1479" s="153">
        <v>39268.477083333331</v>
      </c>
      <c r="Q1479" s="153">
        <v>39268.55972222222</v>
      </c>
      <c r="R1479" t="s">
        <v>3850</v>
      </c>
      <c r="S1479" s="215">
        <f t="shared" si="249"/>
        <v>0.53055555555329192</v>
      </c>
      <c r="T1479" s="215">
        <f t="shared" si="250"/>
        <v>0.68055555555474712</v>
      </c>
      <c r="U1479">
        <f t="shared" si="251"/>
        <v>3.1833333333197515</v>
      </c>
      <c r="V1479">
        <v>2741.31</v>
      </c>
      <c r="W1479">
        <v>2941.79</v>
      </c>
      <c r="X1479" t="s">
        <v>3851</v>
      </c>
    </row>
    <row r="1480" spans="1:24">
      <c r="A1480" t="s">
        <v>18</v>
      </c>
      <c r="B1480" t="s">
        <v>3852</v>
      </c>
      <c r="C1480" t="s">
        <v>784</v>
      </c>
      <c r="D1480" t="s">
        <v>785</v>
      </c>
      <c r="E1480" t="s">
        <v>786</v>
      </c>
      <c r="F1480" t="s">
        <v>760</v>
      </c>
      <c r="G1480" t="s">
        <v>196</v>
      </c>
      <c r="H1480" t="s">
        <v>787</v>
      </c>
      <c r="I1480">
        <v>27</v>
      </c>
      <c r="J1480">
        <v>-91</v>
      </c>
      <c r="K1480" t="s">
        <v>788</v>
      </c>
      <c r="L1480">
        <f t="shared" si="252"/>
        <v>2007</v>
      </c>
      <c r="M1480" t="s">
        <v>3852</v>
      </c>
      <c r="N1480" s="153">
        <v>39265.497916666667</v>
      </c>
      <c r="O1480" s="153">
        <v>39265.560416666667</v>
      </c>
      <c r="P1480" s="153">
        <v>39267.338888888888</v>
      </c>
      <c r="Q1480" s="153">
        <v>39267.42291666667</v>
      </c>
      <c r="R1480" t="s">
        <v>3853</v>
      </c>
      <c r="S1480" s="215">
        <f t="shared" si="249"/>
        <v>1.7784722222204437</v>
      </c>
      <c r="T1480" s="215">
        <f t="shared" si="250"/>
        <v>1.9250000000029104</v>
      </c>
      <c r="U1480">
        <f t="shared" si="251"/>
        <v>10.670833333322662</v>
      </c>
      <c r="V1480">
        <v>2276.5500000000002</v>
      </c>
      <c r="W1480">
        <v>2530.91</v>
      </c>
      <c r="X1480" t="s">
        <v>3854</v>
      </c>
    </row>
    <row r="1481" spans="1:24">
      <c r="A1481" t="s">
        <v>18</v>
      </c>
      <c r="B1481" t="s">
        <v>3855</v>
      </c>
      <c r="C1481" t="s">
        <v>784</v>
      </c>
      <c r="D1481" t="s">
        <v>785</v>
      </c>
      <c r="E1481" t="s">
        <v>786</v>
      </c>
      <c r="F1481" t="s">
        <v>760</v>
      </c>
      <c r="G1481" t="s">
        <v>196</v>
      </c>
      <c r="H1481" t="s">
        <v>787</v>
      </c>
      <c r="I1481">
        <v>27</v>
      </c>
      <c r="J1481">
        <v>-91</v>
      </c>
      <c r="K1481" t="s">
        <v>788</v>
      </c>
      <c r="L1481">
        <f t="shared" si="252"/>
        <v>2007</v>
      </c>
      <c r="M1481" t="s">
        <v>3855</v>
      </c>
      <c r="N1481" s="153">
        <v>39263.521527777775</v>
      </c>
      <c r="O1481" s="153">
        <v>39263.590277777781</v>
      </c>
      <c r="P1481" s="153">
        <v>39264.750694444447</v>
      </c>
      <c r="Q1481" s="153">
        <v>39264.820138888892</v>
      </c>
      <c r="R1481" t="s">
        <v>3850</v>
      </c>
      <c r="S1481" s="215">
        <f t="shared" si="249"/>
        <v>1.1604166666656965</v>
      </c>
      <c r="T1481" s="215">
        <f t="shared" si="250"/>
        <v>1.2986111111167702</v>
      </c>
      <c r="U1481">
        <f t="shared" si="251"/>
        <v>6.9624999999941792</v>
      </c>
      <c r="V1481">
        <v>2730.57</v>
      </c>
      <c r="W1481">
        <v>2947.11</v>
      </c>
      <c r="X1481" t="s">
        <v>3856</v>
      </c>
    </row>
    <row r="1482" spans="1:24">
      <c r="A1482" t="s">
        <v>18</v>
      </c>
      <c r="B1482" t="s">
        <v>3857</v>
      </c>
      <c r="C1482" t="s">
        <v>784</v>
      </c>
      <c r="D1482" t="s">
        <v>785</v>
      </c>
      <c r="E1482" t="s">
        <v>786</v>
      </c>
      <c r="F1482" t="s">
        <v>760</v>
      </c>
      <c r="G1482" t="s">
        <v>196</v>
      </c>
      <c r="H1482" t="s">
        <v>787</v>
      </c>
      <c r="I1482">
        <v>27</v>
      </c>
      <c r="J1482">
        <v>-91</v>
      </c>
      <c r="K1482" t="s">
        <v>788</v>
      </c>
      <c r="L1482">
        <f t="shared" si="252"/>
        <v>2007</v>
      </c>
      <c r="M1482" t="s">
        <v>3857</v>
      </c>
      <c r="N1482" s="153">
        <v>39261.23333333333</v>
      </c>
      <c r="O1482" s="153">
        <v>39261.282638888886</v>
      </c>
      <c r="P1482" s="153">
        <v>39262.886805555558</v>
      </c>
      <c r="Q1482" s="153">
        <v>39262.959722222222</v>
      </c>
      <c r="R1482" t="s">
        <v>3858</v>
      </c>
      <c r="S1482" s="215">
        <f t="shared" si="249"/>
        <v>1.6041666666715173</v>
      </c>
      <c r="T1482" s="215">
        <f t="shared" si="250"/>
        <v>1.726388888891961</v>
      </c>
      <c r="U1482">
        <f t="shared" si="251"/>
        <v>9.6250000000291038</v>
      </c>
      <c r="V1482">
        <v>2192.1</v>
      </c>
      <c r="W1482">
        <v>2416.62</v>
      </c>
      <c r="X1482" t="s">
        <v>3859</v>
      </c>
    </row>
    <row r="1483" spans="1:24">
      <c r="A1483" t="s">
        <v>18</v>
      </c>
      <c r="B1483" t="s">
        <v>3860</v>
      </c>
      <c r="C1483" t="s">
        <v>784</v>
      </c>
      <c r="D1483" t="s">
        <v>785</v>
      </c>
      <c r="E1483" t="s">
        <v>786</v>
      </c>
      <c r="F1483" t="s">
        <v>760</v>
      </c>
      <c r="G1483" t="s">
        <v>196</v>
      </c>
      <c r="H1483" t="s">
        <v>787</v>
      </c>
      <c r="I1483">
        <v>27</v>
      </c>
      <c r="J1483">
        <v>-91</v>
      </c>
      <c r="K1483" t="s">
        <v>788</v>
      </c>
      <c r="L1483">
        <f t="shared" si="252"/>
        <v>2007</v>
      </c>
      <c r="M1483" t="s">
        <v>3860</v>
      </c>
      <c r="N1483" s="153">
        <v>39259.415972222225</v>
      </c>
      <c r="O1483" s="153">
        <v>39259.447222222225</v>
      </c>
      <c r="P1483" s="153">
        <v>39259.981249999997</v>
      </c>
      <c r="Q1483" s="153">
        <v>39260.011805555558</v>
      </c>
      <c r="R1483" t="s">
        <v>3861</v>
      </c>
      <c r="S1483" s="215">
        <f t="shared" si="249"/>
        <v>0.53402777777228039</v>
      </c>
      <c r="T1483" s="215">
        <v>0.59583333333333333</v>
      </c>
      <c r="U1483">
        <f t="shared" si="251"/>
        <v>3.2041666666336823</v>
      </c>
      <c r="V1483">
        <v>941.53</v>
      </c>
      <c r="W1483">
        <v>1113.47</v>
      </c>
      <c r="X1483" t="s">
        <v>2595</v>
      </c>
    </row>
    <row r="1484" spans="1:24">
      <c r="A1484" t="s">
        <v>18</v>
      </c>
      <c r="B1484" t="s">
        <v>3862</v>
      </c>
      <c r="C1484" t="s">
        <v>784</v>
      </c>
      <c r="D1484" t="s">
        <v>785</v>
      </c>
      <c r="E1484" t="s">
        <v>786</v>
      </c>
      <c r="F1484" t="s">
        <v>760</v>
      </c>
      <c r="G1484" t="s">
        <v>196</v>
      </c>
      <c r="H1484" t="s">
        <v>787</v>
      </c>
      <c r="I1484">
        <v>27</v>
      </c>
      <c r="J1484">
        <v>-91</v>
      </c>
      <c r="K1484" t="s">
        <v>788</v>
      </c>
      <c r="L1484">
        <f t="shared" si="252"/>
        <v>2007</v>
      </c>
      <c r="M1484" t="s">
        <v>3862</v>
      </c>
      <c r="N1484" s="153">
        <v>39258.506249999999</v>
      </c>
      <c r="O1484" s="153">
        <v>39258.551388888889</v>
      </c>
      <c r="P1484" s="153">
        <v>39258.897222222222</v>
      </c>
      <c r="Q1484" s="153">
        <v>39258.938194444447</v>
      </c>
      <c r="R1484" t="s">
        <v>3863</v>
      </c>
      <c r="S1484" s="215">
        <f t="shared" si="249"/>
        <v>0.34583333333284827</v>
      </c>
      <c r="T1484" s="215">
        <f t="shared" ref="T1484:T1499" si="253">Q1484 - N1484</f>
        <v>0.43194444444816327</v>
      </c>
      <c r="U1484">
        <f t="shared" si="251"/>
        <v>2.0749999999970896</v>
      </c>
      <c r="V1484">
        <v>1221.82</v>
      </c>
      <c r="W1484">
        <v>1327.36</v>
      </c>
      <c r="X1484" t="s">
        <v>2595</v>
      </c>
    </row>
    <row r="1485" spans="1:24">
      <c r="A1485" t="s">
        <v>18</v>
      </c>
      <c r="B1485" t="s">
        <v>3864</v>
      </c>
      <c r="C1485" t="s">
        <v>784</v>
      </c>
      <c r="D1485" t="s">
        <v>785</v>
      </c>
      <c r="E1485" t="s">
        <v>786</v>
      </c>
      <c r="F1485" t="s">
        <v>760</v>
      </c>
      <c r="G1485" t="s">
        <v>196</v>
      </c>
      <c r="H1485" t="s">
        <v>787</v>
      </c>
      <c r="I1485">
        <v>27</v>
      </c>
      <c r="J1485">
        <v>-91</v>
      </c>
      <c r="K1485" t="s">
        <v>788</v>
      </c>
      <c r="L1485">
        <f t="shared" si="252"/>
        <v>2007</v>
      </c>
      <c r="M1485" t="s">
        <v>3864</v>
      </c>
      <c r="N1485" s="153">
        <v>39256.260416666664</v>
      </c>
      <c r="O1485" s="153">
        <v>39256.295138888891</v>
      </c>
      <c r="P1485" s="153">
        <v>39257.799305555556</v>
      </c>
      <c r="Q1485" s="153">
        <v>39257.839583333334</v>
      </c>
      <c r="R1485" t="s">
        <v>3865</v>
      </c>
      <c r="S1485" s="215">
        <f t="shared" si="249"/>
        <v>1.5041666666656965</v>
      </c>
      <c r="T1485" s="215">
        <f t="shared" si="253"/>
        <v>1.5791666666700621</v>
      </c>
      <c r="U1485">
        <f t="shared" si="251"/>
        <v>9.0249999999941792</v>
      </c>
      <c r="V1485">
        <v>1382.01</v>
      </c>
      <c r="W1485">
        <v>1606.52</v>
      </c>
      <c r="X1485" t="s">
        <v>3866</v>
      </c>
    </row>
    <row r="1486" spans="1:24">
      <c r="A1486" t="s">
        <v>18</v>
      </c>
      <c r="B1486" t="s">
        <v>3867</v>
      </c>
      <c r="C1486" t="s">
        <v>784</v>
      </c>
      <c r="D1486" t="s">
        <v>785</v>
      </c>
      <c r="E1486" t="s">
        <v>786</v>
      </c>
      <c r="F1486" t="s">
        <v>760</v>
      </c>
      <c r="G1486" t="s">
        <v>196</v>
      </c>
      <c r="H1486" t="s">
        <v>787</v>
      </c>
      <c r="I1486">
        <v>27</v>
      </c>
      <c r="J1486">
        <v>-91</v>
      </c>
      <c r="K1486" t="s">
        <v>788</v>
      </c>
      <c r="L1486">
        <f t="shared" si="252"/>
        <v>2007</v>
      </c>
      <c r="M1486" t="s">
        <v>3867</v>
      </c>
      <c r="N1486" s="153">
        <v>39254.169444444444</v>
      </c>
      <c r="O1486" s="153">
        <v>39254.224999999999</v>
      </c>
      <c r="P1486" s="153">
        <v>39255.442361111112</v>
      </c>
      <c r="Q1486" s="153">
        <v>39255.506944444445</v>
      </c>
      <c r="R1486" t="s">
        <v>3868</v>
      </c>
      <c r="S1486" s="215">
        <f t="shared" si="249"/>
        <v>1.2173611111138598</v>
      </c>
      <c r="T1486" s="215">
        <f t="shared" si="253"/>
        <v>1.3375000000014552</v>
      </c>
      <c r="U1486">
        <f t="shared" si="251"/>
        <v>7.3041666666831588</v>
      </c>
      <c r="V1486">
        <v>2174.86</v>
      </c>
      <c r="W1486">
        <v>2218.88</v>
      </c>
      <c r="X1486"/>
    </row>
    <row r="1487" spans="1:24">
      <c r="A1487" t="s">
        <v>18</v>
      </c>
      <c r="B1487" t="s">
        <v>3869</v>
      </c>
      <c r="C1487" t="s">
        <v>784</v>
      </c>
      <c r="D1487" t="s">
        <v>785</v>
      </c>
      <c r="E1487" t="s">
        <v>786</v>
      </c>
      <c r="F1487" t="s">
        <v>760</v>
      </c>
      <c r="G1487" t="s">
        <v>196</v>
      </c>
      <c r="H1487" t="s">
        <v>787</v>
      </c>
      <c r="I1487">
        <v>27</v>
      </c>
      <c r="J1487">
        <v>-91</v>
      </c>
      <c r="K1487" t="s">
        <v>788</v>
      </c>
      <c r="L1487">
        <f t="shared" si="252"/>
        <v>2007</v>
      </c>
      <c r="M1487" t="s">
        <v>3869</v>
      </c>
      <c r="N1487" s="153">
        <v>39252.525000000001</v>
      </c>
      <c r="O1487" s="153">
        <v>39252.593055555553</v>
      </c>
      <c r="P1487" s="153">
        <v>39253.65625</v>
      </c>
      <c r="Q1487" s="153">
        <v>39253.722916666666</v>
      </c>
      <c r="R1487" t="s">
        <v>3868</v>
      </c>
      <c r="S1487" s="215">
        <f t="shared" si="249"/>
        <v>1.0631944444467081</v>
      </c>
      <c r="T1487" s="215">
        <f t="shared" si="253"/>
        <v>1.1979166666642413</v>
      </c>
      <c r="U1487">
        <f t="shared" si="251"/>
        <v>6.3791666666802485</v>
      </c>
      <c r="V1487">
        <v>1855.1</v>
      </c>
      <c r="W1487">
        <v>2388.34</v>
      </c>
      <c r="X1487" t="s">
        <v>3870</v>
      </c>
    </row>
    <row r="1488" spans="1:24">
      <c r="A1488" t="s">
        <v>18</v>
      </c>
      <c r="B1488" t="s">
        <v>3871</v>
      </c>
      <c r="C1488" t="s">
        <v>784</v>
      </c>
      <c r="D1488" t="s">
        <v>785</v>
      </c>
      <c r="E1488" t="s">
        <v>786</v>
      </c>
      <c r="F1488" t="s">
        <v>760</v>
      </c>
      <c r="G1488" t="s">
        <v>196</v>
      </c>
      <c r="H1488" t="s">
        <v>787</v>
      </c>
      <c r="I1488">
        <v>27</v>
      </c>
      <c r="J1488">
        <v>-91</v>
      </c>
      <c r="K1488" t="s">
        <v>788</v>
      </c>
      <c r="L1488">
        <f t="shared" si="252"/>
        <v>2007</v>
      </c>
      <c r="M1488" t="s">
        <v>3871</v>
      </c>
      <c r="N1488" s="153">
        <v>39251.003472222219</v>
      </c>
      <c r="O1488" s="153">
        <v>39251.050000000003</v>
      </c>
      <c r="P1488" s="153">
        <v>39251.787499999999</v>
      </c>
      <c r="Q1488" s="153">
        <v>39251.837500000001</v>
      </c>
      <c r="R1488" t="s">
        <v>3872</v>
      </c>
      <c r="S1488" s="215">
        <f t="shared" si="249"/>
        <v>0.73749999999563443</v>
      </c>
      <c r="T1488" s="215">
        <f t="shared" si="253"/>
        <v>0.83402777778246673</v>
      </c>
      <c r="U1488">
        <f t="shared" si="251"/>
        <v>4.4249999999738066</v>
      </c>
      <c r="V1488">
        <v>1907.12</v>
      </c>
      <c r="W1488">
        <v>2102.0300000000002</v>
      </c>
      <c r="X1488" t="s">
        <v>2595</v>
      </c>
    </row>
    <row r="1489" spans="1:24">
      <c r="A1489" t="s">
        <v>18</v>
      </c>
      <c r="B1489" t="s">
        <v>3873</v>
      </c>
      <c r="C1489" t="s">
        <v>784</v>
      </c>
      <c r="D1489" t="s">
        <v>785</v>
      </c>
      <c r="E1489" t="s">
        <v>786</v>
      </c>
      <c r="F1489" t="s">
        <v>760</v>
      </c>
      <c r="G1489" t="s">
        <v>196</v>
      </c>
      <c r="H1489" t="s">
        <v>787</v>
      </c>
      <c r="I1489">
        <v>27</v>
      </c>
      <c r="J1489">
        <v>-91</v>
      </c>
      <c r="K1489" t="s">
        <v>788</v>
      </c>
      <c r="L1489">
        <f t="shared" si="252"/>
        <v>2007</v>
      </c>
      <c r="M1489" t="s">
        <v>3873</v>
      </c>
      <c r="N1489" s="153">
        <v>39249.211805555555</v>
      </c>
      <c r="O1489" s="153">
        <v>39249.255555555559</v>
      </c>
      <c r="P1489" s="153">
        <v>39250.493750000001</v>
      </c>
      <c r="Q1489" s="153">
        <v>39250.534722222219</v>
      </c>
      <c r="R1489" t="s">
        <v>3874</v>
      </c>
      <c r="S1489" s="215">
        <f t="shared" si="249"/>
        <v>1.2381944444423425</v>
      </c>
      <c r="T1489" s="215">
        <f t="shared" si="253"/>
        <v>1.3229166666642413</v>
      </c>
      <c r="U1489">
        <f t="shared" si="251"/>
        <v>7.429166666654055</v>
      </c>
      <c r="V1489">
        <v>997.12</v>
      </c>
      <c r="W1489">
        <v>1282.9000000000001</v>
      </c>
      <c r="X1489" t="s">
        <v>2595</v>
      </c>
    </row>
    <row r="1490" spans="1:24">
      <c r="A1490" t="s">
        <v>18</v>
      </c>
      <c r="B1490" t="s">
        <v>3875</v>
      </c>
      <c r="C1490" t="s">
        <v>784</v>
      </c>
      <c r="D1490" t="s">
        <v>785</v>
      </c>
      <c r="E1490" t="s">
        <v>786</v>
      </c>
      <c r="F1490" t="s">
        <v>760</v>
      </c>
      <c r="G1490" t="s">
        <v>196</v>
      </c>
      <c r="H1490" t="s">
        <v>787</v>
      </c>
      <c r="I1490">
        <v>27</v>
      </c>
      <c r="J1490">
        <v>-91</v>
      </c>
      <c r="K1490" t="s">
        <v>788</v>
      </c>
      <c r="L1490">
        <f t="shared" si="252"/>
        <v>2007</v>
      </c>
      <c r="M1490" t="s">
        <v>3875</v>
      </c>
      <c r="N1490" s="153">
        <v>39247</v>
      </c>
      <c r="O1490" s="153">
        <v>39247.038194444445</v>
      </c>
      <c r="P1490" s="153">
        <v>39248.75277777778</v>
      </c>
      <c r="Q1490" s="153">
        <v>39248.798611111109</v>
      </c>
      <c r="R1490" t="s">
        <v>3865</v>
      </c>
      <c r="S1490" s="215">
        <f t="shared" si="249"/>
        <v>1.7145833333343035</v>
      </c>
      <c r="T1490" s="215">
        <f t="shared" si="253"/>
        <v>1.7986111111094942</v>
      </c>
      <c r="U1490">
        <f t="shared" si="251"/>
        <v>10.287500000005821</v>
      </c>
      <c r="V1490">
        <v>1362.55</v>
      </c>
      <c r="W1490">
        <v>1636.09</v>
      </c>
      <c r="X1490" t="s">
        <v>3876</v>
      </c>
    </row>
    <row r="1491" spans="1:24">
      <c r="A1491" t="s">
        <v>18</v>
      </c>
      <c r="B1491" t="s">
        <v>3877</v>
      </c>
      <c r="C1491" t="s">
        <v>784</v>
      </c>
      <c r="D1491" t="s">
        <v>785</v>
      </c>
      <c r="E1491" t="s">
        <v>786</v>
      </c>
      <c r="F1491" t="s">
        <v>760</v>
      </c>
      <c r="G1491" t="s">
        <v>196</v>
      </c>
      <c r="H1491" t="s">
        <v>787</v>
      </c>
      <c r="I1491">
        <v>27</v>
      </c>
      <c r="J1491">
        <v>-91</v>
      </c>
      <c r="K1491" t="s">
        <v>788</v>
      </c>
      <c r="L1491">
        <f t="shared" si="252"/>
        <v>2007</v>
      </c>
      <c r="M1491" t="s">
        <v>3877</v>
      </c>
      <c r="N1491" s="153">
        <v>39246.048611111109</v>
      </c>
      <c r="O1491" s="153">
        <v>39246.476388888892</v>
      </c>
      <c r="P1491" s="153">
        <v>39246.476388888892</v>
      </c>
      <c r="Q1491" s="153">
        <v>39246.507638888892</v>
      </c>
      <c r="R1491" t="s">
        <v>3878</v>
      </c>
      <c r="S1491" s="215">
        <f t="shared" si="249"/>
        <v>0</v>
      </c>
      <c r="T1491" s="215">
        <f t="shared" si="253"/>
        <v>0.45902777778246673</v>
      </c>
      <c r="U1491">
        <f t="shared" si="251"/>
        <v>0</v>
      </c>
      <c r="V1491">
        <v>995.24</v>
      </c>
      <c r="W1491">
        <v>1110.1400000000001</v>
      </c>
      <c r="X1491" t="s">
        <v>3879</v>
      </c>
    </row>
    <row r="1492" spans="1:24">
      <c r="A1492" t="s">
        <v>18</v>
      </c>
      <c r="B1492" t="s">
        <v>3880</v>
      </c>
      <c r="C1492" t="s">
        <v>784</v>
      </c>
      <c r="D1492" t="s">
        <v>785</v>
      </c>
      <c r="E1492" t="s">
        <v>786</v>
      </c>
      <c r="F1492" t="s">
        <v>760</v>
      </c>
      <c r="G1492" t="s">
        <v>196</v>
      </c>
      <c r="H1492" t="s">
        <v>787</v>
      </c>
      <c r="I1492">
        <v>27</v>
      </c>
      <c r="J1492">
        <v>-91</v>
      </c>
      <c r="K1492" t="s">
        <v>788</v>
      </c>
      <c r="L1492">
        <f t="shared" si="252"/>
        <v>2007</v>
      </c>
      <c r="M1492" t="s">
        <v>3880</v>
      </c>
      <c r="N1492" s="153">
        <v>39244.900694444441</v>
      </c>
      <c r="O1492" s="153">
        <v>39244.943055555559</v>
      </c>
      <c r="P1492" s="153">
        <v>39245.518750000003</v>
      </c>
      <c r="Q1492" s="153">
        <v>39245.552777777775</v>
      </c>
      <c r="R1492" t="s">
        <v>3881</v>
      </c>
      <c r="S1492" s="215">
        <f t="shared" si="249"/>
        <v>0.57569444444379769</v>
      </c>
      <c r="T1492" s="215">
        <f t="shared" si="253"/>
        <v>0.65208333333430346</v>
      </c>
      <c r="U1492">
        <f t="shared" si="251"/>
        <v>3.4541666666627862</v>
      </c>
      <c r="V1492">
        <v>948.96</v>
      </c>
      <c r="W1492">
        <v>975.88</v>
      </c>
      <c r="X1492" t="s">
        <v>3879</v>
      </c>
    </row>
    <row r="1493" spans="1:24">
      <c r="A1493" t="s">
        <v>18</v>
      </c>
      <c r="B1493" t="s">
        <v>3882</v>
      </c>
      <c r="C1493" t="s">
        <v>784</v>
      </c>
      <c r="D1493" t="s">
        <v>785</v>
      </c>
      <c r="E1493" t="s">
        <v>786</v>
      </c>
      <c r="F1493" t="s">
        <v>760</v>
      </c>
      <c r="G1493" t="s">
        <v>196</v>
      </c>
      <c r="H1493" t="s">
        <v>787</v>
      </c>
      <c r="I1493">
        <v>27</v>
      </c>
      <c r="J1493">
        <v>-91</v>
      </c>
      <c r="K1493" t="s">
        <v>788</v>
      </c>
      <c r="L1493">
        <f t="shared" si="252"/>
        <v>2007</v>
      </c>
      <c r="M1493" t="s">
        <v>3882</v>
      </c>
      <c r="N1493" s="153">
        <v>39242.699999999997</v>
      </c>
      <c r="O1493" s="153">
        <v>39242.769444444442</v>
      </c>
      <c r="P1493" s="153">
        <v>39244.118055555555</v>
      </c>
      <c r="Q1493" s="153">
        <v>39244.1875</v>
      </c>
      <c r="R1493" t="s">
        <v>3868</v>
      </c>
      <c r="S1493" s="215">
        <f t="shared" si="249"/>
        <v>1.3486111111124046</v>
      </c>
      <c r="T1493" s="215">
        <f t="shared" si="253"/>
        <v>1.4875000000029104</v>
      </c>
      <c r="U1493">
        <f t="shared" si="251"/>
        <v>8.0916666666744277</v>
      </c>
      <c r="V1493">
        <v>2178.27</v>
      </c>
      <c r="W1493">
        <v>2399.59</v>
      </c>
      <c r="X1493" t="s">
        <v>3883</v>
      </c>
    </row>
    <row r="1494" spans="1:24">
      <c r="A1494" t="s">
        <v>18</v>
      </c>
      <c r="B1494" t="s">
        <v>3884</v>
      </c>
      <c r="C1494" t="s">
        <v>784</v>
      </c>
      <c r="D1494" t="s">
        <v>785</v>
      </c>
      <c r="E1494" t="s">
        <v>786</v>
      </c>
      <c r="F1494" t="s">
        <v>760</v>
      </c>
      <c r="G1494" t="s">
        <v>196</v>
      </c>
      <c r="H1494" t="s">
        <v>787</v>
      </c>
      <c r="I1494">
        <v>27</v>
      </c>
      <c r="J1494">
        <v>-91</v>
      </c>
      <c r="K1494" t="s">
        <v>788</v>
      </c>
      <c r="L1494">
        <f t="shared" si="252"/>
        <v>2007</v>
      </c>
      <c r="M1494" t="s">
        <v>3884</v>
      </c>
      <c r="N1494" t="s">
        <v>3885</v>
      </c>
      <c r="O1494" s="153">
        <v>39240.584027777775</v>
      </c>
      <c r="P1494" s="153">
        <v>39242.165972222225</v>
      </c>
      <c r="Q1494" s="153">
        <v>39242.251388888886</v>
      </c>
      <c r="R1494" t="s">
        <v>3868</v>
      </c>
      <c r="S1494" s="215">
        <f t="shared" si="249"/>
        <v>1.5819444444496185</v>
      </c>
      <c r="T1494" s="215">
        <f t="shared" si="253"/>
        <v>1.7527777777722804</v>
      </c>
      <c r="U1494">
        <f t="shared" si="251"/>
        <v>9.4916666666977108</v>
      </c>
      <c r="V1494">
        <v>2169.1799999999998</v>
      </c>
      <c r="W1494">
        <v>2306.52</v>
      </c>
      <c r="X1494" t="s">
        <v>3886</v>
      </c>
    </row>
    <row r="1495" spans="1:24">
      <c r="A1495" t="s">
        <v>18</v>
      </c>
      <c r="B1495" t="s">
        <v>3887</v>
      </c>
      <c r="C1495" t="s">
        <v>781</v>
      </c>
      <c r="D1495" t="s">
        <v>488</v>
      </c>
      <c r="E1495" t="s">
        <v>782</v>
      </c>
      <c r="F1495" t="s">
        <v>783</v>
      </c>
      <c r="G1495" t="s">
        <v>206</v>
      </c>
      <c r="H1495" t="s">
        <v>3888</v>
      </c>
      <c r="I1495">
        <v>9.5</v>
      </c>
      <c r="J1495">
        <v>-104</v>
      </c>
      <c r="K1495">
        <v>13</v>
      </c>
      <c r="L1495">
        <f t="shared" si="252"/>
        <v>2007</v>
      </c>
      <c r="M1495" t="s">
        <v>3887</v>
      </c>
      <c r="N1495" t="s">
        <v>3889</v>
      </c>
      <c r="O1495" t="s">
        <v>3890</v>
      </c>
      <c r="P1495" t="s">
        <v>3891</v>
      </c>
      <c r="Q1495" t="s">
        <v>3892</v>
      </c>
      <c r="R1495" t="s">
        <v>3893</v>
      </c>
      <c r="S1495" s="215">
        <f t="shared" si="249"/>
        <v>3.2291666666715173</v>
      </c>
      <c r="T1495" s="215">
        <f t="shared" si="253"/>
        <v>3.3881944444437977</v>
      </c>
      <c r="U1495">
        <f t="shared" si="251"/>
        <v>19.375000000029104</v>
      </c>
      <c r="V1495">
        <v>2367.37</v>
      </c>
      <c r="W1495">
        <v>2643.02</v>
      </c>
      <c r="X1495" t="s">
        <v>3894</v>
      </c>
    </row>
    <row r="1496" spans="1:24">
      <c r="A1496" t="s">
        <v>18</v>
      </c>
      <c r="B1496" t="s">
        <v>3895</v>
      </c>
      <c r="C1496" t="s">
        <v>781</v>
      </c>
      <c r="D1496" t="s">
        <v>488</v>
      </c>
      <c r="E1496" t="s">
        <v>782</v>
      </c>
      <c r="F1496" t="s">
        <v>783</v>
      </c>
      <c r="G1496" t="s">
        <v>206</v>
      </c>
      <c r="H1496" t="s">
        <v>3888</v>
      </c>
      <c r="I1496">
        <v>9.5</v>
      </c>
      <c r="J1496">
        <v>-104</v>
      </c>
      <c r="K1496">
        <v>13</v>
      </c>
      <c r="L1496">
        <f t="shared" si="252"/>
        <v>2007</v>
      </c>
      <c r="M1496" t="s">
        <v>3895</v>
      </c>
      <c r="N1496" t="s">
        <v>3896</v>
      </c>
      <c r="O1496" t="s">
        <v>3897</v>
      </c>
      <c r="P1496" t="s">
        <v>3898</v>
      </c>
      <c r="Q1496" t="s">
        <v>3899</v>
      </c>
      <c r="R1496" t="s">
        <v>3900</v>
      </c>
      <c r="S1496" s="215">
        <f t="shared" si="249"/>
        <v>2.2527777777722804</v>
      </c>
      <c r="T1496" s="215">
        <f t="shared" si="253"/>
        <v>2.390972222223354</v>
      </c>
      <c r="U1496">
        <f t="shared" si="251"/>
        <v>13.516666666633682</v>
      </c>
      <c r="V1496">
        <v>2425.21</v>
      </c>
      <c r="W1496">
        <v>2795.1</v>
      </c>
      <c r="X1496" t="s">
        <v>3901</v>
      </c>
    </row>
    <row r="1497" spans="1:24">
      <c r="A1497" t="s">
        <v>18</v>
      </c>
      <c r="B1497" t="s">
        <v>3902</v>
      </c>
      <c r="C1497" t="s">
        <v>781</v>
      </c>
      <c r="D1497" t="s">
        <v>488</v>
      </c>
      <c r="E1497" t="s">
        <v>782</v>
      </c>
      <c r="F1497" t="s">
        <v>783</v>
      </c>
      <c r="G1497" t="s">
        <v>206</v>
      </c>
      <c r="H1497" t="s">
        <v>3888</v>
      </c>
      <c r="I1497">
        <v>9.5</v>
      </c>
      <c r="J1497">
        <v>-104</v>
      </c>
      <c r="K1497">
        <v>13</v>
      </c>
      <c r="L1497">
        <f t="shared" si="252"/>
        <v>2007</v>
      </c>
      <c r="M1497" t="s">
        <v>3902</v>
      </c>
      <c r="N1497" t="s">
        <v>3903</v>
      </c>
      <c r="O1497" t="s">
        <v>3904</v>
      </c>
      <c r="P1497" s="153">
        <v>39185.923611111109</v>
      </c>
      <c r="Q1497" s="153">
        <v>39186.023611111108</v>
      </c>
      <c r="R1497" t="s">
        <v>3905</v>
      </c>
      <c r="S1497" s="215">
        <f t="shared" si="249"/>
        <v>1.9708333333328483</v>
      </c>
      <c r="T1497" s="215">
        <f t="shared" si="253"/>
        <v>2.2479166666671517</v>
      </c>
      <c r="U1497">
        <f t="shared" si="251"/>
        <v>11.82499999999709</v>
      </c>
      <c r="V1497">
        <v>2531.44</v>
      </c>
      <c r="W1497">
        <v>2849.02</v>
      </c>
      <c r="X1497" t="s">
        <v>3901</v>
      </c>
    </row>
    <row r="1498" spans="1:24">
      <c r="A1498" t="s">
        <v>18</v>
      </c>
      <c r="B1498" t="s">
        <v>3906</v>
      </c>
      <c r="C1498" t="s">
        <v>781</v>
      </c>
      <c r="D1498" t="s">
        <v>488</v>
      </c>
      <c r="E1498" t="s">
        <v>782</v>
      </c>
      <c r="F1498" t="s">
        <v>783</v>
      </c>
      <c r="G1498" t="s">
        <v>206</v>
      </c>
      <c r="H1498" t="s">
        <v>3888</v>
      </c>
      <c r="I1498">
        <v>9.5</v>
      </c>
      <c r="J1498">
        <v>-104</v>
      </c>
      <c r="K1498">
        <v>13</v>
      </c>
      <c r="L1498">
        <f t="shared" si="252"/>
        <v>2007</v>
      </c>
      <c r="M1498" t="s">
        <v>3906</v>
      </c>
      <c r="N1498" t="s">
        <v>3907</v>
      </c>
      <c r="O1498" t="s">
        <v>3908</v>
      </c>
      <c r="P1498" t="s">
        <v>3909</v>
      </c>
      <c r="Q1498" t="s">
        <v>3910</v>
      </c>
      <c r="R1498" t="s">
        <v>3905</v>
      </c>
      <c r="S1498" s="215">
        <f t="shared" si="249"/>
        <v>4.0083333333313931</v>
      </c>
      <c r="T1498" s="215">
        <f t="shared" si="253"/>
        <v>4.1888888888861402</v>
      </c>
      <c r="U1498">
        <f t="shared" si="251"/>
        <v>24.049999999988358</v>
      </c>
      <c r="V1498">
        <v>2335.9499999999998</v>
      </c>
      <c r="W1498">
        <v>2811.77</v>
      </c>
      <c r="X1498" t="s">
        <v>3911</v>
      </c>
    </row>
    <row r="1499" spans="1:24">
      <c r="A1499" t="s">
        <v>18</v>
      </c>
      <c r="B1499" t="s">
        <v>3912</v>
      </c>
      <c r="C1499" t="s">
        <v>781</v>
      </c>
      <c r="D1499" t="s">
        <v>488</v>
      </c>
      <c r="E1499" t="s">
        <v>782</v>
      </c>
      <c r="F1499" t="s">
        <v>783</v>
      </c>
      <c r="G1499" t="s">
        <v>206</v>
      </c>
      <c r="H1499" t="s">
        <v>3888</v>
      </c>
      <c r="I1499">
        <v>9.5</v>
      </c>
      <c r="J1499">
        <v>-104</v>
      </c>
      <c r="K1499">
        <v>13</v>
      </c>
      <c r="L1499">
        <f t="shared" si="252"/>
        <v>2007</v>
      </c>
      <c r="M1499" t="s">
        <v>3912</v>
      </c>
      <c r="N1499" t="s">
        <v>3913</v>
      </c>
      <c r="O1499" t="s">
        <v>3914</v>
      </c>
      <c r="P1499" t="s">
        <v>3915</v>
      </c>
      <c r="Q1499" t="s">
        <v>3916</v>
      </c>
      <c r="R1499" t="s">
        <v>3905</v>
      </c>
      <c r="S1499" s="215">
        <f t="shared" si="249"/>
        <v>0.63981481481459923</v>
      </c>
      <c r="T1499" s="215">
        <f t="shared" si="253"/>
        <v>0.91466435185429873</v>
      </c>
      <c r="U1499">
        <f t="shared" si="251"/>
        <v>3.8388888888875954</v>
      </c>
      <c r="V1499">
        <v>2385.81</v>
      </c>
      <c r="W1499">
        <v>2795.55</v>
      </c>
      <c r="X1499" t="s">
        <v>3901</v>
      </c>
    </row>
    <row r="1500" spans="1:24">
      <c r="A1500" t="s">
        <v>18</v>
      </c>
      <c r="B1500" t="s">
        <v>3917</v>
      </c>
      <c r="C1500" t="s">
        <v>774</v>
      </c>
      <c r="D1500" t="s">
        <v>775</v>
      </c>
      <c r="E1500" t="s">
        <v>776</v>
      </c>
      <c r="F1500" t="s">
        <v>777</v>
      </c>
      <c r="G1500" t="s">
        <v>222</v>
      </c>
      <c r="H1500" t="s">
        <v>778</v>
      </c>
      <c r="I1500">
        <v>14.75</v>
      </c>
      <c r="J1500">
        <v>-45.98</v>
      </c>
      <c r="K1500">
        <v>23</v>
      </c>
      <c r="L1500">
        <f t="shared" si="252"/>
        <v>2007</v>
      </c>
      <c r="M1500" t="s">
        <v>3917</v>
      </c>
      <c r="N1500" t="s">
        <v>3918</v>
      </c>
      <c r="O1500" t="s">
        <v>3919</v>
      </c>
      <c r="P1500" s="153">
        <v>39120.751388888886</v>
      </c>
      <c r="Q1500" t="s">
        <v>3920</v>
      </c>
      <c r="R1500" t="s">
        <v>3921</v>
      </c>
      <c r="S1500" s="215">
        <v>0.10555555555038154</v>
      </c>
      <c r="T1500" s="215">
        <v>0.24305555555474712</v>
      </c>
      <c r="U1500">
        <f t="shared" si="251"/>
        <v>0.63333333330228925</v>
      </c>
      <c r="V1500">
        <v>3017.71</v>
      </c>
      <c r="W1500">
        <v>3044.26</v>
      </c>
      <c r="X1500" t="s">
        <v>744</v>
      </c>
    </row>
    <row r="1501" spans="1:24">
      <c r="A1501" t="s">
        <v>18</v>
      </c>
      <c r="B1501" t="s">
        <v>3922</v>
      </c>
      <c r="C1501" t="s">
        <v>774</v>
      </c>
      <c r="D1501" t="s">
        <v>775</v>
      </c>
      <c r="E1501" t="s">
        <v>776</v>
      </c>
      <c r="F1501" t="s">
        <v>777</v>
      </c>
      <c r="G1501" t="s">
        <v>222</v>
      </c>
      <c r="H1501" t="s">
        <v>778</v>
      </c>
      <c r="I1501">
        <v>14.75</v>
      </c>
      <c r="J1501">
        <v>-45.98</v>
      </c>
      <c r="K1501">
        <v>23</v>
      </c>
      <c r="L1501">
        <f t="shared" si="252"/>
        <v>2007</v>
      </c>
      <c r="M1501" t="s">
        <v>3922</v>
      </c>
      <c r="N1501" t="s">
        <v>3923</v>
      </c>
      <c r="O1501" t="s">
        <v>3924</v>
      </c>
      <c r="P1501" s="153">
        <v>39119.915972222225</v>
      </c>
      <c r="Q1501" t="s">
        <v>3925</v>
      </c>
      <c r="R1501" t="s">
        <v>3921</v>
      </c>
      <c r="S1501" s="215">
        <v>0.36666666666860692</v>
      </c>
      <c r="T1501" s="215">
        <v>0.51041666667151731</v>
      </c>
      <c r="U1501">
        <f t="shared" si="251"/>
        <v>2.2000000000116415</v>
      </c>
      <c r="V1501">
        <v>2913.55</v>
      </c>
      <c r="W1501">
        <v>3053.93</v>
      </c>
      <c r="X1501" t="s">
        <v>744</v>
      </c>
    </row>
    <row r="1502" spans="1:24">
      <c r="A1502" t="s">
        <v>18</v>
      </c>
      <c r="B1502" t="s">
        <v>3926</v>
      </c>
      <c r="C1502" t="s">
        <v>774</v>
      </c>
      <c r="D1502" t="s">
        <v>775</v>
      </c>
      <c r="E1502" t="s">
        <v>776</v>
      </c>
      <c r="F1502" t="s">
        <v>777</v>
      </c>
      <c r="G1502" t="s">
        <v>222</v>
      </c>
      <c r="H1502" t="s">
        <v>778</v>
      </c>
      <c r="I1502">
        <v>14.75</v>
      </c>
      <c r="J1502">
        <v>-45.98</v>
      </c>
      <c r="K1502">
        <v>23</v>
      </c>
      <c r="L1502">
        <f t="shared" si="252"/>
        <v>2007</v>
      </c>
      <c r="M1502" t="s">
        <v>3926</v>
      </c>
      <c r="N1502" t="s">
        <v>3927</v>
      </c>
      <c r="O1502" t="s">
        <v>3928</v>
      </c>
      <c r="P1502" s="153">
        <v>39118.919444444444</v>
      </c>
      <c r="Q1502" t="s">
        <v>3929</v>
      </c>
      <c r="R1502" t="s">
        <v>3921</v>
      </c>
      <c r="S1502" s="215">
        <v>0.37222222222044365</v>
      </c>
      <c r="T1502" s="215">
        <v>0.51458333333721384</v>
      </c>
      <c r="U1502">
        <f t="shared" si="251"/>
        <v>2.2333333333226619</v>
      </c>
      <c r="V1502">
        <v>2998.34</v>
      </c>
      <c r="W1502">
        <v>3050.04</v>
      </c>
      <c r="X1502" t="s">
        <v>744</v>
      </c>
    </row>
    <row r="1503" spans="1:24">
      <c r="A1503" t="s">
        <v>18</v>
      </c>
      <c r="B1503" t="s">
        <v>3930</v>
      </c>
      <c r="C1503" t="s">
        <v>774</v>
      </c>
      <c r="D1503" t="s">
        <v>775</v>
      </c>
      <c r="E1503" t="s">
        <v>776</v>
      </c>
      <c r="F1503" t="s">
        <v>777</v>
      </c>
      <c r="G1503" t="s">
        <v>222</v>
      </c>
      <c r="H1503" t="s">
        <v>778</v>
      </c>
      <c r="I1503">
        <v>14.75</v>
      </c>
      <c r="J1503">
        <v>-45.98</v>
      </c>
      <c r="K1503">
        <v>23</v>
      </c>
      <c r="L1503">
        <f t="shared" ref="L1503:L1510" si="254">YEAR(N1503)</f>
        <v>2007</v>
      </c>
      <c r="M1503" t="s">
        <v>3930</v>
      </c>
      <c r="N1503" t="s">
        <v>3931</v>
      </c>
      <c r="O1503" t="s">
        <v>3932</v>
      </c>
      <c r="P1503" s="153">
        <v>39117.893055555556</v>
      </c>
      <c r="Q1503" t="s">
        <v>3933</v>
      </c>
      <c r="R1503" t="s">
        <v>3921</v>
      </c>
      <c r="S1503" s="215">
        <v>0.80833333333430346</v>
      </c>
      <c r="T1503" s="215">
        <v>0.95069444444379769</v>
      </c>
      <c r="U1503">
        <f t="shared" si="251"/>
        <v>4.8500000000058208</v>
      </c>
      <c r="V1503">
        <v>2923.63</v>
      </c>
      <c r="W1503">
        <v>3044.33</v>
      </c>
      <c r="X1503" t="s">
        <v>744</v>
      </c>
    </row>
    <row r="1504" spans="1:24">
      <c r="A1504" t="s">
        <v>18</v>
      </c>
      <c r="B1504" t="s">
        <v>3934</v>
      </c>
      <c r="C1504" t="s">
        <v>774</v>
      </c>
      <c r="D1504" t="s">
        <v>775</v>
      </c>
      <c r="E1504" t="s">
        <v>776</v>
      </c>
      <c r="F1504" t="s">
        <v>777</v>
      </c>
      <c r="G1504" t="s">
        <v>222</v>
      </c>
      <c r="H1504" t="s">
        <v>778</v>
      </c>
      <c r="I1504">
        <v>14.75</v>
      </c>
      <c r="J1504">
        <v>-45.98</v>
      </c>
      <c r="K1504">
        <v>23</v>
      </c>
      <c r="L1504">
        <f t="shared" si="254"/>
        <v>2007</v>
      </c>
      <c r="M1504" t="s">
        <v>3934</v>
      </c>
      <c r="N1504" t="s">
        <v>3935</v>
      </c>
      <c r="O1504" t="s">
        <v>3936</v>
      </c>
      <c r="P1504" s="153">
        <v>39116.456250000003</v>
      </c>
      <c r="Q1504" t="s">
        <v>3937</v>
      </c>
      <c r="R1504" t="s">
        <v>3921</v>
      </c>
      <c r="S1504" s="215">
        <v>0.39583333333575865</v>
      </c>
      <c r="T1504" s="215">
        <v>0.53402777777228039</v>
      </c>
      <c r="U1504">
        <f t="shared" si="251"/>
        <v>2.3750000000145519</v>
      </c>
      <c r="V1504">
        <v>3010.65</v>
      </c>
      <c r="W1504">
        <v>3045.84</v>
      </c>
      <c r="X1504" t="s">
        <v>744</v>
      </c>
    </row>
    <row r="1505" spans="1:24">
      <c r="A1505" t="s">
        <v>18</v>
      </c>
      <c r="B1505" t="s">
        <v>3938</v>
      </c>
      <c r="C1505" t="s">
        <v>774</v>
      </c>
      <c r="D1505" t="s">
        <v>775</v>
      </c>
      <c r="E1505" t="s">
        <v>776</v>
      </c>
      <c r="F1505" t="s">
        <v>777</v>
      </c>
      <c r="G1505" t="s">
        <v>222</v>
      </c>
      <c r="H1505" t="s">
        <v>778</v>
      </c>
      <c r="I1505">
        <v>14.75</v>
      </c>
      <c r="J1505">
        <v>-45.98</v>
      </c>
      <c r="K1505">
        <v>23</v>
      </c>
      <c r="L1505">
        <f t="shared" si="254"/>
        <v>2007</v>
      </c>
      <c r="M1505" t="s">
        <v>3938</v>
      </c>
      <c r="N1505" t="s">
        <v>3939</v>
      </c>
      <c r="O1505" t="s">
        <v>3940</v>
      </c>
      <c r="P1505" s="153">
        <v>39115.421527777777</v>
      </c>
      <c r="Q1505" t="s">
        <v>3941</v>
      </c>
      <c r="R1505" t="s">
        <v>3921</v>
      </c>
      <c r="S1505" s="215">
        <v>0.86041666666278616</v>
      </c>
      <c r="T1505" s="215">
        <v>1.0104166666715173</v>
      </c>
      <c r="U1505">
        <f t="shared" si="251"/>
        <v>5.1624999999767169</v>
      </c>
      <c r="V1505">
        <v>2979.88</v>
      </c>
      <c r="W1505">
        <v>3049.01</v>
      </c>
      <c r="X1505" t="s">
        <v>3942</v>
      </c>
    </row>
    <row r="1506" spans="1:24">
      <c r="A1506" t="s">
        <v>18</v>
      </c>
      <c r="B1506" t="s">
        <v>3943</v>
      </c>
      <c r="C1506" t="s">
        <v>774</v>
      </c>
      <c r="D1506" t="s">
        <v>775</v>
      </c>
      <c r="E1506" t="s">
        <v>776</v>
      </c>
      <c r="F1506" t="s">
        <v>777</v>
      </c>
      <c r="G1506" t="s">
        <v>222</v>
      </c>
      <c r="H1506" t="s">
        <v>778</v>
      </c>
      <c r="I1506">
        <v>14.75</v>
      </c>
      <c r="J1506">
        <v>-45.98</v>
      </c>
      <c r="K1506">
        <v>23</v>
      </c>
      <c r="L1506">
        <f t="shared" si="254"/>
        <v>2007</v>
      </c>
      <c r="M1506" t="s">
        <v>3943</v>
      </c>
      <c r="N1506" t="s">
        <v>3944</v>
      </c>
      <c r="O1506" t="s">
        <v>3945</v>
      </c>
      <c r="P1506" t="s">
        <v>3946</v>
      </c>
      <c r="Q1506" t="s">
        <v>3947</v>
      </c>
      <c r="R1506" t="s">
        <v>3921</v>
      </c>
      <c r="S1506" s="215">
        <v>0.38541666666424135</v>
      </c>
      <c r="T1506" s="215">
        <v>0.51597222222335404</v>
      </c>
      <c r="U1506">
        <f t="shared" si="251"/>
        <v>2.3124999999854481</v>
      </c>
      <c r="V1506">
        <v>2931.06</v>
      </c>
      <c r="W1506">
        <v>2992.33</v>
      </c>
      <c r="X1506" t="s">
        <v>744</v>
      </c>
    </row>
    <row r="1507" spans="1:24">
      <c r="A1507" t="s">
        <v>18</v>
      </c>
      <c r="B1507" t="s">
        <v>3948</v>
      </c>
      <c r="C1507" t="s">
        <v>774</v>
      </c>
      <c r="D1507" t="s">
        <v>775</v>
      </c>
      <c r="E1507" t="s">
        <v>776</v>
      </c>
      <c r="F1507" t="s">
        <v>777</v>
      </c>
      <c r="G1507" t="s">
        <v>222</v>
      </c>
      <c r="H1507" t="s">
        <v>778</v>
      </c>
      <c r="I1507">
        <v>14.75</v>
      </c>
      <c r="J1507">
        <v>-45.98</v>
      </c>
      <c r="K1507">
        <v>23</v>
      </c>
      <c r="L1507">
        <f t="shared" si="254"/>
        <v>2007</v>
      </c>
      <c r="M1507" t="s">
        <v>3948</v>
      </c>
      <c r="N1507" t="s">
        <v>3949</v>
      </c>
      <c r="O1507" t="s">
        <v>3950</v>
      </c>
      <c r="P1507" t="s">
        <v>3951</v>
      </c>
      <c r="Q1507" t="s">
        <v>3952</v>
      </c>
      <c r="R1507" t="s">
        <v>3921</v>
      </c>
      <c r="S1507" s="215">
        <v>0.28263888888614019</v>
      </c>
      <c r="T1507" s="215">
        <v>0.43819444444670808</v>
      </c>
      <c r="U1507">
        <f t="shared" si="251"/>
        <v>1.6958333333168412</v>
      </c>
      <c r="V1507">
        <v>2981.18</v>
      </c>
      <c r="W1507">
        <v>3050.34</v>
      </c>
      <c r="X1507" t="s">
        <v>744</v>
      </c>
    </row>
    <row r="1508" spans="1:24">
      <c r="A1508" t="s">
        <v>18</v>
      </c>
      <c r="B1508" t="s">
        <v>3953</v>
      </c>
      <c r="C1508" t="s">
        <v>774</v>
      </c>
      <c r="D1508" t="s">
        <v>775</v>
      </c>
      <c r="E1508" t="s">
        <v>776</v>
      </c>
      <c r="F1508" t="s">
        <v>777</v>
      </c>
      <c r="G1508" t="s">
        <v>222</v>
      </c>
      <c r="H1508" t="s">
        <v>778</v>
      </c>
      <c r="I1508">
        <v>14.75</v>
      </c>
      <c r="J1508">
        <v>-45.98</v>
      </c>
      <c r="K1508">
        <v>23</v>
      </c>
      <c r="L1508">
        <f t="shared" si="254"/>
        <v>2007</v>
      </c>
      <c r="M1508" t="s">
        <v>3953</v>
      </c>
      <c r="N1508" t="s">
        <v>3954</v>
      </c>
      <c r="O1508" t="s">
        <v>3955</v>
      </c>
      <c r="P1508" t="s">
        <v>3956</v>
      </c>
      <c r="Q1508" t="s">
        <v>3957</v>
      </c>
      <c r="R1508" t="s">
        <v>3921</v>
      </c>
      <c r="S1508" s="215">
        <v>0.34722222221898846</v>
      </c>
      <c r="T1508" s="215">
        <v>0.49652777778101154</v>
      </c>
      <c r="U1508">
        <f t="shared" si="251"/>
        <v>2.0833333333139308</v>
      </c>
      <c r="V1508">
        <v>2993.28</v>
      </c>
      <c r="W1508">
        <v>3046.66</v>
      </c>
      <c r="X1508" t="s">
        <v>744</v>
      </c>
    </row>
    <row r="1509" spans="1:24">
      <c r="A1509" t="s">
        <v>18</v>
      </c>
      <c r="B1509" t="s">
        <v>3958</v>
      </c>
      <c r="C1509" t="s">
        <v>774</v>
      </c>
      <c r="D1509" t="s">
        <v>775</v>
      </c>
      <c r="E1509" t="s">
        <v>776</v>
      </c>
      <c r="F1509" t="s">
        <v>777</v>
      </c>
      <c r="G1509" t="s">
        <v>222</v>
      </c>
      <c r="H1509" t="s">
        <v>778</v>
      </c>
      <c r="I1509">
        <v>14.75</v>
      </c>
      <c r="J1509">
        <v>-45.98</v>
      </c>
      <c r="K1509">
        <v>23</v>
      </c>
      <c r="L1509">
        <f t="shared" si="254"/>
        <v>2007</v>
      </c>
      <c r="M1509" t="s">
        <v>3958</v>
      </c>
      <c r="N1509" t="s">
        <v>3959</v>
      </c>
      <c r="O1509" t="s">
        <v>3960</v>
      </c>
      <c r="P1509" t="s">
        <v>3961</v>
      </c>
      <c r="Q1509" t="s">
        <v>3962</v>
      </c>
      <c r="R1509" t="s">
        <v>3921</v>
      </c>
      <c r="S1509" s="215">
        <v>0.25</v>
      </c>
      <c r="T1509" s="215">
        <v>0.40277777778101154</v>
      </c>
      <c r="U1509">
        <f t="shared" si="251"/>
        <v>1.5</v>
      </c>
      <c r="V1509">
        <v>3020.29</v>
      </c>
      <c r="W1509">
        <v>3045.61</v>
      </c>
      <c r="X1509" t="s">
        <v>3963</v>
      </c>
    </row>
    <row r="1510" spans="1:24">
      <c r="A1510" t="s">
        <v>18</v>
      </c>
      <c r="B1510" t="s">
        <v>3964</v>
      </c>
      <c r="C1510" t="s">
        <v>774</v>
      </c>
      <c r="D1510" t="s">
        <v>775</v>
      </c>
      <c r="E1510" t="s">
        <v>776</v>
      </c>
      <c r="F1510" t="s">
        <v>777</v>
      </c>
      <c r="G1510" t="s">
        <v>222</v>
      </c>
      <c r="H1510" t="s">
        <v>778</v>
      </c>
      <c r="I1510">
        <v>14.75</v>
      </c>
      <c r="J1510">
        <v>-45.98</v>
      </c>
      <c r="K1510">
        <v>23</v>
      </c>
      <c r="L1510">
        <f t="shared" si="254"/>
        <v>2007</v>
      </c>
      <c r="M1510" t="s">
        <v>3964</v>
      </c>
      <c r="N1510" t="s">
        <v>3965</v>
      </c>
      <c r="O1510" t="s">
        <v>3966</v>
      </c>
      <c r="P1510" t="s">
        <v>3967</v>
      </c>
      <c r="Q1510" t="s">
        <v>3968</v>
      </c>
      <c r="R1510" t="s">
        <v>3921</v>
      </c>
      <c r="S1510" s="215">
        <v>0.21458333333430346</v>
      </c>
      <c r="T1510" s="215">
        <v>0.35833333333721384</v>
      </c>
      <c r="U1510">
        <f t="shared" si="251"/>
        <v>1.2875000000058208</v>
      </c>
      <c r="V1510">
        <v>3001.83</v>
      </c>
      <c r="W1510">
        <v>3044.15</v>
      </c>
      <c r="X1510" t="s">
        <v>3969</v>
      </c>
    </row>
    <row r="1511" spans="1:24">
      <c r="A1511" t="s">
        <v>18</v>
      </c>
      <c r="B1511" t="s">
        <v>3970</v>
      </c>
      <c r="C1511" t="s">
        <v>767</v>
      </c>
      <c r="D1511" t="s">
        <v>672</v>
      </c>
      <c r="E1511" t="s">
        <v>768</v>
      </c>
      <c r="F1511" t="s">
        <v>769</v>
      </c>
      <c r="G1511" t="s">
        <v>249</v>
      </c>
      <c r="H1511" t="s">
        <v>3971</v>
      </c>
      <c r="I1511">
        <v>21.3</v>
      </c>
      <c r="J1511">
        <v>-159.4</v>
      </c>
      <c r="K1511">
        <v>4</v>
      </c>
      <c r="L1511" t="s">
        <v>761</v>
      </c>
      <c r="M1511" t="s">
        <v>3970</v>
      </c>
      <c r="N1511" t="s">
        <v>3972</v>
      </c>
      <c r="O1511" t="s">
        <v>3973</v>
      </c>
      <c r="P1511" t="s">
        <v>3974</v>
      </c>
      <c r="Q1511" t="s">
        <v>3975</v>
      </c>
      <c r="R1511" t="s">
        <v>3976</v>
      </c>
      <c r="S1511" s="215">
        <f t="shared" ref="S1511:S1574" si="255">P1511 - O1511</f>
        <v>0.35486111111094942</v>
      </c>
      <c r="T1511" s="215">
        <f t="shared" ref="T1511:T1574" si="256">Q1511 - N1511</f>
        <v>0.49583333333430346</v>
      </c>
      <c r="U1511">
        <f t="shared" si="251"/>
        <v>2.1291666666656965</v>
      </c>
      <c r="V1511">
        <v>0</v>
      </c>
      <c r="W1511">
        <v>3433.1</v>
      </c>
      <c r="X1511"/>
    </row>
    <row r="1512" spans="1:24">
      <c r="A1512" t="s">
        <v>18</v>
      </c>
      <c r="B1512" t="s">
        <v>3977</v>
      </c>
      <c r="C1512" t="s">
        <v>767</v>
      </c>
      <c r="D1512" t="s">
        <v>672</v>
      </c>
      <c r="E1512" t="s">
        <v>768</v>
      </c>
      <c r="F1512" t="s">
        <v>769</v>
      </c>
      <c r="G1512" t="s">
        <v>249</v>
      </c>
      <c r="H1512" t="s">
        <v>3978</v>
      </c>
      <c r="I1512">
        <v>21.9</v>
      </c>
      <c r="J1512">
        <v>-158.30000000000001</v>
      </c>
      <c r="K1512">
        <v>4</v>
      </c>
      <c r="L1512" t="s">
        <v>761</v>
      </c>
      <c r="M1512" t="s">
        <v>3977</v>
      </c>
      <c r="N1512" t="s">
        <v>3979</v>
      </c>
      <c r="O1512" t="s">
        <v>3980</v>
      </c>
      <c r="P1512" t="s">
        <v>3981</v>
      </c>
      <c r="Q1512" t="s">
        <v>3982</v>
      </c>
      <c r="R1512" t="s">
        <v>3983</v>
      </c>
      <c r="S1512" s="215">
        <f t="shared" si="255"/>
        <v>0.17708333332848269</v>
      </c>
      <c r="T1512" s="215">
        <f t="shared" si="256"/>
        <v>0.36944444444088731</v>
      </c>
      <c r="U1512">
        <f t="shared" si="251"/>
        <v>1.0624999999708962</v>
      </c>
      <c r="V1512">
        <v>0</v>
      </c>
      <c r="W1512">
        <v>3066.43</v>
      </c>
      <c r="X1512" t="s">
        <v>3984</v>
      </c>
    </row>
    <row r="1513" spans="1:24">
      <c r="A1513" t="s">
        <v>18</v>
      </c>
      <c r="B1513" t="s">
        <v>3985</v>
      </c>
      <c r="C1513" t="s">
        <v>767</v>
      </c>
      <c r="D1513" t="s">
        <v>672</v>
      </c>
      <c r="E1513" t="s">
        <v>768</v>
      </c>
      <c r="F1513" t="s">
        <v>769</v>
      </c>
      <c r="G1513" t="s">
        <v>249</v>
      </c>
      <c r="H1513" t="s">
        <v>3277</v>
      </c>
      <c r="I1513">
        <v>22.7</v>
      </c>
      <c r="J1513">
        <v>-158.05000000000001</v>
      </c>
      <c r="K1513">
        <v>4</v>
      </c>
      <c r="L1513" t="s">
        <v>761</v>
      </c>
      <c r="M1513" t="s">
        <v>3985</v>
      </c>
      <c r="N1513" t="s">
        <v>3986</v>
      </c>
      <c r="O1513" t="s">
        <v>3987</v>
      </c>
      <c r="P1513" t="s">
        <v>3988</v>
      </c>
      <c r="Q1513" t="s">
        <v>3989</v>
      </c>
      <c r="R1513" t="s">
        <v>3990</v>
      </c>
      <c r="S1513" s="215">
        <f t="shared" si="255"/>
        <v>6.8750000005820766E-2</v>
      </c>
      <c r="T1513" s="215">
        <f t="shared" si="256"/>
        <v>0.30000000000291038</v>
      </c>
      <c r="U1513">
        <f t="shared" si="251"/>
        <v>0.4125000000349246</v>
      </c>
      <c r="V1513">
        <v>0</v>
      </c>
      <c r="W1513">
        <v>4729.97</v>
      </c>
      <c r="X1513" t="s">
        <v>3991</v>
      </c>
    </row>
    <row r="1514" spans="1:24">
      <c r="A1514" t="s">
        <v>18</v>
      </c>
      <c r="B1514" t="s">
        <v>3992</v>
      </c>
      <c r="C1514" t="s">
        <v>767</v>
      </c>
      <c r="D1514" t="s">
        <v>672</v>
      </c>
      <c r="E1514" t="s">
        <v>768</v>
      </c>
      <c r="F1514" t="s">
        <v>769</v>
      </c>
      <c r="G1514" t="s">
        <v>249</v>
      </c>
      <c r="H1514" t="s">
        <v>3993</v>
      </c>
      <c r="I1514">
        <v>21.4</v>
      </c>
      <c r="J1514">
        <v>-158.32</v>
      </c>
      <c r="K1514">
        <v>4</v>
      </c>
      <c r="L1514" t="s">
        <v>761</v>
      </c>
      <c r="M1514" t="s">
        <v>3992</v>
      </c>
      <c r="N1514" t="s">
        <v>3994</v>
      </c>
      <c r="O1514" t="s">
        <v>3995</v>
      </c>
      <c r="P1514" t="s">
        <v>3996</v>
      </c>
      <c r="Q1514" t="s">
        <v>3997</v>
      </c>
      <c r="R1514" t="s">
        <v>3998</v>
      </c>
      <c r="S1514" s="215">
        <f t="shared" si="255"/>
        <v>2.2222222229174804E-2</v>
      </c>
      <c r="T1514" s="215">
        <f t="shared" si="256"/>
        <v>0.21805555555329192</v>
      </c>
      <c r="U1514">
        <f t="shared" si="251"/>
        <v>0.13333333337504882</v>
      </c>
      <c r="V1514">
        <v>0</v>
      </c>
      <c r="W1514">
        <v>1103.75</v>
      </c>
      <c r="X1514" t="s">
        <v>3999</v>
      </c>
    </row>
    <row r="1515" spans="1:24">
      <c r="A1515" t="s">
        <v>18</v>
      </c>
      <c r="B1515" t="s">
        <v>4000</v>
      </c>
      <c r="C1515" t="s">
        <v>763</v>
      </c>
      <c r="D1515" t="s">
        <v>231</v>
      </c>
      <c r="E1515" t="s">
        <v>764</v>
      </c>
      <c r="F1515" t="s">
        <v>765</v>
      </c>
      <c r="G1515" t="s">
        <v>249</v>
      </c>
      <c r="H1515" t="s">
        <v>4001</v>
      </c>
      <c r="I1515">
        <v>18.920000000000002</v>
      </c>
      <c r="J1515">
        <v>-155.27000000000001</v>
      </c>
      <c r="K1515">
        <f t="shared" ref="K1515:K1546" si="257">INT(((180 + J1515) / 6) + 1)</f>
        <v>5</v>
      </c>
      <c r="L1515" t="s">
        <v>761</v>
      </c>
      <c r="M1515" t="s">
        <v>4000</v>
      </c>
      <c r="N1515" t="s">
        <v>4002</v>
      </c>
      <c r="O1515" t="s">
        <v>4003</v>
      </c>
      <c r="P1515" t="s">
        <v>4004</v>
      </c>
      <c r="Q1515" t="s">
        <v>4005</v>
      </c>
      <c r="R1515" t="s">
        <v>4006</v>
      </c>
      <c r="S1515" s="215">
        <f t="shared" si="255"/>
        <v>1.0124999999970896</v>
      </c>
      <c r="T1515" s="215">
        <f t="shared" si="256"/>
        <v>1.2291666666642413</v>
      </c>
      <c r="U1515">
        <f t="shared" si="251"/>
        <v>6.0749999999825377</v>
      </c>
      <c r="V1515">
        <v>0</v>
      </c>
      <c r="W1515">
        <v>2672.82</v>
      </c>
      <c r="X1515" t="s">
        <v>4007</v>
      </c>
    </row>
    <row r="1516" spans="1:24">
      <c r="A1516" t="s">
        <v>18</v>
      </c>
      <c r="B1516" t="s">
        <v>4008</v>
      </c>
      <c r="C1516" t="s">
        <v>763</v>
      </c>
      <c r="D1516" t="s">
        <v>231</v>
      </c>
      <c r="E1516" t="s">
        <v>764</v>
      </c>
      <c r="F1516" t="s">
        <v>765</v>
      </c>
      <c r="G1516" t="s">
        <v>249</v>
      </c>
      <c r="H1516" t="s">
        <v>2923</v>
      </c>
      <c r="I1516">
        <v>18.920000000000002</v>
      </c>
      <c r="J1516">
        <v>-155.27000000000001</v>
      </c>
      <c r="K1516">
        <f t="shared" si="257"/>
        <v>5</v>
      </c>
      <c r="L1516" t="s">
        <v>761</v>
      </c>
      <c r="M1516" t="s">
        <v>4008</v>
      </c>
      <c r="N1516" t="s">
        <v>4009</v>
      </c>
      <c r="O1516" t="s">
        <v>4010</v>
      </c>
      <c r="P1516" t="s">
        <v>4011</v>
      </c>
      <c r="Q1516" t="s">
        <v>4012</v>
      </c>
      <c r="R1516" t="s">
        <v>2923</v>
      </c>
      <c r="S1516" s="215">
        <f t="shared" si="255"/>
        <v>0.87291666666715173</v>
      </c>
      <c r="T1516" s="215">
        <f t="shared" si="256"/>
        <v>0.93472222222771961</v>
      </c>
      <c r="U1516">
        <f t="shared" si="251"/>
        <v>5.2375000000029104</v>
      </c>
      <c r="V1516">
        <v>0</v>
      </c>
      <c r="W1516">
        <v>1191.54</v>
      </c>
      <c r="X1516" t="s">
        <v>4013</v>
      </c>
    </row>
    <row r="1517" spans="1:24">
      <c r="A1517" t="s">
        <v>18</v>
      </c>
      <c r="B1517" t="s">
        <v>4014</v>
      </c>
      <c r="C1517" t="s">
        <v>763</v>
      </c>
      <c r="D1517" t="s">
        <v>231</v>
      </c>
      <c r="E1517" t="s">
        <v>764</v>
      </c>
      <c r="F1517" t="s">
        <v>765</v>
      </c>
      <c r="G1517" t="s">
        <v>249</v>
      </c>
      <c r="H1517" t="s">
        <v>766</v>
      </c>
      <c r="I1517">
        <v>18.920000000000002</v>
      </c>
      <c r="J1517">
        <v>-155.27000000000001</v>
      </c>
      <c r="K1517">
        <f t="shared" si="257"/>
        <v>5</v>
      </c>
      <c r="L1517" t="s">
        <v>761</v>
      </c>
      <c r="M1517" t="s">
        <v>4014</v>
      </c>
      <c r="N1517" t="s">
        <v>4015</v>
      </c>
      <c r="O1517" t="s">
        <v>4016</v>
      </c>
      <c r="P1517" t="s">
        <v>4017</v>
      </c>
      <c r="Q1517" t="s">
        <v>4018</v>
      </c>
      <c r="R1517" t="s">
        <v>4019</v>
      </c>
      <c r="S1517" s="215">
        <f t="shared" si="255"/>
        <v>1.4638888888875954</v>
      </c>
      <c r="T1517" s="215">
        <f t="shared" si="256"/>
        <v>1.6819444444481633</v>
      </c>
      <c r="U1517">
        <f t="shared" si="251"/>
        <v>8.7833333333255723</v>
      </c>
      <c r="V1517">
        <v>0</v>
      </c>
      <c r="W1517">
        <v>4989.45</v>
      </c>
      <c r="X1517" t="s">
        <v>4020</v>
      </c>
    </row>
    <row r="1518" spans="1:24">
      <c r="A1518" t="s">
        <v>18</v>
      </c>
      <c r="B1518" t="s">
        <v>4021</v>
      </c>
      <c r="C1518" t="s">
        <v>763</v>
      </c>
      <c r="D1518" t="s">
        <v>231</v>
      </c>
      <c r="E1518" t="s">
        <v>764</v>
      </c>
      <c r="F1518" t="s">
        <v>765</v>
      </c>
      <c r="G1518" t="s">
        <v>249</v>
      </c>
      <c r="H1518" t="s">
        <v>766</v>
      </c>
      <c r="I1518">
        <v>18.920000000000002</v>
      </c>
      <c r="J1518">
        <v>-155.27000000000001</v>
      </c>
      <c r="K1518">
        <f t="shared" si="257"/>
        <v>5</v>
      </c>
      <c r="L1518" t="s">
        <v>761</v>
      </c>
      <c r="M1518" t="s">
        <v>4021</v>
      </c>
      <c r="N1518" t="s">
        <v>4022</v>
      </c>
      <c r="O1518" t="s">
        <v>4023</v>
      </c>
      <c r="P1518" t="s">
        <v>4024</v>
      </c>
      <c r="Q1518" t="s">
        <v>4025</v>
      </c>
      <c r="R1518" t="s">
        <v>4026</v>
      </c>
      <c r="S1518" s="215">
        <f t="shared" si="255"/>
        <v>1.1444444444423425</v>
      </c>
      <c r="T1518" s="215">
        <f t="shared" si="256"/>
        <v>1.2486111111065838</v>
      </c>
      <c r="U1518">
        <f t="shared" si="251"/>
        <v>6.866666666654055</v>
      </c>
      <c r="V1518">
        <v>0</v>
      </c>
      <c r="W1518">
        <v>1324.43</v>
      </c>
      <c r="X1518" t="s">
        <v>4027</v>
      </c>
    </row>
    <row r="1519" spans="1:24">
      <c r="A1519" t="s">
        <v>18</v>
      </c>
      <c r="B1519" t="s">
        <v>4028</v>
      </c>
      <c r="C1519" t="s">
        <v>763</v>
      </c>
      <c r="D1519" t="s">
        <v>231</v>
      </c>
      <c r="E1519" t="s">
        <v>764</v>
      </c>
      <c r="F1519" t="s">
        <v>765</v>
      </c>
      <c r="G1519" t="s">
        <v>249</v>
      </c>
      <c r="H1519" t="s">
        <v>766</v>
      </c>
      <c r="I1519">
        <v>18.920000000000002</v>
      </c>
      <c r="J1519">
        <v>-155.27000000000001</v>
      </c>
      <c r="K1519">
        <f t="shared" si="257"/>
        <v>5</v>
      </c>
      <c r="L1519" t="s">
        <v>761</v>
      </c>
      <c r="M1519" t="s">
        <v>4028</v>
      </c>
      <c r="N1519" t="s">
        <v>4029</v>
      </c>
      <c r="O1519" t="s">
        <v>4030</v>
      </c>
      <c r="P1519" t="s">
        <v>4031</v>
      </c>
      <c r="Q1519" t="s">
        <v>4032</v>
      </c>
      <c r="R1519" t="s">
        <v>4019</v>
      </c>
      <c r="S1519" s="215">
        <f t="shared" si="255"/>
        <v>0.65694444444670808</v>
      </c>
      <c r="T1519" s="215">
        <f t="shared" si="256"/>
        <v>1.0097222222175333</v>
      </c>
      <c r="U1519">
        <f t="shared" si="251"/>
        <v>3.9416666666802485</v>
      </c>
      <c r="V1519">
        <v>0</v>
      </c>
      <c r="W1519">
        <v>5000.26</v>
      </c>
      <c r="X1519" t="s">
        <v>4033</v>
      </c>
    </row>
    <row r="1520" spans="1:24">
      <c r="A1520" t="s">
        <v>18</v>
      </c>
      <c r="B1520" t="s">
        <v>4034</v>
      </c>
      <c r="C1520" t="s">
        <v>763</v>
      </c>
      <c r="D1520" t="s">
        <v>231</v>
      </c>
      <c r="E1520" t="s">
        <v>764</v>
      </c>
      <c r="F1520" t="s">
        <v>765</v>
      </c>
      <c r="G1520" t="s">
        <v>249</v>
      </c>
      <c r="H1520" t="s">
        <v>766</v>
      </c>
      <c r="I1520">
        <v>18.920000000000002</v>
      </c>
      <c r="J1520">
        <v>-155.27000000000001</v>
      </c>
      <c r="K1520">
        <f t="shared" si="257"/>
        <v>5</v>
      </c>
      <c r="L1520" t="s">
        <v>761</v>
      </c>
      <c r="M1520" t="s">
        <v>4034</v>
      </c>
      <c r="N1520" t="s">
        <v>4035</v>
      </c>
      <c r="O1520" t="s">
        <v>4036</v>
      </c>
      <c r="P1520" t="s">
        <v>4037</v>
      </c>
      <c r="Q1520" t="s">
        <v>4038</v>
      </c>
      <c r="R1520" t="s">
        <v>4039</v>
      </c>
      <c r="S1520" s="215">
        <f t="shared" si="255"/>
        <v>1.5111111111109494</v>
      </c>
      <c r="T1520" s="215">
        <f t="shared" si="256"/>
        <v>1.6375000000043656</v>
      </c>
      <c r="U1520">
        <f t="shared" si="251"/>
        <v>9.0666666666656965</v>
      </c>
      <c r="V1520">
        <v>0</v>
      </c>
      <c r="W1520">
        <v>1740.04</v>
      </c>
      <c r="X1520" t="s">
        <v>4040</v>
      </c>
    </row>
    <row r="1521" spans="1:24">
      <c r="A1521" t="s">
        <v>18</v>
      </c>
      <c r="B1521" t="s">
        <v>4041</v>
      </c>
      <c r="C1521" t="s">
        <v>763</v>
      </c>
      <c r="D1521" t="s">
        <v>231</v>
      </c>
      <c r="E1521" t="s">
        <v>764</v>
      </c>
      <c r="F1521" t="s">
        <v>765</v>
      </c>
      <c r="G1521" t="s">
        <v>249</v>
      </c>
      <c r="H1521" t="s">
        <v>766</v>
      </c>
      <c r="I1521">
        <v>18.920000000000002</v>
      </c>
      <c r="J1521">
        <v>-155.27000000000001</v>
      </c>
      <c r="K1521">
        <f t="shared" si="257"/>
        <v>5</v>
      </c>
      <c r="L1521" t="s">
        <v>761</v>
      </c>
      <c r="M1521" t="s">
        <v>4041</v>
      </c>
      <c r="N1521" t="s">
        <v>4042</v>
      </c>
      <c r="O1521" t="s">
        <v>4043</v>
      </c>
      <c r="P1521" t="s">
        <v>4044</v>
      </c>
      <c r="Q1521" t="s">
        <v>4045</v>
      </c>
      <c r="R1521" t="s">
        <v>4046</v>
      </c>
      <c r="S1521" s="215">
        <f t="shared" si="255"/>
        <v>1.2645833333372138</v>
      </c>
      <c r="T1521" s="215">
        <f t="shared" si="256"/>
        <v>1.3645833333357587</v>
      </c>
      <c r="U1521">
        <f t="shared" si="251"/>
        <v>7.5875000000232831</v>
      </c>
      <c r="V1521">
        <v>0</v>
      </c>
      <c r="W1521">
        <v>1353.69</v>
      </c>
      <c r="X1521" t="s">
        <v>4047</v>
      </c>
    </row>
    <row r="1522" spans="1:24">
      <c r="A1522" t="s">
        <v>18</v>
      </c>
      <c r="B1522" t="s">
        <v>4048</v>
      </c>
      <c r="C1522" t="s">
        <v>763</v>
      </c>
      <c r="D1522" t="s">
        <v>231</v>
      </c>
      <c r="E1522" t="s">
        <v>764</v>
      </c>
      <c r="F1522" t="s">
        <v>765</v>
      </c>
      <c r="G1522" t="s">
        <v>249</v>
      </c>
      <c r="H1522" t="s">
        <v>766</v>
      </c>
      <c r="I1522">
        <v>18.920000000000002</v>
      </c>
      <c r="J1522">
        <v>-155.27000000000001</v>
      </c>
      <c r="K1522">
        <f t="shared" si="257"/>
        <v>5</v>
      </c>
      <c r="L1522" t="s">
        <v>761</v>
      </c>
      <c r="M1522" t="s">
        <v>4048</v>
      </c>
      <c r="N1522" t="s">
        <v>4049</v>
      </c>
      <c r="O1522" t="s">
        <v>4050</v>
      </c>
      <c r="P1522" t="s">
        <v>4051</v>
      </c>
      <c r="Q1522" t="s">
        <v>4052</v>
      </c>
      <c r="R1522" t="s">
        <v>4053</v>
      </c>
      <c r="S1522" s="215">
        <f t="shared" si="255"/>
        <v>2.1590277777795563</v>
      </c>
      <c r="T1522" s="215">
        <f t="shared" si="256"/>
        <v>2.2826388888934162</v>
      </c>
      <c r="U1522">
        <f t="shared" si="251"/>
        <v>12.954166666677338</v>
      </c>
      <c r="V1522">
        <v>0</v>
      </c>
      <c r="W1522">
        <v>1324.69</v>
      </c>
      <c r="X1522" t="s">
        <v>4054</v>
      </c>
    </row>
    <row r="1523" spans="1:24">
      <c r="A1523" t="s">
        <v>18</v>
      </c>
      <c r="B1523" t="s">
        <v>4055</v>
      </c>
      <c r="C1523" t="s">
        <v>758</v>
      </c>
      <c r="D1523" t="s">
        <v>231</v>
      </c>
      <c r="E1523" t="s">
        <v>759</v>
      </c>
      <c r="F1523" t="s">
        <v>760</v>
      </c>
      <c r="G1523" t="s">
        <v>675</v>
      </c>
      <c r="H1523" t="s">
        <v>676</v>
      </c>
      <c r="I1523">
        <v>-22</v>
      </c>
      <c r="J1523">
        <v>-176</v>
      </c>
      <c r="K1523">
        <f t="shared" si="257"/>
        <v>1</v>
      </c>
      <c r="L1523">
        <f t="shared" ref="L1523:L1563" si="258">YEAR(N1523)</f>
        <v>2006</v>
      </c>
      <c r="M1523" t="s">
        <v>4055</v>
      </c>
      <c r="N1523" t="s">
        <v>4056</v>
      </c>
      <c r="O1523" t="s">
        <v>4057</v>
      </c>
      <c r="P1523" t="s">
        <v>4058</v>
      </c>
      <c r="Q1523" t="s">
        <v>4059</v>
      </c>
      <c r="R1523" t="s">
        <v>4060</v>
      </c>
      <c r="S1523" s="215">
        <f t="shared" si="255"/>
        <v>0.88541666667151731</v>
      </c>
      <c r="T1523" s="215">
        <f t="shared" si="256"/>
        <v>1.0062499999985448</v>
      </c>
      <c r="U1523">
        <f t="shared" si="251"/>
        <v>5.3125000000291038</v>
      </c>
      <c r="V1523">
        <v>0</v>
      </c>
      <c r="W1523">
        <v>2724.67</v>
      </c>
      <c r="X1523" t="s">
        <v>4061</v>
      </c>
    </row>
    <row r="1524" spans="1:24">
      <c r="A1524" t="s">
        <v>18</v>
      </c>
      <c r="B1524" t="s">
        <v>4062</v>
      </c>
      <c r="C1524" t="s">
        <v>758</v>
      </c>
      <c r="D1524" t="s">
        <v>231</v>
      </c>
      <c r="E1524" t="s">
        <v>759</v>
      </c>
      <c r="F1524" t="s">
        <v>760</v>
      </c>
      <c r="G1524" t="s">
        <v>675</v>
      </c>
      <c r="H1524" t="s">
        <v>676</v>
      </c>
      <c r="I1524">
        <v>-22</v>
      </c>
      <c r="J1524">
        <v>-176</v>
      </c>
      <c r="K1524">
        <f t="shared" si="257"/>
        <v>1</v>
      </c>
      <c r="L1524">
        <f t="shared" si="258"/>
        <v>2006</v>
      </c>
      <c r="M1524" t="s">
        <v>4062</v>
      </c>
      <c r="N1524" t="s">
        <v>4063</v>
      </c>
      <c r="O1524" t="s">
        <v>4064</v>
      </c>
      <c r="P1524" t="s">
        <v>4065</v>
      </c>
      <c r="Q1524" t="s">
        <v>4066</v>
      </c>
      <c r="R1524" t="s">
        <v>4067</v>
      </c>
      <c r="S1524" s="215">
        <f t="shared" si="255"/>
        <v>0.65972222222626442</v>
      </c>
      <c r="T1524" s="215">
        <f t="shared" si="256"/>
        <v>0.76041666666424135</v>
      </c>
      <c r="U1524">
        <f t="shared" ref="U1524:U1587" si="259">((VALUE(S1524)) * 24) * 0.25</f>
        <v>3.9583333333575865</v>
      </c>
      <c r="V1524">
        <v>0</v>
      </c>
      <c r="W1524">
        <v>1897.1</v>
      </c>
      <c r="X1524" t="s">
        <v>4061</v>
      </c>
    </row>
    <row r="1525" spans="1:24">
      <c r="A1525" t="s">
        <v>18</v>
      </c>
      <c r="B1525" t="s">
        <v>4068</v>
      </c>
      <c r="C1525" t="s">
        <v>758</v>
      </c>
      <c r="D1525" t="s">
        <v>231</v>
      </c>
      <c r="E1525" t="s">
        <v>759</v>
      </c>
      <c r="F1525" t="s">
        <v>760</v>
      </c>
      <c r="G1525" t="s">
        <v>675</v>
      </c>
      <c r="H1525" t="s">
        <v>676</v>
      </c>
      <c r="I1525">
        <v>-22</v>
      </c>
      <c r="J1525">
        <v>-176</v>
      </c>
      <c r="K1525">
        <f t="shared" si="257"/>
        <v>1</v>
      </c>
      <c r="L1525">
        <f t="shared" si="258"/>
        <v>2006</v>
      </c>
      <c r="M1525" t="s">
        <v>4068</v>
      </c>
      <c r="N1525" t="s">
        <v>4069</v>
      </c>
      <c r="O1525" t="s">
        <v>4070</v>
      </c>
      <c r="P1525" t="s">
        <v>4071</v>
      </c>
      <c r="Q1525" t="s">
        <v>4072</v>
      </c>
      <c r="R1525" t="s">
        <v>4073</v>
      </c>
      <c r="S1525" s="215">
        <f t="shared" si="255"/>
        <v>1.0034722222189885</v>
      </c>
      <c r="T1525" s="215">
        <f t="shared" si="256"/>
        <v>1.1069444444437977</v>
      </c>
      <c r="U1525">
        <f t="shared" si="259"/>
        <v>6.0208333333139308</v>
      </c>
      <c r="V1525">
        <v>0</v>
      </c>
      <c r="W1525">
        <v>1930.92</v>
      </c>
      <c r="X1525" t="s">
        <v>4074</v>
      </c>
    </row>
    <row r="1526" spans="1:24">
      <c r="A1526" t="s">
        <v>18</v>
      </c>
      <c r="B1526" t="s">
        <v>4075</v>
      </c>
      <c r="C1526" t="s">
        <v>758</v>
      </c>
      <c r="D1526" t="s">
        <v>231</v>
      </c>
      <c r="E1526" t="s">
        <v>759</v>
      </c>
      <c r="F1526" t="s">
        <v>760</v>
      </c>
      <c r="G1526" t="s">
        <v>675</v>
      </c>
      <c r="H1526" t="s">
        <v>676</v>
      </c>
      <c r="I1526">
        <v>-22</v>
      </c>
      <c r="J1526">
        <v>-176</v>
      </c>
      <c r="K1526">
        <f t="shared" si="257"/>
        <v>1</v>
      </c>
      <c r="L1526">
        <f t="shared" si="258"/>
        <v>2006</v>
      </c>
      <c r="M1526" t="s">
        <v>4075</v>
      </c>
      <c r="N1526" t="s">
        <v>4076</v>
      </c>
      <c r="O1526" t="s">
        <v>4077</v>
      </c>
      <c r="P1526" t="s">
        <v>4078</v>
      </c>
      <c r="Q1526" t="s">
        <v>4079</v>
      </c>
      <c r="R1526" t="s">
        <v>4080</v>
      </c>
      <c r="S1526" s="215">
        <f t="shared" si="255"/>
        <v>0.77222222222189885</v>
      </c>
      <c r="T1526" s="215">
        <f t="shared" si="256"/>
        <v>0.87708333333284827</v>
      </c>
      <c r="U1526">
        <f t="shared" si="259"/>
        <v>4.6333333333313931</v>
      </c>
      <c r="V1526">
        <v>0</v>
      </c>
      <c r="W1526"/>
      <c r="X1526" t="s">
        <v>4081</v>
      </c>
    </row>
    <row r="1527" spans="1:24">
      <c r="A1527" t="s">
        <v>18</v>
      </c>
      <c r="B1527" t="s">
        <v>4082</v>
      </c>
      <c r="C1527" t="s">
        <v>758</v>
      </c>
      <c r="D1527" t="s">
        <v>231</v>
      </c>
      <c r="E1527" t="s">
        <v>759</v>
      </c>
      <c r="F1527" t="s">
        <v>760</v>
      </c>
      <c r="G1527" t="s">
        <v>675</v>
      </c>
      <c r="H1527" t="s">
        <v>676</v>
      </c>
      <c r="I1527">
        <v>-22</v>
      </c>
      <c r="J1527">
        <v>-176</v>
      </c>
      <c r="K1527">
        <f t="shared" si="257"/>
        <v>1</v>
      </c>
      <c r="L1527">
        <f t="shared" si="258"/>
        <v>2006</v>
      </c>
      <c r="M1527" t="s">
        <v>4082</v>
      </c>
      <c r="N1527" t="s">
        <v>4083</v>
      </c>
      <c r="O1527" t="s">
        <v>4084</v>
      </c>
      <c r="P1527" t="s">
        <v>4085</v>
      </c>
      <c r="Q1527" t="s">
        <v>4086</v>
      </c>
      <c r="R1527" t="s">
        <v>4080</v>
      </c>
      <c r="S1527" s="215">
        <f t="shared" si="255"/>
        <v>0.72777777777810115</v>
      </c>
      <c r="T1527" s="215">
        <f t="shared" si="256"/>
        <v>0.875</v>
      </c>
      <c r="U1527">
        <f t="shared" si="259"/>
        <v>4.3666666666686069</v>
      </c>
      <c r="V1527">
        <v>0</v>
      </c>
      <c r="W1527">
        <v>2149.46</v>
      </c>
      <c r="X1527" t="s">
        <v>4087</v>
      </c>
    </row>
    <row r="1528" spans="1:24">
      <c r="A1528" t="s">
        <v>18</v>
      </c>
      <c r="B1528" t="s">
        <v>4088</v>
      </c>
      <c r="C1528" t="s">
        <v>758</v>
      </c>
      <c r="D1528" t="s">
        <v>231</v>
      </c>
      <c r="E1528" t="s">
        <v>759</v>
      </c>
      <c r="F1528" t="s">
        <v>760</v>
      </c>
      <c r="G1528" t="s">
        <v>675</v>
      </c>
      <c r="H1528" t="s">
        <v>676</v>
      </c>
      <c r="I1528">
        <v>-22</v>
      </c>
      <c r="J1528">
        <v>-176</v>
      </c>
      <c r="K1528">
        <f t="shared" si="257"/>
        <v>1</v>
      </c>
      <c r="L1528">
        <f t="shared" si="258"/>
        <v>2006</v>
      </c>
      <c r="M1528" t="s">
        <v>4088</v>
      </c>
      <c r="N1528" t="s">
        <v>4089</v>
      </c>
      <c r="O1528" t="s">
        <v>4090</v>
      </c>
      <c r="P1528" t="s">
        <v>4091</v>
      </c>
      <c r="Q1528" t="s">
        <v>4092</v>
      </c>
      <c r="R1528" t="s">
        <v>4093</v>
      </c>
      <c r="S1528" s="215">
        <f t="shared" si="255"/>
        <v>1.4548611111094942</v>
      </c>
      <c r="T1528" s="215">
        <f t="shared" si="256"/>
        <v>1.5715277777781012</v>
      </c>
      <c r="U1528">
        <f t="shared" si="259"/>
        <v>8.7291666666569654</v>
      </c>
      <c r="V1528">
        <v>0</v>
      </c>
      <c r="W1528">
        <v>2629.06</v>
      </c>
      <c r="X1528" t="s">
        <v>4094</v>
      </c>
    </row>
    <row r="1529" spans="1:24">
      <c r="A1529" t="s">
        <v>18</v>
      </c>
      <c r="B1529" t="s">
        <v>4095</v>
      </c>
      <c r="C1529" t="s">
        <v>758</v>
      </c>
      <c r="D1529" t="s">
        <v>231</v>
      </c>
      <c r="E1529" t="s">
        <v>759</v>
      </c>
      <c r="F1529" t="s">
        <v>760</v>
      </c>
      <c r="G1529" t="s">
        <v>675</v>
      </c>
      <c r="H1529" t="s">
        <v>676</v>
      </c>
      <c r="I1529">
        <v>-22</v>
      </c>
      <c r="J1529">
        <v>-176</v>
      </c>
      <c r="K1529">
        <f t="shared" si="257"/>
        <v>1</v>
      </c>
      <c r="L1529">
        <f t="shared" si="258"/>
        <v>2006</v>
      </c>
      <c r="M1529" t="s">
        <v>4095</v>
      </c>
      <c r="N1529" t="s">
        <v>4096</v>
      </c>
      <c r="O1529" t="s">
        <v>4097</v>
      </c>
      <c r="P1529" t="s">
        <v>4098</v>
      </c>
      <c r="Q1529" t="s">
        <v>4099</v>
      </c>
      <c r="R1529" t="s">
        <v>4080</v>
      </c>
      <c r="S1529" s="215">
        <f t="shared" si="255"/>
        <v>1.2458333333343035</v>
      </c>
      <c r="T1529" s="215">
        <f t="shared" si="256"/>
        <v>1.3840277777781012</v>
      </c>
      <c r="U1529">
        <f t="shared" si="259"/>
        <v>7.4750000000058208</v>
      </c>
      <c r="V1529">
        <v>0</v>
      </c>
      <c r="W1529">
        <v>2151.15</v>
      </c>
      <c r="X1529" t="s">
        <v>4100</v>
      </c>
    </row>
    <row r="1530" spans="1:24">
      <c r="A1530" t="s">
        <v>18</v>
      </c>
      <c r="B1530" t="s">
        <v>4101</v>
      </c>
      <c r="C1530" t="s">
        <v>758</v>
      </c>
      <c r="D1530" t="s">
        <v>231</v>
      </c>
      <c r="E1530" t="s">
        <v>759</v>
      </c>
      <c r="F1530" t="s">
        <v>760</v>
      </c>
      <c r="G1530" t="s">
        <v>675</v>
      </c>
      <c r="H1530" t="s">
        <v>676</v>
      </c>
      <c r="I1530">
        <v>-22</v>
      </c>
      <c r="J1530">
        <v>-176</v>
      </c>
      <c r="K1530">
        <f t="shared" si="257"/>
        <v>1</v>
      </c>
      <c r="L1530">
        <f t="shared" si="258"/>
        <v>2006</v>
      </c>
      <c r="M1530" t="s">
        <v>4101</v>
      </c>
      <c r="N1530" t="s">
        <v>4102</v>
      </c>
      <c r="O1530" t="s">
        <v>4103</v>
      </c>
      <c r="P1530" t="s">
        <v>4104</v>
      </c>
      <c r="Q1530" t="s">
        <v>4105</v>
      </c>
      <c r="R1530" t="s">
        <v>4060</v>
      </c>
      <c r="S1530" s="215">
        <f t="shared" si="255"/>
        <v>1.0756944444437977</v>
      </c>
      <c r="T1530" s="215">
        <f t="shared" si="256"/>
        <v>1.202777777776646</v>
      </c>
      <c r="U1530">
        <f t="shared" si="259"/>
        <v>6.4541666666627862</v>
      </c>
      <c r="V1530">
        <v>0</v>
      </c>
      <c r="W1530">
        <v>2723.35</v>
      </c>
      <c r="X1530" t="s">
        <v>4106</v>
      </c>
    </row>
    <row r="1531" spans="1:24">
      <c r="A1531" t="s">
        <v>18</v>
      </c>
      <c r="B1531" t="s">
        <v>4107</v>
      </c>
      <c r="C1531" t="s">
        <v>758</v>
      </c>
      <c r="D1531" t="s">
        <v>231</v>
      </c>
      <c r="E1531" t="s">
        <v>759</v>
      </c>
      <c r="F1531" t="s">
        <v>760</v>
      </c>
      <c r="G1531" t="s">
        <v>675</v>
      </c>
      <c r="H1531" t="s">
        <v>676</v>
      </c>
      <c r="I1531">
        <v>-22</v>
      </c>
      <c r="J1531">
        <v>-176</v>
      </c>
      <c r="K1531">
        <f t="shared" si="257"/>
        <v>1</v>
      </c>
      <c r="L1531">
        <f t="shared" si="258"/>
        <v>2006</v>
      </c>
      <c r="M1531" t="s">
        <v>4107</v>
      </c>
      <c r="N1531" t="s">
        <v>4108</v>
      </c>
      <c r="O1531" t="s">
        <v>4109</v>
      </c>
      <c r="P1531" t="s">
        <v>4110</v>
      </c>
      <c r="Q1531" t="s">
        <v>4111</v>
      </c>
      <c r="R1531" t="s">
        <v>4067</v>
      </c>
      <c r="S1531" s="215">
        <f t="shared" si="255"/>
        <v>1.6465277777751908</v>
      </c>
      <c r="T1531" s="215">
        <f t="shared" si="256"/>
        <v>1.7479166666671517</v>
      </c>
      <c r="U1531">
        <f t="shared" si="259"/>
        <v>9.8791666666511446</v>
      </c>
      <c r="V1531">
        <v>0</v>
      </c>
      <c r="W1531">
        <v>1900</v>
      </c>
      <c r="X1531" t="s">
        <v>4112</v>
      </c>
    </row>
    <row r="1532" spans="1:24">
      <c r="A1532" t="s">
        <v>18</v>
      </c>
      <c r="B1532" t="s">
        <v>4113</v>
      </c>
      <c r="C1532" t="s">
        <v>758</v>
      </c>
      <c r="D1532" t="s">
        <v>231</v>
      </c>
      <c r="E1532" t="s">
        <v>759</v>
      </c>
      <c r="F1532" t="s">
        <v>760</v>
      </c>
      <c r="G1532" t="s">
        <v>675</v>
      </c>
      <c r="H1532" t="s">
        <v>676</v>
      </c>
      <c r="I1532">
        <v>-22</v>
      </c>
      <c r="J1532">
        <v>-176</v>
      </c>
      <c r="K1532">
        <f t="shared" si="257"/>
        <v>1</v>
      </c>
      <c r="L1532">
        <f t="shared" si="258"/>
        <v>2006</v>
      </c>
      <c r="M1532" t="s">
        <v>4113</v>
      </c>
      <c r="N1532" t="s">
        <v>4114</v>
      </c>
      <c r="O1532" t="s">
        <v>4115</v>
      </c>
      <c r="P1532" t="s">
        <v>4116</v>
      </c>
      <c r="Q1532" t="s">
        <v>4117</v>
      </c>
      <c r="R1532" t="s">
        <v>4080</v>
      </c>
      <c r="S1532" s="215">
        <f t="shared" si="255"/>
        <v>1.1687500000043656</v>
      </c>
      <c r="T1532" s="215">
        <f t="shared" si="256"/>
        <v>1.2902777777781012</v>
      </c>
      <c r="U1532">
        <f t="shared" si="259"/>
        <v>7.0125000000261934</v>
      </c>
      <c r="V1532">
        <v>0</v>
      </c>
      <c r="W1532">
        <v>2156</v>
      </c>
      <c r="X1532" t="s">
        <v>4118</v>
      </c>
    </row>
    <row r="1533" spans="1:24">
      <c r="A1533" t="s">
        <v>18</v>
      </c>
      <c r="B1533" t="s">
        <v>4119</v>
      </c>
      <c r="C1533" t="s">
        <v>758</v>
      </c>
      <c r="D1533" t="s">
        <v>231</v>
      </c>
      <c r="E1533" t="s">
        <v>759</v>
      </c>
      <c r="F1533" t="s">
        <v>760</v>
      </c>
      <c r="G1533" t="s">
        <v>675</v>
      </c>
      <c r="H1533" t="s">
        <v>676</v>
      </c>
      <c r="I1533">
        <v>-22</v>
      </c>
      <c r="J1533">
        <v>-176</v>
      </c>
      <c r="K1533">
        <f t="shared" si="257"/>
        <v>1</v>
      </c>
      <c r="L1533">
        <f t="shared" si="258"/>
        <v>2006</v>
      </c>
      <c r="M1533" t="s">
        <v>4119</v>
      </c>
      <c r="N1533" t="s">
        <v>4120</v>
      </c>
      <c r="O1533" t="s">
        <v>4121</v>
      </c>
      <c r="P1533" t="s">
        <v>4122</v>
      </c>
      <c r="Q1533" t="s">
        <v>4123</v>
      </c>
      <c r="R1533" t="s">
        <v>4093</v>
      </c>
      <c r="S1533" s="215">
        <f t="shared" si="255"/>
        <v>1.539583333338669</v>
      </c>
      <c r="T1533" s="215">
        <f t="shared" si="256"/>
        <v>1.6625000000058208</v>
      </c>
      <c r="U1533">
        <f t="shared" si="259"/>
        <v>9.2375000000320142</v>
      </c>
      <c r="V1533">
        <v>0</v>
      </c>
      <c r="W1533">
        <v>2636</v>
      </c>
      <c r="X1533" t="s">
        <v>4124</v>
      </c>
    </row>
    <row r="1534" spans="1:24">
      <c r="A1534" t="s">
        <v>18</v>
      </c>
      <c r="B1534" t="s">
        <v>4125</v>
      </c>
      <c r="C1534" t="s">
        <v>754</v>
      </c>
      <c r="D1534" t="s">
        <v>231</v>
      </c>
      <c r="E1534" t="s">
        <v>755</v>
      </c>
      <c r="F1534" t="s">
        <v>626</v>
      </c>
      <c r="G1534" t="s">
        <v>602</v>
      </c>
      <c r="H1534" t="s">
        <v>756</v>
      </c>
      <c r="I1534">
        <v>-3.75</v>
      </c>
      <c r="J1534">
        <v>151</v>
      </c>
      <c r="K1534">
        <f t="shared" si="257"/>
        <v>56</v>
      </c>
      <c r="L1534">
        <f t="shared" si="258"/>
        <v>2006</v>
      </c>
      <c r="M1534" t="s">
        <v>4125</v>
      </c>
      <c r="N1534" s="153">
        <v>38953.275092592594</v>
      </c>
      <c r="O1534" s="153">
        <v>38953.320601851854</v>
      </c>
      <c r="P1534" s="153">
        <v>38953.519456018519</v>
      </c>
      <c r="Q1534" s="153">
        <v>38953.571944444448</v>
      </c>
      <c r="R1534" t="s">
        <v>4126</v>
      </c>
      <c r="S1534" s="215">
        <f t="shared" si="255"/>
        <v>0.19885416666511446</v>
      </c>
      <c r="T1534" s="215">
        <f t="shared" si="256"/>
        <v>0.29685185185371665</v>
      </c>
      <c r="U1534">
        <f t="shared" si="259"/>
        <v>1.1931249999906868</v>
      </c>
      <c r="V1534">
        <v>1767.6</v>
      </c>
      <c r="W1534">
        <v>2096.6</v>
      </c>
      <c r="X1534" t="s">
        <v>4127</v>
      </c>
    </row>
    <row r="1535" spans="1:24">
      <c r="A1535" t="s">
        <v>18</v>
      </c>
      <c r="B1535" t="s">
        <v>4128</v>
      </c>
      <c r="C1535" t="s">
        <v>754</v>
      </c>
      <c r="D1535" t="s">
        <v>231</v>
      </c>
      <c r="E1535" t="s">
        <v>755</v>
      </c>
      <c r="F1535" t="s">
        <v>626</v>
      </c>
      <c r="G1535" t="s">
        <v>602</v>
      </c>
      <c r="H1535" t="s">
        <v>756</v>
      </c>
      <c r="I1535">
        <v>-3.75</v>
      </c>
      <c r="J1535">
        <v>151</v>
      </c>
      <c r="K1535">
        <f t="shared" si="257"/>
        <v>56</v>
      </c>
      <c r="L1535">
        <f t="shared" si="258"/>
        <v>2006</v>
      </c>
      <c r="M1535" t="s">
        <v>4128</v>
      </c>
      <c r="N1535" s="153">
        <v>38952.499965277777</v>
      </c>
      <c r="O1535" s="153">
        <v>38952.558819444443</v>
      </c>
      <c r="P1535" s="153">
        <v>38952.988298611112</v>
      </c>
      <c r="Q1535" s="153">
        <v>38953.044212962966</v>
      </c>
      <c r="R1535" t="s">
        <v>4126</v>
      </c>
      <c r="S1535" s="215">
        <f t="shared" si="255"/>
        <v>0.42947916666889796</v>
      </c>
      <c r="T1535" s="215">
        <f t="shared" si="256"/>
        <v>0.54424768518947531</v>
      </c>
      <c r="U1535">
        <f t="shared" si="259"/>
        <v>2.5768750000133878</v>
      </c>
      <c r="V1535">
        <v>1813.1</v>
      </c>
      <c r="W1535">
        <v>2135.6</v>
      </c>
      <c r="X1535" t="s">
        <v>4127</v>
      </c>
    </row>
    <row r="1536" spans="1:24">
      <c r="A1536" t="s">
        <v>18</v>
      </c>
      <c r="B1536" t="s">
        <v>4129</v>
      </c>
      <c r="C1536" t="s">
        <v>754</v>
      </c>
      <c r="D1536" t="s">
        <v>231</v>
      </c>
      <c r="E1536" t="s">
        <v>755</v>
      </c>
      <c r="F1536" t="s">
        <v>626</v>
      </c>
      <c r="G1536" t="s">
        <v>602</v>
      </c>
      <c r="H1536" t="s">
        <v>756</v>
      </c>
      <c r="I1536">
        <v>-3.75</v>
      </c>
      <c r="J1536">
        <v>151</v>
      </c>
      <c r="K1536">
        <f t="shared" si="257"/>
        <v>56</v>
      </c>
      <c r="L1536">
        <f t="shared" si="258"/>
        <v>2006</v>
      </c>
      <c r="M1536" t="s">
        <v>4129</v>
      </c>
      <c r="N1536" s="153">
        <v>38951.33021990741</v>
      </c>
      <c r="O1536" s="153">
        <v>38951.384328703702</v>
      </c>
      <c r="P1536" s="153">
        <v>38951.997349537036</v>
      </c>
      <c r="Q1536" s="153">
        <v>38952.042037037034</v>
      </c>
      <c r="R1536" t="s">
        <v>4130</v>
      </c>
      <c r="S1536" s="215">
        <f t="shared" si="255"/>
        <v>0.61302083333430346</v>
      </c>
      <c r="T1536" s="215">
        <f t="shared" si="256"/>
        <v>0.71181712962425081</v>
      </c>
      <c r="U1536">
        <f t="shared" si="259"/>
        <v>3.6781250000058208</v>
      </c>
      <c r="V1536">
        <v>1099.5</v>
      </c>
      <c r="W1536">
        <v>1696.8</v>
      </c>
      <c r="X1536" t="s">
        <v>4131</v>
      </c>
    </row>
    <row r="1537" spans="1:24">
      <c r="A1537" t="s">
        <v>18</v>
      </c>
      <c r="B1537" t="s">
        <v>4132</v>
      </c>
      <c r="C1537" t="s">
        <v>754</v>
      </c>
      <c r="D1537" t="s">
        <v>231</v>
      </c>
      <c r="E1537" t="s">
        <v>755</v>
      </c>
      <c r="F1537" t="s">
        <v>626</v>
      </c>
      <c r="G1537" t="s">
        <v>602</v>
      </c>
      <c r="H1537" t="s">
        <v>756</v>
      </c>
      <c r="I1537">
        <v>-3.75</v>
      </c>
      <c r="J1537">
        <v>151</v>
      </c>
      <c r="K1537">
        <f t="shared" si="257"/>
        <v>56</v>
      </c>
      <c r="L1537">
        <f t="shared" si="258"/>
        <v>2006</v>
      </c>
      <c r="M1537" t="s">
        <v>4132</v>
      </c>
      <c r="N1537" s="153">
        <v>38950.101168981484</v>
      </c>
      <c r="O1537" s="153">
        <v>38950.147407407407</v>
      </c>
      <c r="P1537" s="153">
        <v>38951.023321759261</v>
      </c>
      <c r="Q1537" s="153">
        <v>38951.058807870373</v>
      </c>
      <c r="R1537" t="s">
        <v>4133</v>
      </c>
      <c r="S1537" s="215">
        <f t="shared" si="255"/>
        <v>0.87591435185458977</v>
      </c>
      <c r="T1537" s="215">
        <f t="shared" si="256"/>
        <v>0.95763888888905058</v>
      </c>
      <c r="U1537">
        <f t="shared" si="259"/>
        <v>5.2554861111275386</v>
      </c>
      <c r="V1537">
        <v>512</v>
      </c>
      <c r="W1537">
        <v>1612.5</v>
      </c>
      <c r="X1537" t="s">
        <v>4134</v>
      </c>
    </row>
    <row r="1538" spans="1:24">
      <c r="A1538" t="s">
        <v>18</v>
      </c>
      <c r="B1538" t="s">
        <v>4135</v>
      </c>
      <c r="C1538" t="s">
        <v>754</v>
      </c>
      <c r="D1538" t="s">
        <v>231</v>
      </c>
      <c r="E1538" t="s">
        <v>755</v>
      </c>
      <c r="F1538" t="s">
        <v>626</v>
      </c>
      <c r="G1538" t="s">
        <v>602</v>
      </c>
      <c r="H1538" t="s">
        <v>756</v>
      </c>
      <c r="I1538">
        <v>-3.75</v>
      </c>
      <c r="J1538">
        <v>151</v>
      </c>
      <c r="K1538">
        <f t="shared" si="257"/>
        <v>56</v>
      </c>
      <c r="L1538">
        <f t="shared" si="258"/>
        <v>2006</v>
      </c>
      <c r="M1538" t="s">
        <v>4135</v>
      </c>
      <c r="N1538" s="153">
        <v>38949.385995370372</v>
      </c>
      <c r="O1538" s="153">
        <v>38949.436747685184</v>
      </c>
      <c r="P1538" s="153">
        <v>38949.474189814813</v>
      </c>
      <c r="Q1538" s="153">
        <v>38949.511793981481</v>
      </c>
      <c r="R1538" t="s">
        <v>4133</v>
      </c>
      <c r="S1538" s="215">
        <f t="shared" si="255"/>
        <v>3.7442129629198462E-2</v>
      </c>
      <c r="T1538" s="215">
        <f t="shared" si="256"/>
        <v>0.12579861110862112</v>
      </c>
      <c r="U1538">
        <f t="shared" si="259"/>
        <v>0.22465277777519077</v>
      </c>
      <c r="V1538">
        <v>1366.1</v>
      </c>
      <c r="W1538">
        <v>1495.7</v>
      </c>
      <c r="X1538" t="s">
        <v>4136</v>
      </c>
    </row>
    <row r="1539" spans="1:24">
      <c r="A1539" t="s">
        <v>18</v>
      </c>
      <c r="B1539" t="s">
        <v>4137</v>
      </c>
      <c r="C1539" t="s">
        <v>754</v>
      </c>
      <c r="D1539" t="s">
        <v>231</v>
      </c>
      <c r="E1539" t="s">
        <v>755</v>
      </c>
      <c r="F1539" t="s">
        <v>626</v>
      </c>
      <c r="G1539" t="s">
        <v>602</v>
      </c>
      <c r="H1539" t="s">
        <v>756</v>
      </c>
      <c r="I1539">
        <v>-3.75</v>
      </c>
      <c r="J1539">
        <v>151</v>
      </c>
      <c r="K1539">
        <f t="shared" si="257"/>
        <v>56</v>
      </c>
      <c r="L1539">
        <f t="shared" si="258"/>
        <v>2006</v>
      </c>
      <c r="M1539" t="s">
        <v>4137</v>
      </c>
      <c r="N1539" s="153">
        <v>38948.34511574074</v>
      </c>
      <c r="O1539" s="153">
        <v>38948.394849537035</v>
      </c>
      <c r="P1539" s="153">
        <v>38948.996053240742</v>
      </c>
      <c r="Q1539" s="153">
        <v>38949.043287037035</v>
      </c>
      <c r="R1539" t="s">
        <v>4138</v>
      </c>
      <c r="S1539" s="215">
        <f t="shared" si="255"/>
        <v>0.60120370370714227</v>
      </c>
      <c r="T1539" s="215">
        <f t="shared" si="256"/>
        <v>0.69817129629518604</v>
      </c>
      <c r="U1539">
        <f t="shared" si="259"/>
        <v>3.6072222222428536</v>
      </c>
      <c r="V1539">
        <v>1280.2</v>
      </c>
      <c r="W1539">
        <v>1411.3</v>
      </c>
      <c r="X1539" t="s">
        <v>4139</v>
      </c>
    </row>
    <row r="1540" spans="1:24">
      <c r="A1540" t="s">
        <v>18</v>
      </c>
      <c r="B1540" t="s">
        <v>4140</v>
      </c>
      <c r="C1540" t="s">
        <v>754</v>
      </c>
      <c r="D1540" t="s">
        <v>231</v>
      </c>
      <c r="E1540" t="s">
        <v>755</v>
      </c>
      <c r="F1540" t="s">
        <v>626</v>
      </c>
      <c r="G1540" t="s">
        <v>602</v>
      </c>
      <c r="H1540" t="s">
        <v>756</v>
      </c>
      <c r="I1540">
        <v>-3.75</v>
      </c>
      <c r="J1540">
        <v>151</v>
      </c>
      <c r="K1540">
        <f t="shared" si="257"/>
        <v>56</v>
      </c>
      <c r="L1540">
        <f t="shared" si="258"/>
        <v>2006</v>
      </c>
      <c r="M1540" t="s">
        <v>4140</v>
      </c>
      <c r="N1540" s="153">
        <v>38947.37400462963</v>
      </c>
      <c r="O1540" s="153">
        <v>38947.413252314815</v>
      </c>
      <c r="P1540" s="153">
        <v>38948.002314814818</v>
      </c>
      <c r="Q1540" s="153">
        <v>38948.040231481478</v>
      </c>
      <c r="R1540" t="s">
        <v>4141</v>
      </c>
      <c r="S1540" s="215">
        <f t="shared" si="255"/>
        <v>0.58906250000291038</v>
      </c>
      <c r="T1540" s="215">
        <f t="shared" si="256"/>
        <v>0.66622685184847796</v>
      </c>
      <c r="U1540">
        <f t="shared" si="259"/>
        <v>3.5343750000174623</v>
      </c>
      <c r="V1540">
        <v>1149.7</v>
      </c>
      <c r="W1540">
        <v>1226.5999999999999</v>
      </c>
      <c r="X1540" t="s">
        <v>4142</v>
      </c>
    </row>
    <row r="1541" spans="1:24">
      <c r="A1541" t="s">
        <v>18</v>
      </c>
      <c r="B1541" t="s">
        <v>4143</v>
      </c>
      <c r="C1541" t="s">
        <v>754</v>
      </c>
      <c r="D1541" t="s">
        <v>231</v>
      </c>
      <c r="E1541" t="s">
        <v>755</v>
      </c>
      <c r="F1541" t="s">
        <v>626</v>
      </c>
      <c r="G1541" t="s">
        <v>602</v>
      </c>
      <c r="H1541" t="s">
        <v>756</v>
      </c>
      <c r="I1541">
        <v>-3.75</v>
      </c>
      <c r="J1541">
        <v>151</v>
      </c>
      <c r="K1541">
        <f t="shared" si="257"/>
        <v>56</v>
      </c>
      <c r="L1541">
        <f t="shared" si="258"/>
        <v>2006</v>
      </c>
      <c r="M1541" t="s">
        <v>4143</v>
      </c>
      <c r="N1541" s="153">
        <v>38946.335949074077</v>
      </c>
      <c r="O1541" s="153">
        <v>38946.385231481479</v>
      </c>
      <c r="P1541" s="153">
        <v>38946.992673611108</v>
      </c>
      <c r="Q1541" s="153">
        <v>38947.044895833336</v>
      </c>
      <c r="R1541" t="s">
        <v>4144</v>
      </c>
      <c r="S1541" s="215">
        <f t="shared" si="255"/>
        <v>0.60744212962890742</v>
      </c>
      <c r="T1541" s="215">
        <f t="shared" si="256"/>
        <v>0.70894675925956108</v>
      </c>
      <c r="U1541">
        <f t="shared" si="259"/>
        <v>3.6446527777734445</v>
      </c>
      <c r="V1541">
        <v>1636.6</v>
      </c>
      <c r="W1541">
        <v>1718.1</v>
      </c>
      <c r="X1541" t="s">
        <v>4145</v>
      </c>
    </row>
    <row r="1542" spans="1:24">
      <c r="A1542" t="s">
        <v>18</v>
      </c>
      <c r="B1542" t="s">
        <v>4146</v>
      </c>
      <c r="C1542" t="s">
        <v>754</v>
      </c>
      <c r="D1542" t="s">
        <v>231</v>
      </c>
      <c r="E1542" t="s">
        <v>755</v>
      </c>
      <c r="F1542" t="s">
        <v>626</v>
      </c>
      <c r="G1542" t="s">
        <v>602</v>
      </c>
      <c r="H1542" t="s">
        <v>756</v>
      </c>
      <c r="I1542">
        <v>-3.75</v>
      </c>
      <c r="J1542">
        <v>151</v>
      </c>
      <c r="K1542">
        <f t="shared" si="257"/>
        <v>56</v>
      </c>
      <c r="L1542">
        <f t="shared" si="258"/>
        <v>2006</v>
      </c>
      <c r="M1542" t="s">
        <v>4146</v>
      </c>
      <c r="N1542" s="153">
        <v>38945.381030092591</v>
      </c>
      <c r="O1542" s="153">
        <v>38945.435740740744</v>
      </c>
      <c r="P1542" s="153">
        <v>38945.993275462963</v>
      </c>
      <c r="Q1542" s="153">
        <v>38946.045416666668</v>
      </c>
      <c r="R1542" t="s">
        <v>4147</v>
      </c>
      <c r="S1542" s="215">
        <f t="shared" si="255"/>
        <v>0.55753472221840639</v>
      </c>
      <c r="T1542" s="215">
        <f t="shared" si="256"/>
        <v>0.66438657407707069</v>
      </c>
      <c r="U1542">
        <f t="shared" si="259"/>
        <v>3.3452083333104383</v>
      </c>
      <c r="V1542">
        <v>1146.2</v>
      </c>
      <c r="W1542">
        <v>1370.6</v>
      </c>
      <c r="X1542" t="s">
        <v>4142</v>
      </c>
    </row>
    <row r="1543" spans="1:24">
      <c r="A1543" t="s">
        <v>18</v>
      </c>
      <c r="B1543" t="s">
        <v>4148</v>
      </c>
      <c r="C1543" t="s">
        <v>754</v>
      </c>
      <c r="D1543" t="s">
        <v>231</v>
      </c>
      <c r="E1543" t="s">
        <v>755</v>
      </c>
      <c r="F1543" t="s">
        <v>626</v>
      </c>
      <c r="G1543" t="s">
        <v>602</v>
      </c>
      <c r="H1543" t="s">
        <v>756</v>
      </c>
      <c r="I1543">
        <v>-3.75</v>
      </c>
      <c r="J1543">
        <v>151</v>
      </c>
      <c r="K1543">
        <f t="shared" si="257"/>
        <v>56</v>
      </c>
      <c r="L1543">
        <f t="shared" si="258"/>
        <v>2006</v>
      </c>
      <c r="M1543" t="s">
        <v>4148</v>
      </c>
      <c r="N1543" s="153">
        <v>38944.346886574072</v>
      </c>
      <c r="O1543" s="153">
        <v>38944.403425925928</v>
      </c>
      <c r="P1543" s="153">
        <v>38945.001944444448</v>
      </c>
      <c r="Q1543" s="153">
        <v>38945.045069444444</v>
      </c>
      <c r="R1543" t="s">
        <v>4149</v>
      </c>
      <c r="S1543" s="215">
        <f t="shared" si="255"/>
        <v>0.59851851851999527</v>
      </c>
      <c r="T1543" s="215">
        <f t="shared" si="256"/>
        <v>0.69818287037196569</v>
      </c>
      <c r="U1543">
        <f t="shared" si="259"/>
        <v>3.5911111111199716</v>
      </c>
      <c r="V1543">
        <v>1836.8</v>
      </c>
      <c r="W1543">
        <v>2080.9</v>
      </c>
      <c r="X1543" t="s">
        <v>4142</v>
      </c>
    </row>
    <row r="1544" spans="1:24">
      <c r="A1544" t="s">
        <v>18</v>
      </c>
      <c r="B1544" t="s">
        <v>4150</v>
      </c>
      <c r="C1544" t="s">
        <v>754</v>
      </c>
      <c r="D1544" t="s">
        <v>231</v>
      </c>
      <c r="E1544" t="s">
        <v>755</v>
      </c>
      <c r="F1544" t="s">
        <v>626</v>
      </c>
      <c r="G1544" t="s">
        <v>602</v>
      </c>
      <c r="H1544" t="s">
        <v>756</v>
      </c>
      <c r="I1544">
        <v>-3.75</v>
      </c>
      <c r="J1544">
        <v>151</v>
      </c>
      <c r="K1544">
        <f t="shared" si="257"/>
        <v>56</v>
      </c>
      <c r="L1544">
        <f t="shared" si="258"/>
        <v>2006</v>
      </c>
      <c r="M1544" t="s">
        <v>4150</v>
      </c>
      <c r="N1544" s="153">
        <v>38943.330891203703</v>
      </c>
      <c r="O1544" s="153">
        <v>38943.382430555554</v>
      </c>
      <c r="P1544" s="153">
        <v>38944.001712962963</v>
      </c>
      <c r="Q1544" s="153">
        <v>38944.04310185185</v>
      </c>
      <c r="R1544" t="s">
        <v>4133</v>
      </c>
      <c r="S1544" s="215">
        <f t="shared" si="255"/>
        <v>0.61928240740962792</v>
      </c>
      <c r="T1544" s="215">
        <f t="shared" si="256"/>
        <v>0.7122106481474475</v>
      </c>
      <c r="U1544">
        <f t="shared" si="259"/>
        <v>3.7156944444577675</v>
      </c>
      <c r="V1544">
        <v>1488</v>
      </c>
      <c r="W1544">
        <v>1618.9</v>
      </c>
      <c r="X1544" t="s">
        <v>4142</v>
      </c>
    </row>
    <row r="1545" spans="1:24">
      <c r="A1545" t="s">
        <v>18</v>
      </c>
      <c r="B1545" t="s">
        <v>4151</v>
      </c>
      <c r="C1545" t="s">
        <v>754</v>
      </c>
      <c r="D1545" t="s">
        <v>231</v>
      </c>
      <c r="E1545" t="s">
        <v>755</v>
      </c>
      <c r="F1545" t="s">
        <v>626</v>
      </c>
      <c r="G1545" t="s">
        <v>602</v>
      </c>
      <c r="H1545" t="s">
        <v>756</v>
      </c>
      <c r="I1545">
        <v>-3.75</v>
      </c>
      <c r="J1545">
        <v>151</v>
      </c>
      <c r="K1545">
        <f t="shared" si="257"/>
        <v>56</v>
      </c>
      <c r="L1545">
        <f t="shared" si="258"/>
        <v>2006</v>
      </c>
      <c r="M1545" t="s">
        <v>4151</v>
      </c>
      <c r="N1545" s="153">
        <v>38942.361041666663</v>
      </c>
      <c r="O1545" s="153">
        <v>38942.412615740737</v>
      </c>
      <c r="P1545" s="153">
        <v>38942.991643518515</v>
      </c>
      <c r="Q1545" s="153">
        <v>38943.045914351853</v>
      </c>
      <c r="R1545" t="s">
        <v>4152</v>
      </c>
      <c r="S1545" s="215">
        <f t="shared" si="255"/>
        <v>0.57902777777781012</v>
      </c>
      <c r="T1545" s="215">
        <f t="shared" si="256"/>
        <v>0.68487268518947531</v>
      </c>
      <c r="U1545">
        <f t="shared" si="259"/>
        <v>3.4741666666668607</v>
      </c>
      <c r="V1545">
        <v>1854.5</v>
      </c>
      <c r="W1545">
        <v>1917.6</v>
      </c>
      <c r="X1545" t="s">
        <v>4142</v>
      </c>
    </row>
    <row r="1546" spans="1:24">
      <c r="A1546" t="s">
        <v>18</v>
      </c>
      <c r="B1546" t="s">
        <v>4153</v>
      </c>
      <c r="C1546" t="s">
        <v>754</v>
      </c>
      <c r="D1546" t="s">
        <v>231</v>
      </c>
      <c r="E1546" t="s">
        <v>755</v>
      </c>
      <c r="F1546" t="s">
        <v>626</v>
      </c>
      <c r="G1546" t="s">
        <v>602</v>
      </c>
      <c r="H1546" t="s">
        <v>756</v>
      </c>
      <c r="I1546">
        <v>-3.75</v>
      </c>
      <c r="J1546">
        <v>151</v>
      </c>
      <c r="K1546">
        <f t="shared" si="257"/>
        <v>56</v>
      </c>
      <c r="L1546">
        <f t="shared" si="258"/>
        <v>2006</v>
      </c>
      <c r="M1546" t="s">
        <v>4153</v>
      </c>
      <c r="N1546" s="153">
        <v>38941.443124999998</v>
      </c>
      <c r="O1546" s="153">
        <v>38941.491689814815</v>
      </c>
      <c r="P1546" s="153">
        <v>38941.992291666669</v>
      </c>
      <c r="Q1546" s="153">
        <v>38942.044791666667</v>
      </c>
      <c r="R1546" t="s">
        <v>4133</v>
      </c>
      <c r="S1546" s="215">
        <f t="shared" si="255"/>
        <v>0.50060185185429873</v>
      </c>
      <c r="T1546" s="215">
        <f t="shared" si="256"/>
        <v>0.601666666669189</v>
      </c>
      <c r="U1546">
        <f t="shared" si="259"/>
        <v>3.0036111111257924</v>
      </c>
      <c r="V1546">
        <v>1475.2</v>
      </c>
      <c r="W1546">
        <v>1537.8</v>
      </c>
      <c r="X1546" t="s">
        <v>4139</v>
      </c>
    </row>
    <row r="1547" spans="1:24">
      <c r="A1547" t="s">
        <v>18</v>
      </c>
      <c r="B1547" t="s">
        <v>4154</v>
      </c>
      <c r="C1547" t="s">
        <v>754</v>
      </c>
      <c r="D1547" t="s">
        <v>231</v>
      </c>
      <c r="E1547" t="s">
        <v>755</v>
      </c>
      <c r="F1547" t="s">
        <v>626</v>
      </c>
      <c r="G1547" t="s">
        <v>602</v>
      </c>
      <c r="H1547" t="s">
        <v>756</v>
      </c>
      <c r="I1547">
        <v>-3.75</v>
      </c>
      <c r="J1547">
        <v>151</v>
      </c>
      <c r="K1547">
        <f t="shared" ref="K1547:K1578" si="260">INT(((180 + J1547) / 6) + 1)</f>
        <v>56</v>
      </c>
      <c r="L1547">
        <f t="shared" si="258"/>
        <v>2006</v>
      </c>
      <c r="M1547" t="s">
        <v>4154</v>
      </c>
      <c r="N1547" s="153">
        <v>38939.377083333333</v>
      </c>
      <c r="O1547" s="153">
        <v>38939.423611111109</v>
      </c>
      <c r="P1547" s="153">
        <v>38939.995833333334</v>
      </c>
      <c r="Q1547" s="153">
        <v>38940.046527777777</v>
      </c>
      <c r="R1547" t="s">
        <v>4144</v>
      </c>
      <c r="S1547" s="215">
        <f t="shared" si="255"/>
        <v>0.57222222222480923</v>
      </c>
      <c r="T1547" s="215">
        <f t="shared" si="256"/>
        <v>0.66944444444379769</v>
      </c>
      <c r="U1547">
        <f t="shared" si="259"/>
        <v>3.4333333333488554</v>
      </c>
      <c r="V1547">
        <v>1665.4</v>
      </c>
      <c r="W1547">
        <v>1738.2</v>
      </c>
      <c r="X1547" t="s">
        <v>4142</v>
      </c>
    </row>
    <row r="1548" spans="1:24">
      <c r="A1548" t="s">
        <v>18</v>
      </c>
      <c r="B1548" t="s">
        <v>4155</v>
      </c>
      <c r="C1548" t="s">
        <v>754</v>
      </c>
      <c r="D1548" t="s">
        <v>231</v>
      </c>
      <c r="E1548" t="s">
        <v>755</v>
      </c>
      <c r="F1548" t="s">
        <v>626</v>
      </c>
      <c r="G1548" t="s">
        <v>602</v>
      </c>
      <c r="H1548" t="s">
        <v>756</v>
      </c>
      <c r="I1548">
        <v>-3.75</v>
      </c>
      <c r="J1548">
        <v>151</v>
      </c>
      <c r="K1548">
        <f t="shared" si="260"/>
        <v>56</v>
      </c>
      <c r="L1548">
        <f t="shared" si="258"/>
        <v>2006</v>
      </c>
      <c r="M1548" t="s">
        <v>4155</v>
      </c>
      <c r="N1548" s="153">
        <v>38938.335416666669</v>
      </c>
      <c r="O1548" s="153">
        <v>38938.38958333333</v>
      </c>
      <c r="P1548" s="153">
        <v>38938.998611111114</v>
      </c>
      <c r="Q1548" s="153">
        <v>38939.045138888891</v>
      </c>
      <c r="R1548" t="s">
        <v>4144</v>
      </c>
      <c r="S1548" s="215">
        <f t="shared" si="255"/>
        <v>0.60902777778392192</v>
      </c>
      <c r="T1548" s="215">
        <f t="shared" si="256"/>
        <v>0.70972222222189885</v>
      </c>
      <c r="U1548">
        <f t="shared" si="259"/>
        <v>3.6541666667035315</v>
      </c>
      <c r="V1548">
        <v>1493.1</v>
      </c>
      <c r="W1548">
        <v>1688.1</v>
      </c>
      <c r="X1548" t="s">
        <v>4156</v>
      </c>
    </row>
    <row r="1549" spans="1:24">
      <c r="A1549" t="s">
        <v>18</v>
      </c>
      <c r="B1549" t="s">
        <v>4157</v>
      </c>
      <c r="C1549" t="s">
        <v>754</v>
      </c>
      <c r="D1549" t="s">
        <v>231</v>
      </c>
      <c r="E1549" t="s">
        <v>755</v>
      </c>
      <c r="F1549" t="s">
        <v>626</v>
      </c>
      <c r="G1549" t="s">
        <v>602</v>
      </c>
      <c r="H1549" t="s">
        <v>756</v>
      </c>
      <c r="I1549">
        <v>-3.75</v>
      </c>
      <c r="J1549">
        <v>151</v>
      </c>
      <c r="K1549">
        <f t="shared" si="260"/>
        <v>56</v>
      </c>
      <c r="L1549">
        <f t="shared" si="258"/>
        <v>2006</v>
      </c>
      <c r="M1549" t="s">
        <v>4157</v>
      </c>
      <c r="N1549" s="153">
        <v>38937.336111111108</v>
      </c>
      <c r="O1549" s="153">
        <v>38937.381249999999</v>
      </c>
      <c r="P1549" s="153">
        <v>38937.996527777781</v>
      </c>
      <c r="Q1549" s="153">
        <v>38938.043749999997</v>
      </c>
      <c r="R1549" t="s">
        <v>4144</v>
      </c>
      <c r="S1549" s="215">
        <f t="shared" si="255"/>
        <v>0.61527777778246673</v>
      </c>
      <c r="T1549" s="215">
        <f t="shared" si="256"/>
        <v>0.70763888888905058</v>
      </c>
      <c r="U1549">
        <f t="shared" si="259"/>
        <v>3.6916666666948004</v>
      </c>
      <c r="V1549">
        <v>1623.3</v>
      </c>
      <c r="W1549">
        <v>1716.7</v>
      </c>
      <c r="X1549" t="s">
        <v>4156</v>
      </c>
    </row>
    <row r="1550" spans="1:24">
      <c r="A1550" t="s">
        <v>18</v>
      </c>
      <c r="B1550" t="s">
        <v>4158</v>
      </c>
      <c r="C1550" t="s">
        <v>754</v>
      </c>
      <c r="D1550" t="s">
        <v>231</v>
      </c>
      <c r="E1550" t="s">
        <v>755</v>
      </c>
      <c r="F1550" t="s">
        <v>626</v>
      </c>
      <c r="G1550" t="s">
        <v>602</v>
      </c>
      <c r="H1550" t="s">
        <v>756</v>
      </c>
      <c r="I1550">
        <v>-3.75</v>
      </c>
      <c r="J1550">
        <v>151</v>
      </c>
      <c r="K1550">
        <f t="shared" si="260"/>
        <v>56</v>
      </c>
      <c r="L1550">
        <f t="shared" si="258"/>
        <v>2006</v>
      </c>
      <c r="M1550" t="s">
        <v>4158</v>
      </c>
      <c r="N1550" s="153">
        <v>38936.376388888886</v>
      </c>
      <c r="O1550" s="153">
        <v>38936.4375</v>
      </c>
      <c r="P1550" s="153">
        <v>38937.003472222219</v>
      </c>
      <c r="Q1550" s="153">
        <v>38937.047222222223</v>
      </c>
      <c r="R1550" t="s">
        <v>4144</v>
      </c>
      <c r="S1550" s="215">
        <f t="shared" si="255"/>
        <v>0.56597222221898846</v>
      </c>
      <c r="T1550" s="215">
        <f t="shared" si="256"/>
        <v>0.67083333333721384</v>
      </c>
      <c r="U1550">
        <f t="shared" si="259"/>
        <v>3.3958333333139308</v>
      </c>
      <c r="V1550">
        <v>1645</v>
      </c>
      <c r="W1550">
        <v>1714.5</v>
      </c>
      <c r="X1550" t="s">
        <v>4156</v>
      </c>
    </row>
    <row r="1551" spans="1:24">
      <c r="A1551" t="s">
        <v>18</v>
      </c>
      <c r="B1551" t="s">
        <v>4159</v>
      </c>
      <c r="C1551" t="s">
        <v>754</v>
      </c>
      <c r="D1551" t="s">
        <v>231</v>
      </c>
      <c r="E1551" t="s">
        <v>755</v>
      </c>
      <c r="F1551" t="s">
        <v>626</v>
      </c>
      <c r="G1551" t="s">
        <v>602</v>
      </c>
      <c r="H1551" t="s">
        <v>756</v>
      </c>
      <c r="I1551">
        <v>-3.75</v>
      </c>
      <c r="J1551">
        <v>151</v>
      </c>
      <c r="K1551">
        <f t="shared" si="260"/>
        <v>56</v>
      </c>
      <c r="L1551">
        <f t="shared" si="258"/>
        <v>2006</v>
      </c>
      <c r="M1551" t="s">
        <v>4159</v>
      </c>
      <c r="N1551" s="153">
        <v>38935.338194444441</v>
      </c>
      <c r="O1551" s="153">
        <v>38935.386111111111</v>
      </c>
      <c r="P1551" s="153">
        <v>38935.989583333336</v>
      </c>
      <c r="Q1551" s="153">
        <v>38936.04583333333</v>
      </c>
      <c r="R1551" t="s">
        <v>4144</v>
      </c>
      <c r="S1551" s="215">
        <f t="shared" si="255"/>
        <v>0.60347222222480923</v>
      </c>
      <c r="T1551" s="215">
        <f t="shared" si="256"/>
        <v>0.70763888888905058</v>
      </c>
      <c r="U1551">
        <f t="shared" si="259"/>
        <v>3.6208333333488554</v>
      </c>
      <c r="V1551">
        <v>1619.3</v>
      </c>
      <c r="W1551">
        <v>1723.1</v>
      </c>
      <c r="X1551" t="s">
        <v>4156</v>
      </c>
    </row>
    <row r="1552" spans="1:24">
      <c r="A1552" t="s">
        <v>18</v>
      </c>
      <c r="B1552" t="s">
        <v>4160</v>
      </c>
      <c r="C1552" t="s">
        <v>754</v>
      </c>
      <c r="D1552" t="s">
        <v>231</v>
      </c>
      <c r="E1552" t="s">
        <v>755</v>
      </c>
      <c r="F1552" t="s">
        <v>626</v>
      </c>
      <c r="G1552" t="s">
        <v>602</v>
      </c>
      <c r="H1552" t="s">
        <v>756</v>
      </c>
      <c r="I1552">
        <v>-3.75</v>
      </c>
      <c r="J1552">
        <v>151</v>
      </c>
      <c r="K1552">
        <f t="shared" si="260"/>
        <v>56</v>
      </c>
      <c r="L1552">
        <f t="shared" si="258"/>
        <v>2006</v>
      </c>
      <c r="M1552" t="s">
        <v>4160</v>
      </c>
      <c r="N1552" s="153">
        <v>38934.337500000001</v>
      </c>
      <c r="O1552" s="153">
        <v>38934.390972222223</v>
      </c>
      <c r="P1552" s="153">
        <v>38934.996527777781</v>
      </c>
      <c r="Q1552" s="153">
        <v>38935.04583333333</v>
      </c>
      <c r="R1552" t="s">
        <v>4144</v>
      </c>
      <c r="S1552" s="215">
        <f t="shared" si="255"/>
        <v>0.6055555555576575</v>
      </c>
      <c r="T1552" s="215">
        <f t="shared" si="256"/>
        <v>0.70833333332848269</v>
      </c>
      <c r="U1552">
        <f t="shared" si="259"/>
        <v>3.633333333345945</v>
      </c>
      <c r="V1552">
        <v>1623.9</v>
      </c>
      <c r="W1552">
        <v>1665.9</v>
      </c>
      <c r="X1552" t="s">
        <v>4161</v>
      </c>
    </row>
    <row r="1553" spans="1:24">
      <c r="A1553" t="s">
        <v>18</v>
      </c>
      <c r="B1553" t="s">
        <v>4162</v>
      </c>
      <c r="C1553" t="s">
        <v>754</v>
      </c>
      <c r="D1553" t="s">
        <v>231</v>
      </c>
      <c r="E1553" t="s">
        <v>755</v>
      </c>
      <c r="F1553" t="s">
        <v>626</v>
      </c>
      <c r="G1553" t="s">
        <v>602</v>
      </c>
      <c r="H1553" t="s">
        <v>756</v>
      </c>
      <c r="I1553">
        <v>-3.75</v>
      </c>
      <c r="J1553">
        <v>151</v>
      </c>
      <c r="K1553">
        <f t="shared" si="260"/>
        <v>56</v>
      </c>
      <c r="L1553">
        <f t="shared" si="258"/>
        <v>2006</v>
      </c>
      <c r="M1553" t="s">
        <v>4162</v>
      </c>
      <c r="N1553" s="153">
        <v>38933.375694444447</v>
      </c>
      <c r="O1553" s="153">
        <v>38933.432638888888</v>
      </c>
      <c r="P1553" s="153">
        <v>38933.995833333334</v>
      </c>
      <c r="Q1553" s="153">
        <v>38934.049305555556</v>
      </c>
      <c r="R1553" t="s">
        <v>4144</v>
      </c>
      <c r="S1553" s="215">
        <f t="shared" si="255"/>
        <v>0.56319444444670808</v>
      </c>
      <c r="T1553" s="215">
        <f t="shared" si="256"/>
        <v>0.67361111110949423</v>
      </c>
      <c r="U1553">
        <f t="shared" si="259"/>
        <v>3.3791666666802485</v>
      </c>
      <c r="V1553">
        <v>1627.5</v>
      </c>
      <c r="W1553">
        <v>1717.4</v>
      </c>
      <c r="X1553" t="s">
        <v>4139</v>
      </c>
    </row>
    <row r="1554" spans="1:24">
      <c r="A1554" t="s">
        <v>18</v>
      </c>
      <c r="B1554" t="s">
        <v>4163</v>
      </c>
      <c r="C1554" t="s">
        <v>754</v>
      </c>
      <c r="D1554" t="s">
        <v>231</v>
      </c>
      <c r="E1554" t="s">
        <v>755</v>
      </c>
      <c r="F1554" t="s">
        <v>626</v>
      </c>
      <c r="G1554" t="s">
        <v>602</v>
      </c>
      <c r="H1554" t="s">
        <v>756</v>
      </c>
      <c r="I1554">
        <v>-3.75</v>
      </c>
      <c r="J1554">
        <v>151</v>
      </c>
      <c r="K1554">
        <f t="shared" si="260"/>
        <v>56</v>
      </c>
      <c r="L1554">
        <f t="shared" si="258"/>
        <v>2006</v>
      </c>
      <c r="M1554" t="s">
        <v>4163</v>
      </c>
      <c r="N1554" s="153">
        <v>38932.399305555555</v>
      </c>
      <c r="O1554" s="153">
        <v>38932.45208333333</v>
      </c>
      <c r="P1554" s="153">
        <v>38932.992361111108</v>
      </c>
      <c r="Q1554" s="153">
        <v>38933.047222222223</v>
      </c>
      <c r="R1554" t="s">
        <v>4144</v>
      </c>
      <c r="S1554" s="215">
        <f t="shared" si="255"/>
        <v>0.54027777777810115</v>
      </c>
      <c r="T1554" s="215">
        <f t="shared" si="256"/>
        <v>0.64791666666860692</v>
      </c>
      <c r="U1554">
        <f t="shared" si="259"/>
        <v>3.2416666666686069</v>
      </c>
      <c r="V1554">
        <v>1657.4</v>
      </c>
      <c r="W1554">
        <v>1699.1</v>
      </c>
      <c r="X1554" t="s">
        <v>4139</v>
      </c>
    </row>
    <row r="1555" spans="1:24">
      <c r="A1555" t="s">
        <v>18</v>
      </c>
      <c r="B1555" t="s">
        <v>4164</v>
      </c>
      <c r="C1555" t="s">
        <v>754</v>
      </c>
      <c r="D1555" t="s">
        <v>231</v>
      </c>
      <c r="E1555" t="s">
        <v>755</v>
      </c>
      <c r="F1555" t="s">
        <v>626</v>
      </c>
      <c r="G1555" t="s">
        <v>602</v>
      </c>
      <c r="H1555" t="s">
        <v>756</v>
      </c>
      <c r="I1555">
        <v>-3.75</v>
      </c>
      <c r="J1555">
        <v>151</v>
      </c>
      <c r="K1555">
        <f t="shared" si="260"/>
        <v>56</v>
      </c>
      <c r="L1555">
        <f t="shared" si="258"/>
        <v>2006</v>
      </c>
      <c r="M1555" t="s">
        <v>4164</v>
      </c>
      <c r="N1555" s="153">
        <v>38931.39334490741</v>
      </c>
      <c r="O1555" s="153">
        <v>38931.449571759258</v>
      </c>
      <c r="P1555" s="153">
        <v>38931.996527777781</v>
      </c>
      <c r="Q1555" s="153">
        <v>38932.044293981482</v>
      </c>
      <c r="R1555" t="s">
        <v>4144</v>
      </c>
      <c r="S1555" s="215">
        <f t="shared" si="255"/>
        <v>0.54695601852290565</v>
      </c>
      <c r="T1555" s="215">
        <f t="shared" si="256"/>
        <v>0.650949074071832</v>
      </c>
      <c r="U1555">
        <f t="shared" si="259"/>
        <v>3.2817361111374339</v>
      </c>
      <c r="V1555">
        <v>1659.2</v>
      </c>
      <c r="W1555">
        <v>1709.1</v>
      </c>
      <c r="X1555" t="s">
        <v>4156</v>
      </c>
    </row>
    <row r="1556" spans="1:24">
      <c r="A1556" t="s">
        <v>18</v>
      </c>
      <c r="B1556" t="s">
        <v>4165</v>
      </c>
      <c r="C1556" t="s">
        <v>754</v>
      </c>
      <c r="D1556" t="s">
        <v>231</v>
      </c>
      <c r="E1556" t="s">
        <v>755</v>
      </c>
      <c r="F1556" t="s">
        <v>626</v>
      </c>
      <c r="G1556" t="s">
        <v>602</v>
      </c>
      <c r="H1556" t="s">
        <v>756</v>
      </c>
      <c r="I1556">
        <v>-3.75</v>
      </c>
      <c r="J1556">
        <v>151</v>
      </c>
      <c r="K1556">
        <f t="shared" si="260"/>
        <v>56</v>
      </c>
      <c r="L1556">
        <f t="shared" si="258"/>
        <v>2006</v>
      </c>
      <c r="M1556" t="s">
        <v>4165</v>
      </c>
      <c r="N1556" s="153">
        <v>38928.513009259259</v>
      </c>
      <c r="O1556" s="153">
        <v>38928.582453703704</v>
      </c>
      <c r="P1556" s="153">
        <v>38928.984722222223</v>
      </c>
      <c r="Q1556" s="153">
        <v>38929.061527777776</v>
      </c>
      <c r="R1556" t="s">
        <v>4166</v>
      </c>
      <c r="S1556" s="215">
        <f t="shared" si="255"/>
        <v>0.40226851851912215</v>
      </c>
      <c r="T1556" s="215">
        <f t="shared" si="256"/>
        <v>0.54851851851708489</v>
      </c>
      <c r="U1556">
        <f t="shared" si="259"/>
        <v>2.4136111111147329</v>
      </c>
      <c r="V1556">
        <v>2428.8000000000002</v>
      </c>
      <c r="W1556">
        <v>2497.4</v>
      </c>
      <c r="X1556" t="s">
        <v>4167</v>
      </c>
    </row>
    <row r="1557" spans="1:24">
      <c r="A1557" t="s">
        <v>18</v>
      </c>
      <c r="B1557" t="s">
        <v>4168</v>
      </c>
      <c r="C1557" t="s">
        <v>754</v>
      </c>
      <c r="D1557" t="s">
        <v>231</v>
      </c>
      <c r="E1557" t="s">
        <v>755</v>
      </c>
      <c r="F1557" t="s">
        <v>626</v>
      </c>
      <c r="G1557" t="s">
        <v>602</v>
      </c>
      <c r="H1557" t="s">
        <v>756</v>
      </c>
      <c r="I1557">
        <v>-3.75</v>
      </c>
      <c r="J1557">
        <v>151</v>
      </c>
      <c r="K1557">
        <f t="shared" si="260"/>
        <v>56</v>
      </c>
      <c r="L1557">
        <f t="shared" si="258"/>
        <v>2006</v>
      </c>
      <c r="M1557" t="s">
        <v>4168</v>
      </c>
      <c r="N1557" s="153">
        <v>38927.347800925927</v>
      </c>
      <c r="O1557" s="153">
        <v>38927.421782407408</v>
      </c>
      <c r="P1557" s="153">
        <v>38927.996192129627</v>
      </c>
      <c r="Q1557" s="153">
        <v>38928.053159722222</v>
      </c>
      <c r="R1557" t="s">
        <v>4169</v>
      </c>
      <c r="S1557" s="215">
        <f t="shared" si="255"/>
        <v>0.57440972221957054</v>
      </c>
      <c r="T1557" s="215">
        <f t="shared" si="256"/>
        <v>0.70535879629460396</v>
      </c>
      <c r="U1557">
        <f t="shared" si="259"/>
        <v>3.4464583333174232</v>
      </c>
      <c r="V1557">
        <v>2556.1999999999998</v>
      </c>
      <c r="W1557">
        <v>2674.4</v>
      </c>
      <c r="X1557" t="s">
        <v>4170</v>
      </c>
    </row>
    <row r="1558" spans="1:24">
      <c r="A1558" t="s">
        <v>18</v>
      </c>
      <c r="B1558" t="s">
        <v>4171</v>
      </c>
      <c r="C1558" t="s">
        <v>754</v>
      </c>
      <c r="D1558" t="s">
        <v>231</v>
      </c>
      <c r="E1558" t="s">
        <v>755</v>
      </c>
      <c r="F1558" t="s">
        <v>626</v>
      </c>
      <c r="G1558" t="s">
        <v>602</v>
      </c>
      <c r="H1558" t="s">
        <v>756</v>
      </c>
      <c r="I1558">
        <v>-3.75</v>
      </c>
      <c r="J1558">
        <v>151</v>
      </c>
      <c r="K1558">
        <f t="shared" si="260"/>
        <v>56</v>
      </c>
      <c r="L1558">
        <f t="shared" si="258"/>
        <v>2006</v>
      </c>
      <c r="M1558" t="s">
        <v>4171</v>
      </c>
      <c r="N1558" s="153">
        <v>38926.41846064815</v>
      </c>
      <c r="O1558" s="153">
        <v>38926.48605324074</v>
      </c>
      <c r="P1558" s="153">
        <v>38926.922384259262</v>
      </c>
      <c r="Q1558" s="153">
        <v>38926.980821759258</v>
      </c>
      <c r="R1558" t="s">
        <v>4172</v>
      </c>
      <c r="S1558" s="215">
        <f t="shared" si="255"/>
        <v>0.4363310185217415</v>
      </c>
      <c r="T1558" s="215">
        <f t="shared" si="256"/>
        <v>0.562361111107748</v>
      </c>
      <c r="U1558">
        <f t="shared" si="259"/>
        <v>2.617986111130449</v>
      </c>
      <c r="V1558">
        <v>2491.1</v>
      </c>
      <c r="W1558">
        <v>2590.1999999999998</v>
      </c>
      <c r="X1558" t="s">
        <v>4173</v>
      </c>
    </row>
    <row r="1559" spans="1:24">
      <c r="A1559" t="s">
        <v>18</v>
      </c>
      <c r="B1559" t="s">
        <v>4174</v>
      </c>
      <c r="C1559" t="s">
        <v>754</v>
      </c>
      <c r="D1559" t="s">
        <v>231</v>
      </c>
      <c r="E1559" t="s">
        <v>755</v>
      </c>
      <c r="F1559" t="s">
        <v>626</v>
      </c>
      <c r="G1559" t="s">
        <v>602</v>
      </c>
      <c r="H1559" t="s">
        <v>756</v>
      </c>
      <c r="I1559">
        <v>-3.75</v>
      </c>
      <c r="J1559">
        <v>151</v>
      </c>
      <c r="K1559">
        <f t="shared" si="260"/>
        <v>56</v>
      </c>
      <c r="L1559">
        <f t="shared" si="258"/>
        <v>2006</v>
      </c>
      <c r="M1559" t="s">
        <v>4174</v>
      </c>
      <c r="N1559" s="153">
        <v>38925.412499999999</v>
      </c>
      <c r="O1559" s="153">
        <v>38925.522916666669</v>
      </c>
      <c r="P1559" s="153">
        <v>38925.964583333334</v>
      </c>
      <c r="Q1559" s="153">
        <v>38926.018750000003</v>
      </c>
      <c r="R1559" t="s">
        <v>4175</v>
      </c>
      <c r="S1559" s="215">
        <f t="shared" si="255"/>
        <v>0.44166666666569654</v>
      </c>
      <c r="T1559" s="215">
        <f t="shared" si="256"/>
        <v>0.60625000000436557</v>
      </c>
      <c r="U1559">
        <f t="shared" si="259"/>
        <v>2.6499999999941792</v>
      </c>
      <c r="V1559">
        <v>2535.1999999999998</v>
      </c>
      <c r="W1559">
        <v>2589.3000000000002</v>
      </c>
      <c r="X1559" t="s">
        <v>4170</v>
      </c>
    </row>
    <row r="1560" spans="1:24">
      <c r="A1560" t="s">
        <v>18</v>
      </c>
      <c r="B1560" t="s">
        <v>4176</v>
      </c>
      <c r="C1560" t="s">
        <v>754</v>
      </c>
      <c r="D1560" t="s">
        <v>231</v>
      </c>
      <c r="E1560" t="s">
        <v>755</v>
      </c>
      <c r="F1560" t="s">
        <v>626</v>
      </c>
      <c r="G1560" t="s">
        <v>602</v>
      </c>
      <c r="H1560" t="s">
        <v>756</v>
      </c>
      <c r="I1560">
        <v>-3.75</v>
      </c>
      <c r="J1560">
        <v>151</v>
      </c>
      <c r="K1560">
        <f t="shared" si="260"/>
        <v>56</v>
      </c>
      <c r="L1560">
        <f t="shared" si="258"/>
        <v>2006</v>
      </c>
      <c r="M1560" t="s">
        <v>4176</v>
      </c>
      <c r="N1560" s="153">
        <v>38924.388483796298</v>
      </c>
      <c r="O1560" s="153">
        <v>38924.455370370371</v>
      </c>
      <c r="P1560" s="153">
        <v>38925.039861111109</v>
      </c>
      <c r="Q1560" s="153">
        <v>38925.10292824074</v>
      </c>
      <c r="R1560" t="s">
        <v>4166</v>
      </c>
      <c r="S1560" s="215">
        <f t="shared" si="255"/>
        <v>0.5844907407372375</v>
      </c>
      <c r="T1560" s="215">
        <f t="shared" si="256"/>
        <v>0.71444444444205146</v>
      </c>
      <c r="U1560">
        <f t="shared" si="259"/>
        <v>3.506944444423425</v>
      </c>
      <c r="V1560">
        <v>2398.5</v>
      </c>
      <c r="W1560">
        <v>2504.9</v>
      </c>
      <c r="X1560" t="s">
        <v>4173</v>
      </c>
    </row>
    <row r="1561" spans="1:24">
      <c r="A1561" t="s">
        <v>18</v>
      </c>
      <c r="B1561" t="s">
        <v>4177</v>
      </c>
      <c r="C1561" t="s">
        <v>754</v>
      </c>
      <c r="D1561" t="s">
        <v>231</v>
      </c>
      <c r="E1561" t="s">
        <v>755</v>
      </c>
      <c r="F1561" t="s">
        <v>626</v>
      </c>
      <c r="G1561" t="s">
        <v>602</v>
      </c>
      <c r="H1561" t="s">
        <v>756</v>
      </c>
      <c r="I1561">
        <v>-3.75</v>
      </c>
      <c r="J1561">
        <v>151</v>
      </c>
      <c r="K1561">
        <f t="shared" si="260"/>
        <v>56</v>
      </c>
      <c r="L1561">
        <f t="shared" si="258"/>
        <v>2006</v>
      </c>
      <c r="M1561" t="s">
        <v>4177</v>
      </c>
      <c r="N1561" s="153">
        <v>38923.277048611111</v>
      </c>
      <c r="O1561" s="153">
        <v>38923.375254629631</v>
      </c>
      <c r="P1561" s="153">
        <v>38923.916585648149</v>
      </c>
      <c r="Q1561" s="153">
        <v>38924.002384259256</v>
      </c>
      <c r="R1561" t="s">
        <v>4166</v>
      </c>
      <c r="S1561" s="215">
        <f t="shared" si="255"/>
        <v>0.54133101851766696</v>
      </c>
      <c r="T1561" s="215">
        <f t="shared" si="256"/>
        <v>0.72533564814511919</v>
      </c>
      <c r="U1561">
        <f t="shared" si="259"/>
        <v>3.2479861111060018</v>
      </c>
      <c r="V1561">
        <v>2000.9</v>
      </c>
      <c r="W1561">
        <v>2492.6</v>
      </c>
      <c r="X1561" t="s">
        <v>4178</v>
      </c>
    </row>
    <row r="1562" spans="1:24">
      <c r="A1562" t="s">
        <v>18</v>
      </c>
      <c r="B1562" t="s">
        <v>4179</v>
      </c>
      <c r="C1562" t="s">
        <v>754</v>
      </c>
      <c r="D1562" t="s">
        <v>231</v>
      </c>
      <c r="E1562" t="s">
        <v>755</v>
      </c>
      <c r="F1562" t="s">
        <v>626</v>
      </c>
      <c r="G1562" t="s">
        <v>602</v>
      </c>
      <c r="H1562" t="s">
        <v>756</v>
      </c>
      <c r="I1562">
        <v>-3.75</v>
      </c>
      <c r="J1562">
        <v>151</v>
      </c>
      <c r="K1562">
        <f t="shared" si="260"/>
        <v>56</v>
      </c>
      <c r="L1562">
        <f t="shared" si="258"/>
        <v>2006</v>
      </c>
      <c r="M1562" t="s">
        <v>4179</v>
      </c>
      <c r="N1562" s="153">
        <v>38922.241446759261</v>
      </c>
      <c r="O1562" s="153">
        <v>38922.346064814818</v>
      </c>
      <c r="P1562" s="153">
        <v>38922.836400462962</v>
      </c>
      <c r="Q1562" s="153">
        <v>38922.951851851853</v>
      </c>
      <c r="R1562" t="s">
        <v>4166</v>
      </c>
      <c r="S1562" s="215">
        <f t="shared" si="255"/>
        <v>0.49033564814453712</v>
      </c>
      <c r="T1562" s="215">
        <f t="shared" si="256"/>
        <v>0.71040509259182727</v>
      </c>
      <c r="U1562">
        <f t="shared" si="259"/>
        <v>2.9420138888672227</v>
      </c>
      <c r="V1562">
        <v>2405.5</v>
      </c>
      <c r="W1562">
        <v>2495.1</v>
      </c>
      <c r="X1562" t="s">
        <v>4180</v>
      </c>
    </row>
    <row r="1563" spans="1:24">
      <c r="A1563" t="s">
        <v>18</v>
      </c>
      <c r="B1563" t="s">
        <v>4181</v>
      </c>
      <c r="C1563" t="s">
        <v>754</v>
      </c>
      <c r="D1563" t="s">
        <v>231</v>
      </c>
      <c r="E1563" t="s">
        <v>755</v>
      </c>
      <c r="F1563" t="s">
        <v>626</v>
      </c>
      <c r="G1563" t="s">
        <v>602</v>
      </c>
      <c r="H1563" t="s">
        <v>756</v>
      </c>
      <c r="I1563">
        <v>-3.75</v>
      </c>
      <c r="J1563">
        <v>151</v>
      </c>
      <c r="K1563">
        <f t="shared" si="260"/>
        <v>56</v>
      </c>
      <c r="L1563">
        <f t="shared" si="258"/>
        <v>2006</v>
      </c>
      <c r="M1563" t="s">
        <v>4181</v>
      </c>
      <c r="N1563" s="153">
        <v>38920.502187500002</v>
      </c>
      <c r="O1563" s="153">
        <v>38920.618020833332</v>
      </c>
      <c r="P1563" s="153">
        <v>38921.317824074074</v>
      </c>
      <c r="Q1563" s="153">
        <v>38921.417916666665</v>
      </c>
      <c r="R1563" t="s">
        <v>4166</v>
      </c>
      <c r="S1563" s="215">
        <f t="shared" si="255"/>
        <v>0.69980324074276723</v>
      </c>
      <c r="T1563" s="215">
        <f t="shared" si="256"/>
        <v>0.91572916666336823</v>
      </c>
      <c r="U1563">
        <f t="shared" si="259"/>
        <v>4.1988194444566034</v>
      </c>
      <c r="V1563">
        <v>2432.5</v>
      </c>
      <c r="W1563">
        <v>2495.6999999999998</v>
      </c>
      <c r="X1563" t="s">
        <v>4182</v>
      </c>
    </row>
    <row r="1564" spans="1:24">
      <c r="A1564" t="s">
        <v>18</v>
      </c>
      <c r="B1564" t="s">
        <v>4183</v>
      </c>
      <c r="C1564" t="s">
        <v>746</v>
      </c>
      <c r="D1564" t="s">
        <v>231</v>
      </c>
      <c r="E1564" t="s">
        <v>747</v>
      </c>
      <c r="F1564" t="s">
        <v>748</v>
      </c>
      <c r="G1564" t="s">
        <v>340</v>
      </c>
      <c r="H1564" t="s">
        <v>749</v>
      </c>
      <c r="I1564">
        <v>18</v>
      </c>
      <c r="J1564">
        <v>144</v>
      </c>
      <c r="K1564">
        <f t="shared" si="260"/>
        <v>55</v>
      </c>
      <c r="L1564" t="s">
        <v>761</v>
      </c>
      <c r="M1564" t="s">
        <v>4183</v>
      </c>
      <c r="N1564" s="153">
        <v>38845.581250000003</v>
      </c>
      <c r="O1564" s="153">
        <v>38845.599305555559</v>
      </c>
      <c r="P1564" s="153">
        <v>38846.353472222225</v>
      </c>
      <c r="Q1564" s="153">
        <v>38846.380555555559</v>
      </c>
      <c r="R1564" t="s">
        <v>4184</v>
      </c>
      <c r="S1564" s="215">
        <f t="shared" si="255"/>
        <v>0.75416666666569654</v>
      </c>
      <c r="T1564" s="215">
        <f t="shared" si="256"/>
        <v>0.79930555555620231</v>
      </c>
      <c r="U1564">
        <f t="shared" si="259"/>
        <v>4.5249999999941792</v>
      </c>
      <c r="V1564">
        <v>343.5</v>
      </c>
      <c r="W1564">
        <v>475.2</v>
      </c>
      <c r="X1564" t="s">
        <v>3879</v>
      </c>
    </row>
    <row r="1565" spans="1:24">
      <c r="A1565" t="s">
        <v>18</v>
      </c>
      <c r="B1565" t="s">
        <v>4185</v>
      </c>
      <c r="C1565" t="s">
        <v>746</v>
      </c>
      <c r="D1565" t="s">
        <v>231</v>
      </c>
      <c r="E1565" t="s">
        <v>747</v>
      </c>
      <c r="F1565" t="s">
        <v>748</v>
      </c>
      <c r="G1565" t="s">
        <v>340</v>
      </c>
      <c r="H1565" t="s">
        <v>749</v>
      </c>
      <c r="I1565">
        <v>18</v>
      </c>
      <c r="J1565">
        <v>144</v>
      </c>
      <c r="K1565">
        <f t="shared" si="260"/>
        <v>55</v>
      </c>
      <c r="L1565" t="s">
        <v>761</v>
      </c>
      <c r="M1565" t="s">
        <v>4185</v>
      </c>
      <c r="N1565" s="153">
        <v>38844.238888888889</v>
      </c>
      <c r="O1565" s="153">
        <v>38844.270138888889</v>
      </c>
      <c r="P1565" s="153">
        <v>38845.224305555559</v>
      </c>
      <c r="Q1565" s="153">
        <v>38845.248611111114</v>
      </c>
      <c r="R1565" t="s">
        <v>4184</v>
      </c>
      <c r="S1565" s="215">
        <f t="shared" si="255"/>
        <v>0.95416666667006211</v>
      </c>
      <c r="T1565" s="215">
        <f t="shared" si="256"/>
        <v>1.0097222222248092</v>
      </c>
      <c r="U1565">
        <f t="shared" si="259"/>
        <v>5.7250000000203727</v>
      </c>
      <c r="V1565">
        <v>345.1</v>
      </c>
      <c r="W1565">
        <v>476.06</v>
      </c>
      <c r="X1565" t="s">
        <v>4186</v>
      </c>
    </row>
    <row r="1566" spans="1:24">
      <c r="A1566" t="s">
        <v>18</v>
      </c>
      <c r="B1566" t="s">
        <v>4187</v>
      </c>
      <c r="C1566" t="s">
        <v>746</v>
      </c>
      <c r="D1566" t="s">
        <v>231</v>
      </c>
      <c r="E1566" t="s">
        <v>747</v>
      </c>
      <c r="F1566" t="s">
        <v>748</v>
      </c>
      <c r="G1566" t="s">
        <v>340</v>
      </c>
      <c r="H1566" t="s">
        <v>749</v>
      </c>
      <c r="I1566">
        <v>18</v>
      </c>
      <c r="J1566">
        <v>144</v>
      </c>
      <c r="K1566">
        <f t="shared" si="260"/>
        <v>55</v>
      </c>
      <c r="L1566" t="s">
        <v>761</v>
      </c>
      <c r="M1566" t="s">
        <v>4187</v>
      </c>
      <c r="N1566" s="153">
        <v>38841.589583333334</v>
      </c>
      <c r="O1566" s="153">
        <v>38841.611111111109</v>
      </c>
      <c r="P1566" s="153">
        <v>38841.988194444442</v>
      </c>
      <c r="Q1566" s="153">
        <v>38842.024305555555</v>
      </c>
      <c r="R1566" t="s">
        <v>4188</v>
      </c>
      <c r="S1566" s="215">
        <f t="shared" si="255"/>
        <v>0.37708333333284827</v>
      </c>
      <c r="T1566" s="215">
        <f t="shared" si="256"/>
        <v>0.43472222222044365</v>
      </c>
      <c r="U1566">
        <f t="shared" si="259"/>
        <v>2.2624999999970896</v>
      </c>
      <c r="V1566">
        <v>362</v>
      </c>
      <c r="W1566">
        <v>432.06</v>
      </c>
      <c r="X1566" t="s">
        <v>3879</v>
      </c>
    </row>
    <row r="1567" spans="1:24">
      <c r="A1567" t="s">
        <v>18</v>
      </c>
      <c r="B1567" t="s">
        <v>4189</v>
      </c>
      <c r="C1567" t="s">
        <v>746</v>
      </c>
      <c r="D1567" t="s">
        <v>231</v>
      </c>
      <c r="E1567" t="s">
        <v>747</v>
      </c>
      <c r="F1567" t="s">
        <v>748</v>
      </c>
      <c r="G1567" t="s">
        <v>340</v>
      </c>
      <c r="H1567" t="s">
        <v>749</v>
      </c>
      <c r="I1567">
        <v>18</v>
      </c>
      <c r="J1567">
        <v>144</v>
      </c>
      <c r="K1567">
        <f t="shared" si="260"/>
        <v>55</v>
      </c>
      <c r="L1567" t="s">
        <v>761</v>
      </c>
      <c r="M1567" t="s">
        <v>4189</v>
      </c>
      <c r="N1567" s="153">
        <v>38840.57916666667</v>
      </c>
      <c r="O1567" s="153">
        <v>38840.627083333333</v>
      </c>
      <c r="P1567" s="153">
        <v>38841.188194444447</v>
      </c>
      <c r="Q1567" s="153">
        <v>38841.234722222223</v>
      </c>
      <c r="R1567" t="s">
        <v>4190</v>
      </c>
      <c r="S1567" s="215">
        <f t="shared" si="255"/>
        <v>0.56111111111385981</v>
      </c>
      <c r="T1567" s="215">
        <f t="shared" si="256"/>
        <v>0.65555555555329192</v>
      </c>
      <c r="U1567">
        <f t="shared" si="259"/>
        <v>3.3666666666831588</v>
      </c>
      <c r="V1567">
        <v>1488.8</v>
      </c>
      <c r="W1567">
        <v>1716.95</v>
      </c>
      <c r="X1567" t="s">
        <v>3879</v>
      </c>
    </row>
    <row r="1568" spans="1:24">
      <c r="A1568" t="s">
        <v>18</v>
      </c>
      <c r="B1568" t="s">
        <v>4191</v>
      </c>
      <c r="C1568" t="s">
        <v>746</v>
      </c>
      <c r="D1568" t="s">
        <v>231</v>
      </c>
      <c r="E1568" t="s">
        <v>747</v>
      </c>
      <c r="F1568" t="s">
        <v>748</v>
      </c>
      <c r="G1568" t="s">
        <v>340</v>
      </c>
      <c r="H1568" t="s">
        <v>749</v>
      </c>
      <c r="I1568">
        <v>18</v>
      </c>
      <c r="J1568">
        <v>144</v>
      </c>
      <c r="K1568">
        <f t="shared" si="260"/>
        <v>55</v>
      </c>
      <c r="L1568" t="s">
        <v>761</v>
      </c>
      <c r="M1568" t="s">
        <v>4191</v>
      </c>
      <c r="N1568" s="153">
        <v>38839.227777777778</v>
      </c>
      <c r="O1568" s="153">
        <v>38839.243750000001</v>
      </c>
      <c r="P1568" s="153">
        <v>38840.224999999999</v>
      </c>
      <c r="Q1568" s="153">
        <v>38840.25277777778</v>
      </c>
      <c r="R1568" t="s">
        <v>4188</v>
      </c>
      <c r="S1568" s="215">
        <f t="shared" si="255"/>
        <v>0.98124999999708962</v>
      </c>
      <c r="T1568" s="215">
        <f t="shared" si="256"/>
        <v>1.0250000000014552</v>
      </c>
      <c r="U1568">
        <f t="shared" si="259"/>
        <v>5.8874999999825377</v>
      </c>
      <c r="V1568">
        <v>294.5</v>
      </c>
      <c r="W1568">
        <v>450.39</v>
      </c>
      <c r="X1568" t="s">
        <v>4186</v>
      </c>
    </row>
    <row r="1569" spans="1:24">
      <c r="A1569" t="s">
        <v>18</v>
      </c>
      <c r="B1569" t="s">
        <v>4192</v>
      </c>
      <c r="C1569" t="s">
        <v>746</v>
      </c>
      <c r="D1569" t="s">
        <v>231</v>
      </c>
      <c r="E1569" t="s">
        <v>747</v>
      </c>
      <c r="F1569" t="s">
        <v>748</v>
      </c>
      <c r="G1569" t="s">
        <v>340</v>
      </c>
      <c r="H1569" t="s">
        <v>749</v>
      </c>
      <c r="I1569">
        <v>18</v>
      </c>
      <c r="J1569">
        <v>144</v>
      </c>
      <c r="K1569">
        <f t="shared" si="260"/>
        <v>55</v>
      </c>
      <c r="L1569" t="s">
        <v>761</v>
      </c>
      <c r="M1569" t="s">
        <v>4192</v>
      </c>
      <c r="N1569" s="153">
        <v>38837.372916666667</v>
      </c>
      <c r="O1569" s="153">
        <v>38837.387499999997</v>
      </c>
      <c r="P1569" s="153">
        <v>38837.726388888892</v>
      </c>
      <c r="Q1569" s="153">
        <v>38837.753472222219</v>
      </c>
      <c r="R1569" t="s">
        <v>4193</v>
      </c>
      <c r="S1569" s="215">
        <f t="shared" si="255"/>
        <v>0.33888888889487134</v>
      </c>
      <c r="T1569" s="215">
        <f t="shared" si="256"/>
        <v>0.38055555555183673</v>
      </c>
      <c r="U1569">
        <f t="shared" si="259"/>
        <v>2.0333333333692281</v>
      </c>
      <c r="V1569">
        <v>168.7</v>
      </c>
      <c r="W1569">
        <v>306.51</v>
      </c>
      <c r="X1569" t="s">
        <v>3879</v>
      </c>
    </row>
    <row r="1570" spans="1:24">
      <c r="A1570" t="s">
        <v>18</v>
      </c>
      <c r="B1570" t="s">
        <v>4194</v>
      </c>
      <c r="C1570" t="s">
        <v>746</v>
      </c>
      <c r="D1570" t="s">
        <v>231</v>
      </c>
      <c r="E1570" t="s">
        <v>747</v>
      </c>
      <c r="F1570" t="s">
        <v>748</v>
      </c>
      <c r="G1570" t="s">
        <v>340</v>
      </c>
      <c r="H1570" t="s">
        <v>749</v>
      </c>
      <c r="I1570">
        <v>18</v>
      </c>
      <c r="J1570">
        <v>144</v>
      </c>
      <c r="K1570">
        <f t="shared" si="260"/>
        <v>55</v>
      </c>
      <c r="L1570" t="s">
        <v>761</v>
      </c>
      <c r="M1570" t="s">
        <v>4194</v>
      </c>
      <c r="N1570" s="153">
        <v>38835.946527777778</v>
      </c>
      <c r="O1570" s="153">
        <v>38835.969444444447</v>
      </c>
      <c r="P1570" s="153">
        <v>38837.081944444442</v>
      </c>
      <c r="Q1570" s="153">
        <v>38837.102777777778</v>
      </c>
      <c r="R1570" t="s">
        <v>4195</v>
      </c>
      <c r="S1570" s="215">
        <f t="shared" si="255"/>
        <v>1.1124999999956344</v>
      </c>
      <c r="T1570" s="215">
        <f t="shared" si="256"/>
        <v>1.15625</v>
      </c>
      <c r="U1570">
        <f t="shared" si="259"/>
        <v>6.6749999999738066</v>
      </c>
      <c r="V1570">
        <v>106.6</v>
      </c>
      <c r="W1570">
        <v>474.29</v>
      </c>
      <c r="X1570" t="s">
        <v>3879</v>
      </c>
    </row>
    <row r="1571" spans="1:24">
      <c r="A1571" t="s">
        <v>18</v>
      </c>
      <c r="B1571" t="s">
        <v>4196</v>
      </c>
      <c r="C1571" t="s">
        <v>746</v>
      </c>
      <c r="D1571" t="s">
        <v>231</v>
      </c>
      <c r="E1571" t="s">
        <v>747</v>
      </c>
      <c r="F1571" t="s">
        <v>748</v>
      </c>
      <c r="G1571" t="s">
        <v>340</v>
      </c>
      <c r="H1571" t="s">
        <v>749</v>
      </c>
      <c r="I1571">
        <v>18</v>
      </c>
      <c r="J1571">
        <v>144</v>
      </c>
      <c r="K1571">
        <f t="shared" si="260"/>
        <v>55</v>
      </c>
      <c r="L1571" t="s">
        <v>761</v>
      </c>
      <c r="M1571" t="s">
        <v>4196</v>
      </c>
      <c r="N1571" s="153">
        <v>38834.754166666666</v>
      </c>
      <c r="O1571" s="153">
        <v>38834.776388888888</v>
      </c>
      <c r="P1571" s="153">
        <v>38835.202777777777</v>
      </c>
      <c r="Q1571" s="153">
        <v>38835.236805555556</v>
      </c>
      <c r="R1571" t="s">
        <v>4197</v>
      </c>
      <c r="S1571" s="215">
        <f t="shared" si="255"/>
        <v>0.42638888888905058</v>
      </c>
      <c r="T1571" s="215">
        <f t="shared" si="256"/>
        <v>0.48263888889050577</v>
      </c>
      <c r="U1571">
        <f t="shared" si="259"/>
        <v>2.5583333333343035</v>
      </c>
      <c r="V1571">
        <v>500.2</v>
      </c>
      <c r="W1571">
        <v>632.67999999999995</v>
      </c>
      <c r="X1571" t="s">
        <v>4198</v>
      </c>
    </row>
    <row r="1572" spans="1:24">
      <c r="A1572" t="s">
        <v>18</v>
      </c>
      <c r="B1572" t="s">
        <v>4199</v>
      </c>
      <c r="C1572" t="s">
        <v>746</v>
      </c>
      <c r="D1572" t="s">
        <v>231</v>
      </c>
      <c r="E1572" t="s">
        <v>747</v>
      </c>
      <c r="F1572" t="s">
        <v>748</v>
      </c>
      <c r="G1572" t="s">
        <v>340</v>
      </c>
      <c r="H1572" t="s">
        <v>749</v>
      </c>
      <c r="I1572">
        <v>18</v>
      </c>
      <c r="J1572">
        <v>144</v>
      </c>
      <c r="K1572">
        <f t="shared" si="260"/>
        <v>55</v>
      </c>
      <c r="L1572" t="s">
        <v>761</v>
      </c>
      <c r="M1572" t="s">
        <v>4199</v>
      </c>
      <c r="N1572" s="153">
        <v>38834.039583333331</v>
      </c>
      <c r="O1572" s="153">
        <v>38834.059027777781</v>
      </c>
      <c r="P1572" s="153">
        <v>38834.254166666666</v>
      </c>
      <c r="Q1572" s="153">
        <v>38834.267361111109</v>
      </c>
      <c r="R1572" t="s">
        <v>4197</v>
      </c>
      <c r="S1572" s="215">
        <f t="shared" si="255"/>
        <v>0.195138888884685</v>
      </c>
      <c r="T1572" s="215">
        <f t="shared" si="256"/>
        <v>0.22777777777810115</v>
      </c>
      <c r="U1572">
        <f t="shared" si="259"/>
        <v>1.17083333330811</v>
      </c>
      <c r="V1572">
        <v>516.79999999999995</v>
      </c>
      <c r="W1572">
        <v>588.66</v>
      </c>
      <c r="X1572" t="s">
        <v>4198</v>
      </c>
    </row>
    <row r="1573" spans="1:24">
      <c r="A1573" t="s">
        <v>18</v>
      </c>
      <c r="B1573" t="s">
        <v>4200</v>
      </c>
      <c r="C1573" t="s">
        <v>746</v>
      </c>
      <c r="D1573" t="s">
        <v>231</v>
      </c>
      <c r="E1573" t="s">
        <v>747</v>
      </c>
      <c r="F1573" t="s">
        <v>748</v>
      </c>
      <c r="G1573" t="s">
        <v>340</v>
      </c>
      <c r="H1573" t="s">
        <v>749</v>
      </c>
      <c r="I1573">
        <v>18</v>
      </c>
      <c r="J1573">
        <v>144</v>
      </c>
      <c r="K1573">
        <f t="shared" si="260"/>
        <v>55</v>
      </c>
      <c r="L1573" t="s">
        <v>761</v>
      </c>
      <c r="M1573" t="s">
        <v>4200</v>
      </c>
      <c r="N1573" s="153">
        <v>38832.923611111109</v>
      </c>
      <c r="O1573" s="153">
        <v>38832.942361111112</v>
      </c>
      <c r="P1573" s="153">
        <v>38833.563888888886</v>
      </c>
      <c r="Q1573" s="153">
        <v>38833.593055555553</v>
      </c>
      <c r="R1573" t="s">
        <v>4201</v>
      </c>
      <c r="S1573" s="215">
        <f t="shared" si="255"/>
        <v>0.62152777777373558</v>
      </c>
      <c r="T1573" s="215">
        <f t="shared" si="256"/>
        <v>0.66944444444379769</v>
      </c>
      <c r="U1573">
        <f t="shared" si="259"/>
        <v>3.7291666666424135</v>
      </c>
      <c r="V1573">
        <v>300</v>
      </c>
      <c r="W1573">
        <v>337.48</v>
      </c>
      <c r="X1573" t="s">
        <v>3879</v>
      </c>
    </row>
    <row r="1574" spans="1:24">
      <c r="A1574" t="s">
        <v>18</v>
      </c>
      <c r="B1574" t="s">
        <v>4202</v>
      </c>
      <c r="C1574" t="s">
        <v>746</v>
      </c>
      <c r="D1574" t="s">
        <v>231</v>
      </c>
      <c r="E1574" t="s">
        <v>747</v>
      </c>
      <c r="F1574" t="s">
        <v>748</v>
      </c>
      <c r="G1574" t="s">
        <v>340</v>
      </c>
      <c r="H1574" t="s">
        <v>749</v>
      </c>
      <c r="I1574">
        <v>18</v>
      </c>
      <c r="J1574">
        <v>144</v>
      </c>
      <c r="K1574">
        <f t="shared" si="260"/>
        <v>55</v>
      </c>
      <c r="L1574" t="s">
        <v>761</v>
      </c>
      <c r="M1574" t="s">
        <v>4202</v>
      </c>
      <c r="N1574" s="153">
        <v>38831.962500000001</v>
      </c>
      <c r="O1574" s="153">
        <v>38831.990277777775</v>
      </c>
      <c r="P1574" s="153">
        <v>38832.325694444444</v>
      </c>
      <c r="Q1574" s="153">
        <v>38832.350694444445</v>
      </c>
      <c r="R1574" t="s">
        <v>4197</v>
      </c>
      <c r="S1574" s="215">
        <f t="shared" si="255"/>
        <v>0.33541666666860692</v>
      </c>
      <c r="T1574" s="215">
        <f t="shared" si="256"/>
        <v>0.38819444444379769</v>
      </c>
      <c r="U1574">
        <f t="shared" si="259"/>
        <v>2.0125000000116415</v>
      </c>
      <c r="V1574">
        <v>466.2</v>
      </c>
      <c r="W1574">
        <v>626.12</v>
      </c>
      <c r="X1574" t="s">
        <v>4203</v>
      </c>
    </row>
    <row r="1575" spans="1:24">
      <c r="A1575" t="s">
        <v>18</v>
      </c>
      <c r="B1575" t="s">
        <v>4204</v>
      </c>
      <c r="C1575" t="s">
        <v>746</v>
      </c>
      <c r="D1575" t="s">
        <v>231</v>
      </c>
      <c r="E1575" t="s">
        <v>747</v>
      </c>
      <c r="F1575" t="s">
        <v>748</v>
      </c>
      <c r="G1575" t="s">
        <v>340</v>
      </c>
      <c r="H1575" t="s">
        <v>749</v>
      </c>
      <c r="I1575">
        <v>18</v>
      </c>
      <c r="J1575">
        <v>144</v>
      </c>
      <c r="K1575">
        <f t="shared" si="260"/>
        <v>55</v>
      </c>
      <c r="L1575" t="s">
        <v>761</v>
      </c>
      <c r="M1575" t="s">
        <v>4204</v>
      </c>
      <c r="N1575" s="153">
        <v>38831.338194444441</v>
      </c>
      <c r="O1575" s="153">
        <v>38831.361111111109</v>
      </c>
      <c r="P1575" s="153">
        <v>38831.561805555553</v>
      </c>
      <c r="Q1575" s="153">
        <v>38831.588194444441</v>
      </c>
      <c r="R1575" t="s">
        <v>4197</v>
      </c>
      <c r="S1575" s="215">
        <f t="shared" ref="S1575:S1638" si="261">P1575 - O1575</f>
        <v>0.20069444444379769</v>
      </c>
      <c r="T1575" s="215">
        <f t="shared" ref="T1575:T1638" si="262">Q1575 - N1575</f>
        <v>0.25</v>
      </c>
      <c r="U1575">
        <f t="shared" si="259"/>
        <v>1.2041666666627862</v>
      </c>
      <c r="V1575">
        <v>506.1</v>
      </c>
      <c r="W1575">
        <v>586.15</v>
      </c>
      <c r="X1575" t="s">
        <v>4198</v>
      </c>
    </row>
    <row r="1576" spans="1:24">
      <c r="A1576" t="s">
        <v>18</v>
      </c>
      <c r="B1576" t="s">
        <v>4205</v>
      </c>
      <c r="C1576" t="s">
        <v>746</v>
      </c>
      <c r="D1576" t="s">
        <v>231</v>
      </c>
      <c r="E1576" t="s">
        <v>747</v>
      </c>
      <c r="F1576" t="s">
        <v>748</v>
      </c>
      <c r="G1576" t="s">
        <v>340</v>
      </c>
      <c r="H1576" t="s">
        <v>749</v>
      </c>
      <c r="I1576">
        <v>18</v>
      </c>
      <c r="J1576">
        <v>144</v>
      </c>
      <c r="K1576">
        <f t="shared" si="260"/>
        <v>55</v>
      </c>
      <c r="L1576" t="s">
        <v>761</v>
      </c>
      <c r="M1576" t="s">
        <v>4205</v>
      </c>
      <c r="N1576" s="153">
        <v>38830.102777777778</v>
      </c>
      <c r="O1576" s="153">
        <v>38830.129861111112</v>
      </c>
      <c r="P1576" s="153">
        <v>38830.736111111109</v>
      </c>
      <c r="Q1576" s="153">
        <v>38830.763194444444</v>
      </c>
      <c r="R1576" t="s">
        <v>4197</v>
      </c>
      <c r="S1576" s="215">
        <f t="shared" si="261"/>
        <v>0.60624999999708962</v>
      </c>
      <c r="T1576" s="215">
        <f t="shared" si="262"/>
        <v>0.66041666666569654</v>
      </c>
      <c r="U1576">
        <f t="shared" si="259"/>
        <v>3.6374999999825377</v>
      </c>
      <c r="V1576">
        <v>383</v>
      </c>
      <c r="W1576">
        <v>619.94000000000005</v>
      </c>
      <c r="X1576" t="s">
        <v>4198</v>
      </c>
    </row>
    <row r="1577" spans="1:24">
      <c r="A1577" t="s">
        <v>18</v>
      </c>
      <c r="B1577" t="s">
        <v>4206</v>
      </c>
      <c r="C1577" t="s">
        <v>746</v>
      </c>
      <c r="D1577" t="s">
        <v>231</v>
      </c>
      <c r="E1577" t="s">
        <v>747</v>
      </c>
      <c r="F1577" t="s">
        <v>748</v>
      </c>
      <c r="G1577" t="s">
        <v>340</v>
      </c>
      <c r="H1577" t="s">
        <v>749</v>
      </c>
      <c r="I1577">
        <v>18</v>
      </c>
      <c r="J1577">
        <v>144</v>
      </c>
      <c r="K1577">
        <f t="shared" si="260"/>
        <v>55</v>
      </c>
      <c r="L1577" t="s">
        <v>761</v>
      </c>
      <c r="M1577" t="s">
        <v>4206</v>
      </c>
      <c r="N1577" s="153">
        <v>38828.930555555555</v>
      </c>
      <c r="O1577" s="153">
        <v>38828.950694444444</v>
      </c>
      <c r="P1577" s="153">
        <v>38829.408333333333</v>
      </c>
      <c r="Q1577" s="153">
        <v>38829.431944444441</v>
      </c>
      <c r="R1577" t="s">
        <v>4197</v>
      </c>
      <c r="S1577" s="215">
        <f t="shared" si="261"/>
        <v>0.45763888888905058</v>
      </c>
      <c r="T1577" s="215">
        <f t="shared" si="262"/>
        <v>0.50138888888614019</v>
      </c>
      <c r="U1577">
        <f t="shared" si="259"/>
        <v>2.7458333333343035</v>
      </c>
      <c r="V1577">
        <v>449.3</v>
      </c>
      <c r="W1577">
        <v>646.73</v>
      </c>
      <c r="X1577" t="s">
        <v>4207</v>
      </c>
    </row>
    <row r="1578" spans="1:24">
      <c r="A1578" t="s">
        <v>18</v>
      </c>
      <c r="B1578" t="s">
        <v>4208</v>
      </c>
      <c r="C1578" t="s">
        <v>746</v>
      </c>
      <c r="D1578" t="s">
        <v>231</v>
      </c>
      <c r="E1578" t="s">
        <v>747</v>
      </c>
      <c r="F1578" t="s">
        <v>748</v>
      </c>
      <c r="G1578" t="s">
        <v>340</v>
      </c>
      <c r="H1578" t="s">
        <v>749</v>
      </c>
      <c r="I1578">
        <v>18</v>
      </c>
      <c r="J1578">
        <v>144</v>
      </c>
      <c r="K1578">
        <f t="shared" si="260"/>
        <v>55</v>
      </c>
      <c r="L1578" t="s">
        <v>761</v>
      </c>
      <c r="M1578" t="s">
        <v>4208</v>
      </c>
      <c r="N1578" s="153">
        <v>38827.398611111108</v>
      </c>
      <c r="O1578" s="153">
        <v>38827.436111111114</v>
      </c>
      <c r="P1578" s="153">
        <v>38827.886805555558</v>
      </c>
      <c r="Q1578" s="153">
        <v>38827.945138888892</v>
      </c>
      <c r="R1578" t="s">
        <v>4209</v>
      </c>
      <c r="S1578" s="215">
        <f t="shared" si="261"/>
        <v>0.45069444444379769</v>
      </c>
      <c r="T1578" s="215">
        <f t="shared" si="262"/>
        <v>0.54652777778392192</v>
      </c>
      <c r="U1578">
        <f t="shared" si="259"/>
        <v>2.7041666666627862</v>
      </c>
      <c r="V1578">
        <v>1432.8</v>
      </c>
      <c r="W1578">
        <v>1515.2</v>
      </c>
      <c r="X1578" t="s">
        <v>3879</v>
      </c>
    </row>
    <row r="1579" spans="1:24">
      <c r="A1579" t="s">
        <v>18</v>
      </c>
      <c r="B1579" t="s">
        <v>4210</v>
      </c>
      <c r="C1579" t="s">
        <v>746</v>
      </c>
      <c r="D1579" t="s">
        <v>231</v>
      </c>
      <c r="E1579" t="s">
        <v>747</v>
      </c>
      <c r="F1579" t="s">
        <v>748</v>
      </c>
      <c r="G1579" t="s">
        <v>340</v>
      </c>
      <c r="H1579" t="s">
        <v>749</v>
      </c>
      <c r="I1579">
        <v>18</v>
      </c>
      <c r="J1579">
        <v>144</v>
      </c>
      <c r="K1579">
        <f t="shared" ref="K1579:K1610" si="263">INT(((180 + J1579) / 6) + 1)</f>
        <v>55</v>
      </c>
      <c r="L1579" t="s">
        <v>761</v>
      </c>
      <c r="M1579" t="s">
        <v>4210</v>
      </c>
      <c r="N1579" s="153">
        <v>38825.848611111112</v>
      </c>
      <c r="O1579" s="153">
        <v>38825.886805555558</v>
      </c>
      <c r="P1579" s="153">
        <v>38826.736111111109</v>
      </c>
      <c r="Q1579" s="153">
        <v>38826.78125</v>
      </c>
      <c r="R1579" t="s">
        <v>2916</v>
      </c>
      <c r="S1579" s="215">
        <f t="shared" si="261"/>
        <v>0.84930555555183673</v>
      </c>
      <c r="T1579" s="215">
        <f t="shared" si="262"/>
        <v>0.93263888888759539</v>
      </c>
      <c r="U1579">
        <f t="shared" si="259"/>
        <v>5.0958333333110204</v>
      </c>
      <c r="V1579">
        <v>1219.0999999999999</v>
      </c>
      <c r="W1579">
        <v>1346.52</v>
      </c>
      <c r="X1579" t="s">
        <v>4198</v>
      </c>
    </row>
    <row r="1580" spans="1:24">
      <c r="A1580" t="s">
        <v>18</v>
      </c>
      <c r="B1580" t="s">
        <v>4211</v>
      </c>
      <c r="C1580" t="s">
        <v>734</v>
      </c>
      <c r="D1580" t="s">
        <v>466</v>
      </c>
      <c r="E1580" t="s">
        <v>735</v>
      </c>
      <c r="F1580" t="s">
        <v>736</v>
      </c>
      <c r="G1580" t="s">
        <v>273</v>
      </c>
      <c r="H1580" t="s">
        <v>737</v>
      </c>
      <c r="I1580">
        <v>34.67</v>
      </c>
      <c r="J1580">
        <v>-123</v>
      </c>
      <c r="K1580">
        <f t="shared" si="263"/>
        <v>10</v>
      </c>
      <c r="L1580" t="s">
        <v>712</v>
      </c>
      <c r="M1580" t="s">
        <v>4211</v>
      </c>
      <c r="N1580" s="153">
        <v>38671.760416666664</v>
      </c>
      <c r="O1580" s="153">
        <v>38671.854166666664</v>
      </c>
      <c r="P1580" s="153">
        <v>38672.333333333336</v>
      </c>
      <c r="Q1580" s="153">
        <v>38672.427777777775</v>
      </c>
      <c r="R1580" t="s">
        <v>4212</v>
      </c>
      <c r="S1580" s="215">
        <f t="shared" si="261"/>
        <v>0.47916666667151731</v>
      </c>
      <c r="T1580" s="215">
        <f t="shared" si="262"/>
        <v>0.66736111111094942</v>
      </c>
      <c r="U1580">
        <f t="shared" si="259"/>
        <v>2.8750000000291038</v>
      </c>
      <c r="V1580">
        <v>0</v>
      </c>
      <c r="W1580">
        <v>4125</v>
      </c>
      <c r="X1580"/>
    </row>
    <row r="1581" spans="1:24">
      <c r="A1581" t="s">
        <v>18</v>
      </c>
      <c r="B1581" t="s">
        <v>4213</v>
      </c>
      <c r="C1581" t="s">
        <v>734</v>
      </c>
      <c r="D1581" t="s">
        <v>466</v>
      </c>
      <c r="E1581" t="s">
        <v>735</v>
      </c>
      <c r="F1581" t="s">
        <v>736</v>
      </c>
      <c r="G1581" t="s">
        <v>273</v>
      </c>
      <c r="H1581" t="s">
        <v>737</v>
      </c>
      <c r="I1581">
        <v>34.67</v>
      </c>
      <c r="J1581">
        <v>-123</v>
      </c>
      <c r="K1581">
        <f t="shared" si="263"/>
        <v>10</v>
      </c>
      <c r="L1581" t="s">
        <v>712</v>
      </c>
      <c r="M1581" t="s">
        <v>4213</v>
      </c>
      <c r="N1581" s="153">
        <v>38667.09375</v>
      </c>
      <c r="O1581" s="153">
        <v>38667.189583333333</v>
      </c>
      <c r="P1581" s="153">
        <v>38668.356249999997</v>
      </c>
      <c r="Q1581" s="153">
        <v>38668.45416666667</v>
      </c>
      <c r="R1581" t="s">
        <v>4212</v>
      </c>
      <c r="S1581" s="215">
        <f t="shared" si="261"/>
        <v>1.1666666666642413</v>
      </c>
      <c r="T1581" s="215">
        <f t="shared" si="262"/>
        <v>1.3604166666700621</v>
      </c>
      <c r="U1581">
        <f t="shared" si="259"/>
        <v>6.9999999999854481</v>
      </c>
      <c r="V1581">
        <v>0</v>
      </c>
      <c r="W1581">
        <v>4118</v>
      </c>
      <c r="X1581"/>
    </row>
    <row r="1582" spans="1:24">
      <c r="A1582" t="s">
        <v>18</v>
      </c>
      <c r="B1582" t="s">
        <v>4214</v>
      </c>
      <c r="C1582" t="s">
        <v>734</v>
      </c>
      <c r="D1582" t="s">
        <v>466</v>
      </c>
      <c r="E1582" t="s">
        <v>735</v>
      </c>
      <c r="F1582" t="s">
        <v>736</v>
      </c>
      <c r="G1582" t="s">
        <v>273</v>
      </c>
      <c r="H1582" t="s">
        <v>737</v>
      </c>
      <c r="I1582">
        <v>34.67</v>
      </c>
      <c r="J1582">
        <v>-123</v>
      </c>
      <c r="K1582">
        <f t="shared" si="263"/>
        <v>10</v>
      </c>
      <c r="L1582" t="s">
        <v>712</v>
      </c>
      <c r="M1582" t="s">
        <v>4214</v>
      </c>
      <c r="N1582" s="153">
        <v>38662.597916666666</v>
      </c>
      <c r="O1582" s="153">
        <v>38662.681944444441</v>
      </c>
      <c r="P1582" s="153">
        <v>38663.965277777781</v>
      </c>
      <c r="Q1582" s="153">
        <v>38664.090277777781</v>
      </c>
      <c r="R1582" t="s">
        <v>4212</v>
      </c>
      <c r="S1582" s="215">
        <f t="shared" si="261"/>
        <v>1.2833333333401242</v>
      </c>
      <c r="T1582" s="215">
        <f t="shared" si="262"/>
        <v>1.492361111115315</v>
      </c>
      <c r="U1582">
        <f t="shared" si="259"/>
        <v>7.7000000000407454</v>
      </c>
      <c r="V1582">
        <v>0</v>
      </c>
      <c r="W1582">
        <v>4126</v>
      </c>
      <c r="X1582"/>
    </row>
    <row r="1583" spans="1:24">
      <c r="A1583" t="s">
        <v>18</v>
      </c>
      <c r="B1583" t="s">
        <v>4215</v>
      </c>
      <c r="C1583" t="s">
        <v>729</v>
      </c>
      <c r="D1583" t="s">
        <v>466</v>
      </c>
      <c r="E1583" t="s">
        <v>730</v>
      </c>
      <c r="F1583" t="s">
        <v>731</v>
      </c>
      <c r="G1583" t="s">
        <v>273</v>
      </c>
      <c r="H1583" t="s">
        <v>292</v>
      </c>
      <c r="I1583">
        <v>47.95</v>
      </c>
      <c r="J1583">
        <v>-129.08000000000001</v>
      </c>
      <c r="K1583">
        <f t="shared" si="263"/>
        <v>9</v>
      </c>
      <c r="L1583" t="s">
        <v>712</v>
      </c>
      <c r="M1583" t="s">
        <v>4215</v>
      </c>
      <c r="N1583" s="153">
        <v>38625.851469907408</v>
      </c>
      <c r="O1583" s="153">
        <v>38625.899375000001</v>
      </c>
      <c r="P1583" s="153">
        <v>38628.118252314816</v>
      </c>
      <c r="Q1583" s="153">
        <v>38628.179456018515</v>
      </c>
      <c r="R1583" t="s">
        <v>4216</v>
      </c>
      <c r="S1583" s="215">
        <f t="shared" si="261"/>
        <v>2.2188773148154723</v>
      </c>
      <c r="T1583" s="215">
        <f t="shared" si="262"/>
        <v>2.327986111107748</v>
      </c>
      <c r="U1583">
        <f t="shared" si="259"/>
        <v>13.313263888892834</v>
      </c>
      <c r="V1583">
        <v>0</v>
      </c>
      <c r="W1583">
        <v>2378</v>
      </c>
      <c r="X1583" t="s">
        <v>4217</v>
      </c>
    </row>
    <row r="1584" spans="1:24">
      <c r="A1584" t="s">
        <v>18</v>
      </c>
      <c r="B1584" t="s">
        <v>4218</v>
      </c>
      <c r="C1584" t="s">
        <v>729</v>
      </c>
      <c r="D1584" t="s">
        <v>466</v>
      </c>
      <c r="E1584" t="s">
        <v>730</v>
      </c>
      <c r="F1584" t="s">
        <v>731</v>
      </c>
      <c r="G1584" t="s">
        <v>273</v>
      </c>
      <c r="H1584" t="s">
        <v>292</v>
      </c>
      <c r="I1584">
        <v>47.95</v>
      </c>
      <c r="J1584">
        <v>-129.08000000000001</v>
      </c>
      <c r="K1584">
        <f t="shared" si="263"/>
        <v>9</v>
      </c>
      <c r="L1584" t="s">
        <v>712</v>
      </c>
      <c r="M1584" t="s">
        <v>4218</v>
      </c>
      <c r="N1584" s="153">
        <v>38622.692361111112</v>
      </c>
      <c r="O1584" s="153">
        <v>38622.741666666669</v>
      </c>
      <c r="P1584" s="153">
        <v>38623.549803240741</v>
      </c>
      <c r="Q1584" s="153">
        <v>38623.658784722225</v>
      </c>
      <c r="R1584" t="s">
        <v>4219</v>
      </c>
      <c r="S1584" s="215">
        <f t="shared" si="261"/>
        <v>0.80813657407270512</v>
      </c>
      <c r="T1584" s="215">
        <f t="shared" si="262"/>
        <v>0.96642361111298669</v>
      </c>
      <c r="U1584">
        <f t="shared" si="259"/>
        <v>4.8488194444362307</v>
      </c>
      <c r="V1584">
        <v>0</v>
      </c>
      <c r="W1584">
        <v>2214</v>
      </c>
      <c r="X1584" t="s">
        <v>4220</v>
      </c>
    </row>
    <row r="1585" spans="1:24">
      <c r="A1585" t="s">
        <v>18</v>
      </c>
      <c r="B1585" t="s">
        <v>4221</v>
      </c>
      <c r="C1585" t="s">
        <v>729</v>
      </c>
      <c r="D1585" t="s">
        <v>466</v>
      </c>
      <c r="E1585" t="s">
        <v>730</v>
      </c>
      <c r="F1585" t="s">
        <v>731</v>
      </c>
      <c r="G1585" t="s">
        <v>273</v>
      </c>
      <c r="H1585" t="s">
        <v>292</v>
      </c>
      <c r="I1585">
        <v>47.95</v>
      </c>
      <c r="J1585">
        <v>-129.08000000000001</v>
      </c>
      <c r="K1585">
        <f t="shared" si="263"/>
        <v>9</v>
      </c>
      <c r="L1585" t="s">
        <v>712</v>
      </c>
      <c r="M1585" t="s">
        <v>4221</v>
      </c>
      <c r="N1585" s="153">
        <v>38620.871053240742</v>
      </c>
      <c r="O1585" s="153">
        <v>38620.92465277778</v>
      </c>
      <c r="P1585" s="153">
        <v>38622.089479166665</v>
      </c>
      <c r="Q1585" s="153">
        <v>38622.149594907409</v>
      </c>
      <c r="R1585" t="s">
        <v>4222</v>
      </c>
      <c r="S1585" s="215">
        <f t="shared" si="261"/>
        <v>1.1648263888855581</v>
      </c>
      <c r="T1585" s="215">
        <f t="shared" si="262"/>
        <v>1.2785416666665697</v>
      </c>
      <c r="U1585">
        <f t="shared" si="259"/>
        <v>6.9889583333133487</v>
      </c>
      <c r="V1585">
        <v>0</v>
      </c>
      <c r="W1585">
        <v>2378</v>
      </c>
      <c r="X1585" t="s">
        <v>4223</v>
      </c>
    </row>
    <row r="1586" spans="1:24">
      <c r="A1586" t="s">
        <v>18</v>
      </c>
      <c r="B1586" t="s">
        <v>4224</v>
      </c>
      <c r="C1586" t="s">
        <v>729</v>
      </c>
      <c r="D1586" t="s">
        <v>466</v>
      </c>
      <c r="E1586" t="s">
        <v>730</v>
      </c>
      <c r="F1586" t="s">
        <v>731</v>
      </c>
      <c r="G1586" t="s">
        <v>273</v>
      </c>
      <c r="H1586" t="s">
        <v>292</v>
      </c>
      <c r="I1586">
        <v>47.95</v>
      </c>
      <c r="J1586">
        <v>-129.08000000000001</v>
      </c>
      <c r="K1586">
        <f t="shared" si="263"/>
        <v>9</v>
      </c>
      <c r="L1586" t="s">
        <v>712</v>
      </c>
      <c r="M1586" t="s">
        <v>4224</v>
      </c>
      <c r="N1586" s="153">
        <v>38617.994155092594</v>
      </c>
      <c r="O1586" s="153">
        <v>38618.058125000003</v>
      </c>
      <c r="P1586" s="153">
        <v>38618.665081018517</v>
      </c>
      <c r="Q1586" s="153">
        <v>38618.724247685182</v>
      </c>
      <c r="R1586" t="s">
        <v>2656</v>
      </c>
      <c r="S1586" s="215">
        <f t="shared" si="261"/>
        <v>0.60695601851330139</v>
      </c>
      <c r="T1586" s="215">
        <f t="shared" si="262"/>
        <v>0.73009259258833481</v>
      </c>
      <c r="U1586">
        <f t="shared" si="259"/>
        <v>3.6417361110798083</v>
      </c>
      <c r="V1586">
        <v>0</v>
      </c>
      <c r="W1586">
        <v>2214</v>
      </c>
      <c r="X1586" t="s">
        <v>4225</v>
      </c>
    </row>
    <row r="1587" spans="1:24">
      <c r="A1587" t="s">
        <v>18</v>
      </c>
      <c r="B1587" t="s">
        <v>4226</v>
      </c>
      <c r="C1587" t="s">
        <v>729</v>
      </c>
      <c r="D1587" t="s">
        <v>466</v>
      </c>
      <c r="E1587" t="s">
        <v>730</v>
      </c>
      <c r="F1587" t="s">
        <v>731</v>
      </c>
      <c r="G1587" t="s">
        <v>273</v>
      </c>
      <c r="H1587" t="s">
        <v>292</v>
      </c>
      <c r="I1587">
        <v>47.95</v>
      </c>
      <c r="J1587">
        <v>-129.08000000000001</v>
      </c>
      <c r="K1587">
        <f t="shared" si="263"/>
        <v>9</v>
      </c>
      <c r="L1587" t="s">
        <v>712</v>
      </c>
      <c r="M1587" t="s">
        <v>4226</v>
      </c>
      <c r="N1587" s="153">
        <v>38616.041481481479</v>
      </c>
      <c r="O1587" s="153">
        <v>38616.102858796294</v>
      </c>
      <c r="P1587" s="153">
        <v>38617.024895833332</v>
      </c>
      <c r="Q1587" s="153">
        <v>38617.091157407405</v>
      </c>
      <c r="R1587" t="s">
        <v>4227</v>
      </c>
      <c r="S1587" s="215">
        <f t="shared" si="261"/>
        <v>0.92203703703853535</v>
      </c>
      <c r="T1587" s="215">
        <f t="shared" si="262"/>
        <v>1.0496759259258397</v>
      </c>
      <c r="U1587">
        <f t="shared" si="259"/>
        <v>5.5322222222312121</v>
      </c>
      <c r="V1587">
        <v>0</v>
      </c>
      <c r="W1587">
        <v>2285</v>
      </c>
      <c r="X1587" t="s">
        <v>4228</v>
      </c>
    </row>
    <row r="1588" spans="1:24">
      <c r="A1588" t="s">
        <v>18</v>
      </c>
      <c r="B1588" t="s">
        <v>4229</v>
      </c>
      <c r="C1588" t="s">
        <v>729</v>
      </c>
      <c r="D1588" t="s">
        <v>466</v>
      </c>
      <c r="E1588" t="s">
        <v>730</v>
      </c>
      <c r="F1588" t="s">
        <v>731</v>
      </c>
      <c r="G1588" t="s">
        <v>273</v>
      </c>
      <c r="H1588" t="s">
        <v>292</v>
      </c>
      <c r="I1588">
        <v>47.95</v>
      </c>
      <c r="J1588">
        <v>-129.08000000000001</v>
      </c>
      <c r="K1588">
        <f t="shared" si="263"/>
        <v>9</v>
      </c>
      <c r="L1588" t="s">
        <v>712</v>
      </c>
      <c r="M1588" t="s">
        <v>4229</v>
      </c>
      <c r="N1588" s="153">
        <v>38613.994687500002</v>
      </c>
      <c r="O1588" s="153">
        <v>38614.056770833333</v>
      </c>
      <c r="P1588" s="153">
        <v>38615.150497685187</v>
      </c>
      <c r="Q1588" s="153">
        <v>38615.224988425929</v>
      </c>
      <c r="R1588" t="s">
        <v>4222</v>
      </c>
      <c r="S1588" s="215">
        <f t="shared" si="261"/>
        <v>1.0937268518537167</v>
      </c>
      <c r="T1588" s="215">
        <f t="shared" si="262"/>
        <v>1.2303009259267128</v>
      </c>
      <c r="U1588">
        <f t="shared" ref="U1588:U1651" si="264">((VALUE(S1588)) * 24) * 0.25</f>
        <v>6.5623611111222999</v>
      </c>
      <c r="V1588">
        <v>0</v>
      </c>
      <c r="W1588">
        <v>2330</v>
      </c>
      <c r="X1588" t="s">
        <v>4230</v>
      </c>
    </row>
    <row r="1589" spans="1:24">
      <c r="A1589" t="s">
        <v>18</v>
      </c>
      <c r="B1589" t="s">
        <v>4231</v>
      </c>
      <c r="C1589" t="s">
        <v>729</v>
      </c>
      <c r="D1589" t="s">
        <v>466</v>
      </c>
      <c r="E1589" t="s">
        <v>730</v>
      </c>
      <c r="F1589" t="s">
        <v>731</v>
      </c>
      <c r="G1589" t="s">
        <v>273</v>
      </c>
      <c r="H1589" t="s">
        <v>292</v>
      </c>
      <c r="I1589">
        <v>47.95</v>
      </c>
      <c r="J1589">
        <v>-129.08000000000001</v>
      </c>
      <c r="K1589">
        <f t="shared" si="263"/>
        <v>9</v>
      </c>
      <c r="L1589" t="s">
        <v>712</v>
      </c>
      <c r="M1589" t="s">
        <v>4231</v>
      </c>
      <c r="N1589" s="153">
        <v>38612.156076388892</v>
      </c>
      <c r="O1589" s="153">
        <v>38612.216087962966</v>
      </c>
      <c r="P1589" s="153">
        <v>38613.086550925924</v>
      </c>
      <c r="Q1589" s="153">
        <v>38613.194490740738</v>
      </c>
      <c r="R1589" t="s">
        <v>4232</v>
      </c>
      <c r="S1589" s="215">
        <f t="shared" si="261"/>
        <v>0.87046296295739012</v>
      </c>
      <c r="T1589" s="215">
        <f t="shared" si="262"/>
        <v>1.0384143518458586</v>
      </c>
      <c r="U1589">
        <f t="shared" si="264"/>
        <v>5.2227777777443407</v>
      </c>
      <c r="V1589">
        <v>0</v>
      </c>
      <c r="W1589">
        <v>2495</v>
      </c>
      <c r="X1589" t="s">
        <v>4233</v>
      </c>
    </row>
    <row r="1590" spans="1:24">
      <c r="A1590" t="s">
        <v>18</v>
      </c>
      <c r="B1590" t="s">
        <v>4234</v>
      </c>
      <c r="C1590" t="s">
        <v>729</v>
      </c>
      <c r="D1590" t="s">
        <v>466</v>
      </c>
      <c r="E1590" t="s">
        <v>730</v>
      </c>
      <c r="F1590" t="s">
        <v>731</v>
      </c>
      <c r="G1590" t="s">
        <v>273</v>
      </c>
      <c r="H1590" t="s">
        <v>292</v>
      </c>
      <c r="I1590">
        <v>47.95</v>
      </c>
      <c r="J1590">
        <v>-129.08000000000001</v>
      </c>
      <c r="K1590">
        <f t="shared" si="263"/>
        <v>9</v>
      </c>
      <c r="L1590" t="s">
        <v>712</v>
      </c>
      <c r="M1590" t="s">
        <v>4234</v>
      </c>
      <c r="N1590" s="153">
        <v>38611.45952546296</v>
      </c>
      <c r="O1590" s="153">
        <v>38611.504166666666</v>
      </c>
      <c r="P1590" s="153">
        <v>38611.525694444441</v>
      </c>
      <c r="Q1590" s="153">
        <v>38611.571608796294</v>
      </c>
      <c r="R1590" t="s">
        <v>4232</v>
      </c>
      <c r="S1590" s="215">
        <f t="shared" si="261"/>
        <v>2.1527777775190771E-2</v>
      </c>
      <c r="T1590" s="215">
        <f t="shared" si="262"/>
        <v>0.11208333333343035</v>
      </c>
      <c r="U1590">
        <f t="shared" si="264"/>
        <v>0.12916666665114462</v>
      </c>
      <c r="V1590">
        <v>0</v>
      </c>
      <c r="W1590">
        <v>1814</v>
      </c>
      <c r="X1590" t="s">
        <v>4235</v>
      </c>
    </row>
    <row r="1591" spans="1:24">
      <c r="A1591" t="s">
        <v>18</v>
      </c>
      <c r="B1591" t="s">
        <v>4236</v>
      </c>
      <c r="C1591" t="s">
        <v>729</v>
      </c>
      <c r="D1591" t="s">
        <v>466</v>
      </c>
      <c r="E1591" t="s">
        <v>730</v>
      </c>
      <c r="F1591" t="s">
        <v>731</v>
      </c>
      <c r="G1591" t="s">
        <v>273</v>
      </c>
      <c r="H1591" t="s">
        <v>292</v>
      </c>
      <c r="I1591">
        <v>47.95</v>
      </c>
      <c r="J1591">
        <v>-129.08000000000001</v>
      </c>
      <c r="K1591">
        <f t="shared" si="263"/>
        <v>9</v>
      </c>
      <c r="L1591" t="s">
        <v>712</v>
      </c>
      <c r="M1591" t="s">
        <v>4236</v>
      </c>
      <c r="N1591" s="153">
        <v>38610.324305555558</v>
      </c>
      <c r="O1591" s="153">
        <v>38610.379166666666</v>
      </c>
      <c r="P1591" s="153">
        <v>38611.00277777778</v>
      </c>
      <c r="Q1591" s="153">
        <v>38611.076388888891</v>
      </c>
      <c r="R1591" t="s">
        <v>4222</v>
      </c>
      <c r="S1591" s="215">
        <f t="shared" si="261"/>
        <v>0.62361111111385981</v>
      </c>
      <c r="T1591" s="215">
        <f t="shared" si="262"/>
        <v>0.75208333333284827</v>
      </c>
      <c r="U1591">
        <f t="shared" si="264"/>
        <v>3.7416666666831588</v>
      </c>
      <c r="V1591">
        <v>0</v>
      </c>
      <c r="W1591">
        <v>2214</v>
      </c>
      <c r="X1591" t="s">
        <v>4237</v>
      </c>
    </row>
    <row r="1592" spans="1:24">
      <c r="A1592" t="s">
        <v>18</v>
      </c>
      <c r="B1592" t="s">
        <v>4238</v>
      </c>
      <c r="C1592" t="s">
        <v>729</v>
      </c>
      <c r="D1592" t="s">
        <v>466</v>
      </c>
      <c r="E1592" t="s">
        <v>730</v>
      </c>
      <c r="F1592" t="s">
        <v>731</v>
      </c>
      <c r="G1592" t="s">
        <v>273</v>
      </c>
      <c r="H1592" t="s">
        <v>292</v>
      </c>
      <c r="I1592">
        <v>47.95</v>
      </c>
      <c r="J1592">
        <v>-129.08000000000001</v>
      </c>
      <c r="K1592">
        <f t="shared" si="263"/>
        <v>9</v>
      </c>
      <c r="L1592" t="s">
        <v>712</v>
      </c>
      <c r="M1592" t="s">
        <v>4238</v>
      </c>
      <c r="N1592" s="153">
        <v>38608.752824074072</v>
      </c>
      <c r="O1592" s="153">
        <v>38608.810439814813</v>
      </c>
      <c r="P1592" s="153">
        <v>38609.137650462966</v>
      </c>
      <c r="Q1592" s="153">
        <v>38609.235208333332</v>
      </c>
      <c r="R1592" t="s">
        <v>4239</v>
      </c>
      <c r="S1592" s="215">
        <f t="shared" si="261"/>
        <v>0.32721064815268619</v>
      </c>
      <c r="T1592" s="215">
        <f t="shared" si="262"/>
        <v>0.48238425925956108</v>
      </c>
      <c r="U1592">
        <f t="shared" si="264"/>
        <v>1.9632638889161171</v>
      </c>
      <c r="V1592">
        <v>0</v>
      </c>
      <c r="W1592">
        <v>2214</v>
      </c>
      <c r="X1592" t="s">
        <v>4240</v>
      </c>
    </row>
    <row r="1593" spans="1:24">
      <c r="A1593" t="s">
        <v>18</v>
      </c>
      <c r="B1593" t="s">
        <v>4241</v>
      </c>
      <c r="C1593" t="s">
        <v>729</v>
      </c>
      <c r="D1593" t="s">
        <v>466</v>
      </c>
      <c r="E1593" t="s">
        <v>730</v>
      </c>
      <c r="F1593" t="s">
        <v>731</v>
      </c>
      <c r="G1593" t="s">
        <v>273</v>
      </c>
      <c r="H1593" t="s">
        <v>292</v>
      </c>
      <c r="I1593">
        <v>47.95</v>
      </c>
      <c r="J1593">
        <v>-129.08000000000001</v>
      </c>
      <c r="K1593">
        <f t="shared" si="263"/>
        <v>9</v>
      </c>
      <c r="L1593" t="s">
        <v>712</v>
      </c>
      <c r="M1593" t="s">
        <v>4241</v>
      </c>
      <c r="N1593" s="153">
        <v>38607.792245370372</v>
      </c>
      <c r="O1593" s="153">
        <v>38607.84652777778</v>
      </c>
      <c r="P1593" s="153">
        <v>38608.046527777777</v>
      </c>
      <c r="Q1593" s="153">
        <v>38608.121377314812</v>
      </c>
      <c r="R1593" t="s">
        <v>4242</v>
      </c>
      <c r="S1593" s="215">
        <f t="shared" si="261"/>
        <v>0.19999999999708962</v>
      </c>
      <c r="T1593" s="215">
        <f t="shared" si="262"/>
        <v>0.32913194443972316</v>
      </c>
      <c r="U1593">
        <f t="shared" si="264"/>
        <v>1.1999999999825377</v>
      </c>
      <c r="V1593">
        <v>0</v>
      </c>
      <c r="W1593">
        <v>2374</v>
      </c>
      <c r="X1593" t="s">
        <v>4243</v>
      </c>
    </row>
    <row r="1594" spans="1:24">
      <c r="A1594" t="s">
        <v>18</v>
      </c>
      <c r="B1594" t="s">
        <v>4244</v>
      </c>
      <c r="C1594" t="s">
        <v>729</v>
      </c>
      <c r="D1594" t="s">
        <v>466</v>
      </c>
      <c r="E1594" t="s">
        <v>730</v>
      </c>
      <c r="F1594" t="s">
        <v>731</v>
      </c>
      <c r="G1594" t="s">
        <v>273</v>
      </c>
      <c r="H1594" t="s">
        <v>292</v>
      </c>
      <c r="I1594">
        <v>47.95</v>
      </c>
      <c r="J1594">
        <v>-129.08000000000001</v>
      </c>
      <c r="K1594">
        <f t="shared" si="263"/>
        <v>9</v>
      </c>
      <c r="L1594" t="s">
        <v>712</v>
      </c>
      <c r="M1594" t="s">
        <v>4244</v>
      </c>
      <c r="N1594" s="153">
        <v>38606.277777777781</v>
      </c>
      <c r="O1594" s="153">
        <v>38606.37395833333</v>
      </c>
      <c r="P1594" s="153">
        <v>38607.355902777781</v>
      </c>
      <c r="Q1594" s="153">
        <v>38607.425625000003</v>
      </c>
      <c r="R1594" t="s">
        <v>4232</v>
      </c>
      <c r="S1594" s="215">
        <f t="shared" si="261"/>
        <v>0.98194444445107365</v>
      </c>
      <c r="T1594" s="215">
        <f t="shared" si="262"/>
        <v>1.1478472222224809</v>
      </c>
      <c r="U1594">
        <f t="shared" si="264"/>
        <v>5.8916666667064419</v>
      </c>
      <c r="V1594">
        <v>0</v>
      </c>
      <c r="W1594">
        <v>2465</v>
      </c>
      <c r="X1594" t="s">
        <v>4245</v>
      </c>
    </row>
    <row r="1595" spans="1:24">
      <c r="A1595" t="s">
        <v>18</v>
      </c>
      <c r="B1595" t="s">
        <v>4246</v>
      </c>
      <c r="C1595" t="s">
        <v>729</v>
      </c>
      <c r="D1595" t="s">
        <v>466</v>
      </c>
      <c r="E1595" t="s">
        <v>730</v>
      </c>
      <c r="F1595" t="s">
        <v>731</v>
      </c>
      <c r="G1595" t="s">
        <v>273</v>
      </c>
      <c r="H1595" t="s">
        <v>292</v>
      </c>
      <c r="I1595">
        <v>47.95</v>
      </c>
      <c r="J1595">
        <v>-129.08000000000001</v>
      </c>
      <c r="K1595">
        <f t="shared" si="263"/>
        <v>9</v>
      </c>
      <c r="L1595" t="s">
        <v>712</v>
      </c>
      <c r="M1595" t="s">
        <v>4246</v>
      </c>
      <c r="N1595" s="153">
        <v>38603.145682870374</v>
      </c>
      <c r="O1595" s="153">
        <v>38603.203969907408</v>
      </c>
      <c r="P1595" s="153">
        <v>38603.416493055556</v>
      </c>
      <c r="Q1595" s="153">
        <v>38603.472916666666</v>
      </c>
      <c r="R1595" t="s">
        <v>4227</v>
      </c>
      <c r="S1595" s="215">
        <f t="shared" si="261"/>
        <v>0.21252314814773854</v>
      </c>
      <c r="T1595" s="215">
        <f t="shared" si="262"/>
        <v>0.32723379629169358</v>
      </c>
      <c r="U1595">
        <f t="shared" si="264"/>
        <v>1.2751388888864312</v>
      </c>
      <c r="V1595">
        <v>0</v>
      </c>
      <c r="W1595">
        <v>2279</v>
      </c>
      <c r="X1595" t="s">
        <v>4247</v>
      </c>
    </row>
    <row r="1596" spans="1:24">
      <c r="A1596" t="s">
        <v>18</v>
      </c>
      <c r="B1596" t="s">
        <v>4248</v>
      </c>
      <c r="C1596" t="s">
        <v>729</v>
      </c>
      <c r="D1596" t="s">
        <v>466</v>
      </c>
      <c r="E1596" t="s">
        <v>730</v>
      </c>
      <c r="F1596" t="s">
        <v>731</v>
      </c>
      <c r="G1596" t="s">
        <v>273</v>
      </c>
      <c r="H1596" t="s">
        <v>292</v>
      </c>
      <c r="I1596">
        <v>47.95</v>
      </c>
      <c r="J1596">
        <v>-129.08000000000001</v>
      </c>
      <c r="K1596">
        <f t="shared" si="263"/>
        <v>9</v>
      </c>
      <c r="L1596" t="s">
        <v>712</v>
      </c>
      <c r="M1596" t="s">
        <v>4248</v>
      </c>
      <c r="N1596" s="153">
        <v>38602.650370370371</v>
      </c>
      <c r="O1596" s="153">
        <v>38602.699965277781</v>
      </c>
      <c r="P1596" s="153">
        <v>38602.998344907406</v>
      </c>
      <c r="Q1596" s="153">
        <v>38603.069421296299</v>
      </c>
      <c r="R1596" t="s">
        <v>4227</v>
      </c>
      <c r="S1596" s="215">
        <f t="shared" si="261"/>
        <v>0.29837962962483289</v>
      </c>
      <c r="T1596" s="215">
        <f t="shared" si="262"/>
        <v>0.41905092592787696</v>
      </c>
      <c r="U1596">
        <f t="shared" si="264"/>
        <v>1.7902777777489973</v>
      </c>
      <c r="V1596">
        <v>0</v>
      </c>
      <c r="W1596">
        <v>2279</v>
      </c>
      <c r="X1596" t="s">
        <v>4247</v>
      </c>
    </row>
    <row r="1597" spans="1:24">
      <c r="A1597" t="s">
        <v>18</v>
      </c>
      <c r="B1597" t="s">
        <v>4249</v>
      </c>
      <c r="C1597" t="s">
        <v>729</v>
      </c>
      <c r="D1597" t="s">
        <v>466</v>
      </c>
      <c r="E1597" t="s">
        <v>730</v>
      </c>
      <c r="F1597" t="s">
        <v>731</v>
      </c>
      <c r="G1597" t="s">
        <v>273</v>
      </c>
      <c r="H1597" t="s">
        <v>292</v>
      </c>
      <c r="I1597">
        <v>47.95</v>
      </c>
      <c r="J1597">
        <v>-129.08000000000001</v>
      </c>
      <c r="K1597">
        <f t="shared" si="263"/>
        <v>9</v>
      </c>
      <c r="L1597" t="s">
        <v>712</v>
      </c>
      <c r="M1597" t="s">
        <v>4249</v>
      </c>
      <c r="N1597" s="153">
        <v>38601.564895833333</v>
      </c>
      <c r="O1597" s="153">
        <v>38601.634062500001</v>
      </c>
      <c r="P1597" s="153">
        <v>38602.124699074076</v>
      </c>
      <c r="Q1597" s="153">
        <v>38602.198194444441</v>
      </c>
      <c r="R1597" t="s">
        <v>4239</v>
      </c>
      <c r="S1597" s="215">
        <f t="shared" si="261"/>
        <v>0.49063657407532446</v>
      </c>
      <c r="T1597" s="215">
        <f t="shared" si="262"/>
        <v>0.63329861110833008</v>
      </c>
      <c r="U1597">
        <f t="shared" si="264"/>
        <v>2.9438194444519468</v>
      </c>
      <c r="V1597">
        <v>0</v>
      </c>
      <c r="W1597">
        <v>2210</v>
      </c>
      <c r="X1597" t="s">
        <v>4250</v>
      </c>
    </row>
    <row r="1598" spans="1:24">
      <c r="A1598" t="s">
        <v>18</v>
      </c>
      <c r="B1598" t="s">
        <v>4251</v>
      </c>
      <c r="C1598" t="s">
        <v>729</v>
      </c>
      <c r="D1598" t="s">
        <v>466</v>
      </c>
      <c r="E1598" t="s">
        <v>730</v>
      </c>
      <c r="F1598" t="s">
        <v>731</v>
      </c>
      <c r="G1598" t="s">
        <v>273</v>
      </c>
      <c r="H1598" t="s">
        <v>292</v>
      </c>
      <c r="I1598">
        <v>47.95</v>
      </c>
      <c r="J1598">
        <v>-129.08000000000001</v>
      </c>
      <c r="K1598">
        <f t="shared" si="263"/>
        <v>9</v>
      </c>
      <c r="L1598" t="s">
        <v>712</v>
      </c>
      <c r="M1598" t="s">
        <v>4251</v>
      </c>
      <c r="N1598" s="153">
        <v>38600.106620370374</v>
      </c>
      <c r="O1598" s="153">
        <v>38600.177083333336</v>
      </c>
      <c r="P1598" s="153">
        <v>38600.892361111109</v>
      </c>
      <c r="Q1598" s="153">
        <v>38600.962361111109</v>
      </c>
      <c r="R1598" t="s">
        <v>4252</v>
      </c>
      <c r="S1598" s="215">
        <f t="shared" si="261"/>
        <v>0.71527777777373558</v>
      </c>
      <c r="T1598" s="215">
        <f t="shared" si="262"/>
        <v>0.85574074073520023</v>
      </c>
      <c r="U1598">
        <f t="shared" si="264"/>
        <v>4.2916666666424135</v>
      </c>
      <c r="V1598">
        <v>0</v>
      </c>
      <c r="W1598">
        <v>2279</v>
      </c>
      <c r="X1598" t="s">
        <v>4253</v>
      </c>
    </row>
    <row r="1599" spans="1:24">
      <c r="A1599" t="s">
        <v>18</v>
      </c>
      <c r="B1599" t="s">
        <v>4254</v>
      </c>
      <c r="C1599" t="s">
        <v>726</v>
      </c>
      <c r="D1599" t="s">
        <v>231</v>
      </c>
      <c r="E1599" t="s">
        <v>727</v>
      </c>
      <c r="F1599" t="s">
        <v>315</v>
      </c>
      <c r="G1599" t="s">
        <v>675</v>
      </c>
      <c r="H1599" t="s">
        <v>676</v>
      </c>
      <c r="I1599">
        <v>-22</v>
      </c>
      <c r="J1599">
        <v>-176</v>
      </c>
      <c r="K1599">
        <f t="shared" si="263"/>
        <v>1</v>
      </c>
      <c r="L1599" t="s">
        <v>712</v>
      </c>
      <c r="M1599" t="s">
        <v>4254</v>
      </c>
      <c r="N1599" s="153">
        <v>38528.393750000003</v>
      </c>
      <c r="O1599" s="153">
        <v>38528.458333333336</v>
      </c>
      <c r="P1599" s="153">
        <v>38529.272222222222</v>
      </c>
      <c r="Q1599" s="153">
        <v>38529.697916666664</v>
      </c>
      <c r="R1599" t="s">
        <v>2150</v>
      </c>
      <c r="S1599" s="215">
        <f t="shared" si="261"/>
        <v>0.81388888888614019</v>
      </c>
      <c r="T1599" s="215">
        <f t="shared" si="262"/>
        <v>1.304166666661331</v>
      </c>
      <c r="U1599">
        <f t="shared" si="264"/>
        <v>4.8833333333168412</v>
      </c>
      <c r="V1599">
        <v>0</v>
      </c>
      <c r="W1599">
        <v>2628</v>
      </c>
      <c r="X1599" t="s">
        <v>4255</v>
      </c>
    </row>
    <row r="1600" spans="1:24">
      <c r="A1600" t="s">
        <v>18</v>
      </c>
      <c r="B1600" t="s">
        <v>4256</v>
      </c>
      <c r="C1600" t="s">
        <v>726</v>
      </c>
      <c r="D1600" t="s">
        <v>231</v>
      </c>
      <c r="E1600" t="s">
        <v>727</v>
      </c>
      <c r="F1600" t="s">
        <v>315</v>
      </c>
      <c r="G1600" t="s">
        <v>675</v>
      </c>
      <c r="H1600" t="s">
        <v>676</v>
      </c>
      <c r="I1600">
        <v>-22</v>
      </c>
      <c r="J1600">
        <v>-176</v>
      </c>
      <c r="K1600">
        <f t="shared" si="263"/>
        <v>1</v>
      </c>
      <c r="L1600" t="s">
        <v>712</v>
      </c>
      <c r="M1600" t="s">
        <v>4256</v>
      </c>
      <c r="N1600" s="153">
        <v>38526.504166666666</v>
      </c>
      <c r="O1600" s="153">
        <v>38526.579861111109</v>
      </c>
      <c r="P1600" s="153">
        <v>38527.824305555558</v>
      </c>
      <c r="Q1600" s="153">
        <v>38527.884722222225</v>
      </c>
      <c r="R1600" t="s">
        <v>528</v>
      </c>
      <c r="S1600" s="215">
        <f t="shared" si="261"/>
        <v>1.2444444444481633</v>
      </c>
      <c r="T1600" s="215">
        <f t="shared" si="262"/>
        <v>1.3805555555591127</v>
      </c>
      <c r="U1600">
        <f t="shared" si="264"/>
        <v>7.4666666666889796</v>
      </c>
      <c r="V1600">
        <v>0</v>
      </c>
      <c r="W1600">
        <v>2154</v>
      </c>
      <c r="X1600" t="s">
        <v>676</v>
      </c>
    </row>
    <row r="1601" spans="1:24">
      <c r="A1601" t="s">
        <v>18</v>
      </c>
      <c r="B1601" t="s">
        <v>4257</v>
      </c>
      <c r="C1601" t="s">
        <v>726</v>
      </c>
      <c r="D1601" t="s">
        <v>231</v>
      </c>
      <c r="E1601" t="s">
        <v>727</v>
      </c>
      <c r="F1601" t="s">
        <v>315</v>
      </c>
      <c r="G1601" t="s">
        <v>675</v>
      </c>
      <c r="H1601" t="s">
        <v>676</v>
      </c>
      <c r="I1601">
        <v>-22</v>
      </c>
      <c r="J1601">
        <v>-176</v>
      </c>
      <c r="K1601">
        <f t="shared" si="263"/>
        <v>1</v>
      </c>
      <c r="L1601" t="s">
        <v>712</v>
      </c>
      <c r="M1601" t="s">
        <v>4257</v>
      </c>
      <c r="N1601" s="153">
        <v>38524.663888888892</v>
      </c>
      <c r="O1601" s="153">
        <v>38524.729861111111</v>
      </c>
      <c r="P1601" s="153">
        <v>38525.988888888889</v>
      </c>
      <c r="Q1601" s="153">
        <v>38526.049305555556</v>
      </c>
      <c r="R1601" t="s">
        <v>3133</v>
      </c>
      <c r="S1601" s="215">
        <f t="shared" si="261"/>
        <v>1.2590277777781012</v>
      </c>
      <c r="T1601" s="215">
        <f t="shared" si="262"/>
        <v>1.3854166666642413</v>
      </c>
      <c r="U1601">
        <f t="shared" si="264"/>
        <v>7.5541666666686069</v>
      </c>
      <c r="V1601">
        <v>0</v>
      </c>
      <c r="W1601">
        <v>1898</v>
      </c>
      <c r="X1601" t="s">
        <v>676</v>
      </c>
    </row>
    <row r="1602" spans="1:24">
      <c r="A1602" t="s">
        <v>18</v>
      </c>
      <c r="B1602" t="s">
        <v>4258</v>
      </c>
      <c r="C1602" t="s">
        <v>726</v>
      </c>
      <c r="D1602" t="s">
        <v>231</v>
      </c>
      <c r="E1602" t="s">
        <v>727</v>
      </c>
      <c r="F1602" t="s">
        <v>315</v>
      </c>
      <c r="G1602" t="s">
        <v>675</v>
      </c>
      <c r="H1602" t="s">
        <v>676</v>
      </c>
      <c r="I1602">
        <v>-22</v>
      </c>
      <c r="J1602">
        <v>-176</v>
      </c>
      <c r="K1602">
        <f t="shared" si="263"/>
        <v>1</v>
      </c>
      <c r="L1602" t="s">
        <v>712</v>
      </c>
      <c r="M1602" t="s">
        <v>4258</v>
      </c>
      <c r="N1602" s="153">
        <v>38522.75</v>
      </c>
      <c r="O1602" s="153">
        <v>38522.809027777781</v>
      </c>
      <c r="P1602" s="153">
        <v>38524.114583333336</v>
      </c>
      <c r="Q1602" s="153">
        <v>38524.164583333331</v>
      </c>
      <c r="R1602" t="s">
        <v>3133</v>
      </c>
      <c r="S1602" s="215">
        <f t="shared" si="261"/>
        <v>1.3055555555547471</v>
      </c>
      <c r="T1602" s="215">
        <f t="shared" si="262"/>
        <v>1.4145833333313931</v>
      </c>
      <c r="U1602">
        <f t="shared" si="264"/>
        <v>7.8333333333284827</v>
      </c>
      <c r="V1602">
        <v>0</v>
      </c>
      <c r="W1602">
        <v>1902</v>
      </c>
      <c r="X1602" t="s">
        <v>676</v>
      </c>
    </row>
    <row r="1603" spans="1:24">
      <c r="A1603" t="s">
        <v>18</v>
      </c>
      <c r="B1603" t="s">
        <v>4259</v>
      </c>
      <c r="C1603" t="s">
        <v>726</v>
      </c>
      <c r="D1603" t="s">
        <v>231</v>
      </c>
      <c r="E1603" t="s">
        <v>727</v>
      </c>
      <c r="F1603" t="s">
        <v>315</v>
      </c>
      <c r="G1603" t="s">
        <v>675</v>
      </c>
      <c r="H1603" t="s">
        <v>676</v>
      </c>
      <c r="I1603">
        <v>-22</v>
      </c>
      <c r="J1603">
        <v>-176</v>
      </c>
      <c r="K1603">
        <f t="shared" si="263"/>
        <v>1</v>
      </c>
      <c r="L1603" t="s">
        <v>712</v>
      </c>
      <c r="M1603" t="s">
        <v>4259</v>
      </c>
      <c r="N1603" s="153">
        <v>38520.917361111111</v>
      </c>
      <c r="O1603" s="153">
        <v>38520.981944444444</v>
      </c>
      <c r="P1603" s="153">
        <v>38522.097916666666</v>
      </c>
      <c r="Q1603" s="153">
        <v>38522.155555555553</v>
      </c>
      <c r="R1603" t="s">
        <v>528</v>
      </c>
      <c r="S1603" s="215">
        <f t="shared" si="261"/>
        <v>1.1159722222218988</v>
      </c>
      <c r="T1603" s="215">
        <f t="shared" si="262"/>
        <v>1.2381944444423425</v>
      </c>
      <c r="U1603">
        <f t="shared" si="264"/>
        <v>6.6958333333313931</v>
      </c>
      <c r="V1603">
        <v>0</v>
      </c>
      <c r="W1603">
        <v>2154</v>
      </c>
      <c r="X1603" t="s">
        <v>676</v>
      </c>
    </row>
    <row r="1604" spans="1:24">
      <c r="A1604" t="s">
        <v>18</v>
      </c>
      <c r="B1604" t="s">
        <v>4260</v>
      </c>
      <c r="C1604" t="s">
        <v>726</v>
      </c>
      <c r="D1604" t="s">
        <v>231</v>
      </c>
      <c r="E1604" t="s">
        <v>727</v>
      </c>
      <c r="F1604" t="s">
        <v>315</v>
      </c>
      <c r="G1604" t="s">
        <v>675</v>
      </c>
      <c r="H1604" t="s">
        <v>676</v>
      </c>
      <c r="I1604">
        <v>-22</v>
      </c>
      <c r="J1604">
        <v>-176</v>
      </c>
      <c r="K1604">
        <f t="shared" si="263"/>
        <v>1</v>
      </c>
      <c r="L1604" t="s">
        <v>712</v>
      </c>
      <c r="M1604" t="s">
        <v>4260</v>
      </c>
      <c r="N1604" s="153">
        <v>38520.035416666666</v>
      </c>
      <c r="O1604" s="153">
        <v>38520.107638888891</v>
      </c>
      <c r="P1604" s="153">
        <v>38520.341666666667</v>
      </c>
      <c r="Q1604" s="153">
        <v>38520.425694444442</v>
      </c>
      <c r="R1604" t="s">
        <v>4261</v>
      </c>
      <c r="S1604" s="215">
        <f t="shared" si="261"/>
        <v>0.23402777777664596</v>
      </c>
      <c r="T1604" s="215">
        <f t="shared" si="262"/>
        <v>0.39027777777664596</v>
      </c>
      <c r="U1604">
        <f t="shared" si="264"/>
        <v>1.4041666666598758</v>
      </c>
      <c r="V1604">
        <v>0</v>
      </c>
      <c r="W1604">
        <v>2731</v>
      </c>
      <c r="X1604" t="s">
        <v>676</v>
      </c>
    </row>
    <row r="1605" spans="1:24">
      <c r="A1605" t="s">
        <v>18</v>
      </c>
      <c r="B1605" t="s">
        <v>4262</v>
      </c>
      <c r="C1605" t="s">
        <v>726</v>
      </c>
      <c r="D1605" t="s">
        <v>231</v>
      </c>
      <c r="E1605" t="s">
        <v>727</v>
      </c>
      <c r="F1605" t="s">
        <v>315</v>
      </c>
      <c r="G1605" t="s">
        <v>675</v>
      </c>
      <c r="H1605" t="s">
        <v>676</v>
      </c>
      <c r="I1605">
        <v>-22</v>
      </c>
      <c r="J1605">
        <v>-176</v>
      </c>
      <c r="K1605">
        <f t="shared" si="263"/>
        <v>1</v>
      </c>
      <c r="L1605" t="s">
        <v>712</v>
      </c>
      <c r="M1605" t="s">
        <v>4262</v>
      </c>
      <c r="N1605" s="153">
        <v>38519.841666666667</v>
      </c>
      <c r="O1605" s="153">
        <v>38519.841666666667</v>
      </c>
      <c r="P1605" s="153">
        <v>38519.917361111111</v>
      </c>
      <c r="Q1605" s="153">
        <v>38519.917361111111</v>
      </c>
      <c r="R1605" t="s">
        <v>4261</v>
      </c>
      <c r="S1605" s="215">
        <f t="shared" si="261"/>
        <v>7.5694444443797693E-2</v>
      </c>
      <c r="T1605" s="215">
        <f t="shared" si="262"/>
        <v>7.5694444443797693E-2</v>
      </c>
      <c r="U1605">
        <f t="shared" si="264"/>
        <v>0.45416666666278616</v>
      </c>
      <c r="V1605">
        <v>0</v>
      </c>
      <c r="W1605">
        <v>1082</v>
      </c>
      <c r="X1605" t="s">
        <v>4263</v>
      </c>
    </row>
    <row r="1606" spans="1:24">
      <c r="A1606" t="s">
        <v>18</v>
      </c>
      <c r="B1606" t="s">
        <v>4264</v>
      </c>
      <c r="C1606" t="s">
        <v>726</v>
      </c>
      <c r="D1606" t="s">
        <v>231</v>
      </c>
      <c r="E1606" t="s">
        <v>727</v>
      </c>
      <c r="F1606" t="s">
        <v>315</v>
      </c>
      <c r="G1606" t="s">
        <v>675</v>
      </c>
      <c r="H1606" t="s">
        <v>676</v>
      </c>
      <c r="I1606">
        <v>-22</v>
      </c>
      <c r="J1606">
        <v>-176</v>
      </c>
      <c r="K1606">
        <f t="shared" si="263"/>
        <v>1</v>
      </c>
      <c r="L1606" t="s">
        <v>712</v>
      </c>
      <c r="M1606" t="s">
        <v>4264</v>
      </c>
      <c r="N1606" s="153">
        <v>38518.831944444442</v>
      </c>
      <c r="O1606" s="153">
        <v>38518.90347222222</v>
      </c>
      <c r="P1606" s="153">
        <v>38519.172222222223</v>
      </c>
      <c r="Q1606" s="153">
        <v>38519.254861111112</v>
      </c>
      <c r="R1606" t="s">
        <v>4261</v>
      </c>
      <c r="S1606" s="215">
        <f t="shared" si="261"/>
        <v>0.26875000000291038</v>
      </c>
      <c r="T1606" s="215">
        <f t="shared" si="262"/>
        <v>0.42291666667006211</v>
      </c>
      <c r="U1606">
        <f t="shared" si="264"/>
        <v>1.6125000000174623</v>
      </c>
      <c r="V1606">
        <v>0</v>
      </c>
      <c r="W1606">
        <v>2721</v>
      </c>
      <c r="X1606" t="s">
        <v>4265</v>
      </c>
    </row>
    <row r="1607" spans="1:24">
      <c r="A1607" t="s">
        <v>18</v>
      </c>
      <c r="B1607" t="s">
        <v>4266</v>
      </c>
      <c r="C1607" t="s">
        <v>726</v>
      </c>
      <c r="D1607" t="s">
        <v>231</v>
      </c>
      <c r="E1607" t="s">
        <v>727</v>
      </c>
      <c r="F1607" t="s">
        <v>315</v>
      </c>
      <c r="G1607" t="s">
        <v>675</v>
      </c>
      <c r="H1607" t="s">
        <v>676</v>
      </c>
      <c r="I1607">
        <v>-22</v>
      </c>
      <c r="J1607">
        <v>-176</v>
      </c>
      <c r="K1607">
        <f t="shared" si="263"/>
        <v>1</v>
      </c>
      <c r="L1607" t="s">
        <v>712</v>
      </c>
      <c r="M1607" t="s">
        <v>4266</v>
      </c>
      <c r="N1607" s="153">
        <v>38517.836111111108</v>
      </c>
      <c r="O1607" s="153">
        <v>38517.918055555558</v>
      </c>
      <c r="P1607" s="153">
        <v>38518.286111111112</v>
      </c>
      <c r="Q1607" s="153">
        <v>38518.350694444445</v>
      </c>
      <c r="R1607" t="s">
        <v>2150</v>
      </c>
      <c r="S1607" s="215">
        <f t="shared" si="261"/>
        <v>0.36805555555474712</v>
      </c>
      <c r="T1607" s="215">
        <f t="shared" si="262"/>
        <v>0.51458333333721384</v>
      </c>
      <c r="U1607">
        <f t="shared" si="264"/>
        <v>2.2083333333284827</v>
      </c>
      <c r="V1607">
        <v>0</v>
      </c>
      <c r="W1607">
        <v>2626</v>
      </c>
      <c r="X1607" t="s">
        <v>676</v>
      </c>
    </row>
    <row r="1608" spans="1:24">
      <c r="A1608" t="s">
        <v>18</v>
      </c>
      <c r="B1608" t="s">
        <v>4267</v>
      </c>
      <c r="C1608" t="s">
        <v>726</v>
      </c>
      <c r="D1608" t="s">
        <v>231</v>
      </c>
      <c r="E1608" t="s">
        <v>727</v>
      </c>
      <c r="F1608" t="s">
        <v>315</v>
      </c>
      <c r="G1608" t="s">
        <v>675</v>
      </c>
      <c r="H1608" t="s">
        <v>676</v>
      </c>
      <c r="I1608">
        <v>-22</v>
      </c>
      <c r="J1608">
        <v>-176</v>
      </c>
      <c r="K1608">
        <f t="shared" si="263"/>
        <v>1</v>
      </c>
      <c r="L1608" t="s">
        <v>712</v>
      </c>
      <c r="M1608" t="s">
        <v>4267</v>
      </c>
      <c r="N1608" s="153">
        <v>38516.836111111108</v>
      </c>
      <c r="O1608" s="153">
        <v>38516.904166666667</v>
      </c>
      <c r="P1608" s="153">
        <v>38517.287499999999</v>
      </c>
      <c r="Q1608" s="153">
        <v>38517.357638888891</v>
      </c>
      <c r="R1608" t="s">
        <v>2150</v>
      </c>
      <c r="S1608" s="215">
        <f t="shared" si="261"/>
        <v>0.38333333333139308</v>
      </c>
      <c r="T1608" s="215">
        <f t="shared" si="262"/>
        <v>0.52152777778246673</v>
      </c>
      <c r="U1608">
        <f t="shared" si="264"/>
        <v>2.2999999999883585</v>
      </c>
      <c r="V1608">
        <v>0</v>
      </c>
      <c r="W1608">
        <v>2625</v>
      </c>
      <c r="X1608" t="s">
        <v>676</v>
      </c>
    </row>
    <row r="1609" spans="1:24">
      <c r="A1609" t="s">
        <v>18</v>
      </c>
      <c r="B1609" t="s">
        <v>4268</v>
      </c>
      <c r="C1609" t="s">
        <v>726</v>
      </c>
      <c r="D1609" t="s">
        <v>231</v>
      </c>
      <c r="E1609" t="s">
        <v>727</v>
      </c>
      <c r="F1609" t="s">
        <v>315</v>
      </c>
      <c r="G1609" t="s">
        <v>675</v>
      </c>
      <c r="H1609" t="s">
        <v>676</v>
      </c>
      <c r="I1609">
        <v>-22</v>
      </c>
      <c r="J1609">
        <v>-176</v>
      </c>
      <c r="K1609">
        <f t="shared" si="263"/>
        <v>1</v>
      </c>
      <c r="L1609" t="s">
        <v>712</v>
      </c>
      <c r="M1609" t="s">
        <v>4268</v>
      </c>
      <c r="N1609" s="153">
        <v>38514.921527777777</v>
      </c>
      <c r="O1609" s="153">
        <v>38514.978472222225</v>
      </c>
      <c r="P1609" s="153">
        <v>38515.281944444447</v>
      </c>
      <c r="Q1609" s="153">
        <v>38515.354861111111</v>
      </c>
      <c r="R1609" t="s">
        <v>2150</v>
      </c>
      <c r="S1609" s="215">
        <f t="shared" si="261"/>
        <v>0.30347222222189885</v>
      </c>
      <c r="T1609" s="215">
        <f t="shared" si="262"/>
        <v>0.43333333333430346</v>
      </c>
      <c r="U1609">
        <f t="shared" si="264"/>
        <v>1.8208333333313931</v>
      </c>
      <c r="V1609">
        <v>0</v>
      </c>
      <c r="W1609">
        <v>2627</v>
      </c>
      <c r="X1609" t="s">
        <v>4269</v>
      </c>
    </row>
    <row r="1610" spans="1:24">
      <c r="A1610" t="s">
        <v>18</v>
      </c>
      <c r="B1610" t="s">
        <v>4270</v>
      </c>
      <c r="C1610" t="s">
        <v>723</v>
      </c>
      <c r="D1610" t="s">
        <v>231</v>
      </c>
      <c r="E1610" t="s">
        <v>724</v>
      </c>
      <c r="F1610" t="s">
        <v>4271</v>
      </c>
      <c r="G1610" t="s">
        <v>675</v>
      </c>
      <c r="H1610" t="s">
        <v>676</v>
      </c>
      <c r="I1610">
        <v>-22</v>
      </c>
      <c r="J1610">
        <v>-176</v>
      </c>
      <c r="K1610">
        <f t="shared" si="263"/>
        <v>1</v>
      </c>
      <c r="L1610" t="s">
        <v>712</v>
      </c>
      <c r="M1610" t="s">
        <v>4270</v>
      </c>
      <c r="N1610" s="153">
        <v>38503.796527777777</v>
      </c>
      <c r="O1610" s="153">
        <v>38503.853472222225</v>
      </c>
      <c r="P1610" s="153">
        <v>38504.151388888888</v>
      </c>
      <c r="Q1610" s="153">
        <v>38504.203472222223</v>
      </c>
      <c r="R1610" t="s">
        <v>4272</v>
      </c>
      <c r="S1610" s="215">
        <f t="shared" si="261"/>
        <v>0.29791666666278616</v>
      </c>
      <c r="T1610" s="215">
        <f t="shared" si="262"/>
        <v>0.40694444444670808</v>
      </c>
      <c r="U1610">
        <f t="shared" si="264"/>
        <v>1.7874999999767169</v>
      </c>
      <c r="V1610">
        <v>0</v>
      </c>
      <c r="W1610">
        <v>1994</v>
      </c>
      <c r="X1610"/>
    </row>
    <row r="1611" spans="1:24">
      <c r="A1611" t="s">
        <v>18</v>
      </c>
      <c r="B1611" t="s">
        <v>4273</v>
      </c>
      <c r="C1611" t="s">
        <v>723</v>
      </c>
      <c r="D1611" t="s">
        <v>231</v>
      </c>
      <c r="E1611" t="s">
        <v>724</v>
      </c>
      <c r="F1611" t="s">
        <v>4271</v>
      </c>
      <c r="G1611" t="s">
        <v>675</v>
      </c>
      <c r="H1611" t="s">
        <v>676</v>
      </c>
      <c r="I1611">
        <v>-22</v>
      </c>
      <c r="J1611">
        <v>-176</v>
      </c>
      <c r="K1611">
        <f t="shared" ref="K1611:K1642" si="265">INT(((180 + J1611) / 6) + 1)</f>
        <v>1</v>
      </c>
      <c r="L1611" t="s">
        <v>712</v>
      </c>
      <c r="M1611" t="s">
        <v>4273</v>
      </c>
      <c r="N1611" s="153">
        <v>38502.786805555559</v>
      </c>
      <c r="O1611" s="153">
        <v>38502.845138888886</v>
      </c>
      <c r="P1611" s="153">
        <v>38503.209722222222</v>
      </c>
      <c r="Q1611" s="153">
        <v>38503.271527777775</v>
      </c>
      <c r="R1611" t="s">
        <v>4272</v>
      </c>
      <c r="S1611" s="215">
        <f t="shared" si="261"/>
        <v>0.36458333333575865</v>
      </c>
      <c r="T1611" s="215">
        <f t="shared" si="262"/>
        <v>0.48472222221607808</v>
      </c>
      <c r="U1611">
        <f t="shared" si="264"/>
        <v>2.1875000000145519</v>
      </c>
      <c r="V1611">
        <v>0</v>
      </c>
      <c r="W1611">
        <v>1990</v>
      </c>
      <c r="X1611"/>
    </row>
    <row r="1612" spans="1:24">
      <c r="A1612" t="s">
        <v>18</v>
      </c>
      <c r="B1612" t="s">
        <v>4274</v>
      </c>
      <c r="C1612" t="s">
        <v>723</v>
      </c>
      <c r="D1612" t="s">
        <v>231</v>
      </c>
      <c r="E1612" t="s">
        <v>724</v>
      </c>
      <c r="F1612" t="s">
        <v>4271</v>
      </c>
      <c r="G1612" t="s">
        <v>675</v>
      </c>
      <c r="H1612" t="s">
        <v>676</v>
      </c>
      <c r="I1612">
        <v>-22</v>
      </c>
      <c r="J1612">
        <v>-176</v>
      </c>
      <c r="K1612">
        <f t="shared" si="265"/>
        <v>1</v>
      </c>
      <c r="L1612" t="s">
        <v>712</v>
      </c>
      <c r="M1612" t="s">
        <v>4274</v>
      </c>
      <c r="N1612" s="153">
        <v>38501.786805555559</v>
      </c>
      <c r="O1612" s="153">
        <v>38501.84375</v>
      </c>
      <c r="P1612" s="153">
        <v>38502.198611111111</v>
      </c>
      <c r="Q1612" s="153">
        <v>38502.249305555553</v>
      </c>
      <c r="R1612" t="s">
        <v>4272</v>
      </c>
      <c r="S1612" s="215">
        <f t="shared" si="261"/>
        <v>0.35486111111094942</v>
      </c>
      <c r="T1612" s="215">
        <f t="shared" si="262"/>
        <v>0.46249999999417923</v>
      </c>
      <c r="U1612">
        <f t="shared" si="264"/>
        <v>2.1291666666656965</v>
      </c>
      <c r="V1612">
        <v>0</v>
      </c>
      <c r="W1612">
        <v>1990</v>
      </c>
      <c r="X1612"/>
    </row>
    <row r="1613" spans="1:24">
      <c r="A1613" t="s">
        <v>18</v>
      </c>
      <c r="B1613" t="s">
        <v>4275</v>
      </c>
      <c r="C1613" t="s">
        <v>723</v>
      </c>
      <c r="D1613" t="s">
        <v>231</v>
      </c>
      <c r="E1613" t="s">
        <v>724</v>
      </c>
      <c r="F1613" t="s">
        <v>4271</v>
      </c>
      <c r="G1613" t="s">
        <v>675</v>
      </c>
      <c r="H1613" t="s">
        <v>676</v>
      </c>
      <c r="I1613">
        <v>-22</v>
      </c>
      <c r="J1613">
        <v>-176</v>
      </c>
      <c r="K1613">
        <f t="shared" si="265"/>
        <v>1</v>
      </c>
      <c r="L1613" t="s">
        <v>712</v>
      </c>
      <c r="M1613" t="s">
        <v>4275</v>
      </c>
      <c r="N1613" s="153">
        <v>38500.788194444445</v>
      </c>
      <c r="O1613" s="153">
        <v>38500.847916666666</v>
      </c>
      <c r="P1613" s="153">
        <v>38501.149305555555</v>
      </c>
      <c r="Q1613" s="153">
        <v>38501.203472222223</v>
      </c>
      <c r="R1613" t="s">
        <v>4272</v>
      </c>
      <c r="S1613" s="215">
        <f t="shared" si="261"/>
        <v>0.30138888888905058</v>
      </c>
      <c r="T1613" s="215">
        <f t="shared" si="262"/>
        <v>0.41527777777810115</v>
      </c>
      <c r="U1613">
        <f t="shared" si="264"/>
        <v>1.8083333333343035</v>
      </c>
      <c r="V1613">
        <v>0</v>
      </c>
      <c r="W1613">
        <v>1991</v>
      </c>
      <c r="X1613"/>
    </row>
    <row r="1614" spans="1:24">
      <c r="A1614" t="s">
        <v>18</v>
      </c>
      <c r="B1614" t="s">
        <v>4276</v>
      </c>
      <c r="C1614" t="s">
        <v>723</v>
      </c>
      <c r="D1614" t="s">
        <v>231</v>
      </c>
      <c r="E1614" t="s">
        <v>724</v>
      </c>
      <c r="F1614" t="s">
        <v>4271</v>
      </c>
      <c r="G1614" t="s">
        <v>675</v>
      </c>
      <c r="H1614" t="s">
        <v>676</v>
      </c>
      <c r="I1614">
        <v>-22</v>
      </c>
      <c r="J1614">
        <v>-176</v>
      </c>
      <c r="K1614">
        <f t="shared" si="265"/>
        <v>1</v>
      </c>
      <c r="L1614" t="s">
        <v>712</v>
      </c>
      <c r="M1614" t="s">
        <v>4276</v>
      </c>
      <c r="N1614" s="153">
        <v>38499.829861111109</v>
      </c>
      <c r="O1614" s="153">
        <v>38499.888194444444</v>
      </c>
      <c r="P1614" s="153">
        <v>38500.279166666667</v>
      </c>
      <c r="Q1614" s="153">
        <v>38500.328472222223</v>
      </c>
      <c r="R1614" t="s">
        <v>4272</v>
      </c>
      <c r="S1614" s="215">
        <f t="shared" si="261"/>
        <v>0.39097222222335404</v>
      </c>
      <c r="T1614" s="215">
        <f t="shared" si="262"/>
        <v>0.49861111111385981</v>
      </c>
      <c r="U1614">
        <f t="shared" si="264"/>
        <v>2.3458333333401242</v>
      </c>
      <c r="V1614">
        <v>0</v>
      </c>
      <c r="W1614">
        <v>1991</v>
      </c>
      <c r="X1614"/>
    </row>
    <row r="1615" spans="1:24">
      <c r="A1615" t="s">
        <v>18</v>
      </c>
      <c r="B1615" t="s">
        <v>4277</v>
      </c>
      <c r="C1615" t="s">
        <v>723</v>
      </c>
      <c r="D1615" t="s">
        <v>231</v>
      </c>
      <c r="E1615" t="s">
        <v>724</v>
      </c>
      <c r="F1615" t="s">
        <v>4271</v>
      </c>
      <c r="G1615" t="s">
        <v>675</v>
      </c>
      <c r="H1615" t="s">
        <v>676</v>
      </c>
      <c r="I1615">
        <v>-22</v>
      </c>
      <c r="J1615">
        <v>-176</v>
      </c>
      <c r="K1615">
        <f t="shared" si="265"/>
        <v>1</v>
      </c>
      <c r="L1615" t="s">
        <v>712</v>
      </c>
      <c r="M1615" t="s">
        <v>4277</v>
      </c>
      <c r="N1615" s="153">
        <v>38498.802083333336</v>
      </c>
      <c r="O1615" s="153">
        <v>38498.870833333334</v>
      </c>
      <c r="P1615" s="153">
        <v>38499.129166666666</v>
      </c>
      <c r="Q1615" s="153">
        <v>38499.193055555559</v>
      </c>
      <c r="R1615" t="s">
        <v>4278</v>
      </c>
      <c r="S1615" s="215">
        <f t="shared" si="261"/>
        <v>0.25833333333139308</v>
      </c>
      <c r="T1615" s="215">
        <f t="shared" si="262"/>
        <v>0.39097222222335404</v>
      </c>
      <c r="U1615">
        <f t="shared" si="264"/>
        <v>1.5499999999883585</v>
      </c>
      <c r="V1615">
        <v>0</v>
      </c>
      <c r="W1615">
        <v>2710</v>
      </c>
      <c r="X1615"/>
    </row>
    <row r="1616" spans="1:24">
      <c r="A1616" t="s">
        <v>18</v>
      </c>
      <c r="B1616" t="s">
        <v>4279</v>
      </c>
      <c r="C1616" t="s">
        <v>723</v>
      </c>
      <c r="D1616" t="s">
        <v>231</v>
      </c>
      <c r="E1616" t="s">
        <v>724</v>
      </c>
      <c r="F1616" t="s">
        <v>4271</v>
      </c>
      <c r="G1616" t="s">
        <v>675</v>
      </c>
      <c r="H1616" t="s">
        <v>676</v>
      </c>
      <c r="I1616">
        <v>-22</v>
      </c>
      <c r="J1616">
        <v>-176</v>
      </c>
      <c r="K1616">
        <f t="shared" si="265"/>
        <v>1</v>
      </c>
      <c r="L1616" t="s">
        <v>712</v>
      </c>
      <c r="M1616" t="s">
        <v>4279</v>
      </c>
      <c r="N1616" s="153">
        <v>38497.788194444445</v>
      </c>
      <c r="O1616" s="153">
        <v>38497.861111111109</v>
      </c>
      <c r="P1616" s="153">
        <v>38498.25277777778</v>
      </c>
      <c r="Q1616" s="153">
        <v>38498.320138888892</v>
      </c>
      <c r="R1616" t="s">
        <v>4278</v>
      </c>
      <c r="S1616" s="215">
        <f t="shared" si="261"/>
        <v>0.39166666667006211</v>
      </c>
      <c r="T1616" s="215">
        <f t="shared" si="262"/>
        <v>0.53194444444670808</v>
      </c>
      <c r="U1616">
        <f t="shared" si="264"/>
        <v>2.3500000000203727</v>
      </c>
      <c r="V1616">
        <v>0</v>
      </c>
      <c r="W1616">
        <v>2833</v>
      </c>
      <c r="X1616"/>
    </row>
    <row r="1617" spans="1:24">
      <c r="A1617" t="s">
        <v>18</v>
      </c>
      <c r="B1617" t="s">
        <v>4280</v>
      </c>
      <c r="C1617" t="s">
        <v>723</v>
      </c>
      <c r="D1617" t="s">
        <v>231</v>
      </c>
      <c r="E1617" t="s">
        <v>724</v>
      </c>
      <c r="F1617" t="s">
        <v>4271</v>
      </c>
      <c r="G1617" t="s">
        <v>675</v>
      </c>
      <c r="H1617" t="s">
        <v>676</v>
      </c>
      <c r="I1617">
        <v>-22</v>
      </c>
      <c r="J1617">
        <v>-176</v>
      </c>
      <c r="K1617">
        <f t="shared" si="265"/>
        <v>1</v>
      </c>
      <c r="L1617" t="s">
        <v>712</v>
      </c>
      <c r="M1617" t="s">
        <v>4280</v>
      </c>
      <c r="N1617" s="153">
        <v>38494.706944444442</v>
      </c>
      <c r="O1617" s="153">
        <v>38494.759722222225</v>
      </c>
      <c r="P1617" s="153">
        <v>38495.103472222225</v>
      </c>
      <c r="Q1617" s="153">
        <v>38495.15</v>
      </c>
      <c r="R1617" t="s">
        <v>4281</v>
      </c>
      <c r="S1617" s="215">
        <f t="shared" si="261"/>
        <v>0.34375</v>
      </c>
      <c r="T1617" s="215">
        <f t="shared" si="262"/>
        <v>0.44305555555911269</v>
      </c>
      <c r="U1617">
        <f t="shared" si="264"/>
        <v>2.0625</v>
      </c>
      <c r="V1617">
        <v>0</v>
      </c>
      <c r="W1617">
        <v>1906</v>
      </c>
      <c r="X1617"/>
    </row>
    <row r="1618" spans="1:24">
      <c r="A1618" t="s">
        <v>18</v>
      </c>
      <c r="B1618" t="s">
        <v>4282</v>
      </c>
      <c r="C1618" t="s">
        <v>723</v>
      </c>
      <c r="D1618" t="s">
        <v>231</v>
      </c>
      <c r="E1618" t="s">
        <v>724</v>
      </c>
      <c r="F1618" t="s">
        <v>4271</v>
      </c>
      <c r="G1618" t="s">
        <v>675</v>
      </c>
      <c r="H1618" t="s">
        <v>676</v>
      </c>
      <c r="I1618">
        <v>-22</v>
      </c>
      <c r="J1618">
        <v>-176</v>
      </c>
      <c r="K1618">
        <f t="shared" si="265"/>
        <v>1</v>
      </c>
      <c r="L1618" t="s">
        <v>712</v>
      </c>
      <c r="M1618" t="s">
        <v>4282</v>
      </c>
      <c r="N1618" s="153">
        <v>38493.832638888889</v>
      </c>
      <c r="O1618" s="153">
        <v>38493.881944444445</v>
      </c>
      <c r="P1618" s="153">
        <v>38494.265277777777</v>
      </c>
      <c r="Q1618" s="153">
        <v>38494.320138888892</v>
      </c>
      <c r="R1618" t="s">
        <v>4281</v>
      </c>
      <c r="S1618" s="215">
        <f t="shared" si="261"/>
        <v>0.38333333333139308</v>
      </c>
      <c r="T1618" s="215">
        <f t="shared" si="262"/>
        <v>0.48750000000291038</v>
      </c>
      <c r="U1618">
        <f t="shared" si="264"/>
        <v>2.2999999999883585</v>
      </c>
      <c r="V1618">
        <v>0</v>
      </c>
      <c r="W1618">
        <v>1907</v>
      </c>
      <c r="X1618"/>
    </row>
    <row r="1619" spans="1:24">
      <c r="A1619" t="s">
        <v>18</v>
      </c>
      <c r="B1619" t="s">
        <v>4283</v>
      </c>
      <c r="C1619" t="s">
        <v>723</v>
      </c>
      <c r="D1619" t="s">
        <v>231</v>
      </c>
      <c r="E1619" t="s">
        <v>724</v>
      </c>
      <c r="F1619" t="s">
        <v>4271</v>
      </c>
      <c r="G1619" t="s">
        <v>675</v>
      </c>
      <c r="H1619" t="s">
        <v>676</v>
      </c>
      <c r="I1619">
        <v>-22</v>
      </c>
      <c r="J1619">
        <v>-176</v>
      </c>
      <c r="K1619">
        <f t="shared" si="265"/>
        <v>1</v>
      </c>
      <c r="L1619" t="s">
        <v>712</v>
      </c>
      <c r="M1619" t="s">
        <v>4283</v>
      </c>
      <c r="N1619" s="153">
        <v>38492.830555555556</v>
      </c>
      <c r="O1619" s="153">
        <v>38492.888194444444</v>
      </c>
      <c r="P1619" s="153">
        <v>38493.249305555553</v>
      </c>
      <c r="Q1619" s="153">
        <v>38493.297222222223</v>
      </c>
      <c r="R1619" t="s">
        <v>3133</v>
      </c>
      <c r="S1619" s="215">
        <f t="shared" si="261"/>
        <v>0.36111111110949423</v>
      </c>
      <c r="T1619" s="215">
        <f t="shared" si="262"/>
        <v>0.46666666666715173</v>
      </c>
      <c r="U1619">
        <f t="shared" si="264"/>
        <v>2.1666666666569654</v>
      </c>
      <c r="V1619">
        <v>0</v>
      </c>
      <c r="W1619">
        <v>1901</v>
      </c>
      <c r="X1619"/>
    </row>
    <row r="1620" spans="1:24">
      <c r="A1620" t="s">
        <v>18</v>
      </c>
      <c r="B1620" t="s">
        <v>4284</v>
      </c>
      <c r="C1620" t="s">
        <v>723</v>
      </c>
      <c r="D1620" t="s">
        <v>231</v>
      </c>
      <c r="E1620" t="s">
        <v>724</v>
      </c>
      <c r="F1620" t="s">
        <v>4271</v>
      </c>
      <c r="G1620" t="s">
        <v>675</v>
      </c>
      <c r="H1620" t="s">
        <v>676</v>
      </c>
      <c r="I1620">
        <v>-22</v>
      </c>
      <c r="J1620">
        <v>-176</v>
      </c>
      <c r="K1620">
        <f t="shared" si="265"/>
        <v>1</v>
      </c>
      <c r="L1620" t="s">
        <v>712</v>
      </c>
      <c r="M1620" t="s">
        <v>4284</v>
      </c>
      <c r="N1620" s="153">
        <v>38491.830555555556</v>
      </c>
      <c r="O1620" s="153">
        <v>38491.886805555558</v>
      </c>
      <c r="P1620" s="153">
        <v>38492.25</v>
      </c>
      <c r="Q1620" s="153">
        <v>38492.297222222223</v>
      </c>
      <c r="R1620" t="s">
        <v>3133</v>
      </c>
      <c r="S1620" s="215">
        <f t="shared" si="261"/>
        <v>0.3631944444423425</v>
      </c>
      <c r="T1620" s="215">
        <f t="shared" si="262"/>
        <v>0.46666666666715173</v>
      </c>
      <c r="U1620">
        <f t="shared" si="264"/>
        <v>2.179166666654055</v>
      </c>
      <c r="V1620">
        <v>0</v>
      </c>
      <c r="W1620">
        <v>1891</v>
      </c>
      <c r="X1620"/>
    </row>
    <row r="1621" spans="1:24">
      <c r="A1621" t="s">
        <v>18</v>
      </c>
      <c r="B1621" t="s">
        <v>4285</v>
      </c>
      <c r="C1621" t="s">
        <v>723</v>
      </c>
      <c r="D1621" t="s">
        <v>231</v>
      </c>
      <c r="E1621" t="s">
        <v>724</v>
      </c>
      <c r="F1621" t="s">
        <v>4271</v>
      </c>
      <c r="G1621" t="s">
        <v>675</v>
      </c>
      <c r="H1621" t="s">
        <v>676</v>
      </c>
      <c r="I1621">
        <v>-22</v>
      </c>
      <c r="J1621">
        <v>-176</v>
      </c>
      <c r="K1621">
        <f t="shared" si="265"/>
        <v>1</v>
      </c>
      <c r="L1621" t="s">
        <v>712</v>
      </c>
      <c r="M1621" t="s">
        <v>4285</v>
      </c>
      <c r="N1621" s="153">
        <v>38490.747916666667</v>
      </c>
      <c r="O1621" s="153">
        <v>38490.820138888892</v>
      </c>
      <c r="P1621" s="153">
        <v>38491.163888888892</v>
      </c>
      <c r="Q1621" s="153">
        <v>38491.250694444447</v>
      </c>
      <c r="R1621" t="s">
        <v>4261</v>
      </c>
      <c r="S1621" s="215">
        <f t="shared" si="261"/>
        <v>0.34375</v>
      </c>
      <c r="T1621" s="215">
        <f t="shared" si="262"/>
        <v>0.50277777777955635</v>
      </c>
      <c r="U1621">
        <f t="shared" si="264"/>
        <v>2.0625</v>
      </c>
      <c r="V1621">
        <v>0</v>
      </c>
      <c r="W1621">
        <v>2721</v>
      </c>
      <c r="X1621"/>
    </row>
    <row r="1622" spans="1:24">
      <c r="A1622" t="s">
        <v>18</v>
      </c>
      <c r="B1622" t="s">
        <v>4286</v>
      </c>
      <c r="C1622" t="s">
        <v>723</v>
      </c>
      <c r="D1622" t="s">
        <v>231</v>
      </c>
      <c r="E1622" t="s">
        <v>724</v>
      </c>
      <c r="F1622" t="s">
        <v>4271</v>
      </c>
      <c r="G1622" t="s">
        <v>675</v>
      </c>
      <c r="H1622" t="s">
        <v>676</v>
      </c>
      <c r="I1622">
        <v>-22</v>
      </c>
      <c r="J1622">
        <v>-176</v>
      </c>
      <c r="K1622">
        <f t="shared" si="265"/>
        <v>1</v>
      </c>
      <c r="L1622" t="s">
        <v>712</v>
      </c>
      <c r="M1622" t="s">
        <v>4286</v>
      </c>
      <c r="N1622" s="153">
        <v>38489.745833333334</v>
      </c>
      <c r="O1622" s="153">
        <v>38489.813194444447</v>
      </c>
      <c r="P1622" s="153">
        <v>38490.167361111111</v>
      </c>
      <c r="Q1622" s="153">
        <v>38490.259722222225</v>
      </c>
      <c r="R1622" t="s">
        <v>2150</v>
      </c>
      <c r="S1622" s="215">
        <f t="shared" si="261"/>
        <v>0.35416666666424135</v>
      </c>
      <c r="T1622" s="215">
        <f t="shared" si="262"/>
        <v>0.51388888889050577</v>
      </c>
      <c r="U1622">
        <f t="shared" si="264"/>
        <v>2.1249999999854481</v>
      </c>
      <c r="V1622">
        <v>0</v>
      </c>
      <c r="W1622">
        <v>2657</v>
      </c>
      <c r="X1622"/>
    </row>
    <row r="1623" spans="1:24">
      <c r="A1623" t="s">
        <v>18</v>
      </c>
      <c r="B1623" t="s">
        <v>4287</v>
      </c>
      <c r="C1623" t="s">
        <v>723</v>
      </c>
      <c r="D1623" t="s">
        <v>231</v>
      </c>
      <c r="E1623" t="s">
        <v>724</v>
      </c>
      <c r="F1623" t="s">
        <v>4271</v>
      </c>
      <c r="G1623" t="s">
        <v>675</v>
      </c>
      <c r="H1623" t="s">
        <v>676</v>
      </c>
      <c r="I1623">
        <v>-22</v>
      </c>
      <c r="J1623">
        <v>-176</v>
      </c>
      <c r="K1623">
        <f t="shared" si="265"/>
        <v>1</v>
      </c>
      <c r="L1623" t="s">
        <v>712</v>
      </c>
      <c r="M1623" t="s">
        <v>4287</v>
      </c>
      <c r="N1623" s="153">
        <v>38488.668749999997</v>
      </c>
      <c r="O1623" s="153">
        <v>38488.759722222225</v>
      </c>
      <c r="P1623" s="153">
        <v>38489.085416666669</v>
      </c>
      <c r="Q1623" s="153">
        <v>38489.147222222222</v>
      </c>
      <c r="R1623" t="s">
        <v>2150</v>
      </c>
      <c r="S1623" s="215">
        <f t="shared" si="261"/>
        <v>0.32569444444379769</v>
      </c>
      <c r="T1623" s="215">
        <f t="shared" si="262"/>
        <v>0.47847222222480923</v>
      </c>
      <c r="U1623">
        <f t="shared" si="264"/>
        <v>1.9541666666627862</v>
      </c>
      <c r="V1623">
        <v>0</v>
      </c>
      <c r="W1623">
        <v>2655</v>
      </c>
      <c r="X1623"/>
    </row>
    <row r="1624" spans="1:24">
      <c r="A1624" t="s">
        <v>18</v>
      </c>
      <c r="B1624" t="s">
        <v>4288</v>
      </c>
      <c r="C1624" t="s">
        <v>717</v>
      </c>
      <c r="D1624" t="s">
        <v>231</v>
      </c>
      <c r="E1624" t="s">
        <v>718</v>
      </c>
      <c r="F1624" t="s">
        <v>719</v>
      </c>
      <c r="G1624" t="s">
        <v>675</v>
      </c>
      <c r="H1624" t="s">
        <v>676</v>
      </c>
      <c r="I1624">
        <v>-22</v>
      </c>
      <c r="J1624">
        <v>-176</v>
      </c>
      <c r="K1624">
        <f t="shared" si="265"/>
        <v>1</v>
      </c>
      <c r="L1624" t="s">
        <v>712</v>
      </c>
      <c r="M1624" t="s">
        <v>4288</v>
      </c>
      <c r="N1624" s="153">
        <v>38477.834861111114</v>
      </c>
      <c r="O1624" s="153">
        <v>38477.912939814814</v>
      </c>
      <c r="P1624" s="153">
        <v>38478.257696759261</v>
      </c>
      <c r="Q1624" s="153">
        <v>38478.321053240739</v>
      </c>
      <c r="R1624" t="s">
        <v>4261</v>
      </c>
      <c r="S1624" s="215">
        <f t="shared" si="261"/>
        <v>0.34475694444699911</v>
      </c>
      <c r="T1624" s="215">
        <f t="shared" si="262"/>
        <v>0.48619212962512393</v>
      </c>
      <c r="U1624">
        <f t="shared" si="264"/>
        <v>2.0685416666819947</v>
      </c>
      <c r="V1624">
        <v>0</v>
      </c>
      <c r="W1624">
        <v>2700</v>
      </c>
      <c r="X1624" t="s">
        <v>4289</v>
      </c>
    </row>
    <row r="1625" spans="1:24">
      <c r="A1625" t="s">
        <v>18</v>
      </c>
      <c r="B1625" t="s">
        <v>4290</v>
      </c>
      <c r="C1625" t="s">
        <v>717</v>
      </c>
      <c r="D1625" t="s">
        <v>231</v>
      </c>
      <c r="E1625" t="s">
        <v>718</v>
      </c>
      <c r="F1625" t="s">
        <v>719</v>
      </c>
      <c r="G1625" t="s">
        <v>675</v>
      </c>
      <c r="H1625" t="s">
        <v>676</v>
      </c>
      <c r="I1625">
        <v>-22</v>
      </c>
      <c r="J1625">
        <v>-176</v>
      </c>
      <c r="K1625">
        <f t="shared" si="265"/>
        <v>1</v>
      </c>
      <c r="L1625" t="s">
        <v>712</v>
      </c>
      <c r="M1625" t="s">
        <v>4290</v>
      </c>
      <c r="N1625" s="153">
        <v>38476.798750000002</v>
      </c>
      <c r="O1625" s="153">
        <v>38476.852175925924</v>
      </c>
      <c r="P1625" s="153">
        <v>38477.255902777775</v>
      </c>
      <c r="Q1625" s="153">
        <v>38477.311076388891</v>
      </c>
      <c r="R1625" t="s">
        <v>3133</v>
      </c>
      <c r="S1625" s="215">
        <f t="shared" si="261"/>
        <v>0.40372685185138835</v>
      </c>
      <c r="T1625" s="215">
        <f t="shared" si="262"/>
        <v>0.51232638888905058</v>
      </c>
      <c r="U1625">
        <f t="shared" si="264"/>
        <v>2.4223611111083301</v>
      </c>
      <c r="V1625">
        <v>0</v>
      </c>
      <c r="W1625">
        <v>1870</v>
      </c>
      <c r="X1625" t="s">
        <v>4291</v>
      </c>
    </row>
    <row r="1626" spans="1:24">
      <c r="A1626" t="s">
        <v>18</v>
      </c>
      <c r="B1626" t="s">
        <v>4292</v>
      </c>
      <c r="C1626" t="s">
        <v>717</v>
      </c>
      <c r="D1626" t="s">
        <v>231</v>
      </c>
      <c r="E1626" t="s">
        <v>718</v>
      </c>
      <c r="F1626" t="s">
        <v>719</v>
      </c>
      <c r="G1626" t="s">
        <v>675</v>
      </c>
      <c r="H1626" t="s">
        <v>676</v>
      </c>
      <c r="I1626">
        <v>-22</v>
      </c>
      <c r="J1626">
        <v>-176</v>
      </c>
      <c r="K1626">
        <f t="shared" si="265"/>
        <v>1</v>
      </c>
      <c r="L1626" t="s">
        <v>712</v>
      </c>
      <c r="M1626" t="s">
        <v>4292</v>
      </c>
      <c r="N1626" s="153">
        <v>38475.812268518515</v>
      </c>
      <c r="O1626" s="153">
        <v>38475.878194444442</v>
      </c>
      <c r="P1626" s="153">
        <v>38476.231840277775</v>
      </c>
      <c r="Q1626" s="153">
        <v>38476.300543981481</v>
      </c>
      <c r="R1626" t="s">
        <v>2150</v>
      </c>
      <c r="S1626" s="215">
        <f t="shared" si="261"/>
        <v>0.35364583333284827</v>
      </c>
      <c r="T1626" s="215">
        <f t="shared" si="262"/>
        <v>0.48827546296524815</v>
      </c>
      <c r="U1626">
        <f t="shared" si="264"/>
        <v>2.1218749999970896</v>
      </c>
      <c r="V1626">
        <v>0</v>
      </c>
      <c r="W1626">
        <v>2670</v>
      </c>
      <c r="X1626" t="s">
        <v>4293</v>
      </c>
    </row>
    <row r="1627" spans="1:24">
      <c r="A1627" t="s">
        <v>18</v>
      </c>
      <c r="B1627" t="s">
        <v>4294</v>
      </c>
      <c r="C1627" t="s">
        <v>717</v>
      </c>
      <c r="D1627" t="s">
        <v>231</v>
      </c>
      <c r="E1627" t="s">
        <v>718</v>
      </c>
      <c r="F1627" t="s">
        <v>719</v>
      </c>
      <c r="G1627" t="s">
        <v>675</v>
      </c>
      <c r="H1627" t="s">
        <v>676</v>
      </c>
      <c r="I1627">
        <v>-22</v>
      </c>
      <c r="J1627">
        <v>-176</v>
      </c>
      <c r="K1627">
        <f t="shared" si="265"/>
        <v>1</v>
      </c>
      <c r="L1627" t="s">
        <v>712</v>
      </c>
      <c r="M1627" t="s">
        <v>4294</v>
      </c>
      <c r="N1627" s="153">
        <v>38474.12572916667</v>
      </c>
      <c r="O1627" s="153">
        <v>38474.173009259262</v>
      </c>
      <c r="P1627" s="153">
        <v>38474.965266203704</v>
      </c>
      <c r="Q1627" s="153">
        <v>38475.016504629632</v>
      </c>
      <c r="R1627" t="s">
        <v>528</v>
      </c>
      <c r="S1627" s="215">
        <f t="shared" si="261"/>
        <v>0.79225694444176042</v>
      </c>
      <c r="T1627" s="215">
        <f t="shared" si="262"/>
        <v>0.89077546296175569</v>
      </c>
      <c r="U1627">
        <f t="shared" si="264"/>
        <v>4.7535416666505625</v>
      </c>
      <c r="V1627">
        <v>0</v>
      </c>
      <c r="W1627">
        <v>2051</v>
      </c>
      <c r="X1627" t="s">
        <v>4291</v>
      </c>
    </row>
    <row r="1628" spans="1:24">
      <c r="A1628" t="s">
        <v>18</v>
      </c>
      <c r="B1628" t="s">
        <v>4295</v>
      </c>
      <c r="C1628" t="s">
        <v>717</v>
      </c>
      <c r="D1628" t="s">
        <v>231</v>
      </c>
      <c r="E1628" t="s">
        <v>718</v>
      </c>
      <c r="F1628" t="s">
        <v>719</v>
      </c>
      <c r="G1628" t="s">
        <v>675</v>
      </c>
      <c r="H1628" t="s">
        <v>676</v>
      </c>
      <c r="I1628">
        <v>-22</v>
      </c>
      <c r="J1628">
        <v>-176</v>
      </c>
      <c r="K1628">
        <f t="shared" si="265"/>
        <v>1</v>
      </c>
      <c r="L1628" t="s">
        <v>712</v>
      </c>
      <c r="M1628" t="s">
        <v>4295</v>
      </c>
      <c r="N1628" s="153">
        <v>38470.843807870369</v>
      </c>
      <c r="O1628" s="153">
        <v>38470.909039351849</v>
      </c>
      <c r="P1628" s="153">
        <v>38471.392650462964</v>
      </c>
      <c r="Q1628" s="153">
        <v>38471.44494212963</v>
      </c>
      <c r="R1628" t="s">
        <v>4296</v>
      </c>
      <c r="S1628" s="215">
        <f t="shared" si="261"/>
        <v>0.48361111111444188</v>
      </c>
      <c r="T1628" s="215">
        <f t="shared" si="262"/>
        <v>0.60113425926101627</v>
      </c>
      <c r="U1628">
        <f t="shared" si="264"/>
        <v>2.9016666666866513</v>
      </c>
      <c r="V1628">
        <v>0</v>
      </c>
      <c r="W1628">
        <v>1930</v>
      </c>
      <c r="X1628" t="s">
        <v>4291</v>
      </c>
    </row>
    <row r="1629" spans="1:24">
      <c r="A1629" t="s">
        <v>18</v>
      </c>
      <c r="B1629" t="s">
        <v>4297</v>
      </c>
      <c r="C1629" t="s">
        <v>717</v>
      </c>
      <c r="D1629" t="s">
        <v>231</v>
      </c>
      <c r="E1629" t="s">
        <v>718</v>
      </c>
      <c r="F1629" t="s">
        <v>719</v>
      </c>
      <c r="G1629" t="s">
        <v>675</v>
      </c>
      <c r="H1629" t="s">
        <v>676</v>
      </c>
      <c r="I1629">
        <v>-22</v>
      </c>
      <c r="J1629">
        <v>-176</v>
      </c>
      <c r="K1629">
        <f t="shared" si="265"/>
        <v>1</v>
      </c>
      <c r="L1629" t="s">
        <v>712</v>
      </c>
      <c r="M1629" t="s">
        <v>4297</v>
      </c>
      <c r="N1629" s="153">
        <v>38469.210486111115</v>
      </c>
      <c r="O1629" s="153">
        <v>38469.256493055553</v>
      </c>
      <c r="P1629" s="153">
        <v>38470.442453703705</v>
      </c>
      <c r="Q1629" s="153">
        <v>38470.512499999997</v>
      </c>
      <c r="R1629" t="s">
        <v>4298</v>
      </c>
      <c r="S1629" s="215">
        <f t="shared" si="261"/>
        <v>1.1859606481521041</v>
      </c>
      <c r="T1629" s="215">
        <f t="shared" si="262"/>
        <v>1.3020138888823567</v>
      </c>
      <c r="U1629">
        <f t="shared" si="264"/>
        <v>7.1157638889126247</v>
      </c>
      <c r="V1629">
        <v>0</v>
      </c>
      <c r="W1629">
        <v>1870</v>
      </c>
      <c r="X1629" t="s">
        <v>4291</v>
      </c>
    </row>
    <row r="1630" spans="1:24">
      <c r="A1630" t="s">
        <v>18</v>
      </c>
      <c r="B1630" t="s">
        <v>4299</v>
      </c>
      <c r="C1630" t="s">
        <v>717</v>
      </c>
      <c r="D1630" t="s">
        <v>231</v>
      </c>
      <c r="E1630" t="s">
        <v>718</v>
      </c>
      <c r="F1630" t="s">
        <v>719</v>
      </c>
      <c r="G1630" t="s">
        <v>675</v>
      </c>
      <c r="H1630" t="s">
        <v>676</v>
      </c>
      <c r="I1630">
        <v>-22</v>
      </c>
      <c r="J1630">
        <v>-176</v>
      </c>
      <c r="K1630">
        <f t="shared" si="265"/>
        <v>1</v>
      </c>
      <c r="L1630" t="s">
        <v>712</v>
      </c>
      <c r="M1630" t="s">
        <v>4299</v>
      </c>
      <c r="N1630" s="153">
        <v>38467.461840277778</v>
      </c>
      <c r="O1630" s="153">
        <v>38467.512685185182</v>
      </c>
      <c r="P1630" s="153">
        <v>38467.954942129632</v>
      </c>
      <c r="Q1630" s="153">
        <v>38468.001516203702</v>
      </c>
      <c r="R1630" t="s">
        <v>3148</v>
      </c>
      <c r="S1630" s="215">
        <f t="shared" si="261"/>
        <v>0.44225694445049157</v>
      </c>
      <c r="T1630" s="215">
        <f t="shared" si="262"/>
        <v>0.53967592592380242</v>
      </c>
      <c r="U1630">
        <f t="shared" si="264"/>
        <v>2.6535416667029494</v>
      </c>
      <c r="V1630">
        <v>0</v>
      </c>
      <c r="W1630">
        <v>1870</v>
      </c>
      <c r="X1630" t="s">
        <v>4300</v>
      </c>
    </row>
    <row r="1631" spans="1:24">
      <c r="A1631" t="s">
        <v>18</v>
      </c>
      <c r="B1631" t="s">
        <v>4301</v>
      </c>
      <c r="C1631" t="s">
        <v>717</v>
      </c>
      <c r="D1631" t="s">
        <v>231</v>
      </c>
      <c r="E1631" t="s">
        <v>718</v>
      </c>
      <c r="F1631" t="s">
        <v>719</v>
      </c>
      <c r="G1631" t="s">
        <v>675</v>
      </c>
      <c r="H1631" t="s">
        <v>676</v>
      </c>
      <c r="I1631">
        <v>-22</v>
      </c>
      <c r="J1631">
        <v>-176</v>
      </c>
      <c r="K1631">
        <f t="shared" si="265"/>
        <v>1</v>
      </c>
      <c r="L1631" t="s">
        <v>712</v>
      </c>
      <c r="M1631" t="s">
        <v>4301</v>
      </c>
      <c r="N1631" s="153">
        <v>38466.049733796295</v>
      </c>
      <c r="O1631" s="153">
        <v>38466.100891203707</v>
      </c>
      <c r="P1631" s="153">
        <v>38467.079155092593</v>
      </c>
      <c r="Q1631" s="153">
        <v>38467.132233796299</v>
      </c>
      <c r="R1631" t="s">
        <v>4298</v>
      </c>
      <c r="S1631" s="215">
        <f t="shared" si="261"/>
        <v>0.97826388888643123</v>
      </c>
      <c r="T1631" s="215">
        <f t="shared" si="262"/>
        <v>1.0825000000040745</v>
      </c>
      <c r="U1631">
        <f t="shared" si="264"/>
        <v>5.8695833333185874</v>
      </c>
      <c r="V1631">
        <v>0</v>
      </c>
      <c r="W1631">
        <v>1870</v>
      </c>
      <c r="X1631" t="s">
        <v>4302</v>
      </c>
    </row>
    <row r="1632" spans="1:24">
      <c r="A1632" t="s">
        <v>18</v>
      </c>
      <c r="B1632" t="s">
        <v>4303</v>
      </c>
      <c r="C1632" t="s">
        <v>717</v>
      </c>
      <c r="D1632" t="s">
        <v>231</v>
      </c>
      <c r="E1632" t="s">
        <v>718</v>
      </c>
      <c r="F1632" t="s">
        <v>719</v>
      </c>
      <c r="G1632" t="s">
        <v>675</v>
      </c>
      <c r="H1632" t="s">
        <v>676</v>
      </c>
      <c r="I1632">
        <v>-22</v>
      </c>
      <c r="J1632">
        <v>-176</v>
      </c>
      <c r="K1632">
        <f t="shared" si="265"/>
        <v>1</v>
      </c>
      <c r="L1632" t="s">
        <v>712</v>
      </c>
      <c r="M1632" t="s">
        <v>4303</v>
      </c>
      <c r="N1632" s="153">
        <v>38463.971851851849</v>
      </c>
      <c r="O1632" s="153">
        <v>38464.061180555553</v>
      </c>
      <c r="P1632" s="153">
        <v>38464.980312500003</v>
      </c>
      <c r="Q1632" s="153">
        <v>38465.041666666664</v>
      </c>
      <c r="R1632" t="s">
        <v>2142</v>
      </c>
      <c r="S1632" s="215">
        <f t="shared" si="261"/>
        <v>0.91913194445078261</v>
      </c>
      <c r="T1632" s="215">
        <f t="shared" si="262"/>
        <v>1.0698148148148903</v>
      </c>
      <c r="U1632">
        <f t="shared" si="264"/>
        <v>5.5147916667046957</v>
      </c>
      <c r="V1632">
        <v>0</v>
      </c>
      <c r="W1632">
        <v>2210</v>
      </c>
      <c r="X1632" t="s">
        <v>4291</v>
      </c>
    </row>
    <row r="1633" spans="1:24">
      <c r="A1633" t="s">
        <v>18</v>
      </c>
      <c r="B1633" t="s">
        <v>4304</v>
      </c>
      <c r="C1633" t="s">
        <v>717</v>
      </c>
      <c r="D1633" t="s">
        <v>231</v>
      </c>
      <c r="E1633" t="s">
        <v>718</v>
      </c>
      <c r="F1633" t="s">
        <v>719</v>
      </c>
      <c r="G1633" t="s">
        <v>675</v>
      </c>
      <c r="H1633" t="s">
        <v>676</v>
      </c>
      <c r="I1633">
        <v>-22</v>
      </c>
      <c r="J1633">
        <v>-176</v>
      </c>
      <c r="K1633">
        <f t="shared" si="265"/>
        <v>1</v>
      </c>
      <c r="L1633" t="s">
        <v>712</v>
      </c>
      <c r="M1633" t="s">
        <v>4304</v>
      </c>
      <c r="N1633" s="153">
        <v>38457.811365740738</v>
      </c>
      <c r="O1633" s="153">
        <v>38457.881423611114</v>
      </c>
      <c r="P1633" s="153">
        <v>38458.074282407404</v>
      </c>
      <c r="Q1633" s="153">
        <v>38458.135925925926</v>
      </c>
      <c r="R1633" t="s">
        <v>2142</v>
      </c>
      <c r="S1633" s="215">
        <f t="shared" si="261"/>
        <v>0.19285879629023839</v>
      </c>
      <c r="T1633" s="215">
        <f t="shared" si="262"/>
        <v>0.32456018518860219</v>
      </c>
      <c r="U1633">
        <f t="shared" si="264"/>
        <v>1.1571527777414303</v>
      </c>
      <c r="V1633">
        <v>0</v>
      </c>
      <c r="W1633">
        <v>2210</v>
      </c>
      <c r="X1633" t="s">
        <v>4305</v>
      </c>
    </row>
    <row r="1634" spans="1:24">
      <c r="A1634" t="s">
        <v>18</v>
      </c>
      <c r="B1634" t="s">
        <v>4306</v>
      </c>
      <c r="C1634" t="s">
        <v>717</v>
      </c>
      <c r="D1634" t="s">
        <v>231</v>
      </c>
      <c r="E1634" t="s">
        <v>718</v>
      </c>
      <c r="F1634" t="s">
        <v>719</v>
      </c>
      <c r="G1634" t="s">
        <v>675</v>
      </c>
      <c r="H1634" t="s">
        <v>676</v>
      </c>
      <c r="I1634">
        <v>-22</v>
      </c>
      <c r="J1634">
        <v>-176</v>
      </c>
      <c r="K1634">
        <f t="shared" si="265"/>
        <v>1</v>
      </c>
      <c r="L1634" t="s">
        <v>712</v>
      </c>
      <c r="M1634" t="s">
        <v>4306</v>
      </c>
      <c r="N1634" s="153">
        <v>38456.291400462964</v>
      </c>
      <c r="O1634" s="153">
        <v>38456.360381944447</v>
      </c>
      <c r="P1634" s="153">
        <v>38457.069050925929</v>
      </c>
      <c r="Q1634" s="153">
        <v>38457.127326388887</v>
      </c>
      <c r="R1634" t="s">
        <v>528</v>
      </c>
      <c r="S1634" s="215">
        <f t="shared" si="261"/>
        <v>0.70866898148233304</v>
      </c>
      <c r="T1634" s="215">
        <f t="shared" si="262"/>
        <v>0.83592592592322035</v>
      </c>
      <c r="U1634">
        <f t="shared" si="264"/>
        <v>4.2520138888939982</v>
      </c>
      <c r="V1634">
        <v>0</v>
      </c>
      <c r="W1634">
        <v>2210</v>
      </c>
      <c r="X1634" t="s">
        <v>4307</v>
      </c>
    </row>
    <row r="1635" spans="1:24">
      <c r="A1635" t="s">
        <v>18</v>
      </c>
      <c r="B1635" t="s">
        <v>4308</v>
      </c>
      <c r="C1635" t="s">
        <v>717</v>
      </c>
      <c r="D1635" t="s">
        <v>231</v>
      </c>
      <c r="E1635" t="s">
        <v>718</v>
      </c>
      <c r="F1635" t="s">
        <v>719</v>
      </c>
      <c r="G1635" t="s">
        <v>675</v>
      </c>
      <c r="H1635" t="s">
        <v>676</v>
      </c>
      <c r="I1635">
        <v>-22</v>
      </c>
      <c r="J1635">
        <v>-176</v>
      </c>
      <c r="K1635">
        <f t="shared" si="265"/>
        <v>1</v>
      </c>
      <c r="L1635" t="s">
        <v>712</v>
      </c>
      <c r="M1635" t="s">
        <v>4308</v>
      </c>
      <c r="N1635" s="153">
        <v>38454.898761574077</v>
      </c>
      <c r="O1635" s="153">
        <v>38454.963854166665</v>
      </c>
      <c r="P1635" s="153">
        <v>38456.0625462963</v>
      </c>
      <c r="Q1635" s="153">
        <v>38456.119814814818</v>
      </c>
      <c r="R1635" t="s">
        <v>528</v>
      </c>
      <c r="S1635" s="215">
        <f t="shared" si="261"/>
        <v>1.0986921296353103</v>
      </c>
      <c r="T1635" s="215">
        <f t="shared" si="262"/>
        <v>1.22105324074073</v>
      </c>
      <c r="U1635">
        <f t="shared" si="264"/>
        <v>6.5921527778118616</v>
      </c>
      <c r="V1635">
        <v>0</v>
      </c>
      <c r="W1635">
        <v>2210</v>
      </c>
      <c r="X1635" t="s">
        <v>4307</v>
      </c>
    </row>
    <row r="1636" spans="1:24">
      <c r="A1636" t="s">
        <v>18</v>
      </c>
      <c r="B1636" t="s">
        <v>4309</v>
      </c>
      <c r="C1636" t="s">
        <v>717</v>
      </c>
      <c r="D1636" t="s">
        <v>231</v>
      </c>
      <c r="E1636" t="s">
        <v>718</v>
      </c>
      <c r="F1636" t="s">
        <v>719</v>
      </c>
      <c r="G1636" t="s">
        <v>675</v>
      </c>
      <c r="H1636" t="s">
        <v>676</v>
      </c>
      <c r="I1636">
        <v>-22</v>
      </c>
      <c r="J1636">
        <v>-176</v>
      </c>
      <c r="K1636">
        <f t="shared" si="265"/>
        <v>1</v>
      </c>
      <c r="L1636" t="s">
        <v>712</v>
      </c>
      <c r="M1636" t="s">
        <v>4309</v>
      </c>
      <c r="N1636" s="153">
        <v>38452.969895833332</v>
      </c>
      <c r="O1636" s="153">
        <v>38453.044444444444</v>
      </c>
      <c r="P1636" s="153">
        <v>38453.740254629629</v>
      </c>
      <c r="Q1636" s="153">
        <v>38453.81690972222</v>
      </c>
      <c r="R1636" t="s">
        <v>4261</v>
      </c>
      <c r="S1636" s="215">
        <f t="shared" si="261"/>
        <v>0.69581018518510973</v>
      </c>
      <c r="T1636" s="215">
        <f t="shared" si="262"/>
        <v>0.84701388888788642</v>
      </c>
      <c r="U1636">
        <f t="shared" si="264"/>
        <v>4.1748611111106584</v>
      </c>
      <c r="V1636">
        <v>0</v>
      </c>
      <c r="W1636">
        <v>2670</v>
      </c>
      <c r="X1636" t="s">
        <v>4307</v>
      </c>
    </row>
    <row r="1637" spans="1:24">
      <c r="A1637" t="s">
        <v>18</v>
      </c>
      <c r="B1637" t="s">
        <v>4310</v>
      </c>
      <c r="C1637" t="s">
        <v>717</v>
      </c>
      <c r="D1637" t="s">
        <v>231</v>
      </c>
      <c r="E1637" t="s">
        <v>718</v>
      </c>
      <c r="F1637" t="s">
        <v>719</v>
      </c>
      <c r="G1637" t="s">
        <v>675</v>
      </c>
      <c r="H1637" t="s">
        <v>676</v>
      </c>
      <c r="I1637">
        <v>-22</v>
      </c>
      <c r="J1637">
        <v>-176</v>
      </c>
      <c r="K1637">
        <f t="shared" si="265"/>
        <v>1</v>
      </c>
      <c r="L1637" t="s">
        <v>712</v>
      </c>
      <c r="M1637" t="s">
        <v>4310</v>
      </c>
      <c r="N1637" s="153">
        <v>38450.976064814815</v>
      </c>
      <c r="O1637" s="153">
        <v>38451.060416666667</v>
      </c>
      <c r="P1637" s="153">
        <v>38452.227500000001</v>
      </c>
      <c r="Q1637" s="153">
        <v>38452.301180555558</v>
      </c>
      <c r="R1637" t="s">
        <v>4261</v>
      </c>
      <c r="S1637" s="215">
        <f t="shared" si="261"/>
        <v>1.1670833333337214</v>
      </c>
      <c r="T1637" s="215">
        <f t="shared" si="262"/>
        <v>1.3251157407430583</v>
      </c>
      <c r="U1637">
        <f t="shared" si="264"/>
        <v>7.0025000000023283</v>
      </c>
      <c r="V1637">
        <v>0</v>
      </c>
      <c r="W1637">
        <v>2670</v>
      </c>
      <c r="X1637" t="s">
        <v>4307</v>
      </c>
    </row>
    <row r="1638" spans="1:24">
      <c r="A1638" t="s">
        <v>18</v>
      </c>
      <c r="B1638" t="s">
        <v>4311</v>
      </c>
      <c r="C1638" t="s">
        <v>717</v>
      </c>
      <c r="D1638" t="s">
        <v>231</v>
      </c>
      <c r="E1638" t="s">
        <v>718</v>
      </c>
      <c r="F1638" t="s">
        <v>719</v>
      </c>
      <c r="G1638" t="s">
        <v>675</v>
      </c>
      <c r="H1638" t="s">
        <v>676</v>
      </c>
      <c r="I1638">
        <v>-22</v>
      </c>
      <c r="J1638">
        <v>-176</v>
      </c>
      <c r="K1638">
        <f t="shared" si="265"/>
        <v>1</v>
      </c>
      <c r="L1638" t="s">
        <v>712</v>
      </c>
      <c r="M1638" t="s">
        <v>4311</v>
      </c>
      <c r="N1638" s="153">
        <v>38449.293009259258</v>
      </c>
      <c r="O1638" s="153">
        <v>38449.366793981484</v>
      </c>
      <c r="P1638" s="153">
        <v>38450.222222222219</v>
      </c>
      <c r="Q1638" s="153">
        <v>38450.303043981483</v>
      </c>
      <c r="R1638" t="s">
        <v>4312</v>
      </c>
      <c r="S1638" s="215">
        <f t="shared" si="261"/>
        <v>0.8554282407349092</v>
      </c>
      <c r="T1638" s="215">
        <f t="shared" si="262"/>
        <v>1.0100347222251003</v>
      </c>
      <c r="U1638">
        <f t="shared" si="264"/>
        <v>5.1325694444094552</v>
      </c>
      <c r="V1638">
        <v>0</v>
      </c>
      <c r="W1638">
        <v>2670</v>
      </c>
      <c r="X1638" t="s">
        <v>4307</v>
      </c>
    </row>
    <row r="1639" spans="1:24">
      <c r="A1639" t="s">
        <v>18</v>
      </c>
      <c r="B1639" t="s">
        <v>4313</v>
      </c>
      <c r="C1639" t="s">
        <v>717</v>
      </c>
      <c r="D1639" t="s">
        <v>231</v>
      </c>
      <c r="E1639" t="s">
        <v>718</v>
      </c>
      <c r="F1639" t="s">
        <v>719</v>
      </c>
      <c r="G1639" t="s">
        <v>675</v>
      </c>
      <c r="H1639" t="s">
        <v>676</v>
      </c>
      <c r="I1639">
        <v>-22</v>
      </c>
      <c r="J1639">
        <v>-176</v>
      </c>
      <c r="K1639">
        <f t="shared" si="265"/>
        <v>1</v>
      </c>
      <c r="L1639" t="s">
        <v>712</v>
      </c>
      <c r="M1639" t="s">
        <v>4313</v>
      </c>
      <c r="N1639" s="153">
        <v>38447.90289351852</v>
      </c>
      <c r="O1639" s="153">
        <v>38447.995092592595</v>
      </c>
      <c r="P1639" s="153">
        <v>38448.739814814813</v>
      </c>
      <c r="Q1639" s="153">
        <v>38448.833182870374</v>
      </c>
      <c r="R1639" t="s">
        <v>2150</v>
      </c>
      <c r="S1639" s="215">
        <f t="shared" ref="S1639:S1702" si="266">P1639 - O1639</f>
        <v>0.74472222221811535</v>
      </c>
      <c r="T1639" s="215">
        <f t="shared" ref="T1639:T1702" si="267">Q1639 - N1639</f>
        <v>0.93028935185429873</v>
      </c>
      <c r="U1639">
        <f t="shared" si="264"/>
        <v>4.4683333333086921</v>
      </c>
      <c r="V1639">
        <v>0</v>
      </c>
      <c r="W1639">
        <v>2670</v>
      </c>
      <c r="X1639" t="s">
        <v>4314</v>
      </c>
    </row>
    <row r="1640" spans="1:24">
      <c r="A1640" t="s">
        <v>18</v>
      </c>
      <c r="B1640" t="s">
        <v>4315</v>
      </c>
      <c r="C1640" t="s">
        <v>4316</v>
      </c>
      <c r="D1640" t="s">
        <v>488</v>
      </c>
      <c r="E1640" t="s">
        <v>709</v>
      </c>
      <c r="F1640" t="s">
        <v>328</v>
      </c>
      <c r="G1640" t="s">
        <v>258</v>
      </c>
      <c r="H1640" t="s">
        <v>710</v>
      </c>
      <c r="I1640">
        <v>-23</v>
      </c>
      <c r="J1640">
        <v>-112</v>
      </c>
      <c r="K1640">
        <f t="shared" si="265"/>
        <v>12</v>
      </c>
      <c r="L1640" t="s">
        <v>712</v>
      </c>
      <c r="M1640" t="s">
        <v>4315</v>
      </c>
      <c r="N1640" s="153">
        <v>38404.956250000003</v>
      </c>
      <c r="O1640" s="153">
        <v>38405.049305555556</v>
      </c>
      <c r="P1640" s="153">
        <v>38406.38958333333</v>
      </c>
      <c r="Q1640" s="153">
        <v>38406.5</v>
      </c>
      <c r="R1640" t="s">
        <v>710</v>
      </c>
      <c r="S1640" s="215">
        <f t="shared" si="266"/>
        <v>1.3402777777737356</v>
      </c>
      <c r="T1640" s="215">
        <f t="shared" si="267"/>
        <v>1.5437499999970896</v>
      </c>
      <c r="U1640">
        <f t="shared" si="264"/>
        <v>8.0416666666424135</v>
      </c>
      <c r="V1640">
        <v>0</v>
      </c>
      <c r="W1640">
        <v>4158</v>
      </c>
      <c r="X1640" t="s">
        <v>4317</v>
      </c>
    </row>
    <row r="1641" spans="1:24">
      <c r="A1641" t="s">
        <v>18</v>
      </c>
      <c r="B1641" t="s">
        <v>4318</v>
      </c>
      <c r="C1641" t="s">
        <v>4316</v>
      </c>
      <c r="D1641" t="s">
        <v>488</v>
      </c>
      <c r="E1641" t="s">
        <v>709</v>
      </c>
      <c r="F1641" t="s">
        <v>328</v>
      </c>
      <c r="G1641" t="s">
        <v>258</v>
      </c>
      <c r="H1641" t="s">
        <v>710</v>
      </c>
      <c r="I1641">
        <v>-23</v>
      </c>
      <c r="J1641">
        <v>-112</v>
      </c>
      <c r="K1641">
        <f t="shared" si="265"/>
        <v>12</v>
      </c>
      <c r="L1641" t="s">
        <v>712</v>
      </c>
      <c r="M1641" t="s">
        <v>4318</v>
      </c>
      <c r="N1641" s="153">
        <v>38402.840277777781</v>
      </c>
      <c r="O1641" s="153">
        <v>38402.961111111108</v>
      </c>
      <c r="P1641" s="153">
        <v>38404.740972222222</v>
      </c>
      <c r="Q1641" s="153">
        <v>38404.836805555555</v>
      </c>
      <c r="R1641" t="s">
        <v>710</v>
      </c>
      <c r="S1641" s="215">
        <f t="shared" si="266"/>
        <v>1.7798611111138598</v>
      </c>
      <c r="T1641" s="215">
        <f t="shared" si="267"/>
        <v>1.9965277777737356</v>
      </c>
      <c r="U1641">
        <f t="shared" si="264"/>
        <v>10.679166666683159</v>
      </c>
      <c r="V1641">
        <v>0</v>
      </c>
      <c r="W1641">
        <v>4176</v>
      </c>
      <c r="X1641" t="s">
        <v>4319</v>
      </c>
    </row>
    <row r="1642" spans="1:24">
      <c r="A1642" t="s">
        <v>18</v>
      </c>
      <c r="B1642" t="s">
        <v>4320</v>
      </c>
      <c r="C1642" t="s">
        <v>4316</v>
      </c>
      <c r="D1642" t="s">
        <v>488</v>
      </c>
      <c r="E1642" t="s">
        <v>709</v>
      </c>
      <c r="F1642" t="s">
        <v>328</v>
      </c>
      <c r="G1642" t="s">
        <v>258</v>
      </c>
      <c r="H1642" t="s">
        <v>710</v>
      </c>
      <c r="I1642">
        <v>-23</v>
      </c>
      <c r="J1642">
        <v>-112</v>
      </c>
      <c r="K1642">
        <f t="shared" si="265"/>
        <v>12</v>
      </c>
      <c r="L1642" t="s">
        <v>712</v>
      </c>
      <c r="M1642" t="s">
        <v>4320</v>
      </c>
      <c r="N1642" s="153">
        <v>38400.604166666664</v>
      </c>
      <c r="O1642" s="153">
        <v>38400.712500000001</v>
      </c>
      <c r="P1642" s="153">
        <v>38402.42083333333</v>
      </c>
      <c r="Q1642" s="153">
        <v>38402.521527777775</v>
      </c>
      <c r="R1642" t="s">
        <v>710</v>
      </c>
      <c r="S1642" s="215">
        <f t="shared" si="266"/>
        <v>1.7083333333284827</v>
      </c>
      <c r="T1642" s="215">
        <f t="shared" si="267"/>
        <v>1.9173611111109494</v>
      </c>
      <c r="U1642">
        <f t="shared" si="264"/>
        <v>10.249999999970896</v>
      </c>
      <c r="V1642">
        <v>0</v>
      </c>
      <c r="W1642">
        <v>4412</v>
      </c>
      <c r="X1642" t="s">
        <v>4321</v>
      </c>
    </row>
    <row r="1643" spans="1:24">
      <c r="A1643" t="s">
        <v>18</v>
      </c>
      <c r="B1643" t="s">
        <v>4322</v>
      </c>
      <c r="C1643" t="s">
        <v>4316</v>
      </c>
      <c r="D1643" t="s">
        <v>488</v>
      </c>
      <c r="E1643" t="s">
        <v>709</v>
      </c>
      <c r="F1643" t="s">
        <v>328</v>
      </c>
      <c r="G1643" t="s">
        <v>258</v>
      </c>
      <c r="H1643" t="s">
        <v>710</v>
      </c>
      <c r="I1643">
        <v>-23</v>
      </c>
      <c r="J1643">
        <v>-112</v>
      </c>
      <c r="K1643">
        <f>INT(((180 + J1643) / 6) + 1)</f>
        <v>12</v>
      </c>
      <c r="L1643" t="s">
        <v>712</v>
      </c>
      <c r="M1643" t="s">
        <v>4322</v>
      </c>
      <c r="N1643" s="153">
        <v>38393.036111111112</v>
      </c>
      <c r="O1643" s="153">
        <v>38393.168749999997</v>
      </c>
      <c r="P1643" s="153">
        <v>38394.404861111114</v>
      </c>
      <c r="Q1643" s="153">
        <v>38394.493055555555</v>
      </c>
      <c r="R1643" t="s">
        <v>710</v>
      </c>
      <c r="S1643" s="215">
        <f t="shared" si="266"/>
        <v>1.2361111111167702</v>
      </c>
      <c r="T1643" s="215">
        <f t="shared" si="267"/>
        <v>1.4569444444423425</v>
      </c>
      <c r="U1643">
        <f t="shared" si="264"/>
        <v>7.4166666667006211</v>
      </c>
      <c r="V1643">
        <v>0</v>
      </c>
      <c r="W1643">
        <v>3595</v>
      </c>
      <c r="X1643" t="s">
        <v>4323</v>
      </c>
    </row>
    <row r="1644" spans="1:24">
      <c r="A1644" t="s">
        <v>18</v>
      </c>
      <c r="B1644" t="s">
        <v>4324</v>
      </c>
      <c r="C1644" t="s">
        <v>4316</v>
      </c>
      <c r="D1644" t="s">
        <v>488</v>
      </c>
      <c r="E1644" t="s">
        <v>709</v>
      </c>
      <c r="F1644" t="s">
        <v>328</v>
      </c>
      <c r="G1644" t="s">
        <v>258</v>
      </c>
      <c r="H1644" t="s">
        <v>710</v>
      </c>
      <c r="I1644">
        <v>-23</v>
      </c>
      <c r="J1644">
        <v>-112</v>
      </c>
      <c r="K1644">
        <f>INT(((180 + J1644) / 6) + 1)</f>
        <v>12</v>
      </c>
      <c r="L1644" t="s">
        <v>712</v>
      </c>
      <c r="M1644" t="s">
        <v>4324</v>
      </c>
      <c r="N1644" s="153">
        <v>38390.296527777777</v>
      </c>
      <c r="O1644" s="153">
        <v>38390.405555555553</v>
      </c>
      <c r="P1644" s="153">
        <v>38392.70208333333</v>
      </c>
      <c r="Q1644" s="153">
        <v>38392.784722222219</v>
      </c>
      <c r="R1644" t="s">
        <v>710</v>
      </c>
      <c r="S1644" s="215">
        <f t="shared" si="266"/>
        <v>2.296527777776646</v>
      </c>
      <c r="T1644" s="215">
        <f t="shared" si="267"/>
        <v>2.4881944444423425</v>
      </c>
      <c r="U1644">
        <f t="shared" si="264"/>
        <v>13.779166666659876</v>
      </c>
      <c r="V1644">
        <v>0</v>
      </c>
      <c r="W1644">
        <v>4066</v>
      </c>
      <c r="X1644" t="s">
        <v>4325</v>
      </c>
    </row>
    <row r="1645" spans="1:24">
      <c r="A1645" t="s">
        <v>18</v>
      </c>
      <c r="B1645" t="s">
        <v>4326</v>
      </c>
      <c r="C1645" t="s">
        <v>4316</v>
      </c>
      <c r="D1645" t="s">
        <v>488</v>
      </c>
      <c r="E1645" t="s">
        <v>709</v>
      </c>
      <c r="F1645" t="s">
        <v>328</v>
      </c>
      <c r="G1645" t="s">
        <v>258</v>
      </c>
      <c r="H1645" t="s">
        <v>710</v>
      </c>
      <c r="I1645">
        <v>-23</v>
      </c>
      <c r="J1645">
        <v>-112</v>
      </c>
      <c r="K1645">
        <f>INT(((180 + J1645) / 6) + 1)</f>
        <v>12</v>
      </c>
      <c r="L1645" t="s">
        <v>712</v>
      </c>
      <c r="M1645" t="s">
        <v>4326</v>
      </c>
      <c r="N1645" s="153">
        <v>38389.979166666664</v>
      </c>
      <c r="O1645" s="153">
        <v>38389.979166666664</v>
      </c>
      <c r="P1645" s="153">
        <v>38389.979166666664</v>
      </c>
      <c r="Q1645" s="153">
        <v>38390.095138888886</v>
      </c>
      <c r="R1645" t="s">
        <v>710</v>
      </c>
      <c r="S1645" s="215">
        <f t="shared" si="266"/>
        <v>0</v>
      </c>
      <c r="T1645" s="215">
        <f t="shared" si="267"/>
        <v>0.11597222222189885</v>
      </c>
      <c r="U1645">
        <f t="shared" si="264"/>
        <v>0</v>
      </c>
      <c r="V1645">
        <v>0</v>
      </c>
      <c r="W1645">
        <v>1975</v>
      </c>
      <c r="X1645" t="s">
        <v>4327</v>
      </c>
    </row>
    <row r="1646" spans="1:24">
      <c r="A1646" t="s">
        <v>18</v>
      </c>
      <c r="B1646" t="s">
        <v>4328</v>
      </c>
      <c r="C1646" t="s">
        <v>704</v>
      </c>
      <c r="D1646" t="s">
        <v>182</v>
      </c>
      <c r="E1646" t="s">
        <v>705</v>
      </c>
      <c r="F1646" t="s">
        <v>626</v>
      </c>
      <c r="G1646" t="s">
        <v>222</v>
      </c>
      <c r="H1646" t="s">
        <v>4329</v>
      </c>
      <c r="I1646">
        <v>23.5</v>
      </c>
      <c r="J1646">
        <v>-45.33</v>
      </c>
      <c r="K1646">
        <v>23</v>
      </c>
      <c r="L1646">
        <f t="shared" ref="L1646:L1677" si="268">YEAR(N1646)</f>
        <v>2004</v>
      </c>
      <c r="M1646" t="s">
        <v>4328</v>
      </c>
      <c r="N1646" s="153">
        <v>38328.25</v>
      </c>
      <c r="O1646" s="153">
        <v>38328.352083333331</v>
      </c>
      <c r="P1646" s="153">
        <v>38330.179166666669</v>
      </c>
      <c r="Q1646" s="153">
        <v>38330.263194444444</v>
      </c>
      <c r="R1646" t="s">
        <v>4330</v>
      </c>
      <c r="S1646" s="215">
        <f t="shared" si="266"/>
        <v>1.8270833333372138</v>
      </c>
      <c r="T1646" s="215">
        <f t="shared" si="267"/>
        <v>2.0131944444437977</v>
      </c>
      <c r="U1646">
        <f t="shared" si="264"/>
        <v>10.962500000023283</v>
      </c>
      <c r="V1646">
        <v>0</v>
      </c>
      <c r="W1646">
        <v>3534</v>
      </c>
      <c r="X1646"/>
    </row>
    <row r="1647" spans="1:24">
      <c r="A1647" t="s">
        <v>18</v>
      </c>
      <c r="B1647" t="s">
        <v>4331</v>
      </c>
      <c r="C1647" t="s">
        <v>704</v>
      </c>
      <c r="D1647" t="s">
        <v>182</v>
      </c>
      <c r="E1647" t="s">
        <v>705</v>
      </c>
      <c r="F1647" t="s">
        <v>626</v>
      </c>
      <c r="G1647" t="s">
        <v>222</v>
      </c>
      <c r="H1647" t="s">
        <v>4329</v>
      </c>
      <c r="I1647">
        <v>23.5</v>
      </c>
      <c r="J1647">
        <v>-45.33</v>
      </c>
      <c r="K1647">
        <v>23</v>
      </c>
      <c r="L1647">
        <f t="shared" si="268"/>
        <v>2004</v>
      </c>
      <c r="M1647" t="s">
        <v>4331</v>
      </c>
      <c r="N1647" s="153">
        <v>38325.629166666666</v>
      </c>
      <c r="O1647" s="153">
        <v>38325.701388888891</v>
      </c>
      <c r="P1647" s="153">
        <v>38327.065972222219</v>
      </c>
      <c r="Q1647" s="153">
        <v>38327.127083333333</v>
      </c>
      <c r="R1647" t="s">
        <v>4330</v>
      </c>
      <c r="S1647" s="215">
        <f t="shared" si="266"/>
        <v>1.3645833333284827</v>
      </c>
      <c r="T1647" s="215">
        <f t="shared" si="267"/>
        <v>1.4979166666671517</v>
      </c>
      <c r="U1647">
        <f t="shared" si="264"/>
        <v>8.1874999999708962</v>
      </c>
      <c r="V1647">
        <v>0</v>
      </c>
      <c r="W1647">
        <v>2421</v>
      </c>
      <c r="X1647"/>
    </row>
    <row r="1648" spans="1:24">
      <c r="A1648" t="s">
        <v>18</v>
      </c>
      <c r="B1648" t="s">
        <v>4332</v>
      </c>
      <c r="C1648" t="s">
        <v>704</v>
      </c>
      <c r="D1648" t="s">
        <v>182</v>
      </c>
      <c r="E1648" t="s">
        <v>705</v>
      </c>
      <c r="F1648" t="s">
        <v>626</v>
      </c>
      <c r="G1648" t="s">
        <v>222</v>
      </c>
      <c r="H1648" t="s">
        <v>4329</v>
      </c>
      <c r="I1648">
        <v>23.5</v>
      </c>
      <c r="J1648">
        <v>-45.33</v>
      </c>
      <c r="K1648">
        <v>23</v>
      </c>
      <c r="L1648">
        <f t="shared" si="268"/>
        <v>2004</v>
      </c>
      <c r="M1648" t="s">
        <v>4332</v>
      </c>
      <c r="N1648" s="153">
        <v>38324.85833333333</v>
      </c>
      <c r="O1648" s="153">
        <v>38324.883333333331</v>
      </c>
      <c r="P1648" s="153">
        <v>38324.895138888889</v>
      </c>
      <c r="Q1648" s="153">
        <v>38324.931944444441</v>
      </c>
      <c r="R1648" t="s">
        <v>4330</v>
      </c>
      <c r="S1648" s="215">
        <f t="shared" si="266"/>
        <v>1.1805555557657499E-2</v>
      </c>
      <c r="T1648" s="215">
        <f t="shared" si="267"/>
        <v>7.3611111110949423E-2</v>
      </c>
      <c r="U1648">
        <f t="shared" si="264"/>
        <v>7.0833333345944993E-2</v>
      </c>
      <c r="V1648">
        <v>0</v>
      </c>
      <c r="W1648">
        <v>1000</v>
      </c>
      <c r="X1648" t="s">
        <v>4333</v>
      </c>
    </row>
    <row r="1649" spans="1:24">
      <c r="A1649" t="s">
        <v>18</v>
      </c>
      <c r="B1649" t="s">
        <v>4334</v>
      </c>
      <c r="C1649" t="s">
        <v>704</v>
      </c>
      <c r="D1649" t="s">
        <v>182</v>
      </c>
      <c r="E1649" t="s">
        <v>705</v>
      </c>
      <c r="F1649" t="s">
        <v>626</v>
      </c>
      <c r="G1649" t="s">
        <v>222</v>
      </c>
      <c r="H1649" t="s">
        <v>4329</v>
      </c>
      <c r="I1649">
        <v>23.5</v>
      </c>
      <c r="J1649">
        <v>-45.33</v>
      </c>
      <c r="K1649">
        <v>23</v>
      </c>
      <c r="L1649">
        <f t="shared" si="268"/>
        <v>2004</v>
      </c>
      <c r="M1649" t="s">
        <v>4334</v>
      </c>
      <c r="N1649" s="153">
        <v>38322.958333333336</v>
      </c>
      <c r="O1649" s="153">
        <v>38323.003472222219</v>
      </c>
      <c r="P1649" s="153">
        <v>38323.606249999997</v>
      </c>
      <c r="Q1649" s="153">
        <v>38323.700694444444</v>
      </c>
      <c r="R1649" t="s">
        <v>4330</v>
      </c>
      <c r="S1649" s="215">
        <f t="shared" si="266"/>
        <v>0.60277777777810115</v>
      </c>
      <c r="T1649" s="215">
        <f t="shared" si="267"/>
        <v>0.74236111110803904</v>
      </c>
      <c r="U1649">
        <f t="shared" si="264"/>
        <v>3.6166666666686069</v>
      </c>
      <c r="V1649">
        <v>0</v>
      </c>
      <c r="W1649">
        <v>2646</v>
      </c>
      <c r="X1649" t="s">
        <v>4335</v>
      </c>
    </row>
    <row r="1650" spans="1:24">
      <c r="A1650" t="s">
        <v>18</v>
      </c>
      <c r="B1650" t="s">
        <v>4336</v>
      </c>
      <c r="C1650" t="s">
        <v>704</v>
      </c>
      <c r="D1650" t="s">
        <v>182</v>
      </c>
      <c r="E1650" t="s">
        <v>705</v>
      </c>
      <c r="F1650" t="s">
        <v>626</v>
      </c>
      <c r="G1650" t="s">
        <v>222</v>
      </c>
      <c r="H1650" t="s">
        <v>4329</v>
      </c>
      <c r="I1650">
        <v>23.5</v>
      </c>
      <c r="J1650">
        <v>-45.33</v>
      </c>
      <c r="K1650">
        <v>23</v>
      </c>
      <c r="L1650">
        <f t="shared" si="268"/>
        <v>2004</v>
      </c>
      <c r="M1650" t="s">
        <v>4336</v>
      </c>
      <c r="N1650" s="153">
        <v>38320.818055555559</v>
      </c>
      <c r="O1650" s="153">
        <v>38320.90347222222</v>
      </c>
      <c r="P1650" s="153">
        <v>38322.167361111111</v>
      </c>
      <c r="Q1650" s="153">
        <v>38322.236111111109</v>
      </c>
      <c r="R1650" t="s">
        <v>4330</v>
      </c>
      <c r="S1650" s="215">
        <f t="shared" si="266"/>
        <v>1.2638888888905058</v>
      </c>
      <c r="T1650" s="215">
        <f t="shared" si="267"/>
        <v>1.4180555555503815</v>
      </c>
      <c r="U1650">
        <f t="shared" si="264"/>
        <v>7.5833333333430346</v>
      </c>
      <c r="V1650">
        <v>0</v>
      </c>
      <c r="W1650">
        <v>2894</v>
      </c>
      <c r="X1650"/>
    </row>
    <row r="1651" spans="1:24">
      <c r="A1651" t="s">
        <v>18</v>
      </c>
      <c r="B1651" t="s">
        <v>4337</v>
      </c>
      <c r="C1651" t="s">
        <v>704</v>
      </c>
      <c r="D1651" t="s">
        <v>182</v>
      </c>
      <c r="E1651" t="s">
        <v>705</v>
      </c>
      <c r="F1651" t="s">
        <v>626</v>
      </c>
      <c r="G1651" t="s">
        <v>222</v>
      </c>
      <c r="H1651" t="s">
        <v>4329</v>
      </c>
      <c r="I1651">
        <v>23.5</v>
      </c>
      <c r="J1651">
        <v>-45.33</v>
      </c>
      <c r="K1651">
        <v>23</v>
      </c>
      <c r="L1651">
        <f t="shared" si="268"/>
        <v>2004</v>
      </c>
      <c r="M1651" t="s">
        <v>4337</v>
      </c>
      <c r="N1651" s="153">
        <v>38316.62777777778</v>
      </c>
      <c r="O1651" s="153">
        <v>38316.726388888892</v>
      </c>
      <c r="P1651" s="153">
        <v>38319.738194444442</v>
      </c>
      <c r="Q1651" s="153">
        <v>38319.82708333333</v>
      </c>
      <c r="R1651" t="s">
        <v>4330</v>
      </c>
      <c r="S1651" s="215">
        <f t="shared" si="266"/>
        <v>3.0118055555503815</v>
      </c>
      <c r="T1651" s="215">
        <f t="shared" si="267"/>
        <v>3.1993055555503815</v>
      </c>
      <c r="U1651">
        <f t="shared" si="264"/>
        <v>18.070833333302289</v>
      </c>
      <c r="V1651">
        <v>0</v>
      </c>
      <c r="W1651">
        <v>2918</v>
      </c>
      <c r="X1651" t="s">
        <v>4338</v>
      </c>
    </row>
    <row r="1652" spans="1:24">
      <c r="A1652" t="s">
        <v>18</v>
      </c>
      <c r="B1652" t="s">
        <v>4339</v>
      </c>
      <c r="C1652" t="s">
        <v>704</v>
      </c>
      <c r="D1652" t="s">
        <v>182</v>
      </c>
      <c r="E1652" t="s">
        <v>705</v>
      </c>
      <c r="F1652" t="s">
        <v>626</v>
      </c>
      <c r="G1652" t="s">
        <v>222</v>
      </c>
      <c r="H1652" t="s">
        <v>4329</v>
      </c>
      <c r="I1652">
        <v>23.5</v>
      </c>
      <c r="J1652">
        <v>-45.33</v>
      </c>
      <c r="K1652">
        <v>23</v>
      </c>
      <c r="L1652">
        <f t="shared" si="268"/>
        <v>2004</v>
      </c>
      <c r="M1652" t="s">
        <v>4339</v>
      </c>
      <c r="N1652" s="153">
        <v>38312.754861111112</v>
      </c>
      <c r="O1652" s="153">
        <v>38312.848611111112</v>
      </c>
      <c r="P1652" s="153">
        <v>38313.284722222219</v>
      </c>
      <c r="Q1652" s="153">
        <v>38313.350694444445</v>
      </c>
      <c r="R1652" t="s">
        <v>4330</v>
      </c>
      <c r="S1652" s="215">
        <f t="shared" si="266"/>
        <v>0.43611111110658385</v>
      </c>
      <c r="T1652" s="215">
        <f t="shared" si="267"/>
        <v>0.59583333333284827</v>
      </c>
      <c r="U1652">
        <f t="shared" ref="U1652:U1715" si="269">((VALUE(S1652)) * 24) * 0.25</f>
        <v>2.6166666666395031</v>
      </c>
      <c r="V1652">
        <v>0</v>
      </c>
      <c r="W1652">
        <v>2949</v>
      </c>
      <c r="X1652"/>
    </row>
    <row r="1653" spans="1:24">
      <c r="A1653" t="s">
        <v>18</v>
      </c>
      <c r="B1653" t="s">
        <v>4340</v>
      </c>
      <c r="C1653" t="s">
        <v>704</v>
      </c>
      <c r="D1653" t="s">
        <v>182</v>
      </c>
      <c r="E1653" t="s">
        <v>705</v>
      </c>
      <c r="F1653" t="s">
        <v>626</v>
      </c>
      <c r="G1653" t="s">
        <v>222</v>
      </c>
      <c r="H1653" t="s">
        <v>4329</v>
      </c>
      <c r="I1653">
        <v>23.5</v>
      </c>
      <c r="J1653">
        <v>-45.33</v>
      </c>
      <c r="K1653">
        <v>23</v>
      </c>
      <c r="L1653">
        <f t="shared" si="268"/>
        <v>2004</v>
      </c>
      <c r="M1653" t="s">
        <v>4340</v>
      </c>
      <c r="N1653" s="153">
        <v>38311.926388888889</v>
      </c>
      <c r="O1653" s="153">
        <v>38312.042361111111</v>
      </c>
      <c r="P1653" s="153">
        <v>38312.104861111111</v>
      </c>
      <c r="Q1653" s="153">
        <v>38312.175000000003</v>
      </c>
      <c r="R1653" t="s">
        <v>4330</v>
      </c>
      <c r="S1653" s="215">
        <f t="shared" si="266"/>
        <v>6.25E-2</v>
      </c>
      <c r="T1653" s="215">
        <f t="shared" si="267"/>
        <v>0.24861111111385981</v>
      </c>
      <c r="U1653">
        <f t="shared" si="269"/>
        <v>0.375</v>
      </c>
      <c r="V1653">
        <v>0</v>
      </c>
      <c r="W1653">
        <v>3006</v>
      </c>
      <c r="X1653" t="s">
        <v>4341</v>
      </c>
    </row>
    <row r="1654" spans="1:24">
      <c r="A1654" t="s">
        <v>18</v>
      </c>
      <c r="B1654" t="s">
        <v>4342</v>
      </c>
      <c r="C1654" t="s">
        <v>697</v>
      </c>
      <c r="D1654" t="s">
        <v>182</v>
      </c>
      <c r="E1654" t="s">
        <v>698</v>
      </c>
      <c r="F1654" t="s">
        <v>699</v>
      </c>
      <c r="G1654" t="s">
        <v>222</v>
      </c>
      <c r="H1654" t="s">
        <v>280</v>
      </c>
      <c r="I1654">
        <v>26.14</v>
      </c>
      <c r="J1654">
        <v>-44.83</v>
      </c>
      <c r="K1654">
        <v>23</v>
      </c>
      <c r="L1654">
        <f t="shared" si="268"/>
        <v>2004</v>
      </c>
      <c r="M1654" t="s">
        <v>4342</v>
      </c>
      <c r="N1654" s="153">
        <v>38294.043541666666</v>
      </c>
      <c r="O1654" s="153">
        <v>38294.130462962959</v>
      </c>
      <c r="P1654" s="153">
        <v>38296.246990740743</v>
      </c>
      <c r="Q1654" s="153">
        <v>38296.324571759258</v>
      </c>
      <c r="R1654" t="s">
        <v>4343</v>
      </c>
      <c r="S1654" s="215">
        <f t="shared" si="266"/>
        <v>2.1165277777836309</v>
      </c>
      <c r="T1654" s="215">
        <f t="shared" si="267"/>
        <v>2.2810300925921183</v>
      </c>
      <c r="U1654">
        <f t="shared" si="269"/>
        <v>12.699166666701785</v>
      </c>
      <c r="V1654">
        <v>0</v>
      </c>
      <c r="W1654">
        <v>3900</v>
      </c>
      <c r="X1654" t="s">
        <v>4344</v>
      </c>
    </row>
    <row r="1655" spans="1:24">
      <c r="A1655" t="s">
        <v>18</v>
      </c>
      <c r="B1655" t="s">
        <v>4345</v>
      </c>
      <c r="C1655" t="s">
        <v>697</v>
      </c>
      <c r="D1655" t="s">
        <v>182</v>
      </c>
      <c r="E1655" t="s">
        <v>698</v>
      </c>
      <c r="F1655" t="s">
        <v>699</v>
      </c>
      <c r="G1655" t="s">
        <v>222</v>
      </c>
      <c r="H1655" t="s">
        <v>280</v>
      </c>
      <c r="I1655">
        <v>26.14</v>
      </c>
      <c r="J1655">
        <v>-44.83</v>
      </c>
      <c r="K1655">
        <v>23</v>
      </c>
      <c r="L1655">
        <f t="shared" si="268"/>
        <v>2004</v>
      </c>
      <c r="M1655" t="s">
        <v>4345</v>
      </c>
      <c r="N1655" s="153">
        <v>38292.324212962965</v>
      </c>
      <c r="O1655" s="153">
        <v>38292.429016203707</v>
      </c>
      <c r="P1655" s="153">
        <v>38293.730937499997</v>
      </c>
      <c r="Q1655" s="153">
        <v>38293.828356481485</v>
      </c>
      <c r="R1655" t="s">
        <v>4343</v>
      </c>
      <c r="S1655" s="215">
        <f t="shared" si="266"/>
        <v>1.3019212962899473</v>
      </c>
      <c r="T1655" s="215">
        <f t="shared" si="267"/>
        <v>1.5041435185194132</v>
      </c>
      <c r="U1655">
        <f t="shared" si="269"/>
        <v>7.8115277777396841</v>
      </c>
      <c r="V1655">
        <v>0</v>
      </c>
      <c r="W1655">
        <v>3670</v>
      </c>
      <c r="X1655" t="s">
        <v>4346</v>
      </c>
    </row>
    <row r="1656" spans="1:24">
      <c r="A1656" t="s">
        <v>18</v>
      </c>
      <c r="B1656" t="s">
        <v>4347</v>
      </c>
      <c r="C1656" t="s">
        <v>692</v>
      </c>
      <c r="D1656" t="s">
        <v>683</v>
      </c>
      <c r="E1656" t="s">
        <v>686</v>
      </c>
      <c r="F1656" t="s">
        <v>693</v>
      </c>
      <c r="G1656" t="s">
        <v>688</v>
      </c>
      <c r="H1656" t="s">
        <v>694</v>
      </c>
      <c r="I1656">
        <v>51.97</v>
      </c>
      <c r="J1656">
        <v>-176.75</v>
      </c>
      <c r="K1656">
        <f t="shared" ref="K1656:K1687" si="270">INT(((180 + J1656) / 6) + 1)</f>
        <v>1</v>
      </c>
      <c r="L1656">
        <f t="shared" si="268"/>
        <v>2004</v>
      </c>
      <c r="M1656" t="s">
        <v>4347</v>
      </c>
      <c r="N1656" s="153">
        <v>38207.311111111114</v>
      </c>
      <c r="O1656" s="153">
        <v>38207.353472222225</v>
      </c>
      <c r="P1656" s="153">
        <v>38208.003472222219</v>
      </c>
      <c r="Q1656" s="153">
        <v>38208.019444444442</v>
      </c>
      <c r="R1656" t="s">
        <v>4348</v>
      </c>
      <c r="S1656" s="215">
        <f t="shared" si="266"/>
        <v>0.64999999999417923</v>
      </c>
      <c r="T1656" s="215">
        <f t="shared" si="267"/>
        <v>0.70833333332848269</v>
      </c>
      <c r="U1656">
        <f t="shared" si="269"/>
        <v>3.8999999999650754</v>
      </c>
      <c r="V1656">
        <v>0</v>
      </c>
      <c r="W1656" t="s">
        <v>4349</v>
      </c>
      <c r="X1656" t="s">
        <v>4350</v>
      </c>
    </row>
    <row r="1657" spans="1:24">
      <c r="A1657" t="s">
        <v>18</v>
      </c>
      <c r="B1657" t="s">
        <v>4351</v>
      </c>
      <c r="C1657" t="s">
        <v>692</v>
      </c>
      <c r="D1657" t="s">
        <v>683</v>
      </c>
      <c r="E1657" t="s">
        <v>686</v>
      </c>
      <c r="F1657" t="s">
        <v>693</v>
      </c>
      <c r="G1657" t="s">
        <v>688</v>
      </c>
      <c r="H1657" t="s">
        <v>694</v>
      </c>
      <c r="I1657">
        <v>51.87</v>
      </c>
      <c r="J1657">
        <v>-177.42</v>
      </c>
      <c r="K1657">
        <f t="shared" si="270"/>
        <v>1</v>
      </c>
      <c r="L1657">
        <f t="shared" si="268"/>
        <v>2004</v>
      </c>
      <c r="M1657" t="s">
        <v>4351</v>
      </c>
      <c r="N1657" s="153">
        <v>38206.124305555553</v>
      </c>
      <c r="O1657" s="153">
        <v>38206.163194444445</v>
      </c>
      <c r="P1657" s="153">
        <v>38206.838888888888</v>
      </c>
      <c r="Q1657" s="153">
        <v>38206.927083333336</v>
      </c>
      <c r="R1657" t="s">
        <v>4352</v>
      </c>
      <c r="S1657" s="215">
        <f t="shared" si="266"/>
        <v>0.6756944444423425</v>
      </c>
      <c r="T1657" s="215">
        <f t="shared" si="267"/>
        <v>0.80277777778246673</v>
      </c>
      <c r="U1657">
        <f t="shared" si="269"/>
        <v>4.054166666654055</v>
      </c>
      <c r="V1657">
        <v>0</v>
      </c>
      <c r="W1657" t="s">
        <v>4349</v>
      </c>
      <c r="X1657" t="s">
        <v>4350</v>
      </c>
    </row>
    <row r="1658" spans="1:24">
      <c r="A1658" t="s">
        <v>18</v>
      </c>
      <c r="B1658" t="s">
        <v>4353</v>
      </c>
      <c r="C1658" t="s">
        <v>692</v>
      </c>
      <c r="D1658" t="s">
        <v>683</v>
      </c>
      <c r="E1658" t="s">
        <v>686</v>
      </c>
      <c r="F1658" t="s">
        <v>693</v>
      </c>
      <c r="G1658" t="s">
        <v>688</v>
      </c>
      <c r="H1658" t="s">
        <v>694</v>
      </c>
      <c r="I1658">
        <v>51.83</v>
      </c>
      <c r="J1658">
        <v>-178.4</v>
      </c>
      <c r="K1658">
        <f t="shared" si="270"/>
        <v>1</v>
      </c>
      <c r="L1658">
        <f t="shared" si="268"/>
        <v>2004</v>
      </c>
      <c r="M1658" t="s">
        <v>4353</v>
      </c>
      <c r="N1658" s="153">
        <v>38205.158333333333</v>
      </c>
      <c r="O1658" s="153">
        <v>38205.220833333333</v>
      </c>
      <c r="P1658" s="153">
        <v>38205.936111111114</v>
      </c>
      <c r="Q1658" s="153">
        <v>38205.963194444441</v>
      </c>
      <c r="R1658" t="s">
        <v>4354</v>
      </c>
      <c r="S1658" s="215">
        <f t="shared" si="266"/>
        <v>0.71527777778101154</v>
      </c>
      <c r="T1658" s="215">
        <f t="shared" si="267"/>
        <v>0.80486111110803904</v>
      </c>
      <c r="U1658">
        <f t="shared" si="269"/>
        <v>4.2916666666860692</v>
      </c>
      <c r="V1658">
        <v>0</v>
      </c>
      <c r="W1658" t="s">
        <v>4349</v>
      </c>
      <c r="X1658" t="s">
        <v>4350</v>
      </c>
    </row>
    <row r="1659" spans="1:24">
      <c r="A1659" t="s">
        <v>18</v>
      </c>
      <c r="B1659" t="s">
        <v>4355</v>
      </c>
      <c r="C1659" t="s">
        <v>692</v>
      </c>
      <c r="D1659" t="s">
        <v>683</v>
      </c>
      <c r="E1659" t="s">
        <v>686</v>
      </c>
      <c r="F1659" t="s">
        <v>693</v>
      </c>
      <c r="G1659" t="s">
        <v>688</v>
      </c>
      <c r="H1659" t="s">
        <v>694</v>
      </c>
      <c r="I1659">
        <v>51.6</v>
      </c>
      <c r="J1659">
        <v>-179.6</v>
      </c>
      <c r="K1659">
        <f t="shared" si="270"/>
        <v>1</v>
      </c>
      <c r="L1659">
        <f t="shared" si="268"/>
        <v>2004</v>
      </c>
      <c r="M1659" t="s">
        <v>4355</v>
      </c>
      <c r="N1659" s="153">
        <v>38204.135416666664</v>
      </c>
      <c r="O1659" s="153">
        <v>38204.165972222225</v>
      </c>
      <c r="P1659" s="153">
        <v>38204.951388888891</v>
      </c>
      <c r="Q1659" s="153">
        <v>38204.970833333333</v>
      </c>
      <c r="R1659" t="s">
        <v>4356</v>
      </c>
      <c r="S1659" s="215">
        <f t="shared" si="266"/>
        <v>0.78541666666569654</v>
      </c>
      <c r="T1659" s="215">
        <f t="shared" si="267"/>
        <v>0.83541666666860692</v>
      </c>
      <c r="U1659">
        <f t="shared" si="269"/>
        <v>4.7124999999941792</v>
      </c>
      <c r="V1659">
        <v>0</v>
      </c>
      <c r="W1659" t="s">
        <v>4349</v>
      </c>
      <c r="X1659" t="s">
        <v>4350</v>
      </c>
    </row>
    <row r="1660" spans="1:24" s="76" customFormat="1">
      <c r="A1660" t="s">
        <v>18</v>
      </c>
      <c r="B1660" t="s">
        <v>4357</v>
      </c>
      <c r="C1660" t="s">
        <v>692</v>
      </c>
      <c r="D1660" t="s">
        <v>683</v>
      </c>
      <c r="E1660" t="s">
        <v>686</v>
      </c>
      <c r="F1660" t="s">
        <v>693</v>
      </c>
      <c r="G1660" t="s">
        <v>688</v>
      </c>
      <c r="H1660" t="s">
        <v>694</v>
      </c>
      <c r="I1660">
        <v>51.75</v>
      </c>
      <c r="J1660">
        <v>179.8</v>
      </c>
      <c r="K1660">
        <f t="shared" si="270"/>
        <v>60</v>
      </c>
      <c r="L1660">
        <f t="shared" si="268"/>
        <v>2004</v>
      </c>
      <c r="M1660" t="s">
        <v>4357</v>
      </c>
      <c r="N1660" s="153">
        <v>38203.124305555553</v>
      </c>
      <c r="O1660" s="153">
        <v>38203.169444444444</v>
      </c>
      <c r="P1660" s="153">
        <v>38203.962500000001</v>
      </c>
      <c r="Q1660" s="153">
        <v>38203.984027777777</v>
      </c>
      <c r="R1660" t="s">
        <v>4358</v>
      </c>
      <c r="S1660" s="215">
        <f t="shared" si="266"/>
        <v>0.7930555555576575</v>
      </c>
      <c r="T1660" s="215">
        <f t="shared" si="267"/>
        <v>0.85972222222335404</v>
      </c>
      <c r="U1660">
        <f t="shared" si="269"/>
        <v>4.758333333345945</v>
      </c>
      <c r="V1660">
        <v>0</v>
      </c>
      <c r="W1660" t="s">
        <v>4349</v>
      </c>
      <c r="X1660" t="s">
        <v>4350</v>
      </c>
    </row>
    <row r="1661" spans="1:24">
      <c r="A1661" t="s">
        <v>18</v>
      </c>
      <c r="B1661" t="s">
        <v>4359</v>
      </c>
      <c r="C1661" t="s">
        <v>692</v>
      </c>
      <c r="D1661" t="s">
        <v>683</v>
      </c>
      <c r="E1661" t="s">
        <v>686</v>
      </c>
      <c r="F1661" t="s">
        <v>693</v>
      </c>
      <c r="G1661" t="s">
        <v>688</v>
      </c>
      <c r="H1661" t="s">
        <v>694</v>
      </c>
      <c r="I1661">
        <v>51.25</v>
      </c>
      <c r="J1661">
        <v>-179.7</v>
      </c>
      <c r="K1661">
        <f t="shared" si="270"/>
        <v>1</v>
      </c>
      <c r="L1661">
        <f t="shared" si="268"/>
        <v>2004</v>
      </c>
      <c r="M1661" t="s">
        <v>4359</v>
      </c>
      <c r="N1661" s="153">
        <v>38202.15625</v>
      </c>
      <c r="O1661" s="153">
        <v>38202.211805555555</v>
      </c>
      <c r="P1661" s="153">
        <v>38202.825694444444</v>
      </c>
      <c r="Q1661" s="153">
        <v>38202.847222222219</v>
      </c>
      <c r="R1661" t="s">
        <v>4360</v>
      </c>
      <c r="S1661" s="215">
        <f t="shared" si="266"/>
        <v>0.61388888888905058</v>
      </c>
      <c r="T1661" s="215">
        <f t="shared" si="267"/>
        <v>0.69097222221898846</v>
      </c>
      <c r="U1661">
        <f t="shared" si="269"/>
        <v>3.6833333333343035</v>
      </c>
      <c r="V1661">
        <v>0</v>
      </c>
      <c r="W1661" t="s">
        <v>4349</v>
      </c>
      <c r="X1661" t="s">
        <v>4350</v>
      </c>
    </row>
    <row r="1662" spans="1:24">
      <c r="A1662" t="s">
        <v>18</v>
      </c>
      <c r="B1662" t="s">
        <v>4361</v>
      </c>
      <c r="C1662" t="s">
        <v>692</v>
      </c>
      <c r="D1662" t="s">
        <v>683</v>
      </c>
      <c r="E1662" t="s">
        <v>686</v>
      </c>
      <c r="F1662" t="s">
        <v>693</v>
      </c>
      <c r="G1662" t="s">
        <v>688</v>
      </c>
      <c r="H1662" t="s">
        <v>694</v>
      </c>
      <c r="I1662">
        <v>51.4</v>
      </c>
      <c r="J1662">
        <v>-178</v>
      </c>
      <c r="K1662">
        <f t="shared" si="270"/>
        <v>1</v>
      </c>
      <c r="L1662">
        <f t="shared" si="268"/>
        <v>2004</v>
      </c>
      <c r="M1662" t="s">
        <v>4361</v>
      </c>
      <c r="N1662" s="153">
        <v>38201.0625</v>
      </c>
      <c r="O1662" s="153">
        <v>38201.124305555553</v>
      </c>
      <c r="P1662" s="153">
        <v>38201.890277777777</v>
      </c>
      <c r="Q1662" s="153">
        <v>38201.912499999999</v>
      </c>
      <c r="R1662" t="s">
        <v>4362</v>
      </c>
      <c r="S1662" s="215">
        <f t="shared" si="266"/>
        <v>0.76597222222335404</v>
      </c>
      <c r="T1662" s="215">
        <f t="shared" si="267"/>
        <v>0.84999999999854481</v>
      </c>
      <c r="U1662">
        <f t="shared" si="269"/>
        <v>4.5958333333401242</v>
      </c>
      <c r="V1662">
        <v>0</v>
      </c>
      <c r="W1662" t="s">
        <v>4349</v>
      </c>
      <c r="X1662" t="s">
        <v>4350</v>
      </c>
    </row>
    <row r="1663" spans="1:24">
      <c r="A1663" t="s">
        <v>18</v>
      </c>
      <c r="B1663" t="s">
        <v>4363</v>
      </c>
      <c r="C1663" t="s">
        <v>692</v>
      </c>
      <c r="D1663" t="s">
        <v>683</v>
      </c>
      <c r="E1663" t="s">
        <v>686</v>
      </c>
      <c r="F1663" t="s">
        <v>695</v>
      </c>
      <c r="G1663" t="s">
        <v>688</v>
      </c>
      <c r="H1663" t="s">
        <v>694</v>
      </c>
      <c r="I1663">
        <v>51.53</v>
      </c>
      <c r="J1663">
        <v>-177.09</v>
      </c>
      <c r="K1663">
        <f t="shared" si="270"/>
        <v>1</v>
      </c>
      <c r="L1663">
        <f t="shared" si="268"/>
        <v>2004</v>
      </c>
      <c r="M1663" t="s">
        <v>4363</v>
      </c>
      <c r="N1663" s="153">
        <v>38200.272222222222</v>
      </c>
      <c r="O1663" s="153">
        <v>38200.320138888892</v>
      </c>
      <c r="P1663" s="153">
        <v>38200.468055555553</v>
      </c>
      <c r="Q1663" s="153">
        <v>38200.743055555555</v>
      </c>
      <c r="R1663" t="s">
        <v>4364</v>
      </c>
      <c r="S1663" s="215">
        <f t="shared" si="266"/>
        <v>0.14791666666133096</v>
      </c>
      <c r="T1663" s="215">
        <f t="shared" si="267"/>
        <v>0.47083333333284827</v>
      </c>
      <c r="U1663">
        <f t="shared" si="269"/>
        <v>0.88749999996798579</v>
      </c>
      <c r="V1663">
        <v>0</v>
      </c>
      <c r="W1663">
        <v>1811</v>
      </c>
      <c r="X1663" t="s">
        <v>4365</v>
      </c>
    </row>
    <row r="1664" spans="1:24">
      <c r="A1664" t="s">
        <v>18</v>
      </c>
      <c r="B1664" t="s">
        <v>4366</v>
      </c>
      <c r="C1664" t="s">
        <v>692</v>
      </c>
      <c r="D1664" t="s">
        <v>683</v>
      </c>
      <c r="E1664" t="s">
        <v>686</v>
      </c>
      <c r="F1664" t="s">
        <v>693</v>
      </c>
      <c r="G1664" t="s">
        <v>688</v>
      </c>
      <c r="H1664" t="s">
        <v>694</v>
      </c>
      <c r="I1664">
        <v>51.33</v>
      </c>
      <c r="J1664">
        <v>-177.1</v>
      </c>
      <c r="K1664">
        <f t="shared" si="270"/>
        <v>1</v>
      </c>
      <c r="L1664">
        <f t="shared" si="268"/>
        <v>2004</v>
      </c>
      <c r="M1664" t="s">
        <v>4366</v>
      </c>
      <c r="N1664" s="153">
        <v>38198.803472222222</v>
      </c>
      <c r="O1664" s="153">
        <v>38198.870138888888</v>
      </c>
      <c r="P1664" s="153">
        <v>38199.864583333336</v>
      </c>
      <c r="Q1664" s="153">
        <v>38199.915277777778</v>
      </c>
      <c r="R1664" t="s">
        <v>4364</v>
      </c>
      <c r="S1664" s="215">
        <f t="shared" si="266"/>
        <v>0.99444444444816327</v>
      </c>
      <c r="T1664" s="215">
        <f t="shared" si="267"/>
        <v>1.1118055555562023</v>
      </c>
      <c r="U1664">
        <f t="shared" si="269"/>
        <v>5.9666666666889796</v>
      </c>
      <c r="V1664">
        <v>0</v>
      </c>
      <c r="W1664" t="s">
        <v>4349</v>
      </c>
      <c r="X1664" t="s">
        <v>4350</v>
      </c>
    </row>
    <row r="1665" spans="1:24">
      <c r="A1665" t="s">
        <v>18</v>
      </c>
      <c r="B1665" t="s">
        <v>4367</v>
      </c>
      <c r="C1665" t="s">
        <v>692</v>
      </c>
      <c r="D1665" t="s">
        <v>683</v>
      </c>
      <c r="E1665" t="s">
        <v>686</v>
      </c>
      <c r="F1665" t="s">
        <v>693</v>
      </c>
      <c r="G1665" t="s">
        <v>688</v>
      </c>
      <c r="H1665" t="s">
        <v>694</v>
      </c>
      <c r="I1665">
        <v>51.33</v>
      </c>
      <c r="J1665">
        <v>-177.1</v>
      </c>
      <c r="K1665">
        <f t="shared" si="270"/>
        <v>1</v>
      </c>
      <c r="L1665">
        <f t="shared" si="268"/>
        <v>2004</v>
      </c>
      <c r="M1665" t="s">
        <v>4367</v>
      </c>
      <c r="N1665" s="153">
        <v>38198.15</v>
      </c>
      <c r="O1665" s="153">
        <v>38198.217361111114</v>
      </c>
      <c r="P1665" s="153">
        <v>38198.684027777781</v>
      </c>
      <c r="Q1665" s="153">
        <v>38198.737500000003</v>
      </c>
      <c r="R1665" t="s">
        <v>4364</v>
      </c>
      <c r="S1665" s="215">
        <f t="shared" si="266"/>
        <v>0.46666666666715173</v>
      </c>
      <c r="T1665" s="215">
        <f t="shared" si="267"/>
        <v>0.58750000000145519</v>
      </c>
      <c r="U1665">
        <f t="shared" si="269"/>
        <v>2.8000000000029104</v>
      </c>
      <c r="V1665">
        <v>0</v>
      </c>
      <c r="W1665" t="s">
        <v>4349</v>
      </c>
      <c r="X1665" t="s">
        <v>4350</v>
      </c>
    </row>
    <row r="1666" spans="1:24">
      <c r="A1666" t="s">
        <v>18</v>
      </c>
      <c r="B1666" t="s">
        <v>4368</v>
      </c>
      <c r="C1666" t="s">
        <v>692</v>
      </c>
      <c r="D1666" t="s">
        <v>683</v>
      </c>
      <c r="E1666" t="s">
        <v>686</v>
      </c>
      <c r="F1666" t="s">
        <v>693</v>
      </c>
      <c r="G1666" t="s">
        <v>688</v>
      </c>
      <c r="H1666" t="s">
        <v>694</v>
      </c>
      <c r="I1666">
        <v>51.4</v>
      </c>
      <c r="J1666">
        <v>-176.25</v>
      </c>
      <c r="K1666">
        <f t="shared" si="270"/>
        <v>1</v>
      </c>
      <c r="L1666">
        <f t="shared" si="268"/>
        <v>2004</v>
      </c>
      <c r="M1666" t="s">
        <v>4368</v>
      </c>
      <c r="N1666" s="153">
        <v>38196.729166666664</v>
      </c>
      <c r="O1666" s="153">
        <v>38196.781944444447</v>
      </c>
      <c r="P1666" s="153">
        <v>38197.069444444445</v>
      </c>
      <c r="Q1666" s="153">
        <v>38197.50277777778</v>
      </c>
      <c r="R1666" t="s">
        <v>4369</v>
      </c>
      <c r="S1666" s="215">
        <f t="shared" si="266"/>
        <v>0.28749999999854481</v>
      </c>
      <c r="T1666" s="215">
        <f t="shared" si="267"/>
        <v>0.773611111115315</v>
      </c>
      <c r="U1666">
        <f t="shared" si="269"/>
        <v>1.7249999999912689</v>
      </c>
      <c r="V1666">
        <v>0</v>
      </c>
      <c r="W1666" t="s">
        <v>4349</v>
      </c>
      <c r="X1666" t="s">
        <v>4370</v>
      </c>
    </row>
    <row r="1667" spans="1:24">
      <c r="A1667" t="s">
        <v>18</v>
      </c>
      <c r="B1667" t="s">
        <v>4371</v>
      </c>
      <c r="C1667" t="s">
        <v>692</v>
      </c>
      <c r="D1667" t="s">
        <v>683</v>
      </c>
      <c r="E1667" t="s">
        <v>686</v>
      </c>
      <c r="F1667" t="s">
        <v>693</v>
      </c>
      <c r="G1667" t="s">
        <v>688</v>
      </c>
      <c r="H1667" t="s">
        <v>694</v>
      </c>
      <c r="I1667">
        <v>52.33</v>
      </c>
      <c r="J1667">
        <v>-174.93</v>
      </c>
      <c r="K1667">
        <f t="shared" si="270"/>
        <v>1</v>
      </c>
      <c r="L1667">
        <f t="shared" si="268"/>
        <v>2004</v>
      </c>
      <c r="M1667" t="s">
        <v>4371</v>
      </c>
      <c r="N1667" s="153">
        <v>38195.515277777777</v>
      </c>
      <c r="O1667" s="153">
        <v>38195.588888888888</v>
      </c>
      <c r="P1667" s="153">
        <v>38196.307638888888</v>
      </c>
      <c r="Q1667" s="153">
        <v>38196.363194444442</v>
      </c>
      <c r="R1667" t="s">
        <v>4372</v>
      </c>
      <c r="S1667" s="215">
        <f t="shared" si="266"/>
        <v>0.71875</v>
      </c>
      <c r="T1667" s="215">
        <f t="shared" si="267"/>
        <v>0.84791666666569654</v>
      </c>
      <c r="U1667">
        <f t="shared" si="269"/>
        <v>4.3125</v>
      </c>
      <c r="V1667">
        <v>0</v>
      </c>
      <c r="W1667" t="s">
        <v>4349</v>
      </c>
      <c r="X1667" t="s">
        <v>4350</v>
      </c>
    </row>
    <row r="1668" spans="1:24">
      <c r="A1668" t="s">
        <v>18</v>
      </c>
      <c r="B1668" t="s">
        <v>4373</v>
      </c>
      <c r="C1668" t="s">
        <v>692</v>
      </c>
      <c r="D1668" t="s">
        <v>683</v>
      </c>
      <c r="E1668" t="s">
        <v>686</v>
      </c>
      <c r="F1668" t="s">
        <v>693</v>
      </c>
      <c r="G1668" t="s">
        <v>688</v>
      </c>
      <c r="H1668" t="s">
        <v>694</v>
      </c>
      <c r="I1668">
        <v>51.7</v>
      </c>
      <c r="J1668">
        <v>-173.9</v>
      </c>
      <c r="K1668">
        <f t="shared" si="270"/>
        <v>2</v>
      </c>
      <c r="L1668">
        <f t="shared" si="268"/>
        <v>2004</v>
      </c>
      <c r="M1668" t="s">
        <v>4373</v>
      </c>
      <c r="N1668" s="153">
        <v>38194.253472222219</v>
      </c>
      <c r="O1668" s="153">
        <v>38194.318749999999</v>
      </c>
      <c r="P1668" s="153">
        <v>38195.105555555558</v>
      </c>
      <c r="Q1668" s="153">
        <v>38195.145138888889</v>
      </c>
      <c r="R1668" t="s">
        <v>4374</v>
      </c>
      <c r="S1668" s="215">
        <f t="shared" si="266"/>
        <v>0.78680555555911269</v>
      </c>
      <c r="T1668" s="215">
        <f t="shared" si="267"/>
        <v>0.89166666667006211</v>
      </c>
      <c r="U1668">
        <f t="shared" si="269"/>
        <v>4.7208333333546761</v>
      </c>
      <c r="V1668">
        <v>0</v>
      </c>
      <c r="W1668" t="s">
        <v>4349</v>
      </c>
      <c r="X1668" t="s">
        <v>4350</v>
      </c>
    </row>
    <row r="1669" spans="1:24">
      <c r="A1669" t="s">
        <v>18</v>
      </c>
      <c r="B1669" t="s">
        <v>4375</v>
      </c>
      <c r="C1669" t="s">
        <v>685</v>
      </c>
      <c r="D1669" t="s">
        <v>683</v>
      </c>
      <c r="E1669" t="s">
        <v>686</v>
      </c>
      <c r="F1669" t="s">
        <v>690</v>
      </c>
      <c r="G1669" t="s">
        <v>688</v>
      </c>
      <c r="H1669" t="s">
        <v>691</v>
      </c>
      <c r="I1669">
        <v>52.5</v>
      </c>
      <c r="J1669">
        <v>-161</v>
      </c>
      <c r="K1669">
        <f t="shared" si="270"/>
        <v>4</v>
      </c>
      <c r="L1669">
        <f t="shared" si="268"/>
        <v>2004</v>
      </c>
      <c r="M1669" t="s">
        <v>4375</v>
      </c>
      <c r="N1669" s="153">
        <v>38191.043749999997</v>
      </c>
      <c r="O1669" s="153">
        <v>38191.150694444441</v>
      </c>
      <c r="P1669" s="153">
        <v>38191.851388888892</v>
      </c>
      <c r="Q1669" s="153">
        <v>38191.948611111111</v>
      </c>
      <c r="R1669" t="s">
        <v>4376</v>
      </c>
      <c r="S1669" s="215">
        <f t="shared" si="266"/>
        <v>0.70069444445107365</v>
      </c>
      <c r="T1669" s="215">
        <f t="shared" si="267"/>
        <v>0.90486111111385981</v>
      </c>
      <c r="U1669">
        <f t="shared" si="269"/>
        <v>4.2041666667064419</v>
      </c>
      <c r="V1669">
        <v>0</v>
      </c>
      <c r="W1669">
        <v>4774.3</v>
      </c>
      <c r="X1669" t="s">
        <v>4377</v>
      </c>
    </row>
    <row r="1670" spans="1:24">
      <c r="A1670" t="s">
        <v>18</v>
      </c>
      <c r="B1670" t="s">
        <v>4378</v>
      </c>
      <c r="C1670" t="s">
        <v>685</v>
      </c>
      <c r="D1670" t="s">
        <v>683</v>
      </c>
      <c r="E1670" t="s">
        <v>686</v>
      </c>
      <c r="F1670" t="s">
        <v>690</v>
      </c>
      <c r="G1670" t="s">
        <v>688</v>
      </c>
      <c r="H1670" t="s">
        <v>691</v>
      </c>
      <c r="I1670">
        <v>52.5</v>
      </c>
      <c r="J1670">
        <v>-161</v>
      </c>
      <c r="K1670">
        <f t="shared" si="270"/>
        <v>4</v>
      </c>
      <c r="L1670">
        <f t="shared" si="268"/>
        <v>2004</v>
      </c>
      <c r="M1670" t="s">
        <v>4378</v>
      </c>
      <c r="N1670" s="153">
        <v>38188.708333333336</v>
      </c>
      <c r="O1670" s="153">
        <v>38188.819444444445</v>
      </c>
      <c r="P1670" s="153">
        <v>38190.614583333336</v>
      </c>
      <c r="Q1670" s="153">
        <v>38190.695138888892</v>
      </c>
      <c r="R1670" t="s">
        <v>4379</v>
      </c>
      <c r="S1670" s="215">
        <f t="shared" si="266"/>
        <v>1.7951388888905058</v>
      </c>
      <c r="T1670" s="215">
        <f t="shared" si="267"/>
        <v>1.9868055555562023</v>
      </c>
      <c r="U1670">
        <f t="shared" si="269"/>
        <v>10.770833333343035</v>
      </c>
      <c r="V1670">
        <v>0</v>
      </c>
      <c r="W1670">
        <v>5183.2</v>
      </c>
      <c r="X1670" t="s">
        <v>4380</v>
      </c>
    </row>
    <row r="1671" spans="1:24">
      <c r="A1671" t="s">
        <v>18</v>
      </c>
      <c r="B1671" t="s">
        <v>4381</v>
      </c>
      <c r="C1671" t="s">
        <v>685</v>
      </c>
      <c r="D1671" t="s">
        <v>683</v>
      </c>
      <c r="E1671" t="s">
        <v>686</v>
      </c>
      <c r="F1671" t="s">
        <v>687</v>
      </c>
      <c r="G1671" t="s">
        <v>688</v>
      </c>
      <c r="H1671" t="s">
        <v>689</v>
      </c>
      <c r="I1671">
        <v>53.5</v>
      </c>
      <c r="J1671">
        <v>-163.75</v>
      </c>
      <c r="K1671">
        <f t="shared" si="270"/>
        <v>3</v>
      </c>
      <c r="L1671">
        <f t="shared" si="268"/>
        <v>2004</v>
      </c>
      <c r="M1671" t="s">
        <v>4381</v>
      </c>
      <c r="N1671" s="153">
        <v>38187.852777777778</v>
      </c>
      <c r="O1671" s="153">
        <v>38187.954861111109</v>
      </c>
      <c r="P1671" s="153">
        <v>38188.215277777781</v>
      </c>
      <c r="Q1671" s="153">
        <v>38188.328472222223</v>
      </c>
      <c r="R1671" t="s">
        <v>4349</v>
      </c>
      <c r="S1671" s="215">
        <f t="shared" si="266"/>
        <v>0.26041666667151731</v>
      </c>
      <c r="T1671" s="215">
        <f t="shared" si="267"/>
        <v>0.47569444444525288</v>
      </c>
      <c r="U1671">
        <f t="shared" si="269"/>
        <v>1.5625000000291038</v>
      </c>
      <c r="V1671">
        <v>0</v>
      </c>
      <c r="W1671">
        <v>4240.2</v>
      </c>
      <c r="X1671" t="s">
        <v>4382</v>
      </c>
    </row>
    <row r="1672" spans="1:24" s="76" customFormat="1">
      <c r="A1672" t="s">
        <v>18</v>
      </c>
      <c r="B1672" t="s">
        <v>4383</v>
      </c>
      <c r="C1672" t="s">
        <v>685</v>
      </c>
      <c r="D1672" t="s">
        <v>683</v>
      </c>
      <c r="E1672" t="s">
        <v>686</v>
      </c>
      <c r="F1672" t="s">
        <v>687</v>
      </c>
      <c r="G1672" t="s">
        <v>688</v>
      </c>
      <c r="H1672" t="s">
        <v>689</v>
      </c>
      <c r="I1672">
        <v>53.5</v>
      </c>
      <c r="J1672">
        <v>-163.75</v>
      </c>
      <c r="K1672">
        <f t="shared" si="270"/>
        <v>3</v>
      </c>
      <c r="L1672">
        <f t="shared" si="268"/>
        <v>2004</v>
      </c>
      <c r="M1672" t="s">
        <v>4383</v>
      </c>
      <c r="N1672" s="153">
        <v>38186.706944444442</v>
      </c>
      <c r="O1672" s="153">
        <v>38186.784722222219</v>
      </c>
      <c r="P1672" s="153">
        <v>38187.288194444445</v>
      </c>
      <c r="Q1672" s="153">
        <v>38187.377083333333</v>
      </c>
      <c r="R1672" t="s">
        <v>4384</v>
      </c>
      <c r="S1672" s="215">
        <f t="shared" si="266"/>
        <v>0.50347222222626442</v>
      </c>
      <c r="T1672" s="215">
        <f t="shared" si="267"/>
        <v>0.67013888889050577</v>
      </c>
      <c r="U1672">
        <f t="shared" si="269"/>
        <v>3.0208333333575865</v>
      </c>
      <c r="V1672">
        <v>0</v>
      </c>
      <c r="W1672">
        <v>3287.2</v>
      </c>
      <c r="X1672" t="s">
        <v>4377</v>
      </c>
    </row>
    <row r="1673" spans="1:24">
      <c r="A1673" t="s">
        <v>18</v>
      </c>
      <c r="B1673" t="s">
        <v>4385</v>
      </c>
      <c r="C1673" t="s">
        <v>685</v>
      </c>
      <c r="D1673" t="s">
        <v>683</v>
      </c>
      <c r="E1673" t="s">
        <v>686</v>
      </c>
      <c r="F1673" t="s">
        <v>687</v>
      </c>
      <c r="G1673" t="s">
        <v>688</v>
      </c>
      <c r="H1673" t="s">
        <v>689</v>
      </c>
      <c r="I1673">
        <v>53.5</v>
      </c>
      <c r="J1673">
        <v>-163.75</v>
      </c>
      <c r="K1673">
        <f t="shared" si="270"/>
        <v>3</v>
      </c>
      <c r="L1673">
        <f t="shared" si="268"/>
        <v>2004</v>
      </c>
      <c r="M1673" t="s">
        <v>4385</v>
      </c>
      <c r="N1673" s="153">
        <v>38183.751388888886</v>
      </c>
      <c r="O1673" s="153">
        <v>38183.833333333336</v>
      </c>
      <c r="P1673" s="153">
        <v>38184.293749999997</v>
      </c>
      <c r="Q1673" s="153">
        <v>38184.385416666664</v>
      </c>
      <c r="R1673" t="s">
        <v>4386</v>
      </c>
      <c r="S1673" s="215">
        <f t="shared" si="266"/>
        <v>0.46041666666133096</v>
      </c>
      <c r="T1673" s="215">
        <f t="shared" si="267"/>
        <v>0.63402777777810115</v>
      </c>
      <c r="U1673">
        <f t="shared" si="269"/>
        <v>2.7624999999679858</v>
      </c>
      <c r="V1673">
        <v>0</v>
      </c>
      <c r="W1673">
        <v>3329.3</v>
      </c>
      <c r="X1673" t="s">
        <v>4387</v>
      </c>
    </row>
    <row r="1674" spans="1:24">
      <c r="A1674" t="s">
        <v>18</v>
      </c>
      <c r="B1674" t="s">
        <v>4388</v>
      </c>
      <c r="C1674" t="s">
        <v>685</v>
      </c>
      <c r="D1674" t="s">
        <v>683</v>
      </c>
      <c r="E1674" t="s">
        <v>686</v>
      </c>
      <c r="F1674" t="s">
        <v>687</v>
      </c>
      <c r="G1674" t="s">
        <v>688</v>
      </c>
      <c r="H1674" t="s">
        <v>689</v>
      </c>
      <c r="I1674">
        <v>53.5</v>
      </c>
      <c r="J1674">
        <v>-163.75</v>
      </c>
      <c r="K1674">
        <f t="shared" si="270"/>
        <v>3</v>
      </c>
      <c r="L1674">
        <f t="shared" si="268"/>
        <v>2004</v>
      </c>
      <c r="M1674" t="s">
        <v>4388</v>
      </c>
      <c r="N1674" s="153">
        <v>38182.563888888886</v>
      </c>
      <c r="O1674" s="153">
        <v>38182.674305555556</v>
      </c>
      <c r="P1674" s="153">
        <v>38183.263888888891</v>
      </c>
      <c r="Q1674" s="153">
        <v>38183.37222222222</v>
      </c>
      <c r="R1674" t="s">
        <v>4349</v>
      </c>
      <c r="S1674" s="215">
        <f t="shared" si="266"/>
        <v>0.58958333333430346</v>
      </c>
      <c r="T1674" s="215">
        <f t="shared" si="267"/>
        <v>0.80833333333430346</v>
      </c>
      <c r="U1674">
        <f t="shared" si="269"/>
        <v>3.5375000000058208</v>
      </c>
      <c r="V1674">
        <v>0</v>
      </c>
      <c r="W1674">
        <v>4836.3</v>
      </c>
      <c r="X1674" t="s">
        <v>4377</v>
      </c>
    </row>
    <row r="1675" spans="1:24">
      <c r="A1675" t="s">
        <v>18</v>
      </c>
      <c r="B1675" t="s">
        <v>4389</v>
      </c>
      <c r="C1675" t="s">
        <v>685</v>
      </c>
      <c r="D1675" t="s">
        <v>683</v>
      </c>
      <c r="E1675" t="s">
        <v>686</v>
      </c>
      <c r="F1675" t="s">
        <v>687</v>
      </c>
      <c r="G1675" t="s">
        <v>688</v>
      </c>
      <c r="H1675" t="s">
        <v>689</v>
      </c>
      <c r="I1675">
        <v>53.5</v>
      </c>
      <c r="J1675">
        <v>-163.75</v>
      </c>
      <c r="K1675">
        <f t="shared" si="270"/>
        <v>3</v>
      </c>
      <c r="L1675">
        <f t="shared" si="268"/>
        <v>2004</v>
      </c>
      <c r="M1675" t="s">
        <v>4389</v>
      </c>
      <c r="N1675" s="153">
        <v>38181.719444444447</v>
      </c>
      <c r="O1675" s="153">
        <v>38181.783333333333</v>
      </c>
      <c r="P1675" s="153">
        <v>38182.161805555559</v>
      </c>
      <c r="Q1675" s="153">
        <v>38182.216666666667</v>
      </c>
      <c r="R1675" t="s">
        <v>4390</v>
      </c>
      <c r="S1675" s="215">
        <f t="shared" si="266"/>
        <v>0.37847222222626442</v>
      </c>
      <c r="T1675" s="215">
        <f t="shared" si="267"/>
        <v>0.49722222222044365</v>
      </c>
      <c r="U1675">
        <f t="shared" si="269"/>
        <v>2.2708333333575865</v>
      </c>
      <c r="V1675">
        <v>0</v>
      </c>
      <c r="W1675">
        <v>2103.8000000000002</v>
      </c>
      <c r="X1675" t="s">
        <v>4377</v>
      </c>
    </row>
    <row r="1676" spans="1:24">
      <c r="A1676" t="s">
        <v>18</v>
      </c>
      <c r="B1676" t="s">
        <v>4391</v>
      </c>
      <c r="C1676" t="s">
        <v>685</v>
      </c>
      <c r="D1676" t="s">
        <v>683</v>
      </c>
      <c r="E1676" t="s">
        <v>686</v>
      </c>
      <c r="F1676" t="s">
        <v>687</v>
      </c>
      <c r="G1676" t="s">
        <v>688</v>
      </c>
      <c r="H1676" t="s">
        <v>689</v>
      </c>
      <c r="I1676">
        <v>53.5</v>
      </c>
      <c r="J1676">
        <v>-163.75</v>
      </c>
      <c r="K1676">
        <f t="shared" si="270"/>
        <v>3</v>
      </c>
      <c r="L1676">
        <f t="shared" si="268"/>
        <v>2004</v>
      </c>
      <c r="M1676" t="s">
        <v>4391</v>
      </c>
      <c r="N1676" s="153">
        <v>38180.76666666667</v>
      </c>
      <c r="O1676" s="153">
        <v>38180.852777777778</v>
      </c>
      <c r="P1676" s="153">
        <v>38181.267361111109</v>
      </c>
      <c r="Q1676" s="153">
        <v>38181.365277777775</v>
      </c>
      <c r="R1676" t="s">
        <v>4392</v>
      </c>
      <c r="S1676" s="215">
        <f t="shared" si="266"/>
        <v>0.41458333333139308</v>
      </c>
      <c r="T1676" s="215">
        <f t="shared" si="267"/>
        <v>0.59861111110512866</v>
      </c>
      <c r="U1676">
        <f t="shared" si="269"/>
        <v>2.4874999999883585</v>
      </c>
      <c r="V1676">
        <v>0</v>
      </c>
      <c r="W1676">
        <v>3402.4</v>
      </c>
      <c r="X1676" t="s">
        <v>4377</v>
      </c>
    </row>
    <row r="1677" spans="1:24">
      <c r="A1677" t="s">
        <v>18</v>
      </c>
      <c r="B1677" t="s">
        <v>4393</v>
      </c>
      <c r="C1677" t="s">
        <v>685</v>
      </c>
      <c r="D1677" t="s">
        <v>683</v>
      </c>
      <c r="E1677" t="s">
        <v>686</v>
      </c>
      <c r="F1677" t="s">
        <v>687</v>
      </c>
      <c r="G1677" t="s">
        <v>688</v>
      </c>
      <c r="H1677" t="s">
        <v>689</v>
      </c>
      <c r="I1677">
        <v>53.5</v>
      </c>
      <c r="J1677">
        <v>-163.75</v>
      </c>
      <c r="K1677">
        <f t="shared" si="270"/>
        <v>3</v>
      </c>
      <c r="L1677">
        <f t="shared" si="268"/>
        <v>2004</v>
      </c>
      <c r="M1677" t="s">
        <v>4393</v>
      </c>
      <c r="N1677" s="153">
        <v>38179.62777777778</v>
      </c>
      <c r="O1677" s="153">
        <v>38179.713194444441</v>
      </c>
      <c r="P1677" s="153">
        <v>38180.224305555559</v>
      </c>
      <c r="Q1677" s="153">
        <v>38180.343055555553</v>
      </c>
      <c r="R1677" t="s">
        <v>4394</v>
      </c>
      <c r="S1677" s="215">
        <f t="shared" si="266"/>
        <v>0.51111111111822538</v>
      </c>
      <c r="T1677" s="215">
        <f t="shared" si="267"/>
        <v>0.71527777777373558</v>
      </c>
      <c r="U1677">
        <f t="shared" si="269"/>
        <v>3.0666666667093523</v>
      </c>
      <c r="V1677">
        <v>0</v>
      </c>
      <c r="W1677">
        <v>3613</v>
      </c>
      <c r="X1677" t="s">
        <v>4395</v>
      </c>
    </row>
    <row r="1678" spans="1:24">
      <c r="A1678" t="s">
        <v>18</v>
      </c>
      <c r="B1678" t="s">
        <v>4396</v>
      </c>
      <c r="C1678" t="s">
        <v>682</v>
      </c>
      <c r="D1678" t="s">
        <v>683</v>
      </c>
      <c r="E1678" t="s">
        <v>684</v>
      </c>
      <c r="F1678" t="s">
        <v>515</v>
      </c>
      <c r="G1678" t="s">
        <v>249</v>
      </c>
      <c r="H1678" t="s">
        <v>516</v>
      </c>
      <c r="I1678">
        <v>28</v>
      </c>
      <c r="J1678">
        <v>-142</v>
      </c>
      <c r="K1678">
        <f t="shared" si="270"/>
        <v>7</v>
      </c>
      <c r="L1678">
        <f t="shared" ref="L1678:L1709" si="271">YEAR(N1678)</f>
        <v>2004</v>
      </c>
      <c r="M1678" t="s">
        <v>4396</v>
      </c>
      <c r="N1678" s="153">
        <v>38167.672222222223</v>
      </c>
      <c r="O1678" s="153">
        <v>38167.779861111114</v>
      </c>
      <c r="P1678" s="153">
        <v>38167.807638888888</v>
      </c>
      <c r="Q1678" s="153">
        <v>38167.922222222223</v>
      </c>
      <c r="R1678" t="s">
        <v>516</v>
      </c>
      <c r="S1678" s="215">
        <f t="shared" si="266"/>
        <v>2.7777777773735579E-2</v>
      </c>
      <c r="T1678" s="215">
        <f t="shared" si="267"/>
        <v>0.25</v>
      </c>
      <c r="U1678">
        <f t="shared" si="269"/>
        <v>0.16666666664241347</v>
      </c>
      <c r="V1678">
        <v>0</v>
      </c>
      <c r="W1678">
        <v>4960</v>
      </c>
      <c r="X1678" t="s">
        <v>4397</v>
      </c>
    </row>
    <row r="1679" spans="1:24">
      <c r="A1679" t="s">
        <v>18</v>
      </c>
      <c r="B1679" t="s">
        <v>4398</v>
      </c>
      <c r="C1679" t="s">
        <v>682</v>
      </c>
      <c r="D1679" t="s">
        <v>683</v>
      </c>
      <c r="E1679" t="s">
        <v>684</v>
      </c>
      <c r="F1679" t="s">
        <v>515</v>
      </c>
      <c r="G1679" t="s">
        <v>249</v>
      </c>
      <c r="H1679" t="s">
        <v>516</v>
      </c>
      <c r="I1679">
        <v>28</v>
      </c>
      <c r="J1679">
        <v>-142</v>
      </c>
      <c r="K1679">
        <f t="shared" si="270"/>
        <v>7</v>
      </c>
      <c r="L1679">
        <f t="shared" si="271"/>
        <v>2004</v>
      </c>
      <c r="M1679" t="s">
        <v>4398</v>
      </c>
      <c r="N1679" s="153">
        <v>38167.172222222223</v>
      </c>
      <c r="O1679" s="153">
        <v>38167.280555555553</v>
      </c>
      <c r="P1679" s="153">
        <v>38167.406944444447</v>
      </c>
      <c r="Q1679" s="153">
        <v>38167.533333333333</v>
      </c>
      <c r="R1679" t="s">
        <v>516</v>
      </c>
      <c r="S1679" s="215">
        <f t="shared" si="266"/>
        <v>0.12638888889341615</v>
      </c>
      <c r="T1679" s="215">
        <f t="shared" si="267"/>
        <v>0.36111111110949423</v>
      </c>
      <c r="U1679">
        <f t="shared" si="269"/>
        <v>0.75833333336049691</v>
      </c>
      <c r="V1679">
        <v>0</v>
      </c>
      <c r="W1679">
        <v>4960</v>
      </c>
      <c r="X1679" t="s">
        <v>4399</v>
      </c>
    </row>
    <row r="1680" spans="1:24" s="76" customFormat="1">
      <c r="A1680" t="s">
        <v>18</v>
      </c>
      <c r="B1680" t="s">
        <v>4400</v>
      </c>
      <c r="C1680" t="s">
        <v>682</v>
      </c>
      <c r="D1680" t="s">
        <v>683</v>
      </c>
      <c r="E1680" t="s">
        <v>684</v>
      </c>
      <c r="F1680" t="s">
        <v>515</v>
      </c>
      <c r="G1680" t="s">
        <v>249</v>
      </c>
      <c r="H1680" t="s">
        <v>516</v>
      </c>
      <c r="I1680">
        <v>28</v>
      </c>
      <c r="J1680">
        <v>-142</v>
      </c>
      <c r="K1680">
        <f t="shared" si="270"/>
        <v>7</v>
      </c>
      <c r="L1680">
        <f t="shared" si="271"/>
        <v>2004</v>
      </c>
      <c r="M1680" t="s">
        <v>4400</v>
      </c>
      <c r="N1680" s="153">
        <v>38166.673611111109</v>
      </c>
      <c r="O1680" s="153">
        <v>38166.794444444444</v>
      </c>
      <c r="P1680" s="153">
        <v>38166.862500000003</v>
      </c>
      <c r="Q1680" s="153">
        <v>38166.975694444445</v>
      </c>
      <c r="R1680" t="s">
        <v>516</v>
      </c>
      <c r="S1680" s="215">
        <f t="shared" si="266"/>
        <v>6.805555555911269E-2</v>
      </c>
      <c r="T1680" s="215">
        <f t="shared" si="267"/>
        <v>0.30208333333575865</v>
      </c>
      <c r="U1680">
        <f t="shared" si="269"/>
        <v>0.40833333335467614</v>
      </c>
      <c r="V1680">
        <v>0</v>
      </c>
      <c r="W1680">
        <v>4960</v>
      </c>
      <c r="X1680" t="s">
        <v>4401</v>
      </c>
    </row>
    <row r="1681" spans="1:24">
      <c r="A1681" t="s">
        <v>18</v>
      </c>
      <c r="B1681" t="s">
        <v>4402</v>
      </c>
      <c r="C1681" t="s">
        <v>666</v>
      </c>
      <c r="D1681" t="s">
        <v>466</v>
      </c>
      <c r="E1681" t="s">
        <v>667</v>
      </c>
      <c r="F1681" t="s">
        <v>668</v>
      </c>
      <c r="G1681" t="s">
        <v>503</v>
      </c>
      <c r="H1681" t="s">
        <v>669</v>
      </c>
      <c r="I1681">
        <v>-32.5</v>
      </c>
      <c r="J1681">
        <v>-109.5</v>
      </c>
      <c r="K1681">
        <f t="shared" si="270"/>
        <v>12</v>
      </c>
      <c r="L1681">
        <f t="shared" si="271"/>
        <v>2004</v>
      </c>
      <c r="M1681" t="s">
        <v>4402</v>
      </c>
      <c r="N1681" s="153">
        <v>38021.576388888891</v>
      </c>
      <c r="O1681" s="153">
        <v>38021.682673611111</v>
      </c>
      <c r="P1681" s="153">
        <v>38024.497916666667</v>
      </c>
      <c r="Q1681" s="153">
        <v>38024.588125000002</v>
      </c>
      <c r="R1681" t="s">
        <v>4403</v>
      </c>
      <c r="S1681" s="215">
        <f t="shared" si="266"/>
        <v>2.8152430555564933</v>
      </c>
      <c r="T1681" s="215">
        <f t="shared" si="267"/>
        <v>3.0117361111115315</v>
      </c>
      <c r="U1681">
        <f t="shared" si="269"/>
        <v>16.89145833333896</v>
      </c>
      <c r="V1681">
        <v>0</v>
      </c>
      <c r="W1681">
        <v>4925.5</v>
      </c>
      <c r="X1681" t="s">
        <v>4404</v>
      </c>
    </row>
    <row r="1682" spans="1:24">
      <c r="A1682" t="s">
        <v>18</v>
      </c>
      <c r="B1682" t="s">
        <v>4405</v>
      </c>
      <c r="C1682" t="s">
        <v>666</v>
      </c>
      <c r="D1682" t="s">
        <v>466</v>
      </c>
      <c r="E1682" t="s">
        <v>667</v>
      </c>
      <c r="F1682" t="s">
        <v>668</v>
      </c>
      <c r="G1682" t="s">
        <v>503</v>
      </c>
      <c r="H1682" t="s">
        <v>669</v>
      </c>
      <c r="I1682">
        <v>-32.5</v>
      </c>
      <c r="J1682">
        <v>-109.5</v>
      </c>
      <c r="K1682">
        <f t="shared" si="270"/>
        <v>12</v>
      </c>
      <c r="L1682">
        <f t="shared" si="271"/>
        <v>2004</v>
      </c>
      <c r="M1682" t="s">
        <v>4405</v>
      </c>
      <c r="N1682" s="153">
        <v>38019.956354166665</v>
      </c>
      <c r="O1682" s="153">
        <v>38020.013819444444</v>
      </c>
      <c r="P1682" s="153">
        <v>38021.172939814816</v>
      </c>
      <c r="Q1682" s="153">
        <v>38021.219976851855</v>
      </c>
      <c r="R1682" t="s">
        <v>4406</v>
      </c>
      <c r="S1682" s="215">
        <f t="shared" si="266"/>
        <v>1.1591203703719657</v>
      </c>
      <c r="T1682" s="215">
        <f t="shared" si="267"/>
        <v>1.2636226851900574</v>
      </c>
      <c r="U1682">
        <f t="shared" si="269"/>
        <v>6.9547222222317941</v>
      </c>
      <c r="V1682">
        <v>0</v>
      </c>
      <c r="W1682">
        <v>2685.2</v>
      </c>
      <c r="X1682" t="s">
        <v>4407</v>
      </c>
    </row>
    <row r="1683" spans="1:24">
      <c r="A1683" t="s">
        <v>18</v>
      </c>
      <c r="B1683" t="s">
        <v>4408</v>
      </c>
      <c r="C1683" t="s">
        <v>666</v>
      </c>
      <c r="D1683" t="s">
        <v>466</v>
      </c>
      <c r="E1683" t="s">
        <v>667</v>
      </c>
      <c r="F1683" t="s">
        <v>668</v>
      </c>
      <c r="G1683" t="s">
        <v>503</v>
      </c>
      <c r="H1683" t="s">
        <v>669</v>
      </c>
      <c r="I1683">
        <v>-32.5</v>
      </c>
      <c r="J1683">
        <v>-109.5</v>
      </c>
      <c r="K1683">
        <f t="shared" si="270"/>
        <v>12</v>
      </c>
      <c r="L1683">
        <f t="shared" si="271"/>
        <v>2004</v>
      </c>
      <c r="M1683" t="s">
        <v>4408</v>
      </c>
      <c r="N1683" s="153">
        <v>38017.998761574076</v>
      </c>
      <c r="O1683" s="153">
        <v>38018.057696759257</v>
      </c>
      <c r="P1683" s="153">
        <v>38019.799074074072</v>
      </c>
      <c r="Q1683" s="153">
        <v>38019.846516203703</v>
      </c>
      <c r="R1683" t="s">
        <v>4406</v>
      </c>
      <c r="S1683" s="215">
        <f t="shared" si="266"/>
        <v>1.7413773148145992</v>
      </c>
      <c r="T1683" s="215">
        <f t="shared" si="267"/>
        <v>1.8477546296271612</v>
      </c>
      <c r="U1683">
        <f t="shared" si="269"/>
        <v>10.448263888887595</v>
      </c>
      <c r="V1683">
        <v>0</v>
      </c>
      <c r="W1683">
        <v>2292.9</v>
      </c>
      <c r="X1683" t="s">
        <v>4409</v>
      </c>
    </row>
    <row r="1684" spans="1:24">
      <c r="A1684" t="s">
        <v>18</v>
      </c>
      <c r="B1684" t="s">
        <v>4410</v>
      </c>
      <c r="C1684" t="s">
        <v>666</v>
      </c>
      <c r="D1684" t="s">
        <v>466</v>
      </c>
      <c r="E1684" t="s">
        <v>667</v>
      </c>
      <c r="F1684" t="s">
        <v>668</v>
      </c>
      <c r="G1684" t="s">
        <v>503</v>
      </c>
      <c r="H1684" t="s">
        <v>669</v>
      </c>
      <c r="I1684">
        <v>-32.5</v>
      </c>
      <c r="J1684">
        <v>-109.5</v>
      </c>
      <c r="K1684">
        <f t="shared" si="270"/>
        <v>12</v>
      </c>
      <c r="L1684">
        <f t="shared" si="271"/>
        <v>2004</v>
      </c>
      <c r="M1684" t="s">
        <v>4410</v>
      </c>
      <c r="N1684" s="153">
        <v>38016.978171296294</v>
      </c>
      <c r="O1684" s="153">
        <v>38017.045624999999</v>
      </c>
      <c r="P1684" s="153">
        <v>38017.741747685184</v>
      </c>
      <c r="Q1684" s="153">
        <v>38017.802499999998</v>
      </c>
      <c r="R1684" t="s">
        <v>4406</v>
      </c>
      <c r="S1684" s="215">
        <f t="shared" si="266"/>
        <v>0.69612268518540077</v>
      </c>
      <c r="T1684" s="215">
        <f t="shared" si="267"/>
        <v>0.82432870370394085</v>
      </c>
      <c r="U1684">
        <f t="shared" si="269"/>
        <v>4.1767361111124046</v>
      </c>
      <c r="V1684">
        <v>0</v>
      </c>
      <c r="W1684">
        <v>2754</v>
      </c>
      <c r="X1684" t="s">
        <v>4411</v>
      </c>
    </row>
    <row r="1685" spans="1:24">
      <c r="A1685" t="s">
        <v>18</v>
      </c>
      <c r="B1685" t="s">
        <v>4412</v>
      </c>
      <c r="C1685" t="s">
        <v>666</v>
      </c>
      <c r="D1685" t="s">
        <v>466</v>
      </c>
      <c r="E1685" t="s">
        <v>667</v>
      </c>
      <c r="F1685" t="s">
        <v>668</v>
      </c>
      <c r="G1685" t="s">
        <v>503</v>
      </c>
      <c r="H1685" t="s">
        <v>669</v>
      </c>
      <c r="I1685">
        <v>-32.5</v>
      </c>
      <c r="J1685">
        <v>-109.5</v>
      </c>
      <c r="K1685">
        <f t="shared" si="270"/>
        <v>12</v>
      </c>
      <c r="L1685">
        <f t="shared" si="271"/>
        <v>2004</v>
      </c>
      <c r="M1685" t="s">
        <v>4412</v>
      </c>
      <c r="N1685" s="153">
        <v>38015.563425925924</v>
      </c>
      <c r="O1685" s="153">
        <v>38015.643391203703</v>
      </c>
      <c r="P1685" s="153">
        <v>38016.687268518515</v>
      </c>
      <c r="Q1685" s="153">
        <v>38016.733518518522</v>
      </c>
      <c r="R1685" t="s">
        <v>4406</v>
      </c>
      <c r="S1685" s="215">
        <f t="shared" si="266"/>
        <v>1.043877314812562</v>
      </c>
      <c r="T1685" s="215">
        <f t="shared" si="267"/>
        <v>1.1700925925979391</v>
      </c>
      <c r="U1685">
        <f t="shared" si="269"/>
        <v>6.2632638888753718</v>
      </c>
      <c r="V1685">
        <v>0</v>
      </c>
      <c r="W1685">
        <v>3485.6</v>
      </c>
      <c r="X1685" t="s">
        <v>4413</v>
      </c>
    </row>
    <row r="1686" spans="1:24">
      <c r="A1686" t="s">
        <v>18</v>
      </c>
      <c r="B1686" t="s">
        <v>4414</v>
      </c>
      <c r="C1686" t="s">
        <v>666</v>
      </c>
      <c r="D1686" t="s">
        <v>466</v>
      </c>
      <c r="E1686" t="s">
        <v>667</v>
      </c>
      <c r="F1686" t="s">
        <v>668</v>
      </c>
      <c r="G1686" t="s">
        <v>503</v>
      </c>
      <c r="H1686" t="s">
        <v>669</v>
      </c>
      <c r="I1686">
        <v>-32.5</v>
      </c>
      <c r="J1686">
        <v>-109.5</v>
      </c>
      <c r="K1686">
        <f t="shared" si="270"/>
        <v>12</v>
      </c>
      <c r="L1686">
        <f t="shared" si="271"/>
        <v>2004</v>
      </c>
      <c r="M1686" t="s">
        <v>4414</v>
      </c>
      <c r="N1686" s="153">
        <v>38013.873229166667</v>
      </c>
      <c r="O1686" s="153">
        <v>38013.97797453704</v>
      </c>
      <c r="P1686" s="153">
        <v>38015.165416666663</v>
      </c>
      <c r="Q1686" s="153">
        <v>38015.243078703701</v>
      </c>
      <c r="R1686" t="s">
        <v>4415</v>
      </c>
      <c r="S1686" s="215">
        <f t="shared" si="266"/>
        <v>1.1874421296233777</v>
      </c>
      <c r="T1686" s="215">
        <f t="shared" si="267"/>
        <v>1.3698495370335877</v>
      </c>
      <c r="U1686">
        <f t="shared" si="269"/>
        <v>7.1246527777402662</v>
      </c>
      <c r="V1686">
        <v>0</v>
      </c>
      <c r="W1686">
        <v>4933.8999999999996</v>
      </c>
      <c r="X1686"/>
    </row>
    <row r="1687" spans="1:24">
      <c r="A1687" t="s">
        <v>18</v>
      </c>
      <c r="B1687" t="s">
        <v>4416</v>
      </c>
      <c r="C1687" t="s">
        <v>666</v>
      </c>
      <c r="D1687" t="s">
        <v>466</v>
      </c>
      <c r="E1687" t="s">
        <v>667</v>
      </c>
      <c r="F1687" t="s">
        <v>668</v>
      </c>
      <c r="G1687" t="s">
        <v>503</v>
      </c>
      <c r="H1687" t="s">
        <v>669</v>
      </c>
      <c r="I1687">
        <v>-32.5</v>
      </c>
      <c r="J1687">
        <v>-109.5</v>
      </c>
      <c r="K1687">
        <f t="shared" si="270"/>
        <v>12</v>
      </c>
      <c r="L1687">
        <f t="shared" si="271"/>
        <v>2004</v>
      </c>
      <c r="M1687" t="s">
        <v>4416</v>
      </c>
      <c r="N1687" s="153">
        <v>38011.729641203703</v>
      </c>
      <c r="O1687" s="153">
        <v>38011.948958333334</v>
      </c>
      <c r="P1687" s="153">
        <v>38013.641412037039</v>
      </c>
      <c r="Q1687" s="153">
        <v>38013.729490740741</v>
      </c>
      <c r="R1687" t="s">
        <v>4415</v>
      </c>
      <c r="S1687" s="215">
        <f t="shared" si="266"/>
        <v>1.692453703704814</v>
      </c>
      <c r="T1687" s="215">
        <f t="shared" si="267"/>
        <v>1.9998495370382443</v>
      </c>
      <c r="U1687">
        <f t="shared" si="269"/>
        <v>10.154722222228884</v>
      </c>
      <c r="V1687">
        <v>0</v>
      </c>
      <c r="W1687">
        <v>5021</v>
      </c>
      <c r="X1687" t="s">
        <v>4417</v>
      </c>
    </row>
    <row r="1688" spans="1:24">
      <c r="A1688" t="s">
        <v>18</v>
      </c>
      <c r="B1688" t="s">
        <v>4418</v>
      </c>
      <c r="C1688" t="s">
        <v>666</v>
      </c>
      <c r="D1688" t="s">
        <v>466</v>
      </c>
      <c r="E1688" t="s">
        <v>667</v>
      </c>
      <c r="F1688" t="s">
        <v>668</v>
      </c>
      <c r="G1688" t="s">
        <v>503</v>
      </c>
      <c r="H1688" t="s">
        <v>669</v>
      </c>
      <c r="I1688">
        <v>-32.5</v>
      </c>
      <c r="J1688">
        <v>-109.5</v>
      </c>
      <c r="K1688">
        <f t="shared" ref="K1688:K1719" si="272">INT(((180 + J1688) / 6) + 1)</f>
        <v>12</v>
      </c>
      <c r="L1688">
        <f t="shared" si="271"/>
        <v>2004</v>
      </c>
      <c r="M1688" t="s">
        <v>4418</v>
      </c>
      <c r="N1688" s="153">
        <v>38008.976099537038</v>
      </c>
      <c r="O1688" s="153">
        <v>38009.085358796299</v>
      </c>
      <c r="P1688" s="153">
        <v>38011.1169212963</v>
      </c>
      <c r="Q1688" s="153">
        <v>38011.222604166665</v>
      </c>
      <c r="R1688" t="s">
        <v>4415</v>
      </c>
      <c r="S1688" s="215">
        <f t="shared" si="266"/>
        <v>2.031562500000291</v>
      </c>
      <c r="T1688" s="215">
        <f t="shared" si="267"/>
        <v>2.2465046296274522</v>
      </c>
      <c r="U1688">
        <f t="shared" si="269"/>
        <v>12.189375000001746</v>
      </c>
      <c r="V1688">
        <v>0</v>
      </c>
      <c r="W1688">
        <v>5169.7</v>
      </c>
      <c r="X1688" t="s">
        <v>4419</v>
      </c>
    </row>
    <row r="1689" spans="1:24">
      <c r="A1689" t="s">
        <v>18</v>
      </c>
      <c r="B1689" t="s">
        <v>4420</v>
      </c>
      <c r="C1689" t="s">
        <v>666</v>
      </c>
      <c r="D1689" t="s">
        <v>466</v>
      </c>
      <c r="E1689" t="s">
        <v>667</v>
      </c>
      <c r="F1689" t="s">
        <v>668</v>
      </c>
      <c r="G1689" t="s">
        <v>503</v>
      </c>
      <c r="H1689" t="s">
        <v>669</v>
      </c>
      <c r="I1689">
        <v>-32.5</v>
      </c>
      <c r="J1689">
        <v>-109.5</v>
      </c>
      <c r="K1689">
        <f t="shared" si="272"/>
        <v>12</v>
      </c>
      <c r="L1689">
        <f t="shared" si="271"/>
        <v>2004</v>
      </c>
      <c r="M1689" t="s">
        <v>4420</v>
      </c>
      <c r="N1689" s="153">
        <v>38008.594502314816</v>
      </c>
      <c r="O1689" s="153">
        <v>38008.742037037038</v>
      </c>
      <c r="P1689" s="153">
        <v>38008.750393518516</v>
      </c>
      <c r="Q1689" s="153">
        <v>38008.864699074074</v>
      </c>
      <c r="R1689" t="s">
        <v>4415</v>
      </c>
      <c r="S1689" s="215">
        <f t="shared" si="266"/>
        <v>8.3564814776764251E-3</v>
      </c>
      <c r="T1689" s="215">
        <f t="shared" si="267"/>
        <v>0.27019675925839692</v>
      </c>
      <c r="U1689">
        <f t="shared" si="269"/>
        <v>5.0138888866058551E-2</v>
      </c>
      <c r="V1689">
        <v>0</v>
      </c>
      <c r="W1689">
        <v>5276.5</v>
      </c>
      <c r="X1689" t="s">
        <v>4421</v>
      </c>
    </row>
    <row r="1690" spans="1:24">
      <c r="A1690" t="s">
        <v>18</v>
      </c>
      <c r="B1690" t="s">
        <v>4422</v>
      </c>
      <c r="C1690" t="s">
        <v>663</v>
      </c>
      <c r="D1690" t="s">
        <v>466</v>
      </c>
      <c r="E1690" t="s">
        <v>664</v>
      </c>
      <c r="F1690" t="s">
        <v>665</v>
      </c>
      <c r="G1690" t="s">
        <v>249</v>
      </c>
      <c r="H1690" t="s">
        <v>516</v>
      </c>
      <c r="I1690">
        <v>28</v>
      </c>
      <c r="J1690">
        <v>-142</v>
      </c>
      <c r="K1690">
        <f t="shared" si="272"/>
        <v>7</v>
      </c>
      <c r="L1690">
        <f t="shared" si="271"/>
        <v>2003</v>
      </c>
      <c r="M1690" t="s">
        <v>4422</v>
      </c>
      <c r="N1690" s="153">
        <v>37902.551388888889</v>
      </c>
      <c r="O1690" s="153">
        <v>37902.668749999997</v>
      </c>
      <c r="P1690" s="153">
        <v>37903.943749999999</v>
      </c>
      <c r="Q1690" s="153">
        <v>37904.068055555559</v>
      </c>
      <c r="R1690" t="s">
        <v>516</v>
      </c>
      <c r="S1690" s="215">
        <f t="shared" si="266"/>
        <v>1.2750000000014552</v>
      </c>
      <c r="T1690" s="215">
        <f t="shared" si="267"/>
        <v>1.5166666666700621</v>
      </c>
      <c r="U1690">
        <f t="shared" si="269"/>
        <v>7.6500000000087311</v>
      </c>
      <c r="V1690">
        <v>0</v>
      </c>
      <c r="W1690">
        <v>4960</v>
      </c>
      <c r="X1690" t="s">
        <v>4423</v>
      </c>
    </row>
    <row r="1691" spans="1:24">
      <c r="A1691" t="s">
        <v>18</v>
      </c>
      <c r="B1691" t="s">
        <v>4424</v>
      </c>
      <c r="C1691" t="s">
        <v>663</v>
      </c>
      <c r="D1691" t="s">
        <v>466</v>
      </c>
      <c r="E1691" t="s">
        <v>664</v>
      </c>
      <c r="F1691" t="s">
        <v>665</v>
      </c>
      <c r="G1691" t="s">
        <v>249</v>
      </c>
      <c r="H1691" t="s">
        <v>516</v>
      </c>
      <c r="I1691">
        <v>28</v>
      </c>
      <c r="J1691">
        <v>-142</v>
      </c>
      <c r="K1691">
        <f t="shared" si="272"/>
        <v>7</v>
      </c>
      <c r="L1691">
        <f t="shared" si="271"/>
        <v>2003</v>
      </c>
      <c r="M1691" t="s">
        <v>4424</v>
      </c>
      <c r="N1691" s="153">
        <v>37899.800000000003</v>
      </c>
      <c r="O1691" s="153">
        <v>37899.895833333336</v>
      </c>
      <c r="P1691" s="153">
        <v>37901.616666666669</v>
      </c>
      <c r="Q1691" s="153">
        <v>37901.851388888892</v>
      </c>
      <c r="R1691" t="s">
        <v>516</v>
      </c>
      <c r="S1691" s="215">
        <f t="shared" si="266"/>
        <v>1.7208333333328483</v>
      </c>
      <c r="T1691" s="215">
        <f t="shared" si="267"/>
        <v>2.0513888888890506</v>
      </c>
      <c r="U1691">
        <f t="shared" si="269"/>
        <v>10.32499999999709</v>
      </c>
      <c r="V1691">
        <v>0</v>
      </c>
      <c r="W1691">
        <v>4960</v>
      </c>
      <c r="X1691" t="s">
        <v>4425</v>
      </c>
    </row>
    <row r="1692" spans="1:24">
      <c r="A1692" t="s">
        <v>18</v>
      </c>
      <c r="B1692" t="s">
        <v>4426</v>
      </c>
      <c r="C1692" t="s">
        <v>663</v>
      </c>
      <c r="D1692" t="s">
        <v>466</v>
      </c>
      <c r="E1692" t="s">
        <v>664</v>
      </c>
      <c r="F1692" t="s">
        <v>665</v>
      </c>
      <c r="G1692" t="s">
        <v>249</v>
      </c>
      <c r="H1692" t="s">
        <v>516</v>
      </c>
      <c r="I1692">
        <v>28</v>
      </c>
      <c r="J1692">
        <v>-142</v>
      </c>
      <c r="K1692">
        <f t="shared" si="272"/>
        <v>7</v>
      </c>
      <c r="L1692">
        <f t="shared" si="271"/>
        <v>2003</v>
      </c>
      <c r="M1692" t="s">
        <v>4426</v>
      </c>
      <c r="N1692" s="153">
        <v>37898.042361111111</v>
      </c>
      <c r="O1692" s="153">
        <v>37898.15</v>
      </c>
      <c r="P1692" s="153">
        <v>37899.594444444447</v>
      </c>
      <c r="Q1692" s="153">
        <v>37899.706944444442</v>
      </c>
      <c r="R1692" t="s">
        <v>516</v>
      </c>
      <c r="S1692" s="215">
        <f t="shared" si="266"/>
        <v>1.4444444444452529</v>
      </c>
      <c r="T1692" s="215">
        <f t="shared" si="267"/>
        <v>1.6645833333313931</v>
      </c>
      <c r="U1692">
        <f t="shared" si="269"/>
        <v>8.6666666666715173</v>
      </c>
      <c r="V1692">
        <v>0</v>
      </c>
      <c r="W1692">
        <v>4960</v>
      </c>
      <c r="X1692" t="s">
        <v>4427</v>
      </c>
    </row>
    <row r="1693" spans="1:24">
      <c r="A1693" t="s">
        <v>18</v>
      </c>
      <c r="B1693" t="s">
        <v>4428</v>
      </c>
      <c r="C1693" t="s">
        <v>663</v>
      </c>
      <c r="D1693" t="s">
        <v>466</v>
      </c>
      <c r="E1693" t="s">
        <v>664</v>
      </c>
      <c r="F1693" t="s">
        <v>665</v>
      </c>
      <c r="G1693" t="s">
        <v>249</v>
      </c>
      <c r="H1693" t="s">
        <v>516</v>
      </c>
      <c r="I1693">
        <v>28</v>
      </c>
      <c r="J1693">
        <v>-142</v>
      </c>
      <c r="K1693">
        <f t="shared" si="272"/>
        <v>7</v>
      </c>
      <c r="L1693">
        <f t="shared" si="271"/>
        <v>2003</v>
      </c>
      <c r="M1693" t="s">
        <v>4428</v>
      </c>
      <c r="N1693" s="153">
        <v>37890.34375</v>
      </c>
      <c r="O1693" s="153">
        <v>37890.466666666667</v>
      </c>
      <c r="P1693" s="153">
        <v>37891.701388888891</v>
      </c>
      <c r="Q1693" s="153">
        <v>37891.824305555558</v>
      </c>
      <c r="R1693" t="s">
        <v>516</v>
      </c>
      <c r="S1693" s="215">
        <f t="shared" si="266"/>
        <v>1.234722222223354</v>
      </c>
      <c r="T1693" s="215">
        <f t="shared" si="267"/>
        <v>1.4805555555576575</v>
      </c>
      <c r="U1693">
        <f t="shared" si="269"/>
        <v>7.4083333333401242</v>
      </c>
      <c r="V1693">
        <v>0</v>
      </c>
      <c r="W1693">
        <v>4960</v>
      </c>
      <c r="X1693" t="s">
        <v>4429</v>
      </c>
    </row>
    <row r="1694" spans="1:24">
      <c r="A1694" t="s">
        <v>18</v>
      </c>
      <c r="B1694" t="s">
        <v>4430</v>
      </c>
      <c r="C1694" t="s">
        <v>654</v>
      </c>
      <c r="D1694" t="s">
        <v>466</v>
      </c>
      <c r="E1694" t="s">
        <v>655</v>
      </c>
      <c r="F1694" t="s">
        <v>4431</v>
      </c>
      <c r="G1694" t="s">
        <v>273</v>
      </c>
      <c r="H1694" t="s">
        <v>292</v>
      </c>
      <c r="I1694">
        <v>47.95</v>
      </c>
      <c r="J1694">
        <v>-129.1</v>
      </c>
      <c r="K1694">
        <f t="shared" si="272"/>
        <v>9</v>
      </c>
      <c r="L1694">
        <f t="shared" si="271"/>
        <v>2003</v>
      </c>
      <c r="M1694" t="s">
        <v>4430</v>
      </c>
      <c r="N1694" s="153">
        <v>37818.658333333333</v>
      </c>
      <c r="O1694" s="153">
        <v>37818.699999999997</v>
      </c>
      <c r="P1694" s="153">
        <v>37819.165277777778</v>
      </c>
      <c r="Q1694" s="153">
        <v>37819.234722222223</v>
      </c>
      <c r="R1694" t="s">
        <v>2678</v>
      </c>
      <c r="S1694" s="215">
        <f t="shared" si="266"/>
        <v>0.46527777778101154</v>
      </c>
      <c r="T1694" s="215">
        <f t="shared" si="267"/>
        <v>0.57638888889050577</v>
      </c>
      <c r="U1694">
        <f t="shared" si="269"/>
        <v>2.7916666666860692</v>
      </c>
      <c r="V1694">
        <v>0</v>
      </c>
      <c r="W1694"/>
      <c r="X1694"/>
    </row>
    <row r="1695" spans="1:24">
      <c r="A1695" t="s">
        <v>18</v>
      </c>
      <c r="B1695" t="s">
        <v>4432</v>
      </c>
      <c r="C1695" t="s">
        <v>654</v>
      </c>
      <c r="D1695" t="s">
        <v>466</v>
      </c>
      <c r="E1695" t="s">
        <v>655</v>
      </c>
      <c r="F1695" t="s">
        <v>4431</v>
      </c>
      <c r="G1695" t="s">
        <v>273</v>
      </c>
      <c r="H1695" t="s">
        <v>292</v>
      </c>
      <c r="I1695">
        <v>47.95</v>
      </c>
      <c r="J1695">
        <v>-129.1</v>
      </c>
      <c r="K1695">
        <f t="shared" si="272"/>
        <v>9</v>
      </c>
      <c r="L1695">
        <f t="shared" si="271"/>
        <v>2003</v>
      </c>
      <c r="M1695" t="s">
        <v>4432</v>
      </c>
      <c r="N1695" s="153">
        <v>37817.113888888889</v>
      </c>
      <c r="O1695" s="153">
        <v>37817.15625</v>
      </c>
      <c r="P1695" s="153">
        <v>37818.150694444441</v>
      </c>
      <c r="Q1695" s="153">
        <v>37818.213194444441</v>
      </c>
      <c r="R1695" t="s">
        <v>2678</v>
      </c>
      <c r="S1695" s="215">
        <f t="shared" si="266"/>
        <v>0.99444444444088731</v>
      </c>
      <c r="T1695" s="215">
        <f t="shared" si="267"/>
        <v>1.0993055555518367</v>
      </c>
      <c r="U1695">
        <f t="shared" si="269"/>
        <v>5.9666666666453239</v>
      </c>
      <c r="V1695">
        <v>0</v>
      </c>
      <c r="W1695"/>
      <c r="X1695"/>
    </row>
    <row r="1696" spans="1:24">
      <c r="A1696" t="s">
        <v>18</v>
      </c>
      <c r="B1696" t="s">
        <v>4433</v>
      </c>
      <c r="C1696" t="s">
        <v>654</v>
      </c>
      <c r="D1696" t="s">
        <v>466</v>
      </c>
      <c r="E1696" t="s">
        <v>655</v>
      </c>
      <c r="F1696" t="s">
        <v>4431</v>
      </c>
      <c r="G1696" t="s">
        <v>273</v>
      </c>
      <c r="H1696" t="s">
        <v>292</v>
      </c>
      <c r="I1696">
        <v>47.95</v>
      </c>
      <c r="J1696">
        <v>-129.1</v>
      </c>
      <c r="K1696">
        <f t="shared" si="272"/>
        <v>9</v>
      </c>
      <c r="L1696">
        <f t="shared" si="271"/>
        <v>2003</v>
      </c>
      <c r="M1696" t="s">
        <v>4433</v>
      </c>
      <c r="N1696" s="153">
        <v>37814.947916666664</v>
      </c>
      <c r="O1696" s="153">
        <v>37814.990277777775</v>
      </c>
      <c r="P1696" s="153">
        <v>37816.808333333334</v>
      </c>
      <c r="Q1696" s="153">
        <v>37816.878472222219</v>
      </c>
      <c r="R1696" t="s">
        <v>2678</v>
      </c>
      <c r="S1696" s="215">
        <f t="shared" si="266"/>
        <v>1.8180555555591127</v>
      </c>
      <c r="T1696" s="215">
        <f t="shared" si="267"/>
        <v>1.9305555555547471</v>
      </c>
      <c r="U1696">
        <f t="shared" si="269"/>
        <v>10.908333333354676</v>
      </c>
      <c r="V1696">
        <v>0</v>
      </c>
      <c r="W1696"/>
      <c r="X1696"/>
    </row>
    <row r="1697" spans="1:24">
      <c r="A1697" t="s">
        <v>18</v>
      </c>
      <c r="B1697" t="s">
        <v>4434</v>
      </c>
      <c r="C1697" t="s">
        <v>654</v>
      </c>
      <c r="D1697" t="s">
        <v>466</v>
      </c>
      <c r="E1697" t="s">
        <v>655</v>
      </c>
      <c r="F1697" t="s">
        <v>4431</v>
      </c>
      <c r="G1697" t="s">
        <v>273</v>
      </c>
      <c r="H1697" t="s">
        <v>292</v>
      </c>
      <c r="I1697">
        <v>47.95</v>
      </c>
      <c r="J1697">
        <v>-129.1</v>
      </c>
      <c r="K1697">
        <f t="shared" si="272"/>
        <v>9</v>
      </c>
      <c r="L1697">
        <f t="shared" si="271"/>
        <v>2003</v>
      </c>
      <c r="M1697" t="s">
        <v>4434</v>
      </c>
      <c r="N1697" s="153">
        <v>37814.904166666667</v>
      </c>
      <c r="O1697" s="153">
        <v>37814.916666666664</v>
      </c>
      <c r="P1697" s="153">
        <v>37814.916666666664</v>
      </c>
      <c r="Q1697" s="153">
        <v>37814.930555555555</v>
      </c>
      <c r="R1697" t="s">
        <v>2678</v>
      </c>
      <c r="S1697" s="215">
        <f t="shared" si="266"/>
        <v>0</v>
      </c>
      <c r="T1697" s="215">
        <f t="shared" si="267"/>
        <v>2.6388888887595385E-2</v>
      </c>
      <c r="U1697">
        <f t="shared" si="269"/>
        <v>0</v>
      </c>
      <c r="V1697">
        <v>0</v>
      </c>
      <c r="W1697"/>
      <c r="X1697" t="s">
        <v>4435</v>
      </c>
    </row>
    <row r="1698" spans="1:24">
      <c r="A1698" t="s">
        <v>18</v>
      </c>
      <c r="B1698" t="s">
        <v>4436</v>
      </c>
      <c r="C1698" t="s">
        <v>654</v>
      </c>
      <c r="D1698" t="s">
        <v>466</v>
      </c>
      <c r="E1698" t="s">
        <v>655</v>
      </c>
      <c r="F1698" t="s">
        <v>4431</v>
      </c>
      <c r="G1698" t="s">
        <v>273</v>
      </c>
      <c r="H1698" t="s">
        <v>292</v>
      </c>
      <c r="I1698">
        <v>47.76</v>
      </c>
      <c r="J1698">
        <v>-127.76</v>
      </c>
      <c r="K1698">
        <f t="shared" si="272"/>
        <v>9</v>
      </c>
      <c r="L1698">
        <f t="shared" si="271"/>
        <v>2003</v>
      </c>
      <c r="M1698" t="s">
        <v>4436</v>
      </c>
      <c r="N1698" s="153">
        <v>37813.709027777775</v>
      </c>
      <c r="O1698" s="153">
        <v>37813.76458333333</v>
      </c>
      <c r="P1698" s="153">
        <v>37814.142361111109</v>
      </c>
      <c r="Q1698" s="153">
        <v>37814.222222222219</v>
      </c>
      <c r="R1698" t="s">
        <v>4437</v>
      </c>
      <c r="S1698" s="215">
        <f t="shared" si="266"/>
        <v>0.37777777777955635</v>
      </c>
      <c r="T1698" s="215">
        <f t="shared" si="267"/>
        <v>0.51319444444379769</v>
      </c>
      <c r="U1698">
        <f t="shared" si="269"/>
        <v>2.2666666666773381</v>
      </c>
      <c r="V1698">
        <v>0</v>
      </c>
      <c r="W1698"/>
      <c r="X1698"/>
    </row>
    <row r="1699" spans="1:24">
      <c r="A1699" t="s">
        <v>18</v>
      </c>
      <c r="B1699" t="s">
        <v>4438</v>
      </c>
      <c r="C1699" t="s">
        <v>654</v>
      </c>
      <c r="D1699" t="s">
        <v>466</v>
      </c>
      <c r="E1699" t="s">
        <v>655</v>
      </c>
      <c r="F1699" t="s">
        <v>4431</v>
      </c>
      <c r="G1699" t="s">
        <v>273</v>
      </c>
      <c r="H1699" t="s">
        <v>292</v>
      </c>
      <c r="I1699">
        <v>47.76</v>
      </c>
      <c r="J1699">
        <v>-127.76</v>
      </c>
      <c r="K1699">
        <f t="shared" si="272"/>
        <v>9</v>
      </c>
      <c r="L1699">
        <f t="shared" si="271"/>
        <v>2003</v>
      </c>
      <c r="M1699" t="s">
        <v>4438</v>
      </c>
      <c r="N1699" s="153">
        <v>37813.25</v>
      </c>
      <c r="O1699" s="153">
        <v>37813.302777777775</v>
      </c>
      <c r="P1699" s="153">
        <v>37813.486805555556</v>
      </c>
      <c r="Q1699" s="153">
        <v>37813.553472222222</v>
      </c>
      <c r="R1699" t="s">
        <v>4437</v>
      </c>
      <c r="S1699" s="215">
        <f t="shared" si="266"/>
        <v>0.18402777778101154</v>
      </c>
      <c r="T1699" s="215">
        <f t="shared" si="267"/>
        <v>0.30347222222189885</v>
      </c>
      <c r="U1699">
        <f t="shared" si="269"/>
        <v>1.1041666666860692</v>
      </c>
      <c r="V1699">
        <v>0</v>
      </c>
      <c r="W1699"/>
      <c r="X1699"/>
    </row>
    <row r="1700" spans="1:24">
      <c r="A1700" t="s">
        <v>18</v>
      </c>
      <c r="B1700" t="s">
        <v>4439</v>
      </c>
      <c r="C1700" t="s">
        <v>654</v>
      </c>
      <c r="D1700" t="s">
        <v>466</v>
      </c>
      <c r="E1700" t="s">
        <v>655</v>
      </c>
      <c r="F1700" t="s">
        <v>4431</v>
      </c>
      <c r="G1700" t="s">
        <v>273</v>
      </c>
      <c r="H1700" t="s">
        <v>292</v>
      </c>
      <c r="I1700">
        <v>47.71</v>
      </c>
      <c r="J1700">
        <v>-127.79</v>
      </c>
      <c r="K1700">
        <f t="shared" si="272"/>
        <v>9</v>
      </c>
      <c r="L1700">
        <f t="shared" si="271"/>
        <v>2003</v>
      </c>
      <c r="M1700" t="s">
        <v>4439</v>
      </c>
      <c r="N1700" s="153">
        <v>37811.949999999997</v>
      </c>
      <c r="O1700" s="153">
        <v>37812.002083333333</v>
      </c>
      <c r="P1700" s="153">
        <v>37812.765972222223</v>
      </c>
      <c r="Q1700" s="153">
        <v>37812.843055555553</v>
      </c>
      <c r="R1700" t="s">
        <v>4440</v>
      </c>
      <c r="S1700" s="215">
        <f t="shared" si="266"/>
        <v>0.76388888889050577</v>
      </c>
      <c r="T1700" s="215">
        <f t="shared" si="267"/>
        <v>0.89305555555620231</v>
      </c>
      <c r="U1700">
        <f t="shared" si="269"/>
        <v>4.5833333333430346</v>
      </c>
      <c r="V1700">
        <v>0</v>
      </c>
      <c r="W1700"/>
      <c r="X1700"/>
    </row>
    <row r="1701" spans="1:24">
      <c r="A1701" t="s">
        <v>18</v>
      </c>
      <c r="B1701" t="s">
        <v>4441</v>
      </c>
      <c r="C1701" t="s">
        <v>654</v>
      </c>
      <c r="D1701" t="s">
        <v>466</v>
      </c>
      <c r="E1701" t="s">
        <v>655</v>
      </c>
      <c r="F1701" t="s">
        <v>4431</v>
      </c>
      <c r="G1701" t="s">
        <v>273</v>
      </c>
      <c r="H1701" t="s">
        <v>292</v>
      </c>
      <c r="I1701">
        <v>47.71</v>
      </c>
      <c r="J1701">
        <v>-127.79</v>
      </c>
      <c r="K1701">
        <f t="shared" si="272"/>
        <v>9</v>
      </c>
      <c r="L1701">
        <f t="shared" si="271"/>
        <v>2003</v>
      </c>
      <c r="M1701" t="s">
        <v>4441</v>
      </c>
      <c r="N1701" s="153">
        <v>37809.845833333333</v>
      </c>
      <c r="O1701" s="153">
        <v>37809.90902777778</v>
      </c>
      <c r="P1701" s="153">
        <v>37811.427083333336</v>
      </c>
      <c r="Q1701" s="153">
        <v>37811.487500000003</v>
      </c>
      <c r="R1701" t="s">
        <v>4440</v>
      </c>
      <c r="S1701" s="215">
        <f t="shared" si="266"/>
        <v>1.5180555555562023</v>
      </c>
      <c r="T1701" s="215">
        <f t="shared" si="267"/>
        <v>1.6416666666700621</v>
      </c>
      <c r="U1701">
        <f t="shared" si="269"/>
        <v>9.1083333333372138</v>
      </c>
      <c r="V1701">
        <v>0</v>
      </c>
      <c r="W1701"/>
      <c r="X1701"/>
    </row>
    <row r="1702" spans="1:24">
      <c r="A1702" t="s">
        <v>18</v>
      </c>
      <c r="B1702" t="s">
        <v>4442</v>
      </c>
      <c r="C1702" t="s">
        <v>650</v>
      </c>
      <c r="D1702" t="s">
        <v>466</v>
      </c>
      <c r="E1702" t="s">
        <v>651</v>
      </c>
      <c r="F1702" t="s">
        <v>652</v>
      </c>
      <c r="G1702" t="s">
        <v>273</v>
      </c>
      <c r="H1702" t="s">
        <v>292</v>
      </c>
      <c r="I1702">
        <v>47.95</v>
      </c>
      <c r="J1702">
        <v>-129.08000000000001</v>
      </c>
      <c r="K1702">
        <f t="shared" si="272"/>
        <v>9</v>
      </c>
      <c r="L1702">
        <f t="shared" si="271"/>
        <v>2003</v>
      </c>
      <c r="M1702" t="s">
        <v>4442</v>
      </c>
      <c r="N1702" s="153">
        <v>37802.800694444442</v>
      </c>
      <c r="O1702" s="153">
        <v>37802.854166666664</v>
      </c>
      <c r="P1702" s="153">
        <v>37802.87222222222</v>
      </c>
      <c r="Q1702" s="153">
        <v>37802.943749999999</v>
      </c>
      <c r="R1702" t="s">
        <v>4443</v>
      </c>
      <c r="S1702" s="215">
        <f t="shared" si="266"/>
        <v>1.8055555556202307E-2</v>
      </c>
      <c r="T1702" s="215">
        <f t="shared" si="267"/>
        <v>0.14305555555620231</v>
      </c>
      <c r="U1702">
        <f t="shared" si="269"/>
        <v>0.10833333333721384</v>
      </c>
      <c r="V1702">
        <v>0</v>
      </c>
      <c r="W1702"/>
      <c r="X1702" t="s">
        <v>4444</v>
      </c>
    </row>
    <row r="1703" spans="1:24">
      <c r="A1703" t="s">
        <v>18</v>
      </c>
      <c r="B1703" t="s">
        <v>4445</v>
      </c>
      <c r="C1703" t="s">
        <v>650</v>
      </c>
      <c r="D1703" t="s">
        <v>466</v>
      </c>
      <c r="E1703" t="s">
        <v>651</v>
      </c>
      <c r="F1703" t="s">
        <v>652</v>
      </c>
      <c r="G1703" t="s">
        <v>273</v>
      </c>
      <c r="H1703" t="s">
        <v>292</v>
      </c>
      <c r="I1703">
        <v>47.95</v>
      </c>
      <c r="J1703">
        <v>-129.08000000000001</v>
      </c>
      <c r="K1703">
        <f t="shared" si="272"/>
        <v>9</v>
      </c>
      <c r="L1703">
        <f t="shared" si="271"/>
        <v>2003</v>
      </c>
      <c r="M1703" t="s">
        <v>4445</v>
      </c>
      <c r="N1703" s="153">
        <v>37801.298611111109</v>
      </c>
      <c r="O1703" s="153">
        <v>37801.349305555559</v>
      </c>
      <c r="P1703" s="153">
        <v>37802.291666666664</v>
      </c>
      <c r="Q1703" s="153">
        <v>37802.352777777778</v>
      </c>
      <c r="R1703" t="s">
        <v>4446</v>
      </c>
      <c r="S1703" s="215">
        <f t="shared" ref="S1703:S1766" si="273">P1703 - O1703</f>
        <v>0.94236111110512866</v>
      </c>
      <c r="T1703" s="215">
        <f t="shared" ref="T1703:T1766" si="274">Q1703 - N1703</f>
        <v>1.0541666666686069</v>
      </c>
      <c r="U1703">
        <f t="shared" si="269"/>
        <v>5.6541666666307719</v>
      </c>
      <c r="V1703">
        <v>0</v>
      </c>
      <c r="W1703"/>
      <c r="X1703" t="s">
        <v>4447</v>
      </c>
    </row>
    <row r="1704" spans="1:24">
      <c r="A1704" t="s">
        <v>18</v>
      </c>
      <c r="B1704" t="s">
        <v>4448</v>
      </c>
      <c r="C1704" t="s">
        <v>650</v>
      </c>
      <c r="D1704" t="s">
        <v>466</v>
      </c>
      <c r="E1704" t="s">
        <v>651</v>
      </c>
      <c r="F1704" t="s">
        <v>652</v>
      </c>
      <c r="G1704" t="s">
        <v>273</v>
      </c>
      <c r="H1704" t="s">
        <v>292</v>
      </c>
      <c r="I1704">
        <v>47.95</v>
      </c>
      <c r="J1704">
        <v>-129.08000000000001</v>
      </c>
      <c r="K1704">
        <f t="shared" si="272"/>
        <v>9</v>
      </c>
      <c r="L1704">
        <f t="shared" si="271"/>
        <v>2003</v>
      </c>
      <c r="M1704" t="s">
        <v>4448</v>
      </c>
      <c r="N1704" s="153">
        <v>37800.29583333333</v>
      </c>
      <c r="O1704" s="153">
        <v>37800.345138888886</v>
      </c>
      <c r="P1704" s="153">
        <v>37801.031944444447</v>
      </c>
      <c r="Q1704" s="153">
        <v>37801.10833333333</v>
      </c>
      <c r="R1704" t="s">
        <v>4449</v>
      </c>
      <c r="S1704" s="215">
        <f t="shared" si="273"/>
        <v>0.68680555556056788</v>
      </c>
      <c r="T1704" s="215">
        <f t="shared" si="274"/>
        <v>0.8125</v>
      </c>
      <c r="U1704">
        <f t="shared" si="269"/>
        <v>4.1208333333634073</v>
      </c>
      <c r="V1704">
        <v>0</v>
      </c>
      <c r="W1704"/>
      <c r="X1704" t="s">
        <v>4444</v>
      </c>
    </row>
    <row r="1705" spans="1:24">
      <c r="A1705" t="s">
        <v>18</v>
      </c>
      <c r="B1705" t="s">
        <v>4450</v>
      </c>
      <c r="C1705" t="s">
        <v>650</v>
      </c>
      <c r="D1705" t="s">
        <v>466</v>
      </c>
      <c r="E1705" t="s">
        <v>651</v>
      </c>
      <c r="F1705" t="s">
        <v>652</v>
      </c>
      <c r="G1705" t="s">
        <v>273</v>
      </c>
      <c r="H1705" t="s">
        <v>292</v>
      </c>
      <c r="I1705">
        <v>47.95</v>
      </c>
      <c r="J1705">
        <v>-129.08000000000001</v>
      </c>
      <c r="K1705">
        <f t="shared" si="272"/>
        <v>9</v>
      </c>
      <c r="L1705">
        <f t="shared" si="271"/>
        <v>2003</v>
      </c>
      <c r="M1705" t="s">
        <v>4450</v>
      </c>
      <c r="N1705" s="153">
        <v>37799.838194444441</v>
      </c>
      <c r="O1705" s="153">
        <v>37799.897916666669</v>
      </c>
      <c r="P1705" s="153">
        <v>37799.95208333333</v>
      </c>
      <c r="Q1705" s="153">
        <v>37800.036111111112</v>
      </c>
      <c r="R1705" t="s">
        <v>4443</v>
      </c>
      <c r="S1705" s="215">
        <f t="shared" si="273"/>
        <v>5.4166666661330964E-2</v>
      </c>
      <c r="T1705" s="215">
        <f t="shared" si="274"/>
        <v>0.19791666667151731</v>
      </c>
      <c r="U1705">
        <f t="shared" si="269"/>
        <v>0.32499999996798579</v>
      </c>
      <c r="V1705">
        <v>0</v>
      </c>
      <c r="W1705"/>
      <c r="X1705" t="s">
        <v>4444</v>
      </c>
    </row>
    <row r="1706" spans="1:24">
      <c r="A1706" t="s">
        <v>18</v>
      </c>
      <c r="B1706" t="s">
        <v>4451</v>
      </c>
      <c r="C1706" t="s">
        <v>650</v>
      </c>
      <c r="D1706" t="s">
        <v>466</v>
      </c>
      <c r="E1706" t="s">
        <v>651</v>
      </c>
      <c r="F1706" t="s">
        <v>652</v>
      </c>
      <c r="G1706" t="s">
        <v>273</v>
      </c>
      <c r="H1706" t="s">
        <v>292</v>
      </c>
      <c r="I1706">
        <v>47.95</v>
      </c>
      <c r="J1706">
        <v>-129.08000000000001</v>
      </c>
      <c r="K1706">
        <f t="shared" si="272"/>
        <v>9</v>
      </c>
      <c r="L1706">
        <f t="shared" si="271"/>
        <v>2003</v>
      </c>
      <c r="M1706" t="s">
        <v>4451</v>
      </c>
      <c r="N1706" s="153">
        <v>37799.045138888891</v>
      </c>
      <c r="O1706" s="153">
        <v>37799.104166666664</v>
      </c>
      <c r="P1706" s="153">
        <v>37799.617361111108</v>
      </c>
      <c r="Q1706" s="153">
        <v>37799.675694444442</v>
      </c>
      <c r="R1706" t="s">
        <v>4452</v>
      </c>
      <c r="S1706" s="215">
        <f t="shared" si="273"/>
        <v>0.51319444444379769</v>
      </c>
      <c r="T1706" s="215">
        <f t="shared" si="274"/>
        <v>0.63055555555183673</v>
      </c>
      <c r="U1706">
        <f t="shared" si="269"/>
        <v>3.0791666666627862</v>
      </c>
      <c r="V1706">
        <v>0</v>
      </c>
      <c r="W1706"/>
      <c r="X1706" t="s">
        <v>4453</v>
      </c>
    </row>
    <row r="1707" spans="1:24">
      <c r="A1707" t="s">
        <v>18</v>
      </c>
      <c r="B1707" t="s">
        <v>4454</v>
      </c>
      <c r="C1707" t="s">
        <v>650</v>
      </c>
      <c r="D1707" t="s">
        <v>466</v>
      </c>
      <c r="E1707" t="s">
        <v>651</v>
      </c>
      <c r="F1707" t="s">
        <v>652</v>
      </c>
      <c r="G1707" t="s">
        <v>273</v>
      </c>
      <c r="H1707" t="s">
        <v>292</v>
      </c>
      <c r="I1707">
        <v>47.95</v>
      </c>
      <c r="J1707">
        <v>-129.08000000000001</v>
      </c>
      <c r="K1707">
        <f t="shared" si="272"/>
        <v>9</v>
      </c>
      <c r="L1707">
        <f t="shared" si="271"/>
        <v>2003</v>
      </c>
      <c r="M1707" t="s">
        <v>4454</v>
      </c>
      <c r="N1707" s="153">
        <v>37798.631249999999</v>
      </c>
      <c r="O1707" s="153">
        <v>37798.699999999997</v>
      </c>
      <c r="P1707" s="153">
        <v>37798.732638888891</v>
      </c>
      <c r="Q1707" s="153">
        <v>37798.802777777775</v>
      </c>
      <c r="R1707" t="s">
        <v>4455</v>
      </c>
      <c r="S1707" s="215">
        <f t="shared" si="273"/>
        <v>3.2638888893416151E-2</v>
      </c>
      <c r="T1707" s="215">
        <f t="shared" si="274"/>
        <v>0.17152777777664596</v>
      </c>
      <c r="U1707">
        <f t="shared" si="269"/>
        <v>0.19583333336049691</v>
      </c>
      <c r="V1707">
        <v>0</v>
      </c>
      <c r="W1707"/>
      <c r="X1707" t="s">
        <v>4453</v>
      </c>
    </row>
    <row r="1708" spans="1:24">
      <c r="A1708" t="s">
        <v>18</v>
      </c>
      <c r="B1708" t="s">
        <v>4456</v>
      </c>
      <c r="C1708" t="s">
        <v>650</v>
      </c>
      <c r="D1708" t="s">
        <v>466</v>
      </c>
      <c r="E1708" t="s">
        <v>651</v>
      </c>
      <c r="F1708" t="s">
        <v>652</v>
      </c>
      <c r="G1708" t="s">
        <v>273</v>
      </c>
      <c r="H1708" t="s">
        <v>292</v>
      </c>
      <c r="I1708">
        <v>47.95</v>
      </c>
      <c r="J1708">
        <v>-129.08000000000001</v>
      </c>
      <c r="K1708">
        <f t="shared" si="272"/>
        <v>9</v>
      </c>
      <c r="L1708">
        <f t="shared" si="271"/>
        <v>2003</v>
      </c>
      <c r="M1708" t="s">
        <v>4456</v>
      </c>
      <c r="N1708" s="153">
        <v>37798.04791666667</v>
      </c>
      <c r="O1708" s="153">
        <v>37798.100694444445</v>
      </c>
      <c r="P1708" s="153">
        <v>37798.181944444441</v>
      </c>
      <c r="Q1708" s="153">
        <v>37798.240972222222</v>
      </c>
      <c r="R1708" t="s">
        <v>4457</v>
      </c>
      <c r="S1708" s="215">
        <f t="shared" si="273"/>
        <v>8.1249999995634425E-2</v>
      </c>
      <c r="T1708" s="215">
        <f t="shared" si="274"/>
        <v>0.19305555555183673</v>
      </c>
      <c r="U1708">
        <f t="shared" si="269"/>
        <v>0.48749999997380655</v>
      </c>
      <c r="V1708">
        <v>0</v>
      </c>
      <c r="W1708"/>
      <c r="X1708" t="s">
        <v>4453</v>
      </c>
    </row>
    <row r="1709" spans="1:24">
      <c r="A1709" t="s">
        <v>18</v>
      </c>
      <c r="B1709" t="s">
        <v>4458</v>
      </c>
      <c r="C1709" t="s">
        <v>650</v>
      </c>
      <c r="D1709" t="s">
        <v>466</v>
      </c>
      <c r="E1709" t="s">
        <v>651</v>
      </c>
      <c r="F1709" t="s">
        <v>652</v>
      </c>
      <c r="G1709" t="s">
        <v>273</v>
      </c>
      <c r="H1709" t="s">
        <v>292</v>
      </c>
      <c r="I1709">
        <v>47.95</v>
      </c>
      <c r="J1709">
        <v>-129.08000000000001</v>
      </c>
      <c r="K1709">
        <f t="shared" si="272"/>
        <v>9</v>
      </c>
      <c r="L1709">
        <f t="shared" si="271"/>
        <v>2003</v>
      </c>
      <c r="M1709" t="s">
        <v>4458</v>
      </c>
      <c r="N1709" s="153">
        <v>37796.465277777781</v>
      </c>
      <c r="O1709" s="153">
        <v>37796.541666666664</v>
      </c>
      <c r="P1709" s="153">
        <v>37796.870833333334</v>
      </c>
      <c r="Q1709" s="153">
        <v>37796.927083333336</v>
      </c>
      <c r="R1709" t="s">
        <v>4252</v>
      </c>
      <c r="S1709" s="215">
        <f t="shared" si="273"/>
        <v>0.32916666667006211</v>
      </c>
      <c r="T1709" s="215">
        <f t="shared" si="274"/>
        <v>0.46180555555474712</v>
      </c>
      <c r="U1709">
        <f t="shared" si="269"/>
        <v>1.9750000000203727</v>
      </c>
      <c r="V1709">
        <v>0</v>
      </c>
      <c r="W1709"/>
      <c r="X1709" t="s">
        <v>4459</v>
      </c>
    </row>
    <row r="1710" spans="1:24">
      <c r="A1710" t="s">
        <v>18</v>
      </c>
      <c r="B1710" t="s">
        <v>4460</v>
      </c>
      <c r="C1710" t="s">
        <v>650</v>
      </c>
      <c r="D1710" t="s">
        <v>466</v>
      </c>
      <c r="E1710" t="s">
        <v>651</v>
      </c>
      <c r="F1710" t="s">
        <v>652</v>
      </c>
      <c r="G1710" t="s">
        <v>273</v>
      </c>
      <c r="H1710" t="s">
        <v>292</v>
      </c>
      <c r="I1710">
        <v>47.95</v>
      </c>
      <c r="J1710">
        <v>-129.08000000000001</v>
      </c>
      <c r="K1710">
        <f t="shared" si="272"/>
        <v>9</v>
      </c>
      <c r="L1710">
        <f t="shared" ref="L1710:L1741" si="275">YEAR(N1710)</f>
        <v>2003</v>
      </c>
      <c r="M1710" t="s">
        <v>4460</v>
      </c>
      <c r="N1710" s="153">
        <v>37795.053472222222</v>
      </c>
      <c r="O1710" s="153">
        <v>37795.113888888889</v>
      </c>
      <c r="P1710" s="153">
        <v>37796.086805555555</v>
      </c>
      <c r="Q1710" s="153">
        <v>37796.14166666667</v>
      </c>
      <c r="R1710" t="s">
        <v>4461</v>
      </c>
      <c r="S1710" s="215">
        <f t="shared" si="273"/>
        <v>0.97291666666569654</v>
      </c>
      <c r="T1710" s="215">
        <f t="shared" si="274"/>
        <v>1.0881944444481633</v>
      </c>
      <c r="U1710">
        <f t="shared" si="269"/>
        <v>5.8374999999941792</v>
      </c>
      <c r="V1710">
        <v>0</v>
      </c>
      <c r="W1710"/>
      <c r="X1710" t="s">
        <v>4459</v>
      </c>
    </row>
    <row r="1711" spans="1:24">
      <c r="A1711" t="s">
        <v>18</v>
      </c>
      <c r="B1711" t="s">
        <v>4462</v>
      </c>
      <c r="C1711" t="s">
        <v>650</v>
      </c>
      <c r="D1711" t="s">
        <v>466</v>
      </c>
      <c r="E1711" t="s">
        <v>651</v>
      </c>
      <c r="F1711" t="s">
        <v>652</v>
      </c>
      <c r="G1711" t="s">
        <v>273</v>
      </c>
      <c r="H1711" t="s">
        <v>292</v>
      </c>
      <c r="I1711">
        <v>47.95</v>
      </c>
      <c r="J1711">
        <v>-129.08000000000001</v>
      </c>
      <c r="K1711">
        <f t="shared" si="272"/>
        <v>9</v>
      </c>
      <c r="L1711">
        <f t="shared" si="275"/>
        <v>2003</v>
      </c>
      <c r="M1711" t="s">
        <v>4462</v>
      </c>
      <c r="N1711" s="153">
        <v>37793.504861111112</v>
      </c>
      <c r="O1711" s="153">
        <v>37793.581250000003</v>
      </c>
      <c r="P1711" s="153">
        <v>37794.649305555555</v>
      </c>
      <c r="Q1711" s="153">
        <v>37794.727777777778</v>
      </c>
      <c r="R1711" t="s">
        <v>4449</v>
      </c>
      <c r="S1711" s="215">
        <f t="shared" si="273"/>
        <v>1.0680555555518367</v>
      </c>
      <c r="T1711" s="215">
        <f t="shared" si="274"/>
        <v>1.2229166666656965</v>
      </c>
      <c r="U1711">
        <f t="shared" si="269"/>
        <v>6.4083333333110204</v>
      </c>
      <c r="V1711">
        <v>0</v>
      </c>
      <c r="W1711"/>
      <c r="X1711" t="s">
        <v>4459</v>
      </c>
    </row>
    <row r="1712" spans="1:24">
      <c r="A1712" t="s">
        <v>18</v>
      </c>
      <c r="B1712" t="s">
        <v>4463</v>
      </c>
      <c r="C1712" t="s">
        <v>650</v>
      </c>
      <c r="D1712" t="s">
        <v>466</v>
      </c>
      <c r="E1712" t="s">
        <v>651</v>
      </c>
      <c r="F1712" t="s">
        <v>652</v>
      </c>
      <c r="G1712" t="s">
        <v>273</v>
      </c>
      <c r="H1712" t="s">
        <v>292</v>
      </c>
      <c r="I1712">
        <v>47.95</v>
      </c>
      <c r="J1712">
        <v>-129.08000000000001</v>
      </c>
      <c r="K1712">
        <f t="shared" si="272"/>
        <v>9</v>
      </c>
      <c r="L1712">
        <f t="shared" si="275"/>
        <v>2003</v>
      </c>
      <c r="M1712" t="s">
        <v>4463</v>
      </c>
      <c r="N1712" s="153">
        <v>37792.379166666666</v>
      </c>
      <c r="O1712" s="153">
        <v>37792.433333333334</v>
      </c>
      <c r="P1712" s="153">
        <v>37793.159722222219</v>
      </c>
      <c r="Q1712" s="153">
        <v>37793.237500000003</v>
      </c>
      <c r="R1712" t="s">
        <v>4252</v>
      </c>
      <c r="S1712" s="215">
        <f t="shared" si="273"/>
        <v>0.726388888884685</v>
      </c>
      <c r="T1712" s="215">
        <f t="shared" si="274"/>
        <v>0.85833333333721384</v>
      </c>
      <c r="U1712">
        <f t="shared" si="269"/>
        <v>4.35833333330811</v>
      </c>
      <c r="V1712">
        <v>0</v>
      </c>
      <c r="W1712"/>
      <c r="X1712" t="s">
        <v>4459</v>
      </c>
    </row>
    <row r="1713" spans="1:24">
      <c r="A1713" t="s">
        <v>18</v>
      </c>
      <c r="B1713" t="s">
        <v>4464</v>
      </c>
      <c r="C1713" t="s">
        <v>647</v>
      </c>
      <c r="D1713" t="s">
        <v>466</v>
      </c>
      <c r="E1713" t="s">
        <v>648</v>
      </c>
      <c r="F1713" t="s">
        <v>649</v>
      </c>
      <c r="G1713" t="s">
        <v>249</v>
      </c>
      <c r="H1713" t="s">
        <v>516</v>
      </c>
      <c r="I1713">
        <v>28</v>
      </c>
      <c r="J1713">
        <v>-142</v>
      </c>
      <c r="K1713">
        <f t="shared" si="272"/>
        <v>7</v>
      </c>
      <c r="L1713">
        <f t="shared" si="275"/>
        <v>2003</v>
      </c>
      <c r="M1713" t="s">
        <v>4464</v>
      </c>
      <c r="N1713" s="153">
        <v>37774.64947916667</v>
      </c>
      <c r="O1713" s="153">
        <v>37774.755555555559</v>
      </c>
      <c r="P1713" s="153">
        <v>37774.860486111109</v>
      </c>
      <c r="Q1713" s="153">
        <v>37774.968206018515</v>
      </c>
      <c r="R1713" t="s">
        <v>4465</v>
      </c>
      <c r="S1713" s="215">
        <f t="shared" si="273"/>
        <v>0.10493055554979946</v>
      </c>
      <c r="T1713" s="215">
        <f t="shared" si="274"/>
        <v>0.3187268518449855</v>
      </c>
      <c r="U1713">
        <f t="shared" si="269"/>
        <v>0.62958333329879679</v>
      </c>
      <c r="V1713">
        <v>0</v>
      </c>
      <c r="W1713">
        <v>4969</v>
      </c>
      <c r="X1713" t="s">
        <v>4466</v>
      </c>
    </row>
    <row r="1714" spans="1:24">
      <c r="A1714" t="s">
        <v>18</v>
      </c>
      <c r="B1714" t="s">
        <v>4467</v>
      </c>
      <c r="C1714" t="s">
        <v>647</v>
      </c>
      <c r="D1714" t="s">
        <v>466</v>
      </c>
      <c r="E1714" t="s">
        <v>648</v>
      </c>
      <c r="F1714" t="s">
        <v>649</v>
      </c>
      <c r="G1714" t="s">
        <v>249</v>
      </c>
      <c r="H1714" t="s">
        <v>516</v>
      </c>
      <c r="I1714">
        <v>28</v>
      </c>
      <c r="J1714">
        <v>-142</v>
      </c>
      <c r="K1714">
        <f t="shared" si="272"/>
        <v>7</v>
      </c>
      <c r="L1714">
        <f t="shared" si="275"/>
        <v>2003</v>
      </c>
      <c r="M1714" t="s">
        <v>4467</v>
      </c>
      <c r="N1714" s="153">
        <v>37773.880462962959</v>
      </c>
      <c r="O1714" s="153">
        <v>37773.984189814815</v>
      </c>
      <c r="P1714" s="153">
        <v>37774.128831018519</v>
      </c>
      <c r="Q1714" s="153">
        <v>37774.256249999999</v>
      </c>
      <c r="R1714" t="s">
        <v>516</v>
      </c>
      <c r="S1714" s="215">
        <f t="shared" si="273"/>
        <v>0.14464120370394085</v>
      </c>
      <c r="T1714" s="215">
        <f t="shared" si="274"/>
        <v>0.37578703703911742</v>
      </c>
      <c r="U1714">
        <f t="shared" si="269"/>
        <v>0.86784722222364508</v>
      </c>
      <c r="V1714">
        <v>0</v>
      </c>
      <c r="W1714">
        <v>4963</v>
      </c>
      <c r="X1714" t="s">
        <v>4468</v>
      </c>
    </row>
    <row r="1715" spans="1:24">
      <c r="A1715" t="s">
        <v>18</v>
      </c>
      <c r="B1715" t="s">
        <v>4469</v>
      </c>
      <c r="C1715" t="s">
        <v>647</v>
      </c>
      <c r="D1715" t="s">
        <v>466</v>
      </c>
      <c r="E1715" t="s">
        <v>648</v>
      </c>
      <c r="F1715" t="s">
        <v>649</v>
      </c>
      <c r="G1715" t="s">
        <v>249</v>
      </c>
      <c r="H1715" t="s">
        <v>516</v>
      </c>
      <c r="I1715">
        <v>28</v>
      </c>
      <c r="J1715">
        <v>-142</v>
      </c>
      <c r="K1715">
        <f t="shared" si="272"/>
        <v>7</v>
      </c>
      <c r="L1715">
        <f t="shared" si="275"/>
        <v>2003</v>
      </c>
      <c r="M1715" t="s">
        <v>4469</v>
      </c>
      <c r="N1715" s="153">
        <v>37772.750393518516</v>
      </c>
      <c r="O1715" s="153">
        <v>37772.861932870372</v>
      </c>
      <c r="P1715" s="153">
        <v>37773.557129629633</v>
      </c>
      <c r="Q1715" s="153">
        <v>37773.697916666664</v>
      </c>
      <c r="R1715" t="s">
        <v>516</v>
      </c>
      <c r="S1715" s="215">
        <f t="shared" si="273"/>
        <v>0.69519675926130731</v>
      </c>
      <c r="T1715" s="215">
        <f t="shared" si="274"/>
        <v>0.94752314814832062</v>
      </c>
      <c r="U1715">
        <f t="shared" si="269"/>
        <v>4.1711805555678438</v>
      </c>
      <c r="V1715">
        <v>0</v>
      </c>
      <c r="W1715">
        <v>4969</v>
      </c>
      <c r="X1715" t="s">
        <v>4470</v>
      </c>
    </row>
    <row r="1716" spans="1:24">
      <c r="A1716" t="s">
        <v>18</v>
      </c>
      <c r="B1716" t="s">
        <v>4471</v>
      </c>
      <c r="C1716" t="s">
        <v>647</v>
      </c>
      <c r="D1716" t="s">
        <v>466</v>
      </c>
      <c r="E1716" t="s">
        <v>648</v>
      </c>
      <c r="F1716" t="s">
        <v>649</v>
      </c>
      <c r="G1716" t="s">
        <v>249</v>
      </c>
      <c r="H1716" t="s">
        <v>516</v>
      </c>
      <c r="I1716">
        <v>28</v>
      </c>
      <c r="J1716">
        <v>-142</v>
      </c>
      <c r="K1716">
        <f t="shared" si="272"/>
        <v>7</v>
      </c>
      <c r="L1716">
        <f t="shared" si="275"/>
        <v>2003</v>
      </c>
      <c r="M1716" t="s">
        <v>4471</v>
      </c>
      <c r="N1716" s="153">
        <v>37769.006226851852</v>
      </c>
      <c r="O1716" s="153">
        <v>37769.136157407411</v>
      </c>
      <c r="P1716" s="153">
        <v>37771.085138888891</v>
      </c>
      <c r="Q1716" s="153">
        <v>37771.26666666667</v>
      </c>
      <c r="R1716" t="s">
        <v>516</v>
      </c>
      <c r="S1716" s="215">
        <f t="shared" si="273"/>
        <v>1.9489814814805868</v>
      </c>
      <c r="T1716" s="215">
        <f t="shared" si="274"/>
        <v>2.2604398148178007</v>
      </c>
      <c r="U1716">
        <f t="shared" ref="U1716:U1765" si="276">((VALUE(S1716)) * 24) * 0.25</f>
        <v>11.693888888883521</v>
      </c>
      <c r="V1716">
        <v>0</v>
      </c>
      <c r="W1716">
        <v>4966</v>
      </c>
      <c r="X1716" t="s">
        <v>4472</v>
      </c>
    </row>
    <row r="1717" spans="1:24">
      <c r="A1717" t="s">
        <v>18</v>
      </c>
      <c r="B1717" t="s">
        <v>4473</v>
      </c>
      <c r="C1717" t="s">
        <v>647</v>
      </c>
      <c r="D1717" t="s">
        <v>466</v>
      </c>
      <c r="E1717" t="s">
        <v>648</v>
      </c>
      <c r="F1717" t="s">
        <v>649</v>
      </c>
      <c r="G1717" t="s">
        <v>249</v>
      </c>
      <c r="H1717" t="s">
        <v>516</v>
      </c>
      <c r="I1717">
        <v>28</v>
      </c>
      <c r="J1717">
        <v>-142</v>
      </c>
      <c r="K1717">
        <f t="shared" si="272"/>
        <v>7</v>
      </c>
      <c r="L1717">
        <f t="shared" si="275"/>
        <v>2003</v>
      </c>
      <c r="M1717" t="s">
        <v>4473</v>
      </c>
      <c r="N1717" s="153">
        <v>37768.334074074075</v>
      </c>
      <c r="O1717" s="153">
        <v>37768.454386574071</v>
      </c>
      <c r="P1717" s="153">
        <v>37768.664583333331</v>
      </c>
      <c r="Q1717" s="153">
        <v>37768.836736111109</v>
      </c>
      <c r="R1717" t="s">
        <v>516</v>
      </c>
      <c r="S1717" s="215">
        <f t="shared" si="273"/>
        <v>0.21019675926072523</v>
      </c>
      <c r="T1717" s="215">
        <f t="shared" si="274"/>
        <v>0.50266203703358769</v>
      </c>
      <c r="U1717">
        <f t="shared" si="276"/>
        <v>1.2611805555643514</v>
      </c>
      <c r="V1717">
        <v>0</v>
      </c>
      <c r="W1717">
        <v>4962</v>
      </c>
      <c r="X1717" t="s">
        <v>4474</v>
      </c>
    </row>
    <row r="1718" spans="1:24">
      <c r="A1718" t="s">
        <v>18</v>
      </c>
      <c r="B1718" t="s">
        <v>4475</v>
      </c>
      <c r="C1718" t="s">
        <v>647</v>
      </c>
      <c r="D1718" t="s">
        <v>466</v>
      </c>
      <c r="E1718" t="s">
        <v>648</v>
      </c>
      <c r="F1718" t="s">
        <v>649</v>
      </c>
      <c r="G1718" t="s">
        <v>249</v>
      </c>
      <c r="H1718" t="s">
        <v>516</v>
      </c>
      <c r="I1718">
        <v>28</v>
      </c>
      <c r="J1718">
        <v>-142</v>
      </c>
      <c r="K1718">
        <f t="shared" si="272"/>
        <v>7</v>
      </c>
      <c r="L1718">
        <f t="shared" si="275"/>
        <v>2003</v>
      </c>
      <c r="M1718" t="s">
        <v>4475</v>
      </c>
      <c r="N1718" s="153">
        <v>37766.90347222222</v>
      </c>
      <c r="O1718" s="153">
        <v>37767.039583333331</v>
      </c>
      <c r="P1718" s="153">
        <v>37767.21597222222</v>
      </c>
      <c r="Q1718" s="153">
        <v>37767.489583333336</v>
      </c>
      <c r="R1718" t="s">
        <v>516</v>
      </c>
      <c r="S1718" s="215">
        <f t="shared" si="273"/>
        <v>0.17638888888905058</v>
      </c>
      <c r="T1718" s="215">
        <f t="shared" si="274"/>
        <v>0.586111111115315</v>
      </c>
      <c r="U1718">
        <f t="shared" si="276"/>
        <v>1.0583333333343035</v>
      </c>
      <c r="V1718">
        <v>0</v>
      </c>
      <c r="W1718">
        <v>4962</v>
      </c>
      <c r="X1718" t="s">
        <v>4476</v>
      </c>
    </row>
    <row r="1719" spans="1:24">
      <c r="A1719" t="s">
        <v>18</v>
      </c>
      <c r="B1719" t="s">
        <v>4477</v>
      </c>
      <c r="C1719" t="s">
        <v>643</v>
      </c>
      <c r="D1719" t="s">
        <v>466</v>
      </c>
      <c r="E1719" t="s">
        <v>644</v>
      </c>
      <c r="F1719" t="s">
        <v>475</v>
      </c>
      <c r="G1719" t="s">
        <v>340</v>
      </c>
      <c r="H1719" t="s">
        <v>645</v>
      </c>
      <c r="I1719">
        <v>12.93</v>
      </c>
      <c r="J1719">
        <v>143.6</v>
      </c>
      <c r="K1719">
        <f t="shared" si="272"/>
        <v>54</v>
      </c>
      <c r="L1719">
        <f t="shared" si="275"/>
        <v>2003</v>
      </c>
      <c r="M1719" t="s">
        <v>4477</v>
      </c>
      <c r="N1719" s="153">
        <v>37743.482638888891</v>
      </c>
      <c r="O1719" s="153">
        <v>37743.662499999999</v>
      </c>
      <c r="P1719" s="153">
        <v>37744.54791666667</v>
      </c>
      <c r="Q1719" s="153">
        <v>37744.65902777778</v>
      </c>
      <c r="R1719" t="s">
        <v>4478</v>
      </c>
      <c r="S1719" s="215">
        <f t="shared" si="273"/>
        <v>0.88541666667151731</v>
      </c>
      <c r="T1719" s="215">
        <f t="shared" si="274"/>
        <v>1.1763888888890506</v>
      </c>
      <c r="U1719">
        <f t="shared" si="276"/>
        <v>5.3125000000291038</v>
      </c>
      <c r="V1719">
        <v>0</v>
      </c>
      <c r="W1719">
        <v>6501.69</v>
      </c>
      <c r="X1719" t="s">
        <v>4479</v>
      </c>
    </row>
    <row r="1720" spans="1:24">
      <c r="A1720" t="s">
        <v>18</v>
      </c>
      <c r="B1720" t="s">
        <v>4480</v>
      </c>
      <c r="C1720" t="s">
        <v>643</v>
      </c>
      <c r="D1720" t="s">
        <v>466</v>
      </c>
      <c r="E1720" t="s">
        <v>644</v>
      </c>
      <c r="F1720" t="s">
        <v>475</v>
      </c>
      <c r="G1720" t="s">
        <v>340</v>
      </c>
      <c r="H1720" t="s">
        <v>645</v>
      </c>
      <c r="I1720">
        <v>12.93</v>
      </c>
      <c r="J1720">
        <v>143.6</v>
      </c>
      <c r="K1720">
        <f t="shared" ref="K1720:K1751" si="277">INT(((180 + J1720) / 6) + 1)</f>
        <v>54</v>
      </c>
      <c r="L1720">
        <f t="shared" si="275"/>
        <v>2003</v>
      </c>
      <c r="M1720" t="s">
        <v>4480</v>
      </c>
      <c r="N1720" s="153">
        <v>37742.356944444444</v>
      </c>
      <c r="O1720" s="153">
        <v>37742.425694444442</v>
      </c>
      <c r="P1720" s="153">
        <v>37743.068055555559</v>
      </c>
      <c r="Q1720" s="153">
        <v>37743.138194444444</v>
      </c>
      <c r="R1720" t="s">
        <v>4481</v>
      </c>
      <c r="S1720" s="215">
        <f t="shared" si="273"/>
        <v>0.64236111111677019</v>
      </c>
      <c r="T1720" s="215">
        <f t="shared" si="274"/>
        <v>0.78125</v>
      </c>
      <c r="U1720">
        <f t="shared" si="276"/>
        <v>3.8541666667006211</v>
      </c>
      <c r="V1720">
        <v>0</v>
      </c>
      <c r="W1720">
        <v>3159.52</v>
      </c>
      <c r="X1720"/>
    </row>
    <row r="1721" spans="1:24">
      <c r="A1721" t="s">
        <v>18</v>
      </c>
      <c r="B1721" t="s">
        <v>4482</v>
      </c>
      <c r="C1721" t="s">
        <v>643</v>
      </c>
      <c r="D1721" t="s">
        <v>466</v>
      </c>
      <c r="E1721" t="s">
        <v>644</v>
      </c>
      <c r="F1721" t="s">
        <v>475</v>
      </c>
      <c r="G1721" t="s">
        <v>340</v>
      </c>
      <c r="H1721" t="s">
        <v>645</v>
      </c>
      <c r="I1721">
        <v>12.93</v>
      </c>
      <c r="J1721">
        <v>143.6</v>
      </c>
      <c r="K1721">
        <f t="shared" si="277"/>
        <v>54</v>
      </c>
      <c r="L1721">
        <f t="shared" si="275"/>
        <v>2003</v>
      </c>
      <c r="M1721" t="s">
        <v>4482</v>
      </c>
      <c r="N1721" s="153">
        <v>37740.580555555556</v>
      </c>
      <c r="O1721" s="153">
        <v>37740.640277777777</v>
      </c>
      <c r="P1721" s="153">
        <v>37742.045138888891</v>
      </c>
      <c r="Q1721" s="153">
        <v>37742.123611111114</v>
      </c>
      <c r="R1721" t="s">
        <v>4483</v>
      </c>
      <c r="S1721" s="215">
        <f t="shared" si="273"/>
        <v>1.4048611111138598</v>
      </c>
      <c r="T1721" s="215">
        <f t="shared" si="274"/>
        <v>1.5430555555576575</v>
      </c>
      <c r="U1721">
        <f t="shared" si="276"/>
        <v>8.4291666666831588</v>
      </c>
      <c r="V1721">
        <v>0</v>
      </c>
      <c r="W1721">
        <v>2862.62</v>
      </c>
      <c r="X1721" t="s">
        <v>4484</v>
      </c>
    </row>
    <row r="1722" spans="1:24">
      <c r="A1722" t="s">
        <v>18</v>
      </c>
      <c r="B1722" t="s">
        <v>4485</v>
      </c>
      <c r="C1722" t="s">
        <v>643</v>
      </c>
      <c r="D1722" t="s">
        <v>466</v>
      </c>
      <c r="E1722" t="s">
        <v>644</v>
      </c>
      <c r="F1722" t="s">
        <v>475</v>
      </c>
      <c r="G1722" t="s">
        <v>340</v>
      </c>
      <c r="H1722" t="s">
        <v>645</v>
      </c>
      <c r="I1722">
        <v>20</v>
      </c>
      <c r="J1722">
        <v>147</v>
      </c>
      <c r="K1722">
        <f t="shared" si="277"/>
        <v>55</v>
      </c>
      <c r="L1722">
        <f t="shared" si="275"/>
        <v>2003</v>
      </c>
      <c r="M1722" t="s">
        <v>4485</v>
      </c>
      <c r="N1722" s="153">
        <v>37738.272916666669</v>
      </c>
      <c r="O1722" s="153">
        <v>37738.336111111108</v>
      </c>
      <c r="P1722" s="153">
        <v>37739.336805555555</v>
      </c>
      <c r="Q1722" s="153">
        <v>37739.430555555555</v>
      </c>
      <c r="R1722" t="s">
        <v>4486</v>
      </c>
      <c r="S1722" s="215">
        <f t="shared" si="273"/>
        <v>1.0006944444467081</v>
      </c>
      <c r="T1722" s="215">
        <f t="shared" si="274"/>
        <v>1.1576388888861402</v>
      </c>
      <c r="U1722">
        <f t="shared" si="276"/>
        <v>6.0041666666802485</v>
      </c>
      <c r="V1722">
        <v>0</v>
      </c>
      <c r="W1722">
        <v>3019.24</v>
      </c>
      <c r="X1722"/>
    </row>
    <row r="1723" spans="1:24">
      <c r="A1723" t="s">
        <v>18</v>
      </c>
      <c r="B1723" t="s">
        <v>4487</v>
      </c>
      <c r="C1723" t="s">
        <v>643</v>
      </c>
      <c r="D1723" t="s">
        <v>466</v>
      </c>
      <c r="E1723" t="s">
        <v>644</v>
      </c>
      <c r="F1723" t="s">
        <v>475</v>
      </c>
      <c r="G1723" t="s">
        <v>340</v>
      </c>
      <c r="H1723" t="s">
        <v>645</v>
      </c>
      <c r="I1723">
        <v>20</v>
      </c>
      <c r="J1723">
        <v>147</v>
      </c>
      <c r="K1723">
        <f t="shared" si="277"/>
        <v>55</v>
      </c>
      <c r="L1723">
        <f t="shared" si="275"/>
        <v>2003</v>
      </c>
      <c r="M1723" t="s">
        <v>4487</v>
      </c>
      <c r="N1723" s="153">
        <v>37734.9375</v>
      </c>
      <c r="O1723" s="153">
        <v>37735.024305555555</v>
      </c>
      <c r="P1723" s="153">
        <v>37736.13958333333</v>
      </c>
      <c r="Q1723" s="153">
        <v>37736.87222222222</v>
      </c>
      <c r="R1723" t="s">
        <v>4488</v>
      </c>
      <c r="S1723" s="215">
        <f t="shared" si="273"/>
        <v>1.1152777777751908</v>
      </c>
      <c r="T1723" s="215">
        <f t="shared" si="274"/>
        <v>1.9347222222204437</v>
      </c>
      <c r="U1723">
        <f t="shared" si="276"/>
        <v>6.6916666666511446</v>
      </c>
      <c r="V1723">
        <v>0</v>
      </c>
      <c r="W1723">
        <v>3695.52</v>
      </c>
      <c r="X1723" t="s">
        <v>4489</v>
      </c>
    </row>
    <row r="1724" spans="1:24">
      <c r="A1724" t="s">
        <v>18</v>
      </c>
      <c r="B1724" t="s">
        <v>4490</v>
      </c>
      <c r="C1724" t="s">
        <v>643</v>
      </c>
      <c r="D1724" t="s">
        <v>466</v>
      </c>
      <c r="E1724" t="s">
        <v>644</v>
      </c>
      <c r="F1724" t="s">
        <v>475</v>
      </c>
      <c r="G1724" t="s">
        <v>340</v>
      </c>
      <c r="H1724" t="s">
        <v>645</v>
      </c>
      <c r="I1724">
        <v>20</v>
      </c>
      <c r="J1724">
        <v>147</v>
      </c>
      <c r="K1724">
        <f t="shared" si="277"/>
        <v>55</v>
      </c>
      <c r="L1724">
        <f t="shared" si="275"/>
        <v>2003</v>
      </c>
      <c r="M1724" t="s">
        <v>4490</v>
      </c>
      <c r="N1724" s="153">
        <v>37733.917361111111</v>
      </c>
      <c r="O1724" s="153">
        <v>37734.009722222225</v>
      </c>
      <c r="P1724" s="153">
        <v>37734.178472222222</v>
      </c>
      <c r="Q1724" s="153">
        <v>37734.376388888886</v>
      </c>
      <c r="R1724" t="s">
        <v>4488</v>
      </c>
      <c r="S1724" s="215">
        <f t="shared" si="273"/>
        <v>0.16874999999708962</v>
      </c>
      <c r="T1724" s="215">
        <f t="shared" si="274"/>
        <v>0.45902777777519077</v>
      </c>
      <c r="U1724">
        <f t="shared" si="276"/>
        <v>1.0124999999825377</v>
      </c>
      <c r="V1724">
        <v>0</v>
      </c>
      <c r="W1724">
        <v>3676.2800001999999</v>
      </c>
      <c r="X1724" t="s">
        <v>4491</v>
      </c>
    </row>
    <row r="1725" spans="1:24">
      <c r="A1725" t="s">
        <v>18</v>
      </c>
      <c r="B1725" t="s">
        <v>4492</v>
      </c>
      <c r="C1725" t="s">
        <v>643</v>
      </c>
      <c r="D1725" t="s">
        <v>466</v>
      </c>
      <c r="E1725" t="s">
        <v>644</v>
      </c>
      <c r="F1725" t="s">
        <v>475</v>
      </c>
      <c r="G1725" t="s">
        <v>340</v>
      </c>
      <c r="H1725" t="s">
        <v>645</v>
      </c>
      <c r="I1725">
        <v>20</v>
      </c>
      <c r="J1725">
        <v>147</v>
      </c>
      <c r="K1725">
        <f t="shared" si="277"/>
        <v>55</v>
      </c>
      <c r="L1725">
        <f t="shared" si="275"/>
        <v>2003</v>
      </c>
      <c r="M1725" t="s">
        <v>4492</v>
      </c>
      <c r="N1725" s="153">
        <v>37731.729861111111</v>
      </c>
      <c r="O1725" s="153">
        <v>37731.773611111108</v>
      </c>
      <c r="P1725" s="153">
        <v>37732.590277777781</v>
      </c>
      <c r="Q1725" s="153">
        <v>37732.645833333336</v>
      </c>
      <c r="R1725" t="s">
        <v>4493</v>
      </c>
      <c r="S1725" s="215">
        <f t="shared" si="273"/>
        <v>0.8166666666729725</v>
      </c>
      <c r="T1725" s="215">
        <f t="shared" si="274"/>
        <v>0.91597222222480923</v>
      </c>
      <c r="U1725">
        <f t="shared" si="276"/>
        <v>4.900000000037835</v>
      </c>
      <c r="V1725">
        <v>0</v>
      </c>
      <c r="W1725">
        <v>2039.0642029999999</v>
      </c>
      <c r="X1725"/>
    </row>
    <row r="1726" spans="1:24">
      <c r="A1726" t="s">
        <v>18</v>
      </c>
      <c r="B1726" t="s">
        <v>4494</v>
      </c>
      <c r="C1726" t="s">
        <v>643</v>
      </c>
      <c r="D1726" t="s">
        <v>466</v>
      </c>
      <c r="E1726" t="s">
        <v>644</v>
      </c>
      <c r="F1726" t="s">
        <v>475</v>
      </c>
      <c r="G1726" t="s">
        <v>340</v>
      </c>
      <c r="H1726" t="s">
        <v>645</v>
      </c>
      <c r="I1726">
        <v>20</v>
      </c>
      <c r="J1726">
        <v>147</v>
      </c>
      <c r="K1726">
        <f t="shared" si="277"/>
        <v>55</v>
      </c>
      <c r="L1726">
        <f t="shared" si="275"/>
        <v>2003</v>
      </c>
      <c r="M1726" t="s">
        <v>4494</v>
      </c>
      <c r="N1726" s="153">
        <v>37728.918749999997</v>
      </c>
      <c r="O1726" s="153">
        <v>37728.989583333336</v>
      </c>
      <c r="P1726" s="153">
        <v>37729.470833333333</v>
      </c>
      <c r="Q1726" s="153">
        <v>37729.53125</v>
      </c>
      <c r="R1726" t="s">
        <v>4495</v>
      </c>
      <c r="S1726" s="215">
        <f t="shared" si="273"/>
        <v>0.48124999999708962</v>
      </c>
      <c r="T1726" s="215">
        <f t="shared" si="274"/>
        <v>0.61250000000291038</v>
      </c>
      <c r="U1726">
        <f t="shared" si="276"/>
        <v>2.8874999999825377</v>
      </c>
      <c r="V1726">
        <v>0</v>
      </c>
      <c r="W1726">
        <v>2206.754289</v>
      </c>
      <c r="X1726"/>
    </row>
    <row r="1727" spans="1:24">
      <c r="A1727" t="s">
        <v>18</v>
      </c>
      <c r="B1727" t="s">
        <v>4496</v>
      </c>
      <c r="C1727" t="s">
        <v>643</v>
      </c>
      <c r="D1727" t="s">
        <v>466</v>
      </c>
      <c r="E1727" t="s">
        <v>644</v>
      </c>
      <c r="F1727" t="s">
        <v>475</v>
      </c>
      <c r="G1727" t="s">
        <v>340</v>
      </c>
      <c r="H1727" t="s">
        <v>645</v>
      </c>
      <c r="I1727">
        <v>20</v>
      </c>
      <c r="J1727">
        <v>147</v>
      </c>
      <c r="K1727">
        <f t="shared" si="277"/>
        <v>55</v>
      </c>
      <c r="L1727">
        <f t="shared" si="275"/>
        <v>2003</v>
      </c>
      <c r="M1727" t="s">
        <v>4496</v>
      </c>
      <c r="N1727" s="153">
        <v>37728.043055555558</v>
      </c>
      <c r="O1727" s="153">
        <v>37728.104166666664</v>
      </c>
      <c r="P1727" s="153">
        <v>37728.37777777778</v>
      </c>
      <c r="Q1727" s="153">
        <v>37728.421527777777</v>
      </c>
      <c r="R1727" t="s">
        <v>4497</v>
      </c>
      <c r="S1727" s="215">
        <f t="shared" si="273"/>
        <v>0.273611111115315</v>
      </c>
      <c r="T1727" s="215">
        <f t="shared" si="274"/>
        <v>0.37847222221898846</v>
      </c>
      <c r="U1727">
        <f t="shared" si="276"/>
        <v>1.64166666669189</v>
      </c>
      <c r="V1727">
        <v>0</v>
      </c>
      <c r="W1727">
        <v>1243.4895140000001</v>
      </c>
      <c r="X1727"/>
    </row>
    <row r="1728" spans="1:24">
      <c r="A1728" t="s">
        <v>18</v>
      </c>
      <c r="B1728" t="s">
        <v>4498</v>
      </c>
      <c r="C1728" t="s">
        <v>643</v>
      </c>
      <c r="D1728" t="s">
        <v>466</v>
      </c>
      <c r="E1728" t="s">
        <v>644</v>
      </c>
      <c r="F1728" t="s">
        <v>475</v>
      </c>
      <c r="G1728" t="s">
        <v>340</v>
      </c>
      <c r="H1728" t="s">
        <v>645</v>
      </c>
      <c r="I1728">
        <v>20</v>
      </c>
      <c r="J1728">
        <v>147</v>
      </c>
      <c r="K1728">
        <f t="shared" si="277"/>
        <v>55</v>
      </c>
      <c r="L1728">
        <f t="shared" si="275"/>
        <v>2003</v>
      </c>
      <c r="M1728" t="s">
        <v>4498</v>
      </c>
      <c r="N1728" s="153">
        <v>37727.48333333333</v>
      </c>
      <c r="O1728" s="153">
        <v>37727.493055555555</v>
      </c>
      <c r="P1728" s="153">
        <v>37727.493055555555</v>
      </c>
      <c r="Q1728" s="153">
        <v>37727.505555555559</v>
      </c>
      <c r="R1728" t="s">
        <v>4497</v>
      </c>
      <c r="S1728" s="215">
        <f t="shared" si="273"/>
        <v>0</v>
      </c>
      <c r="T1728" s="215">
        <f t="shared" si="274"/>
        <v>2.2222222229174804E-2</v>
      </c>
      <c r="U1728">
        <f t="shared" si="276"/>
        <v>0</v>
      </c>
      <c r="V1728">
        <v>0</v>
      </c>
      <c r="W1728" t="s">
        <v>395</v>
      </c>
      <c r="X1728" t="s">
        <v>4499</v>
      </c>
    </row>
    <row r="1729" spans="1:24">
      <c r="A1729" t="s">
        <v>18</v>
      </c>
      <c r="B1729" t="s">
        <v>4500</v>
      </c>
      <c r="C1729" t="s">
        <v>643</v>
      </c>
      <c r="D1729" t="s">
        <v>466</v>
      </c>
      <c r="E1729" t="s">
        <v>644</v>
      </c>
      <c r="F1729" t="s">
        <v>475</v>
      </c>
      <c r="G1729" t="s">
        <v>340</v>
      </c>
      <c r="H1729" t="s">
        <v>645</v>
      </c>
      <c r="I1729">
        <v>20</v>
      </c>
      <c r="J1729">
        <v>147</v>
      </c>
      <c r="K1729">
        <f t="shared" si="277"/>
        <v>55</v>
      </c>
      <c r="L1729">
        <f t="shared" si="275"/>
        <v>2003</v>
      </c>
      <c r="M1729" t="s">
        <v>4500</v>
      </c>
      <c r="N1729" s="153">
        <v>37726.449999999997</v>
      </c>
      <c r="O1729" s="153">
        <v>37726.513888888891</v>
      </c>
      <c r="P1729" s="153">
        <v>37727.21875</v>
      </c>
      <c r="Q1729" s="153">
        <v>37727.259722222225</v>
      </c>
      <c r="R1729" t="s">
        <v>4497</v>
      </c>
      <c r="S1729" s="215">
        <f t="shared" si="273"/>
        <v>0.70486111110949423</v>
      </c>
      <c r="T1729" s="215">
        <f t="shared" si="274"/>
        <v>0.80972222222771961</v>
      </c>
      <c r="U1729">
        <f t="shared" si="276"/>
        <v>4.2291666666569654</v>
      </c>
      <c r="V1729">
        <v>0</v>
      </c>
      <c r="W1729">
        <v>1243.4895140000001</v>
      </c>
      <c r="X1729"/>
    </row>
    <row r="1730" spans="1:24">
      <c r="A1730" t="s">
        <v>18</v>
      </c>
      <c r="B1730" t="s">
        <v>4501</v>
      </c>
      <c r="C1730" t="s">
        <v>643</v>
      </c>
      <c r="D1730" t="s">
        <v>466</v>
      </c>
      <c r="E1730" t="s">
        <v>644</v>
      </c>
      <c r="F1730" t="s">
        <v>475</v>
      </c>
      <c r="G1730" t="s">
        <v>340</v>
      </c>
      <c r="H1730" t="s">
        <v>645</v>
      </c>
      <c r="I1730">
        <v>20</v>
      </c>
      <c r="J1730">
        <v>147</v>
      </c>
      <c r="K1730">
        <f t="shared" si="277"/>
        <v>55</v>
      </c>
      <c r="L1730">
        <f t="shared" si="275"/>
        <v>2003</v>
      </c>
      <c r="M1730" t="s">
        <v>4501</v>
      </c>
      <c r="N1730" s="153">
        <v>37724.595138888886</v>
      </c>
      <c r="O1730" s="153">
        <v>37724.675694444442</v>
      </c>
      <c r="P1730" s="153">
        <v>37725.015972222223</v>
      </c>
      <c r="Q1730" s="153">
        <v>37725.083333333336</v>
      </c>
      <c r="R1730" t="s">
        <v>4495</v>
      </c>
      <c r="S1730" s="215">
        <f t="shared" si="273"/>
        <v>0.34027777778101154</v>
      </c>
      <c r="T1730" s="215">
        <f t="shared" si="274"/>
        <v>0.48819444444961846</v>
      </c>
      <c r="U1730">
        <f t="shared" si="276"/>
        <v>2.0416666666860692</v>
      </c>
      <c r="V1730">
        <v>0</v>
      </c>
      <c r="W1730">
        <v>2204.9112129999999</v>
      </c>
      <c r="X1730" t="s">
        <v>4502</v>
      </c>
    </row>
    <row r="1731" spans="1:24">
      <c r="A1731" t="s">
        <v>18</v>
      </c>
      <c r="B1731" t="s">
        <v>4503</v>
      </c>
      <c r="C1731" t="s">
        <v>643</v>
      </c>
      <c r="D1731" t="s">
        <v>466</v>
      </c>
      <c r="E1731" t="s">
        <v>644</v>
      </c>
      <c r="F1731" t="s">
        <v>475</v>
      </c>
      <c r="G1731" t="s">
        <v>340</v>
      </c>
      <c r="H1731" t="s">
        <v>645</v>
      </c>
      <c r="I1731">
        <v>20</v>
      </c>
      <c r="J1731">
        <v>147</v>
      </c>
      <c r="K1731">
        <f t="shared" si="277"/>
        <v>55</v>
      </c>
      <c r="L1731">
        <f t="shared" si="275"/>
        <v>2003</v>
      </c>
      <c r="M1731" t="s">
        <v>4503</v>
      </c>
      <c r="N1731" s="153">
        <v>37721.256249999999</v>
      </c>
      <c r="O1731" s="153">
        <v>37721.319444444445</v>
      </c>
      <c r="P1731" s="153">
        <v>37722.145833333336</v>
      </c>
      <c r="Q1731" s="153">
        <v>37722.265972222223</v>
      </c>
      <c r="R1731" t="s">
        <v>4504</v>
      </c>
      <c r="S1731" s="215">
        <f t="shared" si="273"/>
        <v>0.82638888889050577</v>
      </c>
      <c r="T1731" s="215">
        <f t="shared" si="274"/>
        <v>1.0097222222248092</v>
      </c>
      <c r="U1731">
        <f t="shared" si="276"/>
        <v>4.9583333333430346</v>
      </c>
      <c r="V1731">
        <v>0</v>
      </c>
      <c r="W1731">
        <v>3137.5955239999998</v>
      </c>
      <c r="X1731"/>
    </row>
    <row r="1732" spans="1:24">
      <c r="A1732" t="s">
        <v>18</v>
      </c>
      <c r="B1732" t="s">
        <v>4505</v>
      </c>
      <c r="C1732" t="s">
        <v>643</v>
      </c>
      <c r="D1732" t="s">
        <v>466</v>
      </c>
      <c r="E1732" t="s">
        <v>644</v>
      </c>
      <c r="F1732" t="s">
        <v>475</v>
      </c>
      <c r="G1732" t="s">
        <v>340</v>
      </c>
      <c r="H1732" t="s">
        <v>645</v>
      </c>
      <c r="I1732">
        <v>20</v>
      </c>
      <c r="J1732">
        <v>147</v>
      </c>
      <c r="K1732">
        <f t="shared" si="277"/>
        <v>55</v>
      </c>
      <c r="L1732">
        <f t="shared" si="275"/>
        <v>2003</v>
      </c>
      <c r="M1732" t="s">
        <v>4505</v>
      </c>
      <c r="N1732" s="153">
        <v>37719.879861111112</v>
      </c>
      <c r="O1732" s="153">
        <v>37719.979166666664</v>
      </c>
      <c r="P1732" s="153">
        <v>37720.526388888888</v>
      </c>
      <c r="Q1732" s="153">
        <v>37720.625</v>
      </c>
      <c r="R1732" t="s">
        <v>4506</v>
      </c>
      <c r="S1732" s="215">
        <f t="shared" si="273"/>
        <v>0.54722222222335404</v>
      </c>
      <c r="T1732" s="215">
        <f t="shared" si="274"/>
        <v>0.74513888888759539</v>
      </c>
      <c r="U1732">
        <f t="shared" si="276"/>
        <v>3.2833333333401242</v>
      </c>
      <c r="V1732">
        <v>0</v>
      </c>
      <c r="W1732">
        <v>3566.1259239999999</v>
      </c>
      <c r="X1732"/>
    </row>
    <row r="1733" spans="1:24">
      <c r="A1733" t="s">
        <v>18</v>
      </c>
      <c r="B1733" t="s">
        <v>4507</v>
      </c>
      <c r="C1733" t="s">
        <v>643</v>
      </c>
      <c r="D1733" t="s">
        <v>466</v>
      </c>
      <c r="E1733" t="s">
        <v>644</v>
      </c>
      <c r="F1733" t="s">
        <v>475</v>
      </c>
      <c r="G1733" t="s">
        <v>340</v>
      </c>
      <c r="H1733" t="s">
        <v>645</v>
      </c>
      <c r="I1733">
        <v>20</v>
      </c>
      <c r="J1733">
        <v>147</v>
      </c>
      <c r="K1733">
        <f t="shared" si="277"/>
        <v>55</v>
      </c>
      <c r="L1733">
        <f t="shared" si="275"/>
        <v>2003</v>
      </c>
      <c r="M1733" t="s">
        <v>4507</v>
      </c>
      <c r="N1733" s="153">
        <v>37719.424305555556</v>
      </c>
      <c r="O1733" s="153">
        <v>37719.47152777778</v>
      </c>
      <c r="P1733" s="153">
        <v>37719.47152777778</v>
      </c>
      <c r="Q1733" s="153">
        <v>37719.518750000003</v>
      </c>
      <c r="R1733" t="s">
        <v>4506</v>
      </c>
      <c r="S1733" s="215">
        <f t="shared" si="273"/>
        <v>0</v>
      </c>
      <c r="T1733" s="215">
        <f t="shared" si="274"/>
        <v>9.4444444446708076E-2</v>
      </c>
      <c r="U1733">
        <f t="shared" si="276"/>
        <v>0</v>
      </c>
      <c r="V1733">
        <v>0</v>
      </c>
      <c r="W1733" t="s">
        <v>395</v>
      </c>
      <c r="X1733" t="s">
        <v>4508</v>
      </c>
    </row>
    <row r="1734" spans="1:24">
      <c r="A1734" t="s">
        <v>18</v>
      </c>
      <c r="B1734" t="s">
        <v>4509</v>
      </c>
      <c r="C1734" t="s">
        <v>643</v>
      </c>
      <c r="D1734" t="s">
        <v>466</v>
      </c>
      <c r="E1734" t="s">
        <v>644</v>
      </c>
      <c r="F1734" t="s">
        <v>475</v>
      </c>
      <c r="G1734" t="s">
        <v>340</v>
      </c>
      <c r="H1734" t="s">
        <v>645</v>
      </c>
      <c r="I1734">
        <v>20</v>
      </c>
      <c r="J1734">
        <v>147</v>
      </c>
      <c r="K1734">
        <f t="shared" si="277"/>
        <v>55</v>
      </c>
      <c r="L1734">
        <f t="shared" si="275"/>
        <v>2003</v>
      </c>
      <c r="M1734" t="s">
        <v>4509</v>
      </c>
      <c r="N1734" s="153">
        <v>37700.376388888886</v>
      </c>
      <c r="O1734" s="153">
        <v>37700.451388888891</v>
      </c>
      <c r="P1734" s="153">
        <v>37701.269444444442</v>
      </c>
      <c r="Q1734" s="153">
        <v>37701.352777777778</v>
      </c>
      <c r="R1734" t="s">
        <v>4486</v>
      </c>
      <c r="S1734" s="215">
        <f t="shared" si="273"/>
        <v>0.81805555555183673</v>
      </c>
      <c r="T1734" s="215">
        <f t="shared" si="274"/>
        <v>0.97638888889196096</v>
      </c>
      <c r="U1734">
        <f t="shared" si="276"/>
        <v>4.9083333333110204</v>
      </c>
      <c r="V1734">
        <v>0</v>
      </c>
      <c r="W1734">
        <v>2988.3785200000002</v>
      </c>
      <c r="X1734" t="s">
        <v>4510</v>
      </c>
    </row>
    <row r="1735" spans="1:24">
      <c r="A1735" t="s">
        <v>18</v>
      </c>
      <c r="B1735" t="s">
        <v>4511</v>
      </c>
      <c r="C1735" t="s">
        <v>643</v>
      </c>
      <c r="D1735" t="s">
        <v>466</v>
      </c>
      <c r="E1735" t="s">
        <v>644</v>
      </c>
      <c r="F1735" t="s">
        <v>475</v>
      </c>
      <c r="G1735" t="s">
        <v>340</v>
      </c>
      <c r="H1735" t="s">
        <v>645</v>
      </c>
      <c r="I1735">
        <v>20</v>
      </c>
      <c r="J1735">
        <v>147</v>
      </c>
      <c r="K1735">
        <f t="shared" si="277"/>
        <v>55</v>
      </c>
      <c r="L1735">
        <f t="shared" si="275"/>
        <v>2003</v>
      </c>
      <c r="M1735" t="s">
        <v>4511</v>
      </c>
      <c r="N1735" s="153">
        <v>37699.737500000003</v>
      </c>
      <c r="O1735" s="153">
        <v>37699.827777777777</v>
      </c>
      <c r="P1735" s="153">
        <v>37700.0625</v>
      </c>
      <c r="Q1735" s="153">
        <v>37700.212500000001</v>
      </c>
      <c r="R1735" t="s">
        <v>4486</v>
      </c>
      <c r="S1735" s="215">
        <f t="shared" si="273"/>
        <v>0.23472222222335404</v>
      </c>
      <c r="T1735" s="215">
        <f t="shared" si="274"/>
        <v>0.47499999999854481</v>
      </c>
      <c r="U1735">
        <f t="shared" si="276"/>
        <v>1.4083333333401242</v>
      </c>
      <c r="V1735">
        <v>0</v>
      </c>
      <c r="W1735">
        <v>2984.800213</v>
      </c>
      <c r="X1735" t="s">
        <v>4512</v>
      </c>
    </row>
    <row r="1736" spans="1:24">
      <c r="A1736" t="s">
        <v>18</v>
      </c>
      <c r="B1736" t="s">
        <v>4513</v>
      </c>
      <c r="C1736" t="s">
        <v>643</v>
      </c>
      <c r="D1736" t="s">
        <v>466</v>
      </c>
      <c r="E1736" t="s">
        <v>644</v>
      </c>
      <c r="F1736" t="s">
        <v>475</v>
      </c>
      <c r="G1736" t="s">
        <v>340</v>
      </c>
      <c r="H1736" t="s">
        <v>645</v>
      </c>
      <c r="I1736">
        <v>20</v>
      </c>
      <c r="J1736">
        <v>147</v>
      </c>
      <c r="K1736">
        <f t="shared" si="277"/>
        <v>55</v>
      </c>
      <c r="L1736">
        <f t="shared" si="275"/>
        <v>2003</v>
      </c>
      <c r="M1736" t="s">
        <v>4513</v>
      </c>
      <c r="N1736" s="153">
        <v>37698.65625</v>
      </c>
      <c r="O1736" s="153">
        <v>37698.770138888889</v>
      </c>
      <c r="P1736" s="153">
        <v>37699.357638888891</v>
      </c>
      <c r="Q1736" s="153">
        <v>37699.450694444444</v>
      </c>
      <c r="R1736" t="s">
        <v>4486</v>
      </c>
      <c r="S1736" s="215">
        <f t="shared" si="273"/>
        <v>0.58750000000145519</v>
      </c>
      <c r="T1736" s="215">
        <f t="shared" si="274"/>
        <v>0.79444444444379769</v>
      </c>
      <c r="U1736">
        <f t="shared" si="276"/>
        <v>3.5250000000087311</v>
      </c>
      <c r="V1736">
        <v>0</v>
      </c>
      <c r="W1736">
        <v>3027.5065020000002</v>
      </c>
      <c r="X1736" t="s">
        <v>4510</v>
      </c>
    </row>
    <row r="1737" spans="1:24">
      <c r="A1737" t="s">
        <v>18</v>
      </c>
      <c r="B1737" t="s">
        <v>4514</v>
      </c>
      <c r="C1737" t="s">
        <v>620</v>
      </c>
      <c r="D1737" t="s">
        <v>466</v>
      </c>
      <c r="E1737" t="s">
        <v>621</v>
      </c>
      <c r="F1737" t="s">
        <v>622</v>
      </c>
      <c r="G1737" t="s">
        <v>249</v>
      </c>
      <c r="H1737" t="s">
        <v>250</v>
      </c>
      <c r="I1737">
        <v>18.75</v>
      </c>
      <c r="J1737">
        <v>-155.5</v>
      </c>
      <c r="K1737">
        <f t="shared" si="277"/>
        <v>5</v>
      </c>
      <c r="L1737">
        <f t="shared" si="275"/>
        <v>2002</v>
      </c>
      <c r="M1737" t="s">
        <v>4514</v>
      </c>
      <c r="N1737" s="153">
        <v>37570.626388888886</v>
      </c>
      <c r="O1737" s="153">
        <v>37570.675694444442</v>
      </c>
      <c r="P1737" s="153">
        <v>37571.049305555556</v>
      </c>
      <c r="Q1737" s="153">
        <v>37571.084027777775</v>
      </c>
      <c r="R1737" t="s">
        <v>4515</v>
      </c>
      <c r="S1737" s="215">
        <f t="shared" si="273"/>
        <v>0.37361111111385981</v>
      </c>
      <c r="T1737" s="215">
        <f t="shared" si="274"/>
        <v>0.45763888888905058</v>
      </c>
      <c r="U1737">
        <f t="shared" si="276"/>
        <v>2.2416666666831588</v>
      </c>
      <c r="V1737">
        <v>0</v>
      </c>
      <c r="W1737">
        <v>1984.0878379999999</v>
      </c>
      <c r="X1737" t="s">
        <v>4516</v>
      </c>
    </row>
    <row r="1738" spans="1:24">
      <c r="A1738" t="s">
        <v>18</v>
      </c>
      <c r="B1738" t="s">
        <v>4517</v>
      </c>
      <c r="C1738" t="s">
        <v>620</v>
      </c>
      <c r="D1738" t="s">
        <v>466</v>
      </c>
      <c r="E1738" t="s">
        <v>621</v>
      </c>
      <c r="F1738" t="s">
        <v>622</v>
      </c>
      <c r="G1738" t="s">
        <v>249</v>
      </c>
      <c r="H1738" t="s">
        <v>250</v>
      </c>
      <c r="I1738">
        <v>18.75</v>
      </c>
      <c r="J1738">
        <v>-155.5</v>
      </c>
      <c r="K1738">
        <f t="shared" si="277"/>
        <v>5</v>
      </c>
      <c r="L1738">
        <f t="shared" si="275"/>
        <v>2002</v>
      </c>
      <c r="M1738" t="s">
        <v>4517</v>
      </c>
      <c r="N1738" s="153">
        <v>37569.685416666667</v>
      </c>
      <c r="O1738" s="153">
        <v>37569.777777777781</v>
      </c>
      <c r="P1738" s="153">
        <v>37570.357638888891</v>
      </c>
      <c r="Q1738" s="153">
        <v>37570.430555555555</v>
      </c>
      <c r="R1738" t="s">
        <v>4518</v>
      </c>
      <c r="S1738" s="215">
        <f t="shared" si="273"/>
        <v>0.57986111110949423</v>
      </c>
      <c r="T1738" s="215">
        <f t="shared" si="274"/>
        <v>0.74513888888759539</v>
      </c>
      <c r="U1738">
        <f t="shared" si="276"/>
        <v>3.4791666666569654</v>
      </c>
      <c r="V1738">
        <v>0</v>
      </c>
      <c r="W1738">
        <v>3586.9386490000002</v>
      </c>
      <c r="X1738" t="s">
        <v>4519</v>
      </c>
    </row>
    <row r="1739" spans="1:24">
      <c r="A1739" t="s">
        <v>18</v>
      </c>
      <c r="B1739" t="s">
        <v>4520</v>
      </c>
      <c r="C1739" t="s">
        <v>620</v>
      </c>
      <c r="D1739" t="s">
        <v>466</v>
      </c>
      <c r="E1739" t="s">
        <v>621</v>
      </c>
      <c r="F1739" t="s">
        <v>622</v>
      </c>
      <c r="G1739" t="s">
        <v>249</v>
      </c>
      <c r="H1739" t="s">
        <v>250</v>
      </c>
      <c r="I1739">
        <v>18.75</v>
      </c>
      <c r="J1739">
        <v>-155.5</v>
      </c>
      <c r="K1739">
        <f t="shared" si="277"/>
        <v>5</v>
      </c>
      <c r="L1739">
        <f t="shared" si="275"/>
        <v>2002</v>
      </c>
      <c r="M1739" t="s">
        <v>4520</v>
      </c>
      <c r="N1739" s="153">
        <v>37568.263194444444</v>
      </c>
      <c r="O1739" s="153">
        <v>37568.36041666667</v>
      </c>
      <c r="P1739" s="153">
        <v>37569.20208333333</v>
      </c>
      <c r="Q1739" s="153">
        <v>37569.290972222225</v>
      </c>
      <c r="R1739" t="s">
        <v>4518</v>
      </c>
      <c r="S1739" s="215">
        <f t="shared" si="273"/>
        <v>0.84166666665987577</v>
      </c>
      <c r="T1739" s="215">
        <f t="shared" si="274"/>
        <v>1.0277777777810115</v>
      </c>
      <c r="U1739">
        <f t="shared" si="276"/>
        <v>5.0499999999592546</v>
      </c>
      <c r="V1739">
        <v>0</v>
      </c>
      <c r="W1739">
        <v>4663.5204199999998</v>
      </c>
      <c r="X1739" t="s">
        <v>4521</v>
      </c>
    </row>
    <row r="1740" spans="1:24">
      <c r="A1740" t="s">
        <v>18</v>
      </c>
      <c r="B1740" t="s">
        <v>4522</v>
      </c>
      <c r="C1740" t="s">
        <v>620</v>
      </c>
      <c r="D1740" t="s">
        <v>466</v>
      </c>
      <c r="E1740" t="s">
        <v>621</v>
      </c>
      <c r="F1740" t="s">
        <v>622</v>
      </c>
      <c r="G1740" t="s">
        <v>249</v>
      </c>
      <c r="H1740" t="s">
        <v>250</v>
      </c>
      <c r="I1740">
        <v>18.75</v>
      </c>
      <c r="J1740">
        <v>-155.5</v>
      </c>
      <c r="K1740">
        <f t="shared" si="277"/>
        <v>5</v>
      </c>
      <c r="L1740">
        <f t="shared" si="275"/>
        <v>2002</v>
      </c>
      <c r="M1740" t="s">
        <v>4522</v>
      </c>
      <c r="N1740" s="153">
        <v>37566.976388888892</v>
      </c>
      <c r="O1740" s="153">
        <v>37567.063194444447</v>
      </c>
      <c r="P1740" s="153">
        <v>37567.78125</v>
      </c>
      <c r="Q1740" s="153">
        <v>37567.859027777777</v>
      </c>
      <c r="R1740" t="s">
        <v>4518</v>
      </c>
      <c r="S1740" s="215">
        <f t="shared" si="273"/>
        <v>0.71805555555329192</v>
      </c>
      <c r="T1740" s="215">
        <f t="shared" si="274"/>
        <v>0.882638888884685</v>
      </c>
      <c r="U1740">
        <f t="shared" si="276"/>
        <v>4.3083333333197515</v>
      </c>
      <c r="V1740">
        <v>0</v>
      </c>
      <c r="W1740">
        <v>4079.7899160000002</v>
      </c>
      <c r="X1740" t="s">
        <v>4523</v>
      </c>
    </row>
    <row r="1741" spans="1:24">
      <c r="A1741" t="s">
        <v>18</v>
      </c>
      <c r="B1741" t="s">
        <v>4524</v>
      </c>
      <c r="C1741" t="s">
        <v>620</v>
      </c>
      <c r="D1741" t="s">
        <v>466</v>
      </c>
      <c r="E1741" t="s">
        <v>621</v>
      </c>
      <c r="F1741" t="s">
        <v>622</v>
      </c>
      <c r="G1741" t="s">
        <v>249</v>
      </c>
      <c r="H1741" t="s">
        <v>250</v>
      </c>
      <c r="I1741">
        <v>18.75</v>
      </c>
      <c r="J1741">
        <v>-155.5</v>
      </c>
      <c r="K1741">
        <f t="shared" si="277"/>
        <v>5</v>
      </c>
      <c r="L1741">
        <f t="shared" si="275"/>
        <v>2002</v>
      </c>
      <c r="M1741" t="s">
        <v>4524</v>
      </c>
      <c r="N1741" s="153">
        <v>37566.178472222222</v>
      </c>
      <c r="O1741" s="153">
        <v>37566.213194444441</v>
      </c>
      <c r="P1741" s="153">
        <v>37566.388888888891</v>
      </c>
      <c r="Q1741" s="153">
        <v>37566.444444444445</v>
      </c>
      <c r="R1741" t="s">
        <v>4525</v>
      </c>
      <c r="S1741" s="215">
        <f t="shared" si="273"/>
        <v>0.17569444444961846</v>
      </c>
      <c r="T1741" s="215">
        <f t="shared" si="274"/>
        <v>0.26597222222335404</v>
      </c>
      <c r="U1741">
        <f t="shared" si="276"/>
        <v>1.0541666666977108</v>
      </c>
      <c r="V1741">
        <v>0</v>
      </c>
      <c r="W1741">
        <v>1200.2478639999999</v>
      </c>
      <c r="X1741" t="s">
        <v>4526</v>
      </c>
    </row>
    <row r="1742" spans="1:24">
      <c r="A1742" t="s">
        <v>18</v>
      </c>
      <c r="B1742" t="s">
        <v>4527</v>
      </c>
      <c r="C1742" t="s">
        <v>620</v>
      </c>
      <c r="D1742" t="s">
        <v>466</v>
      </c>
      <c r="E1742" t="s">
        <v>621</v>
      </c>
      <c r="F1742" t="s">
        <v>622</v>
      </c>
      <c r="G1742" t="s">
        <v>249</v>
      </c>
      <c r="H1742" t="s">
        <v>250</v>
      </c>
      <c r="I1742">
        <v>18.75</v>
      </c>
      <c r="J1742">
        <v>-155.5</v>
      </c>
      <c r="K1742">
        <f t="shared" si="277"/>
        <v>5</v>
      </c>
      <c r="L1742">
        <f t="shared" ref="L1742:L1765" si="278">YEAR(N1742)</f>
        <v>2002</v>
      </c>
      <c r="M1742" t="s">
        <v>4527</v>
      </c>
      <c r="N1742" s="153">
        <v>37565.597222222219</v>
      </c>
      <c r="O1742" s="153">
        <v>37565.760416666664</v>
      </c>
      <c r="P1742" s="153">
        <v>37565.875</v>
      </c>
      <c r="Q1742" s="153">
        <v>37565.927777777775</v>
      </c>
      <c r="R1742" t="s">
        <v>4525</v>
      </c>
      <c r="S1742" s="215">
        <f t="shared" si="273"/>
        <v>0.11458333333575865</v>
      </c>
      <c r="T1742" s="215">
        <f t="shared" si="274"/>
        <v>0.33055555555620231</v>
      </c>
      <c r="U1742">
        <f t="shared" si="276"/>
        <v>0.68750000001455192</v>
      </c>
      <c r="V1742">
        <v>0</v>
      </c>
      <c r="W1742">
        <v>1209.9562269999999</v>
      </c>
      <c r="X1742" t="s">
        <v>4528</v>
      </c>
    </row>
    <row r="1743" spans="1:24">
      <c r="A1743" t="s">
        <v>18</v>
      </c>
      <c r="B1743" t="s">
        <v>4529</v>
      </c>
      <c r="C1743" t="s">
        <v>620</v>
      </c>
      <c r="D1743" t="s">
        <v>466</v>
      </c>
      <c r="E1743" t="s">
        <v>621</v>
      </c>
      <c r="F1743" t="s">
        <v>622</v>
      </c>
      <c r="G1743" t="s">
        <v>249</v>
      </c>
      <c r="H1743" t="s">
        <v>250</v>
      </c>
      <c r="I1743">
        <v>18.75</v>
      </c>
      <c r="J1743">
        <v>-155.5</v>
      </c>
      <c r="K1743">
        <f t="shared" si="277"/>
        <v>5</v>
      </c>
      <c r="L1743">
        <f t="shared" si="278"/>
        <v>2002</v>
      </c>
      <c r="M1743" t="s">
        <v>4529</v>
      </c>
      <c r="N1743" s="153">
        <v>37564.675694444442</v>
      </c>
      <c r="O1743" s="153">
        <v>37564.711805555555</v>
      </c>
      <c r="P1743" s="153">
        <v>37565.322916666664</v>
      </c>
      <c r="Q1743" s="153">
        <v>37565.350694444445</v>
      </c>
      <c r="R1743" t="s">
        <v>4518</v>
      </c>
      <c r="S1743" s="215">
        <f t="shared" si="273"/>
        <v>0.61111111110949423</v>
      </c>
      <c r="T1743" s="215">
        <f t="shared" si="274"/>
        <v>0.67500000000291038</v>
      </c>
      <c r="U1743">
        <f t="shared" si="276"/>
        <v>3.6666666666569654</v>
      </c>
      <c r="V1743">
        <v>0</v>
      </c>
      <c r="W1743">
        <v>1382.943053</v>
      </c>
      <c r="X1743" t="s">
        <v>4530</v>
      </c>
    </row>
    <row r="1744" spans="1:24">
      <c r="A1744" t="s">
        <v>18</v>
      </c>
      <c r="B1744" t="s">
        <v>4531</v>
      </c>
      <c r="C1744" t="s">
        <v>620</v>
      </c>
      <c r="D1744" t="s">
        <v>466</v>
      </c>
      <c r="E1744" t="s">
        <v>621</v>
      </c>
      <c r="F1744" t="s">
        <v>622</v>
      </c>
      <c r="G1744" t="s">
        <v>249</v>
      </c>
      <c r="H1744" t="s">
        <v>250</v>
      </c>
      <c r="I1744">
        <v>18.75</v>
      </c>
      <c r="J1744">
        <v>-155.5</v>
      </c>
      <c r="K1744">
        <f t="shared" si="277"/>
        <v>5</v>
      </c>
      <c r="L1744">
        <f t="shared" si="278"/>
        <v>2002</v>
      </c>
      <c r="M1744" t="s">
        <v>4531</v>
      </c>
      <c r="N1744" s="153">
        <v>37563.393055555556</v>
      </c>
      <c r="O1744" s="153">
        <v>37563.463194444441</v>
      </c>
      <c r="P1744" s="153">
        <v>37563.991666666669</v>
      </c>
      <c r="Q1744" s="153">
        <v>37564.034722222219</v>
      </c>
      <c r="R1744" t="s">
        <v>4518</v>
      </c>
      <c r="S1744" s="215">
        <f t="shared" si="273"/>
        <v>0.52847222222771961</v>
      </c>
      <c r="T1744" s="215">
        <f t="shared" si="274"/>
        <v>0.64166666666278616</v>
      </c>
      <c r="U1744">
        <f t="shared" si="276"/>
        <v>3.1708333333663177</v>
      </c>
      <c r="V1744">
        <v>0</v>
      </c>
      <c r="W1744">
        <v>2237.0204709999998</v>
      </c>
      <c r="X1744" t="s">
        <v>4530</v>
      </c>
    </row>
    <row r="1745" spans="1:24">
      <c r="A1745" t="s">
        <v>18</v>
      </c>
      <c r="B1745" t="s">
        <v>4532</v>
      </c>
      <c r="C1745" t="s">
        <v>620</v>
      </c>
      <c r="D1745" t="s">
        <v>466</v>
      </c>
      <c r="E1745" t="s">
        <v>621</v>
      </c>
      <c r="F1745" t="s">
        <v>622</v>
      </c>
      <c r="G1745" t="s">
        <v>249</v>
      </c>
      <c r="H1745" t="s">
        <v>250</v>
      </c>
      <c r="I1745">
        <v>18.75</v>
      </c>
      <c r="J1745">
        <v>-155.5</v>
      </c>
      <c r="K1745">
        <f t="shared" si="277"/>
        <v>5</v>
      </c>
      <c r="L1745">
        <f t="shared" si="278"/>
        <v>2002</v>
      </c>
      <c r="M1745" t="s">
        <v>4532</v>
      </c>
      <c r="N1745" s="153">
        <v>37562.17083333333</v>
      </c>
      <c r="O1745" s="153">
        <v>37562.208333333336</v>
      </c>
      <c r="P1745" s="153">
        <v>37562.572916666664</v>
      </c>
      <c r="Q1745" s="153">
        <v>37562.664583333331</v>
      </c>
      <c r="R1745" t="s">
        <v>4533</v>
      </c>
      <c r="S1745" s="215">
        <f t="shared" si="273"/>
        <v>0.36458333332848269</v>
      </c>
      <c r="T1745" s="215">
        <f t="shared" si="274"/>
        <v>0.49375000000145519</v>
      </c>
      <c r="U1745">
        <f t="shared" si="276"/>
        <v>2.1874999999708962</v>
      </c>
      <c r="V1745">
        <v>0</v>
      </c>
      <c r="W1745">
        <v>1251.6303640000001</v>
      </c>
      <c r="X1745" t="s">
        <v>4534</v>
      </c>
    </row>
    <row r="1746" spans="1:24">
      <c r="A1746" t="s">
        <v>18</v>
      </c>
      <c r="B1746" t="s">
        <v>4535</v>
      </c>
      <c r="C1746" t="s">
        <v>620</v>
      </c>
      <c r="D1746" t="s">
        <v>466</v>
      </c>
      <c r="E1746" t="s">
        <v>621</v>
      </c>
      <c r="F1746" t="s">
        <v>622</v>
      </c>
      <c r="G1746" t="s">
        <v>249</v>
      </c>
      <c r="H1746" t="s">
        <v>250</v>
      </c>
      <c r="I1746">
        <v>18.75</v>
      </c>
      <c r="J1746">
        <v>-155.5</v>
      </c>
      <c r="K1746">
        <f t="shared" si="277"/>
        <v>5</v>
      </c>
      <c r="L1746">
        <f t="shared" si="278"/>
        <v>2002</v>
      </c>
      <c r="M1746" t="s">
        <v>4535</v>
      </c>
      <c r="N1746" s="153">
        <v>37561.632638888892</v>
      </c>
      <c r="O1746" s="153">
        <v>37561.665972222225</v>
      </c>
      <c r="P1746" s="153">
        <v>37562.047222222223</v>
      </c>
      <c r="Q1746" s="153">
        <v>37562.083333333336</v>
      </c>
      <c r="R1746" t="s">
        <v>4536</v>
      </c>
      <c r="S1746" s="215">
        <f t="shared" si="273"/>
        <v>0.38124999999854481</v>
      </c>
      <c r="T1746" s="215">
        <f t="shared" si="274"/>
        <v>0.45069444444379769</v>
      </c>
      <c r="U1746">
        <f t="shared" si="276"/>
        <v>2.2874999999912689</v>
      </c>
      <c r="V1746">
        <v>0</v>
      </c>
      <c r="W1746">
        <v>1076.961544</v>
      </c>
      <c r="X1746" t="s">
        <v>4537</v>
      </c>
    </row>
    <row r="1747" spans="1:24">
      <c r="A1747" t="s">
        <v>18</v>
      </c>
      <c r="B1747" t="s">
        <v>4538</v>
      </c>
      <c r="C1747" t="s">
        <v>620</v>
      </c>
      <c r="D1747" t="s">
        <v>466</v>
      </c>
      <c r="E1747" t="s">
        <v>621</v>
      </c>
      <c r="F1747" t="s">
        <v>622</v>
      </c>
      <c r="G1747" t="s">
        <v>249</v>
      </c>
      <c r="H1747" t="s">
        <v>250</v>
      </c>
      <c r="I1747">
        <v>18.75</v>
      </c>
      <c r="J1747">
        <v>-155.5</v>
      </c>
      <c r="K1747">
        <f t="shared" si="277"/>
        <v>5</v>
      </c>
      <c r="L1747">
        <f t="shared" si="278"/>
        <v>2002</v>
      </c>
      <c r="M1747" t="s">
        <v>4538</v>
      </c>
      <c r="N1747" s="153">
        <v>37560.383333333331</v>
      </c>
      <c r="O1747" s="153">
        <v>37560.440972222219</v>
      </c>
      <c r="P1747" s="153">
        <v>37560.760416666664</v>
      </c>
      <c r="Q1747" s="153">
        <v>37560.815972222219</v>
      </c>
      <c r="R1747" t="s">
        <v>4539</v>
      </c>
      <c r="S1747" s="215">
        <f t="shared" si="273"/>
        <v>0.31944444444525288</v>
      </c>
      <c r="T1747" s="215">
        <f t="shared" si="274"/>
        <v>0.43263888888759539</v>
      </c>
      <c r="U1747">
        <f t="shared" si="276"/>
        <v>1.9166666666715173</v>
      </c>
      <c r="V1747">
        <v>0</v>
      </c>
      <c r="W1747">
        <v>2415.7930350000001</v>
      </c>
      <c r="X1747" t="s">
        <v>4530</v>
      </c>
    </row>
    <row r="1748" spans="1:24">
      <c r="A1748" t="s">
        <v>18</v>
      </c>
      <c r="B1748" t="s">
        <v>4540</v>
      </c>
      <c r="C1748" t="s">
        <v>620</v>
      </c>
      <c r="D1748" t="s">
        <v>466</v>
      </c>
      <c r="E1748" t="s">
        <v>621</v>
      </c>
      <c r="F1748" t="s">
        <v>622</v>
      </c>
      <c r="G1748" t="s">
        <v>249</v>
      </c>
      <c r="H1748" t="s">
        <v>250</v>
      </c>
      <c r="I1748">
        <v>18.75</v>
      </c>
      <c r="J1748">
        <v>-155.5</v>
      </c>
      <c r="K1748">
        <f t="shared" si="277"/>
        <v>5</v>
      </c>
      <c r="L1748">
        <f t="shared" si="278"/>
        <v>2002</v>
      </c>
      <c r="M1748" t="s">
        <v>4540</v>
      </c>
      <c r="N1748" s="153">
        <v>37559.455555555556</v>
      </c>
      <c r="O1748" s="153">
        <v>37559.5</v>
      </c>
      <c r="P1748" s="153">
        <v>37560.01458333333</v>
      </c>
      <c r="Q1748" s="153">
        <v>37560.046527777777</v>
      </c>
      <c r="R1748" t="s">
        <v>4536</v>
      </c>
      <c r="S1748" s="215">
        <f t="shared" si="273"/>
        <v>0.51458333332993789</v>
      </c>
      <c r="T1748" s="215">
        <f t="shared" si="274"/>
        <v>0.59097222222044365</v>
      </c>
      <c r="U1748">
        <f t="shared" si="276"/>
        <v>3.0874999999796273</v>
      </c>
      <c r="V1748">
        <v>0</v>
      </c>
      <c r="W1748">
        <v>1920.8875</v>
      </c>
      <c r="X1748" t="s">
        <v>4530</v>
      </c>
    </row>
    <row r="1749" spans="1:24">
      <c r="A1749" t="s">
        <v>18</v>
      </c>
      <c r="B1749" t="s">
        <v>4541</v>
      </c>
      <c r="C1749" t="s">
        <v>620</v>
      </c>
      <c r="D1749" t="s">
        <v>466</v>
      </c>
      <c r="E1749" t="s">
        <v>621</v>
      </c>
      <c r="F1749" t="s">
        <v>622</v>
      </c>
      <c r="G1749" t="s">
        <v>249</v>
      </c>
      <c r="H1749" t="s">
        <v>250</v>
      </c>
      <c r="I1749">
        <v>18.75</v>
      </c>
      <c r="J1749">
        <v>-155.5</v>
      </c>
      <c r="K1749">
        <f t="shared" si="277"/>
        <v>5</v>
      </c>
      <c r="L1749">
        <f t="shared" si="278"/>
        <v>2002</v>
      </c>
      <c r="M1749" t="s">
        <v>4541</v>
      </c>
      <c r="N1749" s="153">
        <v>37558.376388888886</v>
      </c>
      <c r="O1749" s="153">
        <v>37558.409722222219</v>
      </c>
      <c r="P1749" s="153">
        <v>37558.988194444442</v>
      </c>
      <c r="Q1749" s="153">
        <v>37559.024305555555</v>
      </c>
      <c r="R1749" t="s">
        <v>4533</v>
      </c>
      <c r="S1749" s="215">
        <f t="shared" si="273"/>
        <v>0.57847222222335404</v>
      </c>
      <c r="T1749" s="215">
        <f t="shared" si="274"/>
        <v>0.64791666666860692</v>
      </c>
      <c r="U1749">
        <f t="shared" si="276"/>
        <v>3.4708333333401242</v>
      </c>
      <c r="V1749">
        <v>0</v>
      </c>
      <c r="W1749">
        <v>1120.3103779999999</v>
      </c>
      <c r="X1749" t="s">
        <v>4542</v>
      </c>
    </row>
    <row r="1750" spans="1:24">
      <c r="A1750" t="s">
        <v>18</v>
      </c>
      <c r="B1750" t="s">
        <v>4543</v>
      </c>
      <c r="C1750" t="s">
        <v>620</v>
      </c>
      <c r="D1750" t="s">
        <v>466</v>
      </c>
      <c r="E1750" t="s">
        <v>621</v>
      </c>
      <c r="F1750" t="s">
        <v>622</v>
      </c>
      <c r="G1750" t="s">
        <v>249</v>
      </c>
      <c r="H1750" t="s">
        <v>250</v>
      </c>
      <c r="I1750">
        <v>18.75</v>
      </c>
      <c r="J1750">
        <v>-155.5</v>
      </c>
      <c r="K1750">
        <f t="shared" si="277"/>
        <v>5</v>
      </c>
      <c r="L1750">
        <f t="shared" si="278"/>
        <v>2002</v>
      </c>
      <c r="M1750" t="s">
        <v>4543</v>
      </c>
      <c r="N1750" s="153">
        <v>37556.199999999997</v>
      </c>
      <c r="O1750" s="153">
        <v>37556.284722222219</v>
      </c>
      <c r="P1750" s="153">
        <v>37557.000694444447</v>
      </c>
      <c r="Q1750" s="153">
        <v>37557.038194444445</v>
      </c>
      <c r="R1750" t="s">
        <v>4533</v>
      </c>
      <c r="S1750" s="215">
        <f t="shared" si="273"/>
        <v>0.71597222222771961</v>
      </c>
      <c r="T1750" s="215">
        <f t="shared" si="274"/>
        <v>0.83819444444816327</v>
      </c>
      <c r="U1750">
        <f t="shared" si="276"/>
        <v>4.2958333333663177</v>
      </c>
      <c r="V1750">
        <v>0</v>
      </c>
      <c r="W1750">
        <v>1454.063177</v>
      </c>
      <c r="X1750" t="s">
        <v>4544</v>
      </c>
    </row>
    <row r="1751" spans="1:24">
      <c r="A1751" t="s">
        <v>18</v>
      </c>
      <c r="B1751" t="s">
        <v>4545</v>
      </c>
      <c r="C1751" t="s">
        <v>617</v>
      </c>
      <c r="D1751" t="s">
        <v>488</v>
      </c>
      <c r="E1751" t="s">
        <v>618</v>
      </c>
      <c r="F1751" t="s">
        <v>4431</v>
      </c>
      <c r="G1751" t="s">
        <v>273</v>
      </c>
      <c r="H1751" t="s">
        <v>292</v>
      </c>
      <c r="I1751">
        <v>45.83</v>
      </c>
      <c r="J1751">
        <v>-125.13</v>
      </c>
      <c r="K1751">
        <f t="shared" si="277"/>
        <v>10</v>
      </c>
      <c r="L1751">
        <f t="shared" si="278"/>
        <v>2002</v>
      </c>
      <c r="M1751" t="s">
        <v>4545</v>
      </c>
      <c r="N1751" s="153">
        <v>37521.048611111109</v>
      </c>
      <c r="O1751" s="153">
        <v>37521.145833333336</v>
      </c>
      <c r="P1751" s="153">
        <v>37521.580555555556</v>
      </c>
      <c r="Q1751" s="153">
        <v>37521.674305555556</v>
      </c>
      <c r="R1751" t="s">
        <v>4440</v>
      </c>
      <c r="S1751" s="215">
        <f t="shared" si="273"/>
        <v>0.43472222222044365</v>
      </c>
      <c r="T1751" s="215">
        <f t="shared" si="274"/>
        <v>0.62569444444670808</v>
      </c>
      <c r="U1751">
        <f t="shared" si="276"/>
        <v>2.6083333333226619</v>
      </c>
      <c r="V1751">
        <v>0</v>
      </c>
      <c r="W1751">
        <v>2600</v>
      </c>
      <c r="X1751" t="s">
        <v>4546</v>
      </c>
    </row>
    <row r="1752" spans="1:24">
      <c r="A1752" t="s">
        <v>18</v>
      </c>
      <c r="B1752" t="s">
        <v>4547</v>
      </c>
      <c r="C1752" t="s">
        <v>617</v>
      </c>
      <c r="D1752" t="s">
        <v>488</v>
      </c>
      <c r="E1752" t="s">
        <v>618</v>
      </c>
      <c r="F1752" t="s">
        <v>4431</v>
      </c>
      <c r="G1752" t="s">
        <v>273</v>
      </c>
      <c r="H1752" t="s">
        <v>292</v>
      </c>
      <c r="I1752">
        <v>47.95</v>
      </c>
      <c r="J1752">
        <v>-129.1</v>
      </c>
      <c r="K1752">
        <f t="shared" ref="K1752:K1762" si="279">INT(((180 + J1752) / 6) + 1)</f>
        <v>9</v>
      </c>
      <c r="L1752">
        <f t="shared" si="278"/>
        <v>2002</v>
      </c>
      <c r="M1752" t="s">
        <v>4547</v>
      </c>
      <c r="N1752" s="153">
        <v>37519.125</v>
      </c>
      <c r="O1752" s="153">
        <v>37519.181944444441</v>
      </c>
      <c r="P1752" s="153">
        <v>37520.643750000003</v>
      </c>
      <c r="Q1752" s="153">
        <v>37520.736111111109</v>
      </c>
      <c r="R1752" t="s">
        <v>2678</v>
      </c>
      <c r="S1752" s="215">
        <f t="shared" si="273"/>
        <v>1.4618055555620231</v>
      </c>
      <c r="T1752" s="215">
        <f t="shared" si="274"/>
        <v>1.6111111111094942</v>
      </c>
      <c r="U1752">
        <f t="shared" si="276"/>
        <v>8.7708333333721384</v>
      </c>
      <c r="V1752">
        <v>0</v>
      </c>
      <c r="W1752">
        <v>2210</v>
      </c>
      <c r="X1752" t="s">
        <v>4546</v>
      </c>
    </row>
    <row r="1753" spans="1:24">
      <c r="A1753" t="s">
        <v>18</v>
      </c>
      <c r="B1753" t="s">
        <v>4548</v>
      </c>
      <c r="C1753" t="s">
        <v>617</v>
      </c>
      <c r="D1753" t="s">
        <v>488</v>
      </c>
      <c r="E1753" t="s">
        <v>618</v>
      </c>
      <c r="F1753" t="s">
        <v>4431</v>
      </c>
      <c r="G1753" t="s">
        <v>273</v>
      </c>
      <c r="H1753" t="s">
        <v>292</v>
      </c>
      <c r="I1753">
        <v>47.95</v>
      </c>
      <c r="J1753">
        <v>-129.1</v>
      </c>
      <c r="K1753">
        <f t="shared" si="279"/>
        <v>9</v>
      </c>
      <c r="L1753">
        <f t="shared" si="278"/>
        <v>2002</v>
      </c>
      <c r="M1753" t="s">
        <v>4548</v>
      </c>
      <c r="N1753" s="153">
        <v>37516.59097222222</v>
      </c>
      <c r="O1753" s="153">
        <v>37516.652083333334</v>
      </c>
      <c r="P1753" s="153">
        <v>37517.727083333331</v>
      </c>
      <c r="Q1753" s="153">
        <v>37517.815972222219</v>
      </c>
      <c r="R1753" t="s">
        <v>2678</v>
      </c>
      <c r="S1753" s="215">
        <f t="shared" si="273"/>
        <v>1.0749999999970896</v>
      </c>
      <c r="T1753" s="215">
        <f t="shared" si="274"/>
        <v>1.2249999999985448</v>
      </c>
      <c r="U1753">
        <f t="shared" si="276"/>
        <v>6.4499999999825377</v>
      </c>
      <c r="V1753">
        <v>0</v>
      </c>
      <c r="W1753">
        <v>2210</v>
      </c>
      <c r="X1753" t="s">
        <v>4546</v>
      </c>
    </row>
    <row r="1754" spans="1:24">
      <c r="A1754" t="s">
        <v>18</v>
      </c>
      <c r="B1754" t="s">
        <v>4549</v>
      </c>
      <c r="C1754" t="s">
        <v>617</v>
      </c>
      <c r="D1754" t="s">
        <v>488</v>
      </c>
      <c r="E1754" t="s">
        <v>618</v>
      </c>
      <c r="F1754" t="s">
        <v>4431</v>
      </c>
      <c r="G1754" t="s">
        <v>273</v>
      </c>
      <c r="H1754" t="s">
        <v>292</v>
      </c>
      <c r="I1754">
        <v>47.95</v>
      </c>
      <c r="J1754">
        <v>-129.1</v>
      </c>
      <c r="K1754">
        <f t="shared" si="279"/>
        <v>9</v>
      </c>
      <c r="L1754">
        <f t="shared" si="278"/>
        <v>2002</v>
      </c>
      <c r="M1754" t="s">
        <v>4549</v>
      </c>
      <c r="N1754" s="153">
        <v>37515.693055555559</v>
      </c>
      <c r="O1754" s="153">
        <v>37515.752083333333</v>
      </c>
      <c r="P1754" s="153">
        <v>37515.779861111114</v>
      </c>
      <c r="Q1754" s="153">
        <v>37515.82708333333</v>
      </c>
      <c r="R1754" t="s">
        <v>2678</v>
      </c>
      <c r="S1754" s="215">
        <f t="shared" si="273"/>
        <v>2.7777777781011537E-2</v>
      </c>
      <c r="T1754" s="215">
        <f t="shared" si="274"/>
        <v>0.1340277777708252</v>
      </c>
      <c r="U1754">
        <f t="shared" si="276"/>
        <v>0.16666666668606922</v>
      </c>
      <c r="V1754">
        <v>0</v>
      </c>
      <c r="W1754">
        <v>2210</v>
      </c>
      <c r="X1754" t="s">
        <v>4546</v>
      </c>
    </row>
    <row r="1755" spans="1:24">
      <c r="A1755" t="s">
        <v>18</v>
      </c>
      <c r="B1755" t="s">
        <v>4550</v>
      </c>
      <c r="C1755" t="s">
        <v>617</v>
      </c>
      <c r="D1755" t="s">
        <v>488</v>
      </c>
      <c r="E1755" t="s">
        <v>618</v>
      </c>
      <c r="F1755" t="s">
        <v>4431</v>
      </c>
      <c r="G1755" t="s">
        <v>273</v>
      </c>
      <c r="H1755" t="s">
        <v>292</v>
      </c>
      <c r="I1755">
        <v>45.83</v>
      </c>
      <c r="J1755">
        <v>-125.13</v>
      </c>
      <c r="K1755">
        <f t="shared" si="279"/>
        <v>10</v>
      </c>
      <c r="L1755">
        <f t="shared" si="278"/>
        <v>2002</v>
      </c>
      <c r="M1755" t="s">
        <v>4550</v>
      </c>
      <c r="N1755" s="153">
        <v>37513.590277777781</v>
      </c>
      <c r="O1755" s="153">
        <v>37513.631249999999</v>
      </c>
      <c r="P1755" s="153">
        <v>37515.037499999999</v>
      </c>
      <c r="Q1755" s="153">
        <v>37515.083333333336</v>
      </c>
      <c r="R1755" t="s">
        <v>1558</v>
      </c>
      <c r="S1755" s="215">
        <f t="shared" si="273"/>
        <v>1.40625</v>
      </c>
      <c r="T1755" s="215">
        <f t="shared" si="274"/>
        <v>1.4930555555547471</v>
      </c>
      <c r="U1755">
        <f t="shared" si="276"/>
        <v>8.4375</v>
      </c>
      <c r="V1755">
        <v>0</v>
      </c>
      <c r="W1755">
        <v>1540</v>
      </c>
      <c r="X1755" t="s">
        <v>4546</v>
      </c>
    </row>
    <row r="1756" spans="1:24">
      <c r="A1756" t="s">
        <v>18</v>
      </c>
      <c r="B1756" t="s">
        <v>4551</v>
      </c>
      <c r="C1756" t="s">
        <v>617</v>
      </c>
      <c r="D1756" t="s">
        <v>488</v>
      </c>
      <c r="E1756" t="s">
        <v>618</v>
      </c>
      <c r="F1756" t="s">
        <v>4431</v>
      </c>
      <c r="G1756" t="s">
        <v>273</v>
      </c>
      <c r="H1756" t="s">
        <v>292</v>
      </c>
      <c r="I1756">
        <v>45.83</v>
      </c>
      <c r="J1756">
        <v>-125.13</v>
      </c>
      <c r="K1756">
        <f t="shared" si="279"/>
        <v>10</v>
      </c>
      <c r="L1756">
        <f t="shared" si="278"/>
        <v>2002</v>
      </c>
      <c r="M1756" t="s">
        <v>4551</v>
      </c>
      <c r="N1756" s="153">
        <v>37510.886805555558</v>
      </c>
      <c r="O1756" s="153">
        <v>37510.953472222223</v>
      </c>
      <c r="P1756" s="153">
        <v>37512.611805555556</v>
      </c>
      <c r="Q1756" s="153">
        <v>37512.688194444447</v>
      </c>
      <c r="R1756" t="s">
        <v>4440</v>
      </c>
      <c r="S1756" s="215">
        <f t="shared" si="273"/>
        <v>1.6583333333328483</v>
      </c>
      <c r="T1756" s="215">
        <f t="shared" si="274"/>
        <v>1.8013888888890506</v>
      </c>
      <c r="U1756">
        <f t="shared" si="276"/>
        <v>9.9499999999970896</v>
      </c>
      <c r="V1756">
        <v>0</v>
      </c>
      <c r="W1756">
        <v>2600</v>
      </c>
      <c r="X1756" t="s">
        <v>4546</v>
      </c>
    </row>
    <row r="1757" spans="1:24">
      <c r="A1757" t="s">
        <v>23</v>
      </c>
      <c r="B1757" t="s">
        <v>4552</v>
      </c>
      <c r="C1757" t="s">
        <v>617</v>
      </c>
      <c r="D1757" t="s">
        <v>488</v>
      </c>
      <c r="E1757" t="s">
        <v>618</v>
      </c>
      <c r="F1757" t="s">
        <v>4431</v>
      </c>
      <c r="G1757" t="s">
        <v>273</v>
      </c>
      <c r="H1757" t="s">
        <v>292</v>
      </c>
      <c r="I1757">
        <v>45.83</v>
      </c>
      <c r="J1757">
        <v>-125.13</v>
      </c>
      <c r="K1757">
        <f t="shared" si="279"/>
        <v>10</v>
      </c>
      <c r="L1757">
        <f t="shared" si="278"/>
        <v>2002</v>
      </c>
      <c r="M1757" t="s">
        <v>4552</v>
      </c>
      <c r="N1757" s="153">
        <v>37507.592361111114</v>
      </c>
      <c r="O1757" s="153">
        <v>37507.662499999999</v>
      </c>
      <c r="P1757" s="153">
        <v>37509.899305555555</v>
      </c>
      <c r="Q1757" s="153">
        <v>37509.991666666669</v>
      </c>
      <c r="R1757" t="s">
        <v>4553</v>
      </c>
      <c r="S1757" s="215">
        <f t="shared" si="273"/>
        <v>2.2368055555562023</v>
      </c>
      <c r="T1757" s="215">
        <f t="shared" si="274"/>
        <v>2.3993055555547471</v>
      </c>
      <c r="U1757">
        <f t="shared" si="276"/>
        <v>13.420833333337214</v>
      </c>
      <c r="V1757">
        <v>0</v>
      </c>
      <c r="W1757">
        <v>2600</v>
      </c>
      <c r="X1757" t="s">
        <v>4546</v>
      </c>
    </row>
    <row r="1758" spans="1:24">
      <c r="A1758" t="s">
        <v>23</v>
      </c>
      <c r="B1758" t="s">
        <v>4554</v>
      </c>
      <c r="C1758" t="s">
        <v>617</v>
      </c>
      <c r="D1758" t="s">
        <v>488</v>
      </c>
      <c r="E1758" t="s">
        <v>618</v>
      </c>
      <c r="F1758" t="s">
        <v>4431</v>
      </c>
      <c r="G1758" t="s">
        <v>273</v>
      </c>
      <c r="H1758" t="s">
        <v>292</v>
      </c>
      <c r="I1758">
        <v>45.83</v>
      </c>
      <c r="J1758">
        <v>-125.13</v>
      </c>
      <c r="K1758">
        <f t="shared" si="279"/>
        <v>10</v>
      </c>
      <c r="L1758">
        <f t="shared" si="278"/>
        <v>2002</v>
      </c>
      <c r="M1758" t="s">
        <v>4554</v>
      </c>
      <c r="N1758" s="153">
        <v>37505.462500000001</v>
      </c>
      <c r="O1758" s="153">
        <v>37505.542361111111</v>
      </c>
      <c r="P1758" s="153">
        <v>37506.875</v>
      </c>
      <c r="Q1758" s="153">
        <v>37506.969444444447</v>
      </c>
      <c r="R1758" t="s">
        <v>4440</v>
      </c>
      <c r="S1758" s="215">
        <f t="shared" si="273"/>
        <v>1.3326388888890506</v>
      </c>
      <c r="T1758" s="215">
        <f t="shared" si="274"/>
        <v>1.5069444444452529</v>
      </c>
      <c r="U1758">
        <f t="shared" si="276"/>
        <v>7.9958333333343035</v>
      </c>
      <c r="V1758">
        <v>0</v>
      </c>
      <c r="W1758">
        <v>2600</v>
      </c>
      <c r="X1758" t="s">
        <v>4546</v>
      </c>
    </row>
    <row r="1759" spans="1:24">
      <c r="A1759" t="s">
        <v>23</v>
      </c>
      <c r="B1759" t="s">
        <v>4555</v>
      </c>
      <c r="C1759" t="s">
        <v>617</v>
      </c>
      <c r="D1759" t="s">
        <v>488</v>
      </c>
      <c r="E1759" t="s">
        <v>618</v>
      </c>
      <c r="F1759" t="s">
        <v>4431</v>
      </c>
      <c r="G1759" t="s">
        <v>273</v>
      </c>
      <c r="H1759" t="s">
        <v>292</v>
      </c>
      <c r="I1759">
        <v>45.83</v>
      </c>
      <c r="J1759">
        <v>-125.13</v>
      </c>
      <c r="K1759">
        <f t="shared" si="279"/>
        <v>10</v>
      </c>
      <c r="L1759">
        <f t="shared" si="278"/>
        <v>2002</v>
      </c>
      <c r="M1759" t="s">
        <v>4555</v>
      </c>
      <c r="N1759" s="153">
        <v>37503.72152777778</v>
      </c>
      <c r="O1759" s="153">
        <v>37503.798611111109</v>
      </c>
      <c r="P1759" s="153">
        <v>37504.381944444445</v>
      </c>
      <c r="Q1759" s="153">
        <v>37504.457638888889</v>
      </c>
      <c r="R1759" t="s">
        <v>4440</v>
      </c>
      <c r="S1759" s="215">
        <f t="shared" si="273"/>
        <v>0.58333333333575865</v>
      </c>
      <c r="T1759" s="215">
        <f t="shared" si="274"/>
        <v>0.73611111110949423</v>
      </c>
      <c r="U1759">
        <f t="shared" si="276"/>
        <v>3.5000000000145519</v>
      </c>
      <c r="V1759">
        <v>0</v>
      </c>
      <c r="W1759">
        <v>2600</v>
      </c>
      <c r="X1759" t="s">
        <v>4546</v>
      </c>
    </row>
    <row r="1760" spans="1:24">
      <c r="A1760" t="s">
        <v>23</v>
      </c>
      <c r="B1760" t="s">
        <v>4556</v>
      </c>
      <c r="C1760" t="s">
        <v>617</v>
      </c>
      <c r="D1760" t="s">
        <v>488</v>
      </c>
      <c r="E1760" t="s">
        <v>618</v>
      </c>
      <c r="F1760" t="s">
        <v>4431</v>
      </c>
      <c r="G1760" t="s">
        <v>273</v>
      </c>
      <c r="H1760" t="s">
        <v>292</v>
      </c>
      <c r="I1760">
        <v>45.83</v>
      </c>
      <c r="J1760">
        <v>-125.13</v>
      </c>
      <c r="K1760">
        <f t="shared" si="279"/>
        <v>10</v>
      </c>
      <c r="L1760">
        <f t="shared" si="278"/>
        <v>2002</v>
      </c>
      <c r="M1760" t="s">
        <v>4556</v>
      </c>
      <c r="N1760" s="153">
        <v>37502.890277777777</v>
      </c>
      <c r="O1760" s="153">
        <v>37502.95416666667</v>
      </c>
      <c r="P1760" s="153">
        <v>37503.359722222223</v>
      </c>
      <c r="Q1760" s="153">
        <v>37503.436111111114</v>
      </c>
      <c r="R1760" t="s">
        <v>4557</v>
      </c>
      <c r="S1760" s="215">
        <f t="shared" si="273"/>
        <v>0.40555555555329192</v>
      </c>
      <c r="T1760" s="215">
        <f t="shared" si="274"/>
        <v>0.54583333333721384</v>
      </c>
      <c r="U1760">
        <f t="shared" si="276"/>
        <v>2.4333333333197515</v>
      </c>
      <c r="V1760">
        <v>0</v>
      </c>
      <c r="W1760">
        <v>2650</v>
      </c>
      <c r="X1760" t="s">
        <v>4546</v>
      </c>
    </row>
    <row r="1761" spans="1:24">
      <c r="A1761" t="s">
        <v>23</v>
      </c>
      <c r="B1761" t="s">
        <v>4558</v>
      </c>
      <c r="C1761" t="s">
        <v>617</v>
      </c>
      <c r="D1761" t="s">
        <v>488</v>
      </c>
      <c r="E1761" t="s">
        <v>618</v>
      </c>
      <c r="F1761" t="s">
        <v>4431</v>
      </c>
      <c r="G1761" t="s">
        <v>273</v>
      </c>
      <c r="H1761" t="s">
        <v>292</v>
      </c>
      <c r="I1761">
        <v>45.83</v>
      </c>
      <c r="J1761">
        <v>-125.13</v>
      </c>
      <c r="K1761">
        <f t="shared" si="279"/>
        <v>10</v>
      </c>
      <c r="L1761">
        <f t="shared" si="278"/>
        <v>2002</v>
      </c>
      <c r="M1761" t="s">
        <v>4558</v>
      </c>
      <c r="N1761" s="153">
        <v>37499.845833333333</v>
      </c>
      <c r="O1761" s="153">
        <v>37499.935416666667</v>
      </c>
      <c r="P1761" s="153">
        <v>37501.181944444441</v>
      </c>
      <c r="Q1761" s="153">
        <v>37501.255555555559</v>
      </c>
      <c r="R1761" t="s">
        <v>4557</v>
      </c>
      <c r="S1761" s="215">
        <f t="shared" si="273"/>
        <v>1.2465277777737356</v>
      </c>
      <c r="T1761" s="215">
        <f t="shared" si="274"/>
        <v>1.4097222222262644</v>
      </c>
      <c r="U1761">
        <f t="shared" si="276"/>
        <v>7.4791666666424135</v>
      </c>
      <c r="V1761">
        <v>0</v>
      </c>
      <c r="W1761">
        <v>2650</v>
      </c>
      <c r="X1761" t="s">
        <v>4559</v>
      </c>
    </row>
    <row r="1762" spans="1:24">
      <c r="A1762" t="s">
        <v>23</v>
      </c>
      <c r="B1762" t="s">
        <v>4560</v>
      </c>
      <c r="C1762" t="s">
        <v>608</v>
      </c>
      <c r="D1762" t="s">
        <v>488</v>
      </c>
      <c r="E1762" t="s">
        <v>609</v>
      </c>
      <c r="F1762" t="s">
        <v>610</v>
      </c>
      <c r="G1762" t="s">
        <v>273</v>
      </c>
      <c r="H1762" t="s">
        <v>611</v>
      </c>
      <c r="I1762">
        <v>45.83</v>
      </c>
      <c r="J1762">
        <v>-125.13</v>
      </c>
      <c r="K1762">
        <f t="shared" si="279"/>
        <v>10</v>
      </c>
      <c r="L1762">
        <f t="shared" si="278"/>
        <v>2002</v>
      </c>
      <c r="M1762" t="s">
        <v>4560</v>
      </c>
      <c r="N1762" s="153">
        <v>37459.65902777778</v>
      </c>
      <c r="O1762" s="153">
        <v>37459.718055555553</v>
      </c>
      <c r="P1762" s="153">
        <v>37460.022222222222</v>
      </c>
      <c r="Q1762" s="153">
        <v>37460.072916666664</v>
      </c>
      <c r="R1762" t="s">
        <v>4561</v>
      </c>
      <c r="S1762" s="215">
        <f t="shared" si="273"/>
        <v>0.30416666666860692</v>
      </c>
      <c r="T1762" s="215">
        <f t="shared" si="274"/>
        <v>0.413888888884685</v>
      </c>
      <c r="U1762">
        <f t="shared" si="276"/>
        <v>1.8250000000116415</v>
      </c>
      <c r="V1762">
        <v>0</v>
      </c>
      <c r="W1762">
        <v>1650</v>
      </c>
      <c r="X1762" t="s">
        <v>4562</v>
      </c>
    </row>
    <row r="1763" spans="1:24">
      <c r="A1763" t="s">
        <v>23</v>
      </c>
      <c r="B1763" t="s">
        <v>4563</v>
      </c>
      <c r="C1763" t="s">
        <v>781</v>
      </c>
      <c r="D1763" t="s">
        <v>488</v>
      </c>
      <c r="E1763" t="s">
        <v>782</v>
      </c>
      <c r="F1763" t="s">
        <v>783</v>
      </c>
      <c r="G1763" t="s">
        <v>206</v>
      </c>
      <c r="H1763" t="s">
        <v>3888</v>
      </c>
      <c r="I1763">
        <v>9.5</v>
      </c>
      <c r="J1763">
        <v>-104</v>
      </c>
      <c r="K1763">
        <v>13</v>
      </c>
      <c r="L1763">
        <f t="shared" si="278"/>
        <v>2007</v>
      </c>
      <c r="M1763" t="s">
        <v>4563</v>
      </c>
      <c r="N1763" t="s">
        <v>4564</v>
      </c>
      <c r="O1763" t="s">
        <v>4565</v>
      </c>
      <c r="P1763" t="s">
        <v>4566</v>
      </c>
      <c r="Q1763" t="s">
        <v>4567</v>
      </c>
      <c r="R1763" t="s">
        <v>3905</v>
      </c>
      <c r="S1763" s="215">
        <f t="shared" si="273"/>
        <v>3.8069444444481633</v>
      </c>
      <c r="T1763" s="215">
        <f t="shared" si="274"/>
        <v>4.0118055555576575</v>
      </c>
      <c r="U1763">
        <f t="shared" si="276"/>
        <v>22.84166666668898</v>
      </c>
      <c r="V1763"/>
      <c r="W1763">
        <v>0</v>
      </c>
      <c r="X1763" t="s">
        <v>4568</v>
      </c>
    </row>
    <row r="1764" spans="1:24">
      <c r="A1764" t="s">
        <v>23</v>
      </c>
      <c r="B1764" t="s">
        <v>4569</v>
      </c>
      <c r="C1764" t="s">
        <v>781</v>
      </c>
      <c r="D1764" t="s">
        <v>488</v>
      </c>
      <c r="E1764" t="s">
        <v>782</v>
      </c>
      <c r="F1764" t="s">
        <v>783</v>
      </c>
      <c r="G1764" t="s">
        <v>206</v>
      </c>
      <c r="H1764" t="s">
        <v>3888</v>
      </c>
      <c r="I1764">
        <v>9.5</v>
      </c>
      <c r="J1764">
        <v>-104</v>
      </c>
      <c r="K1764">
        <v>13</v>
      </c>
      <c r="L1764">
        <f t="shared" si="278"/>
        <v>2007</v>
      </c>
      <c r="M1764" t="s">
        <v>4569</v>
      </c>
      <c r="N1764" t="s">
        <v>4570</v>
      </c>
      <c r="O1764" t="s">
        <v>4571</v>
      </c>
      <c r="P1764" t="s">
        <v>4572</v>
      </c>
      <c r="Q1764" t="s">
        <v>4573</v>
      </c>
      <c r="R1764" t="s">
        <v>3905</v>
      </c>
      <c r="S1764" s="215">
        <f t="shared" si="273"/>
        <v>0.42638888888905058</v>
      </c>
      <c r="T1764" s="215">
        <f t="shared" si="274"/>
        <v>0.68923611110949423</v>
      </c>
      <c r="U1764">
        <f t="shared" si="276"/>
        <v>2.5583333333343035</v>
      </c>
      <c r="V1764"/>
      <c r="W1764">
        <v>0</v>
      </c>
      <c r="X1764" t="s">
        <v>4574</v>
      </c>
    </row>
    <row r="1765" spans="1:24">
      <c r="A1765" t="s">
        <v>23</v>
      </c>
      <c r="B1765" t="s">
        <v>4575</v>
      </c>
      <c r="C1765" t="s">
        <v>781</v>
      </c>
      <c r="D1765" t="s">
        <v>488</v>
      </c>
      <c r="E1765" t="s">
        <v>782</v>
      </c>
      <c r="F1765" t="s">
        <v>783</v>
      </c>
      <c r="G1765" t="s">
        <v>206</v>
      </c>
      <c r="H1765" t="s">
        <v>3888</v>
      </c>
      <c r="I1765">
        <v>9.5</v>
      </c>
      <c r="J1765">
        <v>-104</v>
      </c>
      <c r="K1765">
        <v>13</v>
      </c>
      <c r="L1765">
        <f t="shared" si="278"/>
        <v>2007</v>
      </c>
      <c r="M1765" t="s">
        <v>4575</v>
      </c>
      <c r="N1765" t="s">
        <v>4576</v>
      </c>
      <c r="O1765" t="s">
        <v>4577</v>
      </c>
      <c r="P1765" t="s">
        <v>4578</v>
      </c>
      <c r="Q1765" t="s">
        <v>4579</v>
      </c>
      <c r="R1765" t="s">
        <v>4580</v>
      </c>
      <c r="S1765" s="215">
        <f t="shared" si="273"/>
        <v>1.4444444444452529</v>
      </c>
      <c r="T1765" s="215">
        <f t="shared" si="274"/>
        <v>1.7402777777751908</v>
      </c>
      <c r="U1765">
        <f t="shared" si="276"/>
        <v>8.6666666666715173</v>
      </c>
      <c r="V1765"/>
      <c r="W1765">
        <v>0</v>
      </c>
      <c r="X1765" t="s">
        <v>4574</v>
      </c>
    </row>
    <row r="1766" spans="1:24">
      <c r="A1766" t="s">
        <v>23</v>
      </c>
      <c r="B1766" t="s">
        <v>4581</v>
      </c>
      <c r="C1766" t="s">
        <v>740</v>
      </c>
      <c r="D1766" t="s">
        <v>466</v>
      </c>
      <c r="E1766" t="s">
        <v>741</v>
      </c>
      <c r="F1766" t="s">
        <v>471</v>
      </c>
      <c r="G1766" t="s">
        <v>206</v>
      </c>
      <c r="H1766" t="s">
        <v>552</v>
      </c>
      <c r="I1766">
        <v>2</v>
      </c>
      <c r="J1766">
        <v>-92</v>
      </c>
      <c r="K1766">
        <f t="shared" ref="K1766:K1788" si="280">INT(((180 + J1766) / 6) + 1)</f>
        <v>15</v>
      </c>
      <c r="L1766" t="s">
        <v>712</v>
      </c>
      <c r="M1766" t="s">
        <v>4581</v>
      </c>
      <c r="N1766" s="153">
        <v>38710.138194444444</v>
      </c>
      <c r="O1766" s="153">
        <v>38710.301388888889</v>
      </c>
      <c r="P1766" s="153">
        <v>38713.791666666664</v>
      </c>
      <c r="Q1766" s="153">
        <v>38713.897222222222</v>
      </c>
      <c r="R1766" t="s">
        <v>4582</v>
      </c>
      <c r="S1766" s="215">
        <f t="shared" si="273"/>
        <v>3.4902777777751908</v>
      </c>
      <c r="T1766" s="215">
        <f t="shared" si="274"/>
        <v>3.7590277777781012</v>
      </c>
      <c r="U1766">
        <f t="shared" ref="U1766:U1797" si="281">((VALUE(S1766)) * 24) * 1.25</f>
        <v>104.70833333325572</v>
      </c>
      <c r="V1766"/>
      <c r="W1766">
        <v>2500</v>
      </c>
      <c r="X1766"/>
    </row>
    <row r="1767" spans="1:24">
      <c r="A1767" t="s">
        <v>23</v>
      </c>
      <c r="B1767" t="s">
        <v>4583</v>
      </c>
      <c r="C1767" t="s">
        <v>740</v>
      </c>
      <c r="D1767" t="s">
        <v>466</v>
      </c>
      <c r="E1767" t="s">
        <v>741</v>
      </c>
      <c r="F1767" t="s">
        <v>471</v>
      </c>
      <c r="G1767" t="s">
        <v>206</v>
      </c>
      <c r="H1767" t="s">
        <v>552</v>
      </c>
      <c r="I1767">
        <v>2</v>
      </c>
      <c r="J1767">
        <v>-92</v>
      </c>
      <c r="K1767">
        <f t="shared" si="280"/>
        <v>15</v>
      </c>
      <c r="L1767" t="s">
        <v>712</v>
      </c>
      <c r="M1767" t="s">
        <v>4583</v>
      </c>
      <c r="N1767" s="153">
        <v>38709.638194444444</v>
      </c>
      <c r="O1767" s="153">
        <v>38709.692361111112</v>
      </c>
      <c r="P1767" s="153">
        <v>38709.765972222223</v>
      </c>
      <c r="Q1767" s="153">
        <v>38709.881944444445</v>
      </c>
      <c r="R1767" t="s">
        <v>4582</v>
      </c>
      <c r="S1767" s="215">
        <f t="shared" ref="S1767:S1793" si="282">P1767 - O1767</f>
        <v>7.3611111110949423E-2</v>
      </c>
      <c r="T1767" s="215">
        <f t="shared" ref="T1767:T1793" si="283">Q1767 - N1767</f>
        <v>0.24375000000145519</v>
      </c>
      <c r="U1767">
        <f t="shared" si="281"/>
        <v>2.2083333333284827</v>
      </c>
      <c r="V1767"/>
      <c r="W1767">
        <v>2500</v>
      </c>
      <c r="X1767"/>
    </row>
    <row r="1768" spans="1:24">
      <c r="A1768" t="s">
        <v>23</v>
      </c>
      <c r="B1768" t="s">
        <v>4584</v>
      </c>
      <c r="C1768" t="s">
        <v>740</v>
      </c>
      <c r="D1768" t="s">
        <v>466</v>
      </c>
      <c r="E1768" t="s">
        <v>741</v>
      </c>
      <c r="F1768" t="s">
        <v>471</v>
      </c>
      <c r="G1768" t="s">
        <v>206</v>
      </c>
      <c r="H1768" t="s">
        <v>552</v>
      </c>
      <c r="I1768">
        <v>2</v>
      </c>
      <c r="J1768">
        <v>-92</v>
      </c>
      <c r="K1768">
        <f t="shared" si="280"/>
        <v>15</v>
      </c>
      <c r="L1768" t="s">
        <v>712</v>
      </c>
      <c r="M1768" t="s">
        <v>4584</v>
      </c>
      <c r="N1768" s="153">
        <v>38706.353472222225</v>
      </c>
      <c r="O1768" s="153">
        <v>38706.542361111111</v>
      </c>
      <c r="P1768" s="153">
        <v>38706.791666666664</v>
      </c>
      <c r="Q1768" s="153">
        <v>38706.972222222219</v>
      </c>
      <c r="R1768" t="s">
        <v>4582</v>
      </c>
      <c r="S1768" s="215">
        <f t="shared" si="282"/>
        <v>0.24930555555329192</v>
      </c>
      <c r="T1768" s="215">
        <f t="shared" si="283"/>
        <v>0.61874999999417923</v>
      </c>
      <c r="U1768">
        <f t="shared" si="281"/>
        <v>7.4791666665987577</v>
      </c>
      <c r="V1768"/>
      <c r="W1768">
        <v>2500</v>
      </c>
      <c r="X1768"/>
    </row>
    <row r="1769" spans="1:24">
      <c r="A1769" t="s">
        <v>23</v>
      </c>
      <c r="B1769" t="s">
        <v>4585</v>
      </c>
      <c r="C1769" t="s">
        <v>740</v>
      </c>
      <c r="D1769" t="s">
        <v>466</v>
      </c>
      <c r="E1769" t="s">
        <v>741</v>
      </c>
      <c r="F1769" t="s">
        <v>471</v>
      </c>
      <c r="G1769" t="s">
        <v>206</v>
      </c>
      <c r="H1769" t="s">
        <v>552</v>
      </c>
      <c r="I1769">
        <v>2</v>
      </c>
      <c r="J1769">
        <v>-92</v>
      </c>
      <c r="K1769">
        <f t="shared" si="280"/>
        <v>15</v>
      </c>
      <c r="L1769" t="s">
        <v>712</v>
      </c>
      <c r="M1769" t="s">
        <v>4585</v>
      </c>
      <c r="N1769" s="153">
        <v>38702.788194444445</v>
      </c>
      <c r="O1769" s="153">
        <v>38702.886111111111</v>
      </c>
      <c r="P1769" s="153">
        <v>38704.573611111111</v>
      </c>
      <c r="Q1769" s="153">
        <v>38704.723611111112</v>
      </c>
      <c r="R1769" t="s">
        <v>4586</v>
      </c>
      <c r="S1769" s="215">
        <f t="shared" si="282"/>
        <v>1.6875</v>
      </c>
      <c r="T1769" s="215">
        <f t="shared" si="283"/>
        <v>1.9354166666671517</v>
      </c>
      <c r="U1769">
        <f t="shared" si="281"/>
        <v>50.625</v>
      </c>
      <c r="V1769"/>
      <c r="W1769">
        <v>2500</v>
      </c>
      <c r="X1769"/>
    </row>
    <row r="1770" spans="1:24">
      <c r="A1770" t="s">
        <v>23</v>
      </c>
      <c r="B1770" t="s">
        <v>4587</v>
      </c>
      <c r="C1770" t="s">
        <v>740</v>
      </c>
      <c r="D1770" t="s">
        <v>466</v>
      </c>
      <c r="E1770" t="s">
        <v>741</v>
      </c>
      <c r="F1770" t="s">
        <v>471</v>
      </c>
      <c r="G1770" t="s">
        <v>206</v>
      </c>
      <c r="H1770" t="s">
        <v>552</v>
      </c>
      <c r="I1770">
        <v>2</v>
      </c>
      <c r="J1770">
        <v>-92</v>
      </c>
      <c r="K1770">
        <f t="shared" si="280"/>
        <v>15</v>
      </c>
      <c r="L1770" t="s">
        <v>712</v>
      </c>
      <c r="M1770" t="s">
        <v>4587</v>
      </c>
      <c r="N1770" s="153">
        <v>38693.097222222219</v>
      </c>
      <c r="O1770" s="153">
        <v>38693.18472222222</v>
      </c>
      <c r="P1770" s="153">
        <v>38699.275000000001</v>
      </c>
      <c r="Q1770" s="153">
        <v>38699.354166666664</v>
      </c>
      <c r="R1770" t="s">
        <v>4582</v>
      </c>
      <c r="S1770" s="215">
        <f t="shared" si="282"/>
        <v>6.0902777777810115</v>
      </c>
      <c r="T1770" s="215">
        <f t="shared" si="283"/>
        <v>6.2569444444452529</v>
      </c>
      <c r="U1770">
        <f t="shared" si="281"/>
        <v>182.70833333343035</v>
      </c>
      <c r="V1770"/>
      <c r="W1770">
        <v>2500</v>
      </c>
      <c r="X1770"/>
    </row>
    <row r="1771" spans="1:24">
      <c r="A1771" t="s">
        <v>23</v>
      </c>
      <c r="B1771" t="s">
        <v>4588</v>
      </c>
      <c r="C1771" t="s">
        <v>740</v>
      </c>
      <c r="D1771" t="s">
        <v>466</v>
      </c>
      <c r="E1771" t="s">
        <v>741</v>
      </c>
      <c r="F1771" t="s">
        <v>471</v>
      </c>
      <c r="G1771" t="s">
        <v>206</v>
      </c>
      <c r="H1771" t="s">
        <v>552</v>
      </c>
      <c r="I1771">
        <v>2</v>
      </c>
      <c r="J1771">
        <v>-92</v>
      </c>
      <c r="K1771">
        <f t="shared" si="280"/>
        <v>15</v>
      </c>
      <c r="L1771" t="s">
        <v>712</v>
      </c>
      <c r="M1771" t="s">
        <v>4588</v>
      </c>
      <c r="N1771" s="153">
        <v>38691.788888888892</v>
      </c>
      <c r="O1771" s="153">
        <v>38692.039583333331</v>
      </c>
      <c r="P1771" s="153">
        <v>38692.680555555555</v>
      </c>
      <c r="Q1771" s="153">
        <v>38692.793749999997</v>
      </c>
      <c r="R1771" t="s">
        <v>4582</v>
      </c>
      <c r="S1771" s="215">
        <f t="shared" si="282"/>
        <v>0.64097222222335404</v>
      </c>
      <c r="T1771" s="215">
        <f t="shared" si="283"/>
        <v>1.0048611111051287</v>
      </c>
      <c r="U1771">
        <f t="shared" si="281"/>
        <v>19.229166666700621</v>
      </c>
      <c r="V1771"/>
      <c r="W1771">
        <v>2500</v>
      </c>
      <c r="X1771"/>
    </row>
    <row r="1772" spans="1:24">
      <c r="A1772" t="s">
        <v>23</v>
      </c>
      <c r="B1772" t="s">
        <v>4589</v>
      </c>
      <c r="C1772" t="s">
        <v>4316</v>
      </c>
      <c r="D1772" t="s">
        <v>488</v>
      </c>
      <c r="E1772" t="s">
        <v>709</v>
      </c>
      <c r="F1772" t="s">
        <v>328</v>
      </c>
      <c r="G1772" t="s">
        <v>258</v>
      </c>
      <c r="H1772" t="s">
        <v>710</v>
      </c>
      <c r="I1772">
        <v>-23</v>
      </c>
      <c r="J1772">
        <v>-112</v>
      </c>
      <c r="K1772">
        <f t="shared" si="280"/>
        <v>12</v>
      </c>
      <c r="L1772" t="s">
        <v>712</v>
      </c>
      <c r="M1772" t="s">
        <v>4589</v>
      </c>
      <c r="N1772" s="153">
        <v>38384.586805555555</v>
      </c>
      <c r="O1772" s="153">
        <v>38384.875694444447</v>
      </c>
      <c r="P1772" s="153">
        <v>38388.8125</v>
      </c>
      <c r="Q1772" s="153">
        <v>38388.944444444445</v>
      </c>
      <c r="R1772" t="s">
        <v>710</v>
      </c>
      <c r="S1772" s="215">
        <f t="shared" si="282"/>
        <v>3.9368055555532919</v>
      </c>
      <c r="T1772" s="215">
        <f t="shared" si="283"/>
        <v>4.3576388888905058</v>
      </c>
      <c r="U1772">
        <f t="shared" si="281"/>
        <v>118.10416666659876</v>
      </c>
      <c r="V1772"/>
      <c r="W1772">
        <v>4995</v>
      </c>
      <c r="X1772" t="s">
        <v>4590</v>
      </c>
    </row>
    <row r="1773" spans="1:24">
      <c r="A1773" t="s">
        <v>23</v>
      </c>
      <c r="B1773" t="s">
        <v>4591</v>
      </c>
      <c r="C1773" t="s">
        <v>671</v>
      </c>
      <c r="D1773" t="s">
        <v>672</v>
      </c>
      <c r="E1773" t="s">
        <v>673</v>
      </c>
      <c r="F1773" t="s">
        <v>674</v>
      </c>
      <c r="G1773" t="s">
        <v>675</v>
      </c>
      <c r="H1773" t="s">
        <v>676</v>
      </c>
      <c r="I1773">
        <v>-20</v>
      </c>
      <c r="J1773">
        <v>-176</v>
      </c>
      <c r="K1773">
        <f t="shared" si="280"/>
        <v>1</v>
      </c>
      <c r="L1773">
        <v>2004</v>
      </c>
      <c r="M1773" t="s">
        <v>4591</v>
      </c>
      <c r="N1773" s="153">
        <v>38102.125694444447</v>
      </c>
      <c r="O1773" s="153">
        <v>38102.125694444447</v>
      </c>
      <c r="P1773" s="153">
        <v>38105.347222222219</v>
      </c>
      <c r="Q1773" s="153">
        <v>38105.347222222219</v>
      </c>
      <c r="R1773" t="s">
        <v>4592</v>
      </c>
      <c r="S1773" s="215">
        <f t="shared" si="282"/>
        <v>3.2215277777722804</v>
      </c>
      <c r="T1773" s="215">
        <f t="shared" si="283"/>
        <v>3.2215277777722804</v>
      </c>
      <c r="U1773">
        <f t="shared" si="281"/>
        <v>96.645833333168412</v>
      </c>
      <c r="V1773"/>
      <c r="W1773">
        <v>0</v>
      </c>
      <c r="X1773" t="s">
        <v>4593</v>
      </c>
    </row>
    <row r="1774" spans="1:24">
      <c r="A1774" t="s">
        <v>23</v>
      </c>
      <c r="B1774" t="s">
        <v>4594</v>
      </c>
      <c r="C1774" t="s">
        <v>671</v>
      </c>
      <c r="D1774" t="s">
        <v>672</v>
      </c>
      <c r="E1774" t="s">
        <v>673</v>
      </c>
      <c r="F1774" t="s">
        <v>674</v>
      </c>
      <c r="G1774" t="s">
        <v>675</v>
      </c>
      <c r="H1774" t="s">
        <v>676</v>
      </c>
      <c r="I1774">
        <v>-20</v>
      </c>
      <c r="J1774">
        <v>-176</v>
      </c>
      <c r="K1774">
        <f t="shared" si="280"/>
        <v>1</v>
      </c>
      <c r="L1774">
        <v>2004</v>
      </c>
      <c r="M1774" t="s">
        <v>4594</v>
      </c>
      <c r="N1774" s="153">
        <v>38099.416666666664</v>
      </c>
      <c r="O1774" s="153">
        <v>38099.490277777775</v>
      </c>
      <c r="P1774" s="153">
        <v>38101.899305555555</v>
      </c>
      <c r="Q1774" s="153">
        <v>38102.038194444445</v>
      </c>
      <c r="R1774" t="s">
        <v>4592</v>
      </c>
      <c r="S1774" s="215">
        <f t="shared" si="282"/>
        <v>2.4090277777795563</v>
      </c>
      <c r="T1774" s="215">
        <f t="shared" si="283"/>
        <v>2.6215277777810115</v>
      </c>
      <c r="U1774">
        <f t="shared" si="281"/>
        <v>72.27083333338669</v>
      </c>
      <c r="V1774"/>
      <c r="W1774">
        <v>0</v>
      </c>
      <c r="X1774" t="s">
        <v>4595</v>
      </c>
    </row>
    <row r="1775" spans="1:24">
      <c r="A1775" t="s">
        <v>23</v>
      </c>
      <c r="B1775" t="s">
        <v>4596</v>
      </c>
      <c r="C1775" t="s">
        <v>671</v>
      </c>
      <c r="D1775" t="s">
        <v>672</v>
      </c>
      <c r="E1775" t="s">
        <v>673</v>
      </c>
      <c r="F1775" t="s">
        <v>674</v>
      </c>
      <c r="G1775" t="s">
        <v>675</v>
      </c>
      <c r="H1775" t="s">
        <v>676</v>
      </c>
      <c r="I1775">
        <v>-20</v>
      </c>
      <c r="J1775">
        <v>-176</v>
      </c>
      <c r="K1775">
        <f t="shared" si="280"/>
        <v>1</v>
      </c>
      <c r="L1775">
        <v>2004</v>
      </c>
      <c r="M1775" t="s">
        <v>4596</v>
      </c>
      <c r="N1775" s="153">
        <v>38098.167361111111</v>
      </c>
      <c r="O1775" s="153">
        <v>38098.254861111112</v>
      </c>
      <c r="P1775" s="153">
        <v>38099.15</v>
      </c>
      <c r="Q1775" s="153">
        <v>38099.267361111109</v>
      </c>
      <c r="R1775" t="s">
        <v>4592</v>
      </c>
      <c r="S1775" s="215">
        <f t="shared" si="282"/>
        <v>0.89513888888905058</v>
      </c>
      <c r="T1775" s="215">
        <f t="shared" si="283"/>
        <v>1.0999999999985448</v>
      </c>
      <c r="U1775">
        <f t="shared" si="281"/>
        <v>26.854166666671517</v>
      </c>
      <c r="V1775"/>
      <c r="W1775">
        <v>0</v>
      </c>
      <c r="X1775" t="s">
        <v>4597</v>
      </c>
    </row>
    <row r="1776" spans="1:24">
      <c r="A1776" t="s">
        <v>23</v>
      </c>
      <c r="B1776" t="s">
        <v>4598</v>
      </c>
      <c r="C1776" t="s">
        <v>671</v>
      </c>
      <c r="D1776" t="s">
        <v>672</v>
      </c>
      <c r="E1776" t="s">
        <v>673</v>
      </c>
      <c r="F1776" t="s">
        <v>674</v>
      </c>
      <c r="G1776" t="s">
        <v>675</v>
      </c>
      <c r="H1776" t="s">
        <v>676</v>
      </c>
      <c r="I1776">
        <v>-20</v>
      </c>
      <c r="J1776">
        <v>-176</v>
      </c>
      <c r="K1776">
        <f t="shared" si="280"/>
        <v>1</v>
      </c>
      <c r="L1776">
        <v>2004</v>
      </c>
      <c r="M1776" t="s">
        <v>4598</v>
      </c>
      <c r="N1776" s="153">
        <v>38088.209027777775</v>
      </c>
      <c r="O1776" s="153">
        <v>38088.209027777775</v>
      </c>
      <c r="P1776" s="153">
        <v>38095.065972222219</v>
      </c>
      <c r="Q1776" s="153">
        <v>38095.065972222219</v>
      </c>
      <c r="R1776" t="s">
        <v>4592</v>
      </c>
      <c r="S1776" s="215">
        <f t="shared" si="282"/>
        <v>6.8569444444437977</v>
      </c>
      <c r="T1776" s="215">
        <f t="shared" si="283"/>
        <v>6.8569444444437977</v>
      </c>
      <c r="U1776">
        <f t="shared" si="281"/>
        <v>205.70833333331393</v>
      </c>
      <c r="V1776"/>
      <c r="W1776">
        <v>0</v>
      </c>
      <c r="X1776" t="s">
        <v>4599</v>
      </c>
    </row>
    <row r="1777" spans="1:24">
      <c r="A1777" t="s">
        <v>23</v>
      </c>
      <c r="B1777" t="s">
        <v>4600</v>
      </c>
      <c r="C1777" t="s">
        <v>666</v>
      </c>
      <c r="D1777" t="s">
        <v>466</v>
      </c>
      <c r="E1777" t="s">
        <v>667</v>
      </c>
      <c r="F1777" t="s">
        <v>668</v>
      </c>
      <c r="G1777" t="s">
        <v>503</v>
      </c>
      <c r="H1777" t="s">
        <v>669</v>
      </c>
      <c r="I1777">
        <v>-32.5</v>
      </c>
      <c r="J1777">
        <v>-109.5</v>
      </c>
      <c r="K1777">
        <f t="shared" si="280"/>
        <v>12</v>
      </c>
      <c r="L1777">
        <f t="shared" ref="L1777:L1840" si="284">YEAR(N1777)</f>
        <v>2004</v>
      </c>
      <c r="M1777" t="s">
        <v>4600</v>
      </c>
      <c r="N1777" s="153">
        <v>38005.460127314815</v>
      </c>
      <c r="O1777" s="153">
        <v>38005.727280092593</v>
      </c>
      <c r="P1777" s="153">
        <v>38007.500983796293</v>
      </c>
      <c r="Q1777" s="153">
        <v>38007.738935185182</v>
      </c>
      <c r="R1777" t="s">
        <v>669</v>
      </c>
      <c r="S1777" s="215">
        <f t="shared" si="282"/>
        <v>1.7737037037004484</v>
      </c>
      <c r="T1777" s="215">
        <f t="shared" si="283"/>
        <v>2.278807870367018</v>
      </c>
      <c r="U1777">
        <f t="shared" si="281"/>
        <v>53.211111111013452</v>
      </c>
      <c r="V1777"/>
      <c r="W1777">
        <v>0</v>
      </c>
      <c r="X1777" t="s">
        <v>4601</v>
      </c>
    </row>
    <row r="1778" spans="1:24">
      <c r="A1778" t="s">
        <v>23</v>
      </c>
      <c r="B1778" t="s">
        <v>4602</v>
      </c>
      <c r="C1778" t="s">
        <v>666</v>
      </c>
      <c r="D1778" t="s">
        <v>466</v>
      </c>
      <c r="E1778" t="s">
        <v>667</v>
      </c>
      <c r="F1778" t="s">
        <v>668</v>
      </c>
      <c r="G1778" t="s">
        <v>503</v>
      </c>
      <c r="H1778" t="s">
        <v>669</v>
      </c>
      <c r="I1778">
        <v>-32.5</v>
      </c>
      <c r="J1778">
        <v>-109.5</v>
      </c>
      <c r="K1778">
        <f t="shared" si="280"/>
        <v>12</v>
      </c>
      <c r="L1778">
        <f t="shared" si="284"/>
        <v>2004</v>
      </c>
      <c r="M1778" t="s">
        <v>4602</v>
      </c>
      <c r="N1778" s="153">
        <v>38002.394849537035</v>
      </c>
      <c r="O1778" s="153">
        <v>38002.586736111109</v>
      </c>
      <c r="P1778" s="153">
        <v>38004.052881944444</v>
      </c>
      <c r="Q1778" s="153">
        <v>38004.174120370371</v>
      </c>
      <c r="R1778" t="s">
        <v>669</v>
      </c>
      <c r="S1778" s="215">
        <f t="shared" si="282"/>
        <v>1.4661458333357587</v>
      </c>
      <c r="T1778" s="215">
        <f t="shared" si="283"/>
        <v>1.7792708333363407</v>
      </c>
      <c r="U1778">
        <f t="shared" si="281"/>
        <v>43.98437500007276</v>
      </c>
      <c r="V1778"/>
      <c r="W1778">
        <v>0</v>
      </c>
      <c r="X1778" t="s">
        <v>4603</v>
      </c>
    </row>
    <row r="1779" spans="1:24">
      <c r="A1779" t="s">
        <v>23</v>
      </c>
      <c r="B1779" t="s">
        <v>4604</v>
      </c>
      <c r="C1779" t="s">
        <v>666</v>
      </c>
      <c r="D1779" t="s">
        <v>466</v>
      </c>
      <c r="E1779" t="s">
        <v>667</v>
      </c>
      <c r="F1779" t="s">
        <v>668</v>
      </c>
      <c r="G1779" t="s">
        <v>503</v>
      </c>
      <c r="H1779" t="s">
        <v>669</v>
      </c>
      <c r="I1779">
        <v>-32.5</v>
      </c>
      <c r="J1779">
        <v>-109.5</v>
      </c>
      <c r="K1779">
        <f t="shared" si="280"/>
        <v>12</v>
      </c>
      <c r="L1779">
        <f t="shared" si="284"/>
        <v>2004</v>
      </c>
      <c r="M1779" t="s">
        <v>4604</v>
      </c>
      <c r="N1779" s="153">
        <v>38000.564444444448</v>
      </c>
      <c r="O1779" s="153">
        <v>38000.841944444444</v>
      </c>
      <c r="P1779" s="153">
        <v>38001.656030092592</v>
      </c>
      <c r="Q1779" s="153">
        <v>38001.888460648152</v>
      </c>
      <c r="R1779" t="s">
        <v>669</v>
      </c>
      <c r="S1779" s="215">
        <f t="shared" si="282"/>
        <v>0.81408564814773854</v>
      </c>
      <c r="T1779" s="215">
        <f t="shared" si="283"/>
        <v>1.3240162037036498</v>
      </c>
      <c r="U1779">
        <f t="shared" si="281"/>
        <v>24.422569444432156</v>
      </c>
      <c r="V1779"/>
      <c r="W1779">
        <v>0</v>
      </c>
      <c r="X1779" t="s">
        <v>4605</v>
      </c>
    </row>
    <row r="1780" spans="1:24">
      <c r="A1780" t="s">
        <v>23</v>
      </c>
      <c r="B1780" t="s">
        <v>4606</v>
      </c>
      <c r="C1780" t="s">
        <v>643</v>
      </c>
      <c r="D1780" t="s">
        <v>466</v>
      </c>
      <c r="E1780" t="s">
        <v>644</v>
      </c>
      <c r="F1780" t="s">
        <v>475</v>
      </c>
      <c r="G1780" t="s">
        <v>340</v>
      </c>
      <c r="H1780" t="s">
        <v>645</v>
      </c>
      <c r="I1780">
        <v>20</v>
      </c>
      <c r="J1780">
        <v>147</v>
      </c>
      <c r="K1780">
        <f t="shared" si="280"/>
        <v>55</v>
      </c>
      <c r="L1780">
        <f t="shared" si="284"/>
        <v>2003</v>
      </c>
      <c r="M1780" t="s">
        <v>4606</v>
      </c>
      <c r="N1780" s="153">
        <v>37716.844444444447</v>
      </c>
      <c r="O1780" s="153">
        <v>37717.009027777778</v>
      </c>
      <c r="P1780" s="153">
        <v>37718.093055555553</v>
      </c>
      <c r="Q1780" s="153">
        <v>37718.249305555553</v>
      </c>
      <c r="R1780" t="s">
        <v>4506</v>
      </c>
      <c r="S1780" s="215">
        <f t="shared" si="282"/>
        <v>1.0840277777751908</v>
      </c>
      <c r="T1780" s="215">
        <f t="shared" si="283"/>
        <v>1.4048611111065838</v>
      </c>
      <c r="U1780">
        <f t="shared" si="281"/>
        <v>32.520833333255723</v>
      </c>
      <c r="V1780"/>
      <c r="W1780">
        <v>3610.1191880000001</v>
      </c>
      <c r="X1780"/>
    </row>
    <row r="1781" spans="1:24">
      <c r="A1781" t="s">
        <v>23</v>
      </c>
      <c r="B1781" t="s">
        <v>4607</v>
      </c>
      <c r="C1781" t="s">
        <v>643</v>
      </c>
      <c r="D1781" t="s">
        <v>466</v>
      </c>
      <c r="E1781" t="s">
        <v>644</v>
      </c>
      <c r="F1781" t="s">
        <v>475</v>
      </c>
      <c r="G1781" t="s">
        <v>340</v>
      </c>
      <c r="H1781" t="s">
        <v>645</v>
      </c>
      <c r="I1781">
        <v>20</v>
      </c>
      <c r="J1781">
        <v>147</v>
      </c>
      <c r="K1781">
        <f t="shared" si="280"/>
        <v>55</v>
      </c>
      <c r="L1781">
        <f t="shared" si="284"/>
        <v>2003</v>
      </c>
      <c r="M1781" t="s">
        <v>4607</v>
      </c>
      <c r="N1781" s="153">
        <v>37714.517361111109</v>
      </c>
      <c r="O1781" s="153">
        <v>37714.649305555555</v>
      </c>
      <c r="P1781" s="153">
        <v>37715.593055555553</v>
      </c>
      <c r="Q1781" s="153">
        <v>37715.734027777777</v>
      </c>
      <c r="R1781" t="s">
        <v>4495</v>
      </c>
      <c r="S1781" s="215">
        <f t="shared" si="282"/>
        <v>0.94374999999854481</v>
      </c>
      <c r="T1781" s="215">
        <f t="shared" si="283"/>
        <v>1.2166666666671517</v>
      </c>
      <c r="U1781">
        <f t="shared" si="281"/>
        <v>28.312499999956344</v>
      </c>
      <c r="V1781"/>
      <c r="W1781">
        <v>2329.680754</v>
      </c>
      <c r="X1781"/>
    </row>
    <row r="1782" spans="1:24">
      <c r="A1782" t="s">
        <v>23</v>
      </c>
      <c r="B1782" t="s">
        <v>4608</v>
      </c>
      <c r="C1782" t="s">
        <v>643</v>
      </c>
      <c r="D1782" t="s">
        <v>466</v>
      </c>
      <c r="E1782" t="s">
        <v>644</v>
      </c>
      <c r="F1782" t="s">
        <v>475</v>
      </c>
      <c r="G1782" t="s">
        <v>340</v>
      </c>
      <c r="H1782" t="s">
        <v>645</v>
      </c>
      <c r="I1782">
        <v>20</v>
      </c>
      <c r="J1782">
        <v>147</v>
      </c>
      <c r="K1782">
        <f t="shared" si="280"/>
        <v>55</v>
      </c>
      <c r="L1782">
        <f t="shared" si="284"/>
        <v>2003</v>
      </c>
      <c r="M1782" t="s">
        <v>4608</v>
      </c>
      <c r="N1782" s="153">
        <v>37714.043055555558</v>
      </c>
      <c r="O1782" s="153">
        <v>37714.145833333336</v>
      </c>
      <c r="P1782" s="153">
        <v>37714.1875</v>
      </c>
      <c r="Q1782" s="153">
        <v>37714.279861111114</v>
      </c>
      <c r="R1782" t="s">
        <v>4495</v>
      </c>
      <c r="S1782" s="215">
        <f t="shared" si="282"/>
        <v>4.1666666664241347E-2</v>
      </c>
      <c r="T1782" s="215">
        <f t="shared" si="283"/>
        <v>0.23680555555620231</v>
      </c>
      <c r="U1782">
        <f t="shared" si="281"/>
        <v>1.2499999999272404</v>
      </c>
      <c r="V1782"/>
      <c r="W1782">
        <v>2329.680754</v>
      </c>
      <c r="X1782" t="s">
        <v>4609</v>
      </c>
    </row>
    <row r="1783" spans="1:24">
      <c r="A1783" t="s">
        <v>23</v>
      </c>
      <c r="B1783" t="s">
        <v>4610</v>
      </c>
      <c r="C1783" t="s">
        <v>643</v>
      </c>
      <c r="D1783" t="s">
        <v>466</v>
      </c>
      <c r="E1783" t="s">
        <v>644</v>
      </c>
      <c r="F1783" t="s">
        <v>475</v>
      </c>
      <c r="G1783" t="s">
        <v>340</v>
      </c>
      <c r="H1783" t="s">
        <v>645</v>
      </c>
      <c r="I1783">
        <v>20</v>
      </c>
      <c r="J1783">
        <v>147</v>
      </c>
      <c r="K1783">
        <f t="shared" si="280"/>
        <v>55</v>
      </c>
      <c r="L1783">
        <f t="shared" si="284"/>
        <v>2003</v>
      </c>
      <c r="M1783" t="s">
        <v>4610</v>
      </c>
      <c r="N1783" s="153">
        <v>37713.337500000001</v>
      </c>
      <c r="O1783" s="153">
        <v>37713.375</v>
      </c>
      <c r="P1783" s="153">
        <v>37713.375</v>
      </c>
      <c r="Q1783" s="153">
        <v>37713.449999999997</v>
      </c>
      <c r="R1783" t="s">
        <v>4495</v>
      </c>
      <c r="S1783" s="215">
        <f t="shared" si="282"/>
        <v>0</v>
      </c>
      <c r="T1783" s="215">
        <f t="shared" si="283"/>
        <v>0.11249999999563443</v>
      </c>
      <c r="U1783">
        <f t="shared" si="281"/>
        <v>0</v>
      </c>
      <c r="V1783"/>
      <c r="W1783" t="s">
        <v>395</v>
      </c>
      <c r="X1783" t="s">
        <v>4611</v>
      </c>
    </row>
    <row r="1784" spans="1:24">
      <c r="A1784" t="s">
        <v>23</v>
      </c>
      <c r="B1784" t="s">
        <v>4612</v>
      </c>
      <c r="C1784" t="s">
        <v>643</v>
      </c>
      <c r="D1784" t="s">
        <v>466</v>
      </c>
      <c r="E1784" t="s">
        <v>644</v>
      </c>
      <c r="F1784" t="s">
        <v>475</v>
      </c>
      <c r="G1784" t="s">
        <v>340</v>
      </c>
      <c r="H1784" t="s">
        <v>645</v>
      </c>
      <c r="I1784">
        <v>20</v>
      </c>
      <c r="J1784">
        <v>147</v>
      </c>
      <c r="K1784">
        <f t="shared" si="280"/>
        <v>55</v>
      </c>
      <c r="L1784">
        <f t="shared" si="284"/>
        <v>2003</v>
      </c>
      <c r="M1784" t="s">
        <v>4612</v>
      </c>
      <c r="N1784" s="153">
        <v>37710.134722222225</v>
      </c>
      <c r="O1784" s="153">
        <v>37710.204861111109</v>
      </c>
      <c r="P1784" s="153">
        <v>37711.820833333331</v>
      </c>
      <c r="Q1784" s="153">
        <v>37711.929166666669</v>
      </c>
      <c r="R1784" t="s">
        <v>4497</v>
      </c>
      <c r="S1784" s="215">
        <f t="shared" si="282"/>
        <v>1.6159722222218988</v>
      </c>
      <c r="T1784" s="215">
        <f t="shared" si="283"/>
        <v>1.7944444444437977</v>
      </c>
      <c r="U1784">
        <f t="shared" si="281"/>
        <v>48.479166666656965</v>
      </c>
      <c r="V1784"/>
      <c r="W1784">
        <v>2856.6890410000001</v>
      </c>
      <c r="X1784" t="s">
        <v>4613</v>
      </c>
    </row>
    <row r="1785" spans="1:24">
      <c r="A1785" t="s">
        <v>23</v>
      </c>
      <c r="B1785" t="s">
        <v>4614</v>
      </c>
      <c r="C1785" t="s">
        <v>643</v>
      </c>
      <c r="D1785" t="s">
        <v>466</v>
      </c>
      <c r="E1785" t="s">
        <v>644</v>
      </c>
      <c r="F1785" t="s">
        <v>475</v>
      </c>
      <c r="G1785" t="s">
        <v>340</v>
      </c>
      <c r="H1785" t="s">
        <v>645</v>
      </c>
      <c r="I1785">
        <v>20</v>
      </c>
      <c r="J1785">
        <v>147</v>
      </c>
      <c r="K1785">
        <f t="shared" si="280"/>
        <v>55</v>
      </c>
      <c r="L1785">
        <f t="shared" si="284"/>
        <v>2003</v>
      </c>
      <c r="M1785" t="s">
        <v>4614</v>
      </c>
      <c r="N1785" s="153">
        <v>37707.384722222225</v>
      </c>
      <c r="O1785" s="153">
        <v>37707.510416666664</v>
      </c>
      <c r="P1785" s="153">
        <v>37708.617361111108</v>
      </c>
      <c r="Q1785" s="153">
        <v>37708.727083333331</v>
      </c>
      <c r="R1785" t="s">
        <v>4493</v>
      </c>
      <c r="S1785" s="215">
        <f t="shared" si="282"/>
        <v>1.1069444444437977</v>
      </c>
      <c r="T1785" s="215">
        <f t="shared" si="283"/>
        <v>1.3423611111065838</v>
      </c>
      <c r="U1785">
        <f t="shared" si="281"/>
        <v>33.208333333313931</v>
      </c>
      <c r="V1785"/>
      <c r="W1785">
        <v>2138.0069739999999</v>
      </c>
      <c r="X1785" t="s">
        <v>4615</v>
      </c>
    </row>
    <row r="1786" spans="1:24">
      <c r="A1786" t="s">
        <v>23</v>
      </c>
      <c r="B1786" t="s">
        <v>4616</v>
      </c>
      <c r="C1786" t="s">
        <v>643</v>
      </c>
      <c r="D1786" t="s">
        <v>466</v>
      </c>
      <c r="E1786" t="s">
        <v>644</v>
      </c>
      <c r="F1786" t="s">
        <v>475</v>
      </c>
      <c r="G1786" t="s">
        <v>340</v>
      </c>
      <c r="H1786" t="s">
        <v>645</v>
      </c>
      <c r="I1786">
        <v>20</v>
      </c>
      <c r="J1786">
        <v>147</v>
      </c>
      <c r="K1786">
        <f t="shared" si="280"/>
        <v>55</v>
      </c>
      <c r="L1786">
        <f t="shared" si="284"/>
        <v>2003</v>
      </c>
      <c r="M1786" t="s">
        <v>4616</v>
      </c>
      <c r="N1786" s="153">
        <v>37704.931944444441</v>
      </c>
      <c r="O1786" s="153">
        <v>37705.089583333334</v>
      </c>
      <c r="P1786" s="153">
        <v>37705.75</v>
      </c>
      <c r="Q1786" s="153">
        <v>37705.950694444444</v>
      </c>
      <c r="R1786" t="s">
        <v>4486</v>
      </c>
      <c r="S1786" s="215">
        <f t="shared" si="282"/>
        <v>0.66041666666569654</v>
      </c>
      <c r="T1786" s="215">
        <f t="shared" si="283"/>
        <v>1.0187500000029104</v>
      </c>
      <c r="U1786">
        <f t="shared" si="281"/>
        <v>19.812499999970896</v>
      </c>
      <c r="V1786"/>
      <c r="W1786">
        <v>3150.0255480000001</v>
      </c>
      <c r="X1786"/>
    </row>
    <row r="1787" spans="1:24">
      <c r="A1787" t="s">
        <v>23</v>
      </c>
      <c r="B1787" t="s">
        <v>4617</v>
      </c>
      <c r="C1787" t="s">
        <v>643</v>
      </c>
      <c r="D1787" t="s">
        <v>466</v>
      </c>
      <c r="E1787" t="s">
        <v>644</v>
      </c>
      <c r="F1787" t="s">
        <v>475</v>
      </c>
      <c r="G1787" t="s">
        <v>340</v>
      </c>
      <c r="H1787" t="s">
        <v>645</v>
      </c>
      <c r="I1787">
        <v>20</v>
      </c>
      <c r="J1787">
        <v>147</v>
      </c>
      <c r="K1787">
        <f t="shared" si="280"/>
        <v>55</v>
      </c>
      <c r="L1787">
        <f t="shared" si="284"/>
        <v>2003</v>
      </c>
      <c r="M1787" t="s">
        <v>4617</v>
      </c>
      <c r="N1787" s="153">
        <v>37703.59097222222</v>
      </c>
      <c r="O1787" s="153">
        <v>37703.6875</v>
      </c>
      <c r="P1787" s="153">
        <v>37704.160416666666</v>
      </c>
      <c r="Q1787" s="153">
        <v>37704.254861111112</v>
      </c>
      <c r="R1787" t="s">
        <v>4486</v>
      </c>
      <c r="S1787" s="215">
        <f t="shared" si="282"/>
        <v>0.47291666666569654</v>
      </c>
      <c r="T1787" s="215">
        <f t="shared" si="283"/>
        <v>0.66388888889196096</v>
      </c>
      <c r="U1787">
        <f t="shared" si="281"/>
        <v>14.187499999970896</v>
      </c>
      <c r="V1787"/>
      <c r="W1787">
        <v>3259.7675100000001</v>
      </c>
      <c r="X1787" t="s">
        <v>4618</v>
      </c>
    </row>
    <row r="1788" spans="1:24">
      <c r="A1788" t="s">
        <v>23</v>
      </c>
      <c r="B1788" t="s">
        <v>4619</v>
      </c>
      <c r="C1788" t="s">
        <v>643</v>
      </c>
      <c r="D1788" t="s">
        <v>466</v>
      </c>
      <c r="E1788" t="s">
        <v>644</v>
      </c>
      <c r="F1788" t="s">
        <v>475</v>
      </c>
      <c r="G1788" t="s">
        <v>340</v>
      </c>
      <c r="H1788" t="s">
        <v>645</v>
      </c>
      <c r="I1788">
        <v>20</v>
      </c>
      <c r="J1788">
        <v>147</v>
      </c>
      <c r="K1788">
        <f t="shared" si="280"/>
        <v>55</v>
      </c>
      <c r="L1788">
        <f t="shared" si="284"/>
        <v>2003</v>
      </c>
      <c r="M1788" t="s">
        <v>4619</v>
      </c>
      <c r="N1788" s="153">
        <v>37702.157638888886</v>
      </c>
      <c r="O1788" s="153">
        <v>37702.290277777778</v>
      </c>
      <c r="P1788" s="153">
        <v>37702.545138888891</v>
      </c>
      <c r="Q1788" s="153">
        <v>37702.666666666664</v>
      </c>
      <c r="R1788" t="s">
        <v>4486</v>
      </c>
      <c r="S1788" s="215">
        <f t="shared" si="282"/>
        <v>0.25486111111240461</v>
      </c>
      <c r="T1788" s="215">
        <f t="shared" si="283"/>
        <v>0.50902777777810115</v>
      </c>
      <c r="U1788">
        <f t="shared" si="281"/>
        <v>7.6458333333721384</v>
      </c>
      <c r="V1788"/>
      <c r="W1788">
        <v>3679.6777990000001</v>
      </c>
      <c r="X1788" t="s">
        <v>4620</v>
      </c>
    </row>
    <row r="1789" spans="1:24">
      <c r="A1789" t="s">
        <v>23</v>
      </c>
      <c r="B1789" t="s">
        <v>4621</v>
      </c>
      <c r="C1789" t="s">
        <v>624</v>
      </c>
      <c r="D1789" t="s">
        <v>466</v>
      </c>
      <c r="E1789" t="s">
        <v>625</v>
      </c>
      <c r="F1789" t="s">
        <v>626</v>
      </c>
      <c r="G1789" t="s">
        <v>340</v>
      </c>
      <c r="H1789" t="s">
        <v>627</v>
      </c>
      <c r="I1789">
        <v>18.63</v>
      </c>
      <c r="J1789">
        <v>156.35</v>
      </c>
      <c r="K1789" t="s">
        <v>628</v>
      </c>
      <c r="L1789">
        <f t="shared" si="284"/>
        <v>2003</v>
      </c>
      <c r="M1789" t="s">
        <v>4621</v>
      </c>
      <c r="N1789" s="153">
        <v>37623.104166666664</v>
      </c>
      <c r="O1789" s="153">
        <v>37623.3125</v>
      </c>
      <c r="P1789" s="153">
        <v>37630.40902777778</v>
      </c>
      <c r="Q1789" s="153">
        <v>37630.541666666664</v>
      </c>
      <c r="R1789" t="s">
        <v>4622</v>
      </c>
      <c r="S1789" s="215">
        <f t="shared" si="282"/>
        <v>7.0965277777795563</v>
      </c>
      <c r="T1789" s="215">
        <f t="shared" si="283"/>
        <v>7.4375</v>
      </c>
      <c r="U1789">
        <f t="shared" si="281"/>
        <v>212.89583333338669</v>
      </c>
      <c r="V1789"/>
      <c r="W1789">
        <v>5800</v>
      </c>
      <c r="X1789"/>
    </row>
    <row r="1790" spans="1:24">
      <c r="A1790" t="s">
        <v>23</v>
      </c>
      <c r="B1790" t="s">
        <v>4623</v>
      </c>
      <c r="C1790" t="s">
        <v>624</v>
      </c>
      <c r="D1790" t="s">
        <v>466</v>
      </c>
      <c r="E1790" t="s">
        <v>625</v>
      </c>
      <c r="F1790" t="s">
        <v>626</v>
      </c>
      <c r="G1790" t="s">
        <v>340</v>
      </c>
      <c r="H1790" t="s">
        <v>627</v>
      </c>
      <c r="I1790">
        <v>18.63</v>
      </c>
      <c r="J1790">
        <v>156.35</v>
      </c>
      <c r="K1790" t="s">
        <v>628</v>
      </c>
      <c r="L1790">
        <f t="shared" si="284"/>
        <v>2002</v>
      </c>
      <c r="M1790" t="s">
        <v>4623</v>
      </c>
      <c r="N1790" s="153">
        <v>37616.097222222219</v>
      </c>
      <c r="O1790" s="153">
        <v>37616.283333333333</v>
      </c>
      <c r="P1790" s="153">
        <v>37622.074305555558</v>
      </c>
      <c r="Q1790" s="153">
        <v>37622.215277777781</v>
      </c>
      <c r="R1790" t="s">
        <v>4622</v>
      </c>
      <c r="S1790" s="215">
        <f t="shared" si="282"/>
        <v>5.7909722222248092</v>
      </c>
      <c r="T1790" s="215">
        <f t="shared" si="283"/>
        <v>6.1180555555620231</v>
      </c>
      <c r="U1790">
        <f t="shared" si="281"/>
        <v>173.72916666674428</v>
      </c>
      <c r="V1790"/>
      <c r="W1790">
        <v>5800</v>
      </c>
      <c r="X1790"/>
    </row>
    <row r="1791" spans="1:24">
      <c r="A1791" t="s">
        <v>23</v>
      </c>
      <c r="B1791" t="s">
        <v>4624</v>
      </c>
      <c r="C1791" t="s">
        <v>624</v>
      </c>
      <c r="D1791" t="s">
        <v>466</v>
      </c>
      <c r="E1791" t="s">
        <v>625</v>
      </c>
      <c r="F1791" t="s">
        <v>626</v>
      </c>
      <c r="G1791" t="s">
        <v>340</v>
      </c>
      <c r="H1791" t="s">
        <v>627</v>
      </c>
      <c r="I1791">
        <v>18.63</v>
      </c>
      <c r="J1791">
        <v>156.35</v>
      </c>
      <c r="K1791" t="s">
        <v>628</v>
      </c>
      <c r="L1791">
        <f t="shared" si="284"/>
        <v>2002</v>
      </c>
      <c r="M1791" t="s">
        <v>4624</v>
      </c>
      <c r="N1791" s="153">
        <v>37605.604166666664</v>
      </c>
      <c r="O1791" s="153">
        <v>37605.788194444445</v>
      </c>
      <c r="P1791" s="153">
        <v>37614.215277777781</v>
      </c>
      <c r="Q1791" s="153">
        <v>37614.378472222219</v>
      </c>
      <c r="R1791" t="s">
        <v>4622</v>
      </c>
      <c r="S1791" s="215">
        <f t="shared" si="282"/>
        <v>8.4270833333357587</v>
      </c>
      <c r="T1791" s="215">
        <f t="shared" si="283"/>
        <v>8.7743055555547471</v>
      </c>
      <c r="U1791">
        <f t="shared" si="281"/>
        <v>252.81250000007276</v>
      </c>
      <c r="V1791"/>
      <c r="W1791">
        <v>5800</v>
      </c>
      <c r="X1791"/>
    </row>
    <row r="1792" spans="1:24">
      <c r="A1792" t="s">
        <v>23</v>
      </c>
      <c r="B1792" t="s">
        <v>4625</v>
      </c>
      <c r="C1792" t="s">
        <v>624</v>
      </c>
      <c r="D1792" t="s">
        <v>466</v>
      </c>
      <c r="E1792" t="s">
        <v>625</v>
      </c>
      <c r="F1792" t="s">
        <v>626</v>
      </c>
      <c r="G1792" t="s">
        <v>340</v>
      </c>
      <c r="H1792" t="s">
        <v>627</v>
      </c>
      <c r="I1792">
        <v>18.63</v>
      </c>
      <c r="J1792">
        <v>156.35</v>
      </c>
      <c r="K1792" t="s">
        <v>628</v>
      </c>
      <c r="L1792">
        <f t="shared" si="284"/>
        <v>2002</v>
      </c>
      <c r="M1792" t="s">
        <v>4625</v>
      </c>
      <c r="N1792" s="153">
        <v>37602.166666666664</v>
      </c>
      <c r="O1792" s="153">
        <v>37602.394444444442</v>
      </c>
      <c r="P1792" s="153">
        <v>37605.215277777781</v>
      </c>
      <c r="Q1792" s="153">
        <v>37605.25</v>
      </c>
      <c r="R1792" t="s">
        <v>4622</v>
      </c>
      <c r="S1792" s="215">
        <f t="shared" si="282"/>
        <v>2.820833333338669</v>
      </c>
      <c r="T1792" s="215">
        <f t="shared" si="283"/>
        <v>3.0833333333357587</v>
      </c>
      <c r="U1792">
        <f t="shared" si="281"/>
        <v>84.625000000160071</v>
      </c>
      <c r="V1792"/>
      <c r="W1792">
        <v>5800</v>
      </c>
      <c r="X1792"/>
    </row>
    <row r="1793" spans="1:24">
      <c r="A1793" t="s">
        <v>23</v>
      </c>
      <c r="B1793" t="s">
        <v>4626</v>
      </c>
      <c r="C1793" t="s">
        <v>624</v>
      </c>
      <c r="D1793" t="s">
        <v>466</v>
      </c>
      <c r="E1793" t="s">
        <v>625</v>
      </c>
      <c r="F1793" t="s">
        <v>626</v>
      </c>
      <c r="G1793" t="s">
        <v>340</v>
      </c>
      <c r="H1793" t="s">
        <v>627</v>
      </c>
      <c r="I1793">
        <v>18.63</v>
      </c>
      <c r="J1793">
        <v>156.35</v>
      </c>
      <c r="K1793" t="s">
        <v>628</v>
      </c>
      <c r="L1793">
        <f t="shared" si="284"/>
        <v>2002</v>
      </c>
      <c r="M1793" t="s">
        <v>4626</v>
      </c>
      <c r="N1793" s="153">
        <v>37598.166666666664</v>
      </c>
      <c r="O1793" s="153">
        <v>37598.474305555559</v>
      </c>
      <c r="P1793" s="153">
        <v>37601.138888888891</v>
      </c>
      <c r="Q1793" s="153">
        <v>37601.333333333336</v>
      </c>
      <c r="R1793" t="s">
        <v>4622</v>
      </c>
      <c r="S1793" s="215">
        <f t="shared" si="282"/>
        <v>2.6645833333313931</v>
      </c>
      <c r="T1793" s="215">
        <f t="shared" si="283"/>
        <v>3.1666666666715173</v>
      </c>
      <c r="U1793">
        <f t="shared" si="281"/>
        <v>79.937499999941792</v>
      </c>
      <c r="V1793"/>
      <c r="W1793">
        <v>5800</v>
      </c>
      <c r="X1793"/>
    </row>
    <row r="1794" spans="1:24">
      <c r="A1794" t="s">
        <v>23</v>
      </c>
      <c r="B1794" t="s">
        <v>4627</v>
      </c>
      <c r="C1794" t="s">
        <v>604</v>
      </c>
      <c r="D1794" t="s">
        <v>488</v>
      </c>
      <c r="E1794" t="s">
        <v>605</v>
      </c>
      <c r="F1794" t="s">
        <v>606</v>
      </c>
      <c r="G1794" t="s">
        <v>206</v>
      </c>
      <c r="H1794" t="s">
        <v>402</v>
      </c>
      <c r="I1794" t="s">
        <v>498</v>
      </c>
      <c r="J1794" t="s">
        <v>499</v>
      </c>
      <c r="K1794">
        <f t="shared" ref="K1794:K1857" si="285">INT(((180 + J1794) / 6) + 1)</f>
        <v>13</v>
      </c>
      <c r="L1794">
        <f t="shared" si="284"/>
        <v>2001</v>
      </c>
      <c r="M1794" t="s">
        <v>4627</v>
      </c>
      <c r="N1794" s="153">
        <v>37220.689583333333</v>
      </c>
      <c r="O1794" s="153">
        <v>37220.779861111114</v>
      </c>
      <c r="P1794" s="153">
        <v>37220.958333333336</v>
      </c>
      <c r="Q1794" s="153">
        <v>37221.056944444441</v>
      </c>
      <c r="R1794" t="s">
        <v>1033</v>
      </c>
      <c r="S1794" s="215">
        <f t="shared" ref="S1794:S1814" si="286">(P1794 - O1794)</f>
        <v>0.17847222222189885</v>
      </c>
      <c r="T1794" s="215">
        <f t="shared" ref="T1794:T1814" si="287">(Q1794 - N1794)</f>
        <v>0.36736111110803904</v>
      </c>
      <c r="U1794">
        <f t="shared" si="281"/>
        <v>5.3541666666569654</v>
      </c>
      <c r="V1794"/>
      <c r="W1794">
        <v>2700</v>
      </c>
      <c r="X1794"/>
    </row>
    <row r="1795" spans="1:24">
      <c r="A1795" t="s">
        <v>23</v>
      </c>
      <c r="B1795" t="s">
        <v>4628</v>
      </c>
      <c r="C1795" t="s">
        <v>604</v>
      </c>
      <c r="D1795" t="s">
        <v>488</v>
      </c>
      <c r="E1795" t="s">
        <v>605</v>
      </c>
      <c r="F1795" t="s">
        <v>606</v>
      </c>
      <c r="G1795" t="s">
        <v>206</v>
      </c>
      <c r="H1795" t="s">
        <v>402</v>
      </c>
      <c r="I1795" t="s">
        <v>498</v>
      </c>
      <c r="J1795" t="s">
        <v>499</v>
      </c>
      <c r="K1795">
        <f t="shared" si="285"/>
        <v>13</v>
      </c>
      <c r="L1795">
        <f t="shared" si="284"/>
        <v>2001</v>
      </c>
      <c r="M1795" t="s">
        <v>4628</v>
      </c>
      <c r="N1795" s="153">
        <v>37219.39166666667</v>
      </c>
      <c r="O1795" s="153">
        <v>37219.489583333336</v>
      </c>
      <c r="P1795" s="153">
        <v>37219.979166666664</v>
      </c>
      <c r="Q1795" s="153">
        <v>37220.0625</v>
      </c>
      <c r="R1795" t="s">
        <v>1033</v>
      </c>
      <c r="S1795" s="215">
        <f t="shared" si="286"/>
        <v>0.48958333332848269</v>
      </c>
      <c r="T1795" s="215">
        <f t="shared" si="287"/>
        <v>0.67083333332993789</v>
      </c>
      <c r="U1795">
        <f t="shared" si="281"/>
        <v>14.687499999854481</v>
      </c>
      <c r="V1795"/>
      <c r="W1795">
        <v>2700</v>
      </c>
      <c r="X1795"/>
    </row>
    <row r="1796" spans="1:24">
      <c r="A1796" t="s">
        <v>23</v>
      </c>
      <c r="B1796" t="s">
        <v>4629</v>
      </c>
      <c r="C1796" t="s">
        <v>604</v>
      </c>
      <c r="D1796" t="s">
        <v>488</v>
      </c>
      <c r="E1796" t="s">
        <v>605</v>
      </c>
      <c r="F1796" t="s">
        <v>606</v>
      </c>
      <c r="G1796" t="s">
        <v>206</v>
      </c>
      <c r="H1796" t="s">
        <v>402</v>
      </c>
      <c r="I1796" t="s">
        <v>498</v>
      </c>
      <c r="J1796" t="s">
        <v>499</v>
      </c>
      <c r="K1796">
        <f t="shared" si="285"/>
        <v>13</v>
      </c>
      <c r="L1796">
        <f t="shared" si="284"/>
        <v>2001</v>
      </c>
      <c r="M1796" t="s">
        <v>4629</v>
      </c>
      <c r="N1796" s="153">
        <v>37216.630555555559</v>
      </c>
      <c r="O1796" s="153">
        <v>37216.695833333331</v>
      </c>
      <c r="P1796" s="153">
        <v>37217.655555555553</v>
      </c>
      <c r="Q1796" s="153">
        <v>37217.753472222219</v>
      </c>
      <c r="R1796" t="s">
        <v>1033</v>
      </c>
      <c r="S1796" s="215">
        <f t="shared" si="286"/>
        <v>0.95972222222189885</v>
      </c>
      <c r="T1796" s="215">
        <f t="shared" si="287"/>
        <v>1.1229166666598758</v>
      </c>
      <c r="U1796">
        <f t="shared" si="281"/>
        <v>28.791666666656965</v>
      </c>
      <c r="V1796"/>
      <c r="W1796">
        <v>2700</v>
      </c>
      <c r="X1796"/>
    </row>
    <row r="1797" spans="1:24">
      <c r="A1797" t="s">
        <v>23</v>
      </c>
      <c r="B1797" t="s">
        <v>4630</v>
      </c>
      <c r="C1797" t="s">
        <v>604</v>
      </c>
      <c r="D1797" t="s">
        <v>488</v>
      </c>
      <c r="E1797" t="s">
        <v>605</v>
      </c>
      <c r="F1797" t="s">
        <v>606</v>
      </c>
      <c r="G1797" t="s">
        <v>206</v>
      </c>
      <c r="H1797" t="s">
        <v>402</v>
      </c>
      <c r="I1797" t="s">
        <v>498</v>
      </c>
      <c r="J1797" t="s">
        <v>499</v>
      </c>
      <c r="K1797">
        <f t="shared" si="285"/>
        <v>13</v>
      </c>
      <c r="L1797">
        <f t="shared" si="284"/>
        <v>2001</v>
      </c>
      <c r="M1797" t="s">
        <v>4630</v>
      </c>
      <c r="N1797" s="153">
        <v>37215.490277777775</v>
      </c>
      <c r="O1797" s="153">
        <v>37215.574999999997</v>
      </c>
      <c r="P1797" s="153">
        <v>37216.084027777775</v>
      </c>
      <c r="Q1797" s="153">
        <v>37216.175000000003</v>
      </c>
      <c r="R1797" t="s">
        <v>1033</v>
      </c>
      <c r="S1797" s="215">
        <f t="shared" si="286"/>
        <v>0.50902777777810115</v>
      </c>
      <c r="T1797" s="215">
        <f t="shared" si="287"/>
        <v>0.68472222222771961</v>
      </c>
      <c r="U1797">
        <f t="shared" si="281"/>
        <v>15.270833333343035</v>
      </c>
      <c r="V1797"/>
      <c r="W1797">
        <v>2700</v>
      </c>
      <c r="X1797"/>
    </row>
    <row r="1798" spans="1:24">
      <c r="A1798" t="s">
        <v>23</v>
      </c>
      <c r="B1798" t="s">
        <v>4631</v>
      </c>
      <c r="C1798" t="s">
        <v>604</v>
      </c>
      <c r="D1798" t="s">
        <v>488</v>
      </c>
      <c r="E1798" t="s">
        <v>605</v>
      </c>
      <c r="F1798" t="s">
        <v>606</v>
      </c>
      <c r="G1798" t="s">
        <v>206</v>
      </c>
      <c r="H1798" t="s">
        <v>402</v>
      </c>
      <c r="I1798" t="s">
        <v>498</v>
      </c>
      <c r="J1798" t="s">
        <v>499</v>
      </c>
      <c r="K1798">
        <f t="shared" si="285"/>
        <v>13</v>
      </c>
      <c r="L1798">
        <f t="shared" si="284"/>
        <v>2001</v>
      </c>
      <c r="M1798" t="s">
        <v>4631</v>
      </c>
      <c r="N1798" s="153">
        <v>37213.790972222225</v>
      </c>
      <c r="O1798" s="153">
        <v>37213.887499999997</v>
      </c>
      <c r="P1798" s="153">
        <v>37214.9375</v>
      </c>
      <c r="Q1798" s="153">
        <v>37215.026388888888</v>
      </c>
      <c r="R1798" t="s">
        <v>1033</v>
      </c>
      <c r="S1798" s="215">
        <f t="shared" si="286"/>
        <v>1.0500000000029104</v>
      </c>
      <c r="T1798" s="215">
        <f t="shared" si="287"/>
        <v>1.2354166666627862</v>
      </c>
      <c r="U1798">
        <f t="shared" ref="U1798:U1814" si="288">((VALUE(S1798)) * 24) * 1.25</f>
        <v>31.500000000087311</v>
      </c>
      <c r="V1798"/>
      <c r="W1798">
        <v>2700</v>
      </c>
      <c r="X1798"/>
    </row>
    <row r="1799" spans="1:24">
      <c r="A1799" t="s">
        <v>23</v>
      </c>
      <c r="B1799" t="s">
        <v>4632</v>
      </c>
      <c r="C1799" t="s">
        <v>604</v>
      </c>
      <c r="D1799" t="s">
        <v>488</v>
      </c>
      <c r="E1799" t="s">
        <v>605</v>
      </c>
      <c r="F1799" t="s">
        <v>606</v>
      </c>
      <c r="G1799" t="s">
        <v>206</v>
      </c>
      <c r="H1799" t="s">
        <v>402</v>
      </c>
      <c r="I1799" t="s">
        <v>498</v>
      </c>
      <c r="J1799" t="s">
        <v>499</v>
      </c>
      <c r="K1799">
        <f t="shared" si="285"/>
        <v>13</v>
      </c>
      <c r="L1799">
        <f t="shared" si="284"/>
        <v>2001</v>
      </c>
      <c r="M1799" t="s">
        <v>4632</v>
      </c>
      <c r="N1799" s="153">
        <v>37212.136111111111</v>
      </c>
      <c r="O1799" s="153">
        <v>37212.220833333333</v>
      </c>
      <c r="P1799" s="153">
        <v>37212.626388888886</v>
      </c>
      <c r="Q1799" s="153">
        <v>37212.723611111112</v>
      </c>
      <c r="R1799" t="s">
        <v>1033</v>
      </c>
      <c r="S1799" s="215">
        <f t="shared" si="286"/>
        <v>0.40555555555329192</v>
      </c>
      <c r="T1799" s="215">
        <f t="shared" si="287"/>
        <v>0.58750000000145519</v>
      </c>
      <c r="U1799">
        <f t="shared" si="288"/>
        <v>12.166666666598758</v>
      </c>
      <c r="V1799"/>
      <c r="W1799">
        <v>2700</v>
      </c>
      <c r="X1799"/>
    </row>
    <row r="1800" spans="1:24">
      <c r="A1800" t="s">
        <v>23</v>
      </c>
      <c r="B1800" t="s">
        <v>4633</v>
      </c>
      <c r="C1800" t="s">
        <v>604</v>
      </c>
      <c r="D1800" t="s">
        <v>488</v>
      </c>
      <c r="E1800" t="s">
        <v>605</v>
      </c>
      <c r="F1800" t="s">
        <v>606</v>
      </c>
      <c r="G1800" t="s">
        <v>206</v>
      </c>
      <c r="H1800" t="s">
        <v>402</v>
      </c>
      <c r="I1800" t="s">
        <v>498</v>
      </c>
      <c r="J1800" t="s">
        <v>499</v>
      </c>
      <c r="K1800">
        <f t="shared" si="285"/>
        <v>13</v>
      </c>
      <c r="L1800">
        <f t="shared" si="284"/>
        <v>2001</v>
      </c>
      <c r="M1800" t="s">
        <v>4633</v>
      </c>
      <c r="N1800" s="153">
        <v>37208.276388888888</v>
      </c>
      <c r="O1800" s="153">
        <v>37208.46597222222</v>
      </c>
      <c r="P1800" s="153">
        <v>37211.380555555559</v>
      </c>
      <c r="Q1800" s="153">
        <v>37211.478472222225</v>
      </c>
      <c r="R1800" t="s">
        <v>1033</v>
      </c>
      <c r="S1800" s="215">
        <f t="shared" si="286"/>
        <v>2.914583333338669</v>
      </c>
      <c r="T1800" s="215">
        <f t="shared" si="287"/>
        <v>3.2020833333372138</v>
      </c>
      <c r="U1800">
        <f t="shared" si="288"/>
        <v>87.437500000160071</v>
      </c>
      <c r="V1800"/>
      <c r="W1800">
        <v>2700</v>
      </c>
      <c r="X1800"/>
    </row>
    <row r="1801" spans="1:24">
      <c r="A1801" t="s">
        <v>23</v>
      </c>
      <c r="B1801" t="s">
        <v>4634</v>
      </c>
      <c r="C1801" t="s">
        <v>604</v>
      </c>
      <c r="D1801" t="s">
        <v>488</v>
      </c>
      <c r="E1801" t="s">
        <v>605</v>
      </c>
      <c r="F1801" t="s">
        <v>606</v>
      </c>
      <c r="G1801" t="s">
        <v>206</v>
      </c>
      <c r="H1801" t="s">
        <v>402</v>
      </c>
      <c r="I1801" t="s">
        <v>498</v>
      </c>
      <c r="J1801" t="s">
        <v>499</v>
      </c>
      <c r="K1801">
        <f t="shared" si="285"/>
        <v>13</v>
      </c>
      <c r="L1801">
        <f t="shared" si="284"/>
        <v>2001</v>
      </c>
      <c r="M1801" t="s">
        <v>4634</v>
      </c>
      <c r="N1801" s="153">
        <v>37203.629861111112</v>
      </c>
      <c r="O1801" s="153">
        <v>37203.798611111109</v>
      </c>
      <c r="P1801" s="153">
        <v>37206.773611111108</v>
      </c>
      <c r="Q1801" s="153">
        <v>37206.862500000003</v>
      </c>
      <c r="R1801" t="s">
        <v>1033</v>
      </c>
      <c r="S1801" s="215">
        <f t="shared" si="286"/>
        <v>2.9749999999985448</v>
      </c>
      <c r="T1801" s="215">
        <f t="shared" si="287"/>
        <v>3.2326388888905058</v>
      </c>
      <c r="U1801">
        <f t="shared" si="288"/>
        <v>89.249999999956344</v>
      </c>
      <c r="V1801"/>
      <c r="W1801">
        <v>2700</v>
      </c>
      <c r="X1801"/>
    </row>
    <row r="1802" spans="1:24">
      <c r="A1802" t="s">
        <v>23</v>
      </c>
      <c r="B1802" t="s">
        <v>4635</v>
      </c>
      <c r="C1802" t="s">
        <v>599</v>
      </c>
      <c r="D1802" t="s">
        <v>231</v>
      </c>
      <c r="E1802" t="s">
        <v>600</v>
      </c>
      <c r="F1802" t="s">
        <v>601</v>
      </c>
      <c r="G1802" t="s">
        <v>602</v>
      </c>
      <c r="H1802" t="s">
        <v>603</v>
      </c>
      <c r="I1802">
        <v>-7.5</v>
      </c>
      <c r="J1802">
        <v>147.5</v>
      </c>
      <c r="K1802">
        <f t="shared" si="285"/>
        <v>55</v>
      </c>
      <c r="L1802">
        <f t="shared" si="284"/>
        <v>2001</v>
      </c>
      <c r="M1802" t="s">
        <v>4635</v>
      </c>
      <c r="N1802" s="153">
        <v>37142.190972222219</v>
      </c>
      <c r="O1802" s="153">
        <v>37142.263888888891</v>
      </c>
      <c r="P1802" s="153">
        <v>37143.222222222219</v>
      </c>
      <c r="Q1802" s="153">
        <v>37143.330555555556</v>
      </c>
      <c r="R1802" t="s">
        <v>603</v>
      </c>
      <c r="S1802" s="215">
        <f t="shared" si="286"/>
        <v>0.95833333332848269</v>
      </c>
      <c r="T1802" s="215">
        <f t="shared" si="287"/>
        <v>1.1395833333372138</v>
      </c>
      <c r="U1802">
        <f t="shared" si="288"/>
        <v>28.749999999854481</v>
      </c>
      <c r="V1802"/>
      <c r="W1802">
        <v>800</v>
      </c>
      <c r="X1802"/>
    </row>
    <row r="1803" spans="1:24">
      <c r="A1803" t="s">
        <v>23</v>
      </c>
      <c r="B1803" t="s">
        <v>4636</v>
      </c>
      <c r="C1803" t="s">
        <v>599</v>
      </c>
      <c r="D1803" t="s">
        <v>231</v>
      </c>
      <c r="E1803" t="s">
        <v>600</v>
      </c>
      <c r="F1803" t="s">
        <v>601</v>
      </c>
      <c r="G1803" t="s">
        <v>602</v>
      </c>
      <c r="H1803" t="s">
        <v>603</v>
      </c>
      <c r="I1803">
        <v>-7.5</v>
      </c>
      <c r="J1803">
        <v>147.5</v>
      </c>
      <c r="K1803">
        <f t="shared" si="285"/>
        <v>55</v>
      </c>
      <c r="L1803">
        <f t="shared" si="284"/>
        <v>2001</v>
      </c>
      <c r="M1803" t="s">
        <v>4636</v>
      </c>
      <c r="N1803" s="153">
        <v>37141.270833333336</v>
      </c>
      <c r="O1803" s="153">
        <v>37141.305555555555</v>
      </c>
      <c r="P1803" s="153">
        <v>37142.069444444445</v>
      </c>
      <c r="Q1803" s="153">
        <v>37142.109722222223</v>
      </c>
      <c r="R1803" t="s">
        <v>603</v>
      </c>
      <c r="S1803" s="215">
        <f t="shared" si="286"/>
        <v>0.76388888889050577</v>
      </c>
      <c r="T1803" s="215">
        <f t="shared" si="287"/>
        <v>0.83888888888759539</v>
      </c>
      <c r="U1803">
        <f t="shared" si="288"/>
        <v>22.916666666715173</v>
      </c>
      <c r="V1803"/>
      <c r="W1803">
        <v>800</v>
      </c>
      <c r="X1803"/>
    </row>
    <row r="1804" spans="1:24">
      <c r="A1804" t="s">
        <v>23</v>
      </c>
      <c r="B1804" t="s">
        <v>4637</v>
      </c>
      <c r="C1804" t="s">
        <v>599</v>
      </c>
      <c r="D1804" t="s">
        <v>231</v>
      </c>
      <c r="E1804" t="s">
        <v>600</v>
      </c>
      <c r="F1804" t="s">
        <v>601</v>
      </c>
      <c r="G1804" t="s">
        <v>602</v>
      </c>
      <c r="H1804" t="s">
        <v>603</v>
      </c>
      <c r="I1804">
        <v>-7.5</v>
      </c>
      <c r="J1804">
        <v>147.5</v>
      </c>
      <c r="K1804">
        <f t="shared" si="285"/>
        <v>55</v>
      </c>
      <c r="L1804">
        <f t="shared" si="284"/>
        <v>2001</v>
      </c>
      <c r="M1804" t="s">
        <v>4637</v>
      </c>
      <c r="N1804" s="153">
        <v>37140.411805555559</v>
      </c>
      <c r="O1804" s="153">
        <v>37140.5</v>
      </c>
      <c r="P1804" s="153">
        <v>37141.190972222219</v>
      </c>
      <c r="Q1804" s="153">
        <v>37141.229861111111</v>
      </c>
      <c r="R1804" t="s">
        <v>603</v>
      </c>
      <c r="S1804" s="215">
        <f t="shared" si="286"/>
        <v>0.69097222221898846</v>
      </c>
      <c r="T1804" s="215">
        <f t="shared" si="287"/>
        <v>0.81805555555183673</v>
      </c>
      <c r="U1804">
        <f t="shared" si="288"/>
        <v>20.729166666569654</v>
      </c>
      <c r="V1804"/>
      <c r="W1804">
        <v>800</v>
      </c>
      <c r="X1804"/>
    </row>
    <row r="1805" spans="1:24">
      <c r="A1805" t="s">
        <v>23</v>
      </c>
      <c r="B1805" t="s">
        <v>4638</v>
      </c>
      <c r="C1805" t="s">
        <v>599</v>
      </c>
      <c r="D1805" t="s">
        <v>231</v>
      </c>
      <c r="E1805" t="s">
        <v>600</v>
      </c>
      <c r="F1805" t="s">
        <v>601</v>
      </c>
      <c r="G1805" t="s">
        <v>602</v>
      </c>
      <c r="H1805" t="s">
        <v>603</v>
      </c>
      <c r="I1805">
        <v>-7.5</v>
      </c>
      <c r="J1805">
        <v>147.5</v>
      </c>
      <c r="K1805">
        <f t="shared" si="285"/>
        <v>55</v>
      </c>
      <c r="L1805">
        <f t="shared" si="284"/>
        <v>2001</v>
      </c>
      <c r="M1805" t="s">
        <v>4638</v>
      </c>
      <c r="N1805" s="153">
        <v>37136.563194444447</v>
      </c>
      <c r="O1805" s="153">
        <v>37136.656944444447</v>
      </c>
      <c r="P1805" s="153">
        <v>37139.225694444445</v>
      </c>
      <c r="Q1805" s="153">
        <v>37139.279166666667</v>
      </c>
      <c r="R1805" t="s">
        <v>603</v>
      </c>
      <c r="S1805" s="215">
        <f t="shared" si="286"/>
        <v>2.5687499999985448</v>
      </c>
      <c r="T1805" s="215">
        <f t="shared" si="287"/>
        <v>2.7159722222204437</v>
      </c>
      <c r="U1805">
        <f t="shared" si="288"/>
        <v>77.062499999956344</v>
      </c>
      <c r="V1805"/>
      <c r="W1805">
        <v>800</v>
      </c>
      <c r="X1805"/>
    </row>
    <row r="1806" spans="1:24">
      <c r="A1806" t="s">
        <v>23</v>
      </c>
      <c r="B1806" t="s">
        <v>4639</v>
      </c>
      <c r="C1806" t="s">
        <v>599</v>
      </c>
      <c r="D1806" t="s">
        <v>231</v>
      </c>
      <c r="E1806" t="s">
        <v>600</v>
      </c>
      <c r="F1806" t="s">
        <v>601</v>
      </c>
      <c r="G1806" t="s">
        <v>602</v>
      </c>
      <c r="H1806" t="s">
        <v>603</v>
      </c>
      <c r="I1806">
        <v>-7.5</v>
      </c>
      <c r="J1806">
        <v>147.5</v>
      </c>
      <c r="K1806">
        <f t="shared" si="285"/>
        <v>55</v>
      </c>
      <c r="L1806">
        <f t="shared" si="284"/>
        <v>2001</v>
      </c>
      <c r="M1806" t="s">
        <v>4639</v>
      </c>
      <c r="N1806" s="153">
        <v>37126.015277777777</v>
      </c>
      <c r="O1806" s="153">
        <v>37126.074999999997</v>
      </c>
      <c r="P1806" s="153">
        <v>37126.147222222222</v>
      </c>
      <c r="Q1806" s="153">
        <v>37126.186805555553</v>
      </c>
      <c r="R1806" t="s">
        <v>603</v>
      </c>
      <c r="S1806" s="215">
        <f t="shared" si="286"/>
        <v>7.2222222224809229E-2</v>
      </c>
      <c r="T1806" s="215">
        <f t="shared" si="287"/>
        <v>0.17152777777664596</v>
      </c>
      <c r="U1806">
        <f t="shared" si="288"/>
        <v>2.1666666667442769</v>
      </c>
      <c r="V1806"/>
      <c r="W1806">
        <v>800</v>
      </c>
      <c r="X1806" t="s">
        <v>4640</v>
      </c>
    </row>
    <row r="1807" spans="1:24">
      <c r="A1807" t="s">
        <v>23</v>
      </c>
      <c r="B1807" t="s">
        <v>4641</v>
      </c>
      <c r="C1807" t="s">
        <v>594</v>
      </c>
      <c r="D1807" t="s">
        <v>231</v>
      </c>
      <c r="E1807" t="s">
        <v>595</v>
      </c>
      <c r="F1807" t="s">
        <v>596</v>
      </c>
      <c r="G1807" t="s">
        <v>340</v>
      </c>
      <c r="H1807" t="s">
        <v>597</v>
      </c>
      <c r="I1807">
        <v>5</v>
      </c>
      <c r="J1807">
        <v>140</v>
      </c>
      <c r="K1807">
        <f t="shared" si="285"/>
        <v>54</v>
      </c>
      <c r="L1807">
        <f t="shared" si="284"/>
        <v>2001</v>
      </c>
      <c r="M1807" t="s">
        <v>4641</v>
      </c>
      <c r="N1807" s="153">
        <v>37123</v>
      </c>
      <c r="O1807" s="153">
        <v>37123</v>
      </c>
      <c r="P1807" s="153">
        <v>37123</v>
      </c>
      <c r="Q1807" s="153">
        <v>37123</v>
      </c>
      <c r="R1807"/>
      <c r="S1807" s="215">
        <f t="shared" si="286"/>
        <v>0</v>
      </c>
      <c r="T1807" s="215">
        <f t="shared" si="287"/>
        <v>0</v>
      </c>
      <c r="U1807">
        <f t="shared" si="288"/>
        <v>0</v>
      </c>
      <c r="V1807"/>
      <c r="W1807" t="s">
        <v>395</v>
      </c>
      <c r="X1807" t="s">
        <v>4642</v>
      </c>
    </row>
    <row r="1808" spans="1:24">
      <c r="A1808" t="s">
        <v>23</v>
      </c>
      <c r="B1808" t="s">
        <v>4643</v>
      </c>
      <c r="C1808" t="s">
        <v>587</v>
      </c>
      <c r="D1808" t="s">
        <v>488</v>
      </c>
      <c r="E1808" t="s">
        <v>588</v>
      </c>
      <c r="F1808" t="s">
        <v>589</v>
      </c>
      <c r="G1808" t="s">
        <v>284</v>
      </c>
      <c r="H1808" t="s">
        <v>590</v>
      </c>
      <c r="I1808">
        <v>32</v>
      </c>
      <c r="J1808">
        <v>-64</v>
      </c>
      <c r="K1808">
        <f t="shared" si="285"/>
        <v>20</v>
      </c>
      <c r="L1808">
        <f t="shared" si="284"/>
        <v>2001</v>
      </c>
      <c r="M1808" t="s">
        <v>4643</v>
      </c>
      <c r="N1808" s="153">
        <v>37066.497916666667</v>
      </c>
      <c r="O1808" s="153">
        <v>37066.5</v>
      </c>
      <c r="P1808" s="153">
        <v>37066.661111111112</v>
      </c>
      <c r="Q1808" s="153">
        <v>37066.680555555555</v>
      </c>
      <c r="R1808" t="s">
        <v>4644</v>
      </c>
      <c r="S1808" s="215">
        <f t="shared" si="286"/>
        <v>0.16111111111240461</v>
      </c>
      <c r="T1808" s="215">
        <f t="shared" si="287"/>
        <v>0.18263888888759539</v>
      </c>
      <c r="U1808">
        <f t="shared" si="288"/>
        <v>4.8333333333721384</v>
      </c>
      <c r="V1808"/>
      <c r="W1808" t="s">
        <v>395</v>
      </c>
      <c r="X1808" t="s">
        <v>4645</v>
      </c>
    </row>
    <row r="1809" spans="1:24">
      <c r="A1809" t="s">
        <v>23</v>
      </c>
      <c r="B1809" t="s">
        <v>4646</v>
      </c>
      <c r="C1809" t="s">
        <v>587</v>
      </c>
      <c r="D1809" t="s">
        <v>488</v>
      </c>
      <c r="E1809" t="s">
        <v>588</v>
      </c>
      <c r="F1809" t="s">
        <v>589</v>
      </c>
      <c r="G1809" t="s">
        <v>284</v>
      </c>
      <c r="H1809" t="s">
        <v>590</v>
      </c>
      <c r="I1809">
        <v>32</v>
      </c>
      <c r="J1809">
        <v>-64</v>
      </c>
      <c r="K1809">
        <f t="shared" si="285"/>
        <v>20</v>
      </c>
      <c r="L1809">
        <f t="shared" si="284"/>
        <v>2001</v>
      </c>
      <c r="M1809" t="s">
        <v>4646</v>
      </c>
      <c r="N1809" s="153">
        <v>37065</v>
      </c>
      <c r="O1809" s="153">
        <v>37065</v>
      </c>
      <c r="P1809" s="153">
        <v>37065</v>
      </c>
      <c r="Q1809" s="153">
        <v>37065</v>
      </c>
      <c r="R1809" t="s">
        <v>4647</v>
      </c>
      <c r="S1809" s="215">
        <f t="shared" si="286"/>
        <v>0</v>
      </c>
      <c r="T1809" s="215">
        <f t="shared" si="287"/>
        <v>0</v>
      </c>
      <c r="U1809">
        <f t="shared" si="288"/>
        <v>0</v>
      </c>
      <c r="V1809"/>
      <c r="W1809" t="s">
        <v>395</v>
      </c>
      <c r="X1809" t="s">
        <v>4648</v>
      </c>
    </row>
    <row r="1810" spans="1:24">
      <c r="A1810" t="s">
        <v>23</v>
      </c>
      <c r="B1810" t="s">
        <v>4649</v>
      </c>
      <c r="C1810" t="s">
        <v>587</v>
      </c>
      <c r="D1810" t="s">
        <v>488</v>
      </c>
      <c r="E1810" t="s">
        <v>588</v>
      </c>
      <c r="F1810" t="s">
        <v>589</v>
      </c>
      <c r="G1810" t="s">
        <v>284</v>
      </c>
      <c r="H1810" t="s">
        <v>590</v>
      </c>
      <c r="I1810">
        <v>32</v>
      </c>
      <c r="J1810">
        <v>-64</v>
      </c>
      <c r="K1810">
        <f t="shared" si="285"/>
        <v>20</v>
      </c>
      <c r="L1810">
        <f t="shared" si="284"/>
        <v>2001</v>
      </c>
      <c r="M1810" t="s">
        <v>4649</v>
      </c>
      <c r="N1810" s="153">
        <v>37063.693055555559</v>
      </c>
      <c r="O1810" s="153">
        <v>37063.694444444445</v>
      </c>
      <c r="P1810" s="153">
        <v>37063.806250000001</v>
      </c>
      <c r="Q1810" s="153">
        <v>37063.826388888891</v>
      </c>
      <c r="R1810" t="s">
        <v>4650</v>
      </c>
      <c r="S1810" s="215">
        <f t="shared" si="286"/>
        <v>0.11180555555620231</v>
      </c>
      <c r="T1810" s="215">
        <f t="shared" si="287"/>
        <v>0.13333333333139308</v>
      </c>
      <c r="U1810">
        <f t="shared" si="288"/>
        <v>3.3541666666860692</v>
      </c>
      <c r="V1810"/>
      <c r="W1810" t="s">
        <v>395</v>
      </c>
      <c r="X1810" t="s">
        <v>4651</v>
      </c>
    </row>
    <row r="1811" spans="1:24">
      <c r="A1811" t="s">
        <v>23</v>
      </c>
      <c r="B1811" t="s">
        <v>4652</v>
      </c>
      <c r="C1811" t="s">
        <v>587</v>
      </c>
      <c r="D1811" t="s">
        <v>488</v>
      </c>
      <c r="E1811" t="s">
        <v>588</v>
      </c>
      <c r="F1811" t="s">
        <v>589</v>
      </c>
      <c r="G1811" t="s">
        <v>284</v>
      </c>
      <c r="H1811" t="s">
        <v>590</v>
      </c>
      <c r="I1811">
        <v>32</v>
      </c>
      <c r="J1811">
        <v>-64</v>
      </c>
      <c r="K1811">
        <f t="shared" si="285"/>
        <v>20</v>
      </c>
      <c r="L1811">
        <f t="shared" si="284"/>
        <v>2001</v>
      </c>
      <c r="M1811" t="s">
        <v>4652</v>
      </c>
      <c r="N1811" s="153">
        <v>37063.334722222222</v>
      </c>
      <c r="O1811" s="153">
        <v>37063.340277777781</v>
      </c>
      <c r="P1811" s="153">
        <v>37063.371527777781</v>
      </c>
      <c r="Q1811" s="153">
        <v>37063.39166666667</v>
      </c>
      <c r="R1811" t="s">
        <v>4653</v>
      </c>
      <c r="S1811" s="215">
        <f t="shared" si="286"/>
        <v>3.125E-2</v>
      </c>
      <c r="T1811" s="215">
        <f t="shared" si="287"/>
        <v>5.6944444448163267E-2</v>
      </c>
      <c r="U1811">
        <f t="shared" si="288"/>
        <v>0.9375</v>
      </c>
      <c r="V1811"/>
      <c r="W1811" t="s">
        <v>395</v>
      </c>
      <c r="X1811" t="s">
        <v>4651</v>
      </c>
    </row>
    <row r="1812" spans="1:24">
      <c r="A1812" t="s">
        <v>4654</v>
      </c>
      <c r="B1812" t="s">
        <v>4655</v>
      </c>
      <c r="C1812" t="s">
        <v>587</v>
      </c>
      <c r="D1812" t="s">
        <v>488</v>
      </c>
      <c r="E1812" t="s">
        <v>588</v>
      </c>
      <c r="F1812" t="s">
        <v>589</v>
      </c>
      <c r="G1812" t="s">
        <v>284</v>
      </c>
      <c r="H1812" t="s">
        <v>590</v>
      </c>
      <c r="I1812">
        <v>32</v>
      </c>
      <c r="J1812">
        <v>-64</v>
      </c>
      <c r="K1812">
        <f t="shared" si="285"/>
        <v>20</v>
      </c>
      <c r="L1812">
        <f t="shared" si="284"/>
        <v>2001</v>
      </c>
      <c r="M1812" t="s">
        <v>4655</v>
      </c>
      <c r="N1812" s="153">
        <v>37063.239583333336</v>
      </c>
      <c r="O1812" s="153">
        <v>37063.243055555555</v>
      </c>
      <c r="P1812" s="153">
        <v>37063.297222222223</v>
      </c>
      <c r="Q1812" s="153">
        <v>37063.326388888891</v>
      </c>
      <c r="R1812" t="s">
        <v>4656</v>
      </c>
      <c r="S1812" s="215">
        <f t="shared" si="286"/>
        <v>5.4166666668606922E-2</v>
      </c>
      <c r="T1812" s="215">
        <f t="shared" si="287"/>
        <v>8.6805555554747116E-2</v>
      </c>
      <c r="U1812">
        <f t="shared" si="288"/>
        <v>1.6250000000582077</v>
      </c>
      <c r="V1812"/>
      <c r="W1812" t="s">
        <v>395</v>
      </c>
      <c r="X1812" t="s">
        <v>4651</v>
      </c>
    </row>
    <row r="1813" spans="1:24">
      <c r="A1813" t="s">
        <v>4654</v>
      </c>
      <c r="B1813" t="s">
        <v>4657</v>
      </c>
      <c r="C1813" t="s">
        <v>587</v>
      </c>
      <c r="D1813" t="s">
        <v>488</v>
      </c>
      <c r="E1813" t="s">
        <v>588</v>
      </c>
      <c r="F1813" t="s">
        <v>589</v>
      </c>
      <c r="G1813" t="s">
        <v>284</v>
      </c>
      <c r="H1813" t="s">
        <v>590</v>
      </c>
      <c r="I1813">
        <v>32</v>
      </c>
      <c r="J1813">
        <v>-64</v>
      </c>
      <c r="K1813">
        <f t="shared" si="285"/>
        <v>20</v>
      </c>
      <c r="L1813">
        <f t="shared" si="284"/>
        <v>2001</v>
      </c>
      <c r="M1813" t="s">
        <v>4657</v>
      </c>
      <c r="N1813" s="153">
        <v>37063.114583333336</v>
      </c>
      <c r="O1813" s="153">
        <v>37063.120138888888</v>
      </c>
      <c r="P1813" s="153">
        <v>37063.201388888891</v>
      </c>
      <c r="Q1813" s="153">
        <v>37063.222222222219</v>
      </c>
      <c r="R1813" t="s">
        <v>4658</v>
      </c>
      <c r="S1813" s="215">
        <f t="shared" si="286"/>
        <v>8.1250000002910383E-2</v>
      </c>
      <c r="T1813" s="215">
        <f t="shared" si="287"/>
        <v>0.10763888888322981</v>
      </c>
      <c r="U1813">
        <f t="shared" si="288"/>
        <v>2.4375000000873115</v>
      </c>
      <c r="V1813"/>
      <c r="W1813" t="s">
        <v>395</v>
      </c>
      <c r="X1813" t="s">
        <v>4651</v>
      </c>
    </row>
    <row r="1814" spans="1:24">
      <c r="A1814" t="s">
        <v>4654</v>
      </c>
      <c r="B1814" t="s">
        <v>4659</v>
      </c>
      <c r="C1814" t="s">
        <v>587</v>
      </c>
      <c r="D1814" t="s">
        <v>488</v>
      </c>
      <c r="E1814" t="s">
        <v>588</v>
      </c>
      <c r="F1814" t="s">
        <v>589</v>
      </c>
      <c r="G1814" t="s">
        <v>284</v>
      </c>
      <c r="H1814" t="s">
        <v>590</v>
      </c>
      <c r="I1814">
        <v>32</v>
      </c>
      <c r="J1814">
        <v>-64</v>
      </c>
      <c r="K1814">
        <f t="shared" si="285"/>
        <v>20</v>
      </c>
      <c r="L1814">
        <f t="shared" si="284"/>
        <v>2001</v>
      </c>
      <c r="M1814" t="s">
        <v>4659</v>
      </c>
      <c r="N1814" s="153">
        <v>37062.958333333336</v>
      </c>
      <c r="O1814" s="153">
        <v>37062.975694444445</v>
      </c>
      <c r="P1814" s="153">
        <v>37063.060416666667</v>
      </c>
      <c r="Q1814" s="153">
        <v>37063.083333333336</v>
      </c>
      <c r="R1814" t="s">
        <v>4660</v>
      </c>
      <c r="S1814" s="215">
        <f t="shared" si="286"/>
        <v>8.4722222221898846E-2</v>
      </c>
      <c r="T1814" s="215">
        <f t="shared" si="287"/>
        <v>0.125</v>
      </c>
      <c r="U1814">
        <f t="shared" si="288"/>
        <v>2.5416666666569654</v>
      </c>
      <c r="V1814"/>
      <c r="W1814" t="s">
        <v>395</v>
      </c>
      <c r="X1814" t="s">
        <v>4651</v>
      </c>
    </row>
    <row r="1815" spans="1:24">
      <c r="A1815" t="s">
        <v>4654</v>
      </c>
      <c r="B1815" t="s">
        <v>4661</v>
      </c>
      <c r="C1815" t="s">
        <v>587</v>
      </c>
      <c r="D1815" t="s">
        <v>488</v>
      </c>
      <c r="E1815" t="s">
        <v>588</v>
      </c>
      <c r="F1815" t="s">
        <v>589</v>
      </c>
      <c r="G1815" t="s">
        <v>284</v>
      </c>
      <c r="H1815" t="s">
        <v>590</v>
      </c>
      <c r="I1815">
        <v>32</v>
      </c>
      <c r="J1815">
        <v>-64</v>
      </c>
      <c r="K1815">
        <f t="shared" si="285"/>
        <v>20</v>
      </c>
      <c r="L1815">
        <f t="shared" si="284"/>
        <v>2001</v>
      </c>
      <c r="M1815" t="s">
        <v>4661</v>
      </c>
      <c r="N1815" s="153">
        <v>37064</v>
      </c>
      <c r="O1815" s="153">
        <v>37064</v>
      </c>
      <c r="P1815" s="153">
        <v>37064</v>
      </c>
      <c r="Q1815" s="153">
        <v>37064</v>
      </c>
      <c r="R1815" t="s">
        <v>4647</v>
      </c>
      <c r="S1815" s="215"/>
      <c r="T1815" s="215"/>
      <c r="U1815"/>
      <c r="V1815"/>
      <c r="W1815" t="s">
        <v>395</v>
      </c>
      <c r="X1815" t="s">
        <v>4648</v>
      </c>
    </row>
    <row r="1816" spans="1:24">
      <c r="A1816" t="s">
        <v>4654</v>
      </c>
      <c r="B1816" t="s">
        <v>4662</v>
      </c>
      <c r="C1816" t="s">
        <v>587</v>
      </c>
      <c r="D1816" t="s">
        <v>488</v>
      </c>
      <c r="E1816" t="s">
        <v>588</v>
      </c>
      <c r="F1816" t="s">
        <v>589</v>
      </c>
      <c r="G1816" t="s">
        <v>284</v>
      </c>
      <c r="H1816" t="s">
        <v>590</v>
      </c>
      <c r="I1816">
        <v>32</v>
      </c>
      <c r="J1816">
        <v>-64</v>
      </c>
      <c r="K1816">
        <f t="shared" si="285"/>
        <v>20</v>
      </c>
      <c r="L1816">
        <f t="shared" si="284"/>
        <v>2001</v>
      </c>
      <c r="M1816" t="s">
        <v>4662</v>
      </c>
      <c r="N1816" s="153">
        <v>37061.659722222219</v>
      </c>
      <c r="O1816" s="153">
        <v>37061.659722222219</v>
      </c>
      <c r="P1816" s="153">
        <v>37061.659722222219</v>
      </c>
      <c r="Q1816" s="153">
        <v>37061.659722222219</v>
      </c>
      <c r="R1816" t="s">
        <v>4647</v>
      </c>
      <c r="S1816" s="215"/>
      <c r="T1816" s="215"/>
      <c r="U1816"/>
      <c r="V1816"/>
      <c r="W1816" t="s">
        <v>395</v>
      </c>
      <c r="X1816" t="s">
        <v>4651</v>
      </c>
    </row>
    <row r="1817" spans="1:24">
      <c r="A1817" t="s">
        <v>4654</v>
      </c>
      <c r="B1817" t="s">
        <v>4663</v>
      </c>
      <c r="C1817" t="s">
        <v>587</v>
      </c>
      <c r="D1817" t="s">
        <v>488</v>
      </c>
      <c r="E1817" t="s">
        <v>588</v>
      </c>
      <c r="F1817" t="s">
        <v>589</v>
      </c>
      <c r="G1817" t="s">
        <v>284</v>
      </c>
      <c r="H1817" t="s">
        <v>590</v>
      </c>
      <c r="I1817">
        <v>32</v>
      </c>
      <c r="J1817">
        <v>-64</v>
      </c>
      <c r="K1817">
        <f t="shared" si="285"/>
        <v>20</v>
      </c>
      <c r="L1817">
        <f t="shared" si="284"/>
        <v>2001</v>
      </c>
      <c r="M1817" t="s">
        <v>4663</v>
      </c>
      <c r="N1817" s="153">
        <v>37060.666666666664</v>
      </c>
      <c r="O1817" s="153">
        <v>37060.666666666664</v>
      </c>
      <c r="P1817" s="153">
        <v>37060.666666666664</v>
      </c>
      <c r="Q1817" s="153">
        <v>37060.666666666664</v>
      </c>
      <c r="R1817" t="s">
        <v>4647</v>
      </c>
      <c r="S1817" s="215"/>
      <c r="T1817" s="215"/>
      <c r="U1817"/>
      <c r="V1817"/>
      <c r="W1817" t="s">
        <v>395</v>
      </c>
      <c r="X1817" t="s">
        <v>4651</v>
      </c>
    </row>
    <row r="1818" spans="1:24">
      <c r="A1818" t="s">
        <v>4654</v>
      </c>
      <c r="B1818" t="s">
        <v>4664</v>
      </c>
      <c r="C1818" t="s">
        <v>740</v>
      </c>
      <c r="D1818" t="s">
        <v>466</v>
      </c>
      <c r="E1818" t="s">
        <v>741</v>
      </c>
      <c r="F1818" t="s">
        <v>471</v>
      </c>
      <c r="G1818" t="s">
        <v>206</v>
      </c>
      <c r="H1818" t="s">
        <v>552</v>
      </c>
      <c r="I1818">
        <v>2</v>
      </c>
      <c r="J1818">
        <v>-92</v>
      </c>
      <c r="K1818">
        <f t="shared" si="285"/>
        <v>15</v>
      </c>
      <c r="L1818">
        <f t="shared" si="284"/>
        <v>2006</v>
      </c>
      <c r="M1818" t="s">
        <v>4664</v>
      </c>
      <c r="N1818" s="153">
        <v>38723.791666666664</v>
      </c>
      <c r="O1818" s="153">
        <v>38723.830555555556</v>
      </c>
      <c r="P1818" s="153">
        <v>38725.788194444445</v>
      </c>
      <c r="Q1818" s="153">
        <v>38725.826388888891</v>
      </c>
      <c r="R1818" t="s">
        <v>4665</v>
      </c>
      <c r="S1818" s="215">
        <f t="shared" ref="S1818:S1827" si="289">P1818 - O1818</f>
        <v>1.9576388888890506</v>
      </c>
      <c r="T1818" s="215">
        <f t="shared" ref="T1818:T1827" si="290">Q1818 - N1818</f>
        <v>2.0347222222262644</v>
      </c>
      <c r="U1818">
        <f t="shared" ref="U1818:U1827" si="291">((VALUE(S1818)) * 24) * 0.25</f>
        <v>11.745833333334303</v>
      </c>
      <c r="V1818"/>
      <c r="W1818">
        <v>1622</v>
      </c>
      <c r="X1818"/>
    </row>
    <row r="1819" spans="1:24">
      <c r="A1819" t="s">
        <v>4654</v>
      </c>
      <c r="B1819" t="s">
        <v>4666</v>
      </c>
      <c r="C1819" t="s">
        <v>740</v>
      </c>
      <c r="D1819" t="s">
        <v>466</v>
      </c>
      <c r="E1819" t="s">
        <v>741</v>
      </c>
      <c r="F1819" t="s">
        <v>471</v>
      </c>
      <c r="G1819" t="s">
        <v>206</v>
      </c>
      <c r="H1819" t="s">
        <v>552</v>
      </c>
      <c r="I1819">
        <v>2</v>
      </c>
      <c r="J1819">
        <v>-92</v>
      </c>
      <c r="K1819">
        <f t="shared" si="285"/>
        <v>15</v>
      </c>
      <c r="L1819">
        <f t="shared" si="284"/>
        <v>2006</v>
      </c>
      <c r="M1819" t="s">
        <v>4666</v>
      </c>
      <c r="N1819" s="153">
        <v>38721.848611111112</v>
      </c>
      <c r="O1819" s="153">
        <v>38721.887499999997</v>
      </c>
      <c r="P1819" s="153">
        <v>38723.211805555555</v>
      </c>
      <c r="Q1819" s="153">
        <v>38723.24722222222</v>
      </c>
      <c r="R1819" t="s">
        <v>4665</v>
      </c>
      <c r="S1819" s="215">
        <f t="shared" si="289"/>
        <v>1.3243055555576575</v>
      </c>
      <c r="T1819" s="215">
        <f t="shared" si="290"/>
        <v>1.398611111108039</v>
      </c>
      <c r="U1819">
        <f t="shared" si="291"/>
        <v>7.945833333345945</v>
      </c>
      <c r="V1819"/>
      <c r="W1819">
        <v>1702</v>
      </c>
      <c r="X1819"/>
    </row>
    <row r="1820" spans="1:24">
      <c r="A1820" t="s">
        <v>4654</v>
      </c>
      <c r="B1820" t="s">
        <v>4667</v>
      </c>
      <c r="C1820" t="s">
        <v>740</v>
      </c>
      <c r="D1820" t="s">
        <v>466</v>
      </c>
      <c r="E1820" t="s">
        <v>741</v>
      </c>
      <c r="F1820" t="s">
        <v>471</v>
      </c>
      <c r="G1820" t="s">
        <v>206</v>
      </c>
      <c r="H1820" t="s">
        <v>552</v>
      </c>
      <c r="I1820">
        <v>2</v>
      </c>
      <c r="J1820">
        <v>-92</v>
      </c>
      <c r="K1820">
        <f t="shared" si="285"/>
        <v>15</v>
      </c>
      <c r="L1820">
        <f t="shared" si="284"/>
        <v>2006</v>
      </c>
      <c r="M1820" t="s">
        <v>4667</v>
      </c>
      <c r="N1820" s="153">
        <v>38719.658333333333</v>
      </c>
      <c r="O1820" s="153">
        <v>38719.698611111111</v>
      </c>
      <c r="P1820" s="153">
        <v>38721.21597222222</v>
      </c>
      <c r="Q1820" s="153">
        <v>38721.25277777778</v>
      </c>
      <c r="R1820" t="s">
        <v>4665</v>
      </c>
      <c r="S1820" s="215">
        <f t="shared" si="289"/>
        <v>1.5173611111094942</v>
      </c>
      <c r="T1820" s="215">
        <f t="shared" si="290"/>
        <v>1.5944444444467081</v>
      </c>
      <c r="U1820">
        <f t="shared" si="291"/>
        <v>9.1041666666569654</v>
      </c>
      <c r="V1820"/>
      <c r="W1820">
        <v>1680</v>
      </c>
      <c r="X1820"/>
    </row>
    <row r="1821" spans="1:24">
      <c r="A1821" t="s">
        <v>4654</v>
      </c>
      <c r="B1821" t="s">
        <v>4668</v>
      </c>
      <c r="C1821" t="s">
        <v>740</v>
      </c>
      <c r="D1821" t="s">
        <v>466</v>
      </c>
      <c r="E1821" t="s">
        <v>741</v>
      </c>
      <c r="F1821" t="s">
        <v>471</v>
      </c>
      <c r="G1821" t="s">
        <v>206</v>
      </c>
      <c r="H1821" t="s">
        <v>552</v>
      </c>
      <c r="I1821">
        <v>2</v>
      </c>
      <c r="J1821">
        <v>-92</v>
      </c>
      <c r="K1821">
        <f t="shared" si="285"/>
        <v>15</v>
      </c>
      <c r="L1821">
        <f t="shared" si="284"/>
        <v>2006</v>
      </c>
      <c r="M1821" t="s">
        <v>4668</v>
      </c>
      <c r="N1821" s="153">
        <v>38718.697916666664</v>
      </c>
      <c r="O1821" s="153">
        <v>38718.742361111108</v>
      </c>
      <c r="P1821" s="153">
        <v>38719.138888888891</v>
      </c>
      <c r="Q1821" s="153">
        <v>38719.1875</v>
      </c>
      <c r="R1821" t="s">
        <v>4665</v>
      </c>
      <c r="S1821" s="215">
        <f t="shared" si="289"/>
        <v>0.39652777778246673</v>
      </c>
      <c r="T1821" s="215">
        <f t="shared" si="290"/>
        <v>0.48958333333575865</v>
      </c>
      <c r="U1821">
        <f t="shared" si="291"/>
        <v>2.3791666666948004</v>
      </c>
      <c r="V1821"/>
      <c r="W1821">
        <v>1793</v>
      </c>
      <c r="X1821"/>
    </row>
    <row r="1822" spans="1:24">
      <c r="A1822" t="s">
        <v>29</v>
      </c>
      <c r="B1822" t="s">
        <v>4669</v>
      </c>
      <c r="C1822" t="s">
        <v>740</v>
      </c>
      <c r="D1822" t="s">
        <v>466</v>
      </c>
      <c r="E1822" t="s">
        <v>741</v>
      </c>
      <c r="F1822" t="s">
        <v>471</v>
      </c>
      <c r="G1822" t="s">
        <v>206</v>
      </c>
      <c r="H1822" t="s">
        <v>552</v>
      </c>
      <c r="I1822">
        <v>2</v>
      </c>
      <c r="J1822">
        <v>-92</v>
      </c>
      <c r="K1822">
        <f t="shared" si="285"/>
        <v>15</v>
      </c>
      <c r="L1822">
        <f t="shared" si="284"/>
        <v>2005</v>
      </c>
      <c r="M1822" t="s">
        <v>4669</v>
      </c>
      <c r="N1822" s="153">
        <v>38717.201388888891</v>
      </c>
      <c r="O1822" s="153">
        <v>38717.258333333331</v>
      </c>
      <c r="P1822" s="153">
        <v>38717.864583333336</v>
      </c>
      <c r="Q1822" s="153">
        <v>38717.910416666666</v>
      </c>
      <c r="R1822" t="s">
        <v>4665</v>
      </c>
      <c r="S1822" s="215">
        <f t="shared" si="289"/>
        <v>0.60625000000436557</v>
      </c>
      <c r="T1822" s="215">
        <f t="shared" si="290"/>
        <v>0.70902777777519077</v>
      </c>
      <c r="U1822">
        <f t="shared" si="291"/>
        <v>3.6375000000261934</v>
      </c>
      <c r="V1822"/>
      <c r="W1822">
        <v>2377</v>
      </c>
      <c r="X1822"/>
    </row>
    <row r="1823" spans="1:24">
      <c r="A1823" t="s">
        <v>29</v>
      </c>
      <c r="B1823" t="s">
        <v>4670</v>
      </c>
      <c r="C1823" t="s">
        <v>740</v>
      </c>
      <c r="D1823" t="s">
        <v>466</v>
      </c>
      <c r="E1823" t="s">
        <v>741</v>
      </c>
      <c r="F1823" t="s">
        <v>471</v>
      </c>
      <c r="G1823" t="s">
        <v>206</v>
      </c>
      <c r="H1823" t="s">
        <v>552</v>
      </c>
      <c r="I1823">
        <v>2</v>
      </c>
      <c r="J1823">
        <v>-92</v>
      </c>
      <c r="K1823">
        <f t="shared" si="285"/>
        <v>15</v>
      </c>
      <c r="L1823">
        <f t="shared" si="284"/>
        <v>2005</v>
      </c>
      <c r="M1823" t="s">
        <v>4670</v>
      </c>
      <c r="N1823" s="153">
        <v>38716.275000000001</v>
      </c>
      <c r="O1823" s="153">
        <v>38716.322916666664</v>
      </c>
      <c r="P1823" s="153">
        <v>38716.606249999997</v>
      </c>
      <c r="Q1823" s="153">
        <v>38716.649305555555</v>
      </c>
      <c r="R1823" t="s">
        <v>4665</v>
      </c>
      <c r="S1823" s="215">
        <f t="shared" si="289"/>
        <v>0.28333333333284827</v>
      </c>
      <c r="T1823" s="215">
        <f t="shared" si="290"/>
        <v>0.37430555555329192</v>
      </c>
      <c r="U1823">
        <f t="shared" si="291"/>
        <v>1.6999999999970896</v>
      </c>
      <c r="V1823"/>
      <c r="W1823">
        <v>2408</v>
      </c>
      <c r="X1823"/>
    </row>
    <row r="1824" spans="1:24">
      <c r="A1824" t="s">
        <v>29</v>
      </c>
      <c r="B1824" t="s">
        <v>4671</v>
      </c>
      <c r="C1824" t="s">
        <v>740</v>
      </c>
      <c r="D1824" t="s">
        <v>466</v>
      </c>
      <c r="E1824" t="s">
        <v>741</v>
      </c>
      <c r="F1824" t="s">
        <v>471</v>
      </c>
      <c r="G1824" t="s">
        <v>206</v>
      </c>
      <c r="H1824" t="s">
        <v>552</v>
      </c>
      <c r="I1824">
        <v>2</v>
      </c>
      <c r="J1824">
        <v>-92</v>
      </c>
      <c r="K1824">
        <f t="shared" si="285"/>
        <v>15</v>
      </c>
      <c r="L1824">
        <f t="shared" si="284"/>
        <v>2005</v>
      </c>
      <c r="M1824" t="s">
        <v>4671</v>
      </c>
      <c r="N1824" s="153">
        <v>38715.878472222219</v>
      </c>
      <c r="O1824" s="153">
        <v>38715.931250000001</v>
      </c>
      <c r="P1824" s="153">
        <v>38716.165972222225</v>
      </c>
      <c r="Q1824" s="153">
        <v>38716.215277777781</v>
      </c>
      <c r="R1824" t="s">
        <v>4665</v>
      </c>
      <c r="S1824" s="215">
        <f t="shared" si="289"/>
        <v>0.23472222222335404</v>
      </c>
      <c r="T1824" s="215">
        <f t="shared" si="290"/>
        <v>0.33680555556202307</v>
      </c>
      <c r="U1824">
        <f t="shared" si="291"/>
        <v>1.4083333333401242</v>
      </c>
      <c r="V1824"/>
      <c r="W1824">
        <v>2409</v>
      </c>
      <c r="X1824"/>
    </row>
    <row r="1825" spans="1:24">
      <c r="A1825" t="s">
        <v>29</v>
      </c>
      <c r="B1825" t="s">
        <v>4672</v>
      </c>
      <c r="C1825" t="s">
        <v>740</v>
      </c>
      <c r="D1825" t="s">
        <v>466</v>
      </c>
      <c r="E1825" t="s">
        <v>741</v>
      </c>
      <c r="F1825" t="s">
        <v>471</v>
      </c>
      <c r="G1825" t="s">
        <v>206</v>
      </c>
      <c r="H1825" t="s">
        <v>552</v>
      </c>
      <c r="I1825">
        <v>2</v>
      </c>
      <c r="J1825">
        <v>-92</v>
      </c>
      <c r="K1825">
        <f t="shared" si="285"/>
        <v>15</v>
      </c>
      <c r="L1825">
        <f t="shared" si="284"/>
        <v>2005</v>
      </c>
      <c r="M1825" t="s">
        <v>4672</v>
      </c>
      <c r="N1825" s="153">
        <v>38714.752083333333</v>
      </c>
      <c r="O1825" s="153">
        <v>38714.806944444441</v>
      </c>
      <c r="P1825" s="153">
        <v>38715.354166666664</v>
      </c>
      <c r="Q1825" s="153">
        <v>38715.408333333333</v>
      </c>
      <c r="R1825" t="s">
        <v>4665</v>
      </c>
      <c r="S1825" s="215">
        <f t="shared" si="289"/>
        <v>0.54722222222335404</v>
      </c>
      <c r="T1825" s="215">
        <f t="shared" si="290"/>
        <v>0.65625</v>
      </c>
      <c r="U1825">
        <f t="shared" si="291"/>
        <v>3.2833333333401242</v>
      </c>
      <c r="V1825"/>
      <c r="W1825">
        <v>2462</v>
      </c>
      <c r="X1825"/>
    </row>
    <row r="1826" spans="1:24">
      <c r="A1826" t="s">
        <v>29</v>
      </c>
      <c r="B1826" t="s">
        <v>4673</v>
      </c>
      <c r="C1826" t="s">
        <v>740</v>
      </c>
      <c r="D1826" t="s">
        <v>466</v>
      </c>
      <c r="E1826" t="s">
        <v>741</v>
      </c>
      <c r="F1826" t="s">
        <v>471</v>
      </c>
      <c r="G1826" t="s">
        <v>206</v>
      </c>
      <c r="H1826" t="s">
        <v>552</v>
      </c>
      <c r="I1826">
        <v>2</v>
      </c>
      <c r="J1826">
        <v>-92</v>
      </c>
      <c r="K1826">
        <f t="shared" si="285"/>
        <v>15</v>
      </c>
      <c r="L1826">
        <f t="shared" si="284"/>
        <v>2005</v>
      </c>
      <c r="M1826" t="s">
        <v>4673</v>
      </c>
      <c r="N1826" s="153">
        <v>38700.245138888888</v>
      </c>
      <c r="O1826" s="153">
        <v>38700.279861111114</v>
      </c>
      <c r="P1826" s="153">
        <v>38700.640277777777</v>
      </c>
      <c r="Q1826" s="153">
        <v>38700.673611111109</v>
      </c>
      <c r="R1826" t="s">
        <v>4665</v>
      </c>
      <c r="S1826" s="215">
        <f t="shared" si="289"/>
        <v>0.36041666666278616</v>
      </c>
      <c r="T1826" s="215">
        <f t="shared" si="290"/>
        <v>0.42847222222189885</v>
      </c>
      <c r="U1826">
        <f t="shared" si="291"/>
        <v>2.1624999999767169</v>
      </c>
      <c r="V1826"/>
      <c r="W1826">
        <v>2500</v>
      </c>
      <c r="X1826"/>
    </row>
    <row r="1827" spans="1:24">
      <c r="A1827" t="s">
        <v>29</v>
      </c>
      <c r="B1827" t="s">
        <v>4674</v>
      </c>
      <c r="C1827" t="s">
        <v>740</v>
      </c>
      <c r="D1827" t="s">
        <v>466</v>
      </c>
      <c r="E1827" t="s">
        <v>741</v>
      </c>
      <c r="F1827" t="s">
        <v>471</v>
      </c>
      <c r="G1827" t="s">
        <v>206</v>
      </c>
      <c r="H1827" t="s">
        <v>552</v>
      </c>
      <c r="I1827">
        <v>2</v>
      </c>
      <c r="J1827">
        <v>-92</v>
      </c>
      <c r="K1827">
        <f t="shared" si="285"/>
        <v>15</v>
      </c>
      <c r="L1827">
        <f t="shared" si="284"/>
        <v>2005</v>
      </c>
      <c r="M1827" t="s">
        <v>4674</v>
      </c>
      <c r="N1827" s="153">
        <v>38700.042361111111</v>
      </c>
      <c r="O1827" s="153">
        <v>38700.133333333331</v>
      </c>
      <c r="P1827" s="153">
        <v>38700.190972222219</v>
      </c>
      <c r="Q1827" s="153">
        <v>38700.229166666664</v>
      </c>
      <c r="R1827" t="s">
        <v>4665</v>
      </c>
      <c r="S1827" s="215">
        <f t="shared" si="289"/>
        <v>5.7638888887595385E-2</v>
      </c>
      <c r="T1827" s="215">
        <f t="shared" si="290"/>
        <v>0.18680555555329192</v>
      </c>
      <c r="U1827">
        <f t="shared" si="291"/>
        <v>0.34583333332557231</v>
      </c>
      <c r="V1827"/>
      <c r="W1827">
        <v>2500</v>
      </c>
      <c r="X1827" t="s">
        <v>4675</v>
      </c>
    </row>
    <row r="1828" spans="1:24">
      <c r="A1828" t="s">
        <v>29</v>
      </c>
      <c r="B1828" t="s">
        <v>4676</v>
      </c>
      <c r="C1828" t="s">
        <v>571</v>
      </c>
      <c r="D1828" t="s">
        <v>488</v>
      </c>
      <c r="E1828" t="s">
        <v>572</v>
      </c>
      <c r="F1828" t="s">
        <v>573</v>
      </c>
      <c r="G1828" t="s">
        <v>284</v>
      </c>
      <c r="H1828" t="s">
        <v>574</v>
      </c>
      <c r="I1828">
        <v>30</v>
      </c>
      <c r="J1828">
        <v>-42</v>
      </c>
      <c r="K1828">
        <f t="shared" si="285"/>
        <v>24</v>
      </c>
      <c r="L1828">
        <f t="shared" si="284"/>
        <v>2000</v>
      </c>
      <c r="M1828" t="s">
        <v>4676</v>
      </c>
      <c r="N1828" s="153">
        <v>36867.85125</v>
      </c>
      <c r="O1828" s="153">
        <v>36867.909942129627</v>
      </c>
      <c r="P1828" s="153">
        <v>36868.243055555555</v>
      </c>
      <c r="Q1828" s="153">
        <v>36868.350694444445</v>
      </c>
      <c r="R1828" t="s">
        <v>4677</v>
      </c>
      <c r="S1828" s="215">
        <f t="shared" ref="S1828:S1859" si="292">(P1828 - O1828)</f>
        <v>0.33311342592787696</v>
      </c>
      <c r="T1828" s="215">
        <f t="shared" ref="T1828:T1859" si="293">(Q1828 - N1828)</f>
        <v>0.49944444444554392</v>
      </c>
      <c r="U1828">
        <v>2</v>
      </c>
      <c r="V1828"/>
      <c r="W1828">
        <v>3200</v>
      </c>
      <c r="X1828" t="s">
        <v>4678</v>
      </c>
    </row>
    <row r="1829" spans="1:24">
      <c r="A1829" t="s">
        <v>29</v>
      </c>
      <c r="B1829" t="s">
        <v>4679</v>
      </c>
      <c r="C1829" t="s">
        <v>571</v>
      </c>
      <c r="D1829" t="s">
        <v>488</v>
      </c>
      <c r="E1829" t="s">
        <v>572</v>
      </c>
      <c r="F1829" t="s">
        <v>573</v>
      </c>
      <c r="G1829" t="s">
        <v>284</v>
      </c>
      <c r="H1829" t="s">
        <v>574</v>
      </c>
      <c r="I1829">
        <v>30</v>
      </c>
      <c r="J1829">
        <v>-42</v>
      </c>
      <c r="K1829">
        <f t="shared" si="285"/>
        <v>24</v>
      </c>
      <c r="L1829">
        <f t="shared" si="284"/>
        <v>2000</v>
      </c>
      <c r="M1829" t="s">
        <v>4679</v>
      </c>
      <c r="N1829" s="153">
        <v>36866.851076388892</v>
      </c>
      <c r="O1829" s="153">
        <v>36866.929861111108</v>
      </c>
      <c r="P1829" s="153">
        <v>36867.258333333331</v>
      </c>
      <c r="Q1829" s="153">
        <v>36867.330555555556</v>
      </c>
      <c r="R1829" t="s">
        <v>4677</v>
      </c>
      <c r="S1829" s="215">
        <f t="shared" si="292"/>
        <v>0.32847222222335404</v>
      </c>
      <c r="T1829" s="215">
        <f t="shared" si="293"/>
        <v>0.47947916666453239</v>
      </c>
      <c r="U1829">
        <v>2</v>
      </c>
      <c r="V1829"/>
      <c r="W1829">
        <v>3200</v>
      </c>
      <c r="X1829" t="s">
        <v>4680</v>
      </c>
    </row>
    <row r="1830" spans="1:24">
      <c r="A1830" t="s">
        <v>29</v>
      </c>
      <c r="B1830" t="s">
        <v>4681</v>
      </c>
      <c r="C1830" t="s">
        <v>571</v>
      </c>
      <c r="D1830" t="s">
        <v>488</v>
      </c>
      <c r="E1830" t="s">
        <v>572</v>
      </c>
      <c r="F1830" t="s">
        <v>573</v>
      </c>
      <c r="G1830" t="s">
        <v>284</v>
      </c>
      <c r="H1830" t="s">
        <v>574</v>
      </c>
      <c r="I1830">
        <v>30</v>
      </c>
      <c r="J1830">
        <v>-42</v>
      </c>
      <c r="K1830">
        <f t="shared" si="285"/>
        <v>24</v>
      </c>
      <c r="L1830">
        <f t="shared" si="284"/>
        <v>2000</v>
      </c>
      <c r="M1830" t="s">
        <v>4681</v>
      </c>
      <c r="N1830" s="153">
        <v>36864.851458333331</v>
      </c>
      <c r="O1830" s="153">
        <v>36864.926712962966</v>
      </c>
      <c r="P1830" s="153">
        <v>36865.303472222222</v>
      </c>
      <c r="Q1830" s="153">
        <v>36865.34097222222</v>
      </c>
      <c r="R1830" t="s">
        <v>4677</v>
      </c>
      <c r="S1830" s="215">
        <f t="shared" si="292"/>
        <v>0.37675925925577758</v>
      </c>
      <c r="T1830" s="215">
        <f t="shared" si="293"/>
        <v>0.48951388888963265</v>
      </c>
      <c r="U1830">
        <v>2.2000000000000002</v>
      </c>
      <c r="V1830"/>
      <c r="W1830">
        <v>3200</v>
      </c>
      <c r="X1830" t="s">
        <v>4682</v>
      </c>
    </row>
    <row r="1831" spans="1:24">
      <c r="A1831" t="s">
        <v>29</v>
      </c>
      <c r="B1831" t="s">
        <v>4683</v>
      </c>
      <c r="C1831" t="s">
        <v>571</v>
      </c>
      <c r="D1831" t="s">
        <v>488</v>
      </c>
      <c r="E1831" t="s">
        <v>572</v>
      </c>
      <c r="F1831" t="s">
        <v>573</v>
      </c>
      <c r="G1831" t="s">
        <v>284</v>
      </c>
      <c r="H1831" t="s">
        <v>574</v>
      </c>
      <c r="I1831">
        <v>30</v>
      </c>
      <c r="J1831">
        <v>-42</v>
      </c>
      <c r="K1831">
        <f t="shared" si="285"/>
        <v>24</v>
      </c>
      <c r="L1831">
        <f t="shared" si="284"/>
        <v>2000</v>
      </c>
      <c r="M1831" t="s">
        <v>4683</v>
      </c>
      <c r="N1831" s="153">
        <v>36863.851400462961</v>
      </c>
      <c r="O1831" s="153">
        <v>36863.930555555555</v>
      </c>
      <c r="P1831" s="153">
        <v>36864.305659722224</v>
      </c>
      <c r="Q1831" s="153">
        <v>36864.336111111108</v>
      </c>
      <c r="R1831" t="s">
        <v>4677</v>
      </c>
      <c r="S1831" s="215">
        <f t="shared" si="292"/>
        <v>0.375104166669189</v>
      </c>
      <c r="T1831" s="215">
        <f t="shared" si="293"/>
        <v>0.48471064814657439</v>
      </c>
      <c r="U1831">
        <v>2.2000000000000002</v>
      </c>
      <c r="V1831"/>
      <c r="W1831">
        <v>3200</v>
      </c>
      <c r="X1831" t="s">
        <v>4684</v>
      </c>
    </row>
    <row r="1832" spans="1:24">
      <c r="A1832" t="s">
        <v>29</v>
      </c>
      <c r="B1832" t="s">
        <v>4685</v>
      </c>
      <c r="C1832" t="s">
        <v>571</v>
      </c>
      <c r="D1832" t="s">
        <v>488</v>
      </c>
      <c r="E1832" t="s">
        <v>572</v>
      </c>
      <c r="F1832" t="s">
        <v>573</v>
      </c>
      <c r="G1832" t="s">
        <v>284</v>
      </c>
      <c r="H1832" t="s">
        <v>574</v>
      </c>
      <c r="I1832">
        <v>30</v>
      </c>
      <c r="J1832">
        <v>-42</v>
      </c>
      <c r="K1832">
        <f t="shared" si="285"/>
        <v>24</v>
      </c>
      <c r="L1832">
        <f t="shared" si="284"/>
        <v>2000</v>
      </c>
      <c r="M1832" t="s">
        <v>4685</v>
      </c>
      <c r="N1832" s="153">
        <v>36862.847615740742</v>
      </c>
      <c r="O1832" s="153">
        <v>36862.912499999999</v>
      </c>
      <c r="P1832" s="153">
        <v>36863.286111111112</v>
      </c>
      <c r="Q1832" s="153">
        <v>36863.334722222222</v>
      </c>
      <c r="R1832" t="s">
        <v>4677</v>
      </c>
      <c r="S1832" s="215">
        <f t="shared" si="292"/>
        <v>0.37361111111385981</v>
      </c>
      <c r="T1832" s="215">
        <f t="shared" si="293"/>
        <v>0.48710648147971369</v>
      </c>
      <c r="U1832">
        <v>2.2999999999999998</v>
      </c>
      <c r="V1832"/>
      <c r="W1832">
        <v>3200</v>
      </c>
      <c r="X1832" t="s">
        <v>4680</v>
      </c>
    </row>
    <row r="1833" spans="1:24">
      <c r="A1833" t="s">
        <v>29</v>
      </c>
      <c r="B1833" t="s">
        <v>4686</v>
      </c>
      <c r="C1833" t="s">
        <v>571</v>
      </c>
      <c r="D1833" t="s">
        <v>488</v>
      </c>
      <c r="E1833" t="s">
        <v>572</v>
      </c>
      <c r="F1833" t="s">
        <v>573</v>
      </c>
      <c r="G1833" t="s">
        <v>284</v>
      </c>
      <c r="H1833" t="s">
        <v>574</v>
      </c>
      <c r="I1833">
        <v>30</v>
      </c>
      <c r="J1833">
        <v>-42</v>
      </c>
      <c r="K1833">
        <f t="shared" si="285"/>
        <v>24</v>
      </c>
      <c r="L1833">
        <f t="shared" si="284"/>
        <v>2000</v>
      </c>
      <c r="M1833" t="s">
        <v>4686</v>
      </c>
      <c r="N1833" s="153">
        <v>36861.851331018515</v>
      </c>
      <c r="O1833" s="153">
        <v>36861.887499999997</v>
      </c>
      <c r="P1833" s="153">
        <v>36862.315740740742</v>
      </c>
      <c r="Q1833" s="153">
        <v>36862.34375</v>
      </c>
      <c r="R1833" t="s">
        <v>4677</v>
      </c>
      <c r="S1833" s="215">
        <f t="shared" si="292"/>
        <v>0.42824074074451346</v>
      </c>
      <c r="T1833" s="215">
        <f t="shared" si="293"/>
        <v>0.49241898148466134</v>
      </c>
      <c r="U1833">
        <v>2.6</v>
      </c>
      <c r="V1833"/>
      <c r="W1833">
        <v>3200</v>
      </c>
      <c r="X1833" t="s">
        <v>4680</v>
      </c>
    </row>
    <row r="1834" spans="1:24">
      <c r="A1834" t="s">
        <v>29</v>
      </c>
      <c r="B1834" t="s">
        <v>4687</v>
      </c>
      <c r="C1834" t="s">
        <v>571</v>
      </c>
      <c r="D1834" t="s">
        <v>488</v>
      </c>
      <c r="E1834" t="s">
        <v>572</v>
      </c>
      <c r="F1834" t="s">
        <v>573</v>
      </c>
      <c r="G1834" t="s">
        <v>284</v>
      </c>
      <c r="H1834" t="s">
        <v>574</v>
      </c>
      <c r="I1834">
        <v>30</v>
      </c>
      <c r="J1834">
        <v>-42</v>
      </c>
      <c r="K1834">
        <f t="shared" si="285"/>
        <v>24</v>
      </c>
      <c r="L1834">
        <f t="shared" si="284"/>
        <v>2000</v>
      </c>
      <c r="M1834" t="s">
        <v>4687</v>
      </c>
      <c r="N1834" s="153">
        <v>36860.857222222221</v>
      </c>
      <c r="O1834" s="153">
        <v>36860.912499999999</v>
      </c>
      <c r="P1834" s="153">
        <v>36861.284722222219</v>
      </c>
      <c r="Q1834" s="153">
        <v>36861.336111111108</v>
      </c>
      <c r="R1834" t="s">
        <v>4677</v>
      </c>
      <c r="S1834" s="215">
        <f t="shared" si="292"/>
        <v>0.37222222222044365</v>
      </c>
      <c r="T1834" s="215">
        <f t="shared" si="293"/>
        <v>0.47888888888701331</v>
      </c>
      <c r="U1834">
        <v>2.2000000000000002</v>
      </c>
      <c r="V1834"/>
      <c r="W1834">
        <v>3200</v>
      </c>
      <c r="X1834" t="s">
        <v>4680</v>
      </c>
    </row>
    <row r="1835" spans="1:24">
      <c r="A1835" t="s">
        <v>29</v>
      </c>
      <c r="B1835" t="s">
        <v>4688</v>
      </c>
      <c r="C1835" t="s">
        <v>571</v>
      </c>
      <c r="D1835" t="s">
        <v>488</v>
      </c>
      <c r="E1835" t="s">
        <v>572</v>
      </c>
      <c r="F1835" t="s">
        <v>573</v>
      </c>
      <c r="G1835" t="s">
        <v>284</v>
      </c>
      <c r="H1835" t="s">
        <v>574</v>
      </c>
      <c r="I1835">
        <v>30</v>
      </c>
      <c r="J1835">
        <v>-42</v>
      </c>
      <c r="K1835">
        <f t="shared" si="285"/>
        <v>24</v>
      </c>
      <c r="L1835">
        <f t="shared" si="284"/>
        <v>2000</v>
      </c>
      <c r="M1835" t="s">
        <v>4688</v>
      </c>
      <c r="N1835" s="153">
        <v>36859.953460648147</v>
      </c>
      <c r="O1835" s="153">
        <v>36859.989166666666</v>
      </c>
      <c r="P1835" s="153">
        <v>36860.302893518521</v>
      </c>
      <c r="Q1835" s="153">
        <v>36860.333333333336</v>
      </c>
      <c r="R1835" t="s">
        <v>4677</v>
      </c>
      <c r="S1835" s="215">
        <f t="shared" si="292"/>
        <v>0.31372685185488081</v>
      </c>
      <c r="T1835" s="215">
        <f t="shared" si="293"/>
        <v>0.37987268518918427</v>
      </c>
      <c r="U1835">
        <v>1.9</v>
      </c>
      <c r="V1835"/>
      <c r="W1835">
        <v>3200</v>
      </c>
      <c r="X1835" t="s">
        <v>4689</v>
      </c>
    </row>
    <row r="1836" spans="1:24">
      <c r="A1836" t="s">
        <v>29</v>
      </c>
      <c r="B1836" t="s">
        <v>4690</v>
      </c>
      <c r="C1836" t="s">
        <v>571</v>
      </c>
      <c r="D1836" t="s">
        <v>488</v>
      </c>
      <c r="E1836" t="s">
        <v>572</v>
      </c>
      <c r="F1836" t="s">
        <v>573</v>
      </c>
      <c r="G1836" t="s">
        <v>284</v>
      </c>
      <c r="H1836" t="s">
        <v>574</v>
      </c>
      <c r="I1836">
        <v>30</v>
      </c>
      <c r="J1836">
        <v>-42</v>
      </c>
      <c r="K1836">
        <f t="shared" si="285"/>
        <v>24</v>
      </c>
      <c r="L1836">
        <f t="shared" si="284"/>
        <v>2000</v>
      </c>
      <c r="M1836" t="s">
        <v>4690</v>
      </c>
      <c r="N1836" s="153">
        <v>36858.85355324074</v>
      </c>
      <c r="O1836" s="153">
        <v>36858.968784722223</v>
      </c>
      <c r="P1836" s="153">
        <v>36859.274247685185</v>
      </c>
      <c r="Q1836" s="153">
        <v>36859.335416666669</v>
      </c>
      <c r="R1836" t="s">
        <v>4677</v>
      </c>
      <c r="S1836" s="215">
        <f t="shared" si="292"/>
        <v>0.30546296296233777</v>
      </c>
      <c r="T1836" s="215">
        <f t="shared" si="293"/>
        <v>0.481863425928168</v>
      </c>
      <c r="U1836">
        <v>1.8</v>
      </c>
      <c r="V1836"/>
      <c r="W1836">
        <v>3200</v>
      </c>
      <c r="X1836" t="s">
        <v>4691</v>
      </c>
    </row>
    <row r="1837" spans="1:24">
      <c r="A1837" t="s">
        <v>29</v>
      </c>
      <c r="B1837" t="s">
        <v>4692</v>
      </c>
      <c r="C1837" t="s">
        <v>571</v>
      </c>
      <c r="D1837" t="s">
        <v>488</v>
      </c>
      <c r="E1837" t="s">
        <v>572</v>
      </c>
      <c r="F1837" t="s">
        <v>573</v>
      </c>
      <c r="G1837" t="s">
        <v>284</v>
      </c>
      <c r="H1837" t="s">
        <v>574</v>
      </c>
      <c r="I1837">
        <v>30</v>
      </c>
      <c r="J1837">
        <v>-42</v>
      </c>
      <c r="K1837">
        <f t="shared" si="285"/>
        <v>24</v>
      </c>
      <c r="L1837">
        <f t="shared" si="284"/>
        <v>2000</v>
      </c>
      <c r="M1837" t="s">
        <v>4692</v>
      </c>
      <c r="N1837" s="153">
        <v>36855.974756944444</v>
      </c>
      <c r="O1837" s="153">
        <v>36856.020833333336</v>
      </c>
      <c r="P1837" s="153">
        <v>36856.299305555556</v>
      </c>
      <c r="Q1837" s="153">
        <v>36856.334027777775</v>
      </c>
      <c r="R1837" t="s">
        <v>4677</v>
      </c>
      <c r="S1837" s="215">
        <f t="shared" si="292"/>
        <v>0.27847222222044365</v>
      </c>
      <c r="T1837" s="215">
        <f t="shared" si="293"/>
        <v>0.359270833330811</v>
      </c>
      <c r="U1837">
        <v>1.6</v>
      </c>
      <c r="V1837"/>
      <c r="W1837">
        <v>3200</v>
      </c>
      <c r="X1837" t="s">
        <v>4680</v>
      </c>
    </row>
    <row r="1838" spans="1:24">
      <c r="A1838" t="s">
        <v>29</v>
      </c>
      <c r="B1838" t="s">
        <v>4693</v>
      </c>
      <c r="C1838" t="s">
        <v>571</v>
      </c>
      <c r="D1838" t="s">
        <v>488</v>
      </c>
      <c r="E1838" t="s">
        <v>572</v>
      </c>
      <c r="F1838" t="s">
        <v>573</v>
      </c>
      <c r="G1838" t="s">
        <v>284</v>
      </c>
      <c r="H1838" t="s">
        <v>574</v>
      </c>
      <c r="I1838">
        <v>30</v>
      </c>
      <c r="J1838">
        <v>-42</v>
      </c>
      <c r="K1838">
        <f t="shared" si="285"/>
        <v>24</v>
      </c>
      <c r="L1838">
        <f t="shared" si="284"/>
        <v>2000</v>
      </c>
      <c r="M1838" t="s">
        <v>4693</v>
      </c>
      <c r="N1838" s="153">
        <v>36853.856458333335</v>
      </c>
      <c r="O1838" s="153">
        <v>36853.902060185188</v>
      </c>
      <c r="P1838" s="153">
        <v>36854.294444444444</v>
      </c>
      <c r="Q1838" s="153">
        <v>36854.334722222222</v>
      </c>
      <c r="R1838" t="s">
        <v>4677</v>
      </c>
      <c r="S1838" s="215">
        <f t="shared" si="292"/>
        <v>0.39238425925577758</v>
      </c>
      <c r="T1838" s="215">
        <f t="shared" si="293"/>
        <v>0.47826388888643123</v>
      </c>
      <c r="U1838">
        <v>2.2999999999999998</v>
      </c>
      <c r="V1838"/>
      <c r="W1838">
        <v>3200</v>
      </c>
      <c r="X1838" t="s">
        <v>4694</v>
      </c>
    </row>
    <row r="1839" spans="1:24">
      <c r="A1839" t="s">
        <v>29</v>
      </c>
      <c r="B1839" t="s">
        <v>4695</v>
      </c>
      <c r="C1839" t="s">
        <v>571</v>
      </c>
      <c r="D1839" t="s">
        <v>488</v>
      </c>
      <c r="E1839" t="s">
        <v>572</v>
      </c>
      <c r="F1839" t="s">
        <v>573</v>
      </c>
      <c r="G1839" t="s">
        <v>284</v>
      </c>
      <c r="H1839" t="s">
        <v>574</v>
      </c>
      <c r="I1839">
        <v>30</v>
      </c>
      <c r="J1839">
        <v>-42</v>
      </c>
      <c r="K1839">
        <f t="shared" si="285"/>
        <v>24</v>
      </c>
      <c r="L1839">
        <f t="shared" si="284"/>
        <v>2000</v>
      </c>
      <c r="M1839" t="s">
        <v>4695</v>
      </c>
      <c r="N1839" s="153">
        <v>36852.853472222225</v>
      </c>
      <c r="O1839" s="153">
        <v>36852.894212962965</v>
      </c>
      <c r="P1839" s="153">
        <v>36853.295138888891</v>
      </c>
      <c r="Q1839" s="153">
        <v>36853.336805555555</v>
      </c>
      <c r="R1839" t="s">
        <v>4677</v>
      </c>
      <c r="S1839" s="215">
        <f t="shared" si="292"/>
        <v>0.40092592592554865</v>
      </c>
      <c r="T1839" s="215">
        <f t="shared" si="293"/>
        <v>0.48333333332993789</v>
      </c>
      <c r="U1839">
        <v>2.4</v>
      </c>
      <c r="V1839"/>
      <c r="W1839">
        <v>3200</v>
      </c>
      <c r="X1839" t="s">
        <v>4696</v>
      </c>
    </row>
    <row r="1840" spans="1:24">
      <c r="A1840" t="s">
        <v>29</v>
      </c>
      <c r="B1840" t="s">
        <v>4697</v>
      </c>
      <c r="C1840" t="s">
        <v>571</v>
      </c>
      <c r="D1840" t="s">
        <v>488</v>
      </c>
      <c r="E1840" t="s">
        <v>572</v>
      </c>
      <c r="F1840" t="s">
        <v>573</v>
      </c>
      <c r="G1840" t="s">
        <v>284</v>
      </c>
      <c r="H1840" t="s">
        <v>574</v>
      </c>
      <c r="I1840">
        <v>30</v>
      </c>
      <c r="J1840">
        <v>-42</v>
      </c>
      <c r="K1840">
        <f t="shared" si="285"/>
        <v>24</v>
      </c>
      <c r="L1840">
        <f t="shared" si="284"/>
        <v>2000</v>
      </c>
      <c r="M1840" t="s">
        <v>4697</v>
      </c>
      <c r="N1840" s="153">
        <v>36851.851388888892</v>
      </c>
      <c r="O1840" s="153">
        <v>36851.902488425927</v>
      </c>
      <c r="P1840" s="153">
        <v>36852.291666666664</v>
      </c>
      <c r="Q1840" s="153">
        <v>36852.350694444445</v>
      </c>
      <c r="R1840" t="s">
        <v>4677</v>
      </c>
      <c r="S1840" s="215">
        <f t="shared" si="292"/>
        <v>0.3891782407372375</v>
      </c>
      <c r="T1840" s="215">
        <f t="shared" si="293"/>
        <v>0.49930555555329192</v>
      </c>
      <c r="U1840">
        <v>2.2999999999999998</v>
      </c>
      <c r="V1840"/>
      <c r="W1840">
        <v>3200</v>
      </c>
      <c r="X1840" t="s">
        <v>4698</v>
      </c>
    </row>
    <row r="1841" spans="1:24">
      <c r="A1841" t="s">
        <v>29</v>
      </c>
      <c r="B1841" t="s">
        <v>4699</v>
      </c>
      <c r="C1841" t="s">
        <v>550</v>
      </c>
      <c r="D1841" t="s">
        <v>231</v>
      </c>
      <c r="E1841" t="s">
        <v>551</v>
      </c>
      <c r="F1841" t="s">
        <v>548</v>
      </c>
      <c r="G1841" t="s">
        <v>206</v>
      </c>
      <c r="H1841" t="s">
        <v>552</v>
      </c>
      <c r="I1841">
        <v>2.1</v>
      </c>
      <c r="J1841">
        <v>-97.45</v>
      </c>
      <c r="K1841">
        <f t="shared" si="285"/>
        <v>14</v>
      </c>
      <c r="L1841">
        <f t="shared" ref="L1841:L1904" si="294">YEAR(N1841)</f>
        <v>2000</v>
      </c>
      <c r="M1841" t="s">
        <v>4699</v>
      </c>
      <c r="N1841" s="153">
        <v>36648.838888888888</v>
      </c>
      <c r="O1841" s="153">
        <v>36648.945138888892</v>
      </c>
      <c r="P1841" s="153">
        <v>36650.761805555558</v>
      </c>
      <c r="Q1841" s="153">
        <v>36650.90625</v>
      </c>
      <c r="R1841" t="s">
        <v>4700</v>
      </c>
      <c r="S1841" s="215">
        <f t="shared" si="292"/>
        <v>1.8166666666656965</v>
      </c>
      <c r="T1841" s="215">
        <f t="shared" si="293"/>
        <v>2.0673611111124046</v>
      </c>
      <c r="U1841">
        <v>30.5</v>
      </c>
      <c r="V1841"/>
      <c r="W1841">
        <v>2900</v>
      </c>
      <c r="X1841" t="s">
        <v>4701</v>
      </c>
    </row>
    <row r="1842" spans="1:24">
      <c r="A1842" t="s">
        <v>29</v>
      </c>
      <c r="B1842" t="s">
        <v>4702</v>
      </c>
      <c r="C1842" t="s">
        <v>550</v>
      </c>
      <c r="D1842" t="s">
        <v>231</v>
      </c>
      <c r="E1842" t="s">
        <v>551</v>
      </c>
      <c r="F1842" t="s">
        <v>548</v>
      </c>
      <c r="G1842" t="s">
        <v>206</v>
      </c>
      <c r="H1842" t="s">
        <v>552</v>
      </c>
      <c r="I1842">
        <v>2.1</v>
      </c>
      <c r="J1842">
        <v>-97.45</v>
      </c>
      <c r="K1842">
        <f t="shared" si="285"/>
        <v>14</v>
      </c>
      <c r="L1842">
        <f t="shared" si="294"/>
        <v>2000</v>
      </c>
      <c r="M1842" t="s">
        <v>4702</v>
      </c>
      <c r="N1842" s="153">
        <v>36645.841666666667</v>
      </c>
      <c r="O1842" s="153">
        <v>36645.943055555559</v>
      </c>
      <c r="P1842" s="153">
        <v>36647.782638888886</v>
      </c>
      <c r="Q1842" s="153">
        <v>36647.870833333334</v>
      </c>
      <c r="R1842" t="s">
        <v>4700</v>
      </c>
      <c r="S1842" s="215">
        <f t="shared" si="292"/>
        <v>1.8395833333270275</v>
      </c>
      <c r="T1842" s="215">
        <f t="shared" si="293"/>
        <v>2.0291666666671517</v>
      </c>
      <c r="U1842">
        <v>30.9</v>
      </c>
      <c r="V1842"/>
      <c r="W1842">
        <v>2900</v>
      </c>
      <c r="X1842" t="s">
        <v>4701</v>
      </c>
    </row>
    <row r="1843" spans="1:24">
      <c r="A1843" t="s">
        <v>29</v>
      </c>
      <c r="B1843" t="s">
        <v>4703</v>
      </c>
      <c r="C1843" t="s">
        <v>550</v>
      </c>
      <c r="D1843" t="s">
        <v>231</v>
      </c>
      <c r="E1843" t="s">
        <v>551</v>
      </c>
      <c r="F1843" t="s">
        <v>548</v>
      </c>
      <c r="G1843" t="s">
        <v>206</v>
      </c>
      <c r="H1843" t="s">
        <v>552</v>
      </c>
      <c r="I1843">
        <v>1.67</v>
      </c>
      <c r="J1843">
        <v>-102.29</v>
      </c>
      <c r="K1843">
        <f t="shared" si="285"/>
        <v>13</v>
      </c>
      <c r="L1843">
        <f t="shared" si="294"/>
        <v>2000</v>
      </c>
      <c r="M1843" t="s">
        <v>4703</v>
      </c>
      <c r="N1843" s="153">
        <v>36629.527777777781</v>
      </c>
      <c r="O1843" s="153">
        <v>36629.619444444441</v>
      </c>
      <c r="P1843" s="153">
        <v>36631.01666666667</v>
      </c>
      <c r="Q1843" s="153">
        <v>36631.102083333331</v>
      </c>
      <c r="R1843" t="s">
        <v>4704</v>
      </c>
      <c r="S1843" s="215">
        <f t="shared" si="292"/>
        <v>1.3972222222291748</v>
      </c>
      <c r="T1843" s="215">
        <f t="shared" si="293"/>
        <v>1.5743055555503815</v>
      </c>
      <c r="U1843">
        <v>26.55</v>
      </c>
      <c r="V1843"/>
      <c r="W1843">
        <v>2900</v>
      </c>
      <c r="X1843" t="s">
        <v>4705</v>
      </c>
    </row>
    <row r="1844" spans="1:24">
      <c r="A1844" t="s">
        <v>29</v>
      </c>
      <c r="B1844" t="s">
        <v>4706</v>
      </c>
      <c r="C1844" t="s">
        <v>550</v>
      </c>
      <c r="D1844" t="s">
        <v>231</v>
      </c>
      <c r="E1844" t="s">
        <v>551</v>
      </c>
      <c r="F1844" t="s">
        <v>548</v>
      </c>
      <c r="G1844" t="s">
        <v>206</v>
      </c>
      <c r="H1844" t="s">
        <v>552</v>
      </c>
      <c r="I1844">
        <v>3.42</v>
      </c>
      <c r="J1844">
        <v>-102.2</v>
      </c>
      <c r="K1844">
        <f t="shared" si="285"/>
        <v>13</v>
      </c>
      <c r="L1844">
        <f t="shared" si="294"/>
        <v>2000</v>
      </c>
      <c r="M1844" t="s">
        <v>4706</v>
      </c>
      <c r="N1844" s="153">
        <v>36624.997916666667</v>
      </c>
      <c r="O1844" s="153">
        <v>36625.083333333336</v>
      </c>
      <c r="P1844" s="153">
        <v>36625.520833333336</v>
      </c>
      <c r="Q1844" s="153">
        <v>36625.625</v>
      </c>
      <c r="R1844" t="s">
        <v>4707</v>
      </c>
      <c r="S1844" s="215">
        <f t="shared" si="292"/>
        <v>0.4375</v>
      </c>
      <c r="T1844" s="215">
        <f t="shared" si="293"/>
        <v>0.62708333333284827</v>
      </c>
      <c r="U1844">
        <v>7.5</v>
      </c>
      <c r="V1844"/>
      <c r="W1844">
        <v>2900</v>
      </c>
      <c r="X1844" t="s">
        <v>4708</v>
      </c>
    </row>
    <row r="1845" spans="1:24">
      <c r="A1845" t="s">
        <v>29</v>
      </c>
      <c r="B1845" t="s">
        <v>4709</v>
      </c>
      <c r="C1845" t="s">
        <v>550</v>
      </c>
      <c r="D1845" t="s">
        <v>231</v>
      </c>
      <c r="E1845" t="s">
        <v>551</v>
      </c>
      <c r="F1845" t="s">
        <v>548</v>
      </c>
      <c r="G1845" t="s">
        <v>206</v>
      </c>
      <c r="H1845" t="s">
        <v>552</v>
      </c>
      <c r="I1845">
        <v>3.42</v>
      </c>
      <c r="J1845">
        <v>-102.2</v>
      </c>
      <c r="K1845">
        <f t="shared" si="285"/>
        <v>13</v>
      </c>
      <c r="L1845">
        <f t="shared" si="294"/>
        <v>2000</v>
      </c>
      <c r="M1845" t="s">
        <v>4709</v>
      </c>
      <c r="N1845" s="153">
        <v>36620.709722222222</v>
      </c>
      <c r="O1845" s="153">
        <v>36620.828472222223</v>
      </c>
      <c r="P1845" s="153">
        <v>36622.789583333331</v>
      </c>
      <c r="Q1845" s="153">
        <v>36622.893055555556</v>
      </c>
      <c r="R1845" t="s">
        <v>4707</v>
      </c>
      <c r="S1845" s="215">
        <f t="shared" si="292"/>
        <v>1.961111111108039</v>
      </c>
      <c r="T1845" s="215">
        <f t="shared" si="293"/>
        <v>2.1833333333343035</v>
      </c>
      <c r="U1845">
        <v>32.9</v>
      </c>
      <c r="V1845"/>
      <c r="W1845">
        <v>2900</v>
      </c>
      <c r="X1845" t="s">
        <v>4710</v>
      </c>
    </row>
    <row r="1846" spans="1:24">
      <c r="A1846" t="s">
        <v>29</v>
      </c>
      <c r="B1846" t="s">
        <v>4711</v>
      </c>
      <c r="C1846" t="s">
        <v>529</v>
      </c>
      <c r="D1846" t="s">
        <v>488</v>
      </c>
      <c r="E1846" t="s">
        <v>530</v>
      </c>
      <c r="F1846" t="s">
        <v>4712</v>
      </c>
      <c r="G1846" t="s">
        <v>206</v>
      </c>
      <c r="H1846" t="s">
        <v>531</v>
      </c>
      <c r="I1846">
        <v>2</v>
      </c>
      <c r="J1846">
        <v>-101</v>
      </c>
      <c r="K1846">
        <f t="shared" si="285"/>
        <v>14</v>
      </c>
      <c r="L1846">
        <f t="shared" si="294"/>
        <v>1999</v>
      </c>
      <c r="M1846" t="s">
        <v>4711</v>
      </c>
      <c r="N1846" s="153">
        <v>36256.007638888892</v>
      </c>
      <c r="O1846" s="153">
        <v>36256.081944444442</v>
      </c>
      <c r="P1846" s="153">
        <v>36256.416666666664</v>
      </c>
      <c r="Q1846" s="153">
        <v>36256.520833333336</v>
      </c>
      <c r="R1846" t="s">
        <v>4713</v>
      </c>
      <c r="S1846" s="215">
        <f t="shared" si="292"/>
        <v>0.33472222222189885</v>
      </c>
      <c r="T1846" s="215">
        <f t="shared" si="293"/>
        <v>0.51319444444379769</v>
      </c>
      <c r="U1846">
        <v>2</v>
      </c>
      <c r="V1846"/>
      <c r="W1846">
        <v>3200</v>
      </c>
      <c r="X1846" t="s">
        <v>4714</v>
      </c>
    </row>
    <row r="1847" spans="1:24">
      <c r="A1847" t="s">
        <v>29</v>
      </c>
      <c r="B1847" t="s">
        <v>4715</v>
      </c>
      <c r="C1847" t="s">
        <v>529</v>
      </c>
      <c r="D1847" t="s">
        <v>488</v>
      </c>
      <c r="E1847" t="s">
        <v>530</v>
      </c>
      <c r="F1847" t="s">
        <v>4712</v>
      </c>
      <c r="G1847" t="s">
        <v>206</v>
      </c>
      <c r="H1847" t="s">
        <v>531</v>
      </c>
      <c r="I1847">
        <v>2</v>
      </c>
      <c r="J1847">
        <v>-101</v>
      </c>
      <c r="K1847">
        <f t="shared" si="285"/>
        <v>14</v>
      </c>
      <c r="L1847">
        <f t="shared" si="294"/>
        <v>1999</v>
      </c>
      <c r="M1847" t="s">
        <v>4715</v>
      </c>
      <c r="N1847" s="153">
        <v>36255.01458333333</v>
      </c>
      <c r="O1847" s="153">
        <v>36255.084722222222</v>
      </c>
      <c r="P1847" s="153">
        <v>36255.456250000003</v>
      </c>
      <c r="Q1847" s="153">
        <v>36255.533333333333</v>
      </c>
      <c r="R1847" t="s">
        <v>4716</v>
      </c>
      <c r="S1847" s="215">
        <f t="shared" si="292"/>
        <v>0.37152777778101154</v>
      </c>
      <c r="T1847" s="215">
        <f t="shared" si="293"/>
        <v>0.51875000000291038</v>
      </c>
      <c r="U1847">
        <v>2.65</v>
      </c>
      <c r="V1847"/>
      <c r="W1847">
        <v>3200</v>
      </c>
      <c r="X1847" t="s">
        <v>4714</v>
      </c>
    </row>
    <row r="1848" spans="1:24">
      <c r="A1848" t="s">
        <v>29</v>
      </c>
      <c r="B1848" t="s">
        <v>4717</v>
      </c>
      <c r="C1848" t="s">
        <v>529</v>
      </c>
      <c r="D1848" t="s">
        <v>488</v>
      </c>
      <c r="E1848" t="s">
        <v>530</v>
      </c>
      <c r="F1848" t="s">
        <v>4712</v>
      </c>
      <c r="G1848" t="s">
        <v>206</v>
      </c>
      <c r="H1848" t="s">
        <v>531</v>
      </c>
      <c r="I1848">
        <v>2</v>
      </c>
      <c r="J1848">
        <v>-101</v>
      </c>
      <c r="K1848">
        <f t="shared" si="285"/>
        <v>14</v>
      </c>
      <c r="L1848">
        <f t="shared" si="294"/>
        <v>1999</v>
      </c>
      <c r="M1848" t="s">
        <v>4717</v>
      </c>
      <c r="N1848" s="153">
        <v>36253.003472222219</v>
      </c>
      <c r="O1848" s="153">
        <v>36253.076388888891</v>
      </c>
      <c r="P1848" s="153">
        <v>36253.458333333336</v>
      </c>
      <c r="Q1848" s="153">
        <v>36253.534722222219</v>
      </c>
      <c r="R1848" t="s">
        <v>4718</v>
      </c>
      <c r="S1848" s="215">
        <f t="shared" si="292"/>
        <v>0.38194444444525288</v>
      </c>
      <c r="T1848" s="215">
        <f t="shared" si="293"/>
        <v>0.53125</v>
      </c>
      <c r="U1848">
        <v>2.2999999999999998</v>
      </c>
      <c r="V1848"/>
      <c r="W1848">
        <v>3200</v>
      </c>
      <c r="X1848" t="s">
        <v>4714</v>
      </c>
    </row>
    <row r="1849" spans="1:24">
      <c r="A1849" t="s">
        <v>29</v>
      </c>
      <c r="B1849" t="s">
        <v>4719</v>
      </c>
      <c r="C1849" t="s">
        <v>529</v>
      </c>
      <c r="D1849" t="s">
        <v>488</v>
      </c>
      <c r="E1849" t="s">
        <v>530</v>
      </c>
      <c r="F1849" t="s">
        <v>4712</v>
      </c>
      <c r="G1849" t="s">
        <v>206</v>
      </c>
      <c r="H1849" t="s">
        <v>531</v>
      </c>
      <c r="I1849">
        <v>2</v>
      </c>
      <c r="J1849">
        <v>-101</v>
      </c>
      <c r="K1849">
        <f t="shared" si="285"/>
        <v>14</v>
      </c>
      <c r="L1849">
        <f t="shared" si="294"/>
        <v>1999</v>
      </c>
      <c r="M1849" t="s">
        <v>4719</v>
      </c>
      <c r="N1849" s="153">
        <v>36251.979166666664</v>
      </c>
      <c r="O1849" s="153">
        <v>36252.088888888888</v>
      </c>
      <c r="P1849" s="153">
        <v>36252.426388888889</v>
      </c>
      <c r="Q1849" s="153">
        <v>36252.53125</v>
      </c>
      <c r="R1849" t="s">
        <v>4720</v>
      </c>
      <c r="S1849" s="215">
        <f t="shared" si="292"/>
        <v>0.33750000000145519</v>
      </c>
      <c r="T1849" s="215">
        <f t="shared" si="293"/>
        <v>0.55208333333575865</v>
      </c>
      <c r="U1849">
        <v>2.0249999999999999</v>
      </c>
      <c r="V1849"/>
      <c r="W1849">
        <v>3200</v>
      </c>
      <c r="X1849" t="s">
        <v>4714</v>
      </c>
    </row>
    <row r="1850" spans="1:24">
      <c r="A1850" t="s">
        <v>29</v>
      </c>
      <c r="B1850" t="s">
        <v>4721</v>
      </c>
      <c r="C1850" t="s">
        <v>529</v>
      </c>
      <c r="D1850" t="s">
        <v>488</v>
      </c>
      <c r="E1850" t="s">
        <v>530</v>
      </c>
      <c r="F1850" t="s">
        <v>4712</v>
      </c>
      <c r="G1850" t="s">
        <v>206</v>
      </c>
      <c r="H1850" t="s">
        <v>531</v>
      </c>
      <c r="I1850">
        <v>2</v>
      </c>
      <c r="J1850">
        <v>-101</v>
      </c>
      <c r="K1850">
        <f t="shared" si="285"/>
        <v>14</v>
      </c>
      <c r="L1850">
        <f t="shared" si="294"/>
        <v>1999</v>
      </c>
      <c r="M1850" t="s">
        <v>4721</v>
      </c>
      <c r="N1850" s="153">
        <v>36250.949999999997</v>
      </c>
      <c r="O1850" s="153">
        <v>36251.03125</v>
      </c>
      <c r="P1850" s="153">
        <v>36251.444444444445</v>
      </c>
      <c r="Q1850" s="153">
        <v>36251.533333333333</v>
      </c>
      <c r="R1850" t="s">
        <v>4722</v>
      </c>
      <c r="S1850" s="215">
        <f t="shared" si="292"/>
        <v>0.41319444444525288</v>
      </c>
      <c r="T1850" s="215">
        <f t="shared" si="293"/>
        <v>0.58333333333575865</v>
      </c>
      <c r="U1850">
        <v>2.7250000000000001</v>
      </c>
      <c r="V1850"/>
      <c r="W1850">
        <v>3200</v>
      </c>
      <c r="X1850" t="s">
        <v>4723</v>
      </c>
    </row>
    <row r="1851" spans="1:24">
      <c r="A1851" t="s">
        <v>29</v>
      </c>
      <c r="B1851" t="s">
        <v>4724</v>
      </c>
      <c r="C1851" t="s">
        <v>529</v>
      </c>
      <c r="D1851" t="s">
        <v>488</v>
      </c>
      <c r="E1851" t="s">
        <v>530</v>
      </c>
      <c r="F1851" t="s">
        <v>4712</v>
      </c>
      <c r="G1851" t="s">
        <v>206</v>
      </c>
      <c r="H1851" t="s">
        <v>531</v>
      </c>
      <c r="I1851">
        <v>2</v>
      </c>
      <c r="J1851">
        <v>-101</v>
      </c>
      <c r="K1851">
        <f t="shared" si="285"/>
        <v>14</v>
      </c>
      <c r="L1851">
        <f t="shared" si="294"/>
        <v>1999</v>
      </c>
      <c r="M1851" t="s">
        <v>4724</v>
      </c>
      <c r="N1851" s="153">
        <v>36250.084027777775</v>
      </c>
      <c r="O1851" s="153">
        <v>36250.166666666664</v>
      </c>
      <c r="P1851" s="153">
        <v>36250.445833333331</v>
      </c>
      <c r="Q1851" s="153">
        <v>36250.542361111111</v>
      </c>
      <c r="R1851" t="s">
        <v>4725</v>
      </c>
      <c r="S1851" s="215">
        <f t="shared" si="292"/>
        <v>0.27916666666715173</v>
      </c>
      <c r="T1851" s="215">
        <f t="shared" si="293"/>
        <v>0.45833333333575865</v>
      </c>
      <c r="U1851">
        <v>1.675</v>
      </c>
      <c r="V1851"/>
      <c r="W1851">
        <v>3200</v>
      </c>
      <c r="X1851" t="s">
        <v>4714</v>
      </c>
    </row>
    <row r="1852" spans="1:24">
      <c r="A1852" t="s">
        <v>29</v>
      </c>
      <c r="B1852" t="s">
        <v>4726</v>
      </c>
      <c r="C1852" t="s">
        <v>529</v>
      </c>
      <c r="D1852" t="s">
        <v>488</v>
      </c>
      <c r="E1852" t="s">
        <v>530</v>
      </c>
      <c r="F1852" t="s">
        <v>4712</v>
      </c>
      <c r="G1852" t="s">
        <v>206</v>
      </c>
      <c r="H1852" t="s">
        <v>531</v>
      </c>
      <c r="I1852">
        <v>2</v>
      </c>
      <c r="J1852">
        <v>-101</v>
      </c>
      <c r="K1852">
        <f t="shared" si="285"/>
        <v>14</v>
      </c>
      <c r="L1852">
        <f t="shared" si="294"/>
        <v>1999</v>
      </c>
      <c r="M1852" t="s">
        <v>4726</v>
      </c>
      <c r="N1852" s="153">
        <v>36248.037499999999</v>
      </c>
      <c r="O1852" s="153">
        <v>36248.125694444447</v>
      </c>
      <c r="P1852" s="153">
        <v>36248.406944444447</v>
      </c>
      <c r="Q1852" s="153">
        <v>36248.496527777781</v>
      </c>
      <c r="R1852" t="s">
        <v>4727</v>
      </c>
      <c r="S1852" s="215">
        <f t="shared" si="292"/>
        <v>0.28125</v>
      </c>
      <c r="T1852" s="215">
        <f t="shared" si="293"/>
        <v>0.45902777778246673</v>
      </c>
      <c r="U1852">
        <v>1.7</v>
      </c>
      <c r="V1852"/>
      <c r="W1852">
        <v>3200</v>
      </c>
      <c r="X1852" t="s">
        <v>4714</v>
      </c>
    </row>
    <row r="1853" spans="1:24">
      <c r="A1853" t="s">
        <v>29</v>
      </c>
      <c r="B1853" t="s">
        <v>4728</v>
      </c>
      <c r="C1853" t="s">
        <v>529</v>
      </c>
      <c r="D1853" t="s">
        <v>488</v>
      </c>
      <c r="E1853" t="s">
        <v>530</v>
      </c>
      <c r="F1853" t="s">
        <v>4712</v>
      </c>
      <c r="G1853" t="s">
        <v>206</v>
      </c>
      <c r="H1853" t="s">
        <v>531</v>
      </c>
      <c r="I1853">
        <v>2</v>
      </c>
      <c r="J1853">
        <v>-101</v>
      </c>
      <c r="K1853">
        <f t="shared" si="285"/>
        <v>14</v>
      </c>
      <c r="L1853">
        <f t="shared" si="294"/>
        <v>1999</v>
      </c>
      <c r="M1853" t="s">
        <v>4728</v>
      </c>
      <c r="N1853" s="153">
        <v>36247.045138888891</v>
      </c>
      <c r="O1853" s="153">
        <v>36247.15</v>
      </c>
      <c r="P1853" s="153">
        <v>36247.395833333336</v>
      </c>
      <c r="Q1853" s="153">
        <v>36247.510416666664</v>
      </c>
      <c r="R1853" t="s">
        <v>4729</v>
      </c>
      <c r="S1853" s="215">
        <f t="shared" si="292"/>
        <v>0.24583333333430346</v>
      </c>
      <c r="T1853" s="215">
        <f t="shared" si="293"/>
        <v>0.46527777777373558</v>
      </c>
      <c r="U1853">
        <v>1.4750000000000001</v>
      </c>
      <c r="V1853"/>
      <c r="W1853">
        <v>3200</v>
      </c>
      <c r="X1853" t="s">
        <v>4714</v>
      </c>
    </row>
    <row r="1854" spans="1:24">
      <c r="A1854" t="s">
        <v>29</v>
      </c>
      <c r="B1854" t="s">
        <v>4730</v>
      </c>
      <c r="C1854" t="s">
        <v>529</v>
      </c>
      <c r="D1854" t="s">
        <v>488</v>
      </c>
      <c r="E1854" t="s">
        <v>530</v>
      </c>
      <c r="F1854" t="s">
        <v>4712</v>
      </c>
      <c r="G1854" t="s">
        <v>206</v>
      </c>
      <c r="H1854" t="s">
        <v>531</v>
      </c>
      <c r="I1854">
        <v>2</v>
      </c>
      <c r="J1854">
        <v>-101</v>
      </c>
      <c r="K1854">
        <f t="shared" si="285"/>
        <v>14</v>
      </c>
      <c r="L1854">
        <f t="shared" si="294"/>
        <v>1999</v>
      </c>
      <c r="M1854" t="s">
        <v>4730</v>
      </c>
      <c r="N1854" s="153">
        <v>36246.015972222223</v>
      </c>
      <c r="O1854" s="153">
        <v>36246.086111111108</v>
      </c>
      <c r="P1854" s="153">
        <v>36246.465277777781</v>
      </c>
      <c r="Q1854" s="153">
        <v>36246.541666666664</v>
      </c>
      <c r="R1854" t="s">
        <v>4731</v>
      </c>
      <c r="S1854" s="215">
        <f t="shared" si="292"/>
        <v>0.3791666666729725</v>
      </c>
      <c r="T1854" s="215">
        <f t="shared" si="293"/>
        <v>0.52569444444088731</v>
      </c>
      <c r="U1854">
        <v>2.2749999999999999</v>
      </c>
      <c r="V1854"/>
      <c r="W1854">
        <v>3200</v>
      </c>
      <c r="X1854" t="s">
        <v>4714</v>
      </c>
    </row>
    <row r="1855" spans="1:24">
      <c r="A1855" t="s">
        <v>29</v>
      </c>
      <c r="B1855" t="s">
        <v>4732</v>
      </c>
      <c r="C1855" t="s">
        <v>529</v>
      </c>
      <c r="D1855" t="s">
        <v>488</v>
      </c>
      <c r="E1855" t="s">
        <v>530</v>
      </c>
      <c r="F1855" t="s">
        <v>4712</v>
      </c>
      <c r="G1855" t="s">
        <v>206</v>
      </c>
      <c r="H1855" t="s">
        <v>531</v>
      </c>
      <c r="I1855">
        <v>2</v>
      </c>
      <c r="J1855">
        <v>-101</v>
      </c>
      <c r="K1855">
        <f t="shared" si="285"/>
        <v>14</v>
      </c>
      <c r="L1855">
        <f t="shared" si="294"/>
        <v>1999</v>
      </c>
      <c r="M1855" t="s">
        <v>4732</v>
      </c>
      <c r="N1855" s="153">
        <v>36245.013194444444</v>
      </c>
      <c r="O1855" s="153">
        <v>36245.090277777781</v>
      </c>
      <c r="P1855" s="153">
        <v>36245.392361111109</v>
      </c>
      <c r="Q1855" s="153">
        <v>36245.465277777781</v>
      </c>
      <c r="R1855" t="s">
        <v>4733</v>
      </c>
      <c r="S1855" s="215">
        <f t="shared" si="292"/>
        <v>0.30208333332848269</v>
      </c>
      <c r="T1855" s="215">
        <f t="shared" si="293"/>
        <v>0.45208333333721384</v>
      </c>
      <c r="U1855">
        <v>1.8125</v>
      </c>
      <c r="V1855"/>
      <c r="W1855">
        <v>3200</v>
      </c>
      <c r="X1855" t="s">
        <v>4714</v>
      </c>
    </row>
    <row r="1856" spans="1:24">
      <c r="A1856" t="s">
        <v>29</v>
      </c>
      <c r="B1856" t="s">
        <v>4734</v>
      </c>
      <c r="C1856" t="s">
        <v>529</v>
      </c>
      <c r="D1856" t="s">
        <v>488</v>
      </c>
      <c r="E1856" t="s">
        <v>530</v>
      </c>
      <c r="F1856" t="s">
        <v>4712</v>
      </c>
      <c r="G1856" t="s">
        <v>206</v>
      </c>
      <c r="H1856" t="s">
        <v>531</v>
      </c>
      <c r="I1856">
        <v>2</v>
      </c>
      <c r="J1856">
        <v>-101</v>
      </c>
      <c r="K1856">
        <f t="shared" si="285"/>
        <v>14</v>
      </c>
      <c r="L1856">
        <f t="shared" si="294"/>
        <v>1999</v>
      </c>
      <c r="M1856" t="s">
        <v>4734</v>
      </c>
      <c r="N1856" s="153">
        <v>36239.847916666666</v>
      </c>
      <c r="O1856" s="153">
        <v>36239.923611111109</v>
      </c>
      <c r="P1856" s="153">
        <v>36243.364583333336</v>
      </c>
      <c r="Q1856" s="153">
        <v>36243.5</v>
      </c>
      <c r="R1856" t="s">
        <v>4735</v>
      </c>
      <c r="S1856" s="215">
        <f t="shared" si="292"/>
        <v>3.4409722222262644</v>
      </c>
      <c r="T1856" s="215">
        <f t="shared" si="293"/>
        <v>3.6520833333343035</v>
      </c>
      <c r="U1856">
        <v>20.625</v>
      </c>
      <c r="V1856"/>
      <c r="W1856">
        <v>3200</v>
      </c>
      <c r="X1856" t="s">
        <v>4736</v>
      </c>
    </row>
    <row r="1857" spans="1:24">
      <c r="A1857" t="s">
        <v>29</v>
      </c>
      <c r="B1857" t="s">
        <v>4737</v>
      </c>
      <c r="C1857" t="s">
        <v>517</v>
      </c>
      <c r="D1857" t="s">
        <v>466</v>
      </c>
      <c r="E1857" t="s">
        <v>518</v>
      </c>
      <c r="F1857" t="s">
        <v>519</v>
      </c>
      <c r="G1857" t="s">
        <v>249</v>
      </c>
      <c r="H1857" t="s">
        <v>520</v>
      </c>
      <c r="I1857">
        <v>19</v>
      </c>
      <c r="J1857">
        <v>-154</v>
      </c>
      <c r="K1857">
        <f t="shared" si="285"/>
        <v>5</v>
      </c>
      <c r="L1857">
        <f t="shared" si="294"/>
        <v>1998</v>
      </c>
      <c r="M1857" t="s">
        <v>4737</v>
      </c>
      <c r="N1857" s="153">
        <v>36088.188194444447</v>
      </c>
      <c r="O1857" s="153">
        <v>36088.268750000003</v>
      </c>
      <c r="P1857" s="153">
        <v>36091.104861111111</v>
      </c>
      <c r="Q1857" s="153">
        <v>36091.132638888892</v>
      </c>
      <c r="R1857" t="s">
        <v>4738</v>
      </c>
      <c r="S1857" s="215">
        <f t="shared" si="292"/>
        <v>2.836111111108039</v>
      </c>
      <c r="T1857" s="215">
        <f t="shared" si="293"/>
        <v>2.9444444444452529</v>
      </c>
      <c r="U1857">
        <v>17</v>
      </c>
      <c r="V1857"/>
      <c r="W1857">
        <v>3200</v>
      </c>
      <c r="X1857" t="s">
        <v>4714</v>
      </c>
    </row>
    <row r="1858" spans="1:24">
      <c r="A1858" t="s">
        <v>29</v>
      </c>
      <c r="B1858" t="s">
        <v>4739</v>
      </c>
      <c r="C1858" t="s">
        <v>517</v>
      </c>
      <c r="D1858" t="s">
        <v>466</v>
      </c>
      <c r="E1858" t="s">
        <v>518</v>
      </c>
      <c r="F1858" t="s">
        <v>519</v>
      </c>
      <c r="G1858" t="s">
        <v>249</v>
      </c>
      <c r="H1858" t="s">
        <v>520</v>
      </c>
      <c r="I1858">
        <v>19</v>
      </c>
      <c r="J1858">
        <v>-154</v>
      </c>
      <c r="K1858">
        <f t="shared" ref="K1858:K1921" si="295">INT(((180 + J1858) / 6) + 1)</f>
        <v>5</v>
      </c>
      <c r="L1858">
        <f t="shared" si="294"/>
        <v>1998</v>
      </c>
      <c r="M1858" t="s">
        <v>4739</v>
      </c>
      <c r="N1858" s="153">
        <v>36086.429861111108</v>
      </c>
      <c r="O1858" s="153">
        <v>36086.511805555558</v>
      </c>
      <c r="P1858" s="153">
        <v>36087.864583333336</v>
      </c>
      <c r="Q1858" s="153">
        <v>36087.954861111109</v>
      </c>
      <c r="R1858" t="s">
        <v>4740</v>
      </c>
      <c r="S1858" s="215">
        <f t="shared" si="292"/>
        <v>1.3527777777781012</v>
      </c>
      <c r="T1858" s="215">
        <f t="shared" si="293"/>
        <v>1.5250000000014552</v>
      </c>
      <c r="U1858">
        <v>8.1</v>
      </c>
      <c r="V1858"/>
      <c r="W1858">
        <v>3200</v>
      </c>
      <c r="X1858" t="s">
        <v>4714</v>
      </c>
    </row>
    <row r="1859" spans="1:24">
      <c r="A1859" t="s">
        <v>29</v>
      </c>
      <c r="B1859" t="s">
        <v>4741</v>
      </c>
      <c r="C1859" t="s">
        <v>517</v>
      </c>
      <c r="D1859" t="s">
        <v>466</v>
      </c>
      <c r="E1859" t="s">
        <v>518</v>
      </c>
      <c r="F1859" t="s">
        <v>519</v>
      </c>
      <c r="G1859" t="s">
        <v>249</v>
      </c>
      <c r="H1859" t="s">
        <v>520</v>
      </c>
      <c r="I1859">
        <v>19</v>
      </c>
      <c r="J1859">
        <v>-154</v>
      </c>
      <c r="K1859">
        <f t="shared" si="295"/>
        <v>5</v>
      </c>
      <c r="L1859">
        <f t="shared" si="294"/>
        <v>1998</v>
      </c>
      <c r="M1859" t="s">
        <v>4741</v>
      </c>
      <c r="N1859" s="153">
        <v>36085.550694444442</v>
      </c>
      <c r="O1859" s="153">
        <v>36085.582638888889</v>
      </c>
      <c r="P1859" s="153">
        <v>36086.25277777778</v>
      </c>
      <c r="Q1859" s="153">
        <v>36086.28125</v>
      </c>
      <c r="R1859" t="s">
        <v>4742</v>
      </c>
      <c r="S1859" s="215">
        <f t="shared" si="292"/>
        <v>0.67013888889050577</v>
      </c>
      <c r="T1859" s="215">
        <f t="shared" si="293"/>
        <v>0.7305555555576575</v>
      </c>
      <c r="U1859">
        <v>4</v>
      </c>
      <c r="V1859"/>
      <c r="W1859">
        <v>3200</v>
      </c>
      <c r="X1859" t="s">
        <v>4714</v>
      </c>
    </row>
    <row r="1860" spans="1:24">
      <c r="A1860" t="s">
        <v>29</v>
      </c>
      <c r="B1860" t="s">
        <v>4743</v>
      </c>
      <c r="C1860" t="s">
        <v>517</v>
      </c>
      <c r="D1860" t="s">
        <v>466</v>
      </c>
      <c r="E1860" t="s">
        <v>518</v>
      </c>
      <c r="F1860" t="s">
        <v>519</v>
      </c>
      <c r="G1860" t="s">
        <v>249</v>
      </c>
      <c r="H1860" t="s">
        <v>520</v>
      </c>
      <c r="I1860">
        <v>19</v>
      </c>
      <c r="J1860">
        <v>-154</v>
      </c>
      <c r="K1860">
        <f t="shared" si="295"/>
        <v>5</v>
      </c>
      <c r="L1860">
        <f t="shared" si="294"/>
        <v>1998</v>
      </c>
      <c r="M1860" t="s">
        <v>4743</v>
      </c>
      <c r="N1860" s="153">
        <v>36084.974999999999</v>
      </c>
      <c r="O1860" s="153">
        <v>36085.029166666667</v>
      </c>
      <c r="P1860" s="153">
        <v>36085.387499999997</v>
      </c>
      <c r="Q1860" s="153">
        <v>36085.434027777781</v>
      </c>
      <c r="R1860" t="s">
        <v>4744</v>
      </c>
      <c r="S1860" s="215">
        <f t="shared" ref="S1860:S1877" si="296">(P1860 - O1860)</f>
        <v>0.35833333332993789</v>
      </c>
      <c r="T1860" s="215">
        <f t="shared" ref="T1860:T1877" si="297">(Q1860 - N1860)</f>
        <v>0.45902777778246673</v>
      </c>
      <c r="U1860">
        <v>2.2000000000000002</v>
      </c>
      <c r="V1860"/>
      <c r="W1860">
        <v>3200</v>
      </c>
      <c r="X1860" t="s">
        <v>4714</v>
      </c>
    </row>
    <row r="1861" spans="1:24">
      <c r="A1861" t="s">
        <v>29</v>
      </c>
      <c r="B1861" t="s">
        <v>4745</v>
      </c>
      <c r="C1861" t="s">
        <v>478</v>
      </c>
      <c r="D1861" t="s">
        <v>466</v>
      </c>
      <c r="E1861" t="s">
        <v>479</v>
      </c>
      <c r="F1861" t="s">
        <v>480</v>
      </c>
      <c r="G1861" t="s">
        <v>340</v>
      </c>
      <c r="H1861" t="s">
        <v>481</v>
      </c>
      <c r="I1861">
        <v>25.8</v>
      </c>
      <c r="J1861">
        <v>133.5</v>
      </c>
      <c r="K1861">
        <f t="shared" si="295"/>
        <v>53</v>
      </c>
      <c r="L1861">
        <f t="shared" si="294"/>
        <v>1997</v>
      </c>
      <c r="M1861" t="s">
        <v>4745</v>
      </c>
      <c r="N1861" s="153">
        <v>35529.128472222219</v>
      </c>
      <c r="O1861" s="153">
        <v>35529.205555555556</v>
      </c>
      <c r="P1861" s="153">
        <v>35529.943055555559</v>
      </c>
      <c r="Q1861" s="153">
        <v>35530.093055555553</v>
      </c>
      <c r="R1861" t="s">
        <v>4746</v>
      </c>
      <c r="S1861" s="215">
        <f t="shared" si="296"/>
        <v>0.73750000000291038</v>
      </c>
      <c r="T1861" s="215">
        <f t="shared" si="297"/>
        <v>0.96458333333430346</v>
      </c>
      <c r="U1861">
        <v>7.1</v>
      </c>
      <c r="V1861"/>
      <c r="W1861">
        <v>4200</v>
      </c>
      <c r="X1861"/>
    </row>
    <row r="1862" spans="1:24">
      <c r="A1862" t="s">
        <v>29</v>
      </c>
      <c r="B1862" t="s">
        <v>4747</v>
      </c>
      <c r="C1862" t="s">
        <v>478</v>
      </c>
      <c r="D1862" t="s">
        <v>466</v>
      </c>
      <c r="E1862" t="s">
        <v>479</v>
      </c>
      <c r="F1862" t="s">
        <v>480</v>
      </c>
      <c r="G1862" t="s">
        <v>340</v>
      </c>
      <c r="H1862" t="s">
        <v>481</v>
      </c>
      <c r="I1862">
        <v>25.8</v>
      </c>
      <c r="J1862">
        <v>133.5</v>
      </c>
      <c r="K1862">
        <f t="shared" si="295"/>
        <v>53</v>
      </c>
      <c r="L1862">
        <f t="shared" si="294"/>
        <v>1997</v>
      </c>
      <c r="M1862" t="s">
        <v>4747</v>
      </c>
      <c r="N1862" s="153">
        <v>35527.479166666664</v>
      </c>
      <c r="O1862" s="153">
        <v>35527.595833333333</v>
      </c>
      <c r="P1862" s="153">
        <v>35528.801388888889</v>
      </c>
      <c r="Q1862" s="153">
        <v>35528.890277777777</v>
      </c>
      <c r="R1862" t="s">
        <v>4746</v>
      </c>
      <c r="S1862" s="215">
        <f t="shared" si="296"/>
        <v>1.2055555555562023</v>
      </c>
      <c r="T1862" s="215">
        <f t="shared" si="297"/>
        <v>1.4111111111124046</v>
      </c>
      <c r="U1862">
        <v>11.6</v>
      </c>
      <c r="V1862"/>
      <c r="W1862">
        <v>4200</v>
      </c>
      <c r="X1862"/>
    </row>
    <row r="1863" spans="1:24">
      <c r="A1863" t="s">
        <v>29</v>
      </c>
      <c r="B1863" t="s">
        <v>4748</v>
      </c>
      <c r="C1863" t="s">
        <v>478</v>
      </c>
      <c r="D1863" t="s">
        <v>466</v>
      </c>
      <c r="E1863" t="s">
        <v>479</v>
      </c>
      <c r="F1863" t="s">
        <v>480</v>
      </c>
      <c r="G1863" t="s">
        <v>340</v>
      </c>
      <c r="H1863" t="s">
        <v>481</v>
      </c>
      <c r="I1863">
        <v>25.8</v>
      </c>
      <c r="J1863">
        <v>133.5</v>
      </c>
      <c r="K1863">
        <f t="shared" si="295"/>
        <v>53</v>
      </c>
      <c r="L1863">
        <f t="shared" si="294"/>
        <v>1997</v>
      </c>
      <c r="M1863" t="s">
        <v>4748</v>
      </c>
      <c r="N1863" s="153">
        <v>35519.50277777778</v>
      </c>
      <c r="O1863" s="153">
        <v>35519.6875</v>
      </c>
      <c r="P1863" s="153">
        <v>35527.200694444444</v>
      </c>
      <c r="Q1863" s="153">
        <v>35527.289583333331</v>
      </c>
      <c r="R1863" t="s">
        <v>4746</v>
      </c>
      <c r="S1863" s="215">
        <f t="shared" si="296"/>
        <v>7.5131944444437977</v>
      </c>
      <c r="T1863" s="215">
        <f t="shared" si="297"/>
        <v>7.7868055555518367</v>
      </c>
      <c r="U1863">
        <v>72.099999999999994</v>
      </c>
      <c r="V1863"/>
      <c r="W1863">
        <v>4200</v>
      </c>
      <c r="X1863"/>
    </row>
    <row r="1864" spans="1:24">
      <c r="A1864" t="s">
        <v>29</v>
      </c>
      <c r="B1864" t="s">
        <v>4749</v>
      </c>
      <c r="C1864" t="s">
        <v>478</v>
      </c>
      <c r="D1864" t="s">
        <v>466</v>
      </c>
      <c r="E1864" t="s">
        <v>479</v>
      </c>
      <c r="F1864" t="s">
        <v>480</v>
      </c>
      <c r="G1864" t="s">
        <v>340</v>
      </c>
      <c r="H1864" t="s">
        <v>481</v>
      </c>
      <c r="I1864">
        <v>25.8</v>
      </c>
      <c r="J1864">
        <v>133.5</v>
      </c>
      <c r="K1864">
        <f t="shared" si="295"/>
        <v>53</v>
      </c>
      <c r="L1864">
        <f t="shared" si="294"/>
        <v>1997</v>
      </c>
      <c r="M1864" t="s">
        <v>4749</v>
      </c>
      <c r="N1864" s="153">
        <v>35515.426388888889</v>
      </c>
      <c r="O1864" s="153">
        <v>35515.53125</v>
      </c>
      <c r="P1864" s="153">
        <v>35519.247916666667</v>
      </c>
      <c r="Q1864" s="153">
        <v>35519.345833333333</v>
      </c>
      <c r="R1864" t="s">
        <v>4746</v>
      </c>
      <c r="S1864" s="215">
        <f t="shared" si="296"/>
        <v>3.7166666666671517</v>
      </c>
      <c r="T1864" s="215">
        <f t="shared" si="297"/>
        <v>3.9194444444437977</v>
      </c>
      <c r="U1864">
        <v>35.700000000000003</v>
      </c>
      <c r="V1864"/>
      <c r="W1864">
        <v>4200</v>
      </c>
      <c r="X1864"/>
    </row>
    <row r="1865" spans="1:24">
      <c r="A1865" t="s">
        <v>29</v>
      </c>
      <c r="B1865" t="s">
        <v>4750</v>
      </c>
      <c r="C1865" t="s">
        <v>478</v>
      </c>
      <c r="D1865" t="s">
        <v>466</v>
      </c>
      <c r="E1865" t="s">
        <v>479</v>
      </c>
      <c r="F1865" t="s">
        <v>480</v>
      </c>
      <c r="G1865" t="s">
        <v>340</v>
      </c>
      <c r="H1865" t="s">
        <v>481</v>
      </c>
      <c r="I1865">
        <v>25.8</v>
      </c>
      <c r="J1865">
        <v>133.5</v>
      </c>
      <c r="K1865">
        <f t="shared" si="295"/>
        <v>53</v>
      </c>
      <c r="L1865">
        <f t="shared" si="294"/>
        <v>1997</v>
      </c>
      <c r="M1865" t="s">
        <v>4750</v>
      </c>
      <c r="N1865" s="153">
        <v>35512.388888888891</v>
      </c>
      <c r="O1865" s="153">
        <v>35512.648611111108</v>
      </c>
      <c r="P1865" s="153">
        <v>35515.142361111109</v>
      </c>
      <c r="Q1865" s="153">
        <v>35515.240277777775</v>
      </c>
      <c r="R1865" t="s">
        <v>4746</v>
      </c>
      <c r="S1865" s="215">
        <f t="shared" si="296"/>
        <v>2.4937500000014552</v>
      </c>
      <c r="T1865" s="215">
        <f t="shared" si="297"/>
        <v>2.851388888884685</v>
      </c>
      <c r="U1865">
        <v>23.9</v>
      </c>
      <c r="V1865"/>
      <c r="W1865">
        <v>4200</v>
      </c>
      <c r="X1865"/>
    </row>
    <row r="1866" spans="1:24">
      <c r="A1866" t="s">
        <v>29</v>
      </c>
      <c r="B1866" t="s">
        <v>4751</v>
      </c>
      <c r="C1866" t="s">
        <v>478</v>
      </c>
      <c r="D1866" t="s">
        <v>466</v>
      </c>
      <c r="E1866" t="s">
        <v>479</v>
      </c>
      <c r="F1866" t="s">
        <v>480</v>
      </c>
      <c r="G1866" t="s">
        <v>340</v>
      </c>
      <c r="H1866" t="s">
        <v>481</v>
      </c>
      <c r="I1866">
        <v>25.8</v>
      </c>
      <c r="J1866">
        <v>133.5</v>
      </c>
      <c r="K1866">
        <f t="shared" si="295"/>
        <v>53</v>
      </c>
      <c r="L1866">
        <f t="shared" si="294"/>
        <v>1997</v>
      </c>
      <c r="M1866" t="s">
        <v>4751</v>
      </c>
      <c r="N1866" s="153">
        <v>35508.65625</v>
      </c>
      <c r="O1866" s="153">
        <v>35508.699999999997</v>
      </c>
      <c r="P1866" s="153">
        <v>35512.002083333333</v>
      </c>
      <c r="Q1866" s="153">
        <v>35512.109722222223</v>
      </c>
      <c r="R1866" t="s">
        <v>4746</v>
      </c>
      <c r="S1866" s="215">
        <f t="shared" si="296"/>
        <v>3.3020833333357587</v>
      </c>
      <c r="T1866" s="215">
        <f t="shared" si="297"/>
        <v>3.453472222223354</v>
      </c>
      <c r="U1866">
        <v>31.7</v>
      </c>
      <c r="V1866"/>
      <c r="W1866">
        <v>4200</v>
      </c>
      <c r="X1866"/>
    </row>
    <row r="1867" spans="1:24">
      <c r="A1867" t="s">
        <v>29</v>
      </c>
      <c r="B1867" t="s">
        <v>4752</v>
      </c>
      <c r="C1867" t="s">
        <v>478</v>
      </c>
      <c r="D1867" t="s">
        <v>466</v>
      </c>
      <c r="E1867" t="s">
        <v>479</v>
      </c>
      <c r="F1867" t="s">
        <v>480</v>
      </c>
      <c r="G1867" t="s">
        <v>340</v>
      </c>
      <c r="H1867" t="s">
        <v>481</v>
      </c>
      <c r="I1867">
        <v>25.8</v>
      </c>
      <c r="J1867">
        <v>133.5</v>
      </c>
      <c r="K1867">
        <f t="shared" si="295"/>
        <v>53</v>
      </c>
      <c r="L1867">
        <f t="shared" si="294"/>
        <v>1997</v>
      </c>
      <c r="M1867" t="s">
        <v>4752</v>
      </c>
      <c r="N1867" s="153">
        <v>35504.459722222222</v>
      </c>
      <c r="O1867" s="153">
        <v>35504.586111111108</v>
      </c>
      <c r="P1867" s="153">
        <v>35508.222222222219</v>
      </c>
      <c r="Q1867" s="153">
        <v>35508.324999999997</v>
      </c>
      <c r="R1867" t="s">
        <v>4746</v>
      </c>
      <c r="S1867" s="215">
        <f t="shared" si="296"/>
        <v>3.6361111111109494</v>
      </c>
      <c r="T1867" s="215">
        <f t="shared" si="297"/>
        <v>3.8652777777751908</v>
      </c>
      <c r="U1867">
        <v>34.9</v>
      </c>
      <c r="V1867"/>
      <c r="W1867">
        <v>4200</v>
      </c>
      <c r="X1867"/>
    </row>
    <row r="1868" spans="1:24">
      <c r="A1868" t="s">
        <v>29</v>
      </c>
      <c r="B1868" t="s">
        <v>4753</v>
      </c>
      <c r="C1868" t="s">
        <v>4754</v>
      </c>
      <c r="D1868" t="s">
        <v>231</v>
      </c>
      <c r="E1868" t="s">
        <v>470</v>
      </c>
      <c r="F1868" t="s">
        <v>471</v>
      </c>
      <c r="G1868" t="s">
        <v>258</v>
      </c>
      <c r="H1868" t="s">
        <v>472</v>
      </c>
      <c r="I1868">
        <v>-17</v>
      </c>
      <c r="J1868">
        <v>-113</v>
      </c>
      <c r="K1868">
        <f t="shared" si="295"/>
        <v>12</v>
      </c>
      <c r="L1868">
        <f t="shared" si="294"/>
        <v>1996</v>
      </c>
      <c r="M1868" t="s">
        <v>4753</v>
      </c>
      <c r="N1868" s="153">
        <v>35398.708333333336</v>
      </c>
      <c r="O1868" s="153">
        <v>35398.816666666666</v>
      </c>
      <c r="P1868" s="153">
        <v>35399.8125</v>
      </c>
      <c r="Q1868" s="153">
        <v>35399.902083333334</v>
      </c>
      <c r="R1868" t="s">
        <v>4755</v>
      </c>
      <c r="S1868" s="215">
        <f t="shared" si="296"/>
        <v>0.99583333333430346</v>
      </c>
      <c r="T1868" s="215">
        <f t="shared" si="297"/>
        <v>1.1937499999985448</v>
      </c>
      <c r="U1868">
        <v>12</v>
      </c>
      <c r="V1868"/>
      <c r="W1868">
        <v>2500</v>
      </c>
      <c r="X1868"/>
    </row>
    <row r="1869" spans="1:24">
      <c r="A1869" t="s">
        <v>29</v>
      </c>
      <c r="B1869" t="s">
        <v>4756</v>
      </c>
      <c r="C1869" t="s">
        <v>4754</v>
      </c>
      <c r="D1869" t="s">
        <v>231</v>
      </c>
      <c r="E1869" t="s">
        <v>470</v>
      </c>
      <c r="F1869" t="s">
        <v>471</v>
      </c>
      <c r="G1869" t="s">
        <v>258</v>
      </c>
      <c r="H1869" t="s">
        <v>472</v>
      </c>
      <c r="I1869">
        <v>-17</v>
      </c>
      <c r="J1869">
        <v>-113</v>
      </c>
      <c r="K1869">
        <f t="shared" si="295"/>
        <v>12</v>
      </c>
      <c r="L1869">
        <f t="shared" si="294"/>
        <v>1996</v>
      </c>
      <c r="M1869" t="s">
        <v>4756</v>
      </c>
      <c r="N1869" s="153">
        <v>35390.4375</v>
      </c>
      <c r="O1869" s="153">
        <v>35390.53125</v>
      </c>
      <c r="P1869" s="153">
        <v>35396.459027777775</v>
      </c>
      <c r="Q1869" s="153">
        <v>35396.541666666664</v>
      </c>
      <c r="R1869" t="s">
        <v>4757</v>
      </c>
      <c r="S1869" s="215">
        <f t="shared" si="296"/>
        <v>5.9277777777751908</v>
      </c>
      <c r="T1869" s="215">
        <f t="shared" si="297"/>
        <v>6.1041666666642413</v>
      </c>
      <c r="U1869">
        <v>71</v>
      </c>
      <c r="V1869"/>
      <c r="W1869">
        <v>2500</v>
      </c>
      <c r="X1869"/>
    </row>
    <row r="1870" spans="1:24">
      <c r="A1870" t="s">
        <v>29</v>
      </c>
      <c r="B1870" t="s">
        <v>4758</v>
      </c>
      <c r="C1870" t="s">
        <v>4754</v>
      </c>
      <c r="D1870" t="s">
        <v>231</v>
      </c>
      <c r="E1870" t="s">
        <v>470</v>
      </c>
      <c r="F1870" t="s">
        <v>471</v>
      </c>
      <c r="G1870" t="s">
        <v>258</v>
      </c>
      <c r="H1870" t="s">
        <v>472</v>
      </c>
      <c r="I1870">
        <v>-17</v>
      </c>
      <c r="J1870">
        <v>-113</v>
      </c>
      <c r="K1870">
        <f t="shared" si="295"/>
        <v>12</v>
      </c>
      <c r="L1870">
        <f t="shared" si="294"/>
        <v>1996</v>
      </c>
      <c r="M1870" t="s">
        <v>4758</v>
      </c>
      <c r="N1870" s="153">
        <v>35382.738888888889</v>
      </c>
      <c r="O1870" s="153">
        <v>35382.833333333336</v>
      </c>
      <c r="P1870" s="153">
        <v>35388.597222222219</v>
      </c>
      <c r="Q1870" s="153">
        <v>35388.689583333333</v>
      </c>
      <c r="R1870" t="s">
        <v>4759</v>
      </c>
      <c r="S1870" s="215">
        <f t="shared" si="296"/>
        <v>5.7638888888832298</v>
      </c>
      <c r="T1870" s="215">
        <f t="shared" si="297"/>
        <v>5.9506944444437977</v>
      </c>
      <c r="U1870">
        <v>69</v>
      </c>
      <c r="V1870"/>
      <c r="W1870">
        <v>2500</v>
      </c>
      <c r="X1870"/>
    </row>
    <row r="1871" spans="1:24">
      <c r="A1871" t="s">
        <v>29</v>
      </c>
      <c r="B1871" t="s">
        <v>4760</v>
      </c>
      <c r="C1871" t="s">
        <v>4754</v>
      </c>
      <c r="D1871" t="s">
        <v>231</v>
      </c>
      <c r="E1871" t="s">
        <v>470</v>
      </c>
      <c r="F1871" t="s">
        <v>471</v>
      </c>
      <c r="G1871" t="s">
        <v>258</v>
      </c>
      <c r="H1871" t="s">
        <v>472</v>
      </c>
      <c r="I1871">
        <v>-17</v>
      </c>
      <c r="J1871">
        <v>-113</v>
      </c>
      <c r="K1871">
        <f t="shared" si="295"/>
        <v>12</v>
      </c>
      <c r="L1871">
        <f t="shared" si="294"/>
        <v>1996</v>
      </c>
      <c r="M1871" t="s">
        <v>4760</v>
      </c>
      <c r="N1871" s="153">
        <v>35379.180555555555</v>
      </c>
      <c r="O1871" s="153">
        <v>35379.315972222219</v>
      </c>
      <c r="P1871" s="153">
        <v>35381.996527777781</v>
      </c>
      <c r="Q1871" s="153">
        <v>35382.090277777781</v>
      </c>
      <c r="R1871" t="s">
        <v>4759</v>
      </c>
      <c r="S1871" s="215">
        <f t="shared" si="296"/>
        <v>2.6805555555620231</v>
      </c>
      <c r="T1871" s="215">
        <f t="shared" si="297"/>
        <v>2.9097222222262644</v>
      </c>
      <c r="U1871">
        <v>32</v>
      </c>
      <c r="V1871"/>
      <c r="W1871">
        <v>2500</v>
      </c>
      <c r="X1871"/>
    </row>
    <row r="1872" spans="1:24">
      <c r="A1872" t="s">
        <v>4761</v>
      </c>
      <c r="B1872" t="s">
        <v>4762</v>
      </c>
      <c r="C1872" t="s">
        <v>4754</v>
      </c>
      <c r="D1872" t="s">
        <v>231</v>
      </c>
      <c r="E1872" t="s">
        <v>470</v>
      </c>
      <c r="F1872" t="s">
        <v>471</v>
      </c>
      <c r="G1872" t="s">
        <v>258</v>
      </c>
      <c r="H1872" t="s">
        <v>472</v>
      </c>
      <c r="I1872">
        <v>-17</v>
      </c>
      <c r="J1872">
        <v>-113</v>
      </c>
      <c r="K1872">
        <f t="shared" si="295"/>
        <v>12</v>
      </c>
      <c r="L1872">
        <f t="shared" si="294"/>
        <v>1996</v>
      </c>
      <c r="M1872" t="s">
        <v>4762</v>
      </c>
      <c r="N1872" s="153">
        <v>35378.680555555555</v>
      </c>
      <c r="O1872" s="153">
        <v>35378.680555555555</v>
      </c>
      <c r="P1872" s="153">
        <v>35378.680555555555</v>
      </c>
      <c r="Q1872" s="153">
        <v>35378.739583333336</v>
      </c>
      <c r="R1872" t="s">
        <v>4759</v>
      </c>
      <c r="S1872" s="215">
        <f t="shared" si="296"/>
        <v>0</v>
      </c>
      <c r="T1872" s="215">
        <f t="shared" si="297"/>
        <v>5.9027777781011537E-2</v>
      </c>
      <c r="U1872">
        <v>0</v>
      </c>
      <c r="V1872"/>
      <c r="W1872" t="s">
        <v>395</v>
      </c>
      <c r="X1872" t="s">
        <v>4763</v>
      </c>
    </row>
    <row r="1873" spans="1:24">
      <c r="A1873" t="s">
        <v>4761</v>
      </c>
      <c r="B1873" t="s">
        <v>4764</v>
      </c>
      <c r="C1873" t="s">
        <v>4754</v>
      </c>
      <c r="D1873" t="s">
        <v>231</v>
      </c>
      <c r="E1873" t="s">
        <v>470</v>
      </c>
      <c r="F1873" t="s">
        <v>471</v>
      </c>
      <c r="G1873" t="s">
        <v>258</v>
      </c>
      <c r="H1873" t="s">
        <v>472</v>
      </c>
      <c r="I1873">
        <v>-17</v>
      </c>
      <c r="J1873">
        <v>-113</v>
      </c>
      <c r="K1873">
        <f t="shared" si="295"/>
        <v>12</v>
      </c>
      <c r="L1873">
        <f t="shared" si="294"/>
        <v>1996</v>
      </c>
      <c r="M1873" t="s">
        <v>4764</v>
      </c>
      <c r="N1873" s="153">
        <v>35377.0625</v>
      </c>
      <c r="O1873" s="153">
        <v>35377.0625</v>
      </c>
      <c r="P1873" s="153">
        <v>35377.0625</v>
      </c>
      <c r="Q1873" s="153">
        <v>35377.333333333336</v>
      </c>
      <c r="R1873" t="s">
        <v>4759</v>
      </c>
      <c r="S1873" s="215">
        <f t="shared" si="296"/>
        <v>0</v>
      </c>
      <c r="T1873" s="215">
        <f t="shared" si="297"/>
        <v>0.27083333333575865</v>
      </c>
      <c r="U1873">
        <v>0</v>
      </c>
      <c r="V1873"/>
      <c r="W1873" t="s">
        <v>395</v>
      </c>
      <c r="X1873" t="s">
        <v>4765</v>
      </c>
    </row>
    <row r="1874" spans="1:24">
      <c r="A1874" t="s">
        <v>4761</v>
      </c>
      <c r="B1874" t="s">
        <v>4766</v>
      </c>
      <c r="C1874" t="s">
        <v>4754</v>
      </c>
      <c r="D1874" t="s">
        <v>231</v>
      </c>
      <c r="E1874" t="s">
        <v>470</v>
      </c>
      <c r="F1874" t="s">
        <v>471</v>
      </c>
      <c r="G1874" t="s">
        <v>258</v>
      </c>
      <c r="H1874" t="s">
        <v>472</v>
      </c>
      <c r="I1874">
        <v>-17</v>
      </c>
      <c r="J1874">
        <v>-113</v>
      </c>
      <c r="K1874">
        <f t="shared" si="295"/>
        <v>12</v>
      </c>
      <c r="L1874">
        <f t="shared" si="294"/>
        <v>1996</v>
      </c>
      <c r="M1874" t="s">
        <v>4766</v>
      </c>
      <c r="N1874" s="153">
        <v>35371.831250000003</v>
      </c>
      <c r="O1874" s="153">
        <v>35371.831250000003</v>
      </c>
      <c r="P1874" s="153">
        <v>35371.831250000003</v>
      </c>
      <c r="Q1874" s="153">
        <v>35371.999305555553</v>
      </c>
      <c r="R1874" t="s">
        <v>8</v>
      </c>
      <c r="S1874" s="215">
        <f t="shared" si="296"/>
        <v>0</v>
      </c>
      <c r="T1874" s="215">
        <f t="shared" si="297"/>
        <v>0.16805555555038154</v>
      </c>
      <c r="U1874">
        <v>0</v>
      </c>
      <c r="V1874"/>
      <c r="W1874" t="s">
        <v>395</v>
      </c>
      <c r="X1874" t="s">
        <v>4767</v>
      </c>
    </row>
    <row r="1875" spans="1:24">
      <c r="A1875" t="s">
        <v>4761</v>
      </c>
      <c r="B1875" t="s">
        <v>4768</v>
      </c>
      <c r="C1875" t="s">
        <v>460</v>
      </c>
      <c r="D1875" t="s">
        <v>182</v>
      </c>
      <c r="E1875" t="s">
        <v>461</v>
      </c>
      <c r="F1875" t="s">
        <v>462</v>
      </c>
      <c r="G1875" t="s">
        <v>166</v>
      </c>
      <c r="H1875" t="s">
        <v>463</v>
      </c>
      <c r="I1875">
        <v>37</v>
      </c>
      <c r="J1875">
        <v>-32</v>
      </c>
      <c r="K1875">
        <f t="shared" si="295"/>
        <v>25</v>
      </c>
      <c r="L1875">
        <f t="shared" si="294"/>
        <v>1996</v>
      </c>
      <c r="M1875" t="s">
        <v>4768</v>
      </c>
      <c r="N1875" s="153">
        <v>35267.125</v>
      </c>
      <c r="O1875" s="153">
        <v>35267.195833333331</v>
      </c>
      <c r="P1875" s="153">
        <v>35272.056944444441</v>
      </c>
      <c r="Q1875" s="153">
        <v>35272.122916666667</v>
      </c>
      <c r="R1875" t="s">
        <v>4769</v>
      </c>
      <c r="S1875" s="215">
        <f t="shared" si="296"/>
        <v>4.8611111111094942</v>
      </c>
      <c r="T1875" s="215">
        <f t="shared" si="297"/>
        <v>4.9979166666671517</v>
      </c>
      <c r="U1875">
        <v>35</v>
      </c>
      <c r="V1875"/>
      <c r="W1875">
        <v>1700</v>
      </c>
      <c r="X1875"/>
    </row>
    <row r="1876" spans="1:24">
      <c r="A1876" t="s">
        <v>4770</v>
      </c>
      <c r="B1876" t="s">
        <v>4771</v>
      </c>
      <c r="C1876" t="s">
        <v>450</v>
      </c>
      <c r="D1876" t="s">
        <v>182</v>
      </c>
      <c r="E1876" t="s">
        <v>451</v>
      </c>
      <c r="F1876" t="s">
        <v>452</v>
      </c>
      <c r="G1876" t="s">
        <v>222</v>
      </c>
      <c r="H1876" t="s">
        <v>280</v>
      </c>
      <c r="I1876">
        <v>26</v>
      </c>
      <c r="J1876">
        <v>-45</v>
      </c>
      <c r="K1876">
        <f t="shared" si="295"/>
        <v>23</v>
      </c>
      <c r="L1876">
        <f t="shared" si="294"/>
        <v>1994</v>
      </c>
      <c r="M1876" t="s">
        <v>4771</v>
      </c>
      <c r="N1876" s="153">
        <v>34525.111111111109</v>
      </c>
      <c r="O1876" s="153">
        <v>34525.194444444445</v>
      </c>
      <c r="P1876" s="153">
        <v>34531.208333333336</v>
      </c>
      <c r="Q1876" s="153">
        <v>34531.333333333336</v>
      </c>
      <c r="R1876"/>
      <c r="S1876" s="215">
        <f t="shared" si="296"/>
        <v>6.0138888888905058</v>
      </c>
      <c r="T1876" s="215">
        <f t="shared" si="297"/>
        <v>6.2222222222262644</v>
      </c>
      <c r="U1876">
        <v>36.200000000000003</v>
      </c>
      <c r="V1876"/>
      <c r="W1876">
        <v>3200</v>
      </c>
      <c r="X1876"/>
    </row>
    <row r="1877" spans="1:24">
      <c r="A1877" t="s">
        <v>4770</v>
      </c>
      <c r="B1877" t="s">
        <v>4772</v>
      </c>
      <c r="C1877" t="s">
        <v>450</v>
      </c>
      <c r="D1877" t="s">
        <v>182</v>
      </c>
      <c r="E1877" t="s">
        <v>451</v>
      </c>
      <c r="F1877" t="s">
        <v>452</v>
      </c>
      <c r="G1877" t="s">
        <v>222</v>
      </c>
      <c r="H1877" t="s">
        <v>280</v>
      </c>
      <c r="I1877">
        <v>26</v>
      </c>
      <c r="J1877">
        <v>-45</v>
      </c>
      <c r="K1877">
        <f t="shared" si="295"/>
        <v>23</v>
      </c>
      <c r="L1877">
        <f t="shared" si="294"/>
        <v>1994</v>
      </c>
      <c r="M1877" t="s">
        <v>4772</v>
      </c>
      <c r="N1877" s="153">
        <v>34524.104166666664</v>
      </c>
      <c r="O1877" s="153">
        <v>34524.1875</v>
      </c>
      <c r="P1877" s="153">
        <v>34524.541666666664</v>
      </c>
      <c r="Q1877" s="153">
        <v>34524.625</v>
      </c>
      <c r="R1877"/>
      <c r="S1877" s="215">
        <f t="shared" si="296"/>
        <v>0.35416666666424135</v>
      </c>
      <c r="T1877" s="215">
        <f t="shared" si="297"/>
        <v>0.52083333333575865</v>
      </c>
      <c r="U1877">
        <v>4.2</v>
      </c>
      <c r="V1877"/>
      <c r="W1877">
        <v>3200</v>
      </c>
      <c r="X1877"/>
    </row>
    <row r="1878" spans="1:24">
      <c r="A1878" t="s">
        <v>4770</v>
      </c>
      <c r="B1878" t="s">
        <v>4773</v>
      </c>
      <c r="C1878" t="s">
        <v>381</v>
      </c>
      <c r="D1878" t="s">
        <v>382</v>
      </c>
      <c r="E1878" t="s">
        <v>383</v>
      </c>
      <c r="F1878" t="s">
        <v>195</v>
      </c>
      <c r="G1878" t="s">
        <v>366</v>
      </c>
      <c r="H1878" t="s">
        <v>373</v>
      </c>
      <c r="I1878">
        <v>39.284999999999997</v>
      </c>
      <c r="J1878">
        <v>14.4</v>
      </c>
      <c r="K1878">
        <f t="shared" si="295"/>
        <v>33</v>
      </c>
      <c r="L1878">
        <f t="shared" si="294"/>
        <v>1989</v>
      </c>
      <c r="M1878" t="s">
        <v>4773</v>
      </c>
      <c r="N1878" s="153">
        <v>32630.418055555554</v>
      </c>
      <c r="O1878" s="153">
        <v>32630.443055555555</v>
      </c>
      <c r="P1878" s="153">
        <v>32630.84652777778</v>
      </c>
      <c r="Q1878" s="153">
        <v>32630.84652777778</v>
      </c>
      <c r="R1878" t="s">
        <v>4774</v>
      </c>
      <c r="S1878" s="215">
        <f>P1878 - O1878</f>
        <v>0.40347222222408163</v>
      </c>
      <c r="T1878" s="215">
        <f>Q1878 - N1878</f>
        <v>0.42847222222553683</v>
      </c>
      <c r="U1878">
        <f t="shared" ref="U1878:U1941" si="298">((VALUE(S1878)) * 24) * 0.25</f>
        <v>2.4208333333444898</v>
      </c>
      <c r="V1878"/>
      <c r="W1878">
        <v>800</v>
      </c>
      <c r="X1878" t="s">
        <v>4775</v>
      </c>
    </row>
    <row r="1879" spans="1:24">
      <c r="A1879" t="s">
        <v>4770</v>
      </c>
      <c r="B1879" t="s">
        <v>4776</v>
      </c>
      <c r="C1879" t="s">
        <v>381</v>
      </c>
      <c r="D1879" t="s">
        <v>382</v>
      </c>
      <c r="E1879" t="s">
        <v>383</v>
      </c>
      <c r="F1879" t="s">
        <v>195</v>
      </c>
      <c r="G1879" t="s">
        <v>366</v>
      </c>
      <c r="H1879" t="s">
        <v>373</v>
      </c>
      <c r="I1879">
        <v>39.284999999999997</v>
      </c>
      <c r="J1879">
        <v>14.4</v>
      </c>
      <c r="K1879">
        <f t="shared" si="295"/>
        <v>33</v>
      </c>
      <c r="L1879">
        <f t="shared" si="294"/>
        <v>1989</v>
      </c>
      <c r="M1879" t="s">
        <v>4776</v>
      </c>
      <c r="N1879" s="153">
        <v>32629.350694444445</v>
      </c>
      <c r="O1879" s="153">
        <v>32629.395833333332</v>
      </c>
      <c r="P1879" s="153">
        <v>32629.868750000001</v>
      </c>
      <c r="Q1879" s="153">
        <v>32629.895833333332</v>
      </c>
      <c r="R1879" t="s">
        <v>4774</v>
      </c>
      <c r="S1879" s="215">
        <f>P1879 - O1879</f>
        <v>0.47291666666933452</v>
      </c>
      <c r="T1879" s="215">
        <f>Q1879 - N1879</f>
        <v>0.54513888888686779</v>
      </c>
      <c r="U1879">
        <f t="shared" si="298"/>
        <v>2.8375000000160071</v>
      </c>
      <c r="V1879"/>
      <c r="W1879">
        <v>800</v>
      </c>
      <c r="X1879" t="s">
        <v>4777</v>
      </c>
    </row>
    <row r="1880" spans="1:24">
      <c r="A1880" t="s">
        <v>4770</v>
      </c>
      <c r="B1880" t="s">
        <v>4778</v>
      </c>
      <c r="C1880" t="s">
        <v>381</v>
      </c>
      <c r="D1880" t="s">
        <v>382</v>
      </c>
      <c r="E1880" t="s">
        <v>383</v>
      </c>
      <c r="F1880" t="s">
        <v>195</v>
      </c>
      <c r="G1880" t="s">
        <v>366</v>
      </c>
      <c r="H1880" t="s">
        <v>384</v>
      </c>
      <c r="I1880">
        <v>38.29</v>
      </c>
      <c r="J1880">
        <v>11.133333333333333</v>
      </c>
      <c r="K1880">
        <f t="shared" si="295"/>
        <v>32</v>
      </c>
      <c r="L1880">
        <f t="shared" si="294"/>
        <v>1989</v>
      </c>
      <c r="M1880" t="s">
        <v>4778</v>
      </c>
      <c r="N1880" s="153">
        <v>32627.55</v>
      </c>
      <c r="O1880" s="153">
        <v>32627.607638888891</v>
      </c>
      <c r="P1880" s="153">
        <v>32627.659722222223</v>
      </c>
      <c r="Q1880" s="153">
        <v>32627.736111111109</v>
      </c>
      <c r="R1880" t="s">
        <v>4779</v>
      </c>
      <c r="S1880" s="215">
        <f>P1880 - O1880</f>
        <v>5.2083333332120674E-2</v>
      </c>
      <c r="T1880" s="215">
        <f>Q1880 - N1880</f>
        <v>0.18611111111022183</v>
      </c>
      <c r="U1880">
        <f t="shared" si="298"/>
        <v>0.31249999999272404</v>
      </c>
      <c r="V1880"/>
      <c r="W1880">
        <v>1800</v>
      </c>
      <c r="X1880" t="s">
        <v>4780</v>
      </c>
    </row>
    <row r="1881" spans="1:24">
      <c r="A1881" t="s">
        <v>4770</v>
      </c>
      <c r="B1881" t="s">
        <v>4781</v>
      </c>
      <c r="C1881" t="s">
        <v>381</v>
      </c>
      <c r="D1881" t="s">
        <v>382</v>
      </c>
      <c r="E1881" t="s">
        <v>383</v>
      </c>
      <c r="F1881" t="s">
        <v>195</v>
      </c>
      <c r="G1881" t="s">
        <v>366</v>
      </c>
      <c r="H1881" t="s">
        <v>384</v>
      </c>
      <c r="I1881">
        <v>38.29</v>
      </c>
      <c r="J1881">
        <v>11.133333333333333</v>
      </c>
      <c r="K1881">
        <f t="shared" si="295"/>
        <v>32</v>
      </c>
      <c r="L1881">
        <f t="shared" si="294"/>
        <v>1989</v>
      </c>
      <c r="M1881" t="s">
        <v>4781</v>
      </c>
      <c r="N1881" s="153">
        <v>32625.462500000001</v>
      </c>
      <c r="O1881" s="153">
        <v>32625.505555555555</v>
      </c>
      <c r="P1881" s="153">
        <v>32625.518749999999</v>
      </c>
      <c r="Q1881" s="153">
        <v>32625.541666666668</v>
      </c>
      <c r="R1881" t="s">
        <v>4779</v>
      </c>
      <c r="S1881" s="215">
        <f>P1881 - O1881</f>
        <v>1.3194444443797693E-2</v>
      </c>
      <c r="T1881" s="215">
        <f>Q1881 - N1881</f>
        <v>7.9166666666424135E-2</v>
      </c>
      <c r="U1881">
        <f t="shared" si="298"/>
        <v>7.9166666662786156E-2</v>
      </c>
      <c r="V1881"/>
      <c r="W1881">
        <v>1800</v>
      </c>
      <c r="X1881" t="s">
        <v>4782</v>
      </c>
    </row>
    <row r="1882" spans="1:24">
      <c r="A1882" t="s">
        <v>4770</v>
      </c>
      <c r="B1882" t="s">
        <v>4783</v>
      </c>
      <c r="C1882" t="s">
        <v>599</v>
      </c>
      <c r="D1882" t="s">
        <v>231</v>
      </c>
      <c r="E1882" t="s">
        <v>600</v>
      </c>
      <c r="F1882" t="s">
        <v>601</v>
      </c>
      <c r="G1882" t="s">
        <v>602</v>
      </c>
      <c r="H1882" t="s">
        <v>603</v>
      </c>
      <c r="I1882">
        <v>-7.5</v>
      </c>
      <c r="J1882">
        <v>147.5</v>
      </c>
      <c r="K1882">
        <f t="shared" si="295"/>
        <v>55</v>
      </c>
      <c r="L1882">
        <f t="shared" si="294"/>
        <v>2001</v>
      </c>
      <c r="M1882" t="s">
        <v>4784</v>
      </c>
      <c r="N1882" s="153">
        <v>37155.136805555558</v>
      </c>
      <c r="O1882" s="153">
        <v>37155.276388888888</v>
      </c>
      <c r="P1882" s="153">
        <v>37155.50277777778</v>
      </c>
      <c r="Q1882" s="153">
        <v>37155.583333333336</v>
      </c>
      <c r="R1882" t="s">
        <v>603</v>
      </c>
      <c r="S1882" s="215">
        <f t="shared" ref="S1882:S1910" si="299">(P1882 - O1882)</f>
        <v>0.22638888889196096</v>
      </c>
      <c r="T1882" s="215">
        <f t="shared" ref="T1882:T1910" si="300">(Q1882 - N1882)</f>
        <v>0.44652777777810115</v>
      </c>
      <c r="U1882">
        <f t="shared" si="298"/>
        <v>1.3583333333517658</v>
      </c>
      <c r="V1882"/>
      <c r="W1882">
        <v>750</v>
      </c>
      <c r="X1882" t="s">
        <v>4785</v>
      </c>
    </row>
    <row r="1883" spans="1:24">
      <c r="A1883" t="s">
        <v>4770</v>
      </c>
      <c r="B1883" t="s">
        <v>4786</v>
      </c>
      <c r="C1883" t="s">
        <v>599</v>
      </c>
      <c r="D1883" t="s">
        <v>231</v>
      </c>
      <c r="E1883" t="s">
        <v>600</v>
      </c>
      <c r="F1883" t="s">
        <v>601</v>
      </c>
      <c r="G1883" t="s">
        <v>602</v>
      </c>
      <c r="H1883" t="s">
        <v>603</v>
      </c>
      <c r="I1883">
        <v>-7.5</v>
      </c>
      <c r="J1883">
        <v>147.5</v>
      </c>
      <c r="K1883">
        <f t="shared" si="295"/>
        <v>55</v>
      </c>
      <c r="L1883">
        <f t="shared" si="294"/>
        <v>2001</v>
      </c>
      <c r="M1883" t="s">
        <v>4787</v>
      </c>
      <c r="N1883" s="153">
        <v>37153.484027777777</v>
      </c>
      <c r="O1883" s="153">
        <v>37153.573611111111</v>
      </c>
      <c r="P1883" s="153">
        <v>37153.600694444445</v>
      </c>
      <c r="Q1883" s="153">
        <v>37153.703472222223</v>
      </c>
      <c r="R1883" t="s">
        <v>603</v>
      </c>
      <c r="S1883" s="215">
        <f t="shared" si="299"/>
        <v>2.7083333334303461E-2</v>
      </c>
      <c r="T1883" s="215">
        <f t="shared" si="300"/>
        <v>0.21944444444670808</v>
      </c>
      <c r="U1883">
        <f t="shared" si="298"/>
        <v>0.16250000000582077</v>
      </c>
      <c r="V1883"/>
      <c r="W1883">
        <v>750</v>
      </c>
      <c r="X1883"/>
    </row>
    <row r="1884" spans="1:24">
      <c r="A1884" t="s">
        <v>4770</v>
      </c>
      <c r="B1884" t="s">
        <v>4788</v>
      </c>
      <c r="C1884" t="s">
        <v>599</v>
      </c>
      <c r="D1884" t="s">
        <v>231</v>
      </c>
      <c r="E1884" t="s">
        <v>600</v>
      </c>
      <c r="F1884" t="s">
        <v>601</v>
      </c>
      <c r="G1884" t="s">
        <v>602</v>
      </c>
      <c r="H1884" t="s">
        <v>603</v>
      </c>
      <c r="I1884">
        <v>-7.5</v>
      </c>
      <c r="J1884">
        <v>147.5</v>
      </c>
      <c r="K1884">
        <f t="shared" si="295"/>
        <v>55</v>
      </c>
      <c r="L1884">
        <f t="shared" si="294"/>
        <v>2001</v>
      </c>
      <c r="M1884" t="s">
        <v>4789</v>
      </c>
      <c r="N1884" s="153">
        <v>37152.208333333336</v>
      </c>
      <c r="O1884" s="153">
        <v>37152.26458333333</v>
      </c>
      <c r="P1884" s="153">
        <v>37153.104166666664</v>
      </c>
      <c r="Q1884" s="153">
        <v>37153.155555555553</v>
      </c>
      <c r="R1884" t="s">
        <v>603</v>
      </c>
      <c r="S1884" s="215">
        <f t="shared" si="299"/>
        <v>0.83958333333430346</v>
      </c>
      <c r="T1884" s="215">
        <f t="shared" si="300"/>
        <v>0.94722222221753327</v>
      </c>
      <c r="U1884">
        <f t="shared" si="298"/>
        <v>5.0375000000058208</v>
      </c>
      <c r="V1884"/>
      <c r="W1884">
        <v>750</v>
      </c>
      <c r="X1884"/>
    </row>
    <row r="1885" spans="1:24">
      <c r="A1885" t="s">
        <v>4770</v>
      </c>
      <c r="B1885" t="s">
        <v>4790</v>
      </c>
      <c r="C1885" t="s">
        <v>599</v>
      </c>
      <c r="D1885" t="s">
        <v>231</v>
      </c>
      <c r="E1885" t="s">
        <v>600</v>
      </c>
      <c r="F1885" t="s">
        <v>601</v>
      </c>
      <c r="G1885" t="s">
        <v>602</v>
      </c>
      <c r="H1885" t="s">
        <v>603</v>
      </c>
      <c r="I1885">
        <v>-7.5</v>
      </c>
      <c r="J1885">
        <v>147.5</v>
      </c>
      <c r="K1885">
        <f t="shared" si="295"/>
        <v>55</v>
      </c>
      <c r="L1885">
        <f t="shared" si="294"/>
        <v>2001</v>
      </c>
      <c r="M1885" t="s">
        <v>4791</v>
      </c>
      <c r="N1885" s="153">
        <v>37151.056250000001</v>
      </c>
      <c r="O1885" s="153">
        <v>37151.111111111109</v>
      </c>
      <c r="P1885" s="153">
        <v>37152.09375</v>
      </c>
      <c r="Q1885" s="153">
        <v>37152.147222222222</v>
      </c>
      <c r="R1885" t="s">
        <v>603</v>
      </c>
      <c r="S1885" s="215">
        <f t="shared" si="299"/>
        <v>0.98263888889050577</v>
      </c>
      <c r="T1885" s="215">
        <f t="shared" si="300"/>
        <v>1.0909722222204437</v>
      </c>
      <c r="U1885">
        <f t="shared" si="298"/>
        <v>5.8958333333430346</v>
      </c>
      <c r="V1885"/>
      <c r="W1885">
        <v>750</v>
      </c>
      <c r="X1885"/>
    </row>
    <row r="1886" spans="1:24">
      <c r="A1886" t="s">
        <v>4770</v>
      </c>
      <c r="B1886" t="s">
        <v>4792</v>
      </c>
      <c r="C1886" t="s">
        <v>599</v>
      </c>
      <c r="D1886" t="s">
        <v>231</v>
      </c>
      <c r="E1886" t="s">
        <v>600</v>
      </c>
      <c r="F1886" t="s">
        <v>601</v>
      </c>
      <c r="G1886" t="s">
        <v>602</v>
      </c>
      <c r="H1886" t="s">
        <v>603</v>
      </c>
      <c r="I1886">
        <v>-7.5</v>
      </c>
      <c r="J1886">
        <v>147.5</v>
      </c>
      <c r="K1886">
        <f t="shared" si="295"/>
        <v>55</v>
      </c>
      <c r="L1886">
        <f t="shared" si="294"/>
        <v>2001</v>
      </c>
      <c r="M1886" t="s">
        <v>4793</v>
      </c>
      <c r="N1886" s="153">
        <v>37149.109722222223</v>
      </c>
      <c r="O1886" s="153">
        <v>37149.181944444441</v>
      </c>
      <c r="P1886" s="153">
        <v>37149.715277777781</v>
      </c>
      <c r="Q1886" s="153">
        <v>37149.793749999997</v>
      </c>
      <c r="R1886" t="s">
        <v>603</v>
      </c>
      <c r="S1886" s="215">
        <f t="shared" si="299"/>
        <v>0.53333333334012423</v>
      </c>
      <c r="T1886" s="215">
        <f t="shared" si="300"/>
        <v>0.68402777777373558</v>
      </c>
      <c r="U1886">
        <f t="shared" si="298"/>
        <v>3.2000000000407454</v>
      </c>
      <c r="V1886"/>
      <c r="W1886">
        <v>750</v>
      </c>
      <c r="X1886"/>
    </row>
    <row r="1887" spans="1:24">
      <c r="A1887" t="s">
        <v>4770</v>
      </c>
      <c r="B1887" t="s">
        <v>4794</v>
      </c>
      <c r="C1887" t="s">
        <v>599</v>
      </c>
      <c r="D1887" t="s">
        <v>231</v>
      </c>
      <c r="E1887" t="s">
        <v>600</v>
      </c>
      <c r="F1887" t="s">
        <v>601</v>
      </c>
      <c r="G1887" t="s">
        <v>602</v>
      </c>
      <c r="H1887" t="s">
        <v>603</v>
      </c>
      <c r="I1887">
        <v>-7.5</v>
      </c>
      <c r="J1887">
        <v>147.5</v>
      </c>
      <c r="K1887">
        <f t="shared" si="295"/>
        <v>55</v>
      </c>
      <c r="L1887">
        <f t="shared" si="294"/>
        <v>2001</v>
      </c>
      <c r="M1887" t="s">
        <v>4795</v>
      </c>
      <c r="N1887" s="153">
        <v>37147.367361111108</v>
      </c>
      <c r="O1887" s="153">
        <v>37147.420138888891</v>
      </c>
      <c r="P1887" s="153">
        <v>37148.713194444441</v>
      </c>
      <c r="Q1887" s="153">
        <v>37148.761111111111</v>
      </c>
      <c r="R1887" t="s">
        <v>603</v>
      </c>
      <c r="S1887" s="215">
        <f t="shared" si="299"/>
        <v>1.2930555555503815</v>
      </c>
      <c r="T1887" s="215">
        <f t="shared" si="300"/>
        <v>1.3937500000029104</v>
      </c>
      <c r="U1887">
        <f t="shared" si="298"/>
        <v>7.7583333333022892</v>
      </c>
      <c r="V1887"/>
      <c r="W1887">
        <v>750</v>
      </c>
      <c r="X1887"/>
    </row>
    <row r="1888" spans="1:24">
      <c r="A1888" t="s">
        <v>4770</v>
      </c>
      <c r="B1888" t="s">
        <v>4796</v>
      </c>
      <c r="C1888" t="s">
        <v>599</v>
      </c>
      <c r="D1888" t="s">
        <v>231</v>
      </c>
      <c r="E1888" t="s">
        <v>600</v>
      </c>
      <c r="F1888" t="s">
        <v>601</v>
      </c>
      <c r="G1888" t="s">
        <v>602</v>
      </c>
      <c r="H1888" t="s">
        <v>603</v>
      </c>
      <c r="I1888">
        <v>-7.5</v>
      </c>
      <c r="J1888">
        <v>147.5</v>
      </c>
      <c r="K1888">
        <f t="shared" si="295"/>
        <v>55</v>
      </c>
      <c r="L1888">
        <f t="shared" si="294"/>
        <v>2001</v>
      </c>
      <c r="M1888" t="s">
        <v>4797</v>
      </c>
      <c r="N1888" s="153">
        <v>37145.125</v>
      </c>
      <c r="O1888" s="153">
        <v>37145.226388888892</v>
      </c>
      <c r="P1888" s="153">
        <v>37146.829861111109</v>
      </c>
      <c r="Q1888" s="153">
        <v>37146.935416666667</v>
      </c>
      <c r="R1888" t="s">
        <v>603</v>
      </c>
      <c r="S1888" s="215">
        <f t="shared" si="299"/>
        <v>1.6034722222175333</v>
      </c>
      <c r="T1888" s="215">
        <f t="shared" si="300"/>
        <v>1.8104166666671517</v>
      </c>
      <c r="U1888">
        <f t="shared" si="298"/>
        <v>9.6208333333051996</v>
      </c>
      <c r="V1888"/>
      <c r="W1888">
        <v>750</v>
      </c>
      <c r="X1888"/>
    </row>
    <row r="1889" spans="1:24">
      <c r="A1889" t="s">
        <v>4770</v>
      </c>
      <c r="B1889" t="s">
        <v>4798</v>
      </c>
      <c r="C1889" t="s">
        <v>599</v>
      </c>
      <c r="D1889" t="s">
        <v>231</v>
      </c>
      <c r="E1889" t="s">
        <v>600</v>
      </c>
      <c r="F1889" t="s">
        <v>601</v>
      </c>
      <c r="G1889" t="s">
        <v>602</v>
      </c>
      <c r="H1889" t="s">
        <v>603</v>
      </c>
      <c r="I1889">
        <v>-7.5</v>
      </c>
      <c r="J1889">
        <v>147.5</v>
      </c>
      <c r="K1889">
        <f t="shared" si="295"/>
        <v>55</v>
      </c>
      <c r="L1889">
        <f t="shared" si="294"/>
        <v>2001</v>
      </c>
      <c r="M1889" t="s">
        <v>4799</v>
      </c>
      <c r="N1889" s="153">
        <v>37134.050000000003</v>
      </c>
      <c r="O1889" s="153">
        <v>37134.070833333331</v>
      </c>
      <c r="P1889" s="153">
        <v>37134.708333333336</v>
      </c>
      <c r="Q1889" s="153">
        <v>37134.73541666667</v>
      </c>
      <c r="R1889" t="s">
        <v>603</v>
      </c>
      <c r="S1889" s="215">
        <f t="shared" si="299"/>
        <v>0.63750000000436557</v>
      </c>
      <c r="T1889" s="215">
        <f t="shared" si="300"/>
        <v>0.68541666666715173</v>
      </c>
      <c r="U1889">
        <f t="shared" si="298"/>
        <v>3.8250000000261934</v>
      </c>
      <c r="V1889"/>
      <c r="W1889">
        <v>300</v>
      </c>
      <c r="X1889" t="s">
        <v>4800</v>
      </c>
    </row>
    <row r="1890" spans="1:24">
      <c r="A1890" t="s">
        <v>4770</v>
      </c>
      <c r="B1890" t="s">
        <v>4801</v>
      </c>
      <c r="C1890" t="s">
        <v>599</v>
      </c>
      <c r="D1890" t="s">
        <v>231</v>
      </c>
      <c r="E1890" t="s">
        <v>600</v>
      </c>
      <c r="F1890" t="s">
        <v>601</v>
      </c>
      <c r="G1890" t="s">
        <v>602</v>
      </c>
      <c r="H1890" t="s">
        <v>603</v>
      </c>
      <c r="I1890">
        <v>-7.5</v>
      </c>
      <c r="J1890">
        <v>147.5</v>
      </c>
      <c r="K1890">
        <f t="shared" si="295"/>
        <v>55</v>
      </c>
      <c r="L1890">
        <f t="shared" si="294"/>
        <v>2001</v>
      </c>
      <c r="M1890" t="s">
        <v>4802</v>
      </c>
      <c r="N1890" s="153">
        <v>37133.5625</v>
      </c>
      <c r="O1890" s="153">
        <v>37133.583333333336</v>
      </c>
      <c r="P1890" s="153">
        <v>37133.9375</v>
      </c>
      <c r="Q1890" s="153">
        <v>37133.961111111108</v>
      </c>
      <c r="R1890" t="s">
        <v>603</v>
      </c>
      <c r="S1890" s="215">
        <f t="shared" si="299"/>
        <v>0.35416666666424135</v>
      </c>
      <c r="T1890" s="215">
        <f t="shared" si="300"/>
        <v>0.39861111110803904</v>
      </c>
      <c r="U1890">
        <f t="shared" si="298"/>
        <v>2.1249999999854481</v>
      </c>
      <c r="V1890"/>
      <c r="W1890">
        <v>300</v>
      </c>
      <c r="X1890" t="s">
        <v>4800</v>
      </c>
    </row>
    <row r="1891" spans="1:24">
      <c r="A1891" t="s">
        <v>4770</v>
      </c>
      <c r="B1891" t="s">
        <v>4803</v>
      </c>
      <c r="C1891" t="s">
        <v>599</v>
      </c>
      <c r="D1891" t="s">
        <v>231</v>
      </c>
      <c r="E1891" t="s">
        <v>600</v>
      </c>
      <c r="F1891" t="s">
        <v>601</v>
      </c>
      <c r="G1891" t="s">
        <v>602</v>
      </c>
      <c r="H1891" t="s">
        <v>603</v>
      </c>
      <c r="I1891">
        <v>-7.5</v>
      </c>
      <c r="J1891">
        <v>147.5</v>
      </c>
      <c r="K1891">
        <f t="shared" si="295"/>
        <v>55</v>
      </c>
      <c r="L1891">
        <f t="shared" si="294"/>
        <v>2001</v>
      </c>
      <c r="M1891" t="s">
        <v>4804</v>
      </c>
      <c r="N1891" s="153">
        <v>37132.232638888891</v>
      </c>
      <c r="O1891" s="153">
        <v>37132.290972222225</v>
      </c>
      <c r="P1891" s="153">
        <v>37133</v>
      </c>
      <c r="Q1891" s="153">
        <v>37133.020833333336</v>
      </c>
      <c r="R1891" t="s">
        <v>603</v>
      </c>
      <c r="S1891" s="215">
        <f t="shared" si="299"/>
        <v>0.70902777777519077</v>
      </c>
      <c r="T1891" s="215">
        <f t="shared" si="300"/>
        <v>0.78819444444525288</v>
      </c>
      <c r="U1891">
        <f t="shared" si="298"/>
        <v>4.2541666666511446</v>
      </c>
      <c r="V1891"/>
      <c r="W1891">
        <v>300</v>
      </c>
      <c r="X1891" t="s">
        <v>4805</v>
      </c>
    </row>
    <row r="1892" spans="1:24">
      <c r="A1892" t="s">
        <v>4770</v>
      </c>
      <c r="B1892" t="s">
        <v>4806</v>
      </c>
      <c r="C1892" t="s">
        <v>599</v>
      </c>
      <c r="D1892" t="s">
        <v>231</v>
      </c>
      <c r="E1892" t="s">
        <v>600</v>
      </c>
      <c r="F1892" t="s">
        <v>601</v>
      </c>
      <c r="G1892" t="s">
        <v>602</v>
      </c>
      <c r="H1892" t="s">
        <v>603</v>
      </c>
      <c r="I1892">
        <v>-7.5</v>
      </c>
      <c r="J1892">
        <v>147.5</v>
      </c>
      <c r="K1892">
        <f t="shared" si="295"/>
        <v>55</v>
      </c>
      <c r="L1892">
        <f t="shared" si="294"/>
        <v>2001</v>
      </c>
      <c r="M1892" t="s">
        <v>4807</v>
      </c>
      <c r="N1892" s="153">
        <v>37131.51458333333</v>
      </c>
      <c r="O1892" s="153">
        <v>37131.535416666666</v>
      </c>
      <c r="P1892" s="153">
        <v>37132</v>
      </c>
      <c r="Q1892" s="153">
        <v>37132.020833333336</v>
      </c>
      <c r="R1892" t="s">
        <v>603</v>
      </c>
      <c r="S1892" s="215">
        <f t="shared" si="299"/>
        <v>0.46458333333430346</v>
      </c>
      <c r="T1892" s="215">
        <f t="shared" si="300"/>
        <v>0.50625000000582077</v>
      </c>
      <c r="U1892">
        <f t="shared" si="298"/>
        <v>2.7875000000058208</v>
      </c>
      <c r="V1892"/>
      <c r="W1892">
        <v>300</v>
      </c>
      <c r="X1892" t="s">
        <v>4808</v>
      </c>
    </row>
    <row r="1893" spans="1:24">
      <c r="A1893" t="s">
        <v>4770</v>
      </c>
      <c r="B1893" t="s">
        <v>4809</v>
      </c>
      <c r="C1893" t="s">
        <v>599</v>
      </c>
      <c r="D1893" t="s">
        <v>231</v>
      </c>
      <c r="E1893" t="s">
        <v>600</v>
      </c>
      <c r="F1893" t="s">
        <v>601</v>
      </c>
      <c r="G1893" t="s">
        <v>602</v>
      </c>
      <c r="H1893" t="s">
        <v>603</v>
      </c>
      <c r="I1893">
        <v>-7.5</v>
      </c>
      <c r="J1893">
        <v>147.5</v>
      </c>
      <c r="K1893">
        <f t="shared" si="295"/>
        <v>55</v>
      </c>
      <c r="L1893">
        <f t="shared" si="294"/>
        <v>2001</v>
      </c>
      <c r="M1893" t="s">
        <v>4810</v>
      </c>
      <c r="N1893" s="153">
        <v>37127.347916666666</v>
      </c>
      <c r="O1893" s="153">
        <v>37127.457638888889</v>
      </c>
      <c r="P1893" s="153">
        <v>37130.836111111108</v>
      </c>
      <c r="Q1893" s="153">
        <v>37130.895138888889</v>
      </c>
      <c r="R1893" t="s">
        <v>603</v>
      </c>
      <c r="S1893" s="215">
        <f t="shared" si="299"/>
        <v>3.3784722222189885</v>
      </c>
      <c r="T1893" s="215">
        <f t="shared" si="300"/>
        <v>3.547222222223354</v>
      </c>
      <c r="U1893">
        <f t="shared" si="298"/>
        <v>20.270833333313931</v>
      </c>
      <c r="V1893"/>
      <c r="W1893">
        <v>800</v>
      </c>
      <c r="X1893" t="s">
        <v>4811</v>
      </c>
    </row>
    <row r="1894" spans="1:24">
      <c r="A1894" t="s">
        <v>4770</v>
      </c>
      <c r="B1894" t="s">
        <v>4812</v>
      </c>
      <c r="C1894" t="s">
        <v>592</v>
      </c>
      <c r="D1894" t="s">
        <v>466</v>
      </c>
      <c r="E1894" t="s">
        <v>593</v>
      </c>
      <c r="F1894" t="s">
        <v>468</v>
      </c>
      <c r="G1894" t="s">
        <v>273</v>
      </c>
      <c r="H1894" t="s">
        <v>292</v>
      </c>
      <c r="I1894">
        <v>47.95</v>
      </c>
      <c r="J1894">
        <v>-129.1</v>
      </c>
      <c r="K1894">
        <f t="shared" si="295"/>
        <v>9</v>
      </c>
      <c r="L1894">
        <f t="shared" si="294"/>
        <v>2001</v>
      </c>
      <c r="M1894" t="s">
        <v>4813</v>
      </c>
      <c r="N1894" s="153">
        <v>37074.205555555556</v>
      </c>
      <c r="O1894" s="153">
        <v>37074.272222222222</v>
      </c>
      <c r="P1894" s="153">
        <v>37074.429861111108</v>
      </c>
      <c r="Q1894" s="153">
        <v>37074.505555555559</v>
      </c>
      <c r="R1894" t="s">
        <v>4814</v>
      </c>
      <c r="S1894" s="215">
        <f t="shared" si="299"/>
        <v>0.15763888888614019</v>
      </c>
      <c r="T1894" s="215">
        <f t="shared" si="300"/>
        <v>0.30000000000291038</v>
      </c>
      <c r="U1894">
        <f t="shared" si="298"/>
        <v>0.94583333331684116</v>
      </c>
      <c r="V1894"/>
      <c r="W1894">
        <v>2210</v>
      </c>
      <c r="X1894"/>
    </row>
    <row r="1895" spans="1:24">
      <c r="A1895" t="s">
        <v>4770</v>
      </c>
      <c r="B1895" t="s">
        <v>4815</v>
      </c>
      <c r="C1895" t="s">
        <v>592</v>
      </c>
      <c r="D1895" t="s">
        <v>466</v>
      </c>
      <c r="E1895" t="s">
        <v>593</v>
      </c>
      <c r="F1895" t="s">
        <v>468</v>
      </c>
      <c r="G1895" t="s">
        <v>273</v>
      </c>
      <c r="H1895" t="s">
        <v>292</v>
      </c>
      <c r="I1895">
        <v>47.95</v>
      </c>
      <c r="J1895">
        <v>-129.1</v>
      </c>
      <c r="K1895">
        <f t="shared" si="295"/>
        <v>9</v>
      </c>
      <c r="L1895">
        <f t="shared" si="294"/>
        <v>2001</v>
      </c>
      <c r="M1895" t="s">
        <v>4816</v>
      </c>
      <c r="N1895" s="153">
        <v>37072.195833333331</v>
      </c>
      <c r="O1895" s="153">
        <v>37072.274305555555</v>
      </c>
      <c r="P1895" s="153">
        <v>37073.863888888889</v>
      </c>
      <c r="Q1895" s="153">
        <v>37073.987500000003</v>
      </c>
      <c r="R1895" t="s">
        <v>4814</v>
      </c>
      <c r="S1895" s="215">
        <f t="shared" si="299"/>
        <v>1.5895833333343035</v>
      </c>
      <c r="T1895" s="215">
        <f t="shared" si="300"/>
        <v>1.7916666666715173</v>
      </c>
      <c r="U1895">
        <f t="shared" si="298"/>
        <v>9.5375000000058208</v>
      </c>
      <c r="V1895"/>
      <c r="W1895">
        <v>2210</v>
      </c>
      <c r="X1895"/>
    </row>
    <row r="1896" spans="1:24">
      <c r="A1896" t="s">
        <v>4770</v>
      </c>
      <c r="B1896" t="s">
        <v>4817</v>
      </c>
      <c r="C1896" t="s">
        <v>592</v>
      </c>
      <c r="D1896" t="s">
        <v>466</v>
      </c>
      <c r="E1896" t="s">
        <v>593</v>
      </c>
      <c r="F1896" t="s">
        <v>468</v>
      </c>
      <c r="G1896" t="s">
        <v>273</v>
      </c>
      <c r="H1896" t="s">
        <v>292</v>
      </c>
      <c r="I1896">
        <v>47.95</v>
      </c>
      <c r="J1896">
        <v>-129.1</v>
      </c>
      <c r="K1896">
        <f t="shared" si="295"/>
        <v>9</v>
      </c>
      <c r="L1896">
        <f t="shared" si="294"/>
        <v>2001</v>
      </c>
      <c r="M1896" t="s">
        <v>4818</v>
      </c>
      <c r="N1896" s="153">
        <v>37069.876388888886</v>
      </c>
      <c r="O1896" s="153">
        <v>37069.970138888886</v>
      </c>
      <c r="P1896" s="153">
        <v>37072.072222222225</v>
      </c>
      <c r="Q1896" s="153">
        <v>37072.15625</v>
      </c>
      <c r="R1896" t="s">
        <v>4814</v>
      </c>
      <c r="S1896" s="215">
        <f t="shared" si="299"/>
        <v>2.102083333338669</v>
      </c>
      <c r="T1896" s="215">
        <f t="shared" si="300"/>
        <v>2.2798611111138598</v>
      </c>
      <c r="U1896">
        <f t="shared" si="298"/>
        <v>12.612500000032014</v>
      </c>
      <c r="V1896"/>
      <c r="W1896">
        <v>2210</v>
      </c>
      <c r="X1896"/>
    </row>
    <row r="1897" spans="1:24">
      <c r="A1897" t="s">
        <v>4770</v>
      </c>
      <c r="B1897" t="s">
        <v>4819</v>
      </c>
      <c r="C1897" t="s">
        <v>592</v>
      </c>
      <c r="D1897" t="s">
        <v>466</v>
      </c>
      <c r="E1897" t="s">
        <v>593</v>
      </c>
      <c r="F1897" t="s">
        <v>468</v>
      </c>
      <c r="G1897" t="s">
        <v>273</v>
      </c>
      <c r="H1897" t="s">
        <v>292</v>
      </c>
      <c r="I1897">
        <v>47.95</v>
      </c>
      <c r="J1897">
        <v>-129.1</v>
      </c>
      <c r="K1897">
        <f t="shared" si="295"/>
        <v>9</v>
      </c>
      <c r="L1897">
        <f t="shared" si="294"/>
        <v>2001</v>
      </c>
      <c r="M1897" t="s">
        <v>4820</v>
      </c>
      <c r="N1897" s="153">
        <v>37063.698611111111</v>
      </c>
      <c r="O1897" s="153">
        <v>37063.788194444445</v>
      </c>
      <c r="P1897" s="153">
        <v>37068.481249999997</v>
      </c>
      <c r="Q1897" s="153">
        <v>37068.577777777777</v>
      </c>
      <c r="R1897" t="s">
        <v>4814</v>
      </c>
      <c r="S1897" s="215">
        <f t="shared" si="299"/>
        <v>4.6930555555518367</v>
      </c>
      <c r="T1897" s="215">
        <f t="shared" si="300"/>
        <v>4.8791666666656965</v>
      </c>
      <c r="U1897">
        <f t="shared" si="298"/>
        <v>28.15833333331102</v>
      </c>
      <c r="V1897"/>
      <c r="W1897">
        <v>2210</v>
      </c>
      <c r="X1897"/>
    </row>
    <row r="1898" spans="1:24">
      <c r="A1898" t="s">
        <v>4770</v>
      </c>
      <c r="B1898" t="s">
        <v>4821</v>
      </c>
      <c r="C1898" t="s">
        <v>592</v>
      </c>
      <c r="D1898" t="s">
        <v>466</v>
      </c>
      <c r="E1898" t="s">
        <v>593</v>
      </c>
      <c r="F1898" t="s">
        <v>468</v>
      </c>
      <c r="G1898" t="s">
        <v>273</v>
      </c>
      <c r="H1898" t="s">
        <v>292</v>
      </c>
      <c r="I1898">
        <v>47.95</v>
      </c>
      <c r="J1898">
        <v>-129.1</v>
      </c>
      <c r="K1898">
        <f t="shared" si="295"/>
        <v>9</v>
      </c>
      <c r="L1898">
        <f t="shared" si="294"/>
        <v>2001</v>
      </c>
      <c r="M1898" t="s">
        <v>4822</v>
      </c>
      <c r="N1898" s="153">
        <v>37063.079861111109</v>
      </c>
      <c r="O1898" s="153">
        <v>37063.079861111109</v>
      </c>
      <c r="P1898" s="153">
        <v>37063.079861111109</v>
      </c>
      <c r="Q1898" s="153">
        <v>37063.294444444444</v>
      </c>
      <c r="R1898" t="s">
        <v>4814</v>
      </c>
      <c r="S1898" s="215">
        <f t="shared" si="299"/>
        <v>0</v>
      </c>
      <c r="T1898" s="215">
        <f t="shared" si="300"/>
        <v>0.21458333333430346</v>
      </c>
      <c r="U1898">
        <f t="shared" si="298"/>
        <v>0</v>
      </c>
      <c r="V1898"/>
      <c r="W1898">
        <v>2210</v>
      </c>
      <c r="X1898" t="s">
        <v>4823</v>
      </c>
    </row>
    <row r="1899" spans="1:24">
      <c r="A1899" t="s">
        <v>4770</v>
      </c>
      <c r="B1899" t="s">
        <v>4824</v>
      </c>
      <c r="C1899" t="s">
        <v>592</v>
      </c>
      <c r="D1899" t="s">
        <v>466</v>
      </c>
      <c r="E1899" t="s">
        <v>593</v>
      </c>
      <c r="F1899" t="s">
        <v>468</v>
      </c>
      <c r="G1899" t="s">
        <v>273</v>
      </c>
      <c r="H1899" t="s">
        <v>292</v>
      </c>
      <c r="I1899">
        <v>47.95</v>
      </c>
      <c r="J1899">
        <v>-129.1</v>
      </c>
      <c r="K1899">
        <f t="shared" si="295"/>
        <v>9</v>
      </c>
      <c r="L1899">
        <f t="shared" si="294"/>
        <v>2001</v>
      </c>
      <c r="M1899" t="s">
        <v>4825</v>
      </c>
      <c r="N1899" s="153">
        <v>37061.366666666669</v>
      </c>
      <c r="O1899" s="153">
        <v>37061.466666666667</v>
      </c>
      <c r="P1899" s="153">
        <v>37061.831944444442</v>
      </c>
      <c r="Q1899" s="153">
        <v>37061.927083333336</v>
      </c>
      <c r="R1899" t="s">
        <v>4814</v>
      </c>
      <c r="S1899" s="215">
        <f t="shared" si="299"/>
        <v>0.36527777777519077</v>
      </c>
      <c r="T1899" s="215">
        <f t="shared" si="300"/>
        <v>0.56041666666715173</v>
      </c>
      <c r="U1899">
        <f t="shared" si="298"/>
        <v>2.1916666666511446</v>
      </c>
      <c r="V1899"/>
      <c r="W1899">
        <v>2210</v>
      </c>
      <c r="X1899"/>
    </row>
    <row r="1900" spans="1:24">
      <c r="A1900" t="s">
        <v>4770</v>
      </c>
      <c r="B1900" t="s">
        <v>4826</v>
      </c>
      <c r="C1900" t="s">
        <v>592</v>
      </c>
      <c r="D1900" t="s">
        <v>466</v>
      </c>
      <c r="E1900" t="s">
        <v>593</v>
      </c>
      <c r="F1900" t="s">
        <v>468</v>
      </c>
      <c r="G1900" t="s">
        <v>273</v>
      </c>
      <c r="H1900" t="s">
        <v>292</v>
      </c>
      <c r="I1900">
        <v>47.95</v>
      </c>
      <c r="J1900">
        <v>-129.1</v>
      </c>
      <c r="K1900">
        <f t="shared" si="295"/>
        <v>9</v>
      </c>
      <c r="L1900">
        <f t="shared" si="294"/>
        <v>2001</v>
      </c>
      <c r="M1900" t="s">
        <v>4827</v>
      </c>
      <c r="N1900" s="153">
        <v>37059.833333333336</v>
      </c>
      <c r="O1900" s="153">
        <v>37059.854166666664</v>
      </c>
      <c r="P1900" s="153">
        <v>37059.875</v>
      </c>
      <c r="Q1900" s="153">
        <v>37059.890277777777</v>
      </c>
      <c r="R1900" t="s">
        <v>421</v>
      </c>
      <c r="S1900" s="215">
        <f t="shared" si="299"/>
        <v>2.0833333335758653E-2</v>
      </c>
      <c r="T1900" s="215">
        <f t="shared" si="300"/>
        <v>5.694444444088731E-2</v>
      </c>
      <c r="U1900">
        <f t="shared" si="298"/>
        <v>0.12500000001455192</v>
      </c>
      <c r="V1900"/>
      <c r="W1900" t="s">
        <v>395</v>
      </c>
      <c r="X1900" t="s">
        <v>4828</v>
      </c>
    </row>
    <row r="1901" spans="1:24">
      <c r="A1901" t="s">
        <v>4770</v>
      </c>
      <c r="B1901" t="s">
        <v>4829</v>
      </c>
      <c r="C1901" t="s">
        <v>575</v>
      </c>
      <c r="D1901" t="s">
        <v>182</v>
      </c>
      <c r="E1901" t="s">
        <v>576</v>
      </c>
      <c r="F1901" t="s">
        <v>577</v>
      </c>
      <c r="G1901" t="s">
        <v>578</v>
      </c>
      <c r="H1901" t="s">
        <v>579</v>
      </c>
      <c r="I1901">
        <v>-22</v>
      </c>
      <c r="J1901">
        <v>69</v>
      </c>
      <c r="K1901">
        <f t="shared" si="295"/>
        <v>42</v>
      </c>
      <c r="L1901">
        <f t="shared" si="294"/>
        <v>2001</v>
      </c>
      <c r="M1901" t="s">
        <v>4830</v>
      </c>
      <c r="N1901" s="153">
        <v>37009.169444444444</v>
      </c>
      <c r="O1901" s="153">
        <v>37009.281944444447</v>
      </c>
      <c r="P1901" s="153">
        <v>37009.381944444445</v>
      </c>
      <c r="Q1901" s="153">
        <v>37009.477777777778</v>
      </c>
      <c r="R1901" t="s">
        <v>4831</v>
      </c>
      <c r="S1901" s="215">
        <f t="shared" si="299"/>
        <v>9.9999999998544808E-2</v>
      </c>
      <c r="T1901" s="215">
        <f t="shared" si="300"/>
        <v>0.30833333333430346</v>
      </c>
      <c r="U1901">
        <f t="shared" si="298"/>
        <v>0.59999999999126885</v>
      </c>
      <c r="V1901"/>
      <c r="W1901">
        <v>4000</v>
      </c>
      <c r="X1901"/>
    </row>
    <row r="1902" spans="1:24">
      <c r="A1902" t="s">
        <v>4770</v>
      </c>
      <c r="B1902" t="s">
        <v>4832</v>
      </c>
      <c r="C1902" t="s">
        <v>575</v>
      </c>
      <c r="D1902" t="s">
        <v>182</v>
      </c>
      <c r="E1902" t="s">
        <v>576</v>
      </c>
      <c r="F1902" t="s">
        <v>577</v>
      </c>
      <c r="G1902" t="s">
        <v>578</v>
      </c>
      <c r="H1902" t="s">
        <v>579</v>
      </c>
      <c r="I1902">
        <v>-22</v>
      </c>
      <c r="J1902">
        <v>69</v>
      </c>
      <c r="K1902">
        <f t="shared" si="295"/>
        <v>42</v>
      </c>
      <c r="L1902">
        <f t="shared" si="294"/>
        <v>2001</v>
      </c>
      <c r="M1902" t="s">
        <v>4833</v>
      </c>
      <c r="N1902" s="153">
        <v>37008.387499999997</v>
      </c>
      <c r="O1902" s="153">
        <v>37008.486111111109</v>
      </c>
      <c r="P1902" s="153">
        <v>37008.753472222219</v>
      </c>
      <c r="Q1902" s="153">
        <v>37008.823611111111</v>
      </c>
      <c r="R1902" t="s">
        <v>4834</v>
      </c>
      <c r="S1902" s="215">
        <f t="shared" si="299"/>
        <v>0.26736111110949423</v>
      </c>
      <c r="T1902" s="215">
        <f t="shared" si="300"/>
        <v>0.43611111111385981</v>
      </c>
      <c r="U1902">
        <f t="shared" si="298"/>
        <v>1.6041666666569654</v>
      </c>
      <c r="V1902"/>
      <c r="W1902">
        <v>4000</v>
      </c>
      <c r="X1902"/>
    </row>
    <row r="1903" spans="1:24">
      <c r="A1903" t="s">
        <v>4770</v>
      </c>
      <c r="B1903" t="s">
        <v>4835</v>
      </c>
      <c r="C1903" t="s">
        <v>575</v>
      </c>
      <c r="D1903" t="s">
        <v>182</v>
      </c>
      <c r="E1903" t="s">
        <v>576</v>
      </c>
      <c r="F1903" t="s">
        <v>577</v>
      </c>
      <c r="G1903" t="s">
        <v>578</v>
      </c>
      <c r="H1903" t="s">
        <v>579</v>
      </c>
      <c r="I1903">
        <v>-22</v>
      </c>
      <c r="J1903">
        <v>69</v>
      </c>
      <c r="K1903">
        <f t="shared" si="295"/>
        <v>42</v>
      </c>
      <c r="L1903">
        <f t="shared" si="294"/>
        <v>2001</v>
      </c>
      <c r="M1903" t="s">
        <v>4836</v>
      </c>
      <c r="N1903" s="153">
        <v>37006.316666666666</v>
      </c>
      <c r="O1903" s="153">
        <v>37006.409722222219</v>
      </c>
      <c r="P1903" s="153">
        <v>37007.679861111108</v>
      </c>
      <c r="Q1903" s="153">
        <v>37007.791666666664</v>
      </c>
      <c r="R1903" t="s">
        <v>4831</v>
      </c>
      <c r="S1903" s="215">
        <f t="shared" si="299"/>
        <v>1.2701388888890506</v>
      </c>
      <c r="T1903" s="215">
        <f t="shared" si="300"/>
        <v>1.4749999999985448</v>
      </c>
      <c r="U1903">
        <f t="shared" si="298"/>
        <v>7.6208333333343035</v>
      </c>
      <c r="V1903"/>
      <c r="W1903">
        <v>4000</v>
      </c>
      <c r="X1903"/>
    </row>
    <row r="1904" spans="1:24">
      <c r="A1904" t="s">
        <v>4770</v>
      </c>
      <c r="B1904" t="s">
        <v>4837</v>
      </c>
      <c r="C1904" t="s">
        <v>575</v>
      </c>
      <c r="D1904" t="s">
        <v>182</v>
      </c>
      <c r="E1904" t="s">
        <v>576</v>
      </c>
      <c r="F1904" t="s">
        <v>577</v>
      </c>
      <c r="G1904" t="s">
        <v>578</v>
      </c>
      <c r="H1904" t="s">
        <v>579</v>
      </c>
      <c r="I1904">
        <v>-22</v>
      </c>
      <c r="J1904">
        <v>69</v>
      </c>
      <c r="K1904">
        <f t="shared" si="295"/>
        <v>42</v>
      </c>
      <c r="L1904">
        <f t="shared" si="294"/>
        <v>2001</v>
      </c>
      <c r="M1904" t="s">
        <v>4838</v>
      </c>
      <c r="N1904" s="153">
        <v>37002.739583333336</v>
      </c>
      <c r="O1904" s="153">
        <v>37002.923611111109</v>
      </c>
      <c r="P1904" s="153">
        <v>37005.545138888891</v>
      </c>
      <c r="Q1904" s="153">
        <v>37005.642361111109</v>
      </c>
      <c r="R1904" t="s">
        <v>4831</v>
      </c>
      <c r="S1904" s="215">
        <f t="shared" si="299"/>
        <v>2.6215277777810115</v>
      </c>
      <c r="T1904" s="215">
        <f t="shared" si="300"/>
        <v>2.9027777777737356</v>
      </c>
      <c r="U1904">
        <f t="shared" si="298"/>
        <v>15.729166666686069</v>
      </c>
      <c r="V1904"/>
      <c r="W1904">
        <v>4000</v>
      </c>
      <c r="X1904" t="s">
        <v>4839</v>
      </c>
    </row>
    <row r="1905" spans="1:24">
      <c r="A1905" t="s">
        <v>4770</v>
      </c>
      <c r="B1905" t="s">
        <v>4840</v>
      </c>
      <c r="C1905" t="s">
        <v>575</v>
      </c>
      <c r="D1905" t="s">
        <v>182</v>
      </c>
      <c r="E1905" t="s">
        <v>576</v>
      </c>
      <c r="F1905" t="s">
        <v>577</v>
      </c>
      <c r="G1905" t="s">
        <v>578</v>
      </c>
      <c r="H1905" t="s">
        <v>579</v>
      </c>
      <c r="I1905">
        <v>-22</v>
      </c>
      <c r="J1905">
        <v>69</v>
      </c>
      <c r="K1905">
        <f t="shared" si="295"/>
        <v>42</v>
      </c>
      <c r="L1905">
        <f t="shared" ref="L1905:L1968" si="301">YEAR(N1905)</f>
        <v>2001</v>
      </c>
      <c r="M1905" t="s">
        <v>4841</v>
      </c>
      <c r="N1905" s="153">
        <v>37000.636805555558</v>
      </c>
      <c r="O1905" s="153">
        <v>37000.741666666669</v>
      </c>
      <c r="P1905" s="153">
        <v>37001.875</v>
      </c>
      <c r="Q1905" s="153">
        <v>37002.083333333336</v>
      </c>
      <c r="R1905" t="s">
        <v>4831</v>
      </c>
      <c r="S1905" s="215">
        <f t="shared" si="299"/>
        <v>1.1333333333313931</v>
      </c>
      <c r="T1905" s="215">
        <f t="shared" si="300"/>
        <v>1.4465277777781012</v>
      </c>
      <c r="U1905">
        <f t="shared" si="298"/>
        <v>6.7999999999883585</v>
      </c>
      <c r="V1905"/>
      <c r="W1905">
        <v>4000</v>
      </c>
      <c r="X1905"/>
    </row>
    <row r="1906" spans="1:24">
      <c r="A1906" t="s">
        <v>4770</v>
      </c>
      <c r="B1906" t="s">
        <v>4842</v>
      </c>
      <c r="C1906" t="s">
        <v>575</v>
      </c>
      <c r="D1906" t="s">
        <v>182</v>
      </c>
      <c r="E1906" t="s">
        <v>576</v>
      </c>
      <c r="F1906" t="s">
        <v>577</v>
      </c>
      <c r="G1906" t="s">
        <v>578</v>
      </c>
      <c r="H1906" t="s">
        <v>579</v>
      </c>
      <c r="I1906">
        <v>-22</v>
      </c>
      <c r="J1906">
        <v>69</v>
      </c>
      <c r="K1906">
        <f t="shared" si="295"/>
        <v>42</v>
      </c>
      <c r="L1906">
        <f t="shared" si="301"/>
        <v>2001</v>
      </c>
      <c r="M1906" t="s">
        <v>4843</v>
      </c>
      <c r="N1906" s="153">
        <v>36997.884027777778</v>
      </c>
      <c r="O1906" s="153">
        <v>36997.972222222219</v>
      </c>
      <c r="P1906" s="153">
        <v>36999.166666666664</v>
      </c>
      <c r="Q1906" s="153">
        <v>36999.296527777777</v>
      </c>
      <c r="R1906" t="s">
        <v>4844</v>
      </c>
      <c r="S1906" s="215">
        <f t="shared" si="299"/>
        <v>1.1944444444452529</v>
      </c>
      <c r="T1906" s="215">
        <f t="shared" si="300"/>
        <v>1.4124999999985448</v>
      </c>
      <c r="U1906">
        <f t="shared" si="298"/>
        <v>7.1666666666715173</v>
      </c>
      <c r="V1906"/>
      <c r="W1906">
        <v>4000</v>
      </c>
      <c r="X1906"/>
    </row>
    <row r="1907" spans="1:24">
      <c r="A1907" t="s">
        <v>4770</v>
      </c>
      <c r="B1907" t="s">
        <v>4845</v>
      </c>
      <c r="C1907" t="s">
        <v>575</v>
      </c>
      <c r="D1907" t="s">
        <v>182</v>
      </c>
      <c r="E1907" t="s">
        <v>576</v>
      </c>
      <c r="F1907" t="s">
        <v>577</v>
      </c>
      <c r="G1907" t="s">
        <v>578</v>
      </c>
      <c r="H1907" t="s">
        <v>579</v>
      </c>
      <c r="I1907">
        <v>-22</v>
      </c>
      <c r="J1907">
        <v>69</v>
      </c>
      <c r="K1907">
        <f t="shared" si="295"/>
        <v>42</v>
      </c>
      <c r="L1907">
        <f t="shared" si="301"/>
        <v>2001</v>
      </c>
      <c r="M1907" t="s">
        <v>4846</v>
      </c>
      <c r="N1907" s="153">
        <v>36991.417361111111</v>
      </c>
      <c r="O1907" s="153">
        <v>36991.53125</v>
      </c>
      <c r="P1907" s="153">
        <v>36992.239583333336</v>
      </c>
      <c r="Q1907" s="153">
        <v>36992.345833333333</v>
      </c>
      <c r="R1907" t="s">
        <v>4844</v>
      </c>
      <c r="S1907" s="215">
        <f t="shared" si="299"/>
        <v>0.70833333333575865</v>
      </c>
      <c r="T1907" s="215">
        <f t="shared" si="300"/>
        <v>0.92847222222189885</v>
      </c>
      <c r="U1907">
        <f t="shared" si="298"/>
        <v>4.2500000000145519</v>
      </c>
      <c r="V1907"/>
      <c r="W1907">
        <v>4000</v>
      </c>
      <c r="X1907" t="s">
        <v>4847</v>
      </c>
    </row>
    <row r="1908" spans="1:24">
      <c r="A1908" t="s">
        <v>4770</v>
      </c>
      <c r="B1908" t="s">
        <v>4848</v>
      </c>
      <c r="C1908" t="s">
        <v>575</v>
      </c>
      <c r="D1908" t="s">
        <v>182</v>
      </c>
      <c r="E1908" t="s">
        <v>576</v>
      </c>
      <c r="F1908" t="s">
        <v>577</v>
      </c>
      <c r="G1908" t="s">
        <v>578</v>
      </c>
      <c r="H1908" t="s">
        <v>579</v>
      </c>
      <c r="I1908">
        <v>-22</v>
      </c>
      <c r="J1908">
        <v>69</v>
      </c>
      <c r="K1908">
        <f t="shared" si="295"/>
        <v>42</v>
      </c>
      <c r="L1908">
        <f t="shared" si="301"/>
        <v>2001</v>
      </c>
      <c r="M1908" t="s">
        <v>4849</v>
      </c>
      <c r="N1908" s="153">
        <v>36988.67083333333</v>
      </c>
      <c r="O1908" s="153">
        <v>36988.761805555558</v>
      </c>
      <c r="P1908" s="153">
        <v>36990.327777777777</v>
      </c>
      <c r="Q1908" s="153">
        <v>36990.411111111112</v>
      </c>
      <c r="R1908" t="s">
        <v>4844</v>
      </c>
      <c r="S1908" s="215">
        <f t="shared" si="299"/>
        <v>1.5659722222189885</v>
      </c>
      <c r="T1908" s="215">
        <f t="shared" si="300"/>
        <v>1.7402777777824667</v>
      </c>
      <c r="U1908">
        <f t="shared" si="298"/>
        <v>9.3958333333139308</v>
      </c>
      <c r="V1908"/>
      <c r="W1908">
        <v>4000</v>
      </c>
      <c r="X1908"/>
    </row>
    <row r="1909" spans="1:24">
      <c r="A1909" t="s">
        <v>4770</v>
      </c>
      <c r="B1909" t="s">
        <v>4850</v>
      </c>
      <c r="C1909" t="s">
        <v>575</v>
      </c>
      <c r="D1909" t="s">
        <v>182</v>
      </c>
      <c r="E1909" t="s">
        <v>576</v>
      </c>
      <c r="F1909" t="s">
        <v>577</v>
      </c>
      <c r="G1909" t="s">
        <v>578</v>
      </c>
      <c r="H1909" t="s">
        <v>579</v>
      </c>
      <c r="I1909">
        <v>-22</v>
      </c>
      <c r="J1909">
        <v>69</v>
      </c>
      <c r="K1909">
        <f t="shared" si="295"/>
        <v>42</v>
      </c>
      <c r="L1909">
        <f t="shared" si="301"/>
        <v>2001</v>
      </c>
      <c r="M1909" t="s">
        <v>4851</v>
      </c>
      <c r="N1909" s="153">
        <v>36986.849305555559</v>
      </c>
      <c r="O1909" s="153">
        <v>36986.984722222223</v>
      </c>
      <c r="P1909" s="153">
        <v>36988.128472222219</v>
      </c>
      <c r="Q1909" s="153">
        <v>36988.295138888891</v>
      </c>
      <c r="R1909" t="s">
        <v>4844</v>
      </c>
      <c r="S1909" s="215">
        <f t="shared" si="299"/>
        <v>1.1437499999956344</v>
      </c>
      <c r="T1909" s="215">
        <f t="shared" si="300"/>
        <v>1.4458333333313931</v>
      </c>
      <c r="U1909">
        <f t="shared" si="298"/>
        <v>6.8624999999738066</v>
      </c>
      <c r="V1909"/>
      <c r="W1909">
        <v>4000</v>
      </c>
      <c r="X1909"/>
    </row>
    <row r="1910" spans="1:24">
      <c r="A1910" t="s">
        <v>4770</v>
      </c>
      <c r="B1910" t="s">
        <v>4852</v>
      </c>
      <c r="C1910" t="s">
        <v>575</v>
      </c>
      <c r="D1910" t="s">
        <v>182</v>
      </c>
      <c r="E1910" t="s">
        <v>576</v>
      </c>
      <c r="F1910" t="s">
        <v>577</v>
      </c>
      <c r="G1910" t="s">
        <v>578</v>
      </c>
      <c r="H1910" t="s">
        <v>579</v>
      </c>
      <c r="I1910">
        <v>-22</v>
      </c>
      <c r="J1910">
        <v>69</v>
      </c>
      <c r="K1910">
        <f t="shared" si="295"/>
        <v>42</v>
      </c>
      <c r="L1910">
        <f t="shared" si="301"/>
        <v>2001</v>
      </c>
      <c r="M1910" t="s">
        <v>4853</v>
      </c>
      <c r="N1910" s="153">
        <v>36985.29583333333</v>
      </c>
      <c r="O1910" s="153">
        <v>36985.430555555555</v>
      </c>
      <c r="P1910" s="153">
        <v>36985.9375</v>
      </c>
      <c r="Q1910" s="153">
        <v>36986.022222222222</v>
      </c>
      <c r="R1910" t="s">
        <v>4844</v>
      </c>
      <c r="S1910" s="215">
        <f t="shared" si="299"/>
        <v>0.50694444444525288</v>
      </c>
      <c r="T1910" s="215">
        <f t="shared" si="300"/>
        <v>0.72638888889196096</v>
      </c>
      <c r="U1910">
        <f t="shared" si="298"/>
        <v>3.0416666666715173</v>
      </c>
      <c r="V1910"/>
      <c r="W1910">
        <v>4000</v>
      </c>
      <c r="X1910"/>
    </row>
    <row r="1911" spans="1:24">
      <c r="A1911" t="s">
        <v>4770</v>
      </c>
      <c r="B1911" t="s">
        <v>4854</v>
      </c>
      <c r="C1911" t="s">
        <v>567</v>
      </c>
      <c r="D1911" t="s">
        <v>466</v>
      </c>
      <c r="E1911" t="s">
        <v>568</v>
      </c>
      <c r="F1911" t="s">
        <v>569</v>
      </c>
      <c r="G1911" t="s">
        <v>273</v>
      </c>
      <c r="H1911" t="s">
        <v>570</v>
      </c>
      <c r="I1911">
        <v>40</v>
      </c>
      <c r="J1911">
        <v>-124</v>
      </c>
      <c r="K1911">
        <f t="shared" si="295"/>
        <v>10</v>
      </c>
      <c r="L1911">
        <f t="shared" si="301"/>
        <v>2000</v>
      </c>
      <c r="M1911" t="s">
        <v>4855</v>
      </c>
      <c r="N1911" s="153">
        <v>36815.967361111114</v>
      </c>
      <c r="O1911" s="153">
        <v>36815.991666666669</v>
      </c>
      <c r="P1911" s="153">
        <v>36816.275694444441</v>
      </c>
      <c r="Q1911" s="153">
        <v>36816.300000000003</v>
      </c>
      <c r="R1911" t="s">
        <v>4856</v>
      </c>
      <c r="S1911" s="215">
        <f t="shared" ref="S1911:S1951" si="302">P1911 - O1911</f>
        <v>0.28402777777228039</v>
      </c>
      <c r="T1911" s="215">
        <f t="shared" ref="T1911:T1923" si="303">Q1911 - N1911</f>
        <v>0.33263888888905058</v>
      </c>
      <c r="U1911">
        <f t="shared" si="298"/>
        <v>1.7041666666336823</v>
      </c>
      <c r="V1911"/>
      <c r="W1911">
        <v>750</v>
      </c>
      <c r="X1911"/>
    </row>
    <row r="1912" spans="1:24">
      <c r="A1912" t="s">
        <v>4770</v>
      </c>
      <c r="B1912" t="s">
        <v>4857</v>
      </c>
      <c r="C1912" t="s">
        <v>567</v>
      </c>
      <c r="D1912" t="s">
        <v>466</v>
      </c>
      <c r="E1912" t="s">
        <v>568</v>
      </c>
      <c r="F1912" t="s">
        <v>569</v>
      </c>
      <c r="G1912" t="s">
        <v>273</v>
      </c>
      <c r="H1912" t="s">
        <v>570</v>
      </c>
      <c r="I1912">
        <v>40</v>
      </c>
      <c r="J1912">
        <v>-124</v>
      </c>
      <c r="K1912">
        <f t="shared" si="295"/>
        <v>10</v>
      </c>
      <c r="L1912">
        <f t="shared" si="301"/>
        <v>2000</v>
      </c>
      <c r="M1912" t="s">
        <v>4858</v>
      </c>
      <c r="N1912" s="153">
        <v>36815.638194444444</v>
      </c>
      <c r="O1912" s="153">
        <v>36815.666666666664</v>
      </c>
      <c r="P1912" s="153">
        <v>36815.871527777781</v>
      </c>
      <c r="Q1912" s="153">
        <v>36815.900694444441</v>
      </c>
      <c r="R1912" t="s">
        <v>4856</v>
      </c>
      <c r="S1912" s="215">
        <f t="shared" si="302"/>
        <v>0.20486111111677019</v>
      </c>
      <c r="T1912" s="215">
        <f t="shared" si="303"/>
        <v>0.26249999999708962</v>
      </c>
      <c r="U1912">
        <f t="shared" si="298"/>
        <v>1.2291666667006211</v>
      </c>
      <c r="V1912"/>
      <c r="W1912">
        <v>750</v>
      </c>
      <c r="X1912"/>
    </row>
    <row r="1913" spans="1:24">
      <c r="A1913" t="s">
        <v>4770</v>
      </c>
      <c r="B1913" t="s">
        <v>4859</v>
      </c>
      <c r="C1913" t="s">
        <v>567</v>
      </c>
      <c r="D1913" t="s">
        <v>466</v>
      </c>
      <c r="E1913" t="s">
        <v>568</v>
      </c>
      <c r="F1913" t="s">
        <v>569</v>
      </c>
      <c r="G1913" t="s">
        <v>273</v>
      </c>
      <c r="H1913" t="s">
        <v>570</v>
      </c>
      <c r="I1913">
        <v>40</v>
      </c>
      <c r="J1913">
        <v>-124</v>
      </c>
      <c r="K1913">
        <f t="shared" si="295"/>
        <v>10</v>
      </c>
      <c r="L1913">
        <f t="shared" si="301"/>
        <v>2000</v>
      </c>
      <c r="M1913" t="s">
        <v>4860</v>
      </c>
      <c r="N1913" s="153">
        <v>36815.048611111109</v>
      </c>
      <c r="O1913" s="153">
        <v>36815.076388888891</v>
      </c>
      <c r="P1913" s="153">
        <v>36815.431944444441</v>
      </c>
      <c r="Q1913" s="153">
        <v>36815.458333333336</v>
      </c>
      <c r="R1913" t="s">
        <v>4856</v>
      </c>
      <c r="S1913" s="215">
        <f t="shared" si="302"/>
        <v>0.35555555555038154</v>
      </c>
      <c r="T1913" s="215">
        <f t="shared" si="303"/>
        <v>0.40972222222626442</v>
      </c>
      <c r="U1913">
        <f t="shared" si="298"/>
        <v>2.1333333333022892</v>
      </c>
      <c r="V1913"/>
      <c r="W1913">
        <v>750</v>
      </c>
      <c r="X1913"/>
    </row>
    <row r="1914" spans="1:24">
      <c r="A1914" t="s">
        <v>4770</v>
      </c>
      <c r="B1914" t="s">
        <v>4861</v>
      </c>
      <c r="C1914" t="s">
        <v>567</v>
      </c>
      <c r="D1914" t="s">
        <v>466</v>
      </c>
      <c r="E1914" t="s">
        <v>568</v>
      </c>
      <c r="F1914" t="s">
        <v>569</v>
      </c>
      <c r="G1914" t="s">
        <v>273</v>
      </c>
      <c r="H1914" t="s">
        <v>570</v>
      </c>
      <c r="I1914">
        <v>40</v>
      </c>
      <c r="J1914">
        <v>-124</v>
      </c>
      <c r="K1914">
        <f t="shared" si="295"/>
        <v>10</v>
      </c>
      <c r="L1914">
        <f t="shared" si="301"/>
        <v>2000</v>
      </c>
      <c r="M1914" t="s">
        <v>4862</v>
      </c>
      <c r="N1914" s="153">
        <v>36814.65625</v>
      </c>
      <c r="O1914" s="153">
        <v>36814.679861111108</v>
      </c>
      <c r="P1914" s="153">
        <v>36814.951388888891</v>
      </c>
      <c r="Q1914" s="153">
        <v>36814.975694444445</v>
      </c>
      <c r="R1914" t="s">
        <v>4856</v>
      </c>
      <c r="S1914" s="215">
        <f t="shared" si="302"/>
        <v>0.27152777778246673</v>
      </c>
      <c r="T1914" s="215">
        <f t="shared" si="303"/>
        <v>0.31944444444525288</v>
      </c>
      <c r="U1914">
        <f t="shared" si="298"/>
        <v>1.6291666666948004</v>
      </c>
      <c r="V1914"/>
      <c r="W1914">
        <v>750</v>
      </c>
      <c r="X1914"/>
    </row>
    <row r="1915" spans="1:24">
      <c r="A1915" t="s">
        <v>4770</v>
      </c>
      <c r="B1915" t="s">
        <v>4863</v>
      </c>
      <c r="C1915" t="s">
        <v>567</v>
      </c>
      <c r="D1915" t="s">
        <v>466</v>
      </c>
      <c r="E1915" t="s">
        <v>568</v>
      </c>
      <c r="F1915" t="s">
        <v>569</v>
      </c>
      <c r="G1915" t="s">
        <v>273</v>
      </c>
      <c r="H1915" t="s">
        <v>570</v>
      </c>
      <c r="I1915">
        <v>40</v>
      </c>
      <c r="J1915">
        <v>-124</v>
      </c>
      <c r="K1915">
        <f t="shared" si="295"/>
        <v>10</v>
      </c>
      <c r="L1915">
        <f t="shared" si="301"/>
        <v>2000</v>
      </c>
      <c r="M1915" t="s">
        <v>4864</v>
      </c>
      <c r="N1915" s="153">
        <v>36813.777777777781</v>
      </c>
      <c r="O1915" s="153">
        <v>36813.818749999999</v>
      </c>
      <c r="P1915" s="153">
        <v>36814.334722222222</v>
      </c>
      <c r="Q1915" s="153">
        <v>36814.363888888889</v>
      </c>
      <c r="R1915" t="s">
        <v>4856</v>
      </c>
      <c r="S1915" s="215">
        <f t="shared" si="302"/>
        <v>0.51597222222335404</v>
      </c>
      <c r="T1915" s="215">
        <f t="shared" si="303"/>
        <v>0.58611111110803904</v>
      </c>
      <c r="U1915">
        <f t="shared" si="298"/>
        <v>3.0958333333401242</v>
      </c>
      <c r="V1915"/>
      <c r="W1915">
        <v>750</v>
      </c>
      <c r="X1915"/>
    </row>
    <row r="1916" spans="1:24">
      <c r="A1916" t="s">
        <v>4770</v>
      </c>
      <c r="B1916" t="s">
        <v>4865</v>
      </c>
      <c r="C1916" t="s">
        <v>567</v>
      </c>
      <c r="D1916" t="s">
        <v>466</v>
      </c>
      <c r="E1916" t="s">
        <v>568</v>
      </c>
      <c r="F1916" t="s">
        <v>569</v>
      </c>
      <c r="G1916" t="s">
        <v>273</v>
      </c>
      <c r="H1916" t="s">
        <v>570</v>
      </c>
      <c r="I1916">
        <v>40</v>
      </c>
      <c r="J1916">
        <v>-124</v>
      </c>
      <c r="K1916">
        <f t="shared" si="295"/>
        <v>10</v>
      </c>
      <c r="L1916">
        <f t="shared" si="301"/>
        <v>2000</v>
      </c>
      <c r="M1916" t="s">
        <v>4866</v>
      </c>
      <c r="N1916" s="153">
        <v>36812.816666666666</v>
      </c>
      <c r="O1916" s="153">
        <v>36812.839583333334</v>
      </c>
      <c r="P1916" s="153">
        <v>36813.531944444447</v>
      </c>
      <c r="Q1916" s="153">
        <v>36813.564583333333</v>
      </c>
      <c r="R1916" t="s">
        <v>4856</v>
      </c>
      <c r="S1916" s="215">
        <f t="shared" si="302"/>
        <v>0.69236111111240461</v>
      </c>
      <c r="T1916" s="215">
        <f t="shared" si="303"/>
        <v>0.74791666666715173</v>
      </c>
      <c r="U1916">
        <f t="shared" si="298"/>
        <v>4.1541666666744277</v>
      </c>
      <c r="V1916"/>
      <c r="W1916">
        <v>750</v>
      </c>
      <c r="X1916"/>
    </row>
    <row r="1917" spans="1:24">
      <c r="A1917" t="s">
        <v>4770</v>
      </c>
      <c r="B1917" t="s">
        <v>4867</v>
      </c>
      <c r="C1917" t="s">
        <v>567</v>
      </c>
      <c r="D1917" t="s">
        <v>466</v>
      </c>
      <c r="E1917" t="s">
        <v>568</v>
      </c>
      <c r="F1917" t="s">
        <v>569</v>
      </c>
      <c r="G1917" t="s">
        <v>273</v>
      </c>
      <c r="H1917" t="s">
        <v>570</v>
      </c>
      <c r="I1917">
        <v>40</v>
      </c>
      <c r="J1917">
        <v>-124</v>
      </c>
      <c r="K1917">
        <f t="shared" si="295"/>
        <v>10</v>
      </c>
      <c r="L1917">
        <f t="shared" si="301"/>
        <v>2000</v>
      </c>
      <c r="M1917" t="s">
        <v>4868</v>
      </c>
      <c r="N1917" s="153">
        <v>36811.752083333333</v>
      </c>
      <c r="O1917" s="153">
        <v>36811.773611111108</v>
      </c>
      <c r="P1917" s="153">
        <v>36812.605555555558</v>
      </c>
      <c r="Q1917" s="153">
        <v>36812.645833333336</v>
      </c>
      <c r="R1917" t="s">
        <v>4856</v>
      </c>
      <c r="S1917" s="215">
        <f t="shared" si="302"/>
        <v>0.83194444444961846</v>
      </c>
      <c r="T1917" s="215">
        <f t="shared" si="303"/>
        <v>0.89375000000291038</v>
      </c>
      <c r="U1917">
        <f t="shared" si="298"/>
        <v>4.9916666666977108</v>
      </c>
      <c r="V1917"/>
      <c r="W1917">
        <v>750</v>
      </c>
      <c r="X1917"/>
    </row>
    <row r="1918" spans="1:24">
      <c r="A1918" t="s">
        <v>4770</v>
      </c>
      <c r="B1918" t="s">
        <v>4869</v>
      </c>
      <c r="C1918" t="s">
        <v>565</v>
      </c>
      <c r="D1918" t="s">
        <v>466</v>
      </c>
      <c r="E1918" t="s">
        <v>566</v>
      </c>
      <c r="F1918" t="s">
        <v>468</v>
      </c>
      <c r="G1918" t="s">
        <v>273</v>
      </c>
      <c r="H1918" t="s">
        <v>292</v>
      </c>
      <c r="I1918">
        <v>47.95</v>
      </c>
      <c r="J1918">
        <v>-129.1</v>
      </c>
      <c r="K1918">
        <f t="shared" si="295"/>
        <v>9</v>
      </c>
      <c r="L1918">
        <f t="shared" si="301"/>
        <v>2000</v>
      </c>
      <c r="M1918" t="s">
        <v>4870</v>
      </c>
      <c r="N1918" s="153">
        <v>36804.136805555558</v>
      </c>
      <c r="O1918" s="153">
        <v>36804.223611111112</v>
      </c>
      <c r="P1918" s="153">
        <v>36806.541666666664</v>
      </c>
      <c r="Q1918" s="153">
        <v>36806.627083333333</v>
      </c>
      <c r="R1918" t="s">
        <v>4814</v>
      </c>
      <c r="S1918" s="215">
        <f t="shared" si="302"/>
        <v>2.3180555555518367</v>
      </c>
      <c r="T1918" s="215">
        <f t="shared" si="303"/>
        <v>2.4902777777751908</v>
      </c>
      <c r="U1918">
        <f t="shared" si="298"/>
        <v>13.90833333331102</v>
      </c>
      <c r="V1918"/>
      <c r="W1918">
        <v>2210</v>
      </c>
      <c r="X1918" t="s">
        <v>4871</v>
      </c>
    </row>
    <row r="1919" spans="1:24">
      <c r="A1919" t="s">
        <v>4770</v>
      </c>
      <c r="B1919" t="s">
        <v>4872</v>
      </c>
      <c r="C1919" t="s">
        <v>565</v>
      </c>
      <c r="D1919" t="s">
        <v>466</v>
      </c>
      <c r="E1919" t="s">
        <v>566</v>
      </c>
      <c r="F1919" t="s">
        <v>468</v>
      </c>
      <c r="G1919" t="s">
        <v>273</v>
      </c>
      <c r="H1919" t="s">
        <v>292</v>
      </c>
      <c r="I1919">
        <v>47.95</v>
      </c>
      <c r="J1919">
        <v>-129.1</v>
      </c>
      <c r="K1919">
        <f t="shared" si="295"/>
        <v>9</v>
      </c>
      <c r="L1919">
        <f t="shared" si="301"/>
        <v>2000</v>
      </c>
      <c r="M1919" t="s">
        <v>4873</v>
      </c>
      <c r="N1919" s="153">
        <v>36798.943055555559</v>
      </c>
      <c r="O1919" s="153">
        <v>36799.03125</v>
      </c>
      <c r="P1919" s="153">
        <v>36803.382638888892</v>
      </c>
      <c r="Q1919" s="153">
        <v>36803.465277777781</v>
      </c>
      <c r="R1919" t="s">
        <v>4814</v>
      </c>
      <c r="S1919" s="215">
        <f t="shared" si="302"/>
        <v>4.351388888891961</v>
      </c>
      <c r="T1919" s="215">
        <f t="shared" si="303"/>
        <v>4.5222222222218988</v>
      </c>
      <c r="U1919">
        <f t="shared" si="298"/>
        <v>26.108333333351766</v>
      </c>
      <c r="V1919"/>
      <c r="W1919">
        <v>2210</v>
      </c>
      <c r="X1919" t="s">
        <v>4874</v>
      </c>
    </row>
    <row r="1920" spans="1:24">
      <c r="A1920" t="s">
        <v>4770</v>
      </c>
      <c r="B1920" t="s">
        <v>4875</v>
      </c>
      <c r="C1920" t="s">
        <v>557</v>
      </c>
      <c r="D1920" t="s">
        <v>466</v>
      </c>
      <c r="E1920" t="s">
        <v>558</v>
      </c>
      <c r="F1920" t="s">
        <v>559</v>
      </c>
      <c r="G1920" t="s">
        <v>273</v>
      </c>
      <c r="H1920" t="s">
        <v>292</v>
      </c>
      <c r="I1920">
        <v>47.95</v>
      </c>
      <c r="J1920">
        <v>-129.08000000000001</v>
      </c>
      <c r="K1920">
        <f t="shared" si="295"/>
        <v>9</v>
      </c>
      <c r="L1920">
        <f t="shared" si="301"/>
        <v>2000</v>
      </c>
      <c r="M1920" t="s">
        <v>4876</v>
      </c>
      <c r="N1920" s="153">
        <v>36736.288194444445</v>
      </c>
      <c r="O1920" s="153">
        <v>36736.386805555558</v>
      </c>
      <c r="P1920" s="153">
        <v>36737.843055555553</v>
      </c>
      <c r="Q1920" s="153">
        <v>36737.92291666667</v>
      </c>
      <c r="R1920"/>
      <c r="S1920" s="215">
        <f t="shared" si="302"/>
        <v>1.4562499999956344</v>
      </c>
      <c r="T1920" s="215">
        <f t="shared" si="303"/>
        <v>1.6347222222248092</v>
      </c>
      <c r="U1920">
        <f t="shared" si="298"/>
        <v>8.7374999999738066</v>
      </c>
      <c r="V1920"/>
      <c r="W1920">
        <v>2210</v>
      </c>
      <c r="X1920" t="s">
        <v>4877</v>
      </c>
    </row>
    <row r="1921" spans="1:24">
      <c r="A1921" t="s">
        <v>4770</v>
      </c>
      <c r="B1921" t="s">
        <v>4878</v>
      </c>
      <c r="C1921" t="s">
        <v>557</v>
      </c>
      <c r="D1921" t="s">
        <v>466</v>
      </c>
      <c r="E1921" t="s">
        <v>558</v>
      </c>
      <c r="F1921" t="s">
        <v>559</v>
      </c>
      <c r="G1921" t="s">
        <v>273</v>
      </c>
      <c r="H1921" t="s">
        <v>292</v>
      </c>
      <c r="I1921">
        <v>47.95</v>
      </c>
      <c r="J1921">
        <v>-129.08000000000001</v>
      </c>
      <c r="K1921">
        <f t="shared" si="295"/>
        <v>9</v>
      </c>
      <c r="L1921">
        <f t="shared" si="301"/>
        <v>2000</v>
      </c>
      <c r="M1921" t="s">
        <v>4879</v>
      </c>
      <c r="N1921" s="153">
        <v>36736.053472222222</v>
      </c>
      <c r="O1921" s="153">
        <v>36736.053472222222</v>
      </c>
      <c r="P1921" s="153">
        <v>36736.053472222222</v>
      </c>
      <c r="Q1921" s="153">
        <v>36736.099305555559</v>
      </c>
      <c r="R1921"/>
      <c r="S1921" s="215">
        <f t="shared" si="302"/>
        <v>0</v>
      </c>
      <c r="T1921" s="215">
        <f t="shared" si="303"/>
        <v>4.5833333337213844E-2</v>
      </c>
      <c r="U1921">
        <f t="shared" si="298"/>
        <v>0</v>
      </c>
      <c r="V1921"/>
      <c r="W1921" t="s">
        <v>395</v>
      </c>
      <c r="X1921" t="s">
        <v>4880</v>
      </c>
    </row>
    <row r="1922" spans="1:24">
      <c r="A1922" t="s">
        <v>4770</v>
      </c>
      <c r="B1922" t="s">
        <v>4881</v>
      </c>
      <c r="C1922" t="s">
        <v>557</v>
      </c>
      <c r="D1922" t="s">
        <v>466</v>
      </c>
      <c r="E1922" t="s">
        <v>558</v>
      </c>
      <c r="F1922" t="s">
        <v>559</v>
      </c>
      <c r="G1922" t="s">
        <v>273</v>
      </c>
      <c r="H1922" t="s">
        <v>292</v>
      </c>
      <c r="I1922">
        <v>47.95</v>
      </c>
      <c r="J1922">
        <v>-129.08000000000001</v>
      </c>
      <c r="K1922">
        <f t="shared" ref="K1922:K1985" si="304">INT(((180 + J1922) / 6) + 1)</f>
        <v>9</v>
      </c>
      <c r="L1922">
        <f t="shared" si="301"/>
        <v>2000</v>
      </c>
      <c r="M1922" t="s">
        <v>4882</v>
      </c>
      <c r="N1922" s="153">
        <v>36730.992361111108</v>
      </c>
      <c r="O1922" s="153">
        <v>36731.081250000003</v>
      </c>
      <c r="P1922" s="153">
        <v>36735.583333333336</v>
      </c>
      <c r="Q1922" s="153">
        <v>36735.65</v>
      </c>
      <c r="R1922"/>
      <c r="S1922" s="215">
        <f t="shared" si="302"/>
        <v>4.5020833333328483</v>
      </c>
      <c r="T1922" s="215">
        <f t="shared" si="303"/>
        <v>4.6576388888934162</v>
      </c>
      <c r="U1922">
        <f t="shared" si="298"/>
        <v>27.01249999999709</v>
      </c>
      <c r="V1922"/>
      <c r="W1922">
        <v>2210</v>
      </c>
      <c r="X1922" t="s">
        <v>4883</v>
      </c>
    </row>
    <row r="1923" spans="1:24">
      <c r="A1923" t="s">
        <v>4770</v>
      </c>
      <c r="B1923" t="s">
        <v>4884</v>
      </c>
      <c r="C1923" t="s">
        <v>557</v>
      </c>
      <c r="D1923" t="s">
        <v>466</v>
      </c>
      <c r="E1923" t="s">
        <v>558</v>
      </c>
      <c r="F1923" t="s">
        <v>559</v>
      </c>
      <c r="G1923" t="s">
        <v>273</v>
      </c>
      <c r="H1923" t="s">
        <v>292</v>
      </c>
      <c r="I1923">
        <v>47.95</v>
      </c>
      <c r="J1923">
        <v>-129.08000000000001</v>
      </c>
      <c r="K1923">
        <f t="shared" si="304"/>
        <v>9</v>
      </c>
      <c r="L1923">
        <f t="shared" si="301"/>
        <v>2000</v>
      </c>
      <c r="M1923" t="s">
        <v>4885</v>
      </c>
      <c r="N1923" s="153">
        <v>36730.10833333333</v>
      </c>
      <c r="O1923" s="153">
        <v>36730.222222222219</v>
      </c>
      <c r="P1923" s="153">
        <v>36730.715277777781</v>
      </c>
      <c r="Q1923" s="153">
        <v>36730.827777777777</v>
      </c>
      <c r="R1923" t="s">
        <v>4886</v>
      </c>
      <c r="S1923" s="215">
        <f t="shared" si="302"/>
        <v>0.49305555556202307</v>
      </c>
      <c r="T1923" s="215">
        <f t="shared" si="303"/>
        <v>0.71944444444670808</v>
      </c>
      <c r="U1923">
        <f t="shared" si="298"/>
        <v>2.9583333333721384</v>
      </c>
      <c r="V1923"/>
      <c r="W1923">
        <v>2210</v>
      </c>
      <c r="X1923" t="s">
        <v>4887</v>
      </c>
    </row>
    <row r="1924" spans="1:24">
      <c r="A1924" t="s">
        <v>4770</v>
      </c>
      <c r="B1924" t="s">
        <v>4888</v>
      </c>
      <c r="C1924" t="s">
        <v>4889</v>
      </c>
      <c r="D1924" t="s">
        <v>488</v>
      </c>
      <c r="E1924" t="s">
        <v>555</v>
      </c>
      <c r="F1924" t="s">
        <v>556</v>
      </c>
      <c r="G1924" t="s">
        <v>273</v>
      </c>
      <c r="H1924" t="s">
        <v>292</v>
      </c>
      <c r="I1924">
        <v>47.95</v>
      </c>
      <c r="J1924">
        <v>-129.1</v>
      </c>
      <c r="K1924">
        <f t="shared" si="304"/>
        <v>9</v>
      </c>
      <c r="L1924">
        <f t="shared" si="301"/>
        <v>2000</v>
      </c>
      <c r="M1924" t="s">
        <v>4890</v>
      </c>
      <c r="N1924" s="153">
        <v>36710.879861111112</v>
      </c>
      <c r="O1924" s="153">
        <v>36710.965277777781</v>
      </c>
      <c r="P1924" s="153">
        <v>36711.597222222219</v>
      </c>
      <c r="Q1924" s="153">
        <v>36711.701388888891</v>
      </c>
      <c r="R1924" t="s">
        <v>4891</v>
      </c>
      <c r="S1924" s="215">
        <f t="shared" si="302"/>
        <v>0.63194444443797693</v>
      </c>
      <c r="T1924" s="215">
        <f t="shared" ref="T1924:T1935" si="305">Q1924-N1924</f>
        <v>0.82152777777810115</v>
      </c>
      <c r="U1924">
        <f t="shared" si="298"/>
        <v>3.7916666666278616</v>
      </c>
      <c r="V1924"/>
      <c r="W1924">
        <v>2210</v>
      </c>
      <c r="X1924"/>
    </row>
    <row r="1925" spans="1:24">
      <c r="A1925" t="s">
        <v>4770</v>
      </c>
      <c r="B1925" t="s">
        <v>4892</v>
      </c>
      <c r="C1925" t="s">
        <v>4889</v>
      </c>
      <c r="D1925" t="s">
        <v>488</v>
      </c>
      <c r="E1925" t="s">
        <v>555</v>
      </c>
      <c r="F1925" t="s">
        <v>556</v>
      </c>
      <c r="G1925" t="s">
        <v>273</v>
      </c>
      <c r="H1925" t="s">
        <v>292</v>
      </c>
      <c r="I1925">
        <v>47.95</v>
      </c>
      <c r="J1925">
        <v>-129.1</v>
      </c>
      <c r="K1925">
        <f t="shared" si="304"/>
        <v>9</v>
      </c>
      <c r="L1925">
        <f t="shared" si="301"/>
        <v>2000</v>
      </c>
      <c r="M1925" t="s">
        <v>4893</v>
      </c>
      <c r="N1925" s="153">
        <v>36709.836111111108</v>
      </c>
      <c r="O1925" s="153">
        <v>36709.92291666667</v>
      </c>
      <c r="P1925" s="153">
        <v>36710.399305555555</v>
      </c>
      <c r="Q1925" s="153">
        <v>36710.511805555558</v>
      </c>
      <c r="R1925" t="s">
        <v>4891</v>
      </c>
      <c r="S1925" s="215">
        <f t="shared" si="302"/>
        <v>0.476388888884685</v>
      </c>
      <c r="T1925" s="215">
        <f t="shared" si="305"/>
        <v>0.67569444444961846</v>
      </c>
      <c r="U1925">
        <f t="shared" si="298"/>
        <v>2.85833333330811</v>
      </c>
      <c r="V1925"/>
      <c r="W1925">
        <v>2210</v>
      </c>
      <c r="X1925"/>
    </row>
    <row r="1926" spans="1:24">
      <c r="A1926" t="s">
        <v>4770</v>
      </c>
      <c r="B1926" t="s">
        <v>4894</v>
      </c>
      <c r="C1926" t="s">
        <v>4889</v>
      </c>
      <c r="D1926" t="s">
        <v>488</v>
      </c>
      <c r="E1926" t="s">
        <v>555</v>
      </c>
      <c r="F1926" t="s">
        <v>556</v>
      </c>
      <c r="G1926" t="s">
        <v>273</v>
      </c>
      <c r="H1926" t="s">
        <v>292</v>
      </c>
      <c r="I1926">
        <v>47.95</v>
      </c>
      <c r="J1926">
        <v>-129.1</v>
      </c>
      <c r="K1926">
        <f t="shared" si="304"/>
        <v>9</v>
      </c>
      <c r="L1926">
        <f t="shared" si="301"/>
        <v>2000</v>
      </c>
      <c r="M1926" t="s">
        <v>4895</v>
      </c>
      <c r="N1926" s="153">
        <v>36708.515277777777</v>
      </c>
      <c r="O1926" s="153">
        <v>36708.607638888891</v>
      </c>
      <c r="P1926" s="153">
        <v>36709.474305555559</v>
      </c>
      <c r="Q1926" s="153">
        <v>36709.563888888886</v>
      </c>
      <c r="R1926" t="s">
        <v>4891</v>
      </c>
      <c r="S1926" s="215">
        <f t="shared" si="302"/>
        <v>0.86666666666860692</v>
      </c>
      <c r="T1926" s="215">
        <f t="shared" si="305"/>
        <v>1.0486111111094942</v>
      </c>
      <c r="U1926">
        <f t="shared" si="298"/>
        <v>5.2000000000116415</v>
      </c>
      <c r="V1926"/>
      <c r="W1926">
        <v>2210</v>
      </c>
      <c r="X1926" t="s">
        <v>4896</v>
      </c>
    </row>
    <row r="1927" spans="1:24">
      <c r="A1927" t="s">
        <v>4770</v>
      </c>
      <c r="B1927" t="s">
        <v>4897</v>
      </c>
      <c r="C1927" t="s">
        <v>4889</v>
      </c>
      <c r="D1927" t="s">
        <v>488</v>
      </c>
      <c r="E1927" t="s">
        <v>555</v>
      </c>
      <c r="F1927" t="s">
        <v>556</v>
      </c>
      <c r="G1927" t="s">
        <v>273</v>
      </c>
      <c r="H1927" t="s">
        <v>292</v>
      </c>
      <c r="I1927">
        <v>47.95</v>
      </c>
      <c r="J1927">
        <v>-129.1</v>
      </c>
      <c r="K1927">
        <f t="shared" si="304"/>
        <v>9</v>
      </c>
      <c r="L1927">
        <f t="shared" si="301"/>
        <v>2000</v>
      </c>
      <c r="M1927" t="s">
        <v>4898</v>
      </c>
      <c r="N1927" s="153">
        <v>36707.627083333333</v>
      </c>
      <c r="O1927" s="153">
        <v>36707.715277777781</v>
      </c>
      <c r="P1927" s="153">
        <v>36708.126388888886</v>
      </c>
      <c r="Q1927" s="153">
        <v>36708.253472222219</v>
      </c>
      <c r="R1927" t="s">
        <v>4891</v>
      </c>
      <c r="S1927" s="215">
        <f t="shared" si="302"/>
        <v>0.41111111110512866</v>
      </c>
      <c r="T1927" s="215">
        <f t="shared" si="305"/>
        <v>0.62638888888614019</v>
      </c>
      <c r="U1927">
        <f t="shared" si="298"/>
        <v>2.4666666666307719</v>
      </c>
      <c r="V1927"/>
      <c r="W1927">
        <v>2210</v>
      </c>
      <c r="X1927"/>
    </row>
    <row r="1928" spans="1:24">
      <c r="A1928" t="s">
        <v>4770</v>
      </c>
      <c r="B1928" t="s">
        <v>4899</v>
      </c>
      <c r="C1928" t="s">
        <v>4889</v>
      </c>
      <c r="D1928" t="s">
        <v>488</v>
      </c>
      <c r="E1928" t="s">
        <v>555</v>
      </c>
      <c r="F1928" t="s">
        <v>556</v>
      </c>
      <c r="G1928" t="s">
        <v>273</v>
      </c>
      <c r="H1928" t="s">
        <v>292</v>
      </c>
      <c r="I1928">
        <v>47.95</v>
      </c>
      <c r="J1928">
        <v>-129.1</v>
      </c>
      <c r="K1928">
        <f t="shared" si="304"/>
        <v>9</v>
      </c>
      <c r="L1928">
        <f t="shared" si="301"/>
        <v>2000</v>
      </c>
      <c r="M1928" t="s">
        <v>4900</v>
      </c>
      <c r="N1928" s="153">
        <v>36706.631249999999</v>
      </c>
      <c r="O1928" s="153">
        <v>36706.743055555555</v>
      </c>
      <c r="P1928" s="153">
        <v>36707.227083333331</v>
      </c>
      <c r="Q1928" s="153">
        <v>36707.324999999997</v>
      </c>
      <c r="R1928" t="s">
        <v>4891</v>
      </c>
      <c r="S1928" s="215">
        <f t="shared" si="302"/>
        <v>0.48402777777664596</v>
      </c>
      <c r="T1928" s="215">
        <f t="shared" si="305"/>
        <v>0.69374999999854481</v>
      </c>
      <c r="U1928">
        <f t="shared" si="298"/>
        <v>2.9041666666598758</v>
      </c>
      <c r="V1928"/>
      <c r="W1928">
        <v>2210</v>
      </c>
      <c r="X1928"/>
    </row>
    <row r="1929" spans="1:24">
      <c r="A1929" t="s">
        <v>4770</v>
      </c>
      <c r="B1929" t="s">
        <v>4901</v>
      </c>
      <c r="C1929" t="s">
        <v>4889</v>
      </c>
      <c r="D1929" t="s">
        <v>488</v>
      </c>
      <c r="E1929" t="s">
        <v>555</v>
      </c>
      <c r="F1929" t="s">
        <v>556</v>
      </c>
      <c r="G1929" t="s">
        <v>273</v>
      </c>
      <c r="H1929" t="s">
        <v>292</v>
      </c>
      <c r="I1929">
        <v>47.95</v>
      </c>
      <c r="J1929">
        <v>-129.1</v>
      </c>
      <c r="K1929">
        <f t="shared" si="304"/>
        <v>9</v>
      </c>
      <c r="L1929">
        <f t="shared" si="301"/>
        <v>2000</v>
      </c>
      <c r="M1929" t="s">
        <v>4902</v>
      </c>
      <c r="N1929" s="153">
        <v>36694.607638888891</v>
      </c>
      <c r="O1929" s="153">
        <v>36694.765277777777</v>
      </c>
      <c r="P1929" s="153">
        <v>36695.026388888888</v>
      </c>
      <c r="Q1929" s="153">
        <v>36695.130555555559</v>
      </c>
      <c r="R1929" t="s">
        <v>4891</v>
      </c>
      <c r="S1929" s="215">
        <f t="shared" si="302"/>
        <v>0.26111111111094942</v>
      </c>
      <c r="T1929" s="215">
        <f t="shared" si="305"/>
        <v>0.52291666666860692</v>
      </c>
      <c r="U1929">
        <f t="shared" si="298"/>
        <v>1.5666666666656965</v>
      </c>
      <c r="V1929"/>
      <c r="W1929">
        <v>2210</v>
      </c>
      <c r="X1929"/>
    </row>
    <row r="1930" spans="1:24">
      <c r="A1930" t="s">
        <v>4770</v>
      </c>
      <c r="B1930" t="s">
        <v>4903</v>
      </c>
      <c r="C1930" t="s">
        <v>4889</v>
      </c>
      <c r="D1930" t="s">
        <v>488</v>
      </c>
      <c r="E1930" t="s">
        <v>555</v>
      </c>
      <c r="F1930" t="s">
        <v>556</v>
      </c>
      <c r="G1930" t="s">
        <v>273</v>
      </c>
      <c r="H1930" t="s">
        <v>292</v>
      </c>
      <c r="I1930">
        <v>47.95</v>
      </c>
      <c r="J1930">
        <v>-129.1</v>
      </c>
      <c r="K1930">
        <f t="shared" si="304"/>
        <v>9</v>
      </c>
      <c r="L1930">
        <f t="shared" si="301"/>
        <v>2000</v>
      </c>
      <c r="M1930" t="s">
        <v>4904</v>
      </c>
      <c r="N1930" s="153">
        <v>36689.645833333336</v>
      </c>
      <c r="O1930" s="153">
        <v>36689.799305555556</v>
      </c>
      <c r="P1930" s="153">
        <v>36689.934027777781</v>
      </c>
      <c r="Q1930" s="153">
        <v>36690.015277777777</v>
      </c>
      <c r="R1930" t="s">
        <v>4891</v>
      </c>
      <c r="S1930" s="215">
        <f t="shared" si="302"/>
        <v>0.13472222222480923</v>
      </c>
      <c r="T1930" s="215">
        <f t="shared" si="305"/>
        <v>0.36944444444088731</v>
      </c>
      <c r="U1930">
        <f t="shared" si="298"/>
        <v>0.80833333334885538</v>
      </c>
      <c r="V1930"/>
      <c r="W1930">
        <v>2210</v>
      </c>
      <c r="X1930" t="s">
        <v>4905</v>
      </c>
    </row>
    <row r="1931" spans="1:24">
      <c r="A1931" t="s">
        <v>4770</v>
      </c>
      <c r="B1931" t="s">
        <v>4906</v>
      </c>
      <c r="C1931" t="s">
        <v>544</v>
      </c>
      <c r="D1931" t="s">
        <v>466</v>
      </c>
      <c r="E1931" t="s">
        <v>545</v>
      </c>
      <c r="F1931" t="s">
        <v>515</v>
      </c>
      <c r="G1931" t="s">
        <v>249</v>
      </c>
      <c r="H1931" t="s">
        <v>516</v>
      </c>
      <c r="I1931">
        <v>28</v>
      </c>
      <c r="J1931">
        <v>-142</v>
      </c>
      <c r="K1931">
        <f t="shared" si="304"/>
        <v>7</v>
      </c>
      <c r="L1931">
        <f t="shared" si="301"/>
        <v>1999</v>
      </c>
      <c r="M1931" t="s">
        <v>4907</v>
      </c>
      <c r="N1931" s="153">
        <v>36437.486111111109</v>
      </c>
      <c r="O1931" s="153">
        <v>36437.65625</v>
      </c>
      <c r="P1931" s="153">
        <v>36437.959027777775</v>
      </c>
      <c r="Q1931" s="153">
        <v>36438.081944444442</v>
      </c>
      <c r="R1931" t="s">
        <v>4908</v>
      </c>
      <c r="S1931" s="215">
        <f t="shared" si="302"/>
        <v>0.30277777777519077</v>
      </c>
      <c r="T1931" s="215">
        <f t="shared" si="305"/>
        <v>0.59583333333284827</v>
      </c>
      <c r="U1931">
        <f t="shared" si="298"/>
        <v>1.8166666666511446</v>
      </c>
      <c r="V1931"/>
      <c r="W1931">
        <v>4979</v>
      </c>
      <c r="X1931"/>
    </row>
    <row r="1932" spans="1:24">
      <c r="A1932" t="s">
        <v>4770</v>
      </c>
      <c r="B1932" t="s">
        <v>4909</v>
      </c>
      <c r="C1932" t="s">
        <v>544</v>
      </c>
      <c r="D1932" t="s">
        <v>466</v>
      </c>
      <c r="E1932" t="s">
        <v>545</v>
      </c>
      <c r="F1932" t="s">
        <v>515</v>
      </c>
      <c r="G1932" t="s">
        <v>249</v>
      </c>
      <c r="H1932" t="s">
        <v>516</v>
      </c>
      <c r="I1932">
        <v>28</v>
      </c>
      <c r="J1932">
        <v>-142</v>
      </c>
      <c r="K1932">
        <f t="shared" si="304"/>
        <v>7</v>
      </c>
      <c r="L1932">
        <f t="shared" si="301"/>
        <v>1999</v>
      </c>
      <c r="M1932" t="s">
        <v>4910</v>
      </c>
      <c r="N1932" s="153">
        <v>36435.73541666667</v>
      </c>
      <c r="O1932" s="153">
        <v>36435.898611111108</v>
      </c>
      <c r="P1932" s="153">
        <v>36436.134027777778</v>
      </c>
      <c r="Q1932" s="153">
        <v>36436.29583333333</v>
      </c>
      <c r="R1932" t="s">
        <v>4908</v>
      </c>
      <c r="S1932" s="215">
        <f t="shared" si="302"/>
        <v>0.23541666667006211</v>
      </c>
      <c r="T1932" s="215">
        <f t="shared" si="305"/>
        <v>0.56041666665987577</v>
      </c>
      <c r="U1932">
        <f t="shared" si="298"/>
        <v>1.4125000000203727</v>
      </c>
      <c r="V1932"/>
      <c r="W1932">
        <v>4979</v>
      </c>
      <c r="X1932"/>
    </row>
    <row r="1933" spans="1:24">
      <c r="A1933" t="s">
        <v>4770</v>
      </c>
      <c r="B1933" t="s">
        <v>4911</v>
      </c>
      <c r="C1933" t="s">
        <v>544</v>
      </c>
      <c r="D1933" t="s">
        <v>466</v>
      </c>
      <c r="E1933" t="s">
        <v>545</v>
      </c>
      <c r="F1933" t="s">
        <v>515</v>
      </c>
      <c r="G1933" t="s">
        <v>249</v>
      </c>
      <c r="H1933" t="s">
        <v>516</v>
      </c>
      <c r="I1933">
        <v>28</v>
      </c>
      <c r="J1933">
        <v>-142</v>
      </c>
      <c r="K1933">
        <f t="shared" si="304"/>
        <v>7</v>
      </c>
      <c r="L1933">
        <f t="shared" si="301"/>
        <v>1999</v>
      </c>
      <c r="M1933" t="s">
        <v>4912</v>
      </c>
      <c r="N1933" s="153">
        <v>36434.722916666666</v>
      </c>
      <c r="O1933" s="153">
        <v>36434.906817129631</v>
      </c>
      <c r="P1933" s="153">
        <v>36435.345613425925</v>
      </c>
      <c r="Q1933" s="153">
        <v>36435.493055555555</v>
      </c>
      <c r="R1933" t="s">
        <v>4913</v>
      </c>
      <c r="S1933" s="215">
        <f t="shared" si="302"/>
        <v>0.43879629629373085</v>
      </c>
      <c r="T1933" s="215">
        <f t="shared" si="305"/>
        <v>0.77013888888905058</v>
      </c>
      <c r="U1933">
        <f t="shared" si="298"/>
        <v>2.6327777777623851</v>
      </c>
      <c r="V1933"/>
      <c r="W1933">
        <v>4979</v>
      </c>
      <c r="X1933"/>
    </row>
    <row r="1934" spans="1:24">
      <c r="A1934" t="s">
        <v>4770</v>
      </c>
      <c r="B1934" t="s">
        <v>4914</v>
      </c>
      <c r="C1934" t="s">
        <v>544</v>
      </c>
      <c r="D1934" t="s">
        <v>466</v>
      </c>
      <c r="E1934" t="s">
        <v>545</v>
      </c>
      <c r="F1934" t="s">
        <v>515</v>
      </c>
      <c r="G1934" t="s">
        <v>249</v>
      </c>
      <c r="H1934" t="s">
        <v>516</v>
      </c>
      <c r="I1934">
        <v>28</v>
      </c>
      <c r="J1934">
        <v>-142</v>
      </c>
      <c r="K1934">
        <f t="shared" si="304"/>
        <v>7</v>
      </c>
      <c r="L1934">
        <f t="shared" si="301"/>
        <v>1999</v>
      </c>
      <c r="M1934" t="s">
        <v>4915</v>
      </c>
      <c r="N1934" s="153">
        <v>36430.040277777778</v>
      </c>
      <c r="O1934" s="153">
        <v>36430.186111111114</v>
      </c>
      <c r="P1934" s="153">
        <v>36432.134027777778</v>
      </c>
      <c r="Q1934" s="153">
        <v>36432.297222222223</v>
      </c>
      <c r="R1934" t="s">
        <v>4908</v>
      </c>
      <c r="S1934" s="215">
        <f t="shared" si="302"/>
        <v>1.9479166666642413</v>
      </c>
      <c r="T1934" s="215">
        <f t="shared" si="305"/>
        <v>2.2569444444452529</v>
      </c>
      <c r="U1934">
        <f t="shared" si="298"/>
        <v>11.687499999985448</v>
      </c>
      <c r="V1934"/>
      <c r="W1934">
        <v>4979</v>
      </c>
      <c r="X1934"/>
    </row>
    <row r="1935" spans="1:24">
      <c r="A1935" t="s">
        <v>4770</v>
      </c>
      <c r="B1935" t="s">
        <v>4916</v>
      </c>
      <c r="C1935" t="s">
        <v>544</v>
      </c>
      <c r="D1935" t="s">
        <v>466</v>
      </c>
      <c r="E1935" t="s">
        <v>545</v>
      </c>
      <c r="F1935" t="s">
        <v>515</v>
      </c>
      <c r="G1935" t="s">
        <v>249</v>
      </c>
      <c r="H1935" t="s">
        <v>516</v>
      </c>
      <c r="I1935">
        <v>28</v>
      </c>
      <c r="J1935">
        <v>-142</v>
      </c>
      <c r="K1935">
        <f t="shared" si="304"/>
        <v>7</v>
      </c>
      <c r="L1935">
        <f t="shared" si="301"/>
        <v>1999</v>
      </c>
      <c r="M1935" t="s">
        <v>4917</v>
      </c>
      <c r="N1935" s="153">
        <v>36427.956932870373</v>
      </c>
      <c r="O1935" s="153">
        <v>36428.095416666663</v>
      </c>
      <c r="P1935" s="153">
        <v>36428.415266203701</v>
      </c>
      <c r="Q1935" s="153">
        <v>36428.568055555559</v>
      </c>
      <c r="R1935" t="s">
        <v>4908</v>
      </c>
      <c r="S1935" s="215">
        <f t="shared" si="302"/>
        <v>0.31984953703795327</v>
      </c>
      <c r="T1935" s="215">
        <f t="shared" si="305"/>
        <v>0.61112268518627388</v>
      </c>
      <c r="U1935">
        <f t="shared" si="298"/>
        <v>1.9190972222277196</v>
      </c>
      <c r="V1935"/>
      <c r="W1935">
        <v>4979</v>
      </c>
      <c r="X1935"/>
    </row>
    <row r="1936" spans="1:24">
      <c r="A1936" t="s">
        <v>4770</v>
      </c>
      <c r="B1936" t="s">
        <v>4918</v>
      </c>
      <c r="C1936" t="s">
        <v>544</v>
      </c>
      <c r="D1936" t="s">
        <v>466</v>
      </c>
      <c r="E1936" t="s">
        <v>545</v>
      </c>
      <c r="F1936" t="s">
        <v>515</v>
      </c>
      <c r="G1936" t="s">
        <v>249</v>
      </c>
      <c r="H1936" t="s">
        <v>516</v>
      </c>
      <c r="I1936">
        <v>28</v>
      </c>
      <c r="J1936">
        <v>-142</v>
      </c>
      <c r="K1936">
        <f t="shared" si="304"/>
        <v>7</v>
      </c>
      <c r="L1936">
        <f t="shared" si="301"/>
        <v>1999</v>
      </c>
      <c r="M1936" t="s">
        <v>4919</v>
      </c>
      <c r="N1936" s="153">
        <v>36427.324999999997</v>
      </c>
      <c r="O1936" s="153">
        <v>36427.528599537036</v>
      </c>
      <c r="P1936" s="153">
        <v>36427.650590277779</v>
      </c>
      <c r="Q1936" s="153">
        <v>36427.803159722222</v>
      </c>
      <c r="R1936" t="s">
        <v>4908</v>
      </c>
      <c r="S1936" s="215">
        <f t="shared" si="302"/>
        <v>0.12199074074305827</v>
      </c>
      <c r="T1936" s="215">
        <f t="shared" ref="T1936:T1951" si="306">Q1936 - N1936</f>
        <v>0.47815972222451819</v>
      </c>
      <c r="U1936">
        <f t="shared" si="298"/>
        <v>0.73194444445834961</v>
      </c>
      <c r="V1936"/>
      <c r="W1936">
        <v>4979</v>
      </c>
      <c r="X1936"/>
    </row>
    <row r="1937" spans="1:24">
      <c r="A1937" t="s">
        <v>4770</v>
      </c>
      <c r="B1937" t="s">
        <v>4920</v>
      </c>
      <c r="C1937" t="s">
        <v>542</v>
      </c>
      <c r="D1937" t="s">
        <v>466</v>
      </c>
      <c r="E1937" t="s">
        <v>543</v>
      </c>
      <c r="F1937" t="s">
        <v>490</v>
      </c>
      <c r="G1937" t="s">
        <v>273</v>
      </c>
      <c r="H1937" t="s">
        <v>292</v>
      </c>
      <c r="I1937">
        <v>45</v>
      </c>
      <c r="J1937">
        <v>-132</v>
      </c>
      <c r="K1937">
        <f t="shared" si="304"/>
        <v>9</v>
      </c>
      <c r="L1937">
        <f t="shared" si="301"/>
        <v>1999</v>
      </c>
      <c r="M1937" t="s">
        <v>4921</v>
      </c>
      <c r="N1937" s="153">
        <v>36419.064583333333</v>
      </c>
      <c r="O1937" s="153">
        <v>36419.134722222225</v>
      </c>
      <c r="P1937" s="153">
        <v>36420.021527777775</v>
      </c>
      <c r="Q1937" s="153">
        <v>36420.104861111111</v>
      </c>
      <c r="R1937" t="s">
        <v>4922</v>
      </c>
      <c r="S1937" s="215">
        <f t="shared" si="302"/>
        <v>0.88680555555038154</v>
      </c>
      <c r="T1937" s="215">
        <f t="shared" si="306"/>
        <v>1.0402777777781012</v>
      </c>
      <c r="U1937">
        <f t="shared" si="298"/>
        <v>5.3208333333022892</v>
      </c>
      <c r="V1937"/>
      <c r="W1937">
        <v>2210</v>
      </c>
      <c r="X1937"/>
    </row>
    <row r="1938" spans="1:24">
      <c r="A1938" t="s">
        <v>4770</v>
      </c>
      <c r="B1938" t="s">
        <v>4923</v>
      </c>
      <c r="C1938" t="s">
        <v>542</v>
      </c>
      <c r="D1938" t="s">
        <v>466</v>
      </c>
      <c r="E1938" t="s">
        <v>543</v>
      </c>
      <c r="F1938" t="s">
        <v>490</v>
      </c>
      <c r="G1938" t="s">
        <v>273</v>
      </c>
      <c r="H1938" t="s">
        <v>292</v>
      </c>
      <c r="I1938">
        <v>45</v>
      </c>
      <c r="J1938">
        <v>-132</v>
      </c>
      <c r="K1938">
        <f t="shared" si="304"/>
        <v>9</v>
      </c>
      <c r="L1938">
        <f t="shared" si="301"/>
        <v>1999</v>
      </c>
      <c r="M1938" t="s">
        <v>4924</v>
      </c>
      <c r="N1938" s="153">
        <v>36418.291666666664</v>
      </c>
      <c r="O1938" s="153">
        <v>36418.382638888892</v>
      </c>
      <c r="P1938" s="153">
        <v>36418.856249999997</v>
      </c>
      <c r="Q1938" s="153">
        <v>36418.916666666664</v>
      </c>
      <c r="R1938" t="s">
        <v>4922</v>
      </c>
      <c r="S1938" s="215">
        <f t="shared" si="302"/>
        <v>0.47361111110512866</v>
      </c>
      <c r="T1938" s="215">
        <f t="shared" si="306"/>
        <v>0.625</v>
      </c>
      <c r="U1938">
        <f t="shared" si="298"/>
        <v>2.8416666666307719</v>
      </c>
      <c r="V1938"/>
      <c r="W1938">
        <v>2210</v>
      </c>
      <c r="X1938"/>
    </row>
    <row r="1939" spans="1:24">
      <c r="A1939" t="s">
        <v>4770</v>
      </c>
      <c r="B1939" t="s">
        <v>4925</v>
      </c>
      <c r="C1939" t="s">
        <v>542</v>
      </c>
      <c r="D1939" t="s">
        <v>466</v>
      </c>
      <c r="E1939" t="s">
        <v>543</v>
      </c>
      <c r="F1939" t="s">
        <v>490</v>
      </c>
      <c r="G1939" t="s">
        <v>273</v>
      </c>
      <c r="H1939" t="s">
        <v>292</v>
      </c>
      <c r="I1939">
        <v>45</v>
      </c>
      <c r="J1939">
        <v>-132</v>
      </c>
      <c r="K1939">
        <f t="shared" si="304"/>
        <v>9</v>
      </c>
      <c r="L1939">
        <f t="shared" si="301"/>
        <v>1999</v>
      </c>
      <c r="M1939" t="s">
        <v>4926</v>
      </c>
      <c r="N1939" s="153">
        <v>36415.668749999997</v>
      </c>
      <c r="O1939" s="153">
        <v>36415.729166666664</v>
      </c>
      <c r="P1939" s="153">
        <v>36418.142361111109</v>
      </c>
      <c r="Q1939" s="153">
        <v>36418.224999999999</v>
      </c>
      <c r="R1939" t="s">
        <v>4922</v>
      </c>
      <c r="S1939" s="215">
        <f t="shared" si="302"/>
        <v>2.4131944444452529</v>
      </c>
      <c r="T1939" s="215">
        <f t="shared" si="306"/>
        <v>2.5562500000014552</v>
      </c>
      <c r="U1939">
        <f t="shared" si="298"/>
        <v>14.479166666671517</v>
      </c>
      <c r="V1939"/>
      <c r="W1939">
        <v>2210</v>
      </c>
      <c r="X1939" t="s">
        <v>4927</v>
      </c>
    </row>
    <row r="1940" spans="1:24">
      <c r="A1940" t="s">
        <v>4770</v>
      </c>
      <c r="B1940" t="s">
        <v>4928</v>
      </c>
      <c r="C1940" t="s">
        <v>542</v>
      </c>
      <c r="D1940" t="s">
        <v>466</v>
      </c>
      <c r="E1940" t="s">
        <v>543</v>
      </c>
      <c r="F1940" t="s">
        <v>490</v>
      </c>
      <c r="G1940" t="s">
        <v>273</v>
      </c>
      <c r="H1940" t="s">
        <v>292</v>
      </c>
      <c r="I1940">
        <v>45</v>
      </c>
      <c r="J1940">
        <v>-132</v>
      </c>
      <c r="K1940">
        <f t="shared" si="304"/>
        <v>9</v>
      </c>
      <c r="L1940">
        <f t="shared" si="301"/>
        <v>1999</v>
      </c>
      <c r="M1940" t="s">
        <v>4929</v>
      </c>
      <c r="N1940" s="153">
        <v>36414.050694444442</v>
      </c>
      <c r="O1940" s="153">
        <v>36414.113888888889</v>
      </c>
      <c r="P1940" s="153">
        <v>36415.085416666669</v>
      </c>
      <c r="Q1940" s="153">
        <v>36415.179861111108</v>
      </c>
      <c r="R1940" t="s">
        <v>4922</v>
      </c>
      <c r="S1940" s="215">
        <f t="shared" si="302"/>
        <v>0.97152777777955635</v>
      </c>
      <c r="T1940" s="215">
        <f t="shared" si="306"/>
        <v>1.1291666666656965</v>
      </c>
      <c r="U1940">
        <f t="shared" si="298"/>
        <v>5.8291666666773381</v>
      </c>
      <c r="V1940"/>
      <c r="W1940">
        <v>2210</v>
      </c>
      <c r="X1940" t="s">
        <v>4930</v>
      </c>
    </row>
    <row r="1941" spans="1:24">
      <c r="A1941" t="s">
        <v>4770</v>
      </c>
      <c r="B1941" t="s">
        <v>4931</v>
      </c>
      <c r="C1941" t="s">
        <v>542</v>
      </c>
      <c r="D1941" t="s">
        <v>466</v>
      </c>
      <c r="E1941" t="s">
        <v>543</v>
      </c>
      <c r="F1941" t="s">
        <v>490</v>
      </c>
      <c r="G1941" t="s">
        <v>273</v>
      </c>
      <c r="H1941" t="s">
        <v>292</v>
      </c>
      <c r="I1941">
        <v>45.93</v>
      </c>
      <c r="J1941">
        <v>-129.97999999999999</v>
      </c>
      <c r="K1941">
        <f t="shared" si="304"/>
        <v>9</v>
      </c>
      <c r="L1941">
        <f t="shared" si="301"/>
        <v>1999</v>
      </c>
      <c r="M1941" t="s">
        <v>4932</v>
      </c>
      <c r="N1941" s="153">
        <v>36413.041666666664</v>
      </c>
      <c r="O1941" s="153">
        <v>36413.114583333336</v>
      </c>
      <c r="P1941" s="153">
        <v>36413.644444444442</v>
      </c>
      <c r="Q1941" s="153">
        <v>36413.700694444444</v>
      </c>
      <c r="R1941" t="s">
        <v>1558</v>
      </c>
      <c r="S1941" s="215">
        <f t="shared" si="302"/>
        <v>0.52986111110658385</v>
      </c>
      <c r="T1941" s="215">
        <f t="shared" si="306"/>
        <v>0.65902777777955635</v>
      </c>
      <c r="U1941">
        <f t="shared" si="298"/>
        <v>3.1791666666395031</v>
      </c>
      <c r="V1941"/>
      <c r="W1941">
        <v>1540</v>
      </c>
      <c r="X1941" t="s">
        <v>4933</v>
      </c>
    </row>
    <row r="1942" spans="1:24">
      <c r="A1942" t="s">
        <v>4770</v>
      </c>
      <c r="B1942" t="s">
        <v>4934</v>
      </c>
      <c r="C1942" t="s">
        <v>542</v>
      </c>
      <c r="D1942" t="s">
        <v>466</v>
      </c>
      <c r="E1942" t="s">
        <v>543</v>
      </c>
      <c r="F1942" t="s">
        <v>490</v>
      </c>
      <c r="G1942" t="s">
        <v>273</v>
      </c>
      <c r="H1942" t="s">
        <v>292</v>
      </c>
      <c r="I1942">
        <v>45.93</v>
      </c>
      <c r="J1942">
        <v>-129.97999999999999</v>
      </c>
      <c r="K1942">
        <f t="shared" si="304"/>
        <v>9</v>
      </c>
      <c r="L1942">
        <f t="shared" si="301"/>
        <v>1999</v>
      </c>
      <c r="M1942" t="s">
        <v>4935</v>
      </c>
      <c r="N1942" s="153">
        <v>36411.89166666667</v>
      </c>
      <c r="O1942" s="153">
        <v>36411.95416666667</v>
      </c>
      <c r="P1942" s="153">
        <v>36412.647222222222</v>
      </c>
      <c r="Q1942" s="153">
        <v>36412.75277777778</v>
      </c>
      <c r="R1942" t="s">
        <v>1558</v>
      </c>
      <c r="S1942" s="215">
        <f t="shared" si="302"/>
        <v>0.69305555555183673</v>
      </c>
      <c r="T1942" s="215">
        <f t="shared" si="306"/>
        <v>0.86111111110949423</v>
      </c>
      <c r="U1942">
        <f t="shared" ref="U1942:U2005" si="307">((VALUE(S1942)) * 24) * 0.25</f>
        <v>4.1583333333110204</v>
      </c>
      <c r="V1942"/>
      <c r="W1942">
        <v>1540</v>
      </c>
      <c r="X1942" t="s">
        <v>4936</v>
      </c>
    </row>
    <row r="1943" spans="1:24">
      <c r="A1943" t="s">
        <v>4770</v>
      </c>
      <c r="B1943" t="s">
        <v>4937</v>
      </c>
      <c r="C1943" t="s">
        <v>539</v>
      </c>
      <c r="D1943" t="s">
        <v>466</v>
      </c>
      <c r="E1943" t="s">
        <v>540</v>
      </c>
      <c r="F1943" t="s">
        <v>541</v>
      </c>
      <c r="G1943" t="s">
        <v>273</v>
      </c>
      <c r="H1943" t="s">
        <v>292</v>
      </c>
      <c r="I1943">
        <v>47.76</v>
      </c>
      <c r="J1943">
        <v>-127.76</v>
      </c>
      <c r="K1943">
        <f t="shared" si="304"/>
        <v>9</v>
      </c>
      <c r="L1943">
        <f t="shared" si="301"/>
        <v>1999</v>
      </c>
      <c r="M1943" t="s">
        <v>4938</v>
      </c>
      <c r="N1943" s="153">
        <v>36407.956180555557</v>
      </c>
      <c r="O1943" s="153">
        <v>36408.041666666664</v>
      </c>
      <c r="P1943" s="153">
        <v>36408.161134259259</v>
      </c>
      <c r="Q1943" s="153">
        <v>36408.260358796295</v>
      </c>
      <c r="R1943" t="s">
        <v>4939</v>
      </c>
      <c r="S1943" s="215">
        <f t="shared" si="302"/>
        <v>0.11946759259444661</v>
      </c>
      <c r="T1943" s="215">
        <f t="shared" si="306"/>
        <v>0.30417824073811062</v>
      </c>
      <c r="U1943">
        <f t="shared" si="307"/>
        <v>0.71680555556667969</v>
      </c>
      <c r="V1943"/>
      <c r="W1943">
        <v>2600</v>
      </c>
      <c r="X1943"/>
    </row>
    <row r="1944" spans="1:24">
      <c r="A1944" t="s">
        <v>4770</v>
      </c>
      <c r="B1944" t="s">
        <v>4940</v>
      </c>
      <c r="C1944" t="s">
        <v>539</v>
      </c>
      <c r="D1944" t="s">
        <v>466</v>
      </c>
      <c r="E1944" t="s">
        <v>540</v>
      </c>
      <c r="F1944" t="s">
        <v>541</v>
      </c>
      <c r="G1944" t="s">
        <v>273</v>
      </c>
      <c r="H1944" t="s">
        <v>292</v>
      </c>
      <c r="I1944">
        <v>47.71</v>
      </c>
      <c r="J1944">
        <v>-127.79</v>
      </c>
      <c r="K1944">
        <f t="shared" si="304"/>
        <v>9</v>
      </c>
      <c r="L1944">
        <f t="shared" si="301"/>
        <v>1999</v>
      </c>
      <c r="M1944" t="s">
        <v>4941</v>
      </c>
      <c r="N1944" s="153">
        <v>36407.625613425924</v>
      </c>
      <c r="O1944" s="153">
        <v>36407.710486111115</v>
      </c>
      <c r="P1944" s="153">
        <v>36407.796469907407</v>
      </c>
      <c r="Q1944" s="153">
        <v>36407.898263888892</v>
      </c>
      <c r="R1944" t="s">
        <v>4942</v>
      </c>
      <c r="S1944" s="215">
        <f t="shared" si="302"/>
        <v>8.5983796292566694E-2</v>
      </c>
      <c r="T1944" s="215">
        <f t="shared" si="306"/>
        <v>0.27265046296815854</v>
      </c>
      <c r="U1944">
        <f t="shared" si="307"/>
        <v>0.51590277775540017</v>
      </c>
      <c r="V1944"/>
      <c r="W1944">
        <v>2600</v>
      </c>
      <c r="X1944"/>
    </row>
    <row r="1945" spans="1:24">
      <c r="A1945" t="s">
        <v>4770</v>
      </c>
      <c r="B1945" t="s">
        <v>4943</v>
      </c>
      <c r="C1945" t="s">
        <v>539</v>
      </c>
      <c r="D1945" t="s">
        <v>466</v>
      </c>
      <c r="E1945" t="s">
        <v>540</v>
      </c>
      <c r="F1945" t="s">
        <v>541</v>
      </c>
      <c r="G1945" t="s">
        <v>273</v>
      </c>
      <c r="H1945" t="s">
        <v>292</v>
      </c>
      <c r="I1945">
        <v>47.76</v>
      </c>
      <c r="J1945">
        <v>-127.76</v>
      </c>
      <c r="K1945">
        <f t="shared" si="304"/>
        <v>9</v>
      </c>
      <c r="L1945">
        <f t="shared" si="301"/>
        <v>1999</v>
      </c>
      <c r="M1945" t="s">
        <v>4944</v>
      </c>
      <c r="N1945" s="153">
        <v>36406.896469907406</v>
      </c>
      <c r="O1945" s="153">
        <v>36406.978414351855</v>
      </c>
      <c r="P1945" s="153">
        <v>36407.425694444442</v>
      </c>
      <c r="Q1945" s="153">
        <v>36407.503472222219</v>
      </c>
      <c r="R1945" t="s">
        <v>4939</v>
      </c>
      <c r="S1945" s="215">
        <f t="shared" si="302"/>
        <v>0.44728009258687962</v>
      </c>
      <c r="T1945" s="215">
        <f t="shared" si="306"/>
        <v>0.60700231481314404</v>
      </c>
      <c r="U1945">
        <f t="shared" si="307"/>
        <v>2.6836805555212777</v>
      </c>
      <c r="V1945"/>
      <c r="W1945">
        <v>2600</v>
      </c>
      <c r="X1945"/>
    </row>
    <row r="1946" spans="1:24">
      <c r="A1946" t="s">
        <v>4770</v>
      </c>
      <c r="B1946" t="s">
        <v>4945</v>
      </c>
      <c r="C1946" t="s">
        <v>539</v>
      </c>
      <c r="D1946" t="s">
        <v>466</v>
      </c>
      <c r="E1946" t="s">
        <v>540</v>
      </c>
      <c r="F1946" t="s">
        <v>541</v>
      </c>
      <c r="G1946" t="s">
        <v>273</v>
      </c>
      <c r="H1946" t="s">
        <v>292</v>
      </c>
      <c r="I1946">
        <v>47.71</v>
      </c>
      <c r="J1946">
        <v>-127.79</v>
      </c>
      <c r="K1946">
        <f t="shared" si="304"/>
        <v>9</v>
      </c>
      <c r="L1946">
        <f t="shared" si="301"/>
        <v>1999</v>
      </c>
      <c r="M1946" t="s">
        <v>4946</v>
      </c>
      <c r="N1946" s="153">
        <v>36405.765972222223</v>
      </c>
      <c r="O1946" s="153">
        <v>36405.858506944445</v>
      </c>
      <c r="P1946" s="153">
        <v>36406.518055555556</v>
      </c>
      <c r="Q1946" s="153">
        <v>36406.600694444445</v>
      </c>
      <c r="R1946" t="s">
        <v>4942</v>
      </c>
      <c r="S1946" s="215">
        <f t="shared" si="302"/>
        <v>0.65954861111094942</v>
      </c>
      <c r="T1946" s="215">
        <f t="shared" si="306"/>
        <v>0.83472222222189885</v>
      </c>
      <c r="U1946">
        <f t="shared" si="307"/>
        <v>3.9572916666656965</v>
      </c>
      <c r="V1946"/>
      <c r="W1946">
        <v>2600</v>
      </c>
      <c r="X1946"/>
    </row>
    <row r="1947" spans="1:24">
      <c r="A1947" t="s">
        <v>4770</v>
      </c>
      <c r="B1947" t="s">
        <v>4947</v>
      </c>
      <c r="C1947" t="s">
        <v>539</v>
      </c>
      <c r="D1947" t="s">
        <v>466</v>
      </c>
      <c r="E1947" t="s">
        <v>540</v>
      </c>
      <c r="F1947" t="s">
        <v>541</v>
      </c>
      <c r="G1947" t="s">
        <v>273</v>
      </c>
      <c r="H1947" t="s">
        <v>292</v>
      </c>
      <c r="I1947">
        <v>47.95</v>
      </c>
      <c r="J1947">
        <v>-129.1</v>
      </c>
      <c r="K1947">
        <f t="shared" si="304"/>
        <v>9</v>
      </c>
      <c r="L1947">
        <f t="shared" si="301"/>
        <v>1999</v>
      </c>
      <c r="M1947" t="s">
        <v>4948</v>
      </c>
      <c r="N1947" s="153">
        <v>36405.03020833333</v>
      </c>
      <c r="O1947" s="153">
        <v>36405.131944444445</v>
      </c>
      <c r="P1947" s="153">
        <v>36405.4375</v>
      </c>
      <c r="Q1947" s="153">
        <v>36405.520312499997</v>
      </c>
      <c r="R1947" t="s">
        <v>2678</v>
      </c>
      <c r="S1947" s="215">
        <f t="shared" si="302"/>
        <v>0.30555555555474712</v>
      </c>
      <c r="T1947" s="215">
        <f t="shared" si="306"/>
        <v>0.49010416666715173</v>
      </c>
      <c r="U1947">
        <f t="shared" si="307"/>
        <v>1.8333333333284827</v>
      </c>
      <c r="V1947"/>
      <c r="W1947">
        <v>2210</v>
      </c>
      <c r="X1947" t="s">
        <v>4949</v>
      </c>
    </row>
    <row r="1948" spans="1:24">
      <c r="A1948" t="s">
        <v>4770</v>
      </c>
      <c r="B1948" t="s">
        <v>4950</v>
      </c>
      <c r="C1948" t="s">
        <v>539</v>
      </c>
      <c r="D1948" t="s">
        <v>466</v>
      </c>
      <c r="E1948" t="s">
        <v>540</v>
      </c>
      <c r="F1948" t="s">
        <v>541</v>
      </c>
      <c r="G1948" t="s">
        <v>273</v>
      </c>
      <c r="H1948" t="s">
        <v>292</v>
      </c>
      <c r="I1948">
        <v>45.93</v>
      </c>
      <c r="J1948">
        <v>-129.97999999999999</v>
      </c>
      <c r="K1948">
        <f t="shared" si="304"/>
        <v>9</v>
      </c>
      <c r="L1948">
        <f t="shared" si="301"/>
        <v>1999</v>
      </c>
      <c r="M1948" t="s">
        <v>4951</v>
      </c>
      <c r="N1948" s="153">
        <v>36403.103148148148</v>
      </c>
      <c r="O1948" s="153">
        <v>36403.09652777778</v>
      </c>
      <c r="P1948" s="153">
        <v>36403.801631944443</v>
      </c>
      <c r="Q1948" s="153">
        <v>36403.852986111109</v>
      </c>
      <c r="R1948" t="s">
        <v>1558</v>
      </c>
      <c r="S1948" s="215">
        <f t="shared" si="302"/>
        <v>0.70510416666365927</v>
      </c>
      <c r="T1948" s="215">
        <f t="shared" si="306"/>
        <v>0.74983796296146465</v>
      </c>
      <c r="U1948">
        <f t="shared" si="307"/>
        <v>4.2306249999819556</v>
      </c>
      <c r="V1948"/>
      <c r="W1948">
        <v>1540</v>
      </c>
      <c r="X1948" t="s">
        <v>4952</v>
      </c>
    </row>
    <row r="1949" spans="1:24">
      <c r="A1949" t="s">
        <v>4770</v>
      </c>
      <c r="B1949" t="s">
        <v>4953</v>
      </c>
      <c r="C1949" t="s">
        <v>539</v>
      </c>
      <c r="D1949" t="s">
        <v>466</v>
      </c>
      <c r="E1949" t="s">
        <v>540</v>
      </c>
      <c r="F1949" t="s">
        <v>541</v>
      </c>
      <c r="G1949" t="s">
        <v>273</v>
      </c>
      <c r="H1949" t="s">
        <v>292</v>
      </c>
      <c r="I1949">
        <v>47.76</v>
      </c>
      <c r="J1949">
        <v>-127.76</v>
      </c>
      <c r="K1949">
        <f t="shared" si="304"/>
        <v>9</v>
      </c>
      <c r="L1949">
        <f t="shared" si="301"/>
        <v>1999</v>
      </c>
      <c r="M1949" t="s">
        <v>4954</v>
      </c>
      <c r="N1949" s="153">
        <v>36401.765659722223</v>
      </c>
      <c r="O1949" s="153">
        <v>36401.765659722223</v>
      </c>
      <c r="P1949" s="153">
        <v>36401.765659722223</v>
      </c>
      <c r="Q1949" s="153">
        <v>36401.9375</v>
      </c>
      <c r="R1949" t="s">
        <v>4942</v>
      </c>
      <c r="S1949" s="215">
        <f t="shared" si="302"/>
        <v>0</v>
      </c>
      <c r="T1949" s="215">
        <f t="shared" si="306"/>
        <v>0.171840277776937</v>
      </c>
      <c r="U1949">
        <f t="shared" si="307"/>
        <v>0</v>
      </c>
      <c r="V1949"/>
      <c r="W1949" t="s">
        <v>395</v>
      </c>
      <c r="X1949" t="s">
        <v>4955</v>
      </c>
    </row>
    <row r="1950" spans="1:24">
      <c r="A1950" t="s">
        <v>4770</v>
      </c>
      <c r="B1950" t="s">
        <v>4956</v>
      </c>
      <c r="C1950" t="s">
        <v>539</v>
      </c>
      <c r="D1950" t="s">
        <v>466</v>
      </c>
      <c r="E1950" t="s">
        <v>540</v>
      </c>
      <c r="F1950" t="s">
        <v>541</v>
      </c>
      <c r="G1950" t="s">
        <v>273</v>
      </c>
      <c r="H1950" t="s">
        <v>292</v>
      </c>
      <c r="I1950">
        <v>47.76</v>
      </c>
      <c r="J1950">
        <v>-127.76</v>
      </c>
      <c r="K1950">
        <f t="shared" si="304"/>
        <v>9</v>
      </c>
      <c r="L1950">
        <f t="shared" si="301"/>
        <v>1999</v>
      </c>
      <c r="M1950" t="s">
        <v>4957</v>
      </c>
      <c r="N1950" s="153">
        <v>36400.977777777778</v>
      </c>
      <c r="O1950" s="153">
        <v>36400.977777777778</v>
      </c>
      <c r="P1950" s="153">
        <v>36400.977777777778</v>
      </c>
      <c r="Q1950" s="153">
        <v>36401.054861111108</v>
      </c>
      <c r="R1950" t="s">
        <v>4942</v>
      </c>
      <c r="S1950" s="215">
        <f t="shared" si="302"/>
        <v>0</v>
      </c>
      <c r="T1950" s="215">
        <f t="shared" si="306"/>
        <v>7.7083333329937886E-2</v>
      </c>
      <c r="U1950">
        <f t="shared" si="307"/>
        <v>0</v>
      </c>
      <c r="V1950"/>
      <c r="W1950" t="s">
        <v>395</v>
      </c>
      <c r="X1950" t="s">
        <v>4958</v>
      </c>
    </row>
    <row r="1951" spans="1:24">
      <c r="A1951" t="s">
        <v>4770</v>
      </c>
      <c r="B1951" t="s">
        <v>4959</v>
      </c>
      <c r="C1951" t="s">
        <v>539</v>
      </c>
      <c r="D1951" t="s">
        <v>466</v>
      </c>
      <c r="E1951" t="s">
        <v>540</v>
      </c>
      <c r="F1951" t="s">
        <v>541</v>
      </c>
      <c r="G1951" t="s">
        <v>273</v>
      </c>
      <c r="H1951" t="s">
        <v>292</v>
      </c>
      <c r="I1951">
        <v>47.76</v>
      </c>
      <c r="J1951">
        <v>-127.76</v>
      </c>
      <c r="K1951">
        <f t="shared" si="304"/>
        <v>9</v>
      </c>
      <c r="L1951">
        <f t="shared" si="301"/>
        <v>1999</v>
      </c>
      <c r="M1951" t="s">
        <v>4960</v>
      </c>
      <c r="N1951" s="153">
        <v>36399.416921296295</v>
      </c>
      <c r="O1951" s="153">
        <v>36399.501944444448</v>
      </c>
      <c r="P1951" s="153">
        <v>36400.333333333336</v>
      </c>
      <c r="Q1951" s="153">
        <v>36400.420138888891</v>
      </c>
      <c r="R1951" t="s">
        <v>4942</v>
      </c>
      <c r="S1951" s="215">
        <f t="shared" si="302"/>
        <v>0.83138888888788642</v>
      </c>
      <c r="T1951" s="215">
        <f t="shared" si="306"/>
        <v>1.0032175925953197</v>
      </c>
      <c r="U1951">
        <f t="shared" si="307"/>
        <v>4.9883333333273185</v>
      </c>
      <c r="V1951"/>
      <c r="W1951">
        <v>2600</v>
      </c>
      <c r="X1951" t="s">
        <v>4961</v>
      </c>
    </row>
    <row r="1952" spans="1:24">
      <c r="A1952" t="s">
        <v>4770</v>
      </c>
      <c r="B1952" t="s">
        <v>4962</v>
      </c>
      <c r="C1952" t="s">
        <v>535</v>
      </c>
      <c r="D1952" t="s">
        <v>446</v>
      </c>
      <c r="E1952" t="s">
        <v>536</v>
      </c>
      <c r="F1952" t="s">
        <v>485</v>
      </c>
      <c r="G1952" t="s">
        <v>366</v>
      </c>
      <c r="H1952" t="s">
        <v>537</v>
      </c>
      <c r="I1952">
        <v>32</v>
      </c>
      <c r="J1952">
        <v>34</v>
      </c>
      <c r="K1952">
        <f t="shared" si="304"/>
        <v>36</v>
      </c>
      <c r="L1952">
        <f t="shared" si="301"/>
        <v>1999</v>
      </c>
      <c r="M1952" t="s">
        <v>4963</v>
      </c>
      <c r="N1952" s="153">
        <v>36332.497037037036</v>
      </c>
      <c r="O1952" s="153">
        <v>36332.518518518518</v>
      </c>
      <c r="P1952" s="153">
        <v>36332.68005787037</v>
      </c>
      <c r="Q1952" s="153">
        <v>36332.706134259257</v>
      </c>
      <c r="R1952" t="s">
        <v>4964</v>
      </c>
      <c r="S1952" s="215">
        <f t="shared" ref="S1952:S1983" si="308">(P1952 - O1952)</f>
        <v>0.16153935185138835</v>
      </c>
      <c r="T1952" s="215">
        <f t="shared" ref="T1952:T1983" si="309">(Q1952 - N1952)</f>
        <v>0.20909722222131677</v>
      </c>
      <c r="U1952">
        <f t="shared" si="307"/>
        <v>0.96923611110833008</v>
      </c>
      <c r="V1952"/>
      <c r="W1952">
        <v>420</v>
      </c>
      <c r="X1952" t="s">
        <v>4965</v>
      </c>
    </row>
    <row r="1953" spans="1:24">
      <c r="A1953" t="s">
        <v>4770</v>
      </c>
      <c r="B1953" t="s">
        <v>4966</v>
      </c>
      <c r="C1953" t="s">
        <v>535</v>
      </c>
      <c r="D1953" t="s">
        <v>446</v>
      </c>
      <c r="E1953" t="s">
        <v>536</v>
      </c>
      <c r="F1953" t="s">
        <v>485</v>
      </c>
      <c r="G1953" t="s">
        <v>366</v>
      </c>
      <c r="H1953" t="s">
        <v>537</v>
      </c>
      <c r="I1953">
        <v>32</v>
      </c>
      <c r="J1953">
        <v>34</v>
      </c>
      <c r="K1953">
        <f t="shared" si="304"/>
        <v>36</v>
      </c>
      <c r="L1953">
        <f t="shared" si="301"/>
        <v>1999</v>
      </c>
      <c r="M1953" t="s">
        <v>4967</v>
      </c>
      <c r="N1953" s="153">
        <v>36331.670532407406</v>
      </c>
      <c r="O1953" s="153">
        <v>36331.690972222219</v>
      </c>
      <c r="P1953" s="153">
        <v>36331.934027777781</v>
      </c>
      <c r="Q1953" s="153">
        <v>36331.97865740741</v>
      </c>
      <c r="R1953" t="s">
        <v>4968</v>
      </c>
      <c r="S1953" s="215">
        <f t="shared" si="308"/>
        <v>0.24305555556202307</v>
      </c>
      <c r="T1953" s="215">
        <f t="shared" si="309"/>
        <v>0.30812500000320142</v>
      </c>
      <c r="U1953">
        <f t="shared" si="307"/>
        <v>1.4583333333721384</v>
      </c>
      <c r="V1953"/>
      <c r="W1953">
        <v>420</v>
      </c>
      <c r="X1953" t="s">
        <v>4969</v>
      </c>
    </row>
    <row r="1954" spans="1:24">
      <c r="A1954" t="s">
        <v>4770</v>
      </c>
      <c r="B1954" t="s">
        <v>4970</v>
      </c>
      <c r="C1954" t="s">
        <v>535</v>
      </c>
      <c r="D1954" t="s">
        <v>446</v>
      </c>
      <c r="E1954" t="s">
        <v>536</v>
      </c>
      <c r="F1954" t="s">
        <v>485</v>
      </c>
      <c r="G1954" t="s">
        <v>366</v>
      </c>
      <c r="H1954" t="s">
        <v>537</v>
      </c>
      <c r="I1954">
        <v>32</v>
      </c>
      <c r="J1954">
        <v>34</v>
      </c>
      <c r="K1954">
        <f t="shared" si="304"/>
        <v>36</v>
      </c>
      <c r="L1954">
        <f t="shared" si="301"/>
        <v>1999</v>
      </c>
      <c r="M1954" t="s">
        <v>4971</v>
      </c>
      <c r="N1954" s="153">
        <v>36329.53020833333</v>
      </c>
      <c r="O1954" s="153">
        <v>36329.572187500002</v>
      </c>
      <c r="P1954" s="153">
        <v>36330.341192129628</v>
      </c>
      <c r="Q1954" s="153">
        <v>36330.363715277781</v>
      </c>
      <c r="R1954" t="s">
        <v>4972</v>
      </c>
      <c r="S1954" s="215">
        <f t="shared" si="308"/>
        <v>0.76900462962657912</v>
      </c>
      <c r="T1954" s="215">
        <f t="shared" si="309"/>
        <v>0.83350694445107365</v>
      </c>
      <c r="U1954">
        <f t="shared" si="307"/>
        <v>4.6140277777594747</v>
      </c>
      <c r="V1954"/>
      <c r="W1954">
        <v>420</v>
      </c>
      <c r="X1954" t="s">
        <v>4973</v>
      </c>
    </row>
    <row r="1955" spans="1:24">
      <c r="A1955" t="s">
        <v>4770</v>
      </c>
      <c r="B1955" t="s">
        <v>4974</v>
      </c>
      <c r="C1955" t="s">
        <v>535</v>
      </c>
      <c r="D1955" t="s">
        <v>446</v>
      </c>
      <c r="E1955" t="s">
        <v>536</v>
      </c>
      <c r="F1955" t="s">
        <v>485</v>
      </c>
      <c r="G1955" t="s">
        <v>366</v>
      </c>
      <c r="H1955" t="s">
        <v>537</v>
      </c>
      <c r="I1955">
        <v>32</v>
      </c>
      <c r="J1955">
        <v>34</v>
      </c>
      <c r="K1955">
        <f t="shared" si="304"/>
        <v>36</v>
      </c>
      <c r="L1955">
        <f t="shared" si="301"/>
        <v>1999</v>
      </c>
      <c r="M1955" t="s">
        <v>4975</v>
      </c>
      <c r="N1955" s="153">
        <v>36328.201493055552</v>
      </c>
      <c r="O1955" s="153">
        <v>36328.264317129629</v>
      </c>
      <c r="P1955" s="153">
        <v>36329.237314814818</v>
      </c>
      <c r="Q1955" s="153">
        <v>36329.270810185182</v>
      </c>
      <c r="R1955" t="s">
        <v>4972</v>
      </c>
      <c r="S1955" s="215">
        <f t="shared" si="308"/>
        <v>0.97299768518860219</v>
      </c>
      <c r="T1955" s="215">
        <f t="shared" si="309"/>
        <v>1.0693171296297805</v>
      </c>
      <c r="U1955">
        <f t="shared" si="307"/>
        <v>5.8379861111316131</v>
      </c>
      <c r="V1955"/>
      <c r="W1955">
        <v>420</v>
      </c>
      <c r="X1955" t="s">
        <v>4973</v>
      </c>
    </row>
    <row r="1956" spans="1:24">
      <c r="A1956" t="s">
        <v>4770</v>
      </c>
      <c r="B1956" t="s">
        <v>4976</v>
      </c>
      <c r="C1956" t="s">
        <v>535</v>
      </c>
      <c r="D1956" t="s">
        <v>446</v>
      </c>
      <c r="E1956" t="s">
        <v>536</v>
      </c>
      <c r="F1956" t="s">
        <v>485</v>
      </c>
      <c r="G1956" t="s">
        <v>366</v>
      </c>
      <c r="H1956" t="s">
        <v>537</v>
      </c>
      <c r="I1956">
        <v>32</v>
      </c>
      <c r="J1956">
        <v>34</v>
      </c>
      <c r="K1956">
        <f t="shared" si="304"/>
        <v>36</v>
      </c>
      <c r="L1956">
        <f t="shared" si="301"/>
        <v>1999</v>
      </c>
      <c r="M1956" t="s">
        <v>4977</v>
      </c>
      <c r="N1956" s="153">
        <v>36327.759722222225</v>
      </c>
      <c r="O1956" s="153">
        <v>36327.800694444442</v>
      </c>
      <c r="P1956" s="153">
        <v>36328.020833333336</v>
      </c>
      <c r="Q1956" s="153">
        <v>36328.055810185186</v>
      </c>
      <c r="R1956" t="s">
        <v>4964</v>
      </c>
      <c r="S1956" s="215">
        <f t="shared" si="308"/>
        <v>0.22013888889341615</v>
      </c>
      <c r="T1956" s="215">
        <f t="shared" si="309"/>
        <v>0.29608796296088258</v>
      </c>
      <c r="U1956">
        <f t="shared" si="307"/>
        <v>1.3208333333604969</v>
      </c>
      <c r="V1956"/>
      <c r="W1956">
        <v>420</v>
      </c>
      <c r="X1956" t="s">
        <v>4965</v>
      </c>
    </row>
    <row r="1957" spans="1:24">
      <c r="A1957" t="s">
        <v>4770</v>
      </c>
      <c r="B1957" t="s">
        <v>4978</v>
      </c>
      <c r="C1957" t="s">
        <v>535</v>
      </c>
      <c r="D1957" t="s">
        <v>446</v>
      </c>
      <c r="E1957" t="s">
        <v>536</v>
      </c>
      <c r="F1957" t="s">
        <v>485</v>
      </c>
      <c r="G1957" t="s">
        <v>366</v>
      </c>
      <c r="H1957" t="s">
        <v>537</v>
      </c>
      <c r="I1957">
        <v>32</v>
      </c>
      <c r="J1957">
        <v>34</v>
      </c>
      <c r="K1957">
        <f t="shared" si="304"/>
        <v>36</v>
      </c>
      <c r="L1957">
        <f t="shared" si="301"/>
        <v>1999</v>
      </c>
      <c r="M1957" t="s">
        <v>4979</v>
      </c>
      <c r="N1957" s="153">
        <v>36327.551342592589</v>
      </c>
      <c r="O1957" s="153">
        <v>36327.560416666667</v>
      </c>
      <c r="P1957" s="153">
        <v>36327.651296296295</v>
      </c>
      <c r="Q1957" s="153">
        <v>36327.664409722223</v>
      </c>
      <c r="R1957" t="s">
        <v>4980</v>
      </c>
      <c r="S1957" s="215">
        <f t="shared" si="308"/>
        <v>9.0879629628034309E-2</v>
      </c>
      <c r="T1957" s="215">
        <f t="shared" si="309"/>
        <v>0.11306712963414611</v>
      </c>
      <c r="U1957">
        <f t="shared" si="307"/>
        <v>0.54527777776820585</v>
      </c>
      <c r="V1957"/>
      <c r="W1957">
        <v>150</v>
      </c>
      <c r="X1957" t="s">
        <v>4981</v>
      </c>
    </row>
    <row r="1958" spans="1:24">
      <c r="A1958" t="s">
        <v>4770</v>
      </c>
      <c r="B1958" t="s">
        <v>4982</v>
      </c>
      <c r="C1958" t="s">
        <v>535</v>
      </c>
      <c r="D1958" t="s">
        <v>446</v>
      </c>
      <c r="E1958" t="s">
        <v>536</v>
      </c>
      <c r="F1958" t="s">
        <v>485</v>
      </c>
      <c r="G1958" t="s">
        <v>366</v>
      </c>
      <c r="H1958" t="s">
        <v>537</v>
      </c>
      <c r="I1958">
        <v>32</v>
      </c>
      <c r="J1958">
        <v>34</v>
      </c>
      <c r="K1958">
        <f t="shared" si="304"/>
        <v>36</v>
      </c>
      <c r="L1958">
        <f t="shared" si="301"/>
        <v>1999</v>
      </c>
      <c r="M1958" t="s">
        <v>4983</v>
      </c>
      <c r="N1958" s="153">
        <v>36326.412372685183</v>
      </c>
      <c r="O1958" s="153">
        <v>36326.454039351855</v>
      </c>
      <c r="P1958" s="153">
        <v>36327.130902777775</v>
      </c>
      <c r="Q1958" s="153">
        <v>36327.166666666664</v>
      </c>
      <c r="R1958" t="s">
        <v>4984</v>
      </c>
      <c r="S1958" s="215">
        <f t="shared" si="308"/>
        <v>0.676863425920601</v>
      </c>
      <c r="T1958" s="215">
        <f t="shared" si="309"/>
        <v>0.75429398148116888</v>
      </c>
      <c r="U1958">
        <f t="shared" si="307"/>
        <v>4.061180555523606</v>
      </c>
      <c r="V1958"/>
      <c r="W1958">
        <v>420</v>
      </c>
      <c r="X1958" t="s">
        <v>4985</v>
      </c>
    </row>
    <row r="1959" spans="1:24">
      <c r="A1959" t="s">
        <v>4770</v>
      </c>
      <c r="B1959" t="s">
        <v>4986</v>
      </c>
      <c r="C1959" t="s">
        <v>535</v>
      </c>
      <c r="D1959" t="s">
        <v>446</v>
      </c>
      <c r="E1959" t="s">
        <v>536</v>
      </c>
      <c r="F1959" t="s">
        <v>485</v>
      </c>
      <c r="G1959" t="s">
        <v>366</v>
      </c>
      <c r="H1959" t="s">
        <v>537</v>
      </c>
      <c r="I1959">
        <v>32</v>
      </c>
      <c r="J1959">
        <v>34</v>
      </c>
      <c r="K1959">
        <f t="shared" si="304"/>
        <v>36</v>
      </c>
      <c r="L1959">
        <f t="shared" si="301"/>
        <v>1999</v>
      </c>
      <c r="M1959" t="s">
        <v>4987</v>
      </c>
      <c r="N1959" s="153">
        <v>36323.539918981478</v>
      </c>
      <c r="O1959" s="153">
        <v>36323.558240740742</v>
      </c>
      <c r="P1959" s="153">
        <v>36324.871782407405</v>
      </c>
      <c r="Q1959" s="153">
        <v>36324.89638888889</v>
      </c>
      <c r="R1959" t="s">
        <v>4988</v>
      </c>
      <c r="S1959" s="215">
        <f t="shared" si="308"/>
        <v>1.3135416666627862</v>
      </c>
      <c r="T1959" s="215">
        <f t="shared" si="309"/>
        <v>1.3564699074122473</v>
      </c>
      <c r="U1959">
        <f t="shared" si="307"/>
        <v>7.8812499999767169</v>
      </c>
      <c r="V1959"/>
      <c r="W1959">
        <v>420</v>
      </c>
      <c r="X1959" t="s">
        <v>4989</v>
      </c>
    </row>
    <row r="1960" spans="1:24">
      <c r="A1960" t="s">
        <v>4770</v>
      </c>
      <c r="B1960" t="s">
        <v>4990</v>
      </c>
      <c r="C1960" t="s">
        <v>535</v>
      </c>
      <c r="D1960" t="s">
        <v>446</v>
      </c>
      <c r="E1960" t="s">
        <v>536</v>
      </c>
      <c r="F1960" t="s">
        <v>485</v>
      </c>
      <c r="G1960" t="s">
        <v>366</v>
      </c>
      <c r="H1960" t="s">
        <v>537</v>
      </c>
      <c r="I1960">
        <v>32</v>
      </c>
      <c r="J1960">
        <v>34</v>
      </c>
      <c r="K1960">
        <f t="shared" si="304"/>
        <v>36</v>
      </c>
      <c r="L1960">
        <f t="shared" si="301"/>
        <v>1999</v>
      </c>
      <c r="M1960" t="s">
        <v>4991</v>
      </c>
      <c r="N1960" s="153">
        <v>36323.208333333336</v>
      </c>
      <c r="O1960" s="153">
        <v>36323.229166666664</v>
      </c>
      <c r="P1960" s="153">
        <v>36323.321250000001</v>
      </c>
      <c r="Q1960" s="153">
        <v>36323.34778935185</v>
      </c>
      <c r="R1960" t="s">
        <v>4964</v>
      </c>
      <c r="S1960" s="215">
        <f t="shared" si="308"/>
        <v>9.2083333336631767E-2</v>
      </c>
      <c r="T1960" s="215">
        <f t="shared" si="309"/>
        <v>0.13945601851446554</v>
      </c>
      <c r="U1960">
        <f t="shared" si="307"/>
        <v>0.5525000000197906</v>
      </c>
      <c r="V1960"/>
      <c r="W1960">
        <v>420</v>
      </c>
      <c r="X1960" t="s">
        <v>4965</v>
      </c>
    </row>
    <row r="1961" spans="1:24">
      <c r="A1961" t="s">
        <v>4770</v>
      </c>
      <c r="B1961" t="s">
        <v>4992</v>
      </c>
      <c r="C1961" t="s">
        <v>535</v>
      </c>
      <c r="D1961" t="s">
        <v>446</v>
      </c>
      <c r="E1961" t="s">
        <v>536</v>
      </c>
      <c r="F1961" t="s">
        <v>485</v>
      </c>
      <c r="G1961" t="s">
        <v>366</v>
      </c>
      <c r="H1961" t="s">
        <v>537</v>
      </c>
      <c r="I1961">
        <v>32</v>
      </c>
      <c r="J1961">
        <v>34</v>
      </c>
      <c r="K1961">
        <f t="shared" si="304"/>
        <v>36</v>
      </c>
      <c r="L1961">
        <f t="shared" si="301"/>
        <v>1999</v>
      </c>
      <c r="M1961" t="s">
        <v>4993</v>
      </c>
      <c r="N1961" s="153">
        <v>36321.947916666664</v>
      </c>
      <c r="O1961" s="153">
        <v>36321.972222222219</v>
      </c>
      <c r="P1961" s="153">
        <v>36322.875</v>
      </c>
      <c r="Q1961" s="153">
        <v>36322.902777777781</v>
      </c>
      <c r="R1961" t="s">
        <v>4994</v>
      </c>
      <c r="S1961" s="215">
        <f t="shared" si="308"/>
        <v>0.90277777778101154</v>
      </c>
      <c r="T1961" s="215">
        <f t="shared" si="309"/>
        <v>0.95486111111677019</v>
      </c>
      <c r="U1961">
        <f t="shared" si="307"/>
        <v>5.4166666666860692</v>
      </c>
      <c r="V1961"/>
      <c r="W1961">
        <v>420</v>
      </c>
      <c r="X1961" t="s">
        <v>4995</v>
      </c>
    </row>
    <row r="1962" spans="1:24">
      <c r="A1962" t="s">
        <v>4770</v>
      </c>
      <c r="B1962" t="s">
        <v>4996</v>
      </c>
      <c r="C1962" t="s">
        <v>513</v>
      </c>
      <c r="D1962" t="s">
        <v>466</v>
      </c>
      <c r="E1962" t="s">
        <v>4997</v>
      </c>
      <c r="F1962" t="s">
        <v>515</v>
      </c>
      <c r="G1962" t="s">
        <v>249</v>
      </c>
      <c r="H1962" t="s">
        <v>516</v>
      </c>
      <c r="I1962">
        <v>28</v>
      </c>
      <c r="J1962">
        <v>-142</v>
      </c>
      <c r="K1962">
        <f t="shared" si="304"/>
        <v>7</v>
      </c>
      <c r="L1962">
        <f t="shared" si="301"/>
        <v>1998</v>
      </c>
      <c r="M1962" t="s">
        <v>4998</v>
      </c>
      <c r="N1962" s="153">
        <v>36055.758333333331</v>
      </c>
      <c r="O1962" s="153">
        <v>36055.881944444445</v>
      </c>
      <c r="P1962" s="153">
        <v>36056.656944444447</v>
      </c>
      <c r="Q1962" s="153">
        <v>36056.813194444447</v>
      </c>
      <c r="R1962" t="s">
        <v>516</v>
      </c>
      <c r="S1962" s="215">
        <f t="shared" si="308"/>
        <v>0.77500000000145519</v>
      </c>
      <c r="T1962" s="215">
        <f t="shared" si="309"/>
        <v>1.054861111115315</v>
      </c>
      <c r="U1962">
        <f t="shared" si="307"/>
        <v>4.6500000000087311</v>
      </c>
      <c r="V1962"/>
      <c r="W1962">
        <v>4979</v>
      </c>
      <c r="X1962"/>
    </row>
    <row r="1963" spans="1:24">
      <c r="A1963" t="s">
        <v>4770</v>
      </c>
      <c r="B1963" t="s">
        <v>4999</v>
      </c>
      <c r="C1963" t="s">
        <v>513</v>
      </c>
      <c r="D1963" t="s">
        <v>466</v>
      </c>
      <c r="E1963" t="s">
        <v>4997</v>
      </c>
      <c r="F1963" t="s">
        <v>515</v>
      </c>
      <c r="G1963" t="s">
        <v>249</v>
      </c>
      <c r="H1963" t="s">
        <v>516</v>
      </c>
      <c r="I1963">
        <v>28</v>
      </c>
      <c r="J1963">
        <v>-142</v>
      </c>
      <c r="K1963">
        <f t="shared" si="304"/>
        <v>7</v>
      </c>
      <c r="L1963">
        <f t="shared" si="301"/>
        <v>1998</v>
      </c>
      <c r="M1963" t="s">
        <v>5000</v>
      </c>
      <c r="N1963" s="153">
        <v>36055.177083333336</v>
      </c>
      <c r="O1963" s="153">
        <v>36055.353472222225</v>
      </c>
      <c r="P1963" s="153">
        <v>36055.36041666667</v>
      </c>
      <c r="Q1963" s="153">
        <v>36055.527777777781</v>
      </c>
      <c r="R1963" t="s">
        <v>516</v>
      </c>
      <c r="S1963" s="215">
        <f t="shared" si="308"/>
        <v>6.9444444452528842E-3</v>
      </c>
      <c r="T1963" s="215">
        <f t="shared" si="309"/>
        <v>0.35069444444525288</v>
      </c>
      <c r="U1963">
        <f t="shared" si="307"/>
        <v>4.1666666671517305E-2</v>
      </c>
      <c r="V1963"/>
      <c r="W1963">
        <v>4979</v>
      </c>
      <c r="X1963"/>
    </row>
    <row r="1964" spans="1:24">
      <c r="A1964" t="s">
        <v>4770</v>
      </c>
      <c r="B1964" t="s">
        <v>5001</v>
      </c>
      <c r="C1964" t="s">
        <v>513</v>
      </c>
      <c r="D1964" t="s">
        <v>466</v>
      </c>
      <c r="E1964" t="s">
        <v>4997</v>
      </c>
      <c r="F1964" t="s">
        <v>515</v>
      </c>
      <c r="G1964" t="s">
        <v>249</v>
      </c>
      <c r="H1964" t="s">
        <v>516</v>
      </c>
      <c r="I1964">
        <v>28</v>
      </c>
      <c r="J1964">
        <v>-142</v>
      </c>
      <c r="K1964">
        <f t="shared" si="304"/>
        <v>7</v>
      </c>
      <c r="L1964">
        <f t="shared" si="301"/>
        <v>1998</v>
      </c>
      <c r="M1964" t="s">
        <v>5002</v>
      </c>
      <c r="N1964" s="153">
        <v>36053.8125</v>
      </c>
      <c r="O1964" s="153">
        <v>36053.953472222223</v>
      </c>
      <c r="P1964" s="153">
        <v>36053.990277777775</v>
      </c>
      <c r="Q1964" s="153">
        <v>36054.126388888886</v>
      </c>
      <c r="R1964" t="s">
        <v>516</v>
      </c>
      <c r="S1964" s="215">
        <f t="shared" si="308"/>
        <v>3.6805555551836733E-2</v>
      </c>
      <c r="T1964" s="215">
        <f t="shared" si="309"/>
        <v>0.31388888888614019</v>
      </c>
      <c r="U1964">
        <f t="shared" si="307"/>
        <v>0.2208333333110204</v>
      </c>
      <c r="V1964"/>
      <c r="W1964">
        <v>4979</v>
      </c>
      <c r="X1964"/>
    </row>
    <row r="1965" spans="1:24">
      <c r="A1965" t="s">
        <v>4770</v>
      </c>
      <c r="B1965" t="s">
        <v>5003</v>
      </c>
      <c r="C1965" t="s">
        <v>513</v>
      </c>
      <c r="D1965" t="s">
        <v>466</v>
      </c>
      <c r="E1965" t="s">
        <v>4997</v>
      </c>
      <c r="F1965" t="s">
        <v>515</v>
      </c>
      <c r="G1965" t="s">
        <v>249</v>
      </c>
      <c r="H1965" t="s">
        <v>516</v>
      </c>
      <c r="I1965">
        <v>28</v>
      </c>
      <c r="J1965">
        <v>-142</v>
      </c>
      <c r="K1965">
        <f t="shared" si="304"/>
        <v>7</v>
      </c>
      <c r="L1965">
        <f t="shared" si="301"/>
        <v>1998</v>
      </c>
      <c r="M1965" t="s">
        <v>5004</v>
      </c>
      <c r="N1965" s="153">
        <v>36052.186111111114</v>
      </c>
      <c r="O1965" s="153">
        <v>36052.329861111109</v>
      </c>
      <c r="P1965" s="153">
        <v>36053.017361111109</v>
      </c>
      <c r="Q1965" s="153">
        <v>36053.20416666667</v>
      </c>
      <c r="R1965" t="s">
        <v>516</v>
      </c>
      <c r="S1965" s="215">
        <f t="shared" si="308"/>
        <v>0.6875</v>
      </c>
      <c r="T1965" s="215">
        <f t="shared" si="309"/>
        <v>1.0180555555562023</v>
      </c>
      <c r="U1965">
        <f t="shared" si="307"/>
        <v>4.125</v>
      </c>
      <c r="V1965"/>
      <c r="W1965">
        <v>4979</v>
      </c>
      <c r="X1965"/>
    </row>
    <row r="1966" spans="1:24">
      <c r="A1966" t="s">
        <v>4770</v>
      </c>
      <c r="B1966" t="s">
        <v>5005</v>
      </c>
      <c r="C1966" t="s">
        <v>513</v>
      </c>
      <c r="D1966" t="s">
        <v>466</v>
      </c>
      <c r="E1966" t="s">
        <v>4997</v>
      </c>
      <c r="F1966" t="s">
        <v>515</v>
      </c>
      <c r="G1966" t="s">
        <v>249</v>
      </c>
      <c r="H1966" t="s">
        <v>516</v>
      </c>
      <c r="I1966">
        <v>28</v>
      </c>
      <c r="J1966">
        <v>-142</v>
      </c>
      <c r="K1966">
        <f t="shared" si="304"/>
        <v>7</v>
      </c>
      <c r="L1966">
        <f t="shared" si="301"/>
        <v>1998</v>
      </c>
      <c r="M1966" t="s">
        <v>5006</v>
      </c>
      <c r="N1966" s="153">
        <v>36048.627083333333</v>
      </c>
      <c r="O1966" s="153">
        <v>36048.763888888891</v>
      </c>
      <c r="P1966" s="153">
        <v>36049.027083333334</v>
      </c>
      <c r="Q1966" s="153">
        <v>36049.200694444444</v>
      </c>
      <c r="R1966" t="s">
        <v>516</v>
      </c>
      <c r="S1966" s="215">
        <f t="shared" si="308"/>
        <v>0.26319444444379769</v>
      </c>
      <c r="T1966" s="215">
        <f t="shared" si="309"/>
        <v>0.57361111111094942</v>
      </c>
      <c r="U1966">
        <f t="shared" si="307"/>
        <v>1.5791666666627862</v>
      </c>
      <c r="V1966"/>
      <c r="W1966">
        <v>4979</v>
      </c>
      <c r="X1966"/>
    </row>
    <row r="1967" spans="1:24">
      <c r="A1967" t="s">
        <v>4770</v>
      </c>
      <c r="B1967" t="s">
        <v>5007</v>
      </c>
      <c r="C1967" t="s">
        <v>513</v>
      </c>
      <c r="D1967" t="s">
        <v>466</v>
      </c>
      <c r="E1967" t="s">
        <v>4997</v>
      </c>
      <c r="F1967" t="s">
        <v>515</v>
      </c>
      <c r="G1967" t="s">
        <v>249</v>
      </c>
      <c r="H1967" t="s">
        <v>516</v>
      </c>
      <c r="I1967">
        <v>28</v>
      </c>
      <c r="J1967">
        <v>-142</v>
      </c>
      <c r="K1967">
        <f t="shared" si="304"/>
        <v>7</v>
      </c>
      <c r="L1967">
        <f t="shared" si="301"/>
        <v>1998</v>
      </c>
      <c r="M1967" t="s">
        <v>5008</v>
      </c>
      <c r="N1967" s="153">
        <v>36047.949999999997</v>
      </c>
      <c r="O1967" s="153">
        <v>36048.027083333334</v>
      </c>
      <c r="P1967" s="153">
        <v>36048.370138888888</v>
      </c>
      <c r="Q1967" s="153">
        <v>36048.481249999997</v>
      </c>
      <c r="R1967" t="s">
        <v>516</v>
      </c>
      <c r="S1967" s="215">
        <f t="shared" si="308"/>
        <v>0.34305555555329192</v>
      </c>
      <c r="T1967" s="215">
        <f t="shared" si="309"/>
        <v>0.53125</v>
      </c>
      <c r="U1967">
        <f t="shared" si="307"/>
        <v>2.0583333333197515</v>
      </c>
      <c r="V1967"/>
      <c r="W1967">
        <v>4979</v>
      </c>
      <c r="X1967"/>
    </row>
    <row r="1968" spans="1:24">
      <c r="A1968" t="s">
        <v>4770</v>
      </c>
      <c r="B1968" t="s">
        <v>5009</v>
      </c>
      <c r="C1968" t="s">
        <v>513</v>
      </c>
      <c r="D1968" t="s">
        <v>466</v>
      </c>
      <c r="E1968" t="s">
        <v>4997</v>
      </c>
      <c r="F1968" t="s">
        <v>515</v>
      </c>
      <c r="G1968" t="s">
        <v>249</v>
      </c>
      <c r="H1968" t="s">
        <v>516</v>
      </c>
      <c r="I1968">
        <v>28</v>
      </c>
      <c r="J1968">
        <v>-142</v>
      </c>
      <c r="K1968">
        <f t="shared" si="304"/>
        <v>7</v>
      </c>
      <c r="L1968">
        <f t="shared" si="301"/>
        <v>1998</v>
      </c>
      <c r="M1968" t="s">
        <v>5010</v>
      </c>
      <c r="N1968" s="153">
        <v>36041.080555555556</v>
      </c>
      <c r="O1968" s="153">
        <v>36041.246527777781</v>
      </c>
      <c r="P1968" s="153">
        <v>36042.112500000003</v>
      </c>
      <c r="Q1968" s="153">
        <v>36042.26458333333</v>
      </c>
      <c r="R1968" t="s">
        <v>516</v>
      </c>
      <c r="S1968" s="215">
        <f t="shared" si="308"/>
        <v>0.86597222222189885</v>
      </c>
      <c r="T1968" s="215">
        <f t="shared" si="309"/>
        <v>1.1840277777737356</v>
      </c>
      <c r="U1968">
        <f t="shared" si="307"/>
        <v>5.1958333333313931</v>
      </c>
      <c r="V1968"/>
      <c r="W1968">
        <v>4979</v>
      </c>
      <c r="X1968"/>
    </row>
    <row r="1969" spans="1:24">
      <c r="A1969" t="s">
        <v>4770</v>
      </c>
      <c r="B1969" t="s">
        <v>5011</v>
      </c>
      <c r="C1969" t="s">
        <v>510</v>
      </c>
      <c r="D1969" t="s">
        <v>466</v>
      </c>
      <c r="E1969" t="s">
        <v>5012</v>
      </c>
      <c r="F1969" t="s">
        <v>512</v>
      </c>
      <c r="G1969" t="s">
        <v>273</v>
      </c>
      <c r="H1969" t="s">
        <v>292</v>
      </c>
      <c r="I1969">
        <v>45</v>
      </c>
      <c r="J1969">
        <v>-132</v>
      </c>
      <c r="K1969">
        <f t="shared" si="304"/>
        <v>9</v>
      </c>
      <c r="L1969">
        <f t="shared" ref="L1969:L2000" si="310">YEAR(N1969)</f>
        <v>1998</v>
      </c>
      <c r="M1969" t="s">
        <v>5013</v>
      </c>
      <c r="N1969" s="153">
        <v>36024.8125</v>
      </c>
      <c r="O1969" s="153">
        <v>36024.895833333336</v>
      </c>
      <c r="P1969" s="153">
        <v>36026.055555555555</v>
      </c>
      <c r="Q1969" s="153">
        <v>36026.145833333336</v>
      </c>
      <c r="R1969" t="s">
        <v>5014</v>
      </c>
      <c r="S1969" s="215">
        <f t="shared" si="308"/>
        <v>1.1597222222189885</v>
      </c>
      <c r="T1969" s="215">
        <f t="shared" si="309"/>
        <v>1.3333333333357587</v>
      </c>
      <c r="U1969">
        <f t="shared" si="307"/>
        <v>6.9583333333139308</v>
      </c>
      <c r="V1969"/>
      <c r="W1969">
        <v>2210</v>
      </c>
      <c r="X1969" t="s">
        <v>5015</v>
      </c>
    </row>
    <row r="1970" spans="1:24">
      <c r="A1970" t="s">
        <v>4770</v>
      </c>
      <c r="B1970" t="s">
        <v>5016</v>
      </c>
      <c r="C1970" t="s">
        <v>507</v>
      </c>
      <c r="D1970" t="s">
        <v>488</v>
      </c>
      <c r="E1970" t="s">
        <v>5017</v>
      </c>
      <c r="F1970" t="s">
        <v>509</v>
      </c>
      <c r="G1970" t="s">
        <v>206</v>
      </c>
      <c r="H1970" t="s">
        <v>439</v>
      </c>
      <c r="I1970">
        <v>27</v>
      </c>
      <c r="J1970">
        <v>-111</v>
      </c>
      <c r="K1970">
        <f t="shared" si="304"/>
        <v>12</v>
      </c>
      <c r="L1970">
        <f t="shared" si="310"/>
        <v>1998</v>
      </c>
      <c r="M1970" t="s">
        <v>5018</v>
      </c>
      <c r="N1970" s="153">
        <v>35908.713888888888</v>
      </c>
      <c r="O1970" s="153">
        <v>35908.809027777781</v>
      </c>
      <c r="P1970" s="153">
        <v>35909.416666666664</v>
      </c>
      <c r="Q1970" s="153">
        <v>35909.527083333334</v>
      </c>
      <c r="R1970" t="s">
        <v>439</v>
      </c>
      <c r="S1970" s="215">
        <f t="shared" si="308"/>
        <v>0.60763888888322981</v>
      </c>
      <c r="T1970" s="215">
        <f t="shared" si="309"/>
        <v>0.81319444444670808</v>
      </c>
      <c r="U1970">
        <f t="shared" si="307"/>
        <v>3.6458333332993789</v>
      </c>
      <c r="V1970"/>
      <c r="W1970">
        <v>2010</v>
      </c>
      <c r="X1970" t="s">
        <v>5019</v>
      </c>
    </row>
    <row r="1971" spans="1:24">
      <c r="A1971" t="s">
        <v>4770</v>
      </c>
      <c r="B1971" t="s">
        <v>5020</v>
      </c>
      <c r="C1971" t="s">
        <v>507</v>
      </c>
      <c r="D1971" t="s">
        <v>488</v>
      </c>
      <c r="E1971" t="s">
        <v>5017</v>
      </c>
      <c r="F1971" t="s">
        <v>509</v>
      </c>
      <c r="G1971" t="s">
        <v>206</v>
      </c>
      <c r="H1971" t="s">
        <v>439</v>
      </c>
      <c r="I1971">
        <v>27</v>
      </c>
      <c r="J1971">
        <v>-111</v>
      </c>
      <c r="K1971">
        <f t="shared" si="304"/>
        <v>12</v>
      </c>
      <c r="L1971">
        <f t="shared" si="310"/>
        <v>1998</v>
      </c>
      <c r="M1971" t="s">
        <v>5021</v>
      </c>
      <c r="N1971" s="153">
        <v>35907.333333333336</v>
      </c>
      <c r="O1971" s="153">
        <v>35907.428472222222</v>
      </c>
      <c r="P1971" s="153">
        <v>35908.306250000001</v>
      </c>
      <c r="Q1971" s="153">
        <v>35908.412499999999</v>
      </c>
      <c r="R1971" t="s">
        <v>439</v>
      </c>
      <c r="S1971" s="215">
        <f t="shared" si="308"/>
        <v>0.87777777777955635</v>
      </c>
      <c r="T1971" s="215">
        <f t="shared" si="309"/>
        <v>1.0791666666627862</v>
      </c>
      <c r="U1971">
        <f t="shared" si="307"/>
        <v>5.2666666666773381</v>
      </c>
      <c r="V1971"/>
      <c r="W1971">
        <v>2010</v>
      </c>
      <c r="X1971" t="s">
        <v>5022</v>
      </c>
    </row>
    <row r="1972" spans="1:24">
      <c r="A1972" t="s">
        <v>4770</v>
      </c>
      <c r="B1972" t="s">
        <v>5023</v>
      </c>
      <c r="C1972" t="s">
        <v>507</v>
      </c>
      <c r="D1972" t="s">
        <v>488</v>
      </c>
      <c r="E1972" t="s">
        <v>5017</v>
      </c>
      <c r="F1972" t="s">
        <v>509</v>
      </c>
      <c r="G1972" t="s">
        <v>206</v>
      </c>
      <c r="H1972" t="s">
        <v>439</v>
      </c>
      <c r="I1972">
        <v>27</v>
      </c>
      <c r="J1972">
        <v>-111</v>
      </c>
      <c r="K1972">
        <f t="shared" si="304"/>
        <v>12</v>
      </c>
      <c r="L1972">
        <f t="shared" si="310"/>
        <v>1998</v>
      </c>
      <c r="M1972" t="s">
        <v>5024</v>
      </c>
      <c r="N1972" s="153">
        <v>35904.263888888891</v>
      </c>
      <c r="O1972" s="153">
        <v>35904.354166666664</v>
      </c>
      <c r="P1972" s="153">
        <v>35906.783333333333</v>
      </c>
      <c r="Q1972" s="153">
        <v>35906.859027777777</v>
      </c>
      <c r="R1972" t="s">
        <v>439</v>
      </c>
      <c r="S1972" s="215">
        <f t="shared" si="308"/>
        <v>2.4291666666686069</v>
      </c>
      <c r="T1972" s="215">
        <f t="shared" si="309"/>
        <v>2.5951388888861402</v>
      </c>
      <c r="U1972">
        <f t="shared" si="307"/>
        <v>14.575000000011642</v>
      </c>
      <c r="V1972"/>
      <c r="W1972">
        <v>2010</v>
      </c>
      <c r="X1972" t="s">
        <v>5025</v>
      </c>
    </row>
    <row r="1973" spans="1:24">
      <c r="A1973" t="s">
        <v>4770</v>
      </c>
      <c r="B1973" t="s">
        <v>5026</v>
      </c>
      <c r="C1973" t="s">
        <v>492</v>
      </c>
      <c r="D1973" t="s">
        <v>488</v>
      </c>
      <c r="E1973" t="s">
        <v>493</v>
      </c>
      <c r="F1973" t="s">
        <v>494</v>
      </c>
      <c r="G1973" t="s">
        <v>273</v>
      </c>
      <c r="H1973" t="s">
        <v>292</v>
      </c>
      <c r="I1973">
        <v>47.96</v>
      </c>
      <c r="J1973">
        <v>-129.1</v>
      </c>
      <c r="K1973">
        <f t="shared" si="304"/>
        <v>9</v>
      </c>
      <c r="L1973">
        <f t="shared" si="310"/>
        <v>1997</v>
      </c>
      <c r="M1973" t="s">
        <v>5027</v>
      </c>
      <c r="N1973" s="153">
        <v>35697.666666666664</v>
      </c>
      <c r="O1973" s="153">
        <v>35697.780555555553</v>
      </c>
      <c r="P1973" s="153">
        <v>35698.445833333331</v>
      </c>
      <c r="Q1973" s="153">
        <v>35698.552777777775</v>
      </c>
      <c r="R1973" t="s">
        <v>5028</v>
      </c>
      <c r="S1973" s="215">
        <f t="shared" si="308"/>
        <v>0.66527777777810115</v>
      </c>
      <c r="T1973" s="215">
        <f t="shared" si="309"/>
        <v>0.88611111111094942</v>
      </c>
      <c r="U1973">
        <f t="shared" si="307"/>
        <v>3.9916666666686069</v>
      </c>
      <c r="V1973"/>
      <c r="W1973">
        <v>2210</v>
      </c>
      <c r="X1973"/>
    </row>
    <row r="1974" spans="1:24">
      <c r="A1974" t="s">
        <v>4770</v>
      </c>
      <c r="B1974" t="s">
        <v>5029</v>
      </c>
      <c r="C1974" t="s">
        <v>492</v>
      </c>
      <c r="D1974" t="s">
        <v>488</v>
      </c>
      <c r="E1974" t="s">
        <v>493</v>
      </c>
      <c r="F1974" t="s">
        <v>494</v>
      </c>
      <c r="G1974" t="s">
        <v>273</v>
      </c>
      <c r="H1974" t="s">
        <v>292</v>
      </c>
      <c r="I1974">
        <v>47.96</v>
      </c>
      <c r="J1974">
        <v>-129.1</v>
      </c>
      <c r="K1974">
        <f t="shared" si="304"/>
        <v>9</v>
      </c>
      <c r="L1974">
        <f t="shared" si="310"/>
        <v>1997</v>
      </c>
      <c r="M1974" t="s">
        <v>5030</v>
      </c>
      <c r="N1974" s="153">
        <v>35695.757638888892</v>
      </c>
      <c r="O1974" s="153">
        <v>35695.868055555555</v>
      </c>
      <c r="P1974" s="153">
        <v>35697.086805555555</v>
      </c>
      <c r="Q1974" s="153">
        <v>35697.1875</v>
      </c>
      <c r="R1974" t="s">
        <v>5031</v>
      </c>
      <c r="S1974" s="215">
        <f t="shared" si="308"/>
        <v>1.21875</v>
      </c>
      <c r="T1974" s="215">
        <f t="shared" si="309"/>
        <v>1.429861111108039</v>
      </c>
      <c r="U1974">
        <f t="shared" si="307"/>
        <v>7.3125</v>
      </c>
      <c r="V1974"/>
      <c r="W1974">
        <v>2210</v>
      </c>
      <c r="X1974"/>
    </row>
    <row r="1975" spans="1:24">
      <c r="A1975" t="s">
        <v>4770</v>
      </c>
      <c r="B1975" t="s">
        <v>5032</v>
      </c>
      <c r="C1975" t="s">
        <v>492</v>
      </c>
      <c r="D1975" t="s">
        <v>488</v>
      </c>
      <c r="E1975" t="s">
        <v>493</v>
      </c>
      <c r="F1975" t="s">
        <v>494</v>
      </c>
      <c r="G1975" t="s">
        <v>273</v>
      </c>
      <c r="H1975" t="s">
        <v>292</v>
      </c>
      <c r="I1975">
        <v>47.96</v>
      </c>
      <c r="J1975">
        <v>-129.1</v>
      </c>
      <c r="K1975">
        <f t="shared" si="304"/>
        <v>9</v>
      </c>
      <c r="L1975">
        <f t="shared" si="310"/>
        <v>1997</v>
      </c>
      <c r="M1975" t="s">
        <v>5033</v>
      </c>
      <c r="N1975" s="153">
        <v>35693.199999999997</v>
      </c>
      <c r="O1975" s="153">
        <v>35693.304166666669</v>
      </c>
      <c r="P1975" s="153">
        <v>35695.125</v>
      </c>
      <c r="Q1975" s="153">
        <v>35695.197222222225</v>
      </c>
      <c r="R1975" t="s">
        <v>5034</v>
      </c>
      <c r="S1975" s="215">
        <f t="shared" si="308"/>
        <v>1.8208333333313931</v>
      </c>
      <c r="T1975" s="215">
        <f t="shared" si="309"/>
        <v>1.9972222222277196</v>
      </c>
      <c r="U1975">
        <f t="shared" si="307"/>
        <v>10.924999999988358</v>
      </c>
      <c r="V1975"/>
      <c r="W1975">
        <v>2210</v>
      </c>
      <c r="X1975"/>
    </row>
    <row r="1976" spans="1:24">
      <c r="A1976" t="s">
        <v>4770</v>
      </c>
      <c r="B1976" t="s">
        <v>5035</v>
      </c>
      <c r="C1976" t="s">
        <v>492</v>
      </c>
      <c r="D1976" t="s">
        <v>488</v>
      </c>
      <c r="E1976" t="s">
        <v>493</v>
      </c>
      <c r="F1976" t="s">
        <v>494</v>
      </c>
      <c r="G1976" t="s">
        <v>273</v>
      </c>
      <c r="H1976" t="s">
        <v>292</v>
      </c>
      <c r="I1976">
        <v>47.96</v>
      </c>
      <c r="J1976">
        <v>-129.1</v>
      </c>
      <c r="K1976">
        <f t="shared" si="304"/>
        <v>9</v>
      </c>
      <c r="L1976">
        <f t="shared" si="310"/>
        <v>1997</v>
      </c>
      <c r="M1976" t="s">
        <v>5036</v>
      </c>
      <c r="N1976" s="153">
        <v>35682.871527777781</v>
      </c>
      <c r="O1976" s="153">
        <v>35682.958333333336</v>
      </c>
      <c r="P1976" s="153">
        <v>35684.354166666664</v>
      </c>
      <c r="Q1976" s="153">
        <v>35684.458333333336</v>
      </c>
      <c r="R1976" t="s">
        <v>5037</v>
      </c>
      <c r="S1976" s="215">
        <f t="shared" si="308"/>
        <v>1.3958333333284827</v>
      </c>
      <c r="T1976" s="215">
        <f t="shared" si="309"/>
        <v>1.5868055555547471</v>
      </c>
      <c r="U1976">
        <f t="shared" si="307"/>
        <v>8.3749999999708962</v>
      </c>
      <c r="V1976"/>
      <c r="W1976">
        <v>2210</v>
      </c>
      <c r="X1976"/>
    </row>
    <row r="1977" spans="1:24">
      <c r="A1977" t="s">
        <v>4770</v>
      </c>
      <c r="B1977" t="s">
        <v>5038</v>
      </c>
      <c r="C1977" t="s">
        <v>487</v>
      </c>
      <c r="D1977" t="s">
        <v>488</v>
      </c>
      <c r="E1977" t="s">
        <v>5039</v>
      </c>
      <c r="F1977" t="s">
        <v>490</v>
      </c>
      <c r="G1977" t="s">
        <v>273</v>
      </c>
      <c r="H1977" t="s">
        <v>491</v>
      </c>
      <c r="I1977">
        <v>34</v>
      </c>
      <c r="J1977">
        <v>-121</v>
      </c>
      <c r="K1977">
        <f t="shared" si="304"/>
        <v>10</v>
      </c>
      <c r="L1977">
        <f t="shared" si="310"/>
        <v>1997</v>
      </c>
      <c r="M1977" t="s">
        <v>5040</v>
      </c>
      <c r="N1977" s="153">
        <v>35674.67291666667</v>
      </c>
      <c r="O1977" s="153">
        <v>35674.715277777781</v>
      </c>
      <c r="P1977" s="153">
        <v>35674.904166666667</v>
      </c>
      <c r="Q1977" s="153">
        <v>35674.947916666664</v>
      </c>
      <c r="R1977" t="s">
        <v>3617</v>
      </c>
      <c r="S1977" s="215">
        <f t="shared" si="308"/>
        <v>0.18888888888614019</v>
      </c>
      <c r="T1977" s="215">
        <f t="shared" si="309"/>
        <v>0.27499999999417923</v>
      </c>
      <c r="U1977">
        <f t="shared" si="307"/>
        <v>1.1333333333168412</v>
      </c>
      <c r="V1977"/>
      <c r="W1977">
        <v>2210</v>
      </c>
      <c r="X1977" t="s">
        <v>5041</v>
      </c>
    </row>
    <row r="1978" spans="1:24">
      <c r="A1978" t="s">
        <v>4770</v>
      </c>
      <c r="B1978" t="s">
        <v>5042</v>
      </c>
      <c r="C1978" t="s">
        <v>482</v>
      </c>
      <c r="D1978" t="s">
        <v>483</v>
      </c>
      <c r="E1978" t="s">
        <v>484</v>
      </c>
      <c r="F1978" t="s">
        <v>485</v>
      </c>
      <c r="G1978" t="s">
        <v>366</v>
      </c>
      <c r="H1978" t="s">
        <v>486</v>
      </c>
      <c r="I1978">
        <v>38</v>
      </c>
      <c r="J1978">
        <v>11</v>
      </c>
      <c r="K1978">
        <f t="shared" si="304"/>
        <v>32</v>
      </c>
      <c r="L1978">
        <f t="shared" si="310"/>
        <v>1997</v>
      </c>
      <c r="M1978" t="s">
        <v>5043</v>
      </c>
      <c r="N1978" s="153">
        <v>35608.802777777775</v>
      </c>
      <c r="O1978" s="153">
        <v>35608.845833333333</v>
      </c>
      <c r="P1978" s="153">
        <v>35609.375</v>
      </c>
      <c r="Q1978" s="153">
        <v>35609.429166666669</v>
      </c>
      <c r="R1978" t="s">
        <v>5044</v>
      </c>
      <c r="S1978" s="215">
        <f t="shared" si="308"/>
        <v>0.52916666666715173</v>
      </c>
      <c r="T1978" s="215">
        <f t="shared" si="309"/>
        <v>0.62638888889341615</v>
      </c>
      <c r="U1978">
        <f t="shared" si="307"/>
        <v>3.1750000000029104</v>
      </c>
      <c r="V1978"/>
      <c r="W1978">
        <v>1800</v>
      </c>
      <c r="X1978"/>
    </row>
    <row r="1979" spans="1:24">
      <c r="A1979" t="s">
        <v>4770</v>
      </c>
      <c r="B1979" t="s">
        <v>5045</v>
      </c>
      <c r="C1979" t="s">
        <v>482</v>
      </c>
      <c r="D1979" t="s">
        <v>483</v>
      </c>
      <c r="E1979" t="s">
        <v>484</v>
      </c>
      <c r="F1979" t="s">
        <v>485</v>
      </c>
      <c r="G1979" t="s">
        <v>366</v>
      </c>
      <c r="H1979" t="s">
        <v>486</v>
      </c>
      <c r="I1979">
        <v>38</v>
      </c>
      <c r="J1979">
        <v>11</v>
      </c>
      <c r="K1979">
        <f t="shared" si="304"/>
        <v>32</v>
      </c>
      <c r="L1979">
        <f t="shared" si="310"/>
        <v>1997</v>
      </c>
      <c r="M1979" t="s">
        <v>5046</v>
      </c>
      <c r="N1979" s="153">
        <v>35607.645833333336</v>
      </c>
      <c r="O1979" s="153">
        <v>35607.686805555553</v>
      </c>
      <c r="P1979" s="153">
        <v>35607.864583333336</v>
      </c>
      <c r="Q1979" s="153">
        <v>35607.90902777778</v>
      </c>
      <c r="R1979" t="s">
        <v>5044</v>
      </c>
      <c r="S1979" s="215">
        <f t="shared" si="308"/>
        <v>0.17777777778246673</v>
      </c>
      <c r="T1979" s="215">
        <f t="shared" si="309"/>
        <v>0.26319444444379769</v>
      </c>
      <c r="U1979">
        <f t="shared" si="307"/>
        <v>1.0666666666948004</v>
      </c>
      <c r="V1979"/>
      <c r="W1979">
        <v>1800</v>
      </c>
      <c r="X1979"/>
    </row>
    <row r="1980" spans="1:24">
      <c r="A1980" t="s">
        <v>4770</v>
      </c>
      <c r="B1980" t="s">
        <v>5047</v>
      </c>
      <c r="C1980" t="s">
        <v>482</v>
      </c>
      <c r="D1980" t="s">
        <v>483</v>
      </c>
      <c r="E1980" t="s">
        <v>484</v>
      </c>
      <c r="F1980" t="s">
        <v>485</v>
      </c>
      <c r="G1980" t="s">
        <v>366</v>
      </c>
      <c r="H1980" t="s">
        <v>486</v>
      </c>
      <c r="I1980">
        <v>38</v>
      </c>
      <c r="J1980">
        <v>11</v>
      </c>
      <c r="K1980">
        <f t="shared" si="304"/>
        <v>32</v>
      </c>
      <c r="L1980">
        <f t="shared" si="310"/>
        <v>1997</v>
      </c>
      <c r="M1980" t="s">
        <v>5048</v>
      </c>
      <c r="N1980" s="153">
        <v>35606.486111111109</v>
      </c>
      <c r="O1980" s="153">
        <v>35606.524305555555</v>
      </c>
      <c r="P1980" s="153">
        <v>35606.947916666664</v>
      </c>
      <c r="Q1980" s="153">
        <v>35606.997916666667</v>
      </c>
      <c r="R1980" t="s">
        <v>5044</v>
      </c>
      <c r="S1980" s="215">
        <f t="shared" si="308"/>
        <v>0.42361111110949423</v>
      </c>
      <c r="T1980" s="215">
        <f t="shared" si="309"/>
        <v>0.5118055555576575</v>
      </c>
      <c r="U1980">
        <f t="shared" si="307"/>
        <v>2.5416666666569654</v>
      </c>
      <c r="V1980"/>
      <c r="W1980">
        <v>1800</v>
      </c>
      <c r="X1980"/>
    </row>
    <row r="1981" spans="1:24">
      <c r="A1981" t="s">
        <v>4770</v>
      </c>
      <c r="B1981" t="s">
        <v>5049</v>
      </c>
      <c r="C1981" t="s">
        <v>482</v>
      </c>
      <c r="D1981" t="s">
        <v>483</v>
      </c>
      <c r="E1981" t="s">
        <v>484</v>
      </c>
      <c r="F1981" t="s">
        <v>485</v>
      </c>
      <c r="G1981" t="s">
        <v>366</v>
      </c>
      <c r="H1981" t="s">
        <v>486</v>
      </c>
      <c r="I1981">
        <v>38</v>
      </c>
      <c r="J1981">
        <v>11</v>
      </c>
      <c r="K1981">
        <f t="shared" si="304"/>
        <v>32</v>
      </c>
      <c r="L1981">
        <f t="shared" si="310"/>
        <v>1997</v>
      </c>
      <c r="M1981" t="s">
        <v>5050</v>
      </c>
      <c r="N1981" s="153">
        <v>35605.306250000001</v>
      </c>
      <c r="O1981" s="153">
        <v>35605.35</v>
      </c>
      <c r="P1981" s="153">
        <v>35606.152777777781</v>
      </c>
      <c r="Q1981" s="153">
        <v>35606.1875</v>
      </c>
      <c r="R1981" t="s">
        <v>5044</v>
      </c>
      <c r="S1981" s="215">
        <f t="shared" si="308"/>
        <v>0.80277777778246673</v>
      </c>
      <c r="T1981" s="215">
        <f t="shared" si="309"/>
        <v>0.88124999999854481</v>
      </c>
      <c r="U1981">
        <f t="shared" si="307"/>
        <v>4.8166666666948004</v>
      </c>
      <c r="V1981"/>
      <c r="W1981">
        <v>1800</v>
      </c>
      <c r="X1981" t="s">
        <v>5051</v>
      </c>
    </row>
    <row r="1982" spans="1:24">
      <c r="A1982" t="s">
        <v>4770</v>
      </c>
      <c r="B1982" t="s">
        <v>5052</v>
      </c>
      <c r="C1982" t="s">
        <v>482</v>
      </c>
      <c r="D1982" t="s">
        <v>483</v>
      </c>
      <c r="E1982" t="s">
        <v>484</v>
      </c>
      <c r="F1982" t="s">
        <v>485</v>
      </c>
      <c r="G1982" t="s">
        <v>366</v>
      </c>
      <c r="H1982" t="s">
        <v>486</v>
      </c>
      <c r="I1982">
        <v>38</v>
      </c>
      <c r="J1982">
        <v>11</v>
      </c>
      <c r="K1982">
        <f t="shared" si="304"/>
        <v>32</v>
      </c>
      <c r="L1982">
        <f t="shared" si="310"/>
        <v>1997</v>
      </c>
      <c r="M1982" t="s">
        <v>5053</v>
      </c>
      <c r="N1982" s="153">
        <v>35603.798611111109</v>
      </c>
      <c r="O1982" s="153">
        <v>35603.840277777781</v>
      </c>
      <c r="P1982" s="153">
        <v>35603.974999999999</v>
      </c>
      <c r="Q1982" s="153">
        <v>35604.013888888891</v>
      </c>
      <c r="R1982" t="s">
        <v>5044</v>
      </c>
      <c r="S1982" s="215">
        <f t="shared" si="308"/>
        <v>0.13472222221753327</v>
      </c>
      <c r="T1982" s="215">
        <f t="shared" si="309"/>
        <v>0.21527777778101154</v>
      </c>
      <c r="U1982">
        <f t="shared" si="307"/>
        <v>0.80833333330519963</v>
      </c>
      <c r="V1982"/>
      <c r="W1982">
        <v>1800</v>
      </c>
      <c r="X1982"/>
    </row>
    <row r="1983" spans="1:24">
      <c r="A1983" t="s">
        <v>4770</v>
      </c>
      <c r="B1983" t="s">
        <v>5054</v>
      </c>
      <c r="C1983" t="s">
        <v>482</v>
      </c>
      <c r="D1983" t="s">
        <v>483</v>
      </c>
      <c r="E1983" t="s">
        <v>484</v>
      </c>
      <c r="F1983" t="s">
        <v>485</v>
      </c>
      <c r="G1983" t="s">
        <v>366</v>
      </c>
      <c r="H1983" t="s">
        <v>486</v>
      </c>
      <c r="I1983">
        <v>38</v>
      </c>
      <c r="J1983">
        <v>11</v>
      </c>
      <c r="K1983">
        <f t="shared" si="304"/>
        <v>32</v>
      </c>
      <c r="L1983">
        <f t="shared" si="310"/>
        <v>1997</v>
      </c>
      <c r="M1983" t="s">
        <v>5055</v>
      </c>
      <c r="N1983" s="153">
        <v>35602.883333333331</v>
      </c>
      <c r="O1983" s="153">
        <v>35602.92083333333</v>
      </c>
      <c r="P1983" s="153">
        <v>35603.416666666664</v>
      </c>
      <c r="Q1983" s="153">
        <v>35603.458333333336</v>
      </c>
      <c r="R1983" t="s">
        <v>5044</v>
      </c>
      <c r="S1983" s="215">
        <f t="shared" si="308"/>
        <v>0.49583333333430346</v>
      </c>
      <c r="T1983" s="215">
        <f t="shared" si="309"/>
        <v>0.57500000000436557</v>
      </c>
      <c r="U1983">
        <f t="shared" si="307"/>
        <v>2.9750000000058208</v>
      </c>
      <c r="V1983"/>
      <c r="W1983">
        <v>1800</v>
      </c>
      <c r="X1983" t="s">
        <v>5056</v>
      </c>
    </row>
    <row r="1984" spans="1:24">
      <c r="A1984" t="s">
        <v>4770</v>
      </c>
      <c r="B1984" t="s">
        <v>5057</v>
      </c>
      <c r="C1984" t="s">
        <v>482</v>
      </c>
      <c r="D1984" t="s">
        <v>483</v>
      </c>
      <c r="E1984" t="s">
        <v>484</v>
      </c>
      <c r="F1984" t="s">
        <v>485</v>
      </c>
      <c r="G1984" t="s">
        <v>366</v>
      </c>
      <c r="H1984" t="s">
        <v>486</v>
      </c>
      <c r="I1984">
        <v>38</v>
      </c>
      <c r="J1984">
        <v>11</v>
      </c>
      <c r="K1984">
        <f t="shared" si="304"/>
        <v>32</v>
      </c>
      <c r="L1984">
        <f t="shared" si="310"/>
        <v>1997</v>
      </c>
      <c r="M1984" t="s">
        <v>5058</v>
      </c>
      <c r="N1984" s="153">
        <v>35601.404166666667</v>
      </c>
      <c r="O1984" s="153">
        <v>35601.43472222222</v>
      </c>
      <c r="P1984" s="153">
        <v>35602.027777777781</v>
      </c>
      <c r="Q1984" s="153">
        <v>35602.059027777781</v>
      </c>
      <c r="R1984" t="s">
        <v>5059</v>
      </c>
      <c r="S1984" s="215">
        <f t="shared" ref="S1984:S2019" si="311">(P1984 - O1984)</f>
        <v>0.59305555556056788</v>
      </c>
      <c r="T1984" s="215">
        <f t="shared" ref="T1984:T2019" si="312">(Q1984 - N1984)</f>
        <v>0.65486111111385981</v>
      </c>
      <c r="U1984">
        <f t="shared" si="307"/>
        <v>3.5583333333634073</v>
      </c>
      <c r="V1984"/>
      <c r="W1984">
        <v>1800</v>
      </c>
      <c r="X1984"/>
    </row>
    <row r="1985" spans="1:24">
      <c r="A1985" t="s">
        <v>4770</v>
      </c>
      <c r="B1985" t="s">
        <v>5060</v>
      </c>
      <c r="C1985" t="s">
        <v>482</v>
      </c>
      <c r="D1985" t="s">
        <v>483</v>
      </c>
      <c r="E1985" t="s">
        <v>484</v>
      </c>
      <c r="F1985" t="s">
        <v>485</v>
      </c>
      <c r="G1985" t="s">
        <v>366</v>
      </c>
      <c r="H1985" t="s">
        <v>486</v>
      </c>
      <c r="I1985">
        <v>38</v>
      </c>
      <c r="J1985">
        <v>11</v>
      </c>
      <c r="K1985">
        <f t="shared" si="304"/>
        <v>32</v>
      </c>
      <c r="L1985">
        <f t="shared" si="310"/>
        <v>1997</v>
      </c>
      <c r="M1985" t="s">
        <v>5061</v>
      </c>
      <c r="N1985" s="153">
        <v>35599.934027777781</v>
      </c>
      <c r="O1985" s="153">
        <v>35599.96875</v>
      </c>
      <c r="P1985" s="153">
        <v>35600.270833333336</v>
      </c>
      <c r="Q1985" s="153">
        <v>35600.326388888891</v>
      </c>
      <c r="R1985" t="s">
        <v>5062</v>
      </c>
      <c r="S1985" s="215">
        <f t="shared" si="311"/>
        <v>0.30208333333575865</v>
      </c>
      <c r="T1985" s="215">
        <f t="shared" si="312"/>
        <v>0.39236111110949423</v>
      </c>
      <c r="U1985">
        <f t="shared" si="307"/>
        <v>1.8125000000145519</v>
      </c>
      <c r="V1985"/>
      <c r="W1985">
        <v>1800</v>
      </c>
      <c r="X1985"/>
    </row>
    <row r="1986" spans="1:24">
      <c r="A1986" t="s">
        <v>4770</v>
      </c>
      <c r="B1986" t="s">
        <v>5063</v>
      </c>
      <c r="C1986" t="s">
        <v>482</v>
      </c>
      <c r="D1986" t="s">
        <v>483</v>
      </c>
      <c r="E1986" t="s">
        <v>484</v>
      </c>
      <c r="F1986" t="s">
        <v>485</v>
      </c>
      <c r="G1986" t="s">
        <v>366</v>
      </c>
      <c r="H1986" t="s">
        <v>486</v>
      </c>
      <c r="I1986">
        <v>38</v>
      </c>
      <c r="J1986">
        <v>11</v>
      </c>
      <c r="K1986">
        <f t="shared" ref="K1986:K2049" si="313">INT(((180 + J1986) / 6) + 1)</f>
        <v>32</v>
      </c>
      <c r="L1986">
        <f t="shared" si="310"/>
        <v>1997</v>
      </c>
      <c r="M1986" t="s">
        <v>5064</v>
      </c>
      <c r="N1986" s="153">
        <v>35598.529166666667</v>
      </c>
      <c r="O1986" s="153">
        <v>35598.561805555553</v>
      </c>
      <c r="P1986" s="153">
        <v>35599.07916666667</v>
      </c>
      <c r="Q1986" s="153">
        <v>35599.123611111114</v>
      </c>
      <c r="R1986" t="s">
        <v>5065</v>
      </c>
      <c r="S1986" s="215">
        <f t="shared" si="311"/>
        <v>0.51736111111677019</v>
      </c>
      <c r="T1986" s="215">
        <f t="shared" si="312"/>
        <v>0.59444444444670808</v>
      </c>
      <c r="U1986">
        <f t="shared" si="307"/>
        <v>3.1041666667006211</v>
      </c>
      <c r="V1986"/>
      <c r="W1986">
        <v>1800</v>
      </c>
      <c r="X1986"/>
    </row>
    <row r="1987" spans="1:24">
      <c r="A1987" t="s">
        <v>4770</v>
      </c>
      <c r="B1987" t="s">
        <v>5066</v>
      </c>
      <c r="C1987" t="s">
        <v>482</v>
      </c>
      <c r="D1987" t="s">
        <v>483</v>
      </c>
      <c r="E1987" t="s">
        <v>484</v>
      </c>
      <c r="F1987" t="s">
        <v>485</v>
      </c>
      <c r="G1987" t="s">
        <v>366</v>
      </c>
      <c r="H1987" t="s">
        <v>486</v>
      </c>
      <c r="I1987">
        <v>38</v>
      </c>
      <c r="J1987">
        <v>11</v>
      </c>
      <c r="K1987">
        <f t="shared" si="313"/>
        <v>32</v>
      </c>
      <c r="L1987">
        <f t="shared" si="310"/>
        <v>1997</v>
      </c>
      <c r="M1987" t="s">
        <v>5067</v>
      </c>
      <c r="N1987" s="153">
        <v>35597.798611111109</v>
      </c>
      <c r="O1987" s="153">
        <v>35597.826388888891</v>
      </c>
      <c r="P1987" s="153">
        <v>35598.226388888892</v>
      </c>
      <c r="Q1987" s="153">
        <v>35598.302083333336</v>
      </c>
      <c r="R1987" t="s">
        <v>5068</v>
      </c>
      <c r="S1987" s="215">
        <f t="shared" si="311"/>
        <v>0.40000000000145519</v>
      </c>
      <c r="T1987" s="215">
        <f t="shared" si="312"/>
        <v>0.50347222222626442</v>
      </c>
      <c r="U1987">
        <f t="shared" si="307"/>
        <v>2.4000000000087311</v>
      </c>
      <c r="V1987"/>
      <c r="W1987">
        <v>1800</v>
      </c>
      <c r="X1987"/>
    </row>
    <row r="1988" spans="1:24">
      <c r="A1988" t="s">
        <v>4770</v>
      </c>
      <c r="B1988" t="s">
        <v>5069</v>
      </c>
      <c r="C1988" t="s">
        <v>482</v>
      </c>
      <c r="D1988" t="s">
        <v>483</v>
      </c>
      <c r="E1988" t="s">
        <v>484</v>
      </c>
      <c r="F1988" t="s">
        <v>485</v>
      </c>
      <c r="G1988" t="s">
        <v>366</v>
      </c>
      <c r="H1988" t="s">
        <v>486</v>
      </c>
      <c r="I1988">
        <v>38</v>
      </c>
      <c r="J1988">
        <v>11</v>
      </c>
      <c r="K1988">
        <f t="shared" si="313"/>
        <v>32</v>
      </c>
      <c r="L1988">
        <f t="shared" si="310"/>
        <v>1997</v>
      </c>
      <c r="M1988" t="s">
        <v>5070</v>
      </c>
      <c r="N1988" s="153">
        <v>35596.752083333333</v>
      </c>
      <c r="O1988" s="153">
        <v>35596.785416666666</v>
      </c>
      <c r="P1988" s="153">
        <v>35597.197916666664</v>
      </c>
      <c r="Q1988" s="153">
        <v>35597.256944444445</v>
      </c>
      <c r="R1988" t="s">
        <v>5068</v>
      </c>
      <c r="S1988" s="215">
        <f t="shared" si="311"/>
        <v>0.41249999999854481</v>
      </c>
      <c r="T1988" s="215">
        <f t="shared" si="312"/>
        <v>0.50486111111240461</v>
      </c>
      <c r="U1988">
        <f t="shared" si="307"/>
        <v>2.4749999999912689</v>
      </c>
      <c r="V1988"/>
      <c r="W1988">
        <v>1800</v>
      </c>
      <c r="X1988"/>
    </row>
    <row r="1989" spans="1:24">
      <c r="A1989" t="s">
        <v>4770</v>
      </c>
      <c r="B1989" t="s">
        <v>5071</v>
      </c>
      <c r="C1989" t="s">
        <v>482</v>
      </c>
      <c r="D1989" t="s">
        <v>483</v>
      </c>
      <c r="E1989" t="s">
        <v>484</v>
      </c>
      <c r="F1989" t="s">
        <v>485</v>
      </c>
      <c r="G1989" t="s">
        <v>366</v>
      </c>
      <c r="H1989" t="s">
        <v>486</v>
      </c>
      <c r="I1989">
        <v>38</v>
      </c>
      <c r="J1989">
        <v>11</v>
      </c>
      <c r="K1989">
        <f t="shared" si="313"/>
        <v>32</v>
      </c>
      <c r="L1989">
        <f t="shared" si="310"/>
        <v>1997</v>
      </c>
      <c r="M1989" t="s">
        <v>5072</v>
      </c>
      <c r="N1989" s="153">
        <v>35596.078472222223</v>
      </c>
      <c r="O1989" s="153">
        <v>35596.112500000003</v>
      </c>
      <c r="P1989" s="153">
        <v>35596.447222222225</v>
      </c>
      <c r="Q1989" s="153">
        <v>35596.490972222222</v>
      </c>
      <c r="R1989" t="s">
        <v>5068</v>
      </c>
      <c r="S1989" s="215">
        <f t="shared" si="311"/>
        <v>0.33472222222189885</v>
      </c>
      <c r="T1989" s="215">
        <f t="shared" si="312"/>
        <v>0.41249999999854481</v>
      </c>
      <c r="U1989">
        <f t="shared" si="307"/>
        <v>2.0083333333313931</v>
      </c>
      <c r="V1989"/>
      <c r="W1989">
        <v>1800</v>
      </c>
      <c r="X1989"/>
    </row>
    <row r="1990" spans="1:24">
      <c r="A1990" t="s">
        <v>4770</v>
      </c>
      <c r="B1990" t="s">
        <v>5073</v>
      </c>
      <c r="C1990" t="s">
        <v>482</v>
      </c>
      <c r="D1990" t="s">
        <v>483</v>
      </c>
      <c r="E1990" t="s">
        <v>484</v>
      </c>
      <c r="F1990" t="s">
        <v>485</v>
      </c>
      <c r="G1990" t="s">
        <v>366</v>
      </c>
      <c r="H1990" t="s">
        <v>486</v>
      </c>
      <c r="I1990">
        <v>38</v>
      </c>
      <c r="J1990">
        <v>11</v>
      </c>
      <c r="K1990">
        <f t="shared" si="313"/>
        <v>32</v>
      </c>
      <c r="L1990">
        <f t="shared" si="310"/>
        <v>1997</v>
      </c>
      <c r="M1990" t="s">
        <v>5074</v>
      </c>
      <c r="N1990" s="153">
        <v>35595.583333333336</v>
      </c>
      <c r="O1990" s="153">
        <v>35595.644444444442</v>
      </c>
      <c r="P1990" s="153">
        <v>35595.9</v>
      </c>
      <c r="Q1990" s="153">
        <v>35595.9375</v>
      </c>
      <c r="R1990" t="s">
        <v>5068</v>
      </c>
      <c r="S1990" s="215">
        <f t="shared" si="311"/>
        <v>0.25555555555911269</v>
      </c>
      <c r="T1990" s="215">
        <f t="shared" si="312"/>
        <v>0.35416666666424135</v>
      </c>
      <c r="U1990">
        <f t="shared" si="307"/>
        <v>1.5333333333546761</v>
      </c>
      <c r="V1990"/>
      <c r="W1990">
        <v>1800</v>
      </c>
      <c r="X1990"/>
    </row>
    <row r="1991" spans="1:24">
      <c r="A1991" t="s">
        <v>4770</v>
      </c>
      <c r="B1991" t="s">
        <v>5075</v>
      </c>
      <c r="C1991" t="s">
        <v>482</v>
      </c>
      <c r="D1991" t="s">
        <v>483</v>
      </c>
      <c r="E1991" t="s">
        <v>484</v>
      </c>
      <c r="F1991" t="s">
        <v>485</v>
      </c>
      <c r="G1991" t="s">
        <v>366</v>
      </c>
      <c r="H1991" t="s">
        <v>486</v>
      </c>
      <c r="I1991">
        <v>38</v>
      </c>
      <c r="J1991">
        <v>11</v>
      </c>
      <c r="K1991">
        <f t="shared" si="313"/>
        <v>32</v>
      </c>
      <c r="L1991">
        <f t="shared" si="310"/>
        <v>1997</v>
      </c>
      <c r="M1991" t="s">
        <v>5076</v>
      </c>
      <c r="N1991" s="153">
        <v>35594.696527777778</v>
      </c>
      <c r="O1991" s="153">
        <v>35594.737500000003</v>
      </c>
      <c r="P1991" s="153">
        <v>35594.994444444441</v>
      </c>
      <c r="Q1991" s="153">
        <v>35595.024305555555</v>
      </c>
      <c r="R1991" t="s">
        <v>5068</v>
      </c>
      <c r="S1991" s="215">
        <f t="shared" si="311"/>
        <v>0.25694444443797693</v>
      </c>
      <c r="T1991" s="215">
        <f t="shared" si="312"/>
        <v>0.32777777777664596</v>
      </c>
      <c r="U1991">
        <f t="shared" si="307"/>
        <v>1.5416666666278616</v>
      </c>
      <c r="V1991"/>
      <c r="W1991">
        <v>1800</v>
      </c>
      <c r="X1991"/>
    </row>
    <row r="1992" spans="1:24">
      <c r="A1992" t="s">
        <v>4770</v>
      </c>
      <c r="B1992" t="s">
        <v>5077</v>
      </c>
      <c r="C1992" t="s">
        <v>482</v>
      </c>
      <c r="D1992" t="s">
        <v>483</v>
      </c>
      <c r="E1992" t="s">
        <v>484</v>
      </c>
      <c r="F1992" t="s">
        <v>485</v>
      </c>
      <c r="G1992" t="s">
        <v>366</v>
      </c>
      <c r="H1992" t="s">
        <v>486</v>
      </c>
      <c r="I1992">
        <v>38</v>
      </c>
      <c r="J1992">
        <v>11</v>
      </c>
      <c r="K1992">
        <f t="shared" si="313"/>
        <v>32</v>
      </c>
      <c r="L1992">
        <f t="shared" si="310"/>
        <v>1997</v>
      </c>
      <c r="M1992" t="s">
        <v>5078</v>
      </c>
      <c r="N1992" s="153">
        <v>35594.477083333331</v>
      </c>
      <c r="O1992" s="153">
        <v>35594.513888888891</v>
      </c>
      <c r="P1992" s="153">
        <v>35594.568749999999</v>
      </c>
      <c r="Q1992" s="153">
        <v>35594.599305555559</v>
      </c>
      <c r="R1992" t="s">
        <v>5068</v>
      </c>
      <c r="S1992" s="215">
        <f t="shared" si="311"/>
        <v>5.486111110803904E-2</v>
      </c>
      <c r="T1992" s="215">
        <f t="shared" si="312"/>
        <v>0.12222222222771961</v>
      </c>
      <c r="U1992">
        <f t="shared" si="307"/>
        <v>0.32916666664823424</v>
      </c>
      <c r="V1992"/>
      <c r="W1992">
        <v>1800</v>
      </c>
      <c r="X1992"/>
    </row>
    <row r="1993" spans="1:24">
      <c r="A1993" t="s">
        <v>4770</v>
      </c>
      <c r="B1993" t="s">
        <v>5079</v>
      </c>
      <c r="C1993" t="s">
        <v>482</v>
      </c>
      <c r="D1993" t="s">
        <v>483</v>
      </c>
      <c r="E1993" t="s">
        <v>484</v>
      </c>
      <c r="F1993" t="s">
        <v>485</v>
      </c>
      <c r="G1993" t="s">
        <v>366</v>
      </c>
      <c r="H1993" t="s">
        <v>486</v>
      </c>
      <c r="I1993">
        <v>38</v>
      </c>
      <c r="J1993">
        <v>11</v>
      </c>
      <c r="K1993">
        <f t="shared" si="313"/>
        <v>32</v>
      </c>
      <c r="L1993">
        <f t="shared" si="310"/>
        <v>1997</v>
      </c>
      <c r="M1993" t="s">
        <v>5080</v>
      </c>
      <c r="N1993" s="153">
        <v>35593.357638888891</v>
      </c>
      <c r="O1993" s="153">
        <v>35593.396527777775</v>
      </c>
      <c r="P1993" s="153">
        <v>35593.642361111109</v>
      </c>
      <c r="Q1993" s="153">
        <v>35593.678472222222</v>
      </c>
      <c r="R1993" t="s">
        <v>5068</v>
      </c>
      <c r="S1993" s="215">
        <f t="shared" si="311"/>
        <v>0.24583333333430346</v>
      </c>
      <c r="T1993" s="215">
        <f t="shared" si="312"/>
        <v>0.32083333333139308</v>
      </c>
      <c r="U1993">
        <f t="shared" si="307"/>
        <v>1.4750000000058208</v>
      </c>
      <c r="V1993"/>
      <c r="W1993">
        <v>1800</v>
      </c>
      <c r="X1993"/>
    </row>
    <row r="1994" spans="1:24">
      <c r="A1994" t="s">
        <v>4770</v>
      </c>
      <c r="B1994" t="s">
        <v>5081</v>
      </c>
      <c r="C1994" t="s">
        <v>482</v>
      </c>
      <c r="D1994" t="s">
        <v>483</v>
      </c>
      <c r="E1994" t="s">
        <v>484</v>
      </c>
      <c r="F1994" t="s">
        <v>485</v>
      </c>
      <c r="G1994" t="s">
        <v>366</v>
      </c>
      <c r="H1994" t="s">
        <v>486</v>
      </c>
      <c r="I1994">
        <v>38</v>
      </c>
      <c r="J1994">
        <v>11</v>
      </c>
      <c r="K1994">
        <f t="shared" si="313"/>
        <v>32</v>
      </c>
      <c r="L1994">
        <f t="shared" si="310"/>
        <v>1997</v>
      </c>
      <c r="M1994" t="s">
        <v>5082</v>
      </c>
      <c r="N1994" s="153">
        <v>35592.355555555558</v>
      </c>
      <c r="O1994" s="153">
        <v>35592.405555555553</v>
      </c>
      <c r="P1994" s="153">
        <v>35592.702777777777</v>
      </c>
      <c r="Q1994" s="153">
        <v>35592.740277777775</v>
      </c>
      <c r="R1994" t="s">
        <v>5068</v>
      </c>
      <c r="S1994" s="215">
        <f t="shared" si="311"/>
        <v>0.29722222222335404</v>
      </c>
      <c r="T1994" s="215">
        <f t="shared" si="312"/>
        <v>0.38472222221753327</v>
      </c>
      <c r="U1994">
        <f t="shared" si="307"/>
        <v>1.7833333333401242</v>
      </c>
      <c r="V1994"/>
      <c r="W1994">
        <v>1800</v>
      </c>
      <c r="X1994"/>
    </row>
    <row r="1995" spans="1:24">
      <c r="A1995" t="s">
        <v>4770</v>
      </c>
      <c r="B1995" t="s">
        <v>5083</v>
      </c>
      <c r="C1995" t="s">
        <v>482</v>
      </c>
      <c r="D1995" t="s">
        <v>483</v>
      </c>
      <c r="E1995" t="s">
        <v>484</v>
      </c>
      <c r="F1995" t="s">
        <v>485</v>
      </c>
      <c r="G1995" t="s">
        <v>366</v>
      </c>
      <c r="H1995" t="s">
        <v>486</v>
      </c>
      <c r="I1995">
        <v>38</v>
      </c>
      <c r="J1995">
        <v>11</v>
      </c>
      <c r="K1995">
        <f t="shared" si="313"/>
        <v>32</v>
      </c>
      <c r="L1995">
        <f t="shared" si="310"/>
        <v>1997</v>
      </c>
      <c r="M1995" t="s">
        <v>5084</v>
      </c>
      <c r="N1995" s="153">
        <v>35591.170138888891</v>
      </c>
      <c r="O1995" s="153">
        <v>35591.25</v>
      </c>
      <c r="P1995" s="153">
        <v>35591.336805555555</v>
      </c>
      <c r="Q1995" s="153">
        <v>35591.420138888891</v>
      </c>
      <c r="R1995" t="s">
        <v>5068</v>
      </c>
      <c r="S1995" s="215">
        <f t="shared" si="311"/>
        <v>8.6805555554747116E-2</v>
      </c>
      <c r="T1995" s="215">
        <f t="shared" si="312"/>
        <v>0.25</v>
      </c>
      <c r="U1995">
        <f t="shared" si="307"/>
        <v>0.52083333332848269</v>
      </c>
      <c r="V1995"/>
      <c r="W1995">
        <v>1800</v>
      </c>
      <c r="X1995"/>
    </row>
    <row r="1996" spans="1:24">
      <c r="A1996" t="s">
        <v>4770</v>
      </c>
      <c r="B1996" t="s">
        <v>5085</v>
      </c>
      <c r="C1996" t="s">
        <v>482</v>
      </c>
      <c r="D1996" t="s">
        <v>483</v>
      </c>
      <c r="E1996" t="s">
        <v>484</v>
      </c>
      <c r="F1996" t="s">
        <v>485</v>
      </c>
      <c r="G1996" t="s">
        <v>366</v>
      </c>
      <c r="H1996" t="s">
        <v>486</v>
      </c>
      <c r="I1996">
        <v>38</v>
      </c>
      <c r="J1996">
        <v>11</v>
      </c>
      <c r="K1996">
        <f t="shared" si="313"/>
        <v>32</v>
      </c>
      <c r="L1996">
        <f t="shared" si="310"/>
        <v>1997</v>
      </c>
      <c r="M1996" t="s">
        <v>5086</v>
      </c>
      <c r="N1996" s="153">
        <v>35591.097222222219</v>
      </c>
      <c r="O1996" s="153">
        <v>35591.10833333333</v>
      </c>
      <c r="P1996" s="153">
        <v>35591.114583333336</v>
      </c>
      <c r="Q1996" s="153">
        <v>35591.125</v>
      </c>
      <c r="R1996" t="s">
        <v>8</v>
      </c>
      <c r="S1996" s="215">
        <f t="shared" si="311"/>
        <v>6.2500000058207661E-3</v>
      </c>
      <c r="T1996" s="215">
        <f t="shared" si="312"/>
        <v>2.7777777781011537E-2</v>
      </c>
      <c r="U1996">
        <f t="shared" si="307"/>
        <v>3.7500000034924597E-2</v>
      </c>
      <c r="V1996"/>
      <c r="W1996"/>
      <c r="X1996" t="s">
        <v>5087</v>
      </c>
    </row>
    <row r="1997" spans="1:24">
      <c r="A1997" t="s">
        <v>4770</v>
      </c>
      <c r="B1997" t="s">
        <v>5088</v>
      </c>
      <c r="C1997" t="s">
        <v>482</v>
      </c>
      <c r="D1997" t="s">
        <v>483</v>
      </c>
      <c r="E1997" t="s">
        <v>484</v>
      </c>
      <c r="F1997" t="s">
        <v>485</v>
      </c>
      <c r="G1997" t="s">
        <v>366</v>
      </c>
      <c r="H1997" t="s">
        <v>486</v>
      </c>
      <c r="I1997">
        <v>38</v>
      </c>
      <c r="J1997">
        <v>11</v>
      </c>
      <c r="K1997">
        <f t="shared" si="313"/>
        <v>32</v>
      </c>
      <c r="L1997">
        <f t="shared" si="310"/>
        <v>1997</v>
      </c>
      <c r="M1997" t="s">
        <v>5089</v>
      </c>
      <c r="N1997" s="153">
        <v>35590.103472222225</v>
      </c>
      <c r="O1997" s="153">
        <v>35590.137499999997</v>
      </c>
      <c r="P1997" s="153">
        <v>35590.232638888891</v>
      </c>
      <c r="Q1997" s="153">
        <v>35590.265277777777</v>
      </c>
      <c r="R1997" t="s">
        <v>5068</v>
      </c>
      <c r="S1997" s="215">
        <f t="shared" si="311"/>
        <v>9.5138888893416151E-2</v>
      </c>
      <c r="T1997" s="215">
        <f t="shared" si="312"/>
        <v>0.16180555555183673</v>
      </c>
      <c r="U1997">
        <f t="shared" si="307"/>
        <v>0.57083333336049691</v>
      </c>
      <c r="V1997"/>
      <c r="W1997">
        <v>1800</v>
      </c>
      <c r="X1997"/>
    </row>
    <row r="1998" spans="1:24">
      <c r="A1998" t="s">
        <v>4770</v>
      </c>
      <c r="B1998" t="s">
        <v>5090</v>
      </c>
      <c r="C1998" t="s">
        <v>478</v>
      </c>
      <c r="D1998" t="s">
        <v>466</v>
      </c>
      <c r="E1998" t="s">
        <v>479</v>
      </c>
      <c r="F1998" t="s">
        <v>480</v>
      </c>
      <c r="G1998" t="s">
        <v>340</v>
      </c>
      <c r="H1998" t="s">
        <v>481</v>
      </c>
      <c r="I1998">
        <v>25.8</v>
      </c>
      <c r="J1998">
        <v>133.5</v>
      </c>
      <c r="K1998">
        <f t="shared" si="313"/>
        <v>53</v>
      </c>
      <c r="L1998">
        <f t="shared" si="310"/>
        <v>1997</v>
      </c>
      <c r="M1998" t="s">
        <v>5091</v>
      </c>
      <c r="N1998" s="153">
        <v>35543.375</v>
      </c>
      <c r="O1998" s="153">
        <v>35543.5625</v>
      </c>
      <c r="P1998" s="153">
        <v>35546.6875</v>
      </c>
      <c r="Q1998" s="153">
        <v>35546.85833333333</v>
      </c>
      <c r="R1998" t="s">
        <v>4746</v>
      </c>
      <c r="S1998" s="215">
        <f t="shared" si="311"/>
        <v>3.125</v>
      </c>
      <c r="T1998" s="215">
        <f t="shared" si="312"/>
        <v>3.4833333333299379</v>
      </c>
      <c r="U1998">
        <f t="shared" si="307"/>
        <v>18.75</v>
      </c>
      <c r="V1998"/>
      <c r="W1998">
        <v>4200</v>
      </c>
      <c r="X1998"/>
    </row>
    <row r="1999" spans="1:24">
      <c r="A1999" t="s">
        <v>4770</v>
      </c>
      <c r="B1999" t="s">
        <v>5092</v>
      </c>
      <c r="C1999" t="s">
        <v>478</v>
      </c>
      <c r="D1999" t="s">
        <v>466</v>
      </c>
      <c r="E1999" t="s">
        <v>479</v>
      </c>
      <c r="F1999" t="s">
        <v>480</v>
      </c>
      <c r="G1999" t="s">
        <v>340</v>
      </c>
      <c r="H1999" t="s">
        <v>481</v>
      </c>
      <c r="I1999">
        <v>25.8</v>
      </c>
      <c r="J1999">
        <v>133.5</v>
      </c>
      <c r="K1999">
        <f t="shared" si="313"/>
        <v>53</v>
      </c>
      <c r="L1999">
        <f t="shared" si="310"/>
        <v>1997</v>
      </c>
      <c r="M1999" t="s">
        <v>5093</v>
      </c>
      <c r="N1999" s="153">
        <v>35536.004166666666</v>
      </c>
      <c r="O1999" s="153">
        <v>35536.776388888888</v>
      </c>
      <c r="P1999" s="153">
        <v>35538.020138888889</v>
      </c>
      <c r="Q1999" s="153">
        <v>35538.165972222225</v>
      </c>
      <c r="R1999" t="s">
        <v>4746</v>
      </c>
      <c r="S1999" s="215">
        <f t="shared" si="311"/>
        <v>1.2437500000014552</v>
      </c>
      <c r="T1999" s="215">
        <f t="shared" si="312"/>
        <v>2.1618055555591127</v>
      </c>
      <c r="U1999">
        <f t="shared" si="307"/>
        <v>7.4625000000087311</v>
      </c>
      <c r="V1999"/>
      <c r="W1999">
        <v>4200</v>
      </c>
      <c r="X1999"/>
    </row>
    <row r="2000" spans="1:24">
      <c r="A2000" t="s">
        <v>4770</v>
      </c>
      <c r="B2000" t="s">
        <v>5094</v>
      </c>
      <c r="C2000" t="s">
        <v>478</v>
      </c>
      <c r="D2000" t="s">
        <v>466</v>
      </c>
      <c r="E2000" t="s">
        <v>479</v>
      </c>
      <c r="F2000" t="s">
        <v>480</v>
      </c>
      <c r="G2000" t="s">
        <v>340</v>
      </c>
      <c r="H2000" t="s">
        <v>481</v>
      </c>
      <c r="I2000">
        <v>25.8</v>
      </c>
      <c r="J2000">
        <v>133.5</v>
      </c>
      <c r="K2000">
        <f t="shared" si="313"/>
        <v>53</v>
      </c>
      <c r="L2000">
        <f t="shared" si="310"/>
        <v>1997</v>
      </c>
      <c r="M2000" t="s">
        <v>5095</v>
      </c>
      <c r="N2000" s="153">
        <v>35531.943055555559</v>
      </c>
      <c r="O2000" s="153">
        <v>35532.100694444445</v>
      </c>
      <c r="P2000" s="153">
        <v>35535.058333333334</v>
      </c>
      <c r="Q2000" s="153">
        <v>35535.198611111111</v>
      </c>
      <c r="R2000" t="s">
        <v>4746</v>
      </c>
      <c r="S2000" s="215">
        <f t="shared" si="311"/>
        <v>2.9576388888890506</v>
      </c>
      <c r="T2000" s="215">
        <f t="shared" si="312"/>
        <v>3.2555555555518367</v>
      </c>
      <c r="U2000">
        <f t="shared" si="307"/>
        <v>17.745833333334303</v>
      </c>
      <c r="V2000"/>
      <c r="W2000">
        <v>4200</v>
      </c>
      <c r="X2000"/>
    </row>
    <row r="2001" spans="1:24">
      <c r="A2001" t="s">
        <v>4770</v>
      </c>
      <c r="B2001" t="s">
        <v>5096</v>
      </c>
      <c r="C2001" t="s">
        <v>478</v>
      </c>
      <c r="D2001" t="s">
        <v>466</v>
      </c>
      <c r="E2001" t="s">
        <v>479</v>
      </c>
      <c r="F2001" t="s">
        <v>480</v>
      </c>
      <c r="G2001" t="s">
        <v>340</v>
      </c>
      <c r="H2001" t="s">
        <v>481</v>
      </c>
      <c r="I2001">
        <v>25.8</v>
      </c>
      <c r="J2001">
        <v>133.5</v>
      </c>
      <c r="K2001">
        <f t="shared" si="313"/>
        <v>53</v>
      </c>
      <c r="L2001">
        <f>YEAR(N2000)</f>
        <v>1997</v>
      </c>
      <c r="M2001" t="s">
        <v>5097</v>
      </c>
      <c r="N2001" s="153">
        <v>35530.268750000003</v>
      </c>
      <c r="O2001" s="153">
        <v>35530.446527777778</v>
      </c>
      <c r="P2001" s="153">
        <v>35531.71875</v>
      </c>
      <c r="Q2001" s="153">
        <v>35531.755555555559</v>
      </c>
      <c r="R2001" t="s">
        <v>4746</v>
      </c>
      <c r="S2001" s="215">
        <f t="shared" si="311"/>
        <v>1.2722222222218988</v>
      </c>
      <c r="T2001" s="215">
        <f t="shared" si="312"/>
        <v>1.4868055555562023</v>
      </c>
      <c r="U2001">
        <f t="shared" si="307"/>
        <v>7.6333333333313931</v>
      </c>
      <c r="V2001"/>
      <c r="W2001">
        <v>4200</v>
      </c>
      <c r="X2001"/>
    </row>
    <row r="2002" spans="1:24">
      <c r="A2002" t="s">
        <v>4770</v>
      </c>
      <c r="B2002" t="s">
        <v>5098</v>
      </c>
      <c r="C2002" t="s">
        <v>473</v>
      </c>
      <c r="D2002" t="s">
        <v>466</v>
      </c>
      <c r="E2002" t="s">
        <v>474</v>
      </c>
      <c r="F2002" t="s">
        <v>475</v>
      </c>
      <c r="G2002" t="s">
        <v>340</v>
      </c>
      <c r="H2002" t="s">
        <v>476</v>
      </c>
      <c r="I2002">
        <v>20</v>
      </c>
      <c r="J2002">
        <v>147</v>
      </c>
      <c r="K2002">
        <f t="shared" si="313"/>
        <v>55</v>
      </c>
      <c r="L2002">
        <f t="shared" ref="L2002:L2065" si="314">YEAR(N2002)</f>
        <v>1997</v>
      </c>
      <c r="M2002" t="s">
        <v>5099</v>
      </c>
      <c r="N2002" s="153">
        <v>35482.385416666664</v>
      </c>
      <c r="O2002" s="153">
        <v>35482.512499999997</v>
      </c>
      <c r="P2002" s="153">
        <v>35482.795138888891</v>
      </c>
      <c r="Q2002" s="153">
        <v>35482.939583333333</v>
      </c>
      <c r="R2002" t="s">
        <v>5100</v>
      </c>
      <c r="S2002" s="215">
        <f t="shared" si="311"/>
        <v>0.28263888889341615</v>
      </c>
      <c r="T2002" s="215">
        <f t="shared" si="312"/>
        <v>0.55416666666860692</v>
      </c>
      <c r="U2002">
        <f t="shared" si="307"/>
        <v>1.6958333333604969</v>
      </c>
      <c r="V2002"/>
      <c r="W2002">
        <v>3500</v>
      </c>
      <c r="X2002"/>
    </row>
    <row r="2003" spans="1:24">
      <c r="A2003" t="s">
        <v>4770</v>
      </c>
      <c r="B2003" t="s">
        <v>5101</v>
      </c>
      <c r="C2003" t="s">
        <v>473</v>
      </c>
      <c r="D2003" t="s">
        <v>466</v>
      </c>
      <c r="E2003" t="s">
        <v>474</v>
      </c>
      <c r="F2003" t="s">
        <v>475</v>
      </c>
      <c r="G2003" t="s">
        <v>340</v>
      </c>
      <c r="H2003" t="s">
        <v>476</v>
      </c>
      <c r="I2003">
        <v>20</v>
      </c>
      <c r="J2003">
        <v>147</v>
      </c>
      <c r="K2003">
        <f t="shared" si="313"/>
        <v>55</v>
      </c>
      <c r="L2003">
        <f t="shared" si="314"/>
        <v>1997</v>
      </c>
      <c r="M2003" t="s">
        <v>5102</v>
      </c>
      <c r="N2003" s="153">
        <v>35478.322916666664</v>
      </c>
      <c r="O2003" s="153">
        <v>35478.460416666669</v>
      </c>
      <c r="P2003" s="153">
        <v>35478.582638888889</v>
      </c>
      <c r="Q2003" s="153">
        <v>35478.729166666664</v>
      </c>
      <c r="R2003" t="s">
        <v>5103</v>
      </c>
      <c r="S2003" s="215">
        <f t="shared" si="311"/>
        <v>0.12222222222044365</v>
      </c>
      <c r="T2003" s="215">
        <f t="shared" si="312"/>
        <v>0.40625</v>
      </c>
      <c r="U2003">
        <f t="shared" si="307"/>
        <v>0.73333333332266193</v>
      </c>
      <c r="V2003"/>
      <c r="W2003">
        <v>3500</v>
      </c>
      <c r="X2003" t="s">
        <v>5104</v>
      </c>
    </row>
    <row r="2004" spans="1:24">
      <c r="A2004" t="s">
        <v>4770</v>
      </c>
      <c r="B2004" t="s">
        <v>5105</v>
      </c>
      <c r="C2004" t="s">
        <v>473</v>
      </c>
      <c r="D2004" t="s">
        <v>466</v>
      </c>
      <c r="E2004" t="s">
        <v>474</v>
      </c>
      <c r="F2004" t="s">
        <v>475</v>
      </c>
      <c r="G2004" t="s">
        <v>340</v>
      </c>
      <c r="H2004" t="s">
        <v>476</v>
      </c>
      <c r="I2004">
        <v>20</v>
      </c>
      <c r="J2004">
        <v>147</v>
      </c>
      <c r="K2004">
        <f t="shared" si="313"/>
        <v>55</v>
      </c>
      <c r="L2004">
        <f t="shared" si="314"/>
        <v>1997</v>
      </c>
      <c r="M2004" t="s">
        <v>5106</v>
      </c>
      <c r="N2004" s="153">
        <v>35475.351388888892</v>
      </c>
      <c r="O2004" s="153">
        <v>35475.489583333336</v>
      </c>
      <c r="P2004" s="153">
        <v>35476.10833333333</v>
      </c>
      <c r="Q2004" s="153">
        <v>35476.218055555553</v>
      </c>
      <c r="R2004" t="s">
        <v>5103</v>
      </c>
      <c r="S2004" s="215">
        <f t="shared" si="311"/>
        <v>0.61874999999417923</v>
      </c>
      <c r="T2004" s="215">
        <f t="shared" si="312"/>
        <v>0.86666666666133096</v>
      </c>
      <c r="U2004">
        <f t="shared" si="307"/>
        <v>3.7124999999650754</v>
      </c>
      <c r="V2004"/>
      <c r="W2004">
        <v>3500</v>
      </c>
      <c r="X2004"/>
    </row>
    <row r="2005" spans="1:24">
      <c r="A2005" t="s">
        <v>4770</v>
      </c>
      <c r="B2005" t="s">
        <v>5107</v>
      </c>
      <c r="C2005" t="s">
        <v>473</v>
      </c>
      <c r="D2005" t="s">
        <v>466</v>
      </c>
      <c r="E2005" t="s">
        <v>474</v>
      </c>
      <c r="F2005" t="s">
        <v>475</v>
      </c>
      <c r="G2005" t="s">
        <v>340</v>
      </c>
      <c r="H2005" t="s">
        <v>476</v>
      </c>
      <c r="I2005">
        <v>20</v>
      </c>
      <c r="J2005">
        <v>147</v>
      </c>
      <c r="K2005">
        <f t="shared" si="313"/>
        <v>55</v>
      </c>
      <c r="L2005">
        <f t="shared" si="314"/>
        <v>1997</v>
      </c>
      <c r="M2005" t="s">
        <v>5108</v>
      </c>
      <c r="N2005" s="153">
        <v>35473.015277777777</v>
      </c>
      <c r="O2005" s="153">
        <v>35473.188888888886</v>
      </c>
      <c r="P2005" s="153">
        <v>35474.607638888891</v>
      </c>
      <c r="Q2005" s="153">
        <v>35474.729166666664</v>
      </c>
      <c r="R2005" t="s">
        <v>5103</v>
      </c>
      <c r="S2005" s="215">
        <f t="shared" si="311"/>
        <v>1.4187500000043656</v>
      </c>
      <c r="T2005" s="215">
        <f t="shared" si="312"/>
        <v>1.7138888888875954</v>
      </c>
      <c r="U2005">
        <f t="shared" si="307"/>
        <v>8.5125000000261934</v>
      </c>
      <c r="V2005"/>
      <c r="W2005">
        <v>3500</v>
      </c>
      <c r="X2005"/>
    </row>
    <row r="2006" spans="1:24">
      <c r="A2006" t="s">
        <v>4770</v>
      </c>
      <c r="B2006" t="s">
        <v>5109</v>
      </c>
      <c r="C2006" t="s">
        <v>473</v>
      </c>
      <c r="D2006" t="s">
        <v>466</v>
      </c>
      <c r="E2006" t="s">
        <v>474</v>
      </c>
      <c r="F2006" t="s">
        <v>475</v>
      </c>
      <c r="G2006" t="s">
        <v>340</v>
      </c>
      <c r="H2006" t="s">
        <v>476</v>
      </c>
      <c r="I2006">
        <v>20</v>
      </c>
      <c r="J2006">
        <v>147</v>
      </c>
      <c r="K2006">
        <f t="shared" si="313"/>
        <v>55</v>
      </c>
      <c r="L2006">
        <f t="shared" si="314"/>
        <v>1997</v>
      </c>
      <c r="M2006" t="s">
        <v>5110</v>
      </c>
      <c r="N2006" s="153">
        <v>35470.988194444442</v>
      </c>
      <c r="O2006" s="153">
        <v>35471.135416666664</v>
      </c>
      <c r="P2006" s="153">
        <v>35471.554861111108</v>
      </c>
      <c r="Q2006" s="153">
        <v>35471.69027777778</v>
      </c>
      <c r="R2006" t="s">
        <v>5103</v>
      </c>
      <c r="S2006" s="215">
        <f t="shared" si="311"/>
        <v>0.41944444444379769</v>
      </c>
      <c r="T2006" s="215">
        <f t="shared" si="312"/>
        <v>0.70208333333721384</v>
      </c>
      <c r="U2006">
        <f t="shared" ref="U2006:U2069" si="315">((VALUE(S2006)) * 24) * 0.25</f>
        <v>2.5166666666627862</v>
      </c>
      <c r="V2006"/>
      <c r="W2006">
        <v>3500</v>
      </c>
      <c r="X2006"/>
    </row>
    <row r="2007" spans="1:24">
      <c r="A2007" t="s">
        <v>4770</v>
      </c>
      <c r="B2007" t="s">
        <v>5111</v>
      </c>
      <c r="C2007" t="s">
        <v>473</v>
      </c>
      <c r="D2007" t="s">
        <v>466</v>
      </c>
      <c r="E2007" t="s">
        <v>474</v>
      </c>
      <c r="F2007" t="s">
        <v>475</v>
      </c>
      <c r="G2007" t="s">
        <v>340</v>
      </c>
      <c r="H2007" t="s">
        <v>476</v>
      </c>
      <c r="I2007">
        <v>20</v>
      </c>
      <c r="J2007">
        <v>147</v>
      </c>
      <c r="K2007">
        <f t="shared" si="313"/>
        <v>55</v>
      </c>
      <c r="L2007">
        <f t="shared" si="314"/>
        <v>1997</v>
      </c>
      <c r="M2007" t="s">
        <v>5112</v>
      </c>
      <c r="N2007" s="153">
        <v>35469.561111111114</v>
      </c>
      <c r="O2007" s="153">
        <v>35469.586111111108</v>
      </c>
      <c r="P2007" s="153">
        <v>35469.595833333333</v>
      </c>
      <c r="Q2007" s="153">
        <v>35469.655555555553</v>
      </c>
      <c r="R2007" t="s">
        <v>5103</v>
      </c>
      <c r="S2007" s="215">
        <f t="shared" si="311"/>
        <v>9.7222222248092294E-3</v>
      </c>
      <c r="T2007" s="215">
        <f t="shared" si="312"/>
        <v>9.4444444439432118E-2</v>
      </c>
      <c r="U2007">
        <f t="shared" si="315"/>
        <v>5.8333333348855376E-2</v>
      </c>
      <c r="V2007"/>
      <c r="W2007" t="s">
        <v>395</v>
      </c>
      <c r="X2007" t="s">
        <v>5104</v>
      </c>
    </row>
    <row r="2008" spans="1:24">
      <c r="A2008" t="s">
        <v>4770</v>
      </c>
      <c r="B2008" t="s">
        <v>5113</v>
      </c>
      <c r="C2008" t="s">
        <v>473</v>
      </c>
      <c r="D2008" t="s">
        <v>466</v>
      </c>
      <c r="E2008" t="s">
        <v>474</v>
      </c>
      <c r="F2008" t="s">
        <v>475</v>
      </c>
      <c r="G2008" t="s">
        <v>340</v>
      </c>
      <c r="H2008" t="s">
        <v>476</v>
      </c>
      <c r="I2008">
        <v>20</v>
      </c>
      <c r="J2008">
        <v>147</v>
      </c>
      <c r="K2008">
        <f t="shared" si="313"/>
        <v>55</v>
      </c>
      <c r="L2008">
        <f t="shared" si="314"/>
        <v>1997</v>
      </c>
      <c r="M2008" t="s">
        <v>5114</v>
      </c>
      <c r="N2008" s="153">
        <v>35466.931944444441</v>
      </c>
      <c r="O2008" s="153">
        <v>35467.076388888891</v>
      </c>
      <c r="P2008" s="153">
        <v>35467.354166666664</v>
      </c>
      <c r="Q2008" s="153">
        <v>35467.475694444445</v>
      </c>
      <c r="R2008" t="s">
        <v>5103</v>
      </c>
      <c r="S2008" s="215">
        <f t="shared" si="311"/>
        <v>0.27777777777373558</v>
      </c>
      <c r="T2008" s="215">
        <f t="shared" si="312"/>
        <v>0.54375000000436557</v>
      </c>
      <c r="U2008">
        <f t="shared" si="315"/>
        <v>1.6666666666424135</v>
      </c>
      <c r="V2008"/>
      <c r="W2008">
        <v>3500</v>
      </c>
      <c r="X2008"/>
    </row>
    <row r="2009" spans="1:24">
      <c r="A2009" t="s">
        <v>4770</v>
      </c>
      <c r="B2009" t="s">
        <v>5115</v>
      </c>
      <c r="C2009" t="s">
        <v>473</v>
      </c>
      <c r="D2009" t="s">
        <v>466</v>
      </c>
      <c r="E2009" t="s">
        <v>474</v>
      </c>
      <c r="F2009" t="s">
        <v>475</v>
      </c>
      <c r="G2009" t="s">
        <v>340</v>
      </c>
      <c r="H2009" t="s">
        <v>476</v>
      </c>
      <c r="I2009">
        <v>20</v>
      </c>
      <c r="J2009">
        <v>147</v>
      </c>
      <c r="K2009">
        <f t="shared" si="313"/>
        <v>55</v>
      </c>
      <c r="L2009">
        <f t="shared" si="314"/>
        <v>1997</v>
      </c>
      <c r="M2009" t="s">
        <v>5116</v>
      </c>
      <c r="N2009" s="153">
        <v>35464.825694444444</v>
      </c>
      <c r="O2009" s="153">
        <v>35464.92291666667</v>
      </c>
      <c r="P2009" s="153">
        <v>35465.072916666664</v>
      </c>
      <c r="Q2009" s="153">
        <v>35465.211111111108</v>
      </c>
      <c r="R2009" t="s">
        <v>3611</v>
      </c>
      <c r="S2009" s="215">
        <f t="shared" si="311"/>
        <v>0.14999999999417923</v>
      </c>
      <c r="T2009" s="215">
        <f t="shared" si="312"/>
        <v>0.38541666666424135</v>
      </c>
      <c r="U2009">
        <f t="shared" si="315"/>
        <v>0.8999999999650754</v>
      </c>
      <c r="V2009"/>
      <c r="W2009">
        <v>3500</v>
      </c>
      <c r="X2009" t="s">
        <v>5104</v>
      </c>
    </row>
    <row r="2010" spans="1:24">
      <c r="A2010" t="s">
        <v>4770</v>
      </c>
      <c r="B2010" t="s">
        <v>5117</v>
      </c>
      <c r="C2010" t="s">
        <v>473</v>
      </c>
      <c r="D2010" t="s">
        <v>466</v>
      </c>
      <c r="E2010" t="s">
        <v>474</v>
      </c>
      <c r="F2010" t="s">
        <v>475</v>
      </c>
      <c r="G2010" t="s">
        <v>340</v>
      </c>
      <c r="H2010" t="s">
        <v>476</v>
      </c>
      <c r="I2010">
        <v>20</v>
      </c>
      <c r="J2010">
        <v>147</v>
      </c>
      <c r="K2010">
        <f t="shared" si="313"/>
        <v>55</v>
      </c>
      <c r="L2010">
        <f t="shared" si="314"/>
        <v>1997</v>
      </c>
      <c r="M2010" t="s">
        <v>5118</v>
      </c>
      <c r="N2010" s="153">
        <v>35464.503472222219</v>
      </c>
      <c r="O2010" s="153">
        <v>35464.621527777781</v>
      </c>
      <c r="P2010" s="153">
        <v>35464.65625</v>
      </c>
      <c r="Q2010" s="153">
        <v>35464.745138888888</v>
      </c>
      <c r="R2010" t="s">
        <v>3611</v>
      </c>
      <c r="S2010" s="215">
        <f t="shared" si="311"/>
        <v>3.4722222218988463E-2</v>
      </c>
      <c r="T2010" s="215">
        <f t="shared" si="312"/>
        <v>0.24166666666860692</v>
      </c>
      <c r="U2010">
        <f t="shared" si="315"/>
        <v>0.20833333331393078</v>
      </c>
      <c r="V2010"/>
      <c r="W2010" t="s">
        <v>395</v>
      </c>
      <c r="X2010" t="s">
        <v>5104</v>
      </c>
    </row>
    <row r="2011" spans="1:24">
      <c r="A2011" t="s">
        <v>4770</v>
      </c>
      <c r="B2011" t="s">
        <v>5119</v>
      </c>
      <c r="C2011" t="s">
        <v>4754</v>
      </c>
      <c r="D2011" t="s">
        <v>231</v>
      </c>
      <c r="E2011" t="s">
        <v>470</v>
      </c>
      <c r="F2011" t="s">
        <v>471</v>
      </c>
      <c r="G2011" t="s">
        <v>258</v>
      </c>
      <c r="H2011" t="s">
        <v>472</v>
      </c>
      <c r="I2011">
        <v>-17</v>
      </c>
      <c r="J2011">
        <v>-113</v>
      </c>
      <c r="K2011">
        <f t="shared" si="313"/>
        <v>12</v>
      </c>
      <c r="L2011">
        <f t="shared" si="314"/>
        <v>1996</v>
      </c>
      <c r="M2011" t="s">
        <v>5120</v>
      </c>
      <c r="N2011" s="153">
        <v>35389.399305555555</v>
      </c>
      <c r="O2011" s="153">
        <v>35389.576388888891</v>
      </c>
      <c r="P2011" s="153">
        <v>35389.576388888891</v>
      </c>
      <c r="Q2011" s="153">
        <v>35389.626388888886</v>
      </c>
      <c r="R2011" t="s">
        <v>5121</v>
      </c>
      <c r="S2011" s="215">
        <f t="shared" si="311"/>
        <v>0</v>
      </c>
      <c r="T2011" s="215">
        <f t="shared" si="312"/>
        <v>0.22708333333139308</v>
      </c>
      <c r="U2011">
        <f t="shared" si="315"/>
        <v>0</v>
      </c>
      <c r="V2011"/>
      <c r="W2011">
        <v>2500</v>
      </c>
      <c r="X2011" t="s">
        <v>5122</v>
      </c>
    </row>
    <row r="2012" spans="1:24">
      <c r="A2012" t="s">
        <v>4770</v>
      </c>
      <c r="B2012" t="s">
        <v>5123</v>
      </c>
      <c r="C2012" t="s">
        <v>4754</v>
      </c>
      <c r="D2012" t="s">
        <v>231</v>
      </c>
      <c r="E2012" t="s">
        <v>470</v>
      </c>
      <c r="F2012" t="s">
        <v>471</v>
      </c>
      <c r="G2012" t="s">
        <v>258</v>
      </c>
      <c r="H2012" t="s">
        <v>472</v>
      </c>
      <c r="I2012">
        <v>-17</v>
      </c>
      <c r="J2012">
        <v>-113</v>
      </c>
      <c r="K2012">
        <f t="shared" si="313"/>
        <v>12</v>
      </c>
      <c r="L2012">
        <f t="shared" si="314"/>
        <v>1996</v>
      </c>
      <c r="M2012" t="s">
        <v>5124</v>
      </c>
      <c r="N2012" s="153">
        <v>35388.938194444447</v>
      </c>
      <c r="O2012" s="153">
        <v>35389.041666666664</v>
      </c>
      <c r="P2012" s="153">
        <v>35389.041666666664</v>
      </c>
      <c r="Q2012" s="153">
        <v>35389.113194444442</v>
      </c>
      <c r="R2012" t="s">
        <v>5125</v>
      </c>
      <c r="S2012" s="215">
        <f t="shared" si="311"/>
        <v>0</v>
      </c>
      <c r="T2012" s="215">
        <f t="shared" si="312"/>
        <v>0.17499999999563443</v>
      </c>
      <c r="U2012">
        <f t="shared" si="315"/>
        <v>0</v>
      </c>
      <c r="V2012"/>
      <c r="W2012">
        <v>2500</v>
      </c>
      <c r="X2012" t="s">
        <v>5126</v>
      </c>
    </row>
    <row r="2013" spans="1:24">
      <c r="A2013" t="s">
        <v>4770</v>
      </c>
      <c r="B2013" t="s">
        <v>5127</v>
      </c>
      <c r="C2013" t="s">
        <v>465</v>
      </c>
      <c r="D2013" t="s">
        <v>466</v>
      </c>
      <c r="E2013" t="s">
        <v>467</v>
      </c>
      <c r="F2013" t="s">
        <v>468</v>
      </c>
      <c r="G2013" t="s">
        <v>273</v>
      </c>
      <c r="H2013" t="s">
        <v>292</v>
      </c>
      <c r="I2013">
        <v>46</v>
      </c>
      <c r="J2013">
        <v>-129</v>
      </c>
      <c r="K2013">
        <f t="shared" si="313"/>
        <v>9</v>
      </c>
      <c r="L2013">
        <f t="shared" si="314"/>
        <v>1996</v>
      </c>
      <c r="M2013" t="s">
        <v>5128</v>
      </c>
      <c r="N2013" s="153">
        <v>35324.870833333334</v>
      </c>
      <c r="O2013" s="153">
        <v>35325</v>
      </c>
      <c r="P2013" s="153">
        <v>35326.575694444444</v>
      </c>
      <c r="Q2013" s="153">
        <v>35326.729166666664</v>
      </c>
      <c r="R2013" t="s">
        <v>5129</v>
      </c>
      <c r="S2013" s="215">
        <f t="shared" si="311"/>
        <v>1.5756944444437977</v>
      </c>
      <c r="T2013" s="215">
        <f t="shared" si="312"/>
        <v>1.8583333333299379</v>
      </c>
      <c r="U2013">
        <f t="shared" si="315"/>
        <v>9.4541666666627862</v>
      </c>
      <c r="V2013"/>
      <c r="W2013">
        <v>2210</v>
      </c>
      <c r="X2013"/>
    </row>
    <row r="2014" spans="1:24">
      <c r="A2014" t="s">
        <v>4770</v>
      </c>
      <c r="B2014" t="s">
        <v>5130</v>
      </c>
      <c r="C2014" t="s">
        <v>465</v>
      </c>
      <c r="D2014" t="s">
        <v>466</v>
      </c>
      <c r="E2014" t="s">
        <v>467</v>
      </c>
      <c r="F2014" t="s">
        <v>468</v>
      </c>
      <c r="G2014" t="s">
        <v>273</v>
      </c>
      <c r="H2014" t="s">
        <v>292</v>
      </c>
      <c r="I2014">
        <v>46</v>
      </c>
      <c r="J2014">
        <v>-129</v>
      </c>
      <c r="K2014">
        <f t="shared" si="313"/>
        <v>9</v>
      </c>
      <c r="L2014">
        <f t="shared" si="314"/>
        <v>1996</v>
      </c>
      <c r="M2014" t="s">
        <v>5131</v>
      </c>
      <c r="N2014" s="153">
        <v>35324.170138888891</v>
      </c>
      <c r="O2014" s="153">
        <v>35324.333333333336</v>
      </c>
      <c r="P2014" s="153">
        <v>35324.333333333336</v>
      </c>
      <c r="Q2014" s="153">
        <v>35324.544444444444</v>
      </c>
      <c r="R2014" t="s">
        <v>5129</v>
      </c>
      <c r="S2014" s="215">
        <f t="shared" si="311"/>
        <v>0</v>
      </c>
      <c r="T2014" s="215">
        <f t="shared" si="312"/>
        <v>0.37430555555329192</v>
      </c>
      <c r="U2014">
        <f t="shared" si="315"/>
        <v>0</v>
      </c>
      <c r="V2014"/>
      <c r="W2014"/>
      <c r="X2014" t="s">
        <v>5132</v>
      </c>
    </row>
    <row r="2015" spans="1:24">
      <c r="A2015" t="s">
        <v>4770</v>
      </c>
      <c r="B2015" t="s">
        <v>5133</v>
      </c>
      <c r="C2015" t="s">
        <v>465</v>
      </c>
      <c r="D2015" t="s">
        <v>466</v>
      </c>
      <c r="E2015" t="s">
        <v>467</v>
      </c>
      <c r="F2015" t="s">
        <v>468</v>
      </c>
      <c r="G2015" t="s">
        <v>273</v>
      </c>
      <c r="H2015" t="s">
        <v>292</v>
      </c>
      <c r="I2015">
        <v>46</v>
      </c>
      <c r="J2015">
        <v>-129</v>
      </c>
      <c r="K2015">
        <f t="shared" si="313"/>
        <v>9</v>
      </c>
      <c r="L2015">
        <f t="shared" si="314"/>
        <v>1996</v>
      </c>
      <c r="M2015" t="s">
        <v>5134</v>
      </c>
      <c r="N2015" s="153">
        <v>35320.651388888888</v>
      </c>
      <c r="O2015" s="153">
        <v>35320.745138888888</v>
      </c>
      <c r="P2015" s="153">
        <v>35322.109722222223</v>
      </c>
      <c r="Q2015" s="153">
        <v>35322.263888888891</v>
      </c>
      <c r="R2015" t="s">
        <v>5135</v>
      </c>
      <c r="S2015" s="215">
        <f t="shared" si="311"/>
        <v>1.3645833333357587</v>
      </c>
      <c r="T2015" s="215">
        <f t="shared" si="312"/>
        <v>1.6125000000029104</v>
      </c>
      <c r="U2015">
        <f t="shared" si="315"/>
        <v>8.1875000000145519</v>
      </c>
      <c r="V2015"/>
      <c r="W2015">
        <v>2210</v>
      </c>
      <c r="X2015"/>
    </row>
    <row r="2016" spans="1:24">
      <c r="A2016" t="s">
        <v>4770</v>
      </c>
      <c r="B2016" t="s">
        <v>5136</v>
      </c>
      <c r="C2016" t="s">
        <v>465</v>
      </c>
      <c r="D2016" t="s">
        <v>466</v>
      </c>
      <c r="E2016" t="s">
        <v>467</v>
      </c>
      <c r="F2016" t="s">
        <v>468</v>
      </c>
      <c r="G2016" t="s">
        <v>273</v>
      </c>
      <c r="H2016" t="s">
        <v>292</v>
      </c>
      <c r="I2016">
        <v>46</v>
      </c>
      <c r="J2016">
        <v>-129</v>
      </c>
      <c r="K2016">
        <f t="shared" si="313"/>
        <v>9</v>
      </c>
      <c r="L2016">
        <f t="shared" si="314"/>
        <v>1996</v>
      </c>
      <c r="M2016" t="s">
        <v>5137</v>
      </c>
      <c r="N2016" s="153">
        <v>35318.227083333331</v>
      </c>
      <c r="O2016" s="153">
        <v>35318.340277777781</v>
      </c>
      <c r="P2016" s="153">
        <v>35319.897916666669</v>
      </c>
      <c r="Q2016" s="153">
        <v>35319.989583333336</v>
      </c>
      <c r="R2016" t="s">
        <v>5135</v>
      </c>
      <c r="S2016" s="215">
        <f t="shared" si="311"/>
        <v>1.5576388888875954</v>
      </c>
      <c r="T2016" s="215">
        <f t="shared" si="312"/>
        <v>1.7625000000043656</v>
      </c>
      <c r="U2016">
        <f t="shared" si="315"/>
        <v>9.3458333333255723</v>
      </c>
      <c r="V2016"/>
      <c r="W2016">
        <v>2210</v>
      </c>
      <c r="X2016"/>
    </row>
    <row r="2017" spans="1:24">
      <c r="A2017" t="s">
        <v>4770</v>
      </c>
      <c r="B2017" t="s">
        <v>5138</v>
      </c>
      <c r="C2017" t="s">
        <v>465</v>
      </c>
      <c r="D2017" t="s">
        <v>466</v>
      </c>
      <c r="E2017" t="s">
        <v>467</v>
      </c>
      <c r="F2017" t="s">
        <v>468</v>
      </c>
      <c r="G2017" t="s">
        <v>273</v>
      </c>
      <c r="H2017" t="s">
        <v>292</v>
      </c>
      <c r="I2017">
        <v>46</v>
      </c>
      <c r="J2017">
        <v>-129</v>
      </c>
      <c r="K2017">
        <f t="shared" si="313"/>
        <v>9</v>
      </c>
      <c r="L2017">
        <f t="shared" si="314"/>
        <v>1996</v>
      </c>
      <c r="M2017" t="s">
        <v>5139</v>
      </c>
      <c r="N2017" s="153">
        <v>35313.650694444441</v>
      </c>
      <c r="O2017" s="153">
        <v>35313.774305555555</v>
      </c>
      <c r="P2017" s="153">
        <v>35317.3125</v>
      </c>
      <c r="Q2017" s="153">
        <v>35317.479166666664</v>
      </c>
      <c r="R2017" t="s">
        <v>5140</v>
      </c>
      <c r="S2017" s="215">
        <f t="shared" si="311"/>
        <v>3.5381944444452529</v>
      </c>
      <c r="T2017" s="215">
        <f t="shared" si="312"/>
        <v>3.828472222223354</v>
      </c>
      <c r="U2017">
        <f t="shared" si="315"/>
        <v>21.229166666671517</v>
      </c>
      <c r="V2017"/>
      <c r="W2017">
        <v>2210</v>
      </c>
      <c r="X2017" t="s">
        <v>5141</v>
      </c>
    </row>
    <row r="2018" spans="1:24">
      <c r="A2018" t="s">
        <v>4770</v>
      </c>
      <c r="B2018" t="s">
        <v>5142</v>
      </c>
      <c r="C2018" t="s">
        <v>465</v>
      </c>
      <c r="D2018" t="s">
        <v>466</v>
      </c>
      <c r="E2018" t="s">
        <v>467</v>
      </c>
      <c r="F2018" t="s">
        <v>468</v>
      </c>
      <c r="G2018" t="s">
        <v>273</v>
      </c>
      <c r="H2018" t="s">
        <v>292</v>
      </c>
      <c r="I2018">
        <v>46</v>
      </c>
      <c r="J2018">
        <v>-129</v>
      </c>
      <c r="K2018">
        <f t="shared" si="313"/>
        <v>9</v>
      </c>
      <c r="L2018">
        <f t="shared" si="314"/>
        <v>1996</v>
      </c>
      <c r="M2018" t="s">
        <v>5143</v>
      </c>
      <c r="N2018" s="153">
        <v>35313.260416666664</v>
      </c>
      <c r="O2018" s="153">
        <v>35313.384027777778</v>
      </c>
      <c r="P2018" s="153">
        <v>35313.384027777778</v>
      </c>
      <c r="Q2018" s="153">
        <v>35313.464583333334</v>
      </c>
      <c r="R2018" t="s">
        <v>5140</v>
      </c>
      <c r="S2018" s="215">
        <f t="shared" si="311"/>
        <v>0</v>
      </c>
      <c r="T2018" s="215">
        <f t="shared" si="312"/>
        <v>0.20416666667006211</v>
      </c>
      <c r="U2018">
        <f t="shared" si="315"/>
        <v>0</v>
      </c>
      <c r="V2018"/>
      <c r="W2018"/>
      <c r="X2018" t="s">
        <v>5144</v>
      </c>
    </row>
    <row r="2019" spans="1:24">
      <c r="A2019" t="s">
        <v>4770</v>
      </c>
      <c r="B2019" t="s">
        <v>5145</v>
      </c>
      <c r="C2019" t="s">
        <v>465</v>
      </c>
      <c r="D2019" t="s">
        <v>466</v>
      </c>
      <c r="E2019" t="s">
        <v>467</v>
      </c>
      <c r="F2019" t="s">
        <v>468</v>
      </c>
      <c r="G2019" t="s">
        <v>273</v>
      </c>
      <c r="H2019" t="s">
        <v>292</v>
      </c>
      <c r="I2019">
        <v>46</v>
      </c>
      <c r="J2019">
        <v>-129</v>
      </c>
      <c r="K2019">
        <f t="shared" si="313"/>
        <v>9</v>
      </c>
      <c r="L2019">
        <f t="shared" si="314"/>
        <v>1996</v>
      </c>
      <c r="M2019" t="s">
        <v>5146</v>
      </c>
      <c r="N2019" s="153">
        <v>35309.5</v>
      </c>
      <c r="O2019" s="153">
        <v>35309.5</v>
      </c>
      <c r="P2019" s="153">
        <v>35309.5</v>
      </c>
      <c r="Q2019" s="153">
        <v>35309.583333333336</v>
      </c>
      <c r="R2019" t="s">
        <v>8</v>
      </c>
      <c r="S2019" s="215">
        <f t="shared" si="311"/>
        <v>0</v>
      </c>
      <c r="T2019" s="215">
        <f t="shared" si="312"/>
        <v>8.3333333335758653E-2</v>
      </c>
      <c r="U2019">
        <f t="shared" si="315"/>
        <v>0</v>
      </c>
      <c r="V2019"/>
      <c r="W2019"/>
      <c r="X2019" t="s">
        <v>4767</v>
      </c>
    </row>
    <row r="2020" spans="1:24">
      <c r="A2020" t="s">
        <v>4770</v>
      </c>
      <c r="B2020" t="s">
        <v>5147</v>
      </c>
      <c r="C2020" t="s">
        <v>460</v>
      </c>
      <c r="D2020" t="s">
        <v>182</v>
      </c>
      <c r="E2020" t="s">
        <v>461</v>
      </c>
      <c r="F2020" t="s">
        <v>462</v>
      </c>
      <c r="G2020" t="s">
        <v>166</v>
      </c>
      <c r="H2020" t="s">
        <v>463</v>
      </c>
      <c r="I2020">
        <v>37</v>
      </c>
      <c r="J2020">
        <v>-32</v>
      </c>
      <c r="K2020">
        <f t="shared" si="313"/>
        <v>25</v>
      </c>
      <c r="L2020">
        <f t="shared" si="314"/>
        <v>1996</v>
      </c>
      <c r="M2020" t="s">
        <v>5148</v>
      </c>
      <c r="N2020" s="153">
        <v>35278.056944444441</v>
      </c>
      <c r="O2020" s="153">
        <v>35278.196527777778</v>
      </c>
      <c r="P2020" s="153">
        <v>35279.168749999997</v>
      </c>
      <c r="Q2020" s="153">
        <v>35279.348611111112</v>
      </c>
      <c r="R2020" t="s">
        <v>5149</v>
      </c>
      <c r="S2020" s="215">
        <f t="shared" ref="S2020:S2051" si="316">P2020 - O2020</f>
        <v>0.97222222221898846</v>
      </c>
      <c r="T2020" s="215">
        <f t="shared" ref="T2020:T2051" si="317">Q2020 - N2020</f>
        <v>1.2916666666715173</v>
      </c>
      <c r="U2020">
        <f t="shared" si="315"/>
        <v>5.8333333333139308</v>
      </c>
      <c r="V2020"/>
      <c r="W2020">
        <v>1726</v>
      </c>
      <c r="X2020"/>
    </row>
    <row r="2021" spans="1:24">
      <c r="A2021" t="s">
        <v>4770</v>
      </c>
      <c r="B2021" t="s">
        <v>5150</v>
      </c>
      <c r="C2021" t="s">
        <v>460</v>
      </c>
      <c r="D2021" t="s">
        <v>182</v>
      </c>
      <c r="E2021" t="s">
        <v>461</v>
      </c>
      <c r="F2021" t="s">
        <v>462</v>
      </c>
      <c r="G2021" t="s">
        <v>166</v>
      </c>
      <c r="H2021" t="s">
        <v>463</v>
      </c>
      <c r="I2021">
        <v>37</v>
      </c>
      <c r="J2021">
        <v>-32</v>
      </c>
      <c r="K2021">
        <f t="shared" si="313"/>
        <v>25</v>
      </c>
      <c r="L2021">
        <f t="shared" si="314"/>
        <v>1996</v>
      </c>
      <c r="M2021" t="s">
        <v>5151</v>
      </c>
      <c r="N2021" s="153">
        <v>35275.666666666664</v>
      </c>
      <c r="O2021" s="153">
        <v>35275.742361111108</v>
      </c>
      <c r="P2021" s="153">
        <v>35277.229166666664</v>
      </c>
      <c r="Q2021" s="153">
        <v>35277.309027777781</v>
      </c>
      <c r="R2021" t="s">
        <v>5152</v>
      </c>
      <c r="S2021" s="215">
        <f t="shared" si="316"/>
        <v>1.4868055555562023</v>
      </c>
      <c r="T2021" s="215">
        <f t="shared" si="317"/>
        <v>1.6423611111167702</v>
      </c>
      <c r="U2021">
        <f t="shared" si="315"/>
        <v>8.9208333333372138</v>
      </c>
      <c r="V2021"/>
      <c r="W2021">
        <v>1719</v>
      </c>
      <c r="X2021"/>
    </row>
    <row r="2022" spans="1:24">
      <c r="A2022" t="s">
        <v>4770</v>
      </c>
      <c r="B2022" t="s">
        <v>5153</v>
      </c>
      <c r="C2022" t="s">
        <v>460</v>
      </c>
      <c r="D2022" t="s">
        <v>182</v>
      </c>
      <c r="E2022" t="s">
        <v>461</v>
      </c>
      <c r="F2022" t="s">
        <v>462</v>
      </c>
      <c r="G2022" t="s">
        <v>166</v>
      </c>
      <c r="H2022" t="s">
        <v>463</v>
      </c>
      <c r="I2022">
        <v>37</v>
      </c>
      <c r="J2022">
        <v>-32</v>
      </c>
      <c r="K2022">
        <f t="shared" si="313"/>
        <v>25</v>
      </c>
      <c r="L2022">
        <f t="shared" si="314"/>
        <v>1996</v>
      </c>
      <c r="M2022" t="s">
        <v>5154</v>
      </c>
      <c r="N2022" s="153">
        <v>35275.078472222223</v>
      </c>
      <c r="O2022" s="153">
        <v>35275.078472222223</v>
      </c>
      <c r="P2022" s="153">
        <v>35275.078472222223</v>
      </c>
      <c r="Q2022" s="153">
        <v>35275.303472222222</v>
      </c>
      <c r="R2022" t="s">
        <v>8</v>
      </c>
      <c r="S2022" s="215">
        <f t="shared" si="316"/>
        <v>0</v>
      </c>
      <c r="T2022" s="215">
        <f t="shared" si="317"/>
        <v>0.22499999999854481</v>
      </c>
      <c r="U2022">
        <f t="shared" si="315"/>
        <v>0</v>
      </c>
      <c r="V2022"/>
      <c r="W2022"/>
      <c r="X2022" t="s">
        <v>5144</v>
      </c>
    </row>
    <row r="2023" spans="1:24">
      <c r="A2023" t="s">
        <v>4770</v>
      </c>
      <c r="B2023" t="s">
        <v>5155</v>
      </c>
      <c r="C2023" t="s">
        <v>460</v>
      </c>
      <c r="D2023" t="s">
        <v>182</v>
      </c>
      <c r="E2023" t="s">
        <v>461</v>
      </c>
      <c r="F2023" t="s">
        <v>462</v>
      </c>
      <c r="G2023" t="s">
        <v>166</v>
      </c>
      <c r="H2023" t="s">
        <v>463</v>
      </c>
      <c r="I2023">
        <v>37</v>
      </c>
      <c r="J2023">
        <v>-32</v>
      </c>
      <c r="K2023">
        <f t="shared" si="313"/>
        <v>25</v>
      </c>
      <c r="L2023">
        <f t="shared" si="314"/>
        <v>1996</v>
      </c>
      <c r="M2023" t="s">
        <v>5156</v>
      </c>
      <c r="N2023" s="153">
        <v>35274.182638888888</v>
      </c>
      <c r="O2023" s="153">
        <v>35274.256249999999</v>
      </c>
      <c r="P2023" s="153">
        <v>35274.723611111112</v>
      </c>
      <c r="Q2023" s="153">
        <v>35274.834722222222</v>
      </c>
      <c r="R2023" t="s">
        <v>5157</v>
      </c>
      <c r="S2023" s="215">
        <f t="shared" si="316"/>
        <v>0.46736111111385981</v>
      </c>
      <c r="T2023" s="215">
        <f t="shared" si="317"/>
        <v>0.65208333333430346</v>
      </c>
      <c r="U2023">
        <f t="shared" si="315"/>
        <v>2.8041666666831588</v>
      </c>
      <c r="V2023"/>
      <c r="W2023">
        <v>1618</v>
      </c>
      <c r="X2023"/>
    </row>
    <row r="2024" spans="1:24">
      <c r="A2024" t="s">
        <v>4770</v>
      </c>
      <c r="B2024" t="s">
        <v>5158</v>
      </c>
      <c r="C2024" t="s">
        <v>460</v>
      </c>
      <c r="D2024" t="s">
        <v>182</v>
      </c>
      <c r="E2024" t="s">
        <v>461</v>
      </c>
      <c r="F2024" t="s">
        <v>462</v>
      </c>
      <c r="G2024" t="s">
        <v>166</v>
      </c>
      <c r="H2024" t="s">
        <v>463</v>
      </c>
      <c r="I2024">
        <v>37</v>
      </c>
      <c r="J2024">
        <v>-32</v>
      </c>
      <c r="K2024">
        <f t="shared" si="313"/>
        <v>25</v>
      </c>
      <c r="L2024">
        <f t="shared" si="314"/>
        <v>1996</v>
      </c>
      <c r="M2024" t="s">
        <v>5159</v>
      </c>
      <c r="N2024" s="153">
        <v>35272.924305555556</v>
      </c>
      <c r="O2024" s="153">
        <v>35273.087500000001</v>
      </c>
      <c r="P2024" s="153">
        <v>35273.729166666664</v>
      </c>
      <c r="Q2024" s="153">
        <v>35273.871527777781</v>
      </c>
      <c r="R2024" t="s">
        <v>5160</v>
      </c>
      <c r="S2024" s="215">
        <f t="shared" si="316"/>
        <v>0.64166666666278616</v>
      </c>
      <c r="T2024" s="215">
        <f t="shared" si="317"/>
        <v>0.94722222222480923</v>
      </c>
      <c r="U2024">
        <f t="shared" si="315"/>
        <v>3.8499999999767169</v>
      </c>
      <c r="V2024"/>
      <c r="W2024">
        <v>1700</v>
      </c>
      <c r="X2024"/>
    </row>
    <row r="2025" spans="1:24">
      <c r="A2025" t="s">
        <v>4770</v>
      </c>
      <c r="B2025" t="s">
        <v>5161</v>
      </c>
      <c r="C2025" t="s">
        <v>460</v>
      </c>
      <c r="D2025" t="s">
        <v>182</v>
      </c>
      <c r="E2025" t="s">
        <v>461</v>
      </c>
      <c r="F2025" t="s">
        <v>462</v>
      </c>
      <c r="G2025" t="s">
        <v>166</v>
      </c>
      <c r="H2025" t="s">
        <v>463</v>
      </c>
      <c r="I2025">
        <v>37</v>
      </c>
      <c r="J2025">
        <v>-32</v>
      </c>
      <c r="K2025">
        <f t="shared" si="313"/>
        <v>25</v>
      </c>
      <c r="L2025">
        <f t="shared" si="314"/>
        <v>1996</v>
      </c>
      <c r="M2025" t="s">
        <v>5162</v>
      </c>
      <c r="N2025" s="153">
        <v>35267.138888888891</v>
      </c>
      <c r="O2025" s="153">
        <v>35267.205555555556</v>
      </c>
      <c r="P2025" s="153">
        <v>35267.336805555555</v>
      </c>
      <c r="Q2025" s="153">
        <v>35267.447916666664</v>
      </c>
      <c r="R2025" t="s">
        <v>5163</v>
      </c>
      <c r="S2025" s="215">
        <f t="shared" si="316"/>
        <v>0.13124999999854481</v>
      </c>
      <c r="T2025" s="215">
        <f t="shared" si="317"/>
        <v>0.30902777777373558</v>
      </c>
      <c r="U2025">
        <f t="shared" si="315"/>
        <v>0.78749999999126885</v>
      </c>
      <c r="V2025"/>
      <c r="W2025">
        <v>1618</v>
      </c>
      <c r="X2025"/>
    </row>
    <row r="2026" spans="1:24">
      <c r="A2026" t="s">
        <v>4770</v>
      </c>
      <c r="B2026" t="s">
        <v>5164</v>
      </c>
      <c r="C2026" t="s">
        <v>460</v>
      </c>
      <c r="D2026" t="s">
        <v>182</v>
      </c>
      <c r="E2026" t="s">
        <v>461</v>
      </c>
      <c r="F2026" t="s">
        <v>462</v>
      </c>
      <c r="G2026" t="s">
        <v>166</v>
      </c>
      <c r="H2026" t="s">
        <v>463</v>
      </c>
      <c r="I2026">
        <v>37</v>
      </c>
      <c r="J2026">
        <v>-32</v>
      </c>
      <c r="K2026">
        <f t="shared" si="313"/>
        <v>25</v>
      </c>
      <c r="L2026">
        <f t="shared" si="314"/>
        <v>1996</v>
      </c>
      <c r="M2026" t="s">
        <v>5165</v>
      </c>
      <c r="N2026" s="153">
        <v>35266.120833333334</v>
      </c>
      <c r="O2026" s="153">
        <v>35266.210416666669</v>
      </c>
      <c r="P2026" s="153">
        <v>35266.635416666664</v>
      </c>
      <c r="Q2026" s="153">
        <v>35266.739583333336</v>
      </c>
      <c r="R2026" t="s">
        <v>5166</v>
      </c>
      <c r="S2026" s="215">
        <f t="shared" si="316"/>
        <v>0.42499999999563443</v>
      </c>
      <c r="T2026" s="215">
        <f t="shared" si="317"/>
        <v>0.61875000000145519</v>
      </c>
      <c r="U2026">
        <f t="shared" si="315"/>
        <v>2.5499999999738066</v>
      </c>
      <c r="V2026"/>
      <c r="W2026">
        <v>1687</v>
      </c>
      <c r="X2026"/>
    </row>
    <row r="2027" spans="1:24">
      <c r="A2027" t="s">
        <v>4770</v>
      </c>
      <c r="B2027" t="s">
        <v>5167</v>
      </c>
      <c r="C2027" t="s">
        <v>460</v>
      </c>
      <c r="D2027" t="s">
        <v>182</v>
      </c>
      <c r="E2027" t="s">
        <v>461</v>
      </c>
      <c r="F2027" t="s">
        <v>462</v>
      </c>
      <c r="G2027" t="s">
        <v>166</v>
      </c>
      <c r="H2027" t="s">
        <v>463</v>
      </c>
      <c r="I2027">
        <v>37</v>
      </c>
      <c r="J2027">
        <v>-32</v>
      </c>
      <c r="K2027">
        <f t="shared" si="313"/>
        <v>25</v>
      </c>
      <c r="L2027">
        <f t="shared" si="314"/>
        <v>1996</v>
      </c>
      <c r="M2027" t="s">
        <v>5168</v>
      </c>
      <c r="N2027" s="153">
        <v>35265.009027777778</v>
      </c>
      <c r="O2027" s="153">
        <v>35265.092361111114</v>
      </c>
      <c r="P2027" s="153">
        <v>35265.844444444447</v>
      </c>
      <c r="Q2027" s="153">
        <v>35265.927083333336</v>
      </c>
      <c r="R2027" t="s">
        <v>5169</v>
      </c>
      <c r="S2027" s="215">
        <f t="shared" si="316"/>
        <v>0.75208333333284827</v>
      </c>
      <c r="T2027" s="215">
        <f t="shared" si="317"/>
        <v>0.9180555555576575</v>
      </c>
      <c r="U2027">
        <f t="shared" si="315"/>
        <v>4.5124999999970896</v>
      </c>
      <c r="V2027"/>
      <c r="W2027">
        <v>1687</v>
      </c>
      <c r="X2027"/>
    </row>
    <row r="2028" spans="1:24">
      <c r="A2028" t="s">
        <v>4770</v>
      </c>
      <c r="B2028" t="s">
        <v>5170</v>
      </c>
      <c r="C2028" t="s">
        <v>460</v>
      </c>
      <c r="D2028" t="s">
        <v>182</v>
      </c>
      <c r="E2028" t="s">
        <v>461</v>
      </c>
      <c r="F2028" t="s">
        <v>462</v>
      </c>
      <c r="G2028" t="s">
        <v>166</v>
      </c>
      <c r="H2028" t="s">
        <v>463</v>
      </c>
      <c r="I2028">
        <v>37</v>
      </c>
      <c r="J2028">
        <v>-32</v>
      </c>
      <c r="K2028">
        <f t="shared" si="313"/>
        <v>25</v>
      </c>
      <c r="L2028">
        <f t="shared" si="314"/>
        <v>1996</v>
      </c>
      <c r="M2028" t="s">
        <v>5171</v>
      </c>
      <c r="N2028" s="153">
        <v>35253.63958333333</v>
      </c>
      <c r="O2028" s="153">
        <v>35253.703472222223</v>
      </c>
      <c r="P2028" s="153">
        <v>35254.541666666664</v>
      </c>
      <c r="Q2028" s="153">
        <v>35254.599305555559</v>
      </c>
      <c r="R2028" t="s">
        <v>5172</v>
      </c>
      <c r="S2028" s="215">
        <f t="shared" si="316"/>
        <v>0.83819444444088731</v>
      </c>
      <c r="T2028" s="215">
        <f t="shared" si="317"/>
        <v>0.9597222222291748</v>
      </c>
      <c r="U2028">
        <f t="shared" si="315"/>
        <v>5.0291666666453239</v>
      </c>
      <c r="V2028"/>
      <c r="W2028">
        <v>1700</v>
      </c>
      <c r="X2028"/>
    </row>
    <row r="2029" spans="1:24">
      <c r="A2029" t="s">
        <v>4770</v>
      </c>
      <c r="B2029" t="s">
        <v>5173</v>
      </c>
      <c r="C2029" t="s">
        <v>454</v>
      </c>
      <c r="D2029" t="s">
        <v>455</v>
      </c>
      <c r="E2029" t="s">
        <v>456</v>
      </c>
      <c r="F2029" t="s">
        <v>457</v>
      </c>
      <c r="G2029" t="s">
        <v>284</v>
      </c>
      <c r="H2029" t="s">
        <v>458</v>
      </c>
      <c r="I2029">
        <v>40</v>
      </c>
      <c r="J2029">
        <v>-69</v>
      </c>
      <c r="K2029">
        <f t="shared" si="313"/>
        <v>19</v>
      </c>
      <c r="L2029">
        <f t="shared" si="314"/>
        <v>1995</v>
      </c>
      <c r="M2029" t="s">
        <v>5174</v>
      </c>
      <c r="N2029" s="153">
        <v>34866.888888888891</v>
      </c>
      <c r="O2029" s="153">
        <v>34866.888888888891</v>
      </c>
      <c r="P2029" s="153">
        <v>34867.04583333333</v>
      </c>
      <c r="Q2029" s="153">
        <v>34867.04583333333</v>
      </c>
      <c r="R2029" t="s">
        <v>458</v>
      </c>
      <c r="S2029" s="215">
        <f t="shared" si="316"/>
        <v>0.15694444443943212</v>
      </c>
      <c r="T2029" s="215">
        <f t="shared" si="317"/>
        <v>0.15694444443943212</v>
      </c>
      <c r="U2029">
        <f t="shared" si="315"/>
        <v>0.94166666663659271</v>
      </c>
      <c r="V2029"/>
      <c r="W2029">
        <v>150</v>
      </c>
      <c r="X2029" t="s">
        <v>5175</v>
      </c>
    </row>
    <row r="2030" spans="1:24">
      <c r="A2030" t="s">
        <v>4770</v>
      </c>
      <c r="B2030" t="s">
        <v>5176</v>
      </c>
      <c r="C2030" t="s">
        <v>454</v>
      </c>
      <c r="D2030" t="s">
        <v>455</v>
      </c>
      <c r="E2030" t="s">
        <v>456</v>
      </c>
      <c r="F2030" t="s">
        <v>457</v>
      </c>
      <c r="G2030" t="s">
        <v>284</v>
      </c>
      <c r="H2030" t="s">
        <v>458</v>
      </c>
      <c r="I2030">
        <v>40</v>
      </c>
      <c r="J2030">
        <v>-69</v>
      </c>
      <c r="K2030">
        <f t="shared" si="313"/>
        <v>19</v>
      </c>
      <c r="L2030">
        <f t="shared" si="314"/>
        <v>1995</v>
      </c>
      <c r="M2030" t="s">
        <v>5177</v>
      </c>
      <c r="N2030" s="153">
        <v>34866.547222222223</v>
      </c>
      <c r="O2030" s="153">
        <v>34866.547222222223</v>
      </c>
      <c r="P2030" s="153">
        <v>34866.629861111112</v>
      </c>
      <c r="Q2030" s="153">
        <v>34866.629861111112</v>
      </c>
      <c r="R2030" t="s">
        <v>458</v>
      </c>
      <c r="S2030" s="215">
        <f t="shared" si="316"/>
        <v>8.2638888889050577E-2</v>
      </c>
      <c r="T2030" s="215">
        <f t="shared" si="317"/>
        <v>8.2638888889050577E-2</v>
      </c>
      <c r="U2030">
        <f t="shared" si="315"/>
        <v>0.49583333333430346</v>
      </c>
      <c r="V2030"/>
      <c r="W2030">
        <v>150</v>
      </c>
      <c r="X2030" t="s">
        <v>5175</v>
      </c>
    </row>
    <row r="2031" spans="1:24">
      <c r="A2031" t="s">
        <v>4770</v>
      </c>
      <c r="B2031" t="s">
        <v>5178</v>
      </c>
      <c r="C2031" t="s">
        <v>454</v>
      </c>
      <c r="D2031" t="s">
        <v>455</v>
      </c>
      <c r="E2031" t="s">
        <v>456</v>
      </c>
      <c r="F2031" t="s">
        <v>457</v>
      </c>
      <c r="G2031" t="s">
        <v>284</v>
      </c>
      <c r="H2031" t="s">
        <v>458</v>
      </c>
      <c r="I2031">
        <v>40</v>
      </c>
      <c r="J2031">
        <v>-69</v>
      </c>
      <c r="K2031">
        <f t="shared" si="313"/>
        <v>19</v>
      </c>
      <c r="L2031">
        <f t="shared" si="314"/>
        <v>1995</v>
      </c>
      <c r="M2031" t="s">
        <v>5179</v>
      </c>
      <c r="N2031" s="153">
        <v>34864.038194444445</v>
      </c>
      <c r="O2031" s="153">
        <v>34864.038194444445</v>
      </c>
      <c r="P2031" s="153">
        <v>34864.154861111114</v>
      </c>
      <c r="Q2031" s="153">
        <v>34864.154861111114</v>
      </c>
      <c r="R2031" t="s">
        <v>458</v>
      </c>
      <c r="S2031" s="215">
        <f t="shared" si="316"/>
        <v>0.11666666666860692</v>
      </c>
      <c r="T2031" s="215">
        <f t="shared" si="317"/>
        <v>0.11666666666860692</v>
      </c>
      <c r="U2031">
        <f t="shared" si="315"/>
        <v>0.70000000001164153</v>
      </c>
      <c r="V2031"/>
      <c r="W2031">
        <v>150</v>
      </c>
      <c r="X2031" t="s">
        <v>5175</v>
      </c>
    </row>
    <row r="2032" spans="1:24">
      <c r="A2032" t="s">
        <v>4770</v>
      </c>
      <c r="B2032" t="s">
        <v>5180</v>
      </c>
      <c r="C2032" t="s">
        <v>454</v>
      </c>
      <c r="D2032" t="s">
        <v>455</v>
      </c>
      <c r="E2032" t="s">
        <v>456</v>
      </c>
      <c r="F2032" t="s">
        <v>457</v>
      </c>
      <c r="G2032" t="s">
        <v>284</v>
      </c>
      <c r="H2032" t="s">
        <v>458</v>
      </c>
      <c r="I2032">
        <v>40</v>
      </c>
      <c r="J2032">
        <v>-69</v>
      </c>
      <c r="K2032">
        <f t="shared" si="313"/>
        <v>19</v>
      </c>
      <c r="L2032">
        <f t="shared" si="314"/>
        <v>1995</v>
      </c>
      <c r="M2032" t="s">
        <v>5181</v>
      </c>
      <c r="N2032" s="153">
        <v>34862.038194444445</v>
      </c>
      <c r="O2032" s="153">
        <v>34862.038194444445</v>
      </c>
      <c r="P2032" s="153">
        <v>34862.078472222223</v>
      </c>
      <c r="Q2032" s="153">
        <v>34862.078472222223</v>
      </c>
      <c r="R2032" t="s">
        <v>458</v>
      </c>
      <c r="S2032" s="215">
        <f t="shared" si="316"/>
        <v>4.0277777778101154E-2</v>
      </c>
      <c r="T2032" s="215">
        <f t="shared" si="317"/>
        <v>4.0277777778101154E-2</v>
      </c>
      <c r="U2032">
        <f t="shared" si="315"/>
        <v>0.24166666666860692</v>
      </c>
      <c r="V2032"/>
      <c r="W2032">
        <v>150</v>
      </c>
      <c r="X2032" t="s">
        <v>5175</v>
      </c>
    </row>
    <row r="2033" spans="1:24">
      <c r="A2033" t="s">
        <v>4770</v>
      </c>
      <c r="B2033" t="s">
        <v>5182</v>
      </c>
      <c r="C2033" t="s">
        <v>454</v>
      </c>
      <c r="D2033" t="s">
        <v>455</v>
      </c>
      <c r="E2033" t="s">
        <v>456</v>
      </c>
      <c r="F2033" t="s">
        <v>457</v>
      </c>
      <c r="G2033" t="s">
        <v>284</v>
      </c>
      <c r="H2033" t="s">
        <v>458</v>
      </c>
      <c r="I2033">
        <v>40</v>
      </c>
      <c r="J2033">
        <v>-69</v>
      </c>
      <c r="K2033">
        <f t="shared" si="313"/>
        <v>19</v>
      </c>
      <c r="L2033">
        <f t="shared" si="314"/>
        <v>1995</v>
      </c>
      <c r="M2033" t="s">
        <v>5183</v>
      </c>
      <c r="N2033" s="153">
        <v>34861.607638888891</v>
      </c>
      <c r="O2033" s="153">
        <v>34861.607638888891</v>
      </c>
      <c r="P2033" s="153">
        <v>34861.852777777778</v>
      </c>
      <c r="Q2033" s="153">
        <v>34861.852777777778</v>
      </c>
      <c r="R2033" t="s">
        <v>458</v>
      </c>
      <c r="S2033" s="215">
        <f t="shared" si="316"/>
        <v>0.24513888888759539</v>
      </c>
      <c r="T2033" s="215">
        <f t="shared" si="317"/>
        <v>0.24513888888759539</v>
      </c>
      <c r="U2033">
        <f t="shared" si="315"/>
        <v>1.4708333333255723</v>
      </c>
      <c r="V2033"/>
      <c r="W2033">
        <v>150</v>
      </c>
      <c r="X2033" t="s">
        <v>5175</v>
      </c>
    </row>
    <row r="2034" spans="1:24">
      <c r="A2034" t="s">
        <v>4770</v>
      </c>
      <c r="B2034" t="s">
        <v>5184</v>
      </c>
      <c r="C2034" t="s">
        <v>454</v>
      </c>
      <c r="D2034" t="s">
        <v>455</v>
      </c>
      <c r="E2034" t="s">
        <v>456</v>
      </c>
      <c r="F2034" t="s">
        <v>457</v>
      </c>
      <c r="G2034" t="s">
        <v>284</v>
      </c>
      <c r="H2034" t="s">
        <v>458</v>
      </c>
      <c r="I2034">
        <v>40</v>
      </c>
      <c r="J2034">
        <v>-69</v>
      </c>
      <c r="K2034">
        <f t="shared" si="313"/>
        <v>19</v>
      </c>
      <c r="L2034">
        <f t="shared" si="314"/>
        <v>1995</v>
      </c>
      <c r="M2034" t="s">
        <v>5185</v>
      </c>
      <c r="N2034" s="153">
        <v>34860.604166666664</v>
      </c>
      <c r="O2034" s="153">
        <v>34860.604166666664</v>
      </c>
      <c r="P2034" s="153">
        <v>34860.857638888891</v>
      </c>
      <c r="Q2034" s="153">
        <v>34860.857638888891</v>
      </c>
      <c r="R2034" t="s">
        <v>458</v>
      </c>
      <c r="S2034" s="215">
        <f t="shared" si="316"/>
        <v>0.25347222222626442</v>
      </c>
      <c r="T2034" s="215">
        <f t="shared" si="317"/>
        <v>0.25347222222626442</v>
      </c>
      <c r="U2034">
        <f t="shared" si="315"/>
        <v>1.5208333333575865</v>
      </c>
      <c r="V2034"/>
      <c r="W2034">
        <v>150</v>
      </c>
      <c r="X2034" t="s">
        <v>5175</v>
      </c>
    </row>
    <row r="2035" spans="1:24">
      <c r="A2035" t="s">
        <v>4770</v>
      </c>
      <c r="B2035" t="s">
        <v>5186</v>
      </c>
      <c r="C2035" t="s">
        <v>445</v>
      </c>
      <c r="D2035" t="s">
        <v>446</v>
      </c>
      <c r="E2035" t="s">
        <v>447</v>
      </c>
      <c r="F2035" t="s">
        <v>195</v>
      </c>
      <c r="G2035" t="s">
        <v>448</v>
      </c>
      <c r="H2035" t="s">
        <v>449</v>
      </c>
      <c r="I2035">
        <v>51.4</v>
      </c>
      <c r="J2035">
        <v>-8.5666666666666664</v>
      </c>
      <c r="K2035">
        <f t="shared" si="313"/>
        <v>29</v>
      </c>
      <c r="L2035">
        <f t="shared" si="314"/>
        <v>1993</v>
      </c>
      <c r="M2035" t="s">
        <v>5187</v>
      </c>
      <c r="N2035" s="153">
        <v>34187.354166666664</v>
      </c>
      <c r="O2035" s="153">
        <v>34187.364583333336</v>
      </c>
      <c r="P2035" s="153">
        <v>34187.739583333336</v>
      </c>
      <c r="Q2035" s="153">
        <v>34187.75</v>
      </c>
      <c r="R2035" t="s">
        <v>449</v>
      </c>
      <c r="S2035" s="215">
        <f t="shared" si="316"/>
        <v>0.375</v>
      </c>
      <c r="T2035" s="215">
        <f t="shared" si="317"/>
        <v>0.39583333333575865</v>
      </c>
      <c r="U2035">
        <f t="shared" si="315"/>
        <v>2.25</v>
      </c>
      <c r="V2035"/>
      <c r="W2035">
        <v>100</v>
      </c>
      <c r="X2035" t="s">
        <v>5188</v>
      </c>
    </row>
    <row r="2036" spans="1:24">
      <c r="A2036" t="s">
        <v>4770</v>
      </c>
      <c r="B2036" t="s">
        <v>5189</v>
      </c>
      <c r="C2036" t="s">
        <v>445</v>
      </c>
      <c r="D2036" t="s">
        <v>446</v>
      </c>
      <c r="E2036" t="s">
        <v>447</v>
      </c>
      <c r="F2036" t="s">
        <v>195</v>
      </c>
      <c r="G2036" t="s">
        <v>448</v>
      </c>
      <c r="H2036" t="s">
        <v>449</v>
      </c>
      <c r="I2036">
        <v>51.4</v>
      </c>
      <c r="J2036">
        <v>-8.5666666666666664</v>
      </c>
      <c r="K2036">
        <f t="shared" si="313"/>
        <v>29</v>
      </c>
      <c r="L2036">
        <f t="shared" si="314"/>
        <v>1993</v>
      </c>
      <c r="M2036" t="s">
        <v>5190</v>
      </c>
      <c r="N2036" s="153">
        <v>34186.583333333336</v>
      </c>
      <c r="O2036" s="153">
        <v>34186.604166666664</v>
      </c>
      <c r="P2036" s="153">
        <v>34186.659722222219</v>
      </c>
      <c r="Q2036" s="153">
        <v>34186.666666666664</v>
      </c>
      <c r="R2036" t="s">
        <v>449</v>
      </c>
      <c r="S2036" s="215">
        <f t="shared" si="316"/>
        <v>5.5555555554747116E-2</v>
      </c>
      <c r="T2036" s="215">
        <f t="shared" si="317"/>
        <v>8.3333333328482695E-2</v>
      </c>
      <c r="U2036">
        <f t="shared" si="315"/>
        <v>0.33333333332848269</v>
      </c>
      <c r="V2036"/>
      <c r="W2036">
        <v>100</v>
      </c>
      <c r="X2036" t="s">
        <v>5191</v>
      </c>
    </row>
    <row r="2037" spans="1:24">
      <c r="A2037" t="s">
        <v>4770</v>
      </c>
      <c r="B2037" t="s">
        <v>5192</v>
      </c>
      <c r="C2037" t="s">
        <v>445</v>
      </c>
      <c r="D2037" t="s">
        <v>446</v>
      </c>
      <c r="E2037" t="s">
        <v>447</v>
      </c>
      <c r="F2037" t="s">
        <v>195</v>
      </c>
      <c r="G2037" t="s">
        <v>448</v>
      </c>
      <c r="H2037" t="s">
        <v>449</v>
      </c>
      <c r="I2037">
        <v>51.4</v>
      </c>
      <c r="J2037">
        <v>-8.5666666666666664</v>
      </c>
      <c r="K2037">
        <f t="shared" si="313"/>
        <v>29</v>
      </c>
      <c r="L2037">
        <f t="shared" si="314"/>
        <v>1993</v>
      </c>
      <c r="M2037" t="s">
        <v>5193</v>
      </c>
      <c r="N2037" s="153">
        <v>34186.375</v>
      </c>
      <c r="O2037" s="153">
        <v>34186.388888888891</v>
      </c>
      <c r="P2037" s="153">
        <v>34186.489583333336</v>
      </c>
      <c r="Q2037" s="153">
        <v>34186.489583333336</v>
      </c>
      <c r="R2037" t="s">
        <v>449</v>
      </c>
      <c r="S2037" s="215">
        <f t="shared" si="316"/>
        <v>0.10069444444525288</v>
      </c>
      <c r="T2037" s="215">
        <f t="shared" si="317"/>
        <v>0.11458333333575865</v>
      </c>
      <c r="U2037">
        <f t="shared" si="315"/>
        <v>0.60416666667151731</v>
      </c>
      <c r="V2037"/>
      <c r="W2037">
        <v>100</v>
      </c>
      <c r="X2037" t="s">
        <v>5194</v>
      </c>
    </row>
    <row r="2038" spans="1:24">
      <c r="A2038" t="s">
        <v>4770</v>
      </c>
      <c r="B2038" t="s">
        <v>5195</v>
      </c>
      <c r="C2038" t="s">
        <v>445</v>
      </c>
      <c r="D2038" t="s">
        <v>446</v>
      </c>
      <c r="E2038" t="s">
        <v>447</v>
      </c>
      <c r="F2038" t="s">
        <v>195</v>
      </c>
      <c r="G2038" t="s">
        <v>448</v>
      </c>
      <c r="H2038" t="s">
        <v>449</v>
      </c>
      <c r="I2038">
        <v>51.4</v>
      </c>
      <c r="J2038">
        <v>-8.5666666666666664</v>
      </c>
      <c r="K2038">
        <f t="shared" si="313"/>
        <v>29</v>
      </c>
      <c r="L2038">
        <f t="shared" si="314"/>
        <v>1993</v>
      </c>
      <c r="M2038" t="s">
        <v>5196</v>
      </c>
      <c r="N2038" s="153">
        <v>34185.520833333336</v>
      </c>
      <c r="O2038" s="153">
        <v>34185.541666666664</v>
      </c>
      <c r="P2038" s="153">
        <v>34185.541666666664</v>
      </c>
      <c r="Q2038" s="153">
        <v>34185.541666666664</v>
      </c>
      <c r="R2038" t="s">
        <v>449</v>
      </c>
      <c r="S2038" s="215">
        <f t="shared" si="316"/>
        <v>0</v>
      </c>
      <c r="T2038" s="215">
        <f t="shared" si="317"/>
        <v>2.0833333328482695E-2</v>
      </c>
      <c r="U2038">
        <f t="shared" si="315"/>
        <v>0</v>
      </c>
      <c r="V2038"/>
      <c r="W2038">
        <v>100</v>
      </c>
      <c r="X2038" t="s">
        <v>5197</v>
      </c>
    </row>
    <row r="2039" spans="1:24">
      <c r="A2039" t="s">
        <v>4770</v>
      </c>
      <c r="B2039" t="s">
        <v>5198</v>
      </c>
      <c r="C2039" t="s">
        <v>445</v>
      </c>
      <c r="D2039" t="s">
        <v>446</v>
      </c>
      <c r="E2039" t="s">
        <v>447</v>
      </c>
      <c r="F2039" t="s">
        <v>195</v>
      </c>
      <c r="G2039" t="s">
        <v>448</v>
      </c>
      <c r="H2039" t="s">
        <v>449</v>
      </c>
      <c r="I2039">
        <v>51.4</v>
      </c>
      <c r="J2039">
        <v>-8.5666666666666664</v>
      </c>
      <c r="K2039">
        <f t="shared" si="313"/>
        <v>29</v>
      </c>
      <c r="L2039">
        <f t="shared" si="314"/>
        <v>1993</v>
      </c>
      <c r="M2039" t="s">
        <v>5199</v>
      </c>
      <c r="N2039" s="153">
        <v>34184.583333333336</v>
      </c>
      <c r="O2039" s="153">
        <v>34184.597222222219</v>
      </c>
      <c r="P2039" s="153">
        <v>34184.597222222219</v>
      </c>
      <c r="Q2039" s="153">
        <v>34184.597222222219</v>
      </c>
      <c r="R2039" t="s">
        <v>449</v>
      </c>
      <c r="S2039" s="215">
        <f t="shared" si="316"/>
        <v>0</v>
      </c>
      <c r="T2039" s="215">
        <f t="shared" si="317"/>
        <v>1.3888888883229811E-2</v>
      </c>
      <c r="U2039">
        <f t="shared" si="315"/>
        <v>0</v>
      </c>
      <c r="V2039"/>
      <c r="W2039">
        <v>100</v>
      </c>
      <c r="X2039" t="s">
        <v>5200</v>
      </c>
    </row>
    <row r="2040" spans="1:24">
      <c r="A2040" t="s">
        <v>4770</v>
      </c>
      <c r="B2040" t="s">
        <v>5201</v>
      </c>
      <c r="C2040" t="s">
        <v>445</v>
      </c>
      <c r="D2040" t="s">
        <v>446</v>
      </c>
      <c r="E2040" t="s">
        <v>447</v>
      </c>
      <c r="F2040" t="s">
        <v>195</v>
      </c>
      <c r="G2040" t="s">
        <v>448</v>
      </c>
      <c r="H2040" t="s">
        <v>449</v>
      </c>
      <c r="I2040">
        <v>51.4</v>
      </c>
      <c r="J2040">
        <v>-8.5666666666666664</v>
      </c>
      <c r="K2040">
        <f t="shared" si="313"/>
        <v>29</v>
      </c>
      <c r="L2040">
        <f t="shared" si="314"/>
        <v>1993</v>
      </c>
      <c r="M2040" t="s">
        <v>5202</v>
      </c>
      <c r="N2040" s="153">
        <v>34183.479166666664</v>
      </c>
      <c r="O2040" s="153">
        <v>34183.5</v>
      </c>
      <c r="P2040" s="153">
        <v>34183.5</v>
      </c>
      <c r="Q2040" s="153">
        <v>34183.5</v>
      </c>
      <c r="R2040" t="s">
        <v>449</v>
      </c>
      <c r="S2040" s="215">
        <f t="shared" si="316"/>
        <v>0</v>
      </c>
      <c r="T2040" s="215">
        <f t="shared" si="317"/>
        <v>2.0833333335758653E-2</v>
      </c>
      <c r="U2040">
        <f t="shared" si="315"/>
        <v>0</v>
      </c>
      <c r="V2040"/>
      <c r="W2040">
        <v>100</v>
      </c>
      <c r="X2040" t="s">
        <v>5203</v>
      </c>
    </row>
    <row r="2041" spans="1:24">
      <c r="A2041" t="s">
        <v>4770</v>
      </c>
      <c r="B2041" t="s">
        <v>5204</v>
      </c>
      <c r="C2041" t="s">
        <v>445</v>
      </c>
      <c r="D2041" t="s">
        <v>446</v>
      </c>
      <c r="E2041" t="s">
        <v>447</v>
      </c>
      <c r="F2041" t="s">
        <v>195</v>
      </c>
      <c r="G2041" t="s">
        <v>448</v>
      </c>
      <c r="H2041" t="s">
        <v>449</v>
      </c>
      <c r="I2041">
        <v>51.4</v>
      </c>
      <c r="J2041">
        <v>-8.5666666666666664</v>
      </c>
      <c r="K2041">
        <f t="shared" si="313"/>
        <v>29</v>
      </c>
      <c r="L2041">
        <f t="shared" si="314"/>
        <v>1993</v>
      </c>
      <c r="M2041" t="s">
        <v>5205</v>
      </c>
      <c r="N2041" s="153">
        <v>34182.604166666664</v>
      </c>
      <c r="O2041" s="153">
        <v>34182.618055555555</v>
      </c>
      <c r="P2041" s="153">
        <v>34182.854166666664</v>
      </c>
      <c r="Q2041" s="153">
        <v>34182.875</v>
      </c>
      <c r="R2041" t="s">
        <v>449</v>
      </c>
      <c r="S2041" s="215">
        <f t="shared" si="316"/>
        <v>0.23611111110949423</v>
      </c>
      <c r="T2041" s="215">
        <f t="shared" si="317"/>
        <v>0.27083333333575865</v>
      </c>
      <c r="U2041">
        <f t="shared" si="315"/>
        <v>1.4166666666569654</v>
      </c>
      <c r="V2041"/>
      <c r="W2041">
        <v>100</v>
      </c>
      <c r="X2041" t="s">
        <v>5206</v>
      </c>
    </row>
    <row r="2042" spans="1:24">
      <c r="A2042" t="s">
        <v>4770</v>
      </c>
      <c r="B2042" t="s">
        <v>5207</v>
      </c>
      <c r="C2042" t="s">
        <v>445</v>
      </c>
      <c r="D2042" t="s">
        <v>446</v>
      </c>
      <c r="E2042" t="s">
        <v>447</v>
      </c>
      <c r="F2042" t="s">
        <v>195</v>
      </c>
      <c r="G2042" t="s">
        <v>448</v>
      </c>
      <c r="H2042" t="s">
        <v>449</v>
      </c>
      <c r="I2042">
        <v>51.4</v>
      </c>
      <c r="J2042">
        <v>-8.5666666666666664</v>
      </c>
      <c r="K2042">
        <f t="shared" si="313"/>
        <v>29</v>
      </c>
      <c r="L2042">
        <f t="shared" si="314"/>
        <v>1993</v>
      </c>
      <c r="M2042" t="s">
        <v>5208</v>
      </c>
      <c r="N2042" s="153">
        <v>34181.423611111109</v>
      </c>
      <c r="O2042" s="153">
        <v>34181.4375</v>
      </c>
      <c r="P2042" s="153">
        <v>34181.666666666664</v>
      </c>
      <c r="Q2042" s="153">
        <v>34181.677083333336</v>
      </c>
      <c r="R2042" t="s">
        <v>449</v>
      </c>
      <c r="S2042" s="215">
        <f t="shared" si="316"/>
        <v>0.22916666666424135</v>
      </c>
      <c r="T2042" s="215">
        <f t="shared" si="317"/>
        <v>0.25347222222626442</v>
      </c>
      <c r="U2042">
        <f t="shared" si="315"/>
        <v>1.3749999999854481</v>
      </c>
      <c r="V2042"/>
      <c r="W2042">
        <v>100</v>
      </c>
      <c r="X2042" t="s">
        <v>5209</v>
      </c>
    </row>
    <row r="2043" spans="1:24">
      <c r="A2043" t="s">
        <v>4770</v>
      </c>
      <c r="B2043" t="s">
        <v>5210</v>
      </c>
      <c r="C2043" t="s">
        <v>445</v>
      </c>
      <c r="D2043" t="s">
        <v>446</v>
      </c>
      <c r="E2043" t="s">
        <v>447</v>
      </c>
      <c r="F2043" t="s">
        <v>195</v>
      </c>
      <c r="G2043" t="s">
        <v>448</v>
      </c>
      <c r="H2043" t="s">
        <v>449</v>
      </c>
      <c r="I2043">
        <v>51.4</v>
      </c>
      <c r="J2043">
        <v>-8.5666666666666664</v>
      </c>
      <c r="K2043">
        <f t="shared" si="313"/>
        <v>29</v>
      </c>
      <c r="L2043">
        <f t="shared" si="314"/>
        <v>1993</v>
      </c>
      <c r="M2043" t="s">
        <v>5211</v>
      </c>
      <c r="N2043" s="153">
        <v>34180.333333333336</v>
      </c>
      <c r="O2043" s="153">
        <v>34180.354166666664</v>
      </c>
      <c r="P2043" s="153">
        <v>34180.84375</v>
      </c>
      <c r="Q2043" s="153">
        <v>34180.854166666664</v>
      </c>
      <c r="R2043" t="s">
        <v>449</v>
      </c>
      <c r="S2043" s="215">
        <f t="shared" si="316"/>
        <v>0.48958333333575865</v>
      </c>
      <c r="T2043" s="215">
        <f t="shared" si="317"/>
        <v>0.52083333332848269</v>
      </c>
      <c r="U2043">
        <f t="shared" si="315"/>
        <v>2.9375000000145519</v>
      </c>
      <c r="V2043"/>
      <c r="W2043">
        <v>100</v>
      </c>
      <c r="X2043" t="s">
        <v>5212</v>
      </c>
    </row>
    <row r="2044" spans="1:24">
      <c r="A2044" t="s">
        <v>4770</v>
      </c>
      <c r="B2044" t="s">
        <v>5213</v>
      </c>
      <c r="C2044" t="s">
        <v>445</v>
      </c>
      <c r="D2044" t="s">
        <v>446</v>
      </c>
      <c r="E2044" t="s">
        <v>447</v>
      </c>
      <c r="F2044" t="s">
        <v>195</v>
      </c>
      <c r="G2044" t="s">
        <v>448</v>
      </c>
      <c r="H2044" t="s">
        <v>449</v>
      </c>
      <c r="I2044">
        <v>51.4</v>
      </c>
      <c r="J2044">
        <v>-8.5666666666666664</v>
      </c>
      <c r="K2044">
        <f t="shared" si="313"/>
        <v>29</v>
      </c>
      <c r="L2044">
        <f t="shared" si="314"/>
        <v>1993</v>
      </c>
      <c r="M2044" t="s">
        <v>5214</v>
      </c>
      <c r="N2044" s="153">
        <v>34179.352777777778</v>
      </c>
      <c r="O2044" s="153">
        <v>34179.4375</v>
      </c>
      <c r="P2044" s="153">
        <v>34179.666666666664</v>
      </c>
      <c r="Q2044" s="153">
        <v>34179.679861111108</v>
      </c>
      <c r="R2044" t="s">
        <v>449</v>
      </c>
      <c r="S2044" s="215">
        <f t="shared" si="316"/>
        <v>0.22916666666424135</v>
      </c>
      <c r="T2044" s="215">
        <f t="shared" si="317"/>
        <v>0.32708333332993789</v>
      </c>
      <c r="U2044">
        <f t="shared" si="315"/>
        <v>1.3749999999854481</v>
      </c>
      <c r="V2044"/>
      <c r="W2044">
        <v>100</v>
      </c>
      <c r="X2044" t="s">
        <v>5215</v>
      </c>
    </row>
    <row r="2045" spans="1:24">
      <c r="A2045" t="s">
        <v>4770</v>
      </c>
      <c r="B2045" t="s">
        <v>5216</v>
      </c>
      <c r="C2045" t="s">
        <v>445</v>
      </c>
      <c r="D2045" t="s">
        <v>446</v>
      </c>
      <c r="E2045" t="s">
        <v>447</v>
      </c>
      <c r="F2045" t="s">
        <v>195</v>
      </c>
      <c r="G2045" t="s">
        <v>448</v>
      </c>
      <c r="H2045" t="s">
        <v>449</v>
      </c>
      <c r="I2045">
        <v>51.4</v>
      </c>
      <c r="J2045">
        <v>-8.5666666666666664</v>
      </c>
      <c r="K2045">
        <f t="shared" si="313"/>
        <v>29</v>
      </c>
      <c r="L2045">
        <f t="shared" si="314"/>
        <v>1993</v>
      </c>
      <c r="M2045" t="s">
        <v>5217</v>
      </c>
      <c r="N2045" s="153">
        <v>34178.371527777781</v>
      </c>
      <c r="O2045" s="153">
        <v>34178.385416666664</v>
      </c>
      <c r="P2045" s="153">
        <v>34178.71875</v>
      </c>
      <c r="Q2045" s="153">
        <v>34178.729166666664</v>
      </c>
      <c r="R2045" t="s">
        <v>449</v>
      </c>
      <c r="S2045" s="215">
        <f t="shared" si="316"/>
        <v>0.33333333333575865</v>
      </c>
      <c r="T2045" s="215">
        <f t="shared" si="317"/>
        <v>0.35763888888322981</v>
      </c>
      <c r="U2045">
        <f t="shared" si="315"/>
        <v>2.0000000000145519</v>
      </c>
      <c r="V2045"/>
      <c r="W2045">
        <v>100</v>
      </c>
      <c r="X2045" t="s">
        <v>5218</v>
      </c>
    </row>
    <row r="2046" spans="1:24">
      <c r="A2046" t="s">
        <v>4770</v>
      </c>
      <c r="B2046" t="s">
        <v>5219</v>
      </c>
      <c r="C2046" t="s">
        <v>441</v>
      </c>
      <c r="D2046" t="s">
        <v>182</v>
      </c>
      <c r="E2046" t="s">
        <v>442</v>
      </c>
      <c r="F2046" t="s">
        <v>443</v>
      </c>
      <c r="G2046" t="s">
        <v>222</v>
      </c>
      <c r="H2046" t="s">
        <v>444</v>
      </c>
      <c r="I2046">
        <v>26.033333333333335</v>
      </c>
      <c r="J2046">
        <v>-45.333333333333336</v>
      </c>
      <c r="K2046">
        <f t="shared" si="313"/>
        <v>23</v>
      </c>
      <c r="L2046">
        <f t="shared" si="314"/>
        <v>1993</v>
      </c>
      <c r="M2046" t="s">
        <v>5220</v>
      </c>
      <c r="N2046" s="153">
        <v>34124.637499999997</v>
      </c>
      <c r="O2046" s="153">
        <v>34124.756944444445</v>
      </c>
      <c r="P2046" s="153">
        <v>34125.925000000003</v>
      </c>
      <c r="Q2046" s="153">
        <v>34126.078472222223</v>
      </c>
      <c r="R2046" t="s">
        <v>5221</v>
      </c>
      <c r="S2046" s="215">
        <f t="shared" si="316"/>
        <v>1.1680555555576575</v>
      </c>
      <c r="T2046" s="215">
        <f t="shared" si="317"/>
        <v>1.4409722222262644</v>
      </c>
      <c r="U2046">
        <f t="shared" si="315"/>
        <v>7.008333333345945</v>
      </c>
      <c r="V2046"/>
      <c r="W2046">
        <v>3600</v>
      </c>
      <c r="X2046"/>
    </row>
    <row r="2047" spans="1:24">
      <c r="A2047" t="s">
        <v>4770</v>
      </c>
      <c r="B2047" t="s">
        <v>5222</v>
      </c>
      <c r="C2047" t="s">
        <v>441</v>
      </c>
      <c r="D2047" t="s">
        <v>182</v>
      </c>
      <c r="E2047" t="s">
        <v>442</v>
      </c>
      <c r="F2047" t="s">
        <v>443</v>
      </c>
      <c r="G2047" t="s">
        <v>222</v>
      </c>
      <c r="H2047" t="s">
        <v>444</v>
      </c>
      <c r="I2047">
        <v>26.083333333333332</v>
      </c>
      <c r="J2047">
        <v>-46.266666666666666</v>
      </c>
      <c r="K2047">
        <f t="shared" si="313"/>
        <v>23</v>
      </c>
      <c r="L2047">
        <f t="shared" si="314"/>
        <v>1993</v>
      </c>
      <c r="M2047" t="s">
        <v>5223</v>
      </c>
      <c r="N2047" s="153">
        <v>34120.986111111109</v>
      </c>
      <c r="O2047" s="153">
        <v>34120.140972222223</v>
      </c>
      <c r="P2047" s="153">
        <v>34121.376388888886</v>
      </c>
      <c r="Q2047" s="153">
        <v>34121.583333333336</v>
      </c>
      <c r="R2047" t="s">
        <v>5224</v>
      </c>
      <c r="S2047" s="215">
        <f t="shared" si="316"/>
        <v>1.2354166666627862</v>
      </c>
      <c r="T2047" s="215">
        <f t="shared" si="317"/>
        <v>0.59722222222626442</v>
      </c>
      <c r="U2047">
        <f t="shared" si="315"/>
        <v>7.4124999999767169</v>
      </c>
      <c r="V2047"/>
      <c r="W2047">
        <v>4410</v>
      </c>
      <c r="X2047"/>
    </row>
    <row r="2048" spans="1:24">
      <c r="A2048" t="s">
        <v>4770</v>
      </c>
      <c r="B2048" t="s">
        <v>5225</v>
      </c>
      <c r="C2048" t="s">
        <v>441</v>
      </c>
      <c r="D2048" t="s">
        <v>182</v>
      </c>
      <c r="E2048" t="s">
        <v>442</v>
      </c>
      <c r="F2048" t="s">
        <v>443</v>
      </c>
      <c r="G2048" t="s">
        <v>222</v>
      </c>
      <c r="H2048" t="s">
        <v>444</v>
      </c>
      <c r="I2048">
        <v>26.083333333333332</v>
      </c>
      <c r="J2048">
        <v>-46.266666666666666</v>
      </c>
      <c r="K2048">
        <f t="shared" si="313"/>
        <v>23</v>
      </c>
      <c r="L2048">
        <f t="shared" si="314"/>
        <v>1993</v>
      </c>
      <c r="M2048" t="s">
        <v>5226</v>
      </c>
      <c r="N2048" s="153">
        <v>34120.318055555559</v>
      </c>
      <c r="O2048" s="153">
        <v>34120.509027777778</v>
      </c>
      <c r="P2048" s="153">
        <v>34120.731249999997</v>
      </c>
      <c r="Q2048" s="153">
        <v>34120.916666666664</v>
      </c>
      <c r="R2048" t="s">
        <v>5224</v>
      </c>
      <c r="S2048" s="215">
        <f t="shared" si="316"/>
        <v>0.22222222221898846</v>
      </c>
      <c r="T2048" s="215">
        <f t="shared" si="317"/>
        <v>0.59861111110512866</v>
      </c>
      <c r="U2048">
        <f t="shared" si="315"/>
        <v>1.3333333333139308</v>
      </c>
      <c r="V2048"/>
      <c r="W2048">
        <v>4410</v>
      </c>
      <c r="X2048"/>
    </row>
    <row r="2049" spans="1:24">
      <c r="A2049" t="s">
        <v>4770</v>
      </c>
      <c r="B2049" t="s">
        <v>5227</v>
      </c>
      <c r="C2049" t="s">
        <v>441</v>
      </c>
      <c r="D2049" t="s">
        <v>182</v>
      </c>
      <c r="E2049" t="s">
        <v>442</v>
      </c>
      <c r="F2049" t="s">
        <v>443</v>
      </c>
      <c r="G2049" t="s">
        <v>222</v>
      </c>
      <c r="H2049" t="s">
        <v>444</v>
      </c>
      <c r="I2049">
        <v>26.533333333333335</v>
      </c>
      <c r="J2049">
        <v>-48.133333333333333</v>
      </c>
      <c r="K2049">
        <f t="shared" si="313"/>
        <v>22</v>
      </c>
      <c r="L2049">
        <f t="shared" si="314"/>
        <v>1993</v>
      </c>
      <c r="M2049" t="s">
        <v>5228</v>
      </c>
      <c r="N2049" s="153">
        <v>34118.300000000003</v>
      </c>
      <c r="O2049" s="153">
        <v>34118.420138888891</v>
      </c>
      <c r="P2049" s="153">
        <v>34119.381944444445</v>
      </c>
      <c r="Q2049" s="153">
        <v>34119.569444444445</v>
      </c>
      <c r="R2049" t="s">
        <v>5229</v>
      </c>
      <c r="S2049" s="215">
        <f t="shared" si="316"/>
        <v>0.96180555555474712</v>
      </c>
      <c r="T2049" s="215">
        <f t="shared" si="317"/>
        <v>1.2694444444423425</v>
      </c>
      <c r="U2049">
        <f t="shared" si="315"/>
        <v>5.7708333333284827</v>
      </c>
      <c r="V2049"/>
      <c r="W2049">
        <v>4700</v>
      </c>
      <c r="X2049"/>
    </row>
    <row r="2050" spans="1:24">
      <c r="A2050" t="s">
        <v>4770</v>
      </c>
      <c r="B2050" t="s">
        <v>5230</v>
      </c>
      <c r="C2050" t="s">
        <v>441</v>
      </c>
      <c r="D2050" t="s">
        <v>182</v>
      </c>
      <c r="E2050" t="s">
        <v>442</v>
      </c>
      <c r="F2050" t="s">
        <v>443</v>
      </c>
      <c r="G2050" t="s">
        <v>222</v>
      </c>
      <c r="H2050" t="s">
        <v>444</v>
      </c>
      <c r="I2050">
        <v>26.533333333333335</v>
      </c>
      <c r="J2050">
        <v>-48.133333333333333</v>
      </c>
      <c r="K2050">
        <f t="shared" ref="K2050:K2098" si="318">INT(((180 + J2050) / 6) + 1)</f>
        <v>22</v>
      </c>
      <c r="L2050">
        <f t="shared" si="314"/>
        <v>1993</v>
      </c>
      <c r="M2050" t="s">
        <v>5231</v>
      </c>
      <c r="N2050" s="153">
        <v>34117.685416666667</v>
      </c>
      <c r="O2050" s="153">
        <v>34117.834722222222</v>
      </c>
      <c r="P2050" s="153">
        <v>34117.920138888891</v>
      </c>
      <c r="Q2050" s="153">
        <v>34118.041666666664</v>
      </c>
      <c r="R2050" t="s">
        <v>5229</v>
      </c>
      <c r="S2050" s="215">
        <f t="shared" si="316"/>
        <v>8.5416666668606922E-2</v>
      </c>
      <c r="T2050" s="215">
        <f t="shared" si="317"/>
        <v>0.35624999999708962</v>
      </c>
      <c r="U2050">
        <f t="shared" si="315"/>
        <v>0.51250000001164153</v>
      </c>
      <c r="V2050"/>
      <c r="W2050">
        <v>4700</v>
      </c>
      <c r="X2050"/>
    </row>
    <row r="2051" spans="1:24">
      <c r="A2051" t="s">
        <v>4770</v>
      </c>
      <c r="B2051" t="s">
        <v>5232</v>
      </c>
      <c r="C2051" t="s">
        <v>441</v>
      </c>
      <c r="D2051" t="s">
        <v>182</v>
      </c>
      <c r="E2051" t="s">
        <v>442</v>
      </c>
      <c r="F2051" t="s">
        <v>443</v>
      </c>
      <c r="G2051" t="s">
        <v>222</v>
      </c>
      <c r="H2051" t="s">
        <v>444</v>
      </c>
      <c r="I2051">
        <v>26.533333333333335</v>
      </c>
      <c r="J2051">
        <v>-48.133333333333333</v>
      </c>
      <c r="K2051">
        <f t="shared" si="318"/>
        <v>22</v>
      </c>
      <c r="L2051">
        <f t="shared" si="314"/>
        <v>1993</v>
      </c>
      <c r="M2051" t="s">
        <v>5233</v>
      </c>
      <c r="N2051" s="153">
        <v>34106.026388888888</v>
      </c>
      <c r="O2051" s="153">
        <v>34106.544444444444</v>
      </c>
      <c r="P2051" s="153">
        <v>34106.6875</v>
      </c>
      <c r="Q2051" s="153">
        <v>34106.84375</v>
      </c>
      <c r="R2051" t="s">
        <v>5229</v>
      </c>
      <c r="S2051" s="215">
        <f t="shared" si="316"/>
        <v>0.14305555555620231</v>
      </c>
      <c r="T2051" s="215">
        <f t="shared" si="317"/>
        <v>0.81736111111240461</v>
      </c>
      <c r="U2051">
        <f t="shared" si="315"/>
        <v>0.85833333333721384</v>
      </c>
      <c r="V2051"/>
      <c r="W2051">
        <v>4700</v>
      </c>
      <c r="X2051"/>
    </row>
    <row r="2052" spans="1:24">
      <c r="A2052" t="s">
        <v>4770</v>
      </c>
      <c r="B2052" t="s">
        <v>5234</v>
      </c>
      <c r="C2052" t="s">
        <v>5235</v>
      </c>
      <c r="D2052" t="s">
        <v>405</v>
      </c>
      <c r="E2052" t="s">
        <v>5235</v>
      </c>
      <c r="F2052" t="s">
        <v>195</v>
      </c>
      <c r="G2052" t="s">
        <v>206</v>
      </c>
      <c r="H2052" t="s">
        <v>439</v>
      </c>
      <c r="I2052">
        <v>27.016666666666666</v>
      </c>
      <c r="J2052">
        <v>-111.4</v>
      </c>
      <c r="K2052">
        <f t="shared" si="318"/>
        <v>12</v>
      </c>
      <c r="L2052">
        <f t="shared" si="314"/>
        <v>1993</v>
      </c>
      <c r="M2052" t="s">
        <v>5236</v>
      </c>
      <c r="N2052" s="153">
        <v>34041.534722222219</v>
      </c>
      <c r="O2052" s="153">
        <v>34041.618055555555</v>
      </c>
      <c r="P2052" s="153">
        <v>34041.923611111109</v>
      </c>
      <c r="Q2052" s="153">
        <v>34041.996527777781</v>
      </c>
      <c r="R2052" t="s">
        <v>439</v>
      </c>
      <c r="S2052" s="215">
        <f t="shared" ref="S2052:S2083" si="319">P2052 - O2052</f>
        <v>0.30555555555474712</v>
      </c>
      <c r="T2052" s="215">
        <f t="shared" ref="T2052:T2083" si="320">Q2052 - N2052</f>
        <v>0.46180555556202307</v>
      </c>
      <c r="U2052">
        <f t="shared" si="315"/>
        <v>1.8333333333284827</v>
      </c>
      <c r="V2052"/>
      <c r="W2052">
        <v>2010</v>
      </c>
      <c r="X2052"/>
    </row>
    <row r="2053" spans="1:24">
      <c r="A2053" t="s">
        <v>4770</v>
      </c>
      <c r="B2053" t="s">
        <v>5237</v>
      </c>
      <c r="C2053" t="s">
        <v>5235</v>
      </c>
      <c r="D2053" t="s">
        <v>405</v>
      </c>
      <c r="E2053" t="s">
        <v>5235</v>
      </c>
      <c r="F2053" t="s">
        <v>195</v>
      </c>
      <c r="G2053" t="s">
        <v>206</v>
      </c>
      <c r="H2053" t="s">
        <v>439</v>
      </c>
      <c r="I2053">
        <v>27.016666666666666</v>
      </c>
      <c r="J2053">
        <v>-111.4</v>
      </c>
      <c r="K2053">
        <f t="shared" si="318"/>
        <v>12</v>
      </c>
      <c r="L2053">
        <f t="shared" si="314"/>
        <v>1993</v>
      </c>
      <c r="M2053" t="s">
        <v>5238</v>
      </c>
      <c r="N2053" s="153">
        <v>34040.519444444442</v>
      </c>
      <c r="O2053" s="153">
        <v>34040.605555555558</v>
      </c>
      <c r="P2053" s="153">
        <v>34040.92083333333</v>
      </c>
      <c r="Q2053" s="153">
        <v>34040.993055555555</v>
      </c>
      <c r="R2053" t="s">
        <v>439</v>
      </c>
      <c r="S2053" s="215">
        <f t="shared" si="319"/>
        <v>0.31527777777228039</v>
      </c>
      <c r="T2053" s="215">
        <f t="shared" si="320"/>
        <v>0.47361111111240461</v>
      </c>
      <c r="U2053">
        <f t="shared" si="315"/>
        <v>1.8916666666336823</v>
      </c>
      <c r="V2053"/>
      <c r="W2053">
        <v>2010</v>
      </c>
      <c r="X2053"/>
    </row>
    <row r="2054" spans="1:24">
      <c r="A2054" t="s">
        <v>4770</v>
      </c>
      <c r="B2054" t="s">
        <v>5239</v>
      </c>
      <c r="C2054" t="s">
        <v>5235</v>
      </c>
      <c r="D2054" t="s">
        <v>405</v>
      </c>
      <c r="E2054" t="s">
        <v>5235</v>
      </c>
      <c r="F2054" t="s">
        <v>195</v>
      </c>
      <c r="G2054" t="s">
        <v>206</v>
      </c>
      <c r="H2054" t="s">
        <v>439</v>
      </c>
      <c r="I2054">
        <v>27.016666666666666</v>
      </c>
      <c r="J2054">
        <v>-111.4</v>
      </c>
      <c r="K2054">
        <f t="shared" si="318"/>
        <v>12</v>
      </c>
      <c r="L2054">
        <f t="shared" si="314"/>
        <v>1993</v>
      </c>
      <c r="M2054" t="s">
        <v>5240</v>
      </c>
      <c r="N2054" s="153">
        <v>34038.519444444442</v>
      </c>
      <c r="O2054" s="153">
        <v>34039.745833333334</v>
      </c>
      <c r="P2054" s="153">
        <v>34039.92083333333</v>
      </c>
      <c r="Q2054" s="153">
        <v>34039.994444444441</v>
      </c>
      <c r="R2054" t="s">
        <v>439</v>
      </c>
      <c r="S2054" s="215">
        <f t="shared" si="319"/>
        <v>0.17499999999563443</v>
      </c>
      <c r="T2054" s="215">
        <f t="shared" si="320"/>
        <v>1.4749999999985448</v>
      </c>
      <c r="U2054">
        <f t="shared" si="315"/>
        <v>1.0499999999738066</v>
      </c>
      <c r="V2054"/>
      <c r="W2054">
        <v>2010</v>
      </c>
      <c r="X2054"/>
    </row>
    <row r="2055" spans="1:24">
      <c r="A2055" t="s">
        <v>4770</v>
      </c>
      <c r="B2055" t="s">
        <v>5241</v>
      </c>
      <c r="C2055" t="s">
        <v>5235</v>
      </c>
      <c r="D2055" t="s">
        <v>405</v>
      </c>
      <c r="E2055" t="s">
        <v>5235</v>
      </c>
      <c r="F2055" t="s">
        <v>195</v>
      </c>
      <c r="G2055" t="s">
        <v>206</v>
      </c>
      <c r="H2055" t="s">
        <v>439</v>
      </c>
      <c r="I2055">
        <v>27.016666666666666</v>
      </c>
      <c r="J2055">
        <v>-111.4</v>
      </c>
      <c r="K2055">
        <f t="shared" si="318"/>
        <v>12</v>
      </c>
      <c r="L2055">
        <f t="shared" si="314"/>
        <v>1993</v>
      </c>
      <c r="M2055" t="s">
        <v>5242</v>
      </c>
      <c r="N2055" s="153">
        <v>34037.47152777778</v>
      </c>
      <c r="O2055" s="153">
        <v>34037.558333333334</v>
      </c>
      <c r="P2055" s="153">
        <v>34038.020833333336</v>
      </c>
      <c r="Q2055" s="153">
        <v>34038.125694444447</v>
      </c>
      <c r="R2055" t="s">
        <v>439</v>
      </c>
      <c r="S2055" s="215">
        <f t="shared" si="319"/>
        <v>0.46250000000145519</v>
      </c>
      <c r="T2055" s="215">
        <f t="shared" si="320"/>
        <v>0.65416666666715173</v>
      </c>
      <c r="U2055">
        <f t="shared" si="315"/>
        <v>2.7750000000087311</v>
      </c>
      <c r="V2055"/>
      <c r="W2055">
        <v>2010</v>
      </c>
      <c r="X2055"/>
    </row>
    <row r="2056" spans="1:24">
      <c r="A2056" t="s">
        <v>4770</v>
      </c>
      <c r="B2056" t="s">
        <v>5243</v>
      </c>
      <c r="C2056" t="s">
        <v>5235</v>
      </c>
      <c r="D2056" t="s">
        <v>405</v>
      </c>
      <c r="E2056" t="s">
        <v>5235</v>
      </c>
      <c r="F2056" t="s">
        <v>195</v>
      </c>
      <c r="G2056" t="s">
        <v>206</v>
      </c>
      <c r="H2056" t="s">
        <v>439</v>
      </c>
      <c r="I2056">
        <v>27.016666666666666</v>
      </c>
      <c r="J2056">
        <v>-111.4</v>
      </c>
      <c r="K2056">
        <f t="shared" si="318"/>
        <v>12</v>
      </c>
      <c r="L2056">
        <f t="shared" si="314"/>
        <v>1993</v>
      </c>
      <c r="M2056" t="s">
        <v>5244</v>
      </c>
      <c r="N2056" s="153">
        <v>34036.529861111114</v>
      </c>
      <c r="O2056" s="153">
        <v>34036.616666666669</v>
      </c>
      <c r="P2056" s="153">
        <v>34037.042361111111</v>
      </c>
      <c r="Q2056" s="153">
        <v>34037.125</v>
      </c>
      <c r="R2056" t="s">
        <v>439</v>
      </c>
      <c r="S2056" s="215">
        <f t="shared" si="319"/>
        <v>0.4256944444423425</v>
      </c>
      <c r="T2056" s="215">
        <f t="shared" si="320"/>
        <v>0.59513888888614019</v>
      </c>
      <c r="U2056">
        <f t="shared" si="315"/>
        <v>2.554166666654055</v>
      </c>
      <c r="V2056"/>
      <c r="W2056">
        <v>2010</v>
      </c>
      <c r="X2056"/>
    </row>
    <row r="2057" spans="1:24">
      <c r="A2057" t="s">
        <v>4770</v>
      </c>
      <c r="B2057" t="s">
        <v>5245</v>
      </c>
      <c r="C2057" t="s">
        <v>5235</v>
      </c>
      <c r="D2057" t="s">
        <v>405</v>
      </c>
      <c r="E2057" t="s">
        <v>5235</v>
      </c>
      <c r="F2057" t="s">
        <v>195</v>
      </c>
      <c r="G2057" t="s">
        <v>206</v>
      </c>
      <c r="H2057" t="s">
        <v>439</v>
      </c>
      <c r="I2057">
        <v>27.016666666666666</v>
      </c>
      <c r="J2057">
        <v>-111.4</v>
      </c>
      <c r="K2057">
        <f t="shared" si="318"/>
        <v>12</v>
      </c>
      <c r="L2057">
        <f t="shared" si="314"/>
        <v>1993</v>
      </c>
      <c r="M2057" t="s">
        <v>5246</v>
      </c>
      <c r="N2057" s="153">
        <v>34034.574305555558</v>
      </c>
      <c r="O2057" s="153">
        <v>34034.677777777775</v>
      </c>
      <c r="P2057" s="153">
        <v>34035.043749999997</v>
      </c>
      <c r="Q2057" s="153">
        <v>34035.133333333331</v>
      </c>
      <c r="R2057" t="s">
        <v>439</v>
      </c>
      <c r="S2057" s="215">
        <f t="shared" si="319"/>
        <v>0.36597222222189885</v>
      </c>
      <c r="T2057" s="215">
        <f t="shared" si="320"/>
        <v>0.55902777777373558</v>
      </c>
      <c r="U2057">
        <f t="shared" si="315"/>
        <v>2.1958333333313931</v>
      </c>
      <c r="V2057"/>
      <c r="W2057">
        <v>2010</v>
      </c>
      <c r="X2057"/>
    </row>
    <row r="2058" spans="1:24">
      <c r="A2058" t="s">
        <v>4770</v>
      </c>
      <c r="B2058" t="s">
        <v>5247</v>
      </c>
      <c r="C2058" t="s">
        <v>5235</v>
      </c>
      <c r="D2058" t="s">
        <v>405</v>
      </c>
      <c r="E2058" t="s">
        <v>5235</v>
      </c>
      <c r="F2058" t="s">
        <v>195</v>
      </c>
      <c r="G2058" t="s">
        <v>206</v>
      </c>
      <c r="H2058" t="s">
        <v>439</v>
      </c>
      <c r="I2058">
        <v>27.016666666666666</v>
      </c>
      <c r="J2058">
        <v>-111.4</v>
      </c>
      <c r="K2058">
        <f t="shared" si="318"/>
        <v>12</v>
      </c>
      <c r="L2058">
        <f t="shared" si="314"/>
        <v>1993</v>
      </c>
      <c r="M2058" t="s">
        <v>5248</v>
      </c>
      <c r="N2058" s="153">
        <v>34033.53125</v>
      </c>
      <c r="O2058" s="153">
        <v>34033.635416666664</v>
      </c>
      <c r="P2058" s="153">
        <v>34034.050694444442</v>
      </c>
      <c r="Q2058" s="153">
        <v>34034.13958333333</v>
      </c>
      <c r="R2058" t="s">
        <v>439</v>
      </c>
      <c r="S2058" s="215">
        <f t="shared" si="319"/>
        <v>0.41527777777810115</v>
      </c>
      <c r="T2058" s="215">
        <f t="shared" si="320"/>
        <v>0.60833333332993789</v>
      </c>
      <c r="U2058">
        <f t="shared" si="315"/>
        <v>2.4916666666686069</v>
      </c>
      <c r="V2058"/>
      <c r="W2058">
        <v>2010</v>
      </c>
      <c r="X2058"/>
    </row>
    <row r="2059" spans="1:24">
      <c r="A2059" t="s">
        <v>4770</v>
      </c>
      <c r="B2059" t="s">
        <v>5249</v>
      </c>
      <c r="C2059" t="s">
        <v>5235</v>
      </c>
      <c r="D2059" t="s">
        <v>405</v>
      </c>
      <c r="E2059" t="s">
        <v>5235</v>
      </c>
      <c r="F2059" t="s">
        <v>195</v>
      </c>
      <c r="G2059" t="s">
        <v>206</v>
      </c>
      <c r="H2059" t="s">
        <v>439</v>
      </c>
      <c r="I2059">
        <v>27.016666666666666</v>
      </c>
      <c r="J2059">
        <v>-111.4</v>
      </c>
      <c r="K2059">
        <f t="shared" si="318"/>
        <v>12</v>
      </c>
      <c r="L2059">
        <f t="shared" si="314"/>
        <v>1993</v>
      </c>
      <c r="M2059" t="s">
        <v>5250</v>
      </c>
      <c r="N2059" s="153">
        <v>34032.4375</v>
      </c>
      <c r="O2059" s="153">
        <v>34032.523611111108</v>
      </c>
      <c r="P2059" s="153">
        <v>34032.990972222222</v>
      </c>
      <c r="Q2059" s="153">
        <v>34033.0625</v>
      </c>
      <c r="R2059" t="s">
        <v>439</v>
      </c>
      <c r="S2059" s="215">
        <f t="shared" si="319"/>
        <v>0.46736111111385981</v>
      </c>
      <c r="T2059" s="215">
        <f t="shared" si="320"/>
        <v>0.625</v>
      </c>
      <c r="U2059">
        <f t="shared" si="315"/>
        <v>2.8041666666831588</v>
      </c>
      <c r="V2059"/>
      <c r="W2059">
        <v>2010</v>
      </c>
      <c r="X2059"/>
    </row>
    <row r="2060" spans="1:24">
      <c r="A2060" t="s">
        <v>4770</v>
      </c>
      <c r="B2060" t="s">
        <v>5251</v>
      </c>
      <c r="C2060" t="s">
        <v>5235</v>
      </c>
      <c r="D2060" t="s">
        <v>405</v>
      </c>
      <c r="E2060" t="s">
        <v>5235</v>
      </c>
      <c r="F2060" t="s">
        <v>195</v>
      </c>
      <c r="G2060" t="s">
        <v>206</v>
      </c>
      <c r="H2060" t="s">
        <v>439</v>
      </c>
      <c r="I2060">
        <v>27.016666666666666</v>
      </c>
      <c r="J2060">
        <v>-111.4</v>
      </c>
      <c r="K2060">
        <f t="shared" si="318"/>
        <v>12</v>
      </c>
      <c r="L2060">
        <f t="shared" si="314"/>
        <v>1993</v>
      </c>
      <c r="M2060" t="s">
        <v>5252</v>
      </c>
      <c r="N2060" s="153">
        <v>34031.529166666667</v>
      </c>
      <c r="O2060" s="153">
        <v>34031.634027777778</v>
      </c>
      <c r="P2060" s="153">
        <v>34032</v>
      </c>
      <c r="Q2060" s="153">
        <v>34032.055555555555</v>
      </c>
      <c r="R2060" t="s">
        <v>439</v>
      </c>
      <c r="S2060" s="215">
        <f t="shared" si="319"/>
        <v>0.36597222222189885</v>
      </c>
      <c r="T2060" s="215">
        <f t="shared" si="320"/>
        <v>0.52638888888759539</v>
      </c>
      <c r="U2060">
        <f t="shared" si="315"/>
        <v>2.1958333333313931</v>
      </c>
      <c r="V2060"/>
      <c r="W2060">
        <v>2010</v>
      </c>
      <c r="X2060"/>
    </row>
    <row r="2061" spans="1:24">
      <c r="A2061" t="s">
        <v>4770</v>
      </c>
      <c r="B2061" t="s">
        <v>5253</v>
      </c>
      <c r="C2061" t="s">
        <v>5235</v>
      </c>
      <c r="D2061" t="s">
        <v>405</v>
      </c>
      <c r="E2061" t="s">
        <v>5235</v>
      </c>
      <c r="F2061" t="s">
        <v>195</v>
      </c>
      <c r="G2061" t="s">
        <v>206</v>
      </c>
      <c r="H2061" t="s">
        <v>439</v>
      </c>
      <c r="I2061">
        <v>27.016666666666666</v>
      </c>
      <c r="J2061">
        <v>-111.4</v>
      </c>
      <c r="K2061">
        <f t="shared" si="318"/>
        <v>12</v>
      </c>
      <c r="L2061">
        <f t="shared" si="314"/>
        <v>1993</v>
      </c>
      <c r="M2061" t="s">
        <v>5254</v>
      </c>
      <c r="N2061" s="153">
        <v>34030.621527777781</v>
      </c>
      <c r="O2061" s="153">
        <v>34030.720833333333</v>
      </c>
      <c r="P2061" s="153">
        <v>34030.930555555555</v>
      </c>
      <c r="Q2061" s="153">
        <v>34031.027777777781</v>
      </c>
      <c r="R2061" t="s">
        <v>439</v>
      </c>
      <c r="S2061" s="215">
        <f t="shared" si="319"/>
        <v>0.20972222222189885</v>
      </c>
      <c r="T2061" s="215">
        <f t="shared" si="320"/>
        <v>0.40625</v>
      </c>
      <c r="U2061">
        <f t="shared" si="315"/>
        <v>1.2583333333313931</v>
      </c>
      <c r="V2061"/>
      <c r="W2061">
        <v>2010</v>
      </c>
      <c r="X2061"/>
    </row>
    <row r="2062" spans="1:24">
      <c r="A2062" t="s">
        <v>4770</v>
      </c>
      <c r="B2062" t="s">
        <v>5255</v>
      </c>
      <c r="C2062" t="s">
        <v>5235</v>
      </c>
      <c r="D2062" t="s">
        <v>405</v>
      </c>
      <c r="E2062" t="s">
        <v>5235</v>
      </c>
      <c r="F2062" t="s">
        <v>195</v>
      </c>
      <c r="G2062" t="s">
        <v>206</v>
      </c>
      <c r="H2062" t="s">
        <v>439</v>
      </c>
      <c r="I2062">
        <v>27.016666666666666</v>
      </c>
      <c r="J2062">
        <v>-111.4</v>
      </c>
      <c r="K2062">
        <f t="shared" si="318"/>
        <v>12</v>
      </c>
      <c r="L2062">
        <f t="shared" si="314"/>
        <v>1993</v>
      </c>
      <c r="M2062" t="s">
        <v>5256</v>
      </c>
      <c r="N2062" s="153">
        <v>34029.518055555556</v>
      </c>
      <c r="O2062" s="153">
        <v>34029.700694444444</v>
      </c>
      <c r="P2062" s="153">
        <v>34030.071527777778</v>
      </c>
      <c r="Q2062" s="153">
        <v>34030.166666666664</v>
      </c>
      <c r="R2062" t="s">
        <v>439</v>
      </c>
      <c r="S2062" s="215">
        <f t="shared" si="319"/>
        <v>0.37083333333430346</v>
      </c>
      <c r="T2062" s="215">
        <f t="shared" si="320"/>
        <v>0.64861111110803904</v>
      </c>
      <c r="U2062">
        <f t="shared" si="315"/>
        <v>2.2250000000058208</v>
      </c>
      <c r="V2062"/>
      <c r="W2062">
        <v>2010</v>
      </c>
      <c r="X2062"/>
    </row>
    <row r="2063" spans="1:24">
      <c r="A2063" t="s">
        <v>4770</v>
      </c>
      <c r="B2063" t="s">
        <v>5257</v>
      </c>
      <c r="C2063" t="s">
        <v>5235</v>
      </c>
      <c r="D2063" t="s">
        <v>405</v>
      </c>
      <c r="E2063" t="s">
        <v>5235</v>
      </c>
      <c r="F2063" t="s">
        <v>195</v>
      </c>
      <c r="G2063" t="s">
        <v>206</v>
      </c>
      <c r="H2063" t="s">
        <v>439</v>
      </c>
      <c r="I2063">
        <v>27.016666666666666</v>
      </c>
      <c r="J2063">
        <v>-111.4</v>
      </c>
      <c r="K2063">
        <f t="shared" si="318"/>
        <v>12</v>
      </c>
      <c r="L2063">
        <f t="shared" si="314"/>
        <v>1993</v>
      </c>
      <c r="M2063" t="s">
        <v>5258</v>
      </c>
      <c r="N2063" s="153">
        <v>34027.520833333336</v>
      </c>
      <c r="O2063" s="153">
        <v>34027.615972222222</v>
      </c>
      <c r="P2063" s="153">
        <v>34028.160416666666</v>
      </c>
      <c r="Q2063" s="153">
        <v>34028.232638888891</v>
      </c>
      <c r="R2063" t="s">
        <v>439</v>
      </c>
      <c r="S2063" s="215">
        <f t="shared" si="319"/>
        <v>0.54444444444379769</v>
      </c>
      <c r="T2063" s="215">
        <f t="shared" si="320"/>
        <v>0.71180555555474712</v>
      </c>
      <c r="U2063">
        <f t="shared" si="315"/>
        <v>3.2666666666627862</v>
      </c>
      <c r="V2063"/>
      <c r="W2063">
        <v>2010</v>
      </c>
      <c r="X2063"/>
    </row>
    <row r="2064" spans="1:24">
      <c r="A2064" t="s">
        <v>4770</v>
      </c>
      <c r="B2064" t="s">
        <v>5259</v>
      </c>
      <c r="C2064" t="s">
        <v>5235</v>
      </c>
      <c r="D2064" t="s">
        <v>405</v>
      </c>
      <c r="E2064" t="s">
        <v>5235</v>
      </c>
      <c r="F2064" t="s">
        <v>195</v>
      </c>
      <c r="G2064" t="s">
        <v>206</v>
      </c>
      <c r="H2064" t="s">
        <v>439</v>
      </c>
      <c r="I2064">
        <v>27.016666666666666</v>
      </c>
      <c r="J2064">
        <v>-111.4</v>
      </c>
      <c r="K2064">
        <f t="shared" si="318"/>
        <v>12</v>
      </c>
      <c r="L2064">
        <f t="shared" si="314"/>
        <v>1993</v>
      </c>
      <c r="M2064" t="s">
        <v>5260</v>
      </c>
      <c r="N2064" s="153">
        <v>34026.654166666667</v>
      </c>
      <c r="O2064" s="153">
        <v>34026.736111111109</v>
      </c>
      <c r="P2064" s="153">
        <v>34026.915277777778</v>
      </c>
      <c r="Q2064" s="153">
        <v>34026.994444444441</v>
      </c>
      <c r="R2064" t="s">
        <v>439</v>
      </c>
      <c r="S2064" s="215">
        <f t="shared" si="319"/>
        <v>0.17916666666860692</v>
      </c>
      <c r="T2064" s="215">
        <f t="shared" si="320"/>
        <v>0.34027777777373558</v>
      </c>
      <c r="U2064">
        <f t="shared" si="315"/>
        <v>1.0750000000116415</v>
      </c>
      <c r="V2064"/>
      <c r="W2064">
        <v>2010</v>
      </c>
      <c r="X2064"/>
    </row>
    <row r="2065" spans="1:24">
      <c r="A2065" t="s">
        <v>4770</v>
      </c>
      <c r="B2065" t="s">
        <v>5261</v>
      </c>
      <c r="C2065" t="s">
        <v>5235</v>
      </c>
      <c r="D2065" t="s">
        <v>405</v>
      </c>
      <c r="E2065" t="s">
        <v>5235</v>
      </c>
      <c r="F2065" t="s">
        <v>195</v>
      </c>
      <c r="G2065" t="s">
        <v>206</v>
      </c>
      <c r="H2065" t="s">
        <v>439</v>
      </c>
      <c r="I2065">
        <v>27.016666666666666</v>
      </c>
      <c r="J2065">
        <v>-111.4</v>
      </c>
      <c r="K2065">
        <f t="shared" si="318"/>
        <v>12</v>
      </c>
      <c r="L2065">
        <f t="shared" si="314"/>
        <v>1993</v>
      </c>
      <c r="M2065" t="s">
        <v>5262</v>
      </c>
      <c r="N2065" s="153">
        <v>34025.627083333333</v>
      </c>
      <c r="O2065" s="153">
        <v>34025.789583333331</v>
      </c>
      <c r="P2065" s="153">
        <v>34025.929861111108</v>
      </c>
      <c r="Q2065" s="153">
        <v>34026.052083333336</v>
      </c>
      <c r="R2065" t="s">
        <v>439</v>
      </c>
      <c r="S2065" s="215">
        <f t="shared" si="319"/>
        <v>0.14027777777664596</v>
      </c>
      <c r="T2065" s="215">
        <f t="shared" si="320"/>
        <v>0.42500000000291038</v>
      </c>
      <c r="U2065">
        <f t="shared" si="315"/>
        <v>0.84166666665987577</v>
      </c>
      <c r="V2065"/>
      <c r="W2065">
        <v>2010</v>
      </c>
      <c r="X2065"/>
    </row>
    <row r="2066" spans="1:24">
      <c r="A2066" t="s">
        <v>4770</v>
      </c>
      <c r="B2066" t="s">
        <v>5263</v>
      </c>
      <c r="C2066" t="s">
        <v>5235</v>
      </c>
      <c r="D2066" t="s">
        <v>405</v>
      </c>
      <c r="E2066" t="s">
        <v>5235</v>
      </c>
      <c r="F2066" t="s">
        <v>195</v>
      </c>
      <c r="G2066" t="s">
        <v>206</v>
      </c>
      <c r="H2066" t="s">
        <v>439</v>
      </c>
      <c r="I2066">
        <v>27.016666666666666</v>
      </c>
      <c r="J2066">
        <v>-111.4</v>
      </c>
      <c r="K2066">
        <f t="shared" si="318"/>
        <v>12</v>
      </c>
      <c r="L2066">
        <f t="shared" ref="L2066:L2129" si="321">YEAR(N2066)</f>
        <v>1993</v>
      </c>
      <c r="M2066" t="s">
        <v>5264</v>
      </c>
      <c r="N2066" s="153">
        <v>34023.770833333336</v>
      </c>
      <c r="O2066" s="153">
        <v>34023.916666666664</v>
      </c>
      <c r="P2066" s="153">
        <v>34024.050694444442</v>
      </c>
      <c r="Q2066" s="153">
        <v>34024.195833333331</v>
      </c>
      <c r="R2066" t="s">
        <v>439</v>
      </c>
      <c r="S2066" s="215">
        <f t="shared" si="319"/>
        <v>0.13402777777810115</v>
      </c>
      <c r="T2066" s="215">
        <f t="shared" si="320"/>
        <v>0.42499999999563443</v>
      </c>
      <c r="U2066">
        <f t="shared" si="315"/>
        <v>0.80416666666860692</v>
      </c>
      <c r="V2066"/>
      <c r="W2066">
        <v>2010</v>
      </c>
      <c r="X2066"/>
    </row>
    <row r="2067" spans="1:24">
      <c r="A2067" t="s">
        <v>4770</v>
      </c>
      <c r="B2067" t="s">
        <v>5265</v>
      </c>
      <c r="C2067" t="s">
        <v>429</v>
      </c>
      <c r="D2067" t="s">
        <v>405</v>
      </c>
      <c r="E2067" t="s">
        <v>430</v>
      </c>
      <c r="F2067" t="s">
        <v>431</v>
      </c>
      <c r="G2067" t="s">
        <v>273</v>
      </c>
      <c r="H2067" t="s">
        <v>292</v>
      </c>
      <c r="I2067">
        <v>47.95</v>
      </c>
      <c r="J2067">
        <v>-129.1</v>
      </c>
      <c r="K2067">
        <f t="shared" si="318"/>
        <v>9</v>
      </c>
      <c r="L2067">
        <f t="shared" si="321"/>
        <v>1991</v>
      </c>
      <c r="M2067" t="s">
        <v>5266</v>
      </c>
      <c r="N2067" s="153">
        <v>33464.338888888888</v>
      </c>
      <c r="O2067" s="153">
        <v>33464.736111111109</v>
      </c>
      <c r="P2067" s="153">
        <v>33466.069444444445</v>
      </c>
      <c r="Q2067" s="153">
        <v>33466.166666666664</v>
      </c>
      <c r="R2067" t="s">
        <v>2678</v>
      </c>
      <c r="S2067" s="215">
        <f t="shared" si="319"/>
        <v>1.3333333333357587</v>
      </c>
      <c r="T2067" s="215">
        <f t="shared" si="320"/>
        <v>1.827777777776646</v>
      </c>
      <c r="U2067">
        <f t="shared" si="315"/>
        <v>8.0000000000145519</v>
      </c>
      <c r="V2067"/>
      <c r="W2067">
        <v>2210</v>
      </c>
      <c r="X2067" t="s">
        <v>5267</v>
      </c>
    </row>
    <row r="2068" spans="1:24">
      <c r="A2068" t="s">
        <v>4770</v>
      </c>
      <c r="B2068" t="s">
        <v>5268</v>
      </c>
      <c r="C2068" t="s">
        <v>429</v>
      </c>
      <c r="D2068" t="s">
        <v>405</v>
      </c>
      <c r="E2068" t="s">
        <v>430</v>
      </c>
      <c r="F2068" t="s">
        <v>431</v>
      </c>
      <c r="G2068" t="s">
        <v>273</v>
      </c>
      <c r="H2068" t="s">
        <v>292</v>
      </c>
      <c r="I2068">
        <v>47.95</v>
      </c>
      <c r="J2068">
        <v>-129.1</v>
      </c>
      <c r="K2068">
        <f t="shared" si="318"/>
        <v>9</v>
      </c>
      <c r="L2068">
        <f t="shared" si="321"/>
        <v>1991</v>
      </c>
      <c r="M2068" t="s">
        <v>5269</v>
      </c>
      <c r="N2068" s="153">
        <v>33463.583333333336</v>
      </c>
      <c r="O2068" s="153">
        <v>33463.675000000003</v>
      </c>
      <c r="P2068" s="153">
        <v>33464.159722222219</v>
      </c>
      <c r="Q2068" s="153">
        <v>33464.229166666664</v>
      </c>
      <c r="R2068" t="s">
        <v>2678</v>
      </c>
      <c r="S2068" s="215">
        <f t="shared" si="319"/>
        <v>0.48472222221607808</v>
      </c>
      <c r="T2068" s="215">
        <f t="shared" si="320"/>
        <v>0.64583333332848269</v>
      </c>
      <c r="U2068">
        <f t="shared" si="315"/>
        <v>2.9083333332964685</v>
      </c>
      <c r="V2068"/>
      <c r="W2068">
        <v>2210</v>
      </c>
      <c r="X2068" t="s">
        <v>5267</v>
      </c>
    </row>
    <row r="2069" spans="1:24">
      <c r="A2069" t="s">
        <v>4770</v>
      </c>
      <c r="B2069" t="s">
        <v>5270</v>
      </c>
      <c r="C2069" t="s">
        <v>429</v>
      </c>
      <c r="D2069" t="s">
        <v>405</v>
      </c>
      <c r="E2069" t="s">
        <v>430</v>
      </c>
      <c r="F2069" t="s">
        <v>431</v>
      </c>
      <c r="G2069" t="s">
        <v>273</v>
      </c>
      <c r="H2069" t="s">
        <v>292</v>
      </c>
      <c r="I2069">
        <v>47.95</v>
      </c>
      <c r="J2069">
        <v>-129.1</v>
      </c>
      <c r="K2069">
        <f t="shared" si="318"/>
        <v>9</v>
      </c>
      <c r="L2069">
        <f t="shared" si="321"/>
        <v>1991</v>
      </c>
      <c r="M2069" t="s">
        <v>5271</v>
      </c>
      <c r="N2069" s="153">
        <v>33459.833333333336</v>
      </c>
      <c r="O2069" s="153">
        <v>33459.96875</v>
      </c>
      <c r="P2069" s="153">
        <v>33462.72152777778</v>
      </c>
      <c r="Q2069" s="153">
        <v>33462.879861111112</v>
      </c>
      <c r="R2069" t="s">
        <v>2678</v>
      </c>
      <c r="S2069" s="215">
        <f t="shared" si="319"/>
        <v>2.7527777777795563</v>
      </c>
      <c r="T2069" s="215">
        <f t="shared" si="320"/>
        <v>3.046527777776646</v>
      </c>
      <c r="U2069">
        <f t="shared" si="315"/>
        <v>16.516666666677338</v>
      </c>
      <c r="V2069"/>
      <c r="W2069">
        <v>2210</v>
      </c>
      <c r="X2069" t="s">
        <v>5267</v>
      </c>
    </row>
    <row r="2070" spans="1:24">
      <c r="A2070" t="s">
        <v>4770</v>
      </c>
      <c r="B2070" t="s">
        <v>5272</v>
      </c>
      <c r="C2070" t="s">
        <v>429</v>
      </c>
      <c r="D2070" t="s">
        <v>405</v>
      </c>
      <c r="E2070" t="s">
        <v>430</v>
      </c>
      <c r="F2070" t="s">
        <v>431</v>
      </c>
      <c r="G2070" t="s">
        <v>273</v>
      </c>
      <c r="H2070" t="s">
        <v>292</v>
      </c>
      <c r="I2070">
        <v>47.95</v>
      </c>
      <c r="J2070">
        <v>-129.1</v>
      </c>
      <c r="K2070">
        <f t="shared" si="318"/>
        <v>9</v>
      </c>
      <c r="L2070">
        <f t="shared" si="321"/>
        <v>1991</v>
      </c>
      <c r="M2070" t="s">
        <v>5273</v>
      </c>
      <c r="N2070" s="153">
        <v>33457.11041666667</v>
      </c>
      <c r="O2070" s="153">
        <v>33457.212500000001</v>
      </c>
      <c r="P2070" s="153">
        <v>33458.645833333336</v>
      </c>
      <c r="Q2070" s="153">
        <v>33459.701388888891</v>
      </c>
      <c r="R2070" t="s">
        <v>2678</v>
      </c>
      <c r="S2070" s="215">
        <f t="shared" si="319"/>
        <v>1.4333333333343035</v>
      </c>
      <c r="T2070" s="215">
        <f t="shared" si="320"/>
        <v>2.5909722222204437</v>
      </c>
      <c r="U2070">
        <f t="shared" ref="U2070:U2130" si="322">((VALUE(S2070)) * 24) * 0.25</f>
        <v>8.6000000000058208</v>
      </c>
      <c r="V2070"/>
      <c r="W2070">
        <v>2210</v>
      </c>
      <c r="X2070" t="s">
        <v>5274</v>
      </c>
    </row>
    <row r="2071" spans="1:24">
      <c r="A2071" t="s">
        <v>4770</v>
      </c>
      <c r="B2071" t="s">
        <v>5275</v>
      </c>
      <c r="C2071" t="s">
        <v>429</v>
      </c>
      <c r="D2071" t="s">
        <v>405</v>
      </c>
      <c r="E2071" t="s">
        <v>430</v>
      </c>
      <c r="F2071" t="s">
        <v>431</v>
      </c>
      <c r="G2071" t="s">
        <v>273</v>
      </c>
      <c r="H2071" t="s">
        <v>292</v>
      </c>
      <c r="I2071">
        <v>47.95</v>
      </c>
      <c r="J2071">
        <v>-129.1</v>
      </c>
      <c r="K2071">
        <f t="shared" si="318"/>
        <v>9</v>
      </c>
      <c r="L2071">
        <f t="shared" si="321"/>
        <v>1991</v>
      </c>
      <c r="M2071" t="s">
        <v>5276</v>
      </c>
      <c r="N2071" s="153">
        <v>33456.125</v>
      </c>
      <c r="O2071" s="153">
        <v>33456.334027777775</v>
      </c>
      <c r="P2071" s="153">
        <v>33456.604166666664</v>
      </c>
      <c r="Q2071" s="153">
        <v>33456.725694444445</v>
      </c>
      <c r="R2071" t="s">
        <v>2678</v>
      </c>
      <c r="S2071" s="215">
        <f t="shared" si="319"/>
        <v>0.27013888888905058</v>
      </c>
      <c r="T2071" s="215">
        <f t="shared" si="320"/>
        <v>0.60069444444525288</v>
      </c>
      <c r="U2071">
        <f t="shared" si="322"/>
        <v>1.6208333333343035</v>
      </c>
      <c r="V2071"/>
      <c r="W2071">
        <v>2210</v>
      </c>
      <c r="X2071" t="s">
        <v>5267</v>
      </c>
    </row>
    <row r="2072" spans="1:24">
      <c r="A2072" t="s">
        <v>4770</v>
      </c>
      <c r="B2072" t="s">
        <v>5277</v>
      </c>
      <c r="C2072" t="s">
        <v>429</v>
      </c>
      <c r="D2072" t="s">
        <v>405</v>
      </c>
      <c r="E2072" t="s">
        <v>430</v>
      </c>
      <c r="F2072" t="s">
        <v>431</v>
      </c>
      <c r="G2072" t="s">
        <v>273</v>
      </c>
      <c r="H2072" t="s">
        <v>292</v>
      </c>
      <c r="I2072">
        <v>47.95</v>
      </c>
      <c r="J2072">
        <v>-129.1</v>
      </c>
      <c r="K2072">
        <f t="shared" si="318"/>
        <v>9</v>
      </c>
      <c r="L2072">
        <f t="shared" si="321"/>
        <v>1991</v>
      </c>
      <c r="M2072" t="s">
        <v>5278</v>
      </c>
      <c r="N2072" s="153">
        <v>33453.013888888891</v>
      </c>
      <c r="O2072" s="153">
        <v>33453.293055555558</v>
      </c>
      <c r="P2072" s="153">
        <v>33454.479861111111</v>
      </c>
      <c r="Q2072" s="153">
        <v>33454.583333333336</v>
      </c>
      <c r="R2072" t="s">
        <v>2678</v>
      </c>
      <c r="S2072" s="215">
        <f t="shared" si="319"/>
        <v>1.1868055555532919</v>
      </c>
      <c r="T2072" s="215">
        <f t="shared" si="320"/>
        <v>1.5694444444452529</v>
      </c>
      <c r="U2072">
        <f t="shared" si="322"/>
        <v>7.1208333333197515</v>
      </c>
      <c r="V2072"/>
      <c r="W2072">
        <v>2210</v>
      </c>
      <c r="X2072" t="s">
        <v>5279</v>
      </c>
    </row>
    <row r="2073" spans="1:24">
      <c r="A2073" t="s">
        <v>4770</v>
      </c>
      <c r="B2073" t="s">
        <v>5280</v>
      </c>
      <c r="C2073" t="s">
        <v>427</v>
      </c>
      <c r="D2073" t="s">
        <v>424</v>
      </c>
      <c r="E2073" t="s">
        <v>425</v>
      </c>
      <c r="F2073" t="s">
        <v>426</v>
      </c>
      <c r="G2073" t="s">
        <v>284</v>
      </c>
      <c r="H2073" t="s">
        <v>427</v>
      </c>
      <c r="I2073">
        <v>39.33</v>
      </c>
      <c r="J2073">
        <v>-70.680000000000007</v>
      </c>
      <c r="K2073">
        <f t="shared" si="318"/>
        <v>19</v>
      </c>
      <c r="L2073">
        <f t="shared" si="321"/>
        <v>1991</v>
      </c>
      <c r="M2073" t="s">
        <v>5281</v>
      </c>
      <c r="N2073" s="153">
        <v>33421.189583333333</v>
      </c>
      <c r="O2073" s="153">
        <v>33421.322916666664</v>
      </c>
      <c r="P2073" s="153">
        <v>33422.086805555555</v>
      </c>
      <c r="Q2073" s="153">
        <v>33422.208333333336</v>
      </c>
      <c r="R2073" t="s">
        <v>5282</v>
      </c>
      <c r="S2073" s="215">
        <f t="shared" si="319"/>
        <v>0.76388888889050577</v>
      </c>
      <c r="T2073" s="215">
        <f t="shared" si="320"/>
        <v>1.0187500000029104</v>
      </c>
      <c r="U2073">
        <f t="shared" si="322"/>
        <v>4.5833333333430346</v>
      </c>
      <c r="V2073"/>
      <c r="W2073">
        <v>2200</v>
      </c>
      <c r="X2073" t="s">
        <v>5283</v>
      </c>
    </row>
    <row r="2074" spans="1:24">
      <c r="A2074" t="s">
        <v>4770</v>
      </c>
      <c r="B2074" t="s">
        <v>5284</v>
      </c>
      <c r="C2074" t="s">
        <v>427</v>
      </c>
      <c r="D2074" t="s">
        <v>424</v>
      </c>
      <c r="E2074" t="s">
        <v>425</v>
      </c>
      <c r="F2074" t="s">
        <v>426</v>
      </c>
      <c r="G2074" t="s">
        <v>284</v>
      </c>
      <c r="H2074" t="s">
        <v>427</v>
      </c>
      <c r="I2074">
        <v>38.81</v>
      </c>
      <c r="J2074">
        <v>-72.13</v>
      </c>
      <c r="K2074">
        <f t="shared" si="318"/>
        <v>18</v>
      </c>
      <c r="L2074">
        <f t="shared" si="321"/>
        <v>1991</v>
      </c>
      <c r="M2074" t="s">
        <v>5285</v>
      </c>
      <c r="N2074" s="153">
        <v>33420.276388888888</v>
      </c>
      <c r="O2074" s="153">
        <v>33420.394444444442</v>
      </c>
      <c r="P2074" s="153">
        <v>33420.607638888891</v>
      </c>
      <c r="Q2074" s="153">
        <v>33420.770833333336</v>
      </c>
      <c r="R2074" t="s">
        <v>5286</v>
      </c>
      <c r="S2074" s="215">
        <f t="shared" si="319"/>
        <v>0.21319444444816327</v>
      </c>
      <c r="T2074" s="215">
        <f t="shared" si="320"/>
        <v>0.49444444444816327</v>
      </c>
      <c r="U2074">
        <f t="shared" si="322"/>
        <v>1.2791666666889796</v>
      </c>
      <c r="V2074"/>
      <c r="W2074">
        <v>2200</v>
      </c>
      <c r="X2074" t="s">
        <v>5283</v>
      </c>
    </row>
    <row r="2075" spans="1:24">
      <c r="A2075" t="s">
        <v>4770</v>
      </c>
      <c r="B2075" t="s">
        <v>5287</v>
      </c>
      <c r="C2075" t="s">
        <v>427</v>
      </c>
      <c r="D2075" t="s">
        <v>424</v>
      </c>
      <c r="E2075" t="s">
        <v>425</v>
      </c>
      <c r="F2075" t="s">
        <v>426</v>
      </c>
      <c r="G2075" t="s">
        <v>284</v>
      </c>
      <c r="H2075" t="s">
        <v>427</v>
      </c>
      <c r="I2075">
        <v>38.81</v>
      </c>
      <c r="J2075">
        <v>-72.13</v>
      </c>
      <c r="K2075">
        <f t="shared" si="318"/>
        <v>18</v>
      </c>
      <c r="L2075">
        <f t="shared" si="321"/>
        <v>1991</v>
      </c>
      <c r="M2075" t="s">
        <v>5288</v>
      </c>
      <c r="N2075" s="153">
        <v>33418.691666666666</v>
      </c>
      <c r="O2075" s="153">
        <v>33418.82708333333</v>
      </c>
      <c r="P2075" s="153">
        <v>33419.970138888886</v>
      </c>
      <c r="Q2075" s="153">
        <v>33420.115972222222</v>
      </c>
      <c r="R2075" t="s">
        <v>5286</v>
      </c>
      <c r="S2075" s="215">
        <f t="shared" si="319"/>
        <v>1.1430555555562023</v>
      </c>
      <c r="T2075" s="215">
        <f t="shared" si="320"/>
        <v>1.4243055555562023</v>
      </c>
      <c r="U2075">
        <f t="shared" si="322"/>
        <v>6.8583333333372138</v>
      </c>
      <c r="V2075"/>
      <c r="W2075">
        <v>2200</v>
      </c>
      <c r="X2075" t="s">
        <v>5283</v>
      </c>
    </row>
    <row r="2076" spans="1:24">
      <c r="A2076" t="s">
        <v>4770</v>
      </c>
      <c r="B2076" t="s">
        <v>5289</v>
      </c>
      <c r="C2076" t="s">
        <v>427</v>
      </c>
      <c r="D2076" t="s">
        <v>424</v>
      </c>
      <c r="E2076" t="s">
        <v>425</v>
      </c>
      <c r="F2076" t="s">
        <v>426</v>
      </c>
      <c r="G2076" t="s">
        <v>284</v>
      </c>
      <c r="H2076" t="s">
        <v>427</v>
      </c>
      <c r="I2076">
        <v>39.33</v>
      </c>
      <c r="J2076">
        <v>-70.680000000000007</v>
      </c>
      <c r="K2076">
        <f t="shared" si="318"/>
        <v>19</v>
      </c>
      <c r="L2076">
        <f t="shared" si="321"/>
        <v>1991</v>
      </c>
      <c r="M2076" t="s">
        <v>5290</v>
      </c>
      <c r="N2076" s="153">
        <v>33415.350694444445</v>
      </c>
      <c r="O2076" s="153">
        <v>33415.456944444442</v>
      </c>
      <c r="P2076" s="153">
        <v>33416.3125</v>
      </c>
      <c r="Q2076" s="153">
        <v>33416.4375</v>
      </c>
      <c r="R2076" t="s">
        <v>5282</v>
      </c>
      <c r="S2076" s="215">
        <f t="shared" si="319"/>
        <v>0.8555555555576575</v>
      </c>
      <c r="T2076" s="215">
        <f t="shared" si="320"/>
        <v>1.0868055555547471</v>
      </c>
      <c r="U2076">
        <f t="shared" si="322"/>
        <v>5.133333333345945</v>
      </c>
      <c r="V2076"/>
      <c r="W2076">
        <v>2200</v>
      </c>
      <c r="X2076" t="s">
        <v>5283</v>
      </c>
    </row>
    <row r="2077" spans="1:24">
      <c r="A2077" t="s">
        <v>4770</v>
      </c>
      <c r="B2077" t="s">
        <v>5291</v>
      </c>
      <c r="C2077" t="s">
        <v>427</v>
      </c>
      <c r="D2077" t="s">
        <v>424</v>
      </c>
      <c r="E2077" t="s">
        <v>425</v>
      </c>
      <c r="F2077" t="s">
        <v>426</v>
      </c>
      <c r="G2077" t="s">
        <v>284</v>
      </c>
      <c r="H2077" t="s">
        <v>427</v>
      </c>
      <c r="I2077">
        <v>39.33</v>
      </c>
      <c r="J2077">
        <v>-70.680000000000007</v>
      </c>
      <c r="K2077">
        <f t="shared" si="318"/>
        <v>19</v>
      </c>
      <c r="L2077">
        <f t="shared" si="321"/>
        <v>1991</v>
      </c>
      <c r="M2077" t="s">
        <v>5292</v>
      </c>
      <c r="N2077" s="153">
        <v>33414.345833333333</v>
      </c>
      <c r="O2077" s="153">
        <v>33414.452777777777</v>
      </c>
      <c r="P2077" s="153">
        <v>33414.475694444445</v>
      </c>
      <c r="Q2077" s="153">
        <v>33414.586805555555</v>
      </c>
      <c r="R2077" t="s">
        <v>5282</v>
      </c>
      <c r="S2077" s="215">
        <f t="shared" si="319"/>
        <v>2.2916666668606922E-2</v>
      </c>
      <c r="T2077" s="215">
        <f t="shared" si="320"/>
        <v>0.24097222222189885</v>
      </c>
      <c r="U2077">
        <f t="shared" si="322"/>
        <v>0.13750000001164153</v>
      </c>
      <c r="V2077"/>
      <c r="W2077">
        <v>2200</v>
      </c>
      <c r="X2077" t="s">
        <v>5283</v>
      </c>
    </row>
    <row r="2078" spans="1:24">
      <c r="A2078" t="s">
        <v>4770</v>
      </c>
      <c r="B2078" t="s">
        <v>5293</v>
      </c>
      <c r="C2078" t="s">
        <v>410</v>
      </c>
      <c r="D2078" t="s">
        <v>411</v>
      </c>
      <c r="E2078" t="s">
        <v>410</v>
      </c>
      <c r="F2078" t="s">
        <v>195</v>
      </c>
      <c r="G2078" t="s">
        <v>412</v>
      </c>
      <c r="H2078" t="s">
        <v>413</v>
      </c>
      <c r="I2078">
        <v>43.166666666666664</v>
      </c>
      <c r="J2078">
        <v>-79.25</v>
      </c>
      <c r="K2078">
        <f t="shared" si="318"/>
        <v>17</v>
      </c>
      <c r="L2078">
        <f t="shared" si="321"/>
        <v>1990</v>
      </c>
      <c r="M2078" t="s">
        <v>5294</v>
      </c>
      <c r="N2078" s="153">
        <v>33007.375</v>
      </c>
      <c r="O2078" s="153">
        <v>33007.377083333333</v>
      </c>
      <c r="P2078" s="153">
        <v>33007.451388888891</v>
      </c>
      <c r="Q2078" s="153">
        <v>33007.458333333336</v>
      </c>
      <c r="R2078" t="s">
        <v>5295</v>
      </c>
      <c r="S2078" s="215">
        <f t="shared" si="319"/>
        <v>7.4305555557657499E-2</v>
      </c>
      <c r="T2078" s="215">
        <f t="shared" si="320"/>
        <v>8.3333333335758653E-2</v>
      </c>
      <c r="U2078">
        <f t="shared" si="322"/>
        <v>0.44583333334594499</v>
      </c>
      <c r="V2078"/>
      <c r="W2078">
        <v>100</v>
      </c>
      <c r="X2078" t="s">
        <v>5296</v>
      </c>
    </row>
    <row r="2079" spans="1:24">
      <c r="A2079" t="s">
        <v>4770</v>
      </c>
      <c r="B2079" t="s">
        <v>5297</v>
      </c>
      <c r="C2079" t="s">
        <v>410</v>
      </c>
      <c r="D2079" t="s">
        <v>411</v>
      </c>
      <c r="E2079" t="s">
        <v>410</v>
      </c>
      <c r="F2079" t="s">
        <v>195</v>
      </c>
      <c r="G2079" t="s">
        <v>412</v>
      </c>
      <c r="H2079" t="s">
        <v>413</v>
      </c>
      <c r="I2079">
        <v>43.166666666666664</v>
      </c>
      <c r="J2079">
        <v>-79.25</v>
      </c>
      <c r="K2079">
        <f t="shared" si="318"/>
        <v>17</v>
      </c>
      <c r="L2079">
        <f t="shared" si="321"/>
        <v>1990</v>
      </c>
      <c r="M2079" t="s">
        <v>5298</v>
      </c>
      <c r="N2079" s="153">
        <v>33006.8125</v>
      </c>
      <c r="O2079" s="153">
        <v>33006.822916666664</v>
      </c>
      <c r="P2079" s="153">
        <v>33006.96597222222</v>
      </c>
      <c r="Q2079" s="153">
        <v>33006.979166666664</v>
      </c>
      <c r="R2079" t="s">
        <v>5295</v>
      </c>
      <c r="S2079" s="215">
        <f t="shared" si="319"/>
        <v>0.14305555555620231</v>
      </c>
      <c r="T2079" s="215">
        <f t="shared" si="320"/>
        <v>0.16666666666424135</v>
      </c>
      <c r="U2079">
        <f t="shared" si="322"/>
        <v>0.85833333333721384</v>
      </c>
      <c r="V2079"/>
      <c r="W2079">
        <v>100</v>
      </c>
      <c r="X2079" t="s">
        <v>5299</v>
      </c>
    </row>
    <row r="2080" spans="1:24">
      <c r="A2080" t="s">
        <v>4770</v>
      </c>
      <c r="B2080" t="s">
        <v>5300</v>
      </c>
      <c r="C2080" t="s">
        <v>410</v>
      </c>
      <c r="D2080" t="s">
        <v>411</v>
      </c>
      <c r="E2080" t="s">
        <v>410</v>
      </c>
      <c r="F2080" t="s">
        <v>195</v>
      </c>
      <c r="G2080" t="s">
        <v>412</v>
      </c>
      <c r="H2080" t="s">
        <v>413</v>
      </c>
      <c r="I2080">
        <v>43.166666666666664</v>
      </c>
      <c r="J2080">
        <v>-79.25</v>
      </c>
      <c r="K2080">
        <f t="shared" si="318"/>
        <v>17</v>
      </c>
      <c r="L2080">
        <f t="shared" si="321"/>
        <v>1990</v>
      </c>
      <c r="M2080" t="s">
        <v>5301</v>
      </c>
      <c r="N2080" s="153">
        <v>33005.385416666664</v>
      </c>
      <c r="O2080" s="153">
        <v>33005.393055555556</v>
      </c>
      <c r="P2080" s="153">
        <v>33005.722222222219</v>
      </c>
      <c r="Q2080" s="153">
        <v>33005.729166666664</v>
      </c>
      <c r="R2080" t="s">
        <v>5295</v>
      </c>
      <c r="S2080" s="215">
        <f t="shared" si="319"/>
        <v>0.32916666666278616</v>
      </c>
      <c r="T2080" s="215">
        <f t="shared" si="320"/>
        <v>0.34375</v>
      </c>
      <c r="U2080">
        <f t="shared" si="322"/>
        <v>1.9749999999767169</v>
      </c>
      <c r="V2080"/>
      <c r="W2080">
        <v>100</v>
      </c>
      <c r="X2080"/>
    </row>
    <row r="2081" spans="1:24">
      <c r="A2081" t="s">
        <v>4770</v>
      </c>
      <c r="B2081" t="s">
        <v>5302</v>
      </c>
      <c r="C2081" t="s">
        <v>410</v>
      </c>
      <c r="D2081" t="s">
        <v>411</v>
      </c>
      <c r="E2081" t="s">
        <v>410</v>
      </c>
      <c r="F2081" t="s">
        <v>195</v>
      </c>
      <c r="G2081" t="s">
        <v>412</v>
      </c>
      <c r="H2081" t="s">
        <v>413</v>
      </c>
      <c r="I2081">
        <v>43.166666666666664</v>
      </c>
      <c r="J2081">
        <v>-79.25</v>
      </c>
      <c r="K2081">
        <f t="shared" si="318"/>
        <v>17</v>
      </c>
      <c r="L2081">
        <f t="shared" si="321"/>
        <v>1990</v>
      </c>
      <c r="M2081" t="s">
        <v>5303</v>
      </c>
      <c r="N2081" s="153">
        <v>33003.385416666664</v>
      </c>
      <c r="O2081" s="153">
        <v>33003.392361111109</v>
      </c>
      <c r="P2081" s="153">
        <v>33004.71875</v>
      </c>
      <c r="Q2081" s="153">
        <v>33004.729166666664</v>
      </c>
      <c r="R2081" t="s">
        <v>5295</v>
      </c>
      <c r="S2081" s="215">
        <f t="shared" si="319"/>
        <v>1.3263888888905058</v>
      </c>
      <c r="T2081" s="215">
        <f t="shared" si="320"/>
        <v>1.34375</v>
      </c>
      <c r="U2081">
        <f t="shared" si="322"/>
        <v>7.9583333333430346</v>
      </c>
      <c r="V2081"/>
      <c r="W2081">
        <v>100</v>
      </c>
      <c r="X2081" t="s">
        <v>5304</v>
      </c>
    </row>
    <row r="2082" spans="1:24">
      <c r="A2082" t="s">
        <v>4770</v>
      </c>
      <c r="B2082" t="s">
        <v>5305</v>
      </c>
      <c r="C2082" t="s">
        <v>410</v>
      </c>
      <c r="D2082" t="s">
        <v>411</v>
      </c>
      <c r="E2082" t="s">
        <v>410</v>
      </c>
      <c r="F2082" t="s">
        <v>195</v>
      </c>
      <c r="G2082" t="s">
        <v>412</v>
      </c>
      <c r="H2082" t="s">
        <v>413</v>
      </c>
      <c r="I2082">
        <v>43.166666666666664</v>
      </c>
      <c r="J2082">
        <v>-79.25</v>
      </c>
      <c r="K2082">
        <f t="shared" si="318"/>
        <v>17</v>
      </c>
      <c r="L2082">
        <f t="shared" si="321"/>
        <v>1990</v>
      </c>
      <c r="M2082" t="s">
        <v>5306</v>
      </c>
      <c r="N2082" s="153">
        <v>33002.375</v>
      </c>
      <c r="O2082" s="153">
        <v>33002.390277777777</v>
      </c>
      <c r="P2082" s="153">
        <v>33002.723611111112</v>
      </c>
      <c r="Q2082" s="153">
        <v>33002.729166666664</v>
      </c>
      <c r="R2082" t="s">
        <v>5295</v>
      </c>
      <c r="S2082" s="215">
        <f t="shared" si="319"/>
        <v>0.33333333333575865</v>
      </c>
      <c r="T2082" s="215">
        <f t="shared" si="320"/>
        <v>0.35416666666424135</v>
      </c>
      <c r="U2082">
        <f t="shared" si="322"/>
        <v>2.0000000000145519</v>
      </c>
      <c r="V2082"/>
      <c r="W2082">
        <v>100</v>
      </c>
      <c r="X2082"/>
    </row>
    <row r="2083" spans="1:24">
      <c r="A2083" t="s">
        <v>4770</v>
      </c>
      <c r="B2083" t="s">
        <v>5307</v>
      </c>
      <c r="C2083" t="s">
        <v>410</v>
      </c>
      <c r="D2083" t="s">
        <v>411</v>
      </c>
      <c r="E2083" t="s">
        <v>410</v>
      </c>
      <c r="F2083" t="s">
        <v>195</v>
      </c>
      <c r="G2083" t="s">
        <v>412</v>
      </c>
      <c r="H2083" t="s">
        <v>413</v>
      </c>
      <c r="I2083">
        <v>43.166666666666664</v>
      </c>
      <c r="J2083">
        <v>-79.25</v>
      </c>
      <c r="K2083">
        <f t="shared" si="318"/>
        <v>17</v>
      </c>
      <c r="L2083">
        <f t="shared" si="321"/>
        <v>1990</v>
      </c>
      <c r="M2083" t="s">
        <v>5308</v>
      </c>
      <c r="N2083" s="153">
        <v>33001.375</v>
      </c>
      <c r="O2083" s="153">
        <v>33001.379861111112</v>
      </c>
      <c r="P2083" s="153">
        <v>33001.71597222222</v>
      </c>
      <c r="Q2083" s="153">
        <v>33001.729166666664</v>
      </c>
      <c r="R2083" t="s">
        <v>5295</v>
      </c>
      <c r="S2083" s="215">
        <f t="shared" si="319"/>
        <v>0.33611111110803904</v>
      </c>
      <c r="T2083" s="215">
        <f t="shared" si="320"/>
        <v>0.35416666666424135</v>
      </c>
      <c r="U2083">
        <f t="shared" si="322"/>
        <v>2.0166666666482342</v>
      </c>
      <c r="V2083"/>
      <c r="W2083">
        <v>100</v>
      </c>
      <c r="X2083"/>
    </row>
    <row r="2084" spans="1:24">
      <c r="A2084" t="s">
        <v>4770</v>
      </c>
      <c r="B2084" t="s">
        <v>5309</v>
      </c>
      <c r="C2084" t="s">
        <v>410</v>
      </c>
      <c r="D2084" t="s">
        <v>411</v>
      </c>
      <c r="E2084" t="s">
        <v>410</v>
      </c>
      <c r="F2084" t="s">
        <v>195</v>
      </c>
      <c r="G2084" t="s">
        <v>412</v>
      </c>
      <c r="H2084" t="s">
        <v>413</v>
      </c>
      <c r="I2084">
        <v>43.166666666666664</v>
      </c>
      <c r="J2084">
        <v>-79.25</v>
      </c>
      <c r="K2084">
        <f t="shared" si="318"/>
        <v>17</v>
      </c>
      <c r="L2084">
        <f t="shared" si="321"/>
        <v>1990</v>
      </c>
      <c r="M2084" t="s">
        <v>5310</v>
      </c>
      <c r="N2084" s="153">
        <v>33000.375</v>
      </c>
      <c r="O2084" s="153">
        <v>33000.383333333331</v>
      </c>
      <c r="P2084" s="153">
        <v>33000.726388888892</v>
      </c>
      <c r="Q2084" s="153">
        <v>33000.739583333336</v>
      </c>
      <c r="R2084" t="s">
        <v>5295</v>
      </c>
      <c r="S2084" s="215">
        <f t="shared" ref="S2084:S2098" si="323">P2084 - O2084</f>
        <v>0.34305555556056788</v>
      </c>
      <c r="T2084" s="215">
        <f t="shared" ref="T2084:T2098" si="324">Q2084 - N2084</f>
        <v>0.36458333333575865</v>
      </c>
      <c r="U2084">
        <f t="shared" si="322"/>
        <v>2.0583333333634073</v>
      </c>
      <c r="V2084"/>
      <c r="W2084">
        <v>100</v>
      </c>
      <c r="X2084"/>
    </row>
    <row r="2085" spans="1:24">
      <c r="A2085" t="s">
        <v>4770</v>
      </c>
      <c r="B2085" t="s">
        <v>5311</v>
      </c>
      <c r="C2085" t="s">
        <v>410</v>
      </c>
      <c r="D2085" t="s">
        <v>411</v>
      </c>
      <c r="E2085" t="s">
        <v>410</v>
      </c>
      <c r="F2085" t="s">
        <v>195</v>
      </c>
      <c r="G2085" t="s">
        <v>412</v>
      </c>
      <c r="H2085" t="s">
        <v>413</v>
      </c>
      <c r="I2085">
        <v>43.166666666666664</v>
      </c>
      <c r="J2085">
        <v>-79.25</v>
      </c>
      <c r="K2085">
        <f t="shared" si="318"/>
        <v>17</v>
      </c>
      <c r="L2085">
        <f t="shared" si="321"/>
        <v>1990</v>
      </c>
      <c r="M2085" t="s">
        <v>5312</v>
      </c>
      <c r="N2085" s="153">
        <v>32999.71875</v>
      </c>
      <c r="O2085" s="153">
        <v>32999.723611111112</v>
      </c>
      <c r="P2085" s="153">
        <v>32999.789583333331</v>
      </c>
      <c r="Q2085" s="153">
        <v>32999.802083333336</v>
      </c>
      <c r="R2085" t="s">
        <v>5295</v>
      </c>
      <c r="S2085" s="215">
        <f t="shared" si="323"/>
        <v>6.5972222218988463E-2</v>
      </c>
      <c r="T2085" s="215">
        <f t="shared" si="324"/>
        <v>8.3333333335758653E-2</v>
      </c>
      <c r="U2085">
        <f t="shared" si="322"/>
        <v>0.39583333331393078</v>
      </c>
      <c r="V2085"/>
      <c r="W2085">
        <v>100</v>
      </c>
      <c r="X2085"/>
    </row>
    <row r="2086" spans="1:24">
      <c r="A2086" t="s">
        <v>4770</v>
      </c>
      <c r="B2086" t="s">
        <v>5313</v>
      </c>
      <c r="C2086" t="s">
        <v>410</v>
      </c>
      <c r="D2086" t="s">
        <v>411</v>
      </c>
      <c r="E2086" t="s">
        <v>410</v>
      </c>
      <c r="F2086" t="s">
        <v>195</v>
      </c>
      <c r="G2086" t="s">
        <v>412</v>
      </c>
      <c r="H2086" t="s">
        <v>413</v>
      </c>
      <c r="I2086">
        <v>43.166666666666664</v>
      </c>
      <c r="J2086">
        <v>-79.25</v>
      </c>
      <c r="K2086">
        <f t="shared" si="318"/>
        <v>17</v>
      </c>
      <c r="L2086">
        <f t="shared" si="321"/>
        <v>1990</v>
      </c>
      <c r="M2086" t="s">
        <v>5314</v>
      </c>
      <c r="N2086" s="153">
        <v>32998.552083333336</v>
      </c>
      <c r="O2086" s="153">
        <v>32998.56527777778</v>
      </c>
      <c r="P2086" s="153">
        <v>32998.715277777781</v>
      </c>
      <c r="Q2086" s="153">
        <v>32998.729166666664</v>
      </c>
      <c r="R2086" t="s">
        <v>5315</v>
      </c>
      <c r="S2086" s="215">
        <f t="shared" si="323"/>
        <v>0.15000000000145519</v>
      </c>
      <c r="T2086" s="215">
        <f t="shared" si="324"/>
        <v>0.17708333332848269</v>
      </c>
      <c r="U2086">
        <f t="shared" si="322"/>
        <v>0.90000000000873115</v>
      </c>
      <c r="V2086"/>
      <c r="W2086">
        <v>100</v>
      </c>
      <c r="X2086" t="s">
        <v>5316</v>
      </c>
    </row>
    <row r="2087" spans="1:24">
      <c r="A2087" t="s">
        <v>4770</v>
      </c>
      <c r="B2087" t="s">
        <v>5317</v>
      </c>
      <c r="C2087" t="s">
        <v>410</v>
      </c>
      <c r="D2087" t="s">
        <v>411</v>
      </c>
      <c r="E2087" t="s">
        <v>410</v>
      </c>
      <c r="F2087" t="s">
        <v>195</v>
      </c>
      <c r="G2087" t="s">
        <v>412</v>
      </c>
      <c r="H2087" t="s">
        <v>413</v>
      </c>
      <c r="I2087">
        <v>43.166666666666664</v>
      </c>
      <c r="J2087">
        <v>-79.25</v>
      </c>
      <c r="K2087">
        <f t="shared" si="318"/>
        <v>17</v>
      </c>
      <c r="L2087">
        <f t="shared" si="321"/>
        <v>1990</v>
      </c>
      <c r="M2087" t="s">
        <v>5318</v>
      </c>
      <c r="N2087" s="153">
        <v>32997.385416666664</v>
      </c>
      <c r="O2087" s="153">
        <v>32997.390972222223</v>
      </c>
      <c r="P2087" s="153">
        <v>32997.807638888888</v>
      </c>
      <c r="Q2087" s="153">
        <v>32997.8125</v>
      </c>
      <c r="R2087" t="s">
        <v>5315</v>
      </c>
      <c r="S2087" s="215">
        <f t="shared" si="323"/>
        <v>0.41666666666424135</v>
      </c>
      <c r="T2087" s="215">
        <f t="shared" si="324"/>
        <v>0.42708333333575865</v>
      </c>
      <c r="U2087">
        <f t="shared" si="322"/>
        <v>2.4999999999854481</v>
      </c>
      <c r="V2087"/>
      <c r="W2087">
        <v>100</v>
      </c>
      <c r="X2087"/>
    </row>
    <row r="2088" spans="1:24">
      <c r="A2088" t="s">
        <v>4770</v>
      </c>
      <c r="B2088" t="s">
        <v>5319</v>
      </c>
      <c r="C2088" t="s">
        <v>410</v>
      </c>
      <c r="D2088" t="s">
        <v>411</v>
      </c>
      <c r="E2088" t="s">
        <v>410</v>
      </c>
      <c r="F2088" t="s">
        <v>195</v>
      </c>
      <c r="G2088" t="s">
        <v>412</v>
      </c>
      <c r="H2088" t="s">
        <v>413</v>
      </c>
      <c r="I2088">
        <v>43.166666666666664</v>
      </c>
      <c r="J2088">
        <v>-79.25</v>
      </c>
      <c r="K2088">
        <f t="shared" si="318"/>
        <v>17</v>
      </c>
      <c r="L2088">
        <f t="shared" si="321"/>
        <v>1990</v>
      </c>
      <c r="M2088" t="s">
        <v>5320</v>
      </c>
      <c r="N2088" s="153">
        <v>32996.385416666664</v>
      </c>
      <c r="O2088" s="153">
        <v>32996.393055555556</v>
      </c>
      <c r="P2088" s="153">
        <v>32996.750694444447</v>
      </c>
      <c r="Q2088" s="153">
        <v>32996.760416666664</v>
      </c>
      <c r="R2088" t="s">
        <v>5315</v>
      </c>
      <c r="S2088" s="215">
        <f t="shared" si="323"/>
        <v>0.35763888889050577</v>
      </c>
      <c r="T2088" s="215">
        <f t="shared" si="324"/>
        <v>0.375</v>
      </c>
      <c r="U2088">
        <f t="shared" si="322"/>
        <v>2.1458333333430346</v>
      </c>
      <c r="V2088"/>
      <c r="W2088">
        <v>100</v>
      </c>
      <c r="X2088"/>
    </row>
    <row r="2089" spans="1:24">
      <c r="A2089" t="s">
        <v>4770</v>
      </c>
      <c r="B2089" t="s">
        <v>5321</v>
      </c>
      <c r="C2089" t="s">
        <v>410</v>
      </c>
      <c r="D2089" t="s">
        <v>411</v>
      </c>
      <c r="E2089" t="s">
        <v>410</v>
      </c>
      <c r="F2089" t="s">
        <v>195</v>
      </c>
      <c r="G2089" t="s">
        <v>412</v>
      </c>
      <c r="H2089" t="s">
        <v>413</v>
      </c>
      <c r="I2089">
        <v>43.166666666666664</v>
      </c>
      <c r="J2089">
        <v>-79.25</v>
      </c>
      <c r="K2089">
        <f t="shared" si="318"/>
        <v>17</v>
      </c>
      <c r="L2089">
        <f t="shared" si="321"/>
        <v>1990</v>
      </c>
      <c r="M2089" t="s">
        <v>5322</v>
      </c>
      <c r="N2089" s="153">
        <v>32995.385416666664</v>
      </c>
      <c r="O2089" s="153">
        <v>32995.396527777775</v>
      </c>
      <c r="P2089" s="153">
        <v>32995.715277777781</v>
      </c>
      <c r="Q2089" s="153">
        <v>32995.71875</v>
      </c>
      <c r="R2089" t="s">
        <v>5315</v>
      </c>
      <c r="S2089" s="215">
        <f t="shared" si="323"/>
        <v>0.31875000000582077</v>
      </c>
      <c r="T2089" s="215">
        <f t="shared" si="324"/>
        <v>0.33333333333575865</v>
      </c>
      <c r="U2089">
        <f t="shared" si="322"/>
        <v>1.9125000000349246</v>
      </c>
      <c r="V2089"/>
      <c r="W2089">
        <v>100</v>
      </c>
      <c r="X2089"/>
    </row>
    <row r="2090" spans="1:24">
      <c r="A2090" t="s">
        <v>4770</v>
      </c>
      <c r="B2090" t="s">
        <v>5323</v>
      </c>
      <c r="C2090" t="s">
        <v>410</v>
      </c>
      <c r="D2090" t="s">
        <v>411</v>
      </c>
      <c r="E2090" t="s">
        <v>410</v>
      </c>
      <c r="F2090" t="s">
        <v>195</v>
      </c>
      <c r="G2090" t="s">
        <v>412</v>
      </c>
      <c r="H2090" t="s">
        <v>413</v>
      </c>
      <c r="I2090">
        <v>43.166666666666664</v>
      </c>
      <c r="J2090">
        <v>-79.25</v>
      </c>
      <c r="K2090">
        <f t="shared" si="318"/>
        <v>17</v>
      </c>
      <c r="L2090">
        <f t="shared" si="321"/>
        <v>1990</v>
      </c>
      <c r="M2090" t="s">
        <v>5324</v>
      </c>
      <c r="N2090" s="153">
        <v>32994.385416666664</v>
      </c>
      <c r="O2090" s="153">
        <v>32994.38958333333</v>
      </c>
      <c r="P2090" s="153">
        <v>32994.763888888891</v>
      </c>
      <c r="Q2090" s="153">
        <v>32994.770833333336</v>
      </c>
      <c r="R2090" t="s">
        <v>5315</v>
      </c>
      <c r="S2090" s="215">
        <f t="shared" si="323"/>
        <v>0.37430555556056788</v>
      </c>
      <c r="T2090" s="215">
        <f t="shared" si="324"/>
        <v>0.38541666667151731</v>
      </c>
      <c r="U2090">
        <f t="shared" si="322"/>
        <v>2.2458333333634073</v>
      </c>
      <c r="V2090"/>
      <c r="W2090">
        <v>100</v>
      </c>
      <c r="X2090"/>
    </row>
    <row r="2091" spans="1:24">
      <c r="A2091" t="s">
        <v>4770</v>
      </c>
      <c r="B2091" t="s">
        <v>5325</v>
      </c>
      <c r="C2091" t="s">
        <v>410</v>
      </c>
      <c r="D2091" t="s">
        <v>411</v>
      </c>
      <c r="E2091" t="s">
        <v>410</v>
      </c>
      <c r="F2091" t="s">
        <v>195</v>
      </c>
      <c r="G2091" t="s">
        <v>412</v>
      </c>
      <c r="H2091" t="s">
        <v>413</v>
      </c>
      <c r="I2091">
        <v>43.166666666666664</v>
      </c>
      <c r="J2091">
        <v>-79.25</v>
      </c>
      <c r="K2091">
        <f t="shared" si="318"/>
        <v>17</v>
      </c>
      <c r="L2091">
        <f t="shared" si="321"/>
        <v>1990</v>
      </c>
      <c r="M2091" t="s">
        <v>5326</v>
      </c>
      <c r="N2091" s="153">
        <v>32993.28125</v>
      </c>
      <c r="O2091" s="153">
        <v>32993.287499999999</v>
      </c>
      <c r="P2091" s="153">
        <v>32993.761111111111</v>
      </c>
      <c r="Q2091" s="153">
        <v>32993.770833333336</v>
      </c>
      <c r="R2091" t="s">
        <v>5315</v>
      </c>
      <c r="S2091" s="215">
        <f t="shared" si="323"/>
        <v>0.47361111111240461</v>
      </c>
      <c r="T2091" s="215">
        <f t="shared" si="324"/>
        <v>0.48958333333575865</v>
      </c>
      <c r="U2091">
        <f t="shared" si="322"/>
        <v>2.8416666666744277</v>
      </c>
      <c r="V2091"/>
      <c r="W2091">
        <v>100</v>
      </c>
      <c r="X2091" t="s">
        <v>5327</v>
      </c>
    </row>
    <row r="2092" spans="1:24">
      <c r="A2092" t="s">
        <v>4770</v>
      </c>
      <c r="B2092" t="s">
        <v>5328</v>
      </c>
      <c r="C2092" t="s">
        <v>410</v>
      </c>
      <c r="D2092" t="s">
        <v>411</v>
      </c>
      <c r="E2092" t="s">
        <v>410</v>
      </c>
      <c r="F2092" t="s">
        <v>195</v>
      </c>
      <c r="G2092" t="s">
        <v>412</v>
      </c>
      <c r="H2092" t="s">
        <v>413</v>
      </c>
      <c r="I2092">
        <v>43.166666666666664</v>
      </c>
      <c r="J2092">
        <v>-79.25</v>
      </c>
      <c r="K2092">
        <f t="shared" si="318"/>
        <v>17</v>
      </c>
      <c r="L2092">
        <f t="shared" si="321"/>
        <v>1990</v>
      </c>
      <c r="M2092" t="s">
        <v>5329</v>
      </c>
      <c r="N2092" s="153">
        <v>32991.46875</v>
      </c>
      <c r="O2092" s="153">
        <v>32991.470833333333</v>
      </c>
      <c r="P2092" s="153">
        <v>32991.61041666667</v>
      </c>
      <c r="Q2092" s="153">
        <v>32991.614583333336</v>
      </c>
      <c r="R2092" t="s">
        <v>5315</v>
      </c>
      <c r="S2092" s="215">
        <f t="shared" si="323"/>
        <v>0.13958333333721384</v>
      </c>
      <c r="T2092" s="215">
        <f t="shared" si="324"/>
        <v>0.14583333333575865</v>
      </c>
      <c r="U2092">
        <f t="shared" si="322"/>
        <v>0.83750000002328306</v>
      </c>
      <c r="V2092"/>
      <c r="W2092">
        <v>100</v>
      </c>
      <c r="X2092"/>
    </row>
    <row r="2093" spans="1:24">
      <c r="A2093" t="s">
        <v>4770</v>
      </c>
      <c r="B2093" t="s">
        <v>5330</v>
      </c>
      <c r="C2093" t="s">
        <v>410</v>
      </c>
      <c r="D2093" t="s">
        <v>411</v>
      </c>
      <c r="E2093" t="s">
        <v>410</v>
      </c>
      <c r="F2093" t="s">
        <v>195</v>
      </c>
      <c r="G2093" t="s">
        <v>412</v>
      </c>
      <c r="H2093" t="s">
        <v>413</v>
      </c>
      <c r="I2093">
        <v>43.166666666666664</v>
      </c>
      <c r="J2093">
        <v>-79.25</v>
      </c>
      <c r="K2093">
        <f t="shared" si="318"/>
        <v>17</v>
      </c>
      <c r="L2093">
        <f t="shared" si="321"/>
        <v>1990</v>
      </c>
      <c r="M2093" t="s">
        <v>5331</v>
      </c>
      <c r="N2093" s="153">
        <v>32990.493055555555</v>
      </c>
      <c r="O2093" s="153">
        <v>32990.49722222222</v>
      </c>
      <c r="P2093" s="153">
        <v>32990.709027777775</v>
      </c>
      <c r="Q2093" s="153">
        <v>32990.711805555555</v>
      </c>
      <c r="R2093" t="s">
        <v>5315</v>
      </c>
      <c r="S2093" s="215">
        <f t="shared" si="323"/>
        <v>0.21180555555474712</v>
      </c>
      <c r="T2093" s="215">
        <f t="shared" si="324"/>
        <v>0.21875</v>
      </c>
      <c r="U2093">
        <f t="shared" si="322"/>
        <v>1.2708333333284827</v>
      </c>
      <c r="V2093"/>
      <c r="W2093">
        <v>100</v>
      </c>
      <c r="X2093"/>
    </row>
    <row r="2094" spans="1:24">
      <c r="A2094" t="s">
        <v>4770</v>
      </c>
      <c r="B2094" t="s">
        <v>5332</v>
      </c>
      <c r="C2094" t="s">
        <v>409</v>
      </c>
      <c r="D2094" t="s">
        <v>405</v>
      </c>
      <c r="E2094" t="s">
        <v>409</v>
      </c>
      <c r="F2094" t="s">
        <v>407</v>
      </c>
      <c r="G2094" t="s">
        <v>273</v>
      </c>
      <c r="H2094" t="s">
        <v>379</v>
      </c>
      <c r="I2094">
        <v>47.75</v>
      </c>
      <c r="J2094">
        <v>-122.73333333333333</v>
      </c>
      <c r="K2094">
        <f t="shared" si="318"/>
        <v>10</v>
      </c>
      <c r="L2094">
        <f t="shared" si="321"/>
        <v>1989</v>
      </c>
      <c r="M2094" t="s">
        <v>5333</v>
      </c>
      <c r="N2094" s="153">
        <v>32855.041666666664</v>
      </c>
      <c r="O2094" s="153">
        <v>32855.041666666664</v>
      </c>
      <c r="P2094" s="153">
        <v>32855.041666666664</v>
      </c>
      <c r="Q2094" s="153">
        <v>32855.041666666664</v>
      </c>
      <c r="R2094" t="s">
        <v>5334</v>
      </c>
      <c r="S2094" s="215">
        <f t="shared" si="323"/>
        <v>0</v>
      </c>
      <c r="T2094" s="215">
        <f t="shared" si="324"/>
        <v>0</v>
      </c>
      <c r="U2094">
        <f t="shared" si="322"/>
        <v>0</v>
      </c>
      <c r="V2094"/>
      <c r="W2094">
        <v>300</v>
      </c>
      <c r="X2094" t="s">
        <v>5335</v>
      </c>
    </row>
    <row r="2095" spans="1:24">
      <c r="A2095" t="s">
        <v>4770</v>
      </c>
      <c r="B2095" t="s">
        <v>5336</v>
      </c>
      <c r="C2095" t="s">
        <v>409</v>
      </c>
      <c r="D2095" t="s">
        <v>405</v>
      </c>
      <c r="E2095" t="s">
        <v>409</v>
      </c>
      <c r="F2095" t="s">
        <v>407</v>
      </c>
      <c r="G2095" t="s">
        <v>273</v>
      </c>
      <c r="H2095" t="s">
        <v>379</v>
      </c>
      <c r="I2095">
        <v>47.75</v>
      </c>
      <c r="J2095">
        <v>-122.73333333333333</v>
      </c>
      <c r="K2095">
        <f t="shared" si="318"/>
        <v>10</v>
      </c>
      <c r="L2095">
        <f t="shared" si="321"/>
        <v>1989</v>
      </c>
      <c r="M2095" t="s">
        <v>5337</v>
      </c>
      <c r="N2095" s="153">
        <v>32854.041666666664</v>
      </c>
      <c r="O2095" s="153">
        <v>32854.041666666664</v>
      </c>
      <c r="P2095" s="153">
        <v>32854.041666666664</v>
      </c>
      <c r="Q2095" s="153">
        <v>32854.041666666664</v>
      </c>
      <c r="R2095" t="s">
        <v>5334</v>
      </c>
      <c r="S2095" s="215">
        <f t="shared" si="323"/>
        <v>0</v>
      </c>
      <c r="T2095" s="215">
        <f t="shared" si="324"/>
        <v>0</v>
      </c>
      <c r="U2095">
        <f t="shared" si="322"/>
        <v>0</v>
      </c>
      <c r="V2095"/>
      <c r="W2095">
        <v>300</v>
      </c>
      <c r="X2095" t="s">
        <v>5335</v>
      </c>
    </row>
    <row r="2096" spans="1:24">
      <c r="A2096" t="s">
        <v>4770</v>
      </c>
      <c r="B2096" t="s">
        <v>5338</v>
      </c>
      <c r="C2096" t="s">
        <v>409</v>
      </c>
      <c r="D2096" t="s">
        <v>405</v>
      </c>
      <c r="E2096" t="s">
        <v>409</v>
      </c>
      <c r="F2096" t="s">
        <v>407</v>
      </c>
      <c r="G2096" t="s">
        <v>273</v>
      </c>
      <c r="H2096" t="s">
        <v>379</v>
      </c>
      <c r="I2096">
        <v>47.75</v>
      </c>
      <c r="J2096">
        <v>-122.73333333333333</v>
      </c>
      <c r="K2096">
        <f t="shared" si="318"/>
        <v>10</v>
      </c>
      <c r="L2096">
        <f t="shared" si="321"/>
        <v>1989</v>
      </c>
      <c r="M2096" t="s">
        <v>5339</v>
      </c>
      <c r="N2096" s="153">
        <v>32853.208333333336</v>
      </c>
      <c r="O2096" s="153">
        <v>32853.231944444444</v>
      </c>
      <c r="P2096" s="153">
        <v>32854.489583333336</v>
      </c>
      <c r="Q2096" s="153">
        <v>32854.5</v>
      </c>
      <c r="R2096" t="s">
        <v>5334</v>
      </c>
      <c r="S2096" s="215">
        <f t="shared" si="323"/>
        <v>1.257638888891961</v>
      </c>
      <c r="T2096" s="215">
        <f t="shared" si="324"/>
        <v>1.2916666666642413</v>
      </c>
      <c r="U2096">
        <f t="shared" si="322"/>
        <v>7.5458333333517658</v>
      </c>
      <c r="V2096"/>
      <c r="W2096">
        <v>300</v>
      </c>
      <c r="X2096" t="s">
        <v>5335</v>
      </c>
    </row>
    <row r="2097" spans="1:24">
      <c r="A2097" t="s">
        <v>4770</v>
      </c>
      <c r="B2097" t="s">
        <v>5340</v>
      </c>
      <c r="C2097" t="s">
        <v>404</v>
      </c>
      <c r="D2097" t="s">
        <v>405</v>
      </c>
      <c r="E2097" t="s">
        <v>406</v>
      </c>
      <c r="F2097" t="s">
        <v>407</v>
      </c>
      <c r="G2097" t="s">
        <v>273</v>
      </c>
      <c r="H2097" t="s">
        <v>408</v>
      </c>
      <c r="I2097">
        <v>32.666666666666664</v>
      </c>
      <c r="J2097">
        <v>-117.99166666666666</v>
      </c>
      <c r="K2097">
        <f t="shared" si="318"/>
        <v>11</v>
      </c>
      <c r="L2097">
        <f t="shared" si="321"/>
        <v>1989</v>
      </c>
      <c r="M2097" t="s">
        <v>5341</v>
      </c>
      <c r="N2097" s="153">
        <v>32843.569444444445</v>
      </c>
      <c r="O2097" s="153">
        <v>32843.583333333336</v>
      </c>
      <c r="P2097" s="153">
        <v>32843.636111111111</v>
      </c>
      <c r="Q2097" s="153">
        <v>32843.649305555555</v>
      </c>
      <c r="R2097" t="s">
        <v>5342</v>
      </c>
      <c r="S2097" s="215">
        <f t="shared" si="323"/>
        <v>5.2777777775190771E-2</v>
      </c>
      <c r="T2097" s="215">
        <f t="shared" si="324"/>
        <v>7.9861111109494232E-2</v>
      </c>
      <c r="U2097">
        <f t="shared" si="322"/>
        <v>0.31666666665114462</v>
      </c>
      <c r="V2097"/>
      <c r="W2097">
        <v>800</v>
      </c>
      <c r="X2097"/>
    </row>
    <row r="2098" spans="1:24">
      <c r="A2098" t="s">
        <v>4770</v>
      </c>
      <c r="B2098" t="s">
        <v>5343</v>
      </c>
      <c r="C2098" t="s">
        <v>404</v>
      </c>
      <c r="D2098" t="s">
        <v>405</v>
      </c>
      <c r="E2098" t="s">
        <v>406</v>
      </c>
      <c r="F2098" t="s">
        <v>407</v>
      </c>
      <c r="G2098" t="s">
        <v>273</v>
      </c>
      <c r="H2098" t="s">
        <v>408</v>
      </c>
      <c r="I2098">
        <v>32.666666666666664</v>
      </c>
      <c r="J2098">
        <v>-117.99166666666666</v>
      </c>
      <c r="K2098">
        <f t="shared" si="318"/>
        <v>11</v>
      </c>
      <c r="L2098">
        <f t="shared" si="321"/>
        <v>1989</v>
      </c>
      <c r="M2098" t="s">
        <v>5344</v>
      </c>
      <c r="N2098" s="153">
        <v>32842.61041666667</v>
      </c>
      <c r="O2098" s="153">
        <v>32842.625</v>
      </c>
      <c r="P2098" s="153">
        <v>32843.305555555555</v>
      </c>
      <c r="Q2098" s="153">
        <v>32843.333333333336</v>
      </c>
      <c r="R2098" t="s">
        <v>5342</v>
      </c>
      <c r="S2098" s="215">
        <f t="shared" si="323"/>
        <v>0.68055555555474712</v>
      </c>
      <c r="T2098" s="215">
        <f t="shared" si="324"/>
        <v>0.72291666666569654</v>
      </c>
      <c r="U2098">
        <f t="shared" si="322"/>
        <v>4.0833333333284827</v>
      </c>
      <c r="V2098"/>
      <c r="W2098">
        <v>800</v>
      </c>
      <c r="X2098"/>
    </row>
    <row r="2099" spans="1:24">
      <c r="A2099" t="s">
        <v>4770</v>
      </c>
      <c r="B2099" t="s">
        <v>5345</v>
      </c>
      <c r="C2099" t="s">
        <v>311</v>
      </c>
      <c r="D2099" t="s">
        <v>396</v>
      </c>
      <c r="E2099" t="s">
        <v>354</v>
      </c>
      <c r="F2099" t="s">
        <v>195</v>
      </c>
      <c r="G2099" t="s">
        <v>265</v>
      </c>
      <c r="H2099" t="s">
        <v>355</v>
      </c>
      <c r="I2099">
        <v>0</v>
      </c>
      <c r="J2099">
        <v>0</v>
      </c>
      <c r="K2099">
        <v>0</v>
      </c>
      <c r="L2099">
        <f t="shared" si="321"/>
        <v>1989</v>
      </c>
      <c r="M2099" t="s">
        <v>5346</v>
      </c>
      <c r="N2099" s="153">
        <v>32752.041666666668</v>
      </c>
      <c r="O2099" s="153">
        <v>32752.041666666668</v>
      </c>
      <c r="P2099" s="153">
        <v>32752.041666666668</v>
      </c>
      <c r="Q2099" s="153">
        <v>32752.041666666668</v>
      </c>
      <c r="R2099" t="s">
        <v>311</v>
      </c>
      <c r="S2099" s="215">
        <f>(P2099 - O2099)</f>
        <v>0</v>
      </c>
      <c r="T2099" s="215">
        <f>(Q2099 - N2099)</f>
        <v>0</v>
      </c>
      <c r="U2099">
        <f t="shared" si="322"/>
        <v>0</v>
      </c>
      <c r="V2099"/>
      <c r="W2099"/>
      <c r="X2099" t="s">
        <v>311</v>
      </c>
    </row>
    <row r="2100" spans="1:24">
      <c r="A2100" t="s">
        <v>4770</v>
      </c>
      <c r="B2100" t="s">
        <v>5347</v>
      </c>
      <c r="C2100" t="s">
        <v>311</v>
      </c>
      <c r="D2100" t="s">
        <v>396</v>
      </c>
      <c r="E2100" t="s">
        <v>354</v>
      </c>
      <c r="F2100" t="s">
        <v>195</v>
      </c>
      <c r="G2100" t="s">
        <v>265</v>
      </c>
      <c r="H2100" t="s">
        <v>355</v>
      </c>
      <c r="I2100">
        <v>0</v>
      </c>
      <c r="J2100">
        <v>0</v>
      </c>
      <c r="K2100">
        <v>0</v>
      </c>
      <c r="L2100">
        <f t="shared" si="321"/>
        <v>1989</v>
      </c>
      <c r="M2100" t="s">
        <v>5348</v>
      </c>
      <c r="N2100" s="153">
        <v>32752.041666666668</v>
      </c>
      <c r="O2100" s="153">
        <v>32752.041666666668</v>
      </c>
      <c r="P2100" s="153">
        <v>32752.041666666668</v>
      </c>
      <c r="Q2100" s="153">
        <v>32752.041666666668</v>
      </c>
      <c r="R2100" t="s">
        <v>311</v>
      </c>
      <c r="S2100" s="215">
        <f>(P2100 - O2100)</f>
        <v>0</v>
      </c>
      <c r="T2100" s="215">
        <f>(Q2100 - N2100)</f>
        <v>0</v>
      </c>
      <c r="U2100">
        <f t="shared" si="322"/>
        <v>0</v>
      </c>
      <c r="V2100"/>
      <c r="W2100"/>
      <c r="X2100" t="s">
        <v>311</v>
      </c>
    </row>
    <row r="2101" spans="1:24">
      <c r="A2101" t="s">
        <v>4770</v>
      </c>
      <c r="B2101" t="s">
        <v>5349</v>
      </c>
      <c r="C2101" t="s">
        <v>311</v>
      </c>
      <c r="D2101" t="s">
        <v>396</v>
      </c>
      <c r="E2101" t="s">
        <v>354</v>
      </c>
      <c r="F2101" t="s">
        <v>195</v>
      </c>
      <c r="G2101" t="s">
        <v>265</v>
      </c>
      <c r="H2101" t="s">
        <v>355</v>
      </c>
      <c r="I2101">
        <v>0</v>
      </c>
      <c r="J2101">
        <v>0</v>
      </c>
      <c r="K2101">
        <v>0</v>
      </c>
      <c r="L2101">
        <f t="shared" si="321"/>
        <v>1989</v>
      </c>
      <c r="M2101" t="s">
        <v>5350</v>
      </c>
      <c r="N2101" s="153">
        <v>32752.041666666668</v>
      </c>
      <c r="O2101" s="153">
        <v>32752.041666666668</v>
      </c>
      <c r="P2101" s="153">
        <v>32752.041666666668</v>
      </c>
      <c r="Q2101" s="153">
        <v>32752.041666666668</v>
      </c>
      <c r="R2101" t="s">
        <v>311</v>
      </c>
      <c r="S2101" s="215">
        <f>(P2101 - O2101)</f>
        <v>0</v>
      </c>
      <c r="T2101" s="215">
        <f>(Q2101 - N2101)</f>
        <v>0</v>
      </c>
      <c r="U2101">
        <f t="shared" si="322"/>
        <v>0</v>
      </c>
      <c r="V2101"/>
      <c r="W2101"/>
      <c r="X2101" t="s">
        <v>311</v>
      </c>
    </row>
    <row r="2102" spans="1:24">
      <c r="A2102" t="s">
        <v>4770</v>
      </c>
      <c r="B2102" t="s">
        <v>5351</v>
      </c>
      <c r="C2102" t="s">
        <v>381</v>
      </c>
      <c r="D2102" t="s">
        <v>382</v>
      </c>
      <c r="E2102" t="s">
        <v>383</v>
      </c>
      <c r="F2102" t="s">
        <v>195</v>
      </c>
      <c r="G2102" t="s">
        <v>366</v>
      </c>
      <c r="H2102" t="s">
        <v>384</v>
      </c>
      <c r="I2102">
        <v>38.29</v>
      </c>
      <c r="J2102">
        <v>11.133333333333333</v>
      </c>
      <c r="K2102">
        <f t="shared" ref="K2102:K2133" si="325">INT(((180 + J2102) / 6) + 1)</f>
        <v>32</v>
      </c>
      <c r="L2102">
        <f t="shared" si="321"/>
        <v>1989</v>
      </c>
      <c r="M2102" t="s">
        <v>5352</v>
      </c>
      <c r="N2102" s="153">
        <v>32648.280555555557</v>
      </c>
      <c r="O2102" s="153">
        <v>32648.333333333332</v>
      </c>
      <c r="P2102" s="153">
        <v>32648.4375</v>
      </c>
      <c r="Q2102" s="153">
        <v>32648.447916666668</v>
      </c>
      <c r="R2102" t="s">
        <v>4779</v>
      </c>
      <c r="S2102" s="215">
        <f t="shared" ref="S2102:S2130" si="326">P2102 - O2102</f>
        <v>0.10416666666787933</v>
      </c>
      <c r="T2102" s="215">
        <f t="shared" ref="T2102:T2130" si="327">Q2102 - N2102</f>
        <v>0.16736111111094942</v>
      </c>
      <c r="U2102">
        <f t="shared" si="322"/>
        <v>0.62500000000727596</v>
      </c>
      <c r="V2102"/>
      <c r="W2102">
        <v>1800</v>
      </c>
      <c r="X2102"/>
    </row>
    <row r="2103" spans="1:24">
      <c r="A2103" t="s">
        <v>4770</v>
      </c>
      <c r="B2103" t="s">
        <v>5353</v>
      </c>
      <c r="C2103" t="s">
        <v>381</v>
      </c>
      <c r="D2103" t="s">
        <v>382</v>
      </c>
      <c r="E2103" t="s">
        <v>383</v>
      </c>
      <c r="F2103" t="s">
        <v>195</v>
      </c>
      <c r="G2103" t="s">
        <v>366</v>
      </c>
      <c r="H2103" t="s">
        <v>384</v>
      </c>
      <c r="I2103">
        <v>38.29</v>
      </c>
      <c r="J2103">
        <v>11.133333333333333</v>
      </c>
      <c r="K2103">
        <f t="shared" si="325"/>
        <v>32</v>
      </c>
      <c r="L2103">
        <f t="shared" si="321"/>
        <v>1989</v>
      </c>
      <c r="M2103" t="s">
        <v>5354</v>
      </c>
      <c r="N2103" s="153">
        <v>32647.361805555556</v>
      </c>
      <c r="O2103" s="153">
        <v>32647.395833333332</v>
      </c>
      <c r="P2103" s="153">
        <v>32647.790277777778</v>
      </c>
      <c r="Q2103" s="153">
        <v>32647.828472222223</v>
      </c>
      <c r="R2103" t="s">
        <v>4779</v>
      </c>
      <c r="S2103" s="215">
        <f t="shared" si="326"/>
        <v>0.39444444444598048</v>
      </c>
      <c r="T2103" s="215">
        <f t="shared" si="327"/>
        <v>0.46666666666715173</v>
      </c>
      <c r="U2103">
        <f t="shared" si="322"/>
        <v>2.3666666666758829</v>
      </c>
      <c r="V2103"/>
      <c r="W2103">
        <v>1800</v>
      </c>
      <c r="X2103"/>
    </row>
    <row r="2104" spans="1:24">
      <c r="A2104" t="s">
        <v>4770</v>
      </c>
      <c r="B2104" t="s">
        <v>5355</v>
      </c>
      <c r="C2104" t="s">
        <v>381</v>
      </c>
      <c r="D2104" t="s">
        <v>382</v>
      </c>
      <c r="E2104" t="s">
        <v>383</v>
      </c>
      <c r="F2104" t="s">
        <v>195</v>
      </c>
      <c r="G2104" t="s">
        <v>366</v>
      </c>
      <c r="H2104" t="s">
        <v>384</v>
      </c>
      <c r="I2104">
        <v>38.29</v>
      </c>
      <c r="J2104">
        <v>11.133333333333333</v>
      </c>
      <c r="K2104">
        <f t="shared" si="325"/>
        <v>32</v>
      </c>
      <c r="L2104">
        <f t="shared" si="321"/>
        <v>1989</v>
      </c>
      <c r="M2104" t="s">
        <v>5356</v>
      </c>
      <c r="N2104" s="153">
        <v>32646.439583333333</v>
      </c>
      <c r="O2104" s="153">
        <v>32646.493750000001</v>
      </c>
      <c r="P2104" s="153">
        <v>32646.910416666666</v>
      </c>
      <c r="Q2104" s="153">
        <v>32646.947916666668</v>
      </c>
      <c r="R2104" t="s">
        <v>4779</v>
      </c>
      <c r="S2104" s="215">
        <f t="shared" si="326"/>
        <v>0.41666666666424135</v>
      </c>
      <c r="T2104" s="215">
        <f t="shared" si="327"/>
        <v>0.50833333333503106</v>
      </c>
      <c r="U2104">
        <f t="shared" si="322"/>
        <v>2.4999999999854481</v>
      </c>
      <c r="V2104"/>
      <c r="W2104">
        <v>1800</v>
      </c>
      <c r="X2104"/>
    </row>
    <row r="2105" spans="1:24">
      <c r="A2105" t="s">
        <v>4770</v>
      </c>
      <c r="B2105" t="s">
        <v>5357</v>
      </c>
      <c r="C2105" t="s">
        <v>381</v>
      </c>
      <c r="D2105" t="s">
        <v>382</v>
      </c>
      <c r="E2105" t="s">
        <v>383</v>
      </c>
      <c r="F2105" t="s">
        <v>195</v>
      </c>
      <c r="G2105" t="s">
        <v>366</v>
      </c>
      <c r="H2105" t="s">
        <v>384</v>
      </c>
      <c r="I2105">
        <v>38.29</v>
      </c>
      <c r="J2105">
        <v>11.133333333333333</v>
      </c>
      <c r="K2105">
        <f t="shared" si="325"/>
        <v>32</v>
      </c>
      <c r="L2105">
        <f t="shared" si="321"/>
        <v>1989</v>
      </c>
      <c r="M2105" t="s">
        <v>5358</v>
      </c>
      <c r="N2105" s="153">
        <v>32645.37361111111</v>
      </c>
      <c r="O2105" s="153">
        <v>32645.415277777778</v>
      </c>
      <c r="P2105" s="153">
        <v>32645.785416666666</v>
      </c>
      <c r="Q2105" s="153">
        <v>32645.854166666668</v>
      </c>
      <c r="R2105" t="s">
        <v>4779</v>
      </c>
      <c r="S2105" s="215">
        <f t="shared" si="326"/>
        <v>0.37013888888759539</v>
      </c>
      <c r="T2105" s="215">
        <f t="shared" si="327"/>
        <v>0.4805555555576575</v>
      </c>
      <c r="U2105">
        <f t="shared" si="322"/>
        <v>2.2208333333255723</v>
      </c>
      <c r="V2105"/>
      <c r="W2105">
        <v>1800</v>
      </c>
      <c r="X2105"/>
    </row>
    <row r="2106" spans="1:24">
      <c r="A2106" t="s">
        <v>4770</v>
      </c>
      <c r="B2106" t="s">
        <v>5359</v>
      </c>
      <c r="C2106" t="s">
        <v>381</v>
      </c>
      <c r="D2106" t="s">
        <v>382</v>
      </c>
      <c r="E2106" t="s">
        <v>383</v>
      </c>
      <c r="F2106" t="s">
        <v>195</v>
      </c>
      <c r="G2106" t="s">
        <v>366</v>
      </c>
      <c r="H2106" t="s">
        <v>384</v>
      </c>
      <c r="I2106">
        <v>38.29</v>
      </c>
      <c r="J2106">
        <v>11.133333333333333</v>
      </c>
      <c r="K2106">
        <f t="shared" si="325"/>
        <v>32</v>
      </c>
      <c r="L2106">
        <f t="shared" si="321"/>
        <v>1989</v>
      </c>
      <c r="M2106" t="s">
        <v>5360</v>
      </c>
      <c r="N2106" s="153">
        <v>32643.333333333332</v>
      </c>
      <c r="O2106" s="153">
        <v>32643.383333333335</v>
      </c>
      <c r="P2106" s="153">
        <v>32643.852083333335</v>
      </c>
      <c r="Q2106" s="153">
        <v>32643.891666666666</v>
      </c>
      <c r="R2106" t="s">
        <v>4779</v>
      </c>
      <c r="S2106" s="215">
        <f t="shared" si="326"/>
        <v>0.46875</v>
      </c>
      <c r="T2106" s="215">
        <f t="shared" si="327"/>
        <v>0.55833333333430346</v>
      </c>
      <c r="U2106">
        <f t="shared" si="322"/>
        <v>2.8125</v>
      </c>
      <c r="V2106"/>
      <c r="W2106">
        <v>1800</v>
      </c>
      <c r="X2106"/>
    </row>
    <row r="2107" spans="1:24">
      <c r="A2107" t="s">
        <v>4770</v>
      </c>
      <c r="B2107" t="s">
        <v>5361</v>
      </c>
      <c r="C2107" t="s">
        <v>381</v>
      </c>
      <c r="D2107" t="s">
        <v>382</v>
      </c>
      <c r="E2107" t="s">
        <v>383</v>
      </c>
      <c r="F2107" t="s">
        <v>195</v>
      </c>
      <c r="G2107" t="s">
        <v>366</v>
      </c>
      <c r="H2107" t="s">
        <v>384</v>
      </c>
      <c r="I2107">
        <v>38.29</v>
      </c>
      <c r="J2107">
        <v>11.133333333333333</v>
      </c>
      <c r="K2107">
        <f t="shared" si="325"/>
        <v>32</v>
      </c>
      <c r="L2107">
        <f t="shared" si="321"/>
        <v>1989</v>
      </c>
      <c r="M2107" t="s">
        <v>5362</v>
      </c>
      <c r="N2107" s="153">
        <v>32642.486111111109</v>
      </c>
      <c r="O2107" s="153">
        <v>32642.523611111112</v>
      </c>
      <c r="P2107" s="153">
        <v>32642.838888888888</v>
      </c>
      <c r="Q2107" s="153">
        <v>32642.861805555556</v>
      </c>
      <c r="R2107" t="s">
        <v>4779</v>
      </c>
      <c r="S2107" s="215">
        <f t="shared" si="326"/>
        <v>0.31527777777591837</v>
      </c>
      <c r="T2107" s="215">
        <f t="shared" si="327"/>
        <v>0.37569444444670808</v>
      </c>
      <c r="U2107">
        <f t="shared" si="322"/>
        <v>1.8916666666555102</v>
      </c>
      <c r="V2107"/>
      <c r="W2107">
        <v>1800</v>
      </c>
      <c r="X2107" t="s">
        <v>5363</v>
      </c>
    </row>
    <row r="2108" spans="1:24">
      <c r="A2108" t="s">
        <v>4770</v>
      </c>
      <c r="B2108" t="s">
        <v>5364</v>
      </c>
      <c r="C2108" t="s">
        <v>381</v>
      </c>
      <c r="D2108" t="s">
        <v>382</v>
      </c>
      <c r="E2108" t="s">
        <v>383</v>
      </c>
      <c r="F2108" t="s">
        <v>195</v>
      </c>
      <c r="G2108" t="s">
        <v>366</v>
      </c>
      <c r="H2108" t="s">
        <v>384</v>
      </c>
      <c r="I2108">
        <v>38.29</v>
      </c>
      <c r="J2108">
        <v>11.133333333333333</v>
      </c>
      <c r="K2108">
        <f t="shared" si="325"/>
        <v>32</v>
      </c>
      <c r="L2108">
        <f t="shared" si="321"/>
        <v>1989</v>
      </c>
      <c r="M2108" t="s">
        <v>5365</v>
      </c>
      <c r="N2108" s="153">
        <v>32641.503472222223</v>
      </c>
      <c r="O2108" s="153">
        <v>32641.545833333334</v>
      </c>
      <c r="P2108" s="153">
        <v>32641.819444444445</v>
      </c>
      <c r="Q2108" s="153">
        <v>32641.847222222223</v>
      </c>
      <c r="R2108" t="s">
        <v>4779</v>
      </c>
      <c r="S2108" s="215">
        <f t="shared" si="326"/>
        <v>0.27361111111167702</v>
      </c>
      <c r="T2108" s="215">
        <f t="shared" si="327"/>
        <v>0.34375</v>
      </c>
      <c r="U2108">
        <f t="shared" si="322"/>
        <v>1.6416666666700621</v>
      </c>
      <c r="V2108"/>
      <c r="W2108">
        <v>1800</v>
      </c>
      <c r="X2108" t="s">
        <v>5366</v>
      </c>
    </row>
    <row r="2109" spans="1:24">
      <c r="A2109" t="s">
        <v>4770</v>
      </c>
      <c r="B2109" t="s">
        <v>5367</v>
      </c>
      <c r="C2109" t="s">
        <v>381</v>
      </c>
      <c r="D2109" t="s">
        <v>382</v>
      </c>
      <c r="E2109" t="s">
        <v>383</v>
      </c>
      <c r="F2109" t="s">
        <v>195</v>
      </c>
      <c r="G2109" t="s">
        <v>366</v>
      </c>
      <c r="H2109" t="s">
        <v>384</v>
      </c>
      <c r="I2109">
        <v>38.29</v>
      </c>
      <c r="J2109">
        <v>11.133333333333333</v>
      </c>
      <c r="K2109">
        <f t="shared" si="325"/>
        <v>32</v>
      </c>
      <c r="L2109">
        <f t="shared" si="321"/>
        <v>1989</v>
      </c>
      <c r="M2109" t="s">
        <v>5368</v>
      </c>
      <c r="N2109" s="153">
        <v>32640.565972222223</v>
      </c>
      <c r="O2109" s="153">
        <v>32640.583333333332</v>
      </c>
      <c r="P2109" s="153">
        <v>32640.833333333332</v>
      </c>
      <c r="Q2109" s="153">
        <v>32640.916666666668</v>
      </c>
      <c r="R2109" t="s">
        <v>4779</v>
      </c>
      <c r="S2109" s="215">
        <f t="shared" si="326"/>
        <v>0.25</v>
      </c>
      <c r="T2109" s="215">
        <f t="shared" si="327"/>
        <v>0.35069444444525288</v>
      </c>
      <c r="U2109">
        <f t="shared" si="322"/>
        <v>1.5</v>
      </c>
      <c r="V2109"/>
      <c r="W2109">
        <v>1800</v>
      </c>
      <c r="X2109" t="s">
        <v>5369</v>
      </c>
    </row>
    <row r="2110" spans="1:24">
      <c r="A2110" t="s">
        <v>4770</v>
      </c>
      <c r="B2110" t="s">
        <v>5370</v>
      </c>
      <c r="C2110" t="s">
        <v>381</v>
      </c>
      <c r="D2110" t="s">
        <v>382</v>
      </c>
      <c r="E2110" t="s">
        <v>383</v>
      </c>
      <c r="F2110" t="s">
        <v>195</v>
      </c>
      <c r="G2110" t="s">
        <v>366</v>
      </c>
      <c r="H2110" t="s">
        <v>384</v>
      </c>
      <c r="I2110">
        <v>38.29</v>
      </c>
      <c r="J2110">
        <v>11.133333333333333</v>
      </c>
      <c r="K2110">
        <f t="shared" si="325"/>
        <v>32</v>
      </c>
      <c r="L2110">
        <f t="shared" si="321"/>
        <v>1989</v>
      </c>
      <c r="M2110" t="s">
        <v>5371</v>
      </c>
      <c r="N2110" s="153">
        <v>32639.416666666668</v>
      </c>
      <c r="O2110" s="153">
        <v>32639.450694444444</v>
      </c>
      <c r="P2110" s="153">
        <v>32639.841666666667</v>
      </c>
      <c r="Q2110" s="153">
        <v>32639.888888888891</v>
      </c>
      <c r="R2110" t="s">
        <v>4779</v>
      </c>
      <c r="S2110" s="215">
        <f t="shared" si="326"/>
        <v>0.39097222222335404</v>
      </c>
      <c r="T2110" s="215">
        <f t="shared" si="327"/>
        <v>0.47222222222262644</v>
      </c>
      <c r="U2110">
        <f t="shared" si="322"/>
        <v>2.3458333333401242</v>
      </c>
      <c r="V2110"/>
      <c r="W2110">
        <v>1800</v>
      </c>
      <c r="X2110" t="s">
        <v>5372</v>
      </c>
    </row>
    <row r="2111" spans="1:24">
      <c r="A2111" t="s">
        <v>4770</v>
      </c>
      <c r="B2111" t="s">
        <v>5373</v>
      </c>
      <c r="C2111" t="s">
        <v>381</v>
      </c>
      <c r="D2111" t="s">
        <v>382</v>
      </c>
      <c r="E2111" t="s">
        <v>383</v>
      </c>
      <c r="F2111" t="s">
        <v>195</v>
      </c>
      <c r="G2111" t="s">
        <v>366</v>
      </c>
      <c r="H2111" t="s">
        <v>384</v>
      </c>
      <c r="I2111">
        <v>38.29</v>
      </c>
      <c r="J2111">
        <v>11.133333333333333</v>
      </c>
      <c r="K2111">
        <f t="shared" si="325"/>
        <v>32</v>
      </c>
      <c r="L2111">
        <f t="shared" si="321"/>
        <v>1989</v>
      </c>
      <c r="M2111" t="s">
        <v>5374</v>
      </c>
      <c r="N2111" s="153">
        <v>32638.414583333335</v>
      </c>
      <c r="O2111" s="153">
        <v>32638.458333333332</v>
      </c>
      <c r="P2111" s="153">
        <v>32638.861111111109</v>
      </c>
      <c r="Q2111" s="153">
        <v>32638.869444444445</v>
      </c>
      <c r="R2111" t="s">
        <v>4779</v>
      </c>
      <c r="S2111" s="215">
        <f t="shared" si="326"/>
        <v>0.40277777777737356</v>
      </c>
      <c r="T2111" s="215">
        <f t="shared" si="327"/>
        <v>0.45486111110949423</v>
      </c>
      <c r="U2111">
        <f t="shared" si="322"/>
        <v>2.4166666666642413</v>
      </c>
      <c r="V2111"/>
      <c r="W2111">
        <v>1800</v>
      </c>
      <c r="X2111" t="s">
        <v>5375</v>
      </c>
    </row>
    <row r="2112" spans="1:24">
      <c r="A2112" t="s">
        <v>4770</v>
      </c>
      <c r="B2112" t="s">
        <v>5376</v>
      </c>
      <c r="C2112" t="s">
        <v>381</v>
      </c>
      <c r="D2112" t="s">
        <v>382</v>
      </c>
      <c r="E2112" t="s">
        <v>383</v>
      </c>
      <c r="F2112" t="s">
        <v>195</v>
      </c>
      <c r="G2112" t="s">
        <v>366</v>
      </c>
      <c r="H2112" t="s">
        <v>384</v>
      </c>
      <c r="I2112">
        <v>38.29</v>
      </c>
      <c r="J2112">
        <v>11.133333333333333</v>
      </c>
      <c r="K2112">
        <f t="shared" si="325"/>
        <v>32</v>
      </c>
      <c r="L2112">
        <f t="shared" si="321"/>
        <v>1989</v>
      </c>
      <c r="M2112" t="s">
        <v>5377</v>
      </c>
      <c r="N2112" s="153">
        <v>32636.464583333334</v>
      </c>
      <c r="O2112" s="153">
        <v>32636.509722222221</v>
      </c>
      <c r="P2112" s="153">
        <v>32637.854166666668</v>
      </c>
      <c r="Q2112" s="153">
        <v>32637.916666666668</v>
      </c>
      <c r="R2112" t="s">
        <v>4779</v>
      </c>
      <c r="S2112" s="215">
        <f t="shared" si="326"/>
        <v>1.3444444444467081</v>
      </c>
      <c r="T2112" s="215">
        <f t="shared" si="327"/>
        <v>1.4520833333335759</v>
      </c>
      <c r="U2112">
        <f t="shared" si="322"/>
        <v>8.0666666666802485</v>
      </c>
      <c r="V2112"/>
      <c r="W2112">
        <v>1800</v>
      </c>
      <c r="X2112" t="s">
        <v>5378</v>
      </c>
    </row>
    <row r="2113" spans="1:24">
      <c r="A2113" t="s">
        <v>4770</v>
      </c>
      <c r="B2113" t="s">
        <v>5379</v>
      </c>
      <c r="C2113" t="s">
        <v>381</v>
      </c>
      <c r="D2113" t="s">
        <v>382</v>
      </c>
      <c r="E2113" t="s">
        <v>383</v>
      </c>
      <c r="F2113" t="s">
        <v>195</v>
      </c>
      <c r="G2113" t="s">
        <v>366</v>
      </c>
      <c r="H2113" t="s">
        <v>384</v>
      </c>
      <c r="I2113">
        <v>38.29</v>
      </c>
      <c r="J2113">
        <v>11.133333333333333</v>
      </c>
      <c r="K2113">
        <f t="shared" si="325"/>
        <v>32</v>
      </c>
      <c r="L2113">
        <f t="shared" si="321"/>
        <v>1989</v>
      </c>
      <c r="M2113" t="s">
        <v>5380</v>
      </c>
      <c r="N2113" s="153">
        <v>32635.588194444445</v>
      </c>
      <c r="O2113" s="153">
        <v>32635.615972222222</v>
      </c>
      <c r="P2113" s="153">
        <v>32635.847222222223</v>
      </c>
      <c r="Q2113" s="153">
        <v>32635.875</v>
      </c>
      <c r="R2113" t="s">
        <v>4779</v>
      </c>
      <c r="S2113" s="215">
        <f t="shared" si="326"/>
        <v>0.2312500000007276</v>
      </c>
      <c r="T2113" s="215">
        <f t="shared" si="327"/>
        <v>0.28680555555547471</v>
      </c>
      <c r="U2113">
        <f t="shared" si="322"/>
        <v>1.3875000000043656</v>
      </c>
      <c r="V2113"/>
      <c r="W2113">
        <v>1800</v>
      </c>
      <c r="X2113" t="s">
        <v>5381</v>
      </c>
    </row>
    <row r="2114" spans="1:24">
      <c r="A2114" t="s">
        <v>4770</v>
      </c>
      <c r="B2114" t="s">
        <v>5382</v>
      </c>
      <c r="C2114" t="s">
        <v>381</v>
      </c>
      <c r="D2114" t="s">
        <v>382</v>
      </c>
      <c r="E2114" t="s">
        <v>383</v>
      </c>
      <c r="F2114" t="s">
        <v>195</v>
      </c>
      <c r="G2114" t="s">
        <v>366</v>
      </c>
      <c r="H2114" t="s">
        <v>373</v>
      </c>
      <c r="I2114">
        <v>39.284999999999997</v>
      </c>
      <c r="J2114">
        <v>14.4</v>
      </c>
      <c r="K2114">
        <f t="shared" si="325"/>
        <v>33</v>
      </c>
      <c r="L2114">
        <f t="shared" si="321"/>
        <v>1989</v>
      </c>
      <c r="M2114" t="s">
        <v>5383</v>
      </c>
      <c r="N2114" s="153">
        <v>32634.432638888888</v>
      </c>
      <c r="O2114" s="153">
        <v>32634.50277777778</v>
      </c>
      <c r="P2114" s="153">
        <v>32634.822916666668</v>
      </c>
      <c r="Q2114" s="153">
        <v>32634.864583333332</v>
      </c>
      <c r="R2114" t="s">
        <v>4774</v>
      </c>
      <c r="S2114" s="215">
        <f t="shared" si="326"/>
        <v>0.32013888888832298</v>
      </c>
      <c r="T2114" s="215">
        <f t="shared" si="327"/>
        <v>0.43194444444452529</v>
      </c>
      <c r="U2114">
        <f t="shared" si="322"/>
        <v>1.9208333333299379</v>
      </c>
      <c r="V2114"/>
      <c r="W2114">
        <v>800</v>
      </c>
      <c r="X2114" t="s">
        <v>5384</v>
      </c>
    </row>
    <row r="2115" spans="1:24">
      <c r="A2115" t="s">
        <v>4770</v>
      </c>
      <c r="B2115" t="s">
        <v>5385</v>
      </c>
      <c r="C2115" t="s">
        <v>381</v>
      </c>
      <c r="D2115" t="s">
        <v>382</v>
      </c>
      <c r="E2115" t="s">
        <v>383</v>
      </c>
      <c r="F2115" t="s">
        <v>195</v>
      </c>
      <c r="G2115" t="s">
        <v>366</v>
      </c>
      <c r="H2115" t="s">
        <v>373</v>
      </c>
      <c r="I2115">
        <v>39.284999999999997</v>
      </c>
      <c r="J2115">
        <v>14.4</v>
      </c>
      <c r="K2115">
        <f t="shared" si="325"/>
        <v>33</v>
      </c>
      <c r="L2115">
        <f t="shared" si="321"/>
        <v>1989</v>
      </c>
      <c r="M2115" t="s">
        <v>5386</v>
      </c>
      <c r="N2115" s="153">
        <v>32633.59097222222</v>
      </c>
      <c r="O2115" s="153">
        <v>32633.672222222223</v>
      </c>
      <c r="P2115" s="153">
        <v>32633.822916666668</v>
      </c>
      <c r="Q2115" s="153">
        <v>32633.862499999999</v>
      </c>
      <c r="R2115" t="s">
        <v>4774</v>
      </c>
      <c r="S2115" s="215">
        <f t="shared" si="326"/>
        <v>0.15069444444452529</v>
      </c>
      <c r="T2115" s="215">
        <f t="shared" si="327"/>
        <v>0.27152777777882875</v>
      </c>
      <c r="U2115">
        <f t="shared" si="322"/>
        <v>0.90416666666715173</v>
      </c>
      <c r="V2115"/>
      <c r="W2115">
        <v>800</v>
      </c>
      <c r="X2115" t="s">
        <v>5387</v>
      </c>
    </row>
    <row r="2116" spans="1:24">
      <c r="A2116" t="s">
        <v>4770</v>
      </c>
      <c r="B2116" t="s">
        <v>5388</v>
      </c>
      <c r="C2116" t="s">
        <v>381</v>
      </c>
      <c r="D2116" t="s">
        <v>382</v>
      </c>
      <c r="E2116" t="s">
        <v>383</v>
      </c>
      <c r="F2116" t="s">
        <v>195</v>
      </c>
      <c r="G2116" t="s">
        <v>366</v>
      </c>
      <c r="H2116" t="s">
        <v>373</v>
      </c>
      <c r="I2116">
        <v>39.284999999999997</v>
      </c>
      <c r="J2116">
        <v>14.4</v>
      </c>
      <c r="K2116">
        <f t="shared" si="325"/>
        <v>33</v>
      </c>
      <c r="L2116">
        <f t="shared" si="321"/>
        <v>1989</v>
      </c>
      <c r="M2116" t="s">
        <v>5389</v>
      </c>
      <c r="N2116" s="153">
        <v>32632.515277777777</v>
      </c>
      <c r="O2116" s="153">
        <v>32632.534722222223</v>
      </c>
      <c r="P2116" s="153">
        <v>32632.819444444445</v>
      </c>
      <c r="Q2116" s="153">
        <v>32632.836111111112</v>
      </c>
      <c r="R2116" t="s">
        <v>4774</v>
      </c>
      <c r="S2116" s="215">
        <f t="shared" si="326"/>
        <v>0.28472222222262644</v>
      </c>
      <c r="T2116" s="215">
        <f t="shared" si="327"/>
        <v>0.32083333333503106</v>
      </c>
      <c r="U2116">
        <f t="shared" si="322"/>
        <v>1.7083333333357587</v>
      </c>
      <c r="V2116"/>
      <c r="W2116">
        <v>800</v>
      </c>
      <c r="X2116" t="s">
        <v>5390</v>
      </c>
    </row>
    <row r="2117" spans="1:24">
      <c r="A2117" t="s">
        <v>4770</v>
      </c>
      <c r="B2117" t="s">
        <v>5391</v>
      </c>
      <c r="C2117" t="s">
        <v>381</v>
      </c>
      <c r="D2117" t="s">
        <v>382</v>
      </c>
      <c r="E2117" t="s">
        <v>383</v>
      </c>
      <c r="F2117" t="s">
        <v>195</v>
      </c>
      <c r="G2117" t="s">
        <v>366</v>
      </c>
      <c r="H2117" t="s">
        <v>373</v>
      </c>
      <c r="I2117">
        <v>39.284999999999997</v>
      </c>
      <c r="J2117">
        <v>14.4</v>
      </c>
      <c r="K2117">
        <f t="shared" si="325"/>
        <v>33</v>
      </c>
      <c r="L2117">
        <f t="shared" si="321"/>
        <v>1989</v>
      </c>
      <c r="M2117" t="s">
        <v>5392</v>
      </c>
      <c r="N2117" s="153">
        <v>32631.581249999999</v>
      </c>
      <c r="O2117" s="153">
        <v>32631.645138888889</v>
      </c>
      <c r="P2117" s="153">
        <v>32631.837500000001</v>
      </c>
      <c r="Q2117" s="153">
        <v>32631.895833333332</v>
      </c>
      <c r="R2117" t="s">
        <v>4774</v>
      </c>
      <c r="S2117" s="215">
        <f t="shared" si="326"/>
        <v>0.19236111111240461</v>
      </c>
      <c r="T2117" s="215">
        <f t="shared" si="327"/>
        <v>0.31458333333284827</v>
      </c>
      <c r="U2117">
        <f t="shared" si="322"/>
        <v>1.1541666666744277</v>
      </c>
      <c r="V2117"/>
      <c r="W2117">
        <v>800</v>
      </c>
      <c r="X2117" t="s">
        <v>5393</v>
      </c>
    </row>
    <row r="2118" spans="1:24">
      <c r="A2118" t="s">
        <v>4770</v>
      </c>
      <c r="B2118" t="s">
        <v>5394</v>
      </c>
      <c r="C2118" t="s">
        <v>381</v>
      </c>
      <c r="D2118" t="s">
        <v>382</v>
      </c>
      <c r="E2118" t="s">
        <v>383</v>
      </c>
      <c r="F2118" t="s">
        <v>195</v>
      </c>
      <c r="G2118" t="s">
        <v>366</v>
      </c>
      <c r="H2118" t="s">
        <v>384</v>
      </c>
      <c r="I2118">
        <v>38.29</v>
      </c>
      <c r="J2118">
        <v>11.133333333333333</v>
      </c>
      <c r="K2118">
        <f t="shared" si="325"/>
        <v>32</v>
      </c>
      <c r="L2118">
        <f t="shared" si="321"/>
        <v>1989</v>
      </c>
      <c r="M2118" t="s">
        <v>5395</v>
      </c>
      <c r="N2118" s="153">
        <v>32624.616666666665</v>
      </c>
      <c r="O2118" s="153">
        <v>32624.62638888889</v>
      </c>
      <c r="P2118" s="153">
        <v>32627.659722222223</v>
      </c>
      <c r="Q2118" s="153">
        <v>32627.736111111109</v>
      </c>
      <c r="R2118" t="s">
        <v>4779</v>
      </c>
      <c r="S2118" s="215">
        <f t="shared" si="326"/>
        <v>3.0333333333328483</v>
      </c>
      <c r="T2118" s="215">
        <f t="shared" si="327"/>
        <v>3.1194444444445253</v>
      </c>
      <c r="U2118">
        <f t="shared" si="322"/>
        <v>18.19999999999709</v>
      </c>
      <c r="V2118"/>
      <c r="W2118">
        <v>1800</v>
      </c>
      <c r="X2118" t="s">
        <v>5396</v>
      </c>
    </row>
    <row r="2119" spans="1:24">
      <c r="A2119" t="s">
        <v>4770</v>
      </c>
      <c r="B2119" t="s">
        <v>5397</v>
      </c>
      <c r="C2119" t="s">
        <v>381</v>
      </c>
      <c r="D2119" t="s">
        <v>382</v>
      </c>
      <c r="E2119" t="s">
        <v>383</v>
      </c>
      <c r="F2119" t="s">
        <v>195</v>
      </c>
      <c r="G2119" t="s">
        <v>366</v>
      </c>
      <c r="H2119" t="s">
        <v>384</v>
      </c>
      <c r="I2119">
        <v>38.29</v>
      </c>
      <c r="J2119">
        <v>11.133333333333333</v>
      </c>
      <c r="K2119">
        <f t="shared" si="325"/>
        <v>32</v>
      </c>
      <c r="L2119">
        <f t="shared" si="321"/>
        <v>1989</v>
      </c>
      <c r="M2119" t="s">
        <v>5398</v>
      </c>
      <c r="N2119" s="153">
        <v>32622.584027777779</v>
      </c>
      <c r="O2119" s="153">
        <v>32622.607638888891</v>
      </c>
      <c r="P2119" s="153">
        <v>32623.277777777777</v>
      </c>
      <c r="Q2119" s="153">
        <v>32623.3125</v>
      </c>
      <c r="R2119" t="s">
        <v>4779</v>
      </c>
      <c r="S2119" s="215">
        <f t="shared" si="326"/>
        <v>0.67013888888686779</v>
      </c>
      <c r="T2119" s="215">
        <f t="shared" si="327"/>
        <v>0.72847222222117125</v>
      </c>
      <c r="U2119">
        <f t="shared" si="322"/>
        <v>4.0208333333212067</v>
      </c>
      <c r="V2119"/>
      <c r="W2119">
        <v>1800</v>
      </c>
      <c r="X2119" t="s">
        <v>5399</v>
      </c>
    </row>
    <row r="2120" spans="1:24">
      <c r="A2120" t="s">
        <v>4770</v>
      </c>
      <c r="B2120" t="s">
        <v>5400</v>
      </c>
      <c r="C2120" t="s">
        <v>381</v>
      </c>
      <c r="D2120" t="s">
        <v>382</v>
      </c>
      <c r="E2120" t="s">
        <v>383</v>
      </c>
      <c r="F2120" t="s">
        <v>195</v>
      </c>
      <c r="G2120" t="s">
        <v>366</v>
      </c>
      <c r="H2120" t="s">
        <v>384</v>
      </c>
      <c r="I2120">
        <v>38.29</v>
      </c>
      <c r="J2120">
        <v>11.133333333333333</v>
      </c>
      <c r="K2120">
        <f t="shared" si="325"/>
        <v>32</v>
      </c>
      <c r="L2120">
        <f t="shared" si="321"/>
        <v>1989</v>
      </c>
      <c r="M2120" t="s">
        <v>5401</v>
      </c>
      <c r="N2120" s="153">
        <v>32621.513888888891</v>
      </c>
      <c r="O2120" s="153">
        <v>32621.513888888891</v>
      </c>
      <c r="P2120" s="153">
        <v>32621.710416666665</v>
      </c>
      <c r="Q2120" s="153">
        <v>32621.710416666665</v>
      </c>
      <c r="R2120" t="s">
        <v>4779</v>
      </c>
      <c r="S2120" s="215">
        <f t="shared" si="326"/>
        <v>0.19652777777446317</v>
      </c>
      <c r="T2120" s="215">
        <f t="shared" si="327"/>
        <v>0.19652777777446317</v>
      </c>
      <c r="U2120">
        <f t="shared" si="322"/>
        <v>1.179166666646779</v>
      </c>
      <c r="V2120"/>
      <c r="W2120">
        <v>1800</v>
      </c>
      <c r="X2120" t="s">
        <v>5402</v>
      </c>
    </row>
    <row r="2121" spans="1:24">
      <c r="A2121" t="s">
        <v>4770</v>
      </c>
      <c r="B2121" t="s">
        <v>5403</v>
      </c>
      <c r="C2121" t="s">
        <v>376</v>
      </c>
      <c r="D2121" t="s">
        <v>377</v>
      </c>
      <c r="E2121" t="s">
        <v>376</v>
      </c>
      <c r="F2121" t="s">
        <v>378</v>
      </c>
      <c r="G2121" t="s">
        <v>273</v>
      </c>
      <c r="H2121" t="s">
        <v>379</v>
      </c>
      <c r="I2121">
        <v>47.75</v>
      </c>
      <c r="J2121">
        <v>-122.73333333333333</v>
      </c>
      <c r="K2121">
        <f t="shared" si="325"/>
        <v>10</v>
      </c>
      <c r="L2121">
        <f t="shared" si="321"/>
        <v>1988</v>
      </c>
      <c r="M2121" t="s">
        <v>5404</v>
      </c>
      <c r="N2121" s="153">
        <v>32419.375</v>
      </c>
      <c r="O2121" s="153">
        <v>32419.375</v>
      </c>
      <c r="P2121" s="153">
        <v>32419.833333333332</v>
      </c>
      <c r="Q2121" s="153">
        <v>32419.833333333332</v>
      </c>
      <c r="R2121" t="s">
        <v>5334</v>
      </c>
      <c r="S2121" s="215">
        <f t="shared" si="326"/>
        <v>0.45833333333212067</v>
      </c>
      <c r="T2121" s="215">
        <f t="shared" si="327"/>
        <v>0.45833333333212067</v>
      </c>
      <c r="U2121">
        <f t="shared" si="322"/>
        <v>2.749999999992724</v>
      </c>
      <c r="V2121"/>
      <c r="W2121">
        <v>300</v>
      </c>
      <c r="X2121" t="s">
        <v>5405</v>
      </c>
    </row>
    <row r="2122" spans="1:24">
      <c r="A2122" t="s">
        <v>4770</v>
      </c>
      <c r="B2122" t="s">
        <v>5406</v>
      </c>
      <c r="C2122" t="s">
        <v>376</v>
      </c>
      <c r="D2122" t="s">
        <v>377</v>
      </c>
      <c r="E2122" t="s">
        <v>376</v>
      </c>
      <c r="F2122" t="s">
        <v>378</v>
      </c>
      <c r="G2122" t="s">
        <v>273</v>
      </c>
      <c r="H2122" t="s">
        <v>379</v>
      </c>
      <c r="I2122">
        <v>47.75</v>
      </c>
      <c r="J2122">
        <v>-122.73333333333333</v>
      </c>
      <c r="K2122">
        <f t="shared" si="325"/>
        <v>10</v>
      </c>
      <c r="L2122">
        <f t="shared" si="321"/>
        <v>1988</v>
      </c>
      <c r="M2122" t="s">
        <v>5407</v>
      </c>
      <c r="N2122" s="153">
        <v>32418.375</v>
      </c>
      <c r="O2122" s="153">
        <v>32418.375</v>
      </c>
      <c r="P2122" s="153">
        <v>32418.833333333332</v>
      </c>
      <c r="Q2122" s="153">
        <v>32418.833333333332</v>
      </c>
      <c r="R2122" t="s">
        <v>5334</v>
      </c>
      <c r="S2122" s="215">
        <f t="shared" si="326"/>
        <v>0.45833333333212067</v>
      </c>
      <c r="T2122" s="215">
        <f t="shared" si="327"/>
        <v>0.45833333333212067</v>
      </c>
      <c r="U2122">
        <f t="shared" si="322"/>
        <v>2.749999999992724</v>
      </c>
      <c r="V2122"/>
      <c r="W2122">
        <v>300</v>
      </c>
      <c r="X2122" t="s">
        <v>5405</v>
      </c>
    </row>
    <row r="2123" spans="1:24">
      <c r="A2123" t="s">
        <v>4770</v>
      </c>
      <c r="B2123" t="s">
        <v>5408</v>
      </c>
      <c r="C2123" t="s">
        <v>376</v>
      </c>
      <c r="D2123" t="s">
        <v>377</v>
      </c>
      <c r="E2123" t="s">
        <v>376</v>
      </c>
      <c r="F2123" t="s">
        <v>378</v>
      </c>
      <c r="G2123" t="s">
        <v>273</v>
      </c>
      <c r="H2123" t="s">
        <v>379</v>
      </c>
      <c r="I2123">
        <v>47.75</v>
      </c>
      <c r="J2123">
        <v>-122.73333333333333</v>
      </c>
      <c r="K2123">
        <f t="shared" si="325"/>
        <v>10</v>
      </c>
      <c r="L2123">
        <f t="shared" si="321"/>
        <v>1988</v>
      </c>
      <c r="M2123" t="s">
        <v>5409</v>
      </c>
      <c r="N2123" s="153">
        <v>32417.416666666668</v>
      </c>
      <c r="O2123" s="153">
        <v>32417.416666666668</v>
      </c>
      <c r="P2123" s="153">
        <v>32417.833333333332</v>
      </c>
      <c r="Q2123" s="153">
        <v>32417.833333333332</v>
      </c>
      <c r="R2123" t="s">
        <v>5334</v>
      </c>
      <c r="S2123" s="215">
        <f t="shared" si="326"/>
        <v>0.41666666666424135</v>
      </c>
      <c r="T2123" s="215">
        <f t="shared" si="327"/>
        <v>0.41666666666424135</v>
      </c>
      <c r="U2123">
        <f t="shared" si="322"/>
        <v>2.4999999999854481</v>
      </c>
      <c r="V2123"/>
      <c r="W2123">
        <v>300</v>
      </c>
      <c r="X2123" t="s">
        <v>5405</v>
      </c>
    </row>
    <row r="2124" spans="1:24">
      <c r="A2124" t="s">
        <v>4770</v>
      </c>
      <c r="B2124" t="s">
        <v>5410</v>
      </c>
      <c r="C2124" t="s">
        <v>376</v>
      </c>
      <c r="D2124" t="s">
        <v>377</v>
      </c>
      <c r="E2124" t="s">
        <v>376</v>
      </c>
      <c r="F2124" t="s">
        <v>378</v>
      </c>
      <c r="G2124" t="s">
        <v>273</v>
      </c>
      <c r="H2124" t="s">
        <v>379</v>
      </c>
      <c r="I2124">
        <v>47.75</v>
      </c>
      <c r="J2124">
        <v>-122.73333333333333</v>
      </c>
      <c r="K2124">
        <f t="shared" si="325"/>
        <v>10</v>
      </c>
      <c r="L2124">
        <f t="shared" si="321"/>
        <v>1988</v>
      </c>
      <c r="M2124" t="s">
        <v>5411</v>
      </c>
      <c r="N2124" s="153">
        <v>32416.416666666668</v>
      </c>
      <c r="O2124" s="153">
        <v>32416.416666666668</v>
      </c>
      <c r="P2124" s="153">
        <v>32416.833333333332</v>
      </c>
      <c r="Q2124" s="153">
        <v>32416.833333333332</v>
      </c>
      <c r="R2124" t="s">
        <v>5334</v>
      </c>
      <c r="S2124" s="215">
        <f t="shared" si="326"/>
        <v>0.41666666666424135</v>
      </c>
      <c r="T2124" s="215">
        <f t="shared" si="327"/>
        <v>0.41666666666424135</v>
      </c>
      <c r="U2124">
        <f t="shared" si="322"/>
        <v>2.4999999999854481</v>
      </c>
      <c r="V2124"/>
      <c r="W2124">
        <v>300</v>
      </c>
      <c r="X2124" t="s">
        <v>5405</v>
      </c>
    </row>
    <row r="2125" spans="1:24">
      <c r="A2125" t="s">
        <v>26</v>
      </c>
      <c r="B2125" t="s">
        <v>5412</v>
      </c>
      <c r="C2125" t="s">
        <v>376</v>
      </c>
      <c r="D2125" t="s">
        <v>377</v>
      </c>
      <c r="E2125" t="s">
        <v>376</v>
      </c>
      <c r="F2125" t="s">
        <v>378</v>
      </c>
      <c r="G2125" t="s">
        <v>273</v>
      </c>
      <c r="H2125" t="s">
        <v>379</v>
      </c>
      <c r="I2125">
        <v>47.75</v>
      </c>
      <c r="J2125">
        <v>-122.73333333333333</v>
      </c>
      <c r="K2125">
        <f t="shared" si="325"/>
        <v>10</v>
      </c>
      <c r="L2125">
        <f t="shared" si="321"/>
        <v>1988</v>
      </c>
      <c r="M2125" t="s">
        <v>5413</v>
      </c>
      <c r="N2125" s="153">
        <v>32415.416666666668</v>
      </c>
      <c r="O2125" s="153">
        <v>32415.416666666668</v>
      </c>
      <c r="P2125" s="153">
        <v>32415.833333333332</v>
      </c>
      <c r="Q2125" s="153">
        <v>32415.833333333332</v>
      </c>
      <c r="R2125" t="s">
        <v>5334</v>
      </c>
      <c r="S2125" s="215">
        <f t="shared" si="326"/>
        <v>0.41666666666424135</v>
      </c>
      <c r="T2125" s="215">
        <f t="shared" si="327"/>
        <v>0.41666666666424135</v>
      </c>
      <c r="U2125">
        <f t="shared" si="322"/>
        <v>2.4999999999854481</v>
      </c>
      <c r="V2125"/>
      <c r="W2125">
        <v>300</v>
      </c>
      <c r="X2125" t="s">
        <v>5405</v>
      </c>
    </row>
    <row r="2126" spans="1:24">
      <c r="A2126" t="s">
        <v>26</v>
      </c>
      <c r="B2126" t="s">
        <v>5414</v>
      </c>
      <c r="C2126" t="s">
        <v>376</v>
      </c>
      <c r="D2126" t="s">
        <v>377</v>
      </c>
      <c r="E2126" t="s">
        <v>376</v>
      </c>
      <c r="F2126" t="s">
        <v>378</v>
      </c>
      <c r="G2126" t="s">
        <v>273</v>
      </c>
      <c r="H2126" t="s">
        <v>379</v>
      </c>
      <c r="I2126">
        <v>47.75</v>
      </c>
      <c r="J2126">
        <v>-122.73333333333333</v>
      </c>
      <c r="K2126">
        <f t="shared" si="325"/>
        <v>10</v>
      </c>
      <c r="L2126">
        <f t="shared" si="321"/>
        <v>1988</v>
      </c>
      <c r="M2126" t="s">
        <v>5415</v>
      </c>
      <c r="N2126" s="153">
        <v>32414.416666666668</v>
      </c>
      <c r="O2126" s="153">
        <v>32414.416666666668</v>
      </c>
      <c r="P2126" s="153">
        <v>32414.833333333332</v>
      </c>
      <c r="Q2126" s="153">
        <v>32414.833333333332</v>
      </c>
      <c r="R2126" t="s">
        <v>5334</v>
      </c>
      <c r="S2126" s="215">
        <f t="shared" si="326"/>
        <v>0.41666666666424135</v>
      </c>
      <c r="T2126" s="215">
        <f t="shared" si="327"/>
        <v>0.41666666666424135</v>
      </c>
      <c r="U2126">
        <f t="shared" si="322"/>
        <v>2.4999999999854481</v>
      </c>
      <c r="V2126"/>
      <c r="W2126">
        <v>300</v>
      </c>
      <c r="X2126" t="s">
        <v>5405</v>
      </c>
    </row>
    <row r="2127" spans="1:24">
      <c r="A2127" t="s">
        <v>26</v>
      </c>
      <c r="B2127" t="s">
        <v>5416</v>
      </c>
      <c r="C2127" t="s">
        <v>376</v>
      </c>
      <c r="D2127" t="s">
        <v>377</v>
      </c>
      <c r="E2127" t="s">
        <v>376</v>
      </c>
      <c r="F2127" t="s">
        <v>378</v>
      </c>
      <c r="G2127" t="s">
        <v>273</v>
      </c>
      <c r="H2127" t="s">
        <v>379</v>
      </c>
      <c r="I2127">
        <v>47.75</v>
      </c>
      <c r="J2127">
        <v>-122.73333333333333</v>
      </c>
      <c r="K2127">
        <f t="shared" si="325"/>
        <v>10</v>
      </c>
      <c r="L2127">
        <f t="shared" si="321"/>
        <v>1988</v>
      </c>
      <c r="M2127" t="s">
        <v>5417</v>
      </c>
      <c r="N2127" s="153">
        <v>32413.416666666668</v>
      </c>
      <c r="O2127" s="153">
        <v>32413.416666666668</v>
      </c>
      <c r="P2127" s="153">
        <v>32413.833333333332</v>
      </c>
      <c r="Q2127" s="153">
        <v>32413.833333333332</v>
      </c>
      <c r="R2127" t="s">
        <v>5334</v>
      </c>
      <c r="S2127" s="215">
        <f t="shared" si="326"/>
        <v>0.41666666666424135</v>
      </c>
      <c r="T2127" s="215">
        <f t="shared" si="327"/>
        <v>0.41666666666424135</v>
      </c>
      <c r="U2127">
        <f t="shared" si="322"/>
        <v>2.4999999999854481</v>
      </c>
      <c r="V2127"/>
      <c r="W2127">
        <v>300</v>
      </c>
      <c r="X2127" t="s">
        <v>5405</v>
      </c>
    </row>
    <row r="2128" spans="1:24">
      <c r="A2128" t="s">
        <v>26</v>
      </c>
      <c r="B2128" t="s">
        <v>5418</v>
      </c>
      <c r="C2128" t="s">
        <v>376</v>
      </c>
      <c r="D2128" t="s">
        <v>377</v>
      </c>
      <c r="E2128" t="s">
        <v>376</v>
      </c>
      <c r="F2128" t="s">
        <v>378</v>
      </c>
      <c r="G2128" t="s">
        <v>273</v>
      </c>
      <c r="H2128" t="s">
        <v>379</v>
      </c>
      <c r="I2128">
        <v>47.75</v>
      </c>
      <c r="J2128">
        <v>-122.73333333333333</v>
      </c>
      <c r="K2128">
        <f t="shared" si="325"/>
        <v>10</v>
      </c>
      <c r="L2128">
        <f t="shared" si="321"/>
        <v>1988</v>
      </c>
      <c r="M2128" t="s">
        <v>5419</v>
      </c>
      <c r="N2128" s="153">
        <v>32412.416666666668</v>
      </c>
      <c r="O2128" s="153">
        <v>32412.416666666668</v>
      </c>
      <c r="P2128" s="153">
        <v>32412.833333333332</v>
      </c>
      <c r="Q2128" s="153">
        <v>32412.833333333332</v>
      </c>
      <c r="R2128" t="s">
        <v>5334</v>
      </c>
      <c r="S2128" s="215">
        <f t="shared" si="326"/>
        <v>0.41666666666424135</v>
      </c>
      <c r="T2128" s="215">
        <f t="shared" si="327"/>
        <v>0.41666666666424135</v>
      </c>
      <c r="U2128">
        <f t="shared" si="322"/>
        <v>2.4999999999854481</v>
      </c>
      <c r="V2128"/>
      <c r="W2128">
        <v>300</v>
      </c>
      <c r="X2128" t="s">
        <v>5405</v>
      </c>
    </row>
    <row r="2129" spans="1:24">
      <c r="A2129" t="s">
        <v>26</v>
      </c>
      <c r="B2129" t="s">
        <v>5420</v>
      </c>
      <c r="C2129" t="s">
        <v>376</v>
      </c>
      <c r="D2129" t="s">
        <v>377</v>
      </c>
      <c r="E2129" t="s">
        <v>376</v>
      </c>
      <c r="F2129" t="s">
        <v>378</v>
      </c>
      <c r="G2129" t="s">
        <v>273</v>
      </c>
      <c r="H2129" t="s">
        <v>379</v>
      </c>
      <c r="I2129">
        <v>47.75</v>
      </c>
      <c r="J2129">
        <v>-122.73333333333333</v>
      </c>
      <c r="K2129">
        <f t="shared" si="325"/>
        <v>10</v>
      </c>
      <c r="L2129">
        <f t="shared" si="321"/>
        <v>1988</v>
      </c>
      <c r="M2129" t="s">
        <v>5421</v>
      </c>
      <c r="N2129" s="153">
        <v>32411.625</v>
      </c>
      <c r="O2129" s="153">
        <v>32411.625</v>
      </c>
      <c r="P2129" s="153">
        <v>32411.833333333332</v>
      </c>
      <c r="Q2129" s="153">
        <v>32411.833333333332</v>
      </c>
      <c r="R2129" t="s">
        <v>5334</v>
      </c>
      <c r="S2129" s="215">
        <f t="shared" si="326"/>
        <v>0.20833333333212067</v>
      </c>
      <c r="T2129" s="215">
        <f t="shared" si="327"/>
        <v>0.20833333333212067</v>
      </c>
      <c r="U2129">
        <f t="shared" si="322"/>
        <v>1.249999999992724</v>
      </c>
      <c r="V2129"/>
      <c r="W2129">
        <v>300</v>
      </c>
      <c r="X2129" t="s">
        <v>5405</v>
      </c>
    </row>
    <row r="2130" spans="1:24">
      <c r="A2130" t="s">
        <v>26</v>
      </c>
      <c r="B2130" t="s">
        <v>5422</v>
      </c>
      <c r="C2130" t="s">
        <v>376</v>
      </c>
      <c r="D2130" t="s">
        <v>377</v>
      </c>
      <c r="E2130" t="s">
        <v>376</v>
      </c>
      <c r="F2130" t="s">
        <v>378</v>
      </c>
      <c r="G2130" t="s">
        <v>273</v>
      </c>
      <c r="H2130" t="s">
        <v>379</v>
      </c>
      <c r="I2130">
        <v>47.75</v>
      </c>
      <c r="J2130">
        <v>-122.73333333333333</v>
      </c>
      <c r="K2130">
        <f t="shared" si="325"/>
        <v>10</v>
      </c>
      <c r="L2130">
        <f t="shared" ref="L2130:L2193" si="328">YEAR(N2130)</f>
        <v>1988</v>
      </c>
      <c r="M2130" t="s">
        <v>5423</v>
      </c>
      <c r="N2130" s="153">
        <v>32410.625</v>
      </c>
      <c r="O2130" s="153">
        <v>32410.625</v>
      </c>
      <c r="P2130" s="153">
        <v>32410.833333333332</v>
      </c>
      <c r="Q2130" s="153">
        <v>32410.833333333332</v>
      </c>
      <c r="R2130" t="s">
        <v>5334</v>
      </c>
      <c r="S2130" s="215">
        <f t="shared" si="326"/>
        <v>0.20833333333212067</v>
      </c>
      <c r="T2130" s="215">
        <f t="shared" si="327"/>
        <v>0.20833333333212067</v>
      </c>
      <c r="U2130">
        <f t="shared" si="322"/>
        <v>1.249999999992724</v>
      </c>
      <c r="V2130"/>
      <c r="W2130">
        <v>300</v>
      </c>
      <c r="X2130" t="s">
        <v>5405</v>
      </c>
    </row>
    <row r="2131" spans="1:24">
      <c r="A2131" t="s">
        <v>26</v>
      </c>
      <c r="B2131" t="s">
        <v>5424</v>
      </c>
      <c r="C2131" t="s">
        <v>432</v>
      </c>
      <c r="D2131" t="s">
        <v>433</v>
      </c>
      <c r="E2131" t="s">
        <v>434</v>
      </c>
      <c r="F2131" t="s">
        <v>435</v>
      </c>
      <c r="G2131" t="s">
        <v>284</v>
      </c>
      <c r="H2131" t="s">
        <v>427</v>
      </c>
      <c r="I2131">
        <v>39</v>
      </c>
      <c r="J2131">
        <v>-73</v>
      </c>
      <c r="K2131">
        <f t="shared" si="325"/>
        <v>18</v>
      </c>
      <c r="L2131">
        <f t="shared" si="328"/>
        <v>1992</v>
      </c>
      <c r="M2131" t="s">
        <v>5425</v>
      </c>
      <c r="N2131" s="153">
        <v>33813.253472222219</v>
      </c>
      <c r="O2131" s="153">
        <v>33813.333333333336</v>
      </c>
      <c r="P2131" s="153">
        <v>33813.597916666666</v>
      </c>
      <c r="Q2131" s="153">
        <v>33813.6875</v>
      </c>
      <c r="R2131" t="s">
        <v>427</v>
      </c>
      <c r="S2131" s="215">
        <f>(P2131 - O2131)</f>
        <v>0.26458333332993789</v>
      </c>
      <c r="T2131" s="215">
        <f>(Q2131 - N2131)</f>
        <v>0.43402777778101154</v>
      </c>
      <c r="U2131">
        <f t="shared" ref="U2131:U2162" si="329">((VALUE(S2131)) * 24) * 1.25</f>
        <v>7.9374999998981366</v>
      </c>
      <c r="V2131"/>
      <c r="W2131">
        <v>2200</v>
      </c>
      <c r="X2131" t="s">
        <v>5426</v>
      </c>
    </row>
    <row r="2132" spans="1:24">
      <c r="A2132" t="s">
        <v>26</v>
      </c>
      <c r="B2132" t="s">
        <v>5427</v>
      </c>
      <c r="C2132" t="s">
        <v>432</v>
      </c>
      <c r="D2132" t="s">
        <v>433</v>
      </c>
      <c r="E2132" t="s">
        <v>434</v>
      </c>
      <c r="F2132" t="s">
        <v>435</v>
      </c>
      <c r="G2132" t="s">
        <v>284</v>
      </c>
      <c r="H2132" t="s">
        <v>427</v>
      </c>
      <c r="I2132">
        <v>39</v>
      </c>
      <c r="J2132">
        <v>-73</v>
      </c>
      <c r="K2132">
        <f t="shared" si="325"/>
        <v>18</v>
      </c>
      <c r="L2132">
        <f t="shared" si="328"/>
        <v>1992</v>
      </c>
      <c r="M2132" t="s">
        <v>5428</v>
      </c>
      <c r="N2132" s="153">
        <v>33809.84375</v>
      </c>
      <c r="O2132" s="153">
        <v>33809.916666666664</v>
      </c>
      <c r="P2132" s="153">
        <v>33813.052777777775</v>
      </c>
      <c r="Q2132" s="153">
        <v>33813.138888888891</v>
      </c>
      <c r="R2132" t="s">
        <v>427</v>
      </c>
      <c r="S2132" s="215">
        <f>(P2132 - O2132)</f>
        <v>3.1361111111109494</v>
      </c>
      <c r="T2132" s="215">
        <f>(Q2132 - N2132)</f>
        <v>3.2951388888905058</v>
      </c>
      <c r="U2132">
        <f t="shared" si="329"/>
        <v>94.083333333328483</v>
      </c>
      <c r="V2132"/>
      <c r="W2132">
        <v>2200</v>
      </c>
      <c r="X2132" t="s">
        <v>5426</v>
      </c>
    </row>
    <row r="2133" spans="1:24">
      <c r="A2133" t="s">
        <v>26</v>
      </c>
      <c r="B2133" t="s">
        <v>5429</v>
      </c>
      <c r="C2133" t="s">
        <v>432</v>
      </c>
      <c r="D2133" t="s">
        <v>433</v>
      </c>
      <c r="E2133" t="s">
        <v>434</v>
      </c>
      <c r="F2133" t="s">
        <v>435</v>
      </c>
      <c r="G2133" t="s">
        <v>284</v>
      </c>
      <c r="H2133" t="s">
        <v>427</v>
      </c>
      <c r="I2133">
        <v>39</v>
      </c>
      <c r="J2133">
        <v>-73</v>
      </c>
      <c r="K2133">
        <f t="shared" si="325"/>
        <v>18</v>
      </c>
      <c r="L2133">
        <f t="shared" si="328"/>
        <v>1992</v>
      </c>
      <c r="M2133" t="s">
        <v>5430</v>
      </c>
      <c r="N2133" s="153">
        <v>33807.46875</v>
      </c>
      <c r="O2133" s="153">
        <v>33807.537499999999</v>
      </c>
      <c r="P2133" s="153">
        <v>33809.65625</v>
      </c>
      <c r="Q2133" s="153">
        <v>33809.75</v>
      </c>
      <c r="R2133" t="s">
        <v>427</v>
      </c>
      <c r="S2133" s="215">
        <f>(P2133 - O2133)</f>
        <v>2.1187500000014552</v>
      </c>
      <c r="T2133" s="215">
        <f>(Q2133 - N2133)</f>
        <v>2.28125</v>
      </c>
      <c r="U2133">
        <f t="shared" si="329"/>
        <v>63.562500000043656</v>
      </c>
      <c r="V2133"/>
      <c r="W2133">
        <v>2200</v>
      </c>
      <c r="X2133" t="s">
        <v>5426</v>
      </c>
    </row>
    <row r="2134" spans="1:24">
      <c r="A2134" t="s">
        <v>26</v>
      </c>
      <c r="B2134" t="s">
        <v>5431</v>
      </c>
      <c r="C2134" t="s">
        <v>432</v>
      </c>
      <c r="D2134" t="s">
        <v>433</v>
      </c>
      <c r="E2134" t="s">
        <v>434</v>
      </c>
      <c r="F2134" t="s">
        <v>435</v>
      </c>
      <c r="G2134" t="s">
        <v>284</v>
      </c>
      <c r="H2134" t="s">
        <v>427</v>
      </c>
      <c r="I2134">
        <v>39</v>
      </c>
      <c r="J2134">
        <v>-73</v>
      </c>
      <c r="K2134">
        <f t="shared" ref="K2134:K2165" si="330">INT(((180 + J2134) / 6) + 1)</f>
        <v>18</v>
      </c>
      <c r="L2134">
        <f t="shared" si="328"/>
        <v>1992</v>
      </c>
      <c r="M2134" t="s">
        <v>5432</v>
      </c>
      <c r="N2134" s="153">
        <v>33806.466666666667</v>
      </c>
      <c r="O2134" s="153">
        <v>33806.5625</v>
      </c>
      <c r="P2134" s="153">
        <v>33807.105555555558</v>
      </c>
      <c r="Q2134" s="153">
        <v>33807.1875</v>
      </c>
      <c r="R2134" t="s">
        <v>427</v>
      </c>
      <c r="S2134" s="215">
        <f>(P2134 - O2134)</f>
        <v>0.5430555555576575</v>
      </c>
      <c r="T2134" s="215">
        <f>(Q2134 - N2134)</f>
        <v>0.72083333333284827</v>
      </c>
      <c r="U2134">
        <f t="shared" si="329"/>
        <v>16.291666666729725</v>
      </c>
      <c r="V2134"/>
      <c r="W2134">
        <v>2200</v>
      </c>
      <c r="X2134" t="s">
        <v>5426</v>
      </c>
    </row>
    <row r="2135" spans="1:24">
      <c r="A2135" t="s">
        <v>26</v>
      </c>
      <c r="B2135" t="s">
        <v>5433</v>
      </c>
      <c r="C2135" t="s">
        <v>571</v>
      </c>
      <c r="D2135" t="s">
        <v>488</v>
      </c>
      <c r="E2135" t="s">
        <v>572</v>
      </c>
      <c r="F2135" t="s">
        <v>573</v>
      </c>
      <c r="G2135" t="s">
        <v>284</v>
      </c>
      <c r="H2135" t="s">
        <v>574</v>
      </c>
      <c r="I2135">
        <v>30</v>
      </c>
      <c r="J2135">
        <v>-42</v>
      </c>
      <c r="K2135">
        <f t="shared" si="330"/>
        <v>24</v>
      </c>
      <c r="L2135">
        <f t="shared" si="328"/>
        <v>2000</v>
      </c>
      <c r="M2135" t="s">
        <v>5434</v>
      </c>
      <c r="N2135" s="153">
        <v>36846.736111111109</v>
      </c>
      <c r="O2135" s="153">
        <v>36846.956944444442</v>
      </c>
      <c r="P2135" s="153">
        <v>36850.356249999997</v>
      </c>
      <c r="Q2135" s="153">
        <v>36850.425694444442</v>
      </c>
      <c r="R2135" t="s">
        <v>5435</v>
      </c>
      <c r="S2135" s="215">
        <f>(P2135 - O2135)</f>
        <v>3.3993055555547471</v>
      </c>
      <c r="T2135" s="215">
        <f>(Q2135 - N2135)</f>
        <v>3.6895833333328483</v>
      </c>
      <c r="U2135">
        <f t="shared" si="329"/>
        <v>101.97916666664241</v>
      </c>
      <c r="V2135"/>
      <c r="W2135">
        <v>3200</v>
      </c>
      <c r="X2135" t="s">
        <v>5436</v>
      </c>
    </row>
    <row r="2136" spans="1:24">
      <c r="A2136" t="s">
        <v>26</v>
      </c>
      <c r="B2136" t="s">
        <v>5437</v>
      </c>
      <c r="C2136" t="s">
        <v>560</v>
      </c>
      <c r="D2136" t="s">
        <v>446</v>
      </c>
      <c r="E2136" t="s">
        <v>561</v>
      </c>
      <c r="F2136" t="s">
        <v>485</v>
      </c>
      <c r="G2136" t="s">
        <v>366</v>
      </c>
      <c r="H2136" t="s">
        <v>562</v>
      </c>
      <c r="I2136">
        <v>42.2</v>
      </c>
      <c r="J2136">
        <v>33.799999999999997</v>
      </c>
      <c r="K2136">
        <f t="shared" si="330"/>
        <v>36</v>
      </c>
      <c r="L2136">
        <f t="shared" si="328"/>
        <v>2000</v>
      </c>
      <c r="M2136" t="s">
        <v>5438</v>
      </c>
      <c r="N2136" s="153">
        <v>36791.20416666667</v>
      </c>
      <c r="O2136" s="153">
        <v>36791.20416666667</v>
      </c>
      <c r="P2136" s="153">
        <v>36793.211805555555</v>
      </c>
      <c r="Q2136" s="153">
        <v>36793.211805555555</v>
      </c>
      <c r="R2136" t="s">
        <v>5439</v>
      </c>
      <c r="S2136" s="215">
        <f t="shared" ref="S2136:S2142" si="331">P2136 - O2136</f>
        <v>2.007638888884685</v>
      </c>
      <c r="T2136" s="215">
        <f t="shared" ref="T2136:T2142" si="332">Q2136 - N2136</f>
        <v>2.007638888884685</v>
      </c>
      <c r="U2136">
        <f t="shared" si="329"/>
        <v>60.22916666654055</v>
      </c>
      <c r="V2136"/>
      <c r="W2136">
        <v>2500</v>
      </c>
      <c r="X2136"/>
    </row>
    <row r="2137" spans="1:24">
      <c r="A2137" t="s">
        <v>26</v>
      </c>
      <c r="B2137" t="s">
        <v>5440</v>
      </c>
      <c r="C2137" t="s">
        <v>560</v>
      </c>
      <c r="D2137" t="s">
        <v>446</v>
      </c>
      <c r="E2137" t="s">
        <v>561</v>
      </c>
      <c r="F2137" t="s">
        <v>485</v>
      </c>
      <c r="G2137" t="s">
        <v>366</v>
      </c>
      <c r="H2137" t="s">
        <v>562</v>
      </c>
      <c r="I2137">
        <v>42.2</v>
      </c>
      <c r="J2137">
        <v>33.799999999999997</v>
      </c>
      <c r="K2137">
        <f t="shared" si="330"/>
        <v>36</v>
      </c>
      <c r="L2137">
        <f t="shared" si="328"/>
        <v>2000</v>
      </c>
      <c r="M2137" t="s">
        <v>5441</v>
      </c>
      <c r="N2137" s="153">
        <v>36786.654166666667</v>
      </c>
      <c r="O2137" s="153">
        <v>36786.654166666667</v>
      </c>
      <c r="P2137" s="153">
        <v>36787.353472222225</v>
      </c>
      <c r="Q2137" s="153">
        <v>36787.353472222225</v>
      </c>
      <c r="R2137" t="s">
        <v>5442</v>
      </c>
      <c r="S2137" s="215">
        <f t="shared" si="331"/>
        <v>0.6993055555576575</v>
      </c>
      <c r="T2137" s="215">
        <f t="shared" si="332"/>
        <v>0.6993055555576575</v>
      </c>
      <c r="U2137">
        <f t="shared" si="329"/>
        <v>20.979166666729725</v>
      </c>
      <c r="V2137"/>
      <c r="W2137">
        <v>150</v>
      </c>
      <c r="X2137"/>
    </row>
    <row r="2138" spans="1:24">
      <c r="A2138" t="s">
        <v>26</v>
      </c>
      <c r="B2138" t="s">
        <v>5443</v>
      </c>
      <c r="C2138" t="s">
        <v>560</v>
      </c>
      <c r="D2138" t="s">
        <v>446</v>
      </c>
      <c r="E2138" t="s">
        <v>561</v>
      </c>
      <c r="F2138" t="s">
        <v>485</v>
      </c>
      <c r="G2138" t="s">
        <v>366</v>
      </c>
      <c r="H2138" t="s">
        <v>562</v>
      </c>
      <c r="I2138">
        <v>42.2</v>
      </c>
      <c r="J2138">
        <v>33.799999999999997</v>
      </c>
      <c r="K2138">
        <f t="shared" si="330"/>
        <v>36</v>
      </c>
      <c r="L2138">
        <f t="shared" si="328"/>
        <v>2000</v>
      </c>
      <c r="M2138" t="s">
        <v>5444</v>
      </c>
      <c r="N2138" s="153">
        <v>36784.732638888891</v>
      </c>
      <c r="O2138" s="153">
        <v>36784.732638888891</v>
      </c>
      <c r="P2138" s="153">
        <v>36784.869444444441</v>
      </c>
      <c r="Q2138" s="153">
        <v>36784.869444444441</v>
      </c>
      <c r="R2138" t="s">
        <v>5445</v>
      </c>
      <c r="S2138" s="215">
        <f t="shared" si="331"/>
        <v>0.13680555555038154</v>
      </c>
      <c r="T2138" s="215">
        <f t="shared" si="332"/>
        <v>0.13680555555038154</v>
      </c>
      <c r="U2138">
        <f t="shared" si="329"/>
        <v>4.1041666665114462</v>
      </c>
      <c r="V2138"/>
      <c r="W2138">
        <v>150</v>
      </c>
      <c r="X2138"/>
    </row>
    <row r="2139" spans="1:24">
      <c r="A2139" t="s">
        <v>26</v>
      </c>
      <c r="B2139" t="s">
        <v>5446</v>
      </c>
      <c r="C2139" t="s">
        <v>560</v>
      </c>
      <c r="D2139" t="s">
        <v>446</v>
      </c>
      <c r="E2139" t="s">
        <v>561</v>
      </c>
      <c r="F2139" t="s">
        <v>485</v>
      </c>
      <c r="G2139" t="s">
        <v>366</v>
      </c>
      <c r="H2139" t="s">
        <v>562</v>
      </c>
      <c r="I2139">
        <v>42.2</v>
      </c>
      <c r="J2139">
        <v>33.799999999999997</v>
      </c>
      <c r="K2139">
        <f t="shared" si="330"/>
        <v>36</v>
      </c>
      <c r="L2139">
        <f t="shared" si="328"/>
        <v>2000</v>
      </c>
      <c r="M2139" t="s">
        <v>5447</v>
      </c>
      <c r="N2139" s="153">
        <v>36783.665277777778</v>
      </c>
      <c r="O2139" s="153">
        <v>36783.729166666664</v>
      </c>
      <c r="P2139" s="153">
        <v>36784.4375</v>
      </c>
      <c r="Q2139" s="153">
        <v>36784.495138888888</v>
      </c>
      <c r="R2139" t="s">
        <v>5448</v>
      </c>
      <c r="S2139" s="215">
        <f t="shared" si="331"/>
        <v>0.70833333333575865</v>
      </c>
      <c r="T2139" s="215">
        <f t="shared" si="332"/>
        <v>0.82986111110949423</v>
      </c>
      <c r="U2139">
        <f t="shared" si="329"/>
        <v>21.25000000007276</v>
      </c>
      <c r="V2139"/>
      <c r="W2139">
        <v>150</v>
      </c>
      <c r="X2139" t="s">
        <v>5449</v>
      </c>
    </row>
    <row r="2140" spans="1:24">
      <c r="A2140" t="s">
        <v>26</v>
      </c>
      <c r="B2140" t="s">
        <v>5450</v>
      </c>
      <c r="C2140" t="s">
        <v>560</v>
      </c>
      <c r="D2140" t="s">
        <v>446</v>
      </c>
      <c r="E2140" t="s">
        <v>561</v>
      </c>
      <c r="F2140" t="s">
        <v>485</v>
      </c>
      <c r="G2140" t="s">
        <v>366</v>
      </c>
      <c r="H2140" t="s">
        <v>562</v>
      </c>
      <c r="I2140">
        <v>42.2</v>
      </c>
      <c r="J2140">
        <v>33.799999999999997</v>
      </c>
      <c r="K2140">
        <f t="shared" si="330"/>
        <v>36</v>
      </c>
      <c r="L2140">
        <f t="shared" si="328"/>
        <v>2000</v>
      </c>
      <c r="M2140" t="s">
        <v>5451</v>
      </c>
      <c r="N2140" s="153">
        <v>36782.459027777775</v>
      </c>
      <c r="O2140" s="153">
        <v>36782.459027777775</v>
      </c>
      <c r="P2140" s="153">
        <v>36783.243055555555</v>
      </c>
      <c r="Q2140" s="153">
        <v>36783.243055555555</v>
      </c>
      <c r="R2140" t="s">
        <v>5452</v>
      </c>
      <c r="S2140" s="215">
        <f t="shared" si="331"/>
        <v>0.78402777777955635</v>
      </c>
      <c r="T2140" s="215">
        <f t="shared" si="332"/>
        <v>0.78402777777955635</v>
      </c>
      <c r="U2140">
        <f t="shared" si="329"/>
        <v>23.52083333338669</v>
      </c>
      <c r="V2140"/>
      <c r="W2140">
        <v>150</v>
      </c>
      <c r="X2140"/>
    </row>
    <row r="2141" spans="1:24">
      <c r="A2141" t="s">
        <v>26</v>
      </c>
      <c r="B2141" t="s">
        <v>5453</v>
      </c>
      <c r="C2141" t="s">
        <v>560</v>
      </c>
      <c r="D2141" t="s">
        <v>446</v>
      </c>
      <c r="E2141" t="s">
        <v>561</v>
      </c>
      <c r="F2141" t="s">
        <v>485</v>
      </c>
      <c r="G2141" t="s">
        <v>366</v>
      </c>
      <c r="H2141" t="s">
        <v>562</v>
      </c>
      <c r="I2141">
        <v>42.2</v>
      </c>
      <c r="J2141">
        <v>33.799999999999997</v>
      </c>
      <c r="K2141">
        <f t="shared" si="330"/>
        <v>36</v>
      </c>
      <c r="L2141">
        <f t="shared" si="328"/>
        <v>2000</v>
      </c>
      <c r="M2141" t="s">
        <v>5454</v>
      </c>
      <c r="N2141" s="153">
        <v>36774.414583333331</v>
      </c>
      <c r="O2141" s="153">
        <v>36774.414583333331</v>
      </c>
      <c r="P2141" s="153">
        <v>36775.3125</v>
      </c>
      <c r="Q2141" s="153">
        <v>36775.3125</v>
      </c>
      <c r="R2141" t="s">
        <v>5455</v>
      </c>
      <c r="S2141" s="215">
        <f t="shared" si="331"/>
        <v>0.89791666666860692</v>
      </c>
      <c r="T2141" s="215">
        <f t="shared" si="332"/>
        <v>0.89791666666860692</v>
      </c>
      <c r="U2141">
        <f t="shared" si="329"/>
        <v>26.937500000058208</v>
      </c>
      <c r="V2141"/>
      <c r="W2141">
        <v>150</v>
      </c>
      <c r="X2141"/>
    </row>
    <row r="2142" spans="1:24">
      <c r="A2142" t="s">
        <v>26</v>
      </c>
      <c r="B2142" t="s">
        <v>5456</v>
      </c>
      <c r="C2142" t="s">
        <v>560</v>
      </c>
      <c r="D2142" t="s">
        <v>446</v>
      </c>
      <c r="E2142" t="s">
        <v>561</v>
      </c>
      <c r="F2142" t="s">
        <v>485</v>
      </c>
      <c r="G2142" t="s">
        <v>366</v>
      </c>
      <c r="H2142" t="s">
        <v>562</v>
      </c>
      <c r="I2142">
        <v>42.2</v>
      </c>
      <c r="J2142">
        <v>33.799999999999997</v>
      </c>
      <c r="K2142">
        <f t="shared" si="330"/>
        <v>36</v>
      </c>
      <c r="L2142">
        <f t="shared" si="328"/>
        <v>2000</v>
      </c>
      <c r="M2142" t="s">
        <v>5457</v>
      </c>
      <c r="N2142" s="153">
        <v>36771.375694444447</v>
      </c>
      <c r="O2142" s="153">
        <v>36771.375694444447</v>
      </c>
      <c r="P2142" s="153">
        <v>36772.774305555555</v>
      </c>
      <c r="Q2142" s="153">
        <v>36772.774305555555</v>
      </c>
      <c r="R2142" t="s">
        <v>5455</v>
      </c>
      <c r="S2142" s="215">
        <f t="shared" si="331"/>
        <v>1.398611111108039</v>
      </c>
      <c r="T2142" s="215">
        <f t="shared" si="332"/>
        <v>1.398611111108039</v>
      </c>
      <c r="U2142">
        <f t="shared" si="329"/>
        <v>41.958333333241171</v>
      </c>
      <c r="V2142"/>
      <c r="W2142">
        <v>150</v>
      </c>
      <c r="X2142"/>
    </row>
    <row r="2143" spans="1:24">
      <c r="A2143" t="s">
        <v>26</v>
      </c>
      <c r="B2143" t="s">
        <v>5458</v>
      </c>
      <c r="C2143" t="s">
        <v>550</v>
      </c>
      <c r="D2143" t="s">
        <v>231</v>
      </c>
      <c r="E2143" t="s">
        <v>551</v>
      </c>
      <c r="F2143" t="s">
        <v>548</v>
      </c>
      <c r="G2143" t="s">
        <v>206</v>
      </c>
      <c r="H2143" t="s">
        <v>552</v>
      </c>
      <c r="I2143">
        <v>2.1</v>
      </c>
      <c r="J2143">
        <v>-97.45</v>
      </c>
      <c r="K2143">
        <f t="shared" si="330"/>
        <v>14</v>
      </c>
      <c r="L2143">
        <f t="shared" si="328"/>
        <v>2000</v>
      </c>
      <c r="M2143" t="s">
        <v>5459</v>
      </c>
      <c r="N2143" s="153">
        <v>36642.590277777781</v>
      </c>
      <c r="O2143" s="153">
        <v>36642.711111111108</v>
      </c>
      <c r="P2143" s="153">
        <v>36645.056944444441</v>
      </c>
      <c r="Q2143" s="153">
        <v>36645.201388888891</v>
      </c>
      <c r="R2143" t="s">
        <v>4700</v>
      </c>
      <c r="S2143" s="215">
        <f t="shared" ref="S2143:S2206" si="333">(P2143 - O2143)</f>
        <v>2.3458333333328483</v>
      </c>
      <c r="T2143" s="215">
        <f t="shared" ref="T2143:T2206" si="334">(Q2143 - N2143)</f>
        <v>2.6111111111094942</v>
      </c>
      <c r="U2143">
        <f t="shared" si="329"/>
        <v>70.374999999985448</v>
      </c>
      <c r="V2143"/>
      <c r="W2143">
        <v>2900</v>
      </c>
      <c r="X2143" t="s">
        <v>5460</v>
      </c>
    </row>
    <row r="2144" spans="1:24">
      <c r="A2144" t="s">
        <v>26</v>
      </c>
      <c r="B2144" t="s">
        <v>5461</v>
      </c>
      <c r="C2144" t="s">
        <v>550</v>
      </c>
      <c r="D2144" t="s">
        <v>231</v>
      </c>
      <c r="E2144" t="s">
        <v>551</v>
      </c>
      <c r="F2144" t="s">
        <v>548</v>
      </c>
      <c r="G2144" t="s">
        <v>206</v>
      </c>
      <c r="H2144" t="s">
        <v>552</v>
      </c>
      <c r="I2144">
        <v>1.67</v>
      </c>
      <c r="J2144">
        <v>-102.29</v>
      </c>
      <c r="K2144">
        <f t="shared" si="330"/>
        <v>13</v>
      </c>
      <c r="L2144">
        <f t="shared" si="328"/>
        <v>2000</v>
      </c>
      <c r="M2144" t="s">
        <v>5462</v>
      </c>
      <c r="N2144" s="153">
        <v>36626.794444444444</v>
      </c>
      <c r="O2144" s="153">
        <v>36626.884027777778</v>
      </c>
      <c r="P2144" s="153">
        <v>36628.80972222222</v>
      </c>
      <c r="Q2144" s="153">
        <v>36628.940972222219</v>
      </c>
      <c r="R2144" t="s">
        <v>4704</v>
      </c>
      <c r="S2144" s="215">
        <f t="shared" si="333"/>
        <v>1.9256944444423425</v>
      </c>
      <c r="T2144" s="215">
        <f t="shared" si="334"/>
        <v>2.1465277777751908</v>
      </c>
      <c r="U2144">
        <f t="shared" si="329"/>
        <v>57.770833333270275</v>
      </c>
      <c r="V2144"/>
      <c r="W2144">
        <v>2900</v>
      </c>
      <c r="X2144" t="s">
        <v>5463</v>
      </c>
    </row>
    <row r="2145" spans="1:24">
      <c r="A2145" t="s">
        <v>26</v>
      </c>
      <c r="B2145" t="s">
        <v>5464</v>
      </c>
      <c r="C2145" t="s">
        <v>550</v>
      </c>
      <c r="D2145" t="s">
        <v>231</v>
      </c>
      <c r="E2145" t="s">
        <v>551</v>
      </c>
      <c r="F2145" t="s">
        <v>548</v>
      </c>
      <c r="G2145" t="s">
        <v>206</v>
      </c>
      <c r="H2145" t="s">
        <v>552</v>
      </c>
      <c r="I2145">
        <v>3.42</v>
      </c>
      <c r="J2145">
        <v>-102.2</v>
      </c>
      <c r="K2145">
        <f t="shared" si="330"/>
        <v>13</v>
      </c>
      <c r="L2145">
        <f t="shared" si="328"/>
        <v>2000</v>
      </c>
      <c r="M2145" t="s">
        <v>5465</v>
      </c>
      <c r="N2145" s="153">
        <v>36617.89166666667</v>
      </c>
      <c r="O2145" s="153">
        <v>36618.01458333333</v>
      </c>
      <c r="P2145" s="153">
        <v>36619.9375</v>
      </c>
      <c r="Q2145" s="153">
        <v>36620.091666666667</v>
      </c>
      <c r="R2145" t="s">
        <v>4707</v>
      </c>
      <c r="S2145" s="215">
        <f t="shared" si="333"/>
        <v>1.9229166666700621</v>
      </c>
      <c r="T2145" s="215">
        <f t="shared" si="334"/>
        <v>2.1999999999970896</v>
      </c>
      <c r="U2145">
        <f t="shared" si="329"/>
        <v>57.687500000101863</v>
      </c>
      <c r="V2145"/>
      <c r="W2145">
        <v>2900</v>
      </c>
      <c r="X2145" t="s">
        <v>5466</v>
      </c>
    </row>
    <row r="2146" spans="1:24">
      <c r="A2146" t="s">
        <v>26</v>
      </c>
      <c r="B2146" t="s">
        <v>5467</v>
      </c>
      <c r="C2146" t="s">
        <v>550</v>
      </c>
      <c r="D2146" t="s">
        <v>231</v>
      </c>
      <c r="E2146" t="s">
        <v>551</v>
      </c>
      <c r="F2146" t="s">
        <v>548</v>
      </c>
      <c r="G2146" t="s">
        <v>206</v>
      </c>
      <c r="H2146" t="s">
        <v>552</v>
      </c>
      <c r="I2146">
        <v>9.75</v>
      </c>
      <c r="J2146">
        <v>-104.3</v>
      </c>
      <c r="K2146">
        <f t="shared" si="330"/>
        <v>13</v>
      </c>
      <c r="L2146">
        <f t="shared" si="328"/>
        <v>2000</v>
      </c>
      <c r="M2146" t="s">
        <v>5468</v>
      </c>
      <c r="N2146" s="153">
        <v>36612.609027777777</v>
      </c>
      <c r="O2146" s="153">
        <v>36612.727777777778</v>
      </c>
      <c r="P2146" s="153">
        <v>36615.556944444441</v>
      </c>
      <c r="Q2146" s="153">
        <v>36615.668055555558</v>
      </c>
      <c r="R2146" t="s">
        <v>5469</v>
      </c>
      <c r="S2146" s="215">
        <f t="shared" si="333"/>
        <v>2.8291666666627862</v>
      </c>
      <c r="T2146" s="215">
        <f t="shared" si="334"/>
        <v>3.0590277777810115</v>
      </c>
      <c r="U2146">
        <f t="shared" si="329"/>
        <v>84.874999999883585</v>
      </c>
      <c r="V2146"/>
      <c r="W2146">
        <v>2900</v>
      </c>
      <c r="X2146" t="s">
        <v>5466</v>
      </c>
    </row>
    <row r="2147" spans="1:24">
      <c r="A2147" t="s">
        <v>26</v>
      </c>
      <c r="B2147" t="s">
        <v>5470</v>
      </c>
      <c r="C2147" t="s">
        <v>550</v>
      </c>
      <c r="D2147" t="s">
        <v>231</v>
      </c>
      <c r="E2147" t="s">
        <v>551</v>
      </c>
      <c r="F2147" t="s">
        <v>548</v>
      </c>
      <c r="G2147" t="s">
        <v>206</v>
      </c>
      <c r="H2147" t="s">
        <v>552</v>
      </c>
      <c r="I2147">
        <v>9.75</v>
      </c>
      <c r="J2147">
        <v>-104.3</v>
      </c>
      <c r="K2147">
        <f t="shared" si="330"/>
        <v>13</v>
      </c>
      <c r="L2147">
        <f t="shared" si="328"/>
        <v>2000</v>
      </c>
      <c r="M2147" t="s">
        <v>5471</v>
      </c>
      <c r="N2147" s="153">
        <v>36611.90347222222</v>
      </c>
      <c r="O2147" s="153">
        <v>36612.020833333336</v>
      </c>
      <c r="P2147" s="153">
        <v>36612.092361111114</v>
      </c>
      <c r="Q2147" s="153">
        <v>36612.197222222225</v>
      </c>
      <c r="R2147" t="s">
        <v>5469</v>
      </c>
      <c r="S2147" s="215">
        <f t="shared" si="333"/>
        <v>7.1527777778101154E-2</v>
      </c>
      <c r="T2147" s="215">
        <f t="shared" si="334"/>
        <v>0.29375000000436557</v>
      </c>
      <c r="U2147">
        <f t="shared" si="329"/>
        <v>2.1458333333430346</v>
      </c>
      <c r="V2147"/>
      <c r="W2147">
        <v>2900</v>
      </c>
      <c r="X2147" t="s">
        <v>5472</v>
      </c>
    </row>
    <row r="2148" spans="1:24">
      <c r="A2148" t="s">
        <v>26</v>
      </c>
      <c r="B2148" t="s">
        <v>5473</v>
      </c>
      <c r="C2148" t="s">
        <v>535</v>
      </c>
      <c r="D2148" t="s">
        <v>446</v>
      </c>
      <c r="E2148" t="s">
        <v>536</v>
      </c>
      <c r="F2148" t="s">
        <v>485</v>
      </c>
      <c r="G2148" t="s">
        <v>366</v>
      </c>
      <c r="H2148" t="s">
        <v>537</v>
      </c>
      <c r="I2148">
        <v>32</v>
      </c>
      <c r="J2148">
        <v>34</v>
      </c>
      <c r="K2148">
        <f t="shared" si="330"/>
        <v>36</v>
      </c>
      <c r="L2148">
        <f t="shared" si="328"/>
        <v>1999</v>
      </c>
      <c r="M2148" t="s">
        <v>5474</v>
      </c>
      <c r="N2148" s="153">
        <v>36330.504259259258</v>
      </c>
      <c r="O2148" s="153">
        <v>36330.517361111109</v>
      </c>
      <c r="P2148" s="153">
        <v>36331.443749999999</v>
      </c>
      <c r="Q2148" s="153">
        <v>36331.477430555555</v>
      </c>
      <c r="R2148" t="s">
        <v>5475</v>
      </c>
      <c r="S2148" s="215">
        <f t="shared" si="333"/>
        <v>0.92638888888905058</v>
      </c>
      <c r="T2148" s="215">
        <f t="shared" si="334"/>
        <v>0.97317129629664123</v>
      </c>
      <c r="U2148">
        <f t="shared" si="329"/>
        <v>27.791666666671517</v>
      </c>
      <c r="V2148"/>
      <c r="W2148">
        <v>420</v>
      </c>
      <c r="X2148" t="s">
        <v>5476</v>
      </c>
    </row>
    <row r="2149" spans="1:24">
      <c r="A2149" t="s">
        <v>26</v>
      </c>
      <c r="B2149" t="s">
        <v>5477</v>
      </c>
      <c r="C2149" t="s">
        <v>535</v>
      </c>
      <c r="D2149" t="s">
        <v>446</v>
      </c>
      <c r="E2149" t="s">
        <v>536</v>
      </c>
      <c r="F2149" t="s">
        <v>485</v>
      </c>
      <c r="G2149" t="s">
        <v>366</v>
      </c>
      <c r="H2149" t="s">
        <v>537</v>
      </c>
      <c r="I2149">
        <v>32</v>
      </c>
      <c r="J2149">
        <v>34</v>
      </c>
      <c r="K2149">
        <f t="shared" si="330"/>
        <v>36</v>
      </c>
      <c r="L2149">
        <f t="shared" si="328"/>
        <v>1999</v>
      </c>
      <c r="M2149" t="s">
        <v>5478</v>
      </c>
      <c r="N2149" s="153">
        <v>36325.396134259259</v>
      </c>
      <c r="O2149" s="153">
        <v>36325.437349537038</v>
      </c>
      <c r="P2149" s="153">
        <v>36326.230555555558</v>
      </c>
      <c r="Q2149" s="153">
        <v>36326.275694444441</v>
      </c>
      <c r="R2149" t="s">
        <v>4984</v>
      </c>
      <c r="S2149" s="215">
        <f t="shared" si="333"/>
        <v>0.79320601851941319</v>
      </c>
      <c r="T2149" s="215">
        <f t="shared" si="334"/>
        <v>0.87956018518161727</v>
      </c>
      <c r="U2149">
        <f t="shared" si="329"/>
        <v>23.796180555582396</v>
      </c>
      <c r="V2149"/>
      <c r="W2149">
        <v>420</v>
      </c>
      <c r="X2149" t="s">
        <v>5479</v>
      </c>
    </row>
    <row r="2150" spans="1:24">
      <c r="A2150" t="s">
        <v>26</v>
      </c>
      <c r="B2150" t="s">
        <v>5480</v>
      </c>
      <c r="C2150" t="s">
        <v>535</v>
      </c>
      <c r="D2150" t="s">
        <v>446</v>
      </c>
      <c r="E2150" t="s">
        <v>536</v>
      </c>
      <c r="F2150" t="s">
        <v>485</v>
      </c>
      <c r="G2150" t="s">
        <v>366</v>
      </c>
      <c r="H2150" t="s">
        <v>537</v>
      </c>
      <c r="I2150">
        <v>32</v>
      </c>
      <c r="J2150">
        <v>34</v>
      </c>
      <c r="K2150">
        <f t="shared" si="330"/>
        <v>36</v>
      </c>
      <c r="L2150">
        <f t="shared" si="328"/>
        <v>1999</v>
      </c>
      <c r="M2150" t="s">
        <v>5481</v>
      </c>
      <c r="N2150" s="153">
        <v>36321.090277777781</v>
      </c>
      <c r="O2150" s="153">
        <v>36321.104166666664</v>
      </c>
      <c r="P2150" s="153">
        <v>36321.560416666667</v>
      </c>
      <c r="Q2150" s="153">
        <v>36321.588888888888</v>
      </c>
      <c r="R2150" t="s">
        <v>4994</v>
      </c>
      <c r="S2150" s="215">
        <f t="shared" si="333"/>
        <v>0.45625000000291038</v>
      </c>
      <c r="T2150" s="215">
        <f t="shared" si="334"/>
        <v>0.49861111110658385</v>
      </c>
      <c r="U2150">
        <f t="shared" si="329"/>
        <v>13.687500000087311</v>
      </c>
      <c r="V2150"/>
      <c r="W2150">
        <v>420</v>
      </c>
      <c r="X2150" t="s">
        <v>5482</v>
      </c>
    </row>
    <row r="2151" spans="1:24">
      <c r="A2151" t="s">
        <v>26</v>
      </c>
      <c r="B2151" t="s">
        <v>5483</v>
      </c>
      <c r="C2151" t="s">
        <v>535</v>
      </c>
      <c r="D2151" t="s">
        <v>446</v>
      </c>
      <c r="E2151" t="s">
        <v>536</v>
      </c>
      <c r="F2151" t="s">
        <v>485</v>
      </c>
      <c r="G2151" t="s">
        <v>366</v>
      </c>
      <c r="H2151" t="s">
        <v>537</v>
      </c>
      <c r="I2151">
        <v>32</v>
      </c>
      <c r="J2151">
        <v>34</v>
      </c>
      <c r="K2151">
        <f t="shared" si="330"/>
        <v>36</v>
      </c>
      <c r="L2151">
        <f t="shared" si="328"/>
        <v>1999</v>
      </c>
      <c r="M2151" t="s">
        <v>5484</v>
      </c>
      <c r="N2151" s="153">
        <v>36320.819444444445</v>
      </c>
      <c r="O2151" s="153">
        <v>36320.828472222223</v>
      </c>
      <c r="P2151" s="153">
        <v>36321.015277777777</v>
      </c>
      <c r="Q2151" s="153">
        <v>36321.044444444444</v>
      </c>
      <c r="R2151" t="s">
        <v>4994</v>
      </c>
      <c r="S2151" s="215">
        <f t="shared" si="333"/>
        <v>0.18680555555329192</v>
      </c>
      <c r="T2151" s="215">
        <f t="shared" si="334"/>
        <v>0.22499999999854481</v>
      </c>
      <c r="U2151">
        <f t="shared" si="329"/>
        <v>5.6041666665987577</v>
      </c>
      <c r="V2151"/>
      <c r="W2151">
        <v>420</v>
      </c>
      <c r="X2151" t="s">
        <v>5485</v>
      </c>
    </row>
    <row r="2152" spans="1:24">
      <c r="A2152" t="s">
        <v>26</v>
      </c>
      <c r="B2152" t="s">
        <v>5486</v>
      </c>
      <c r="C2152" t="s">
        <v>529</v>
      </c>
      <c r="D2152" t="s">
        <v>488</v>
      </c>
      <c r="E2152" t="s">
        <v>530</v>
      </c>
      <c r="F2152" t="s">
        <v>4712</v>
      </c>
      <c r="G2152" t="s">
        <v>206</v>
      </c>
      <c r="H2152" t="s">
        <v>531</v>
      </c>
      <c r="I2152">
        <v>2</v>
      </c>
      <c r="J2152">
        <v>-101</v>
      </c>
      <c r="K2152">
        <f t="shared" si="330"/>
        <v>14</v>
      </c>
      <c r="L2152">
        <f t="shared" si="328"/>
        <v>1999</v>
      </c>
      <c r="M2152" t="s">
        <v>5487</v>
      </c>
      <c r="N2152" s="153">
        <v>36235.833333333336</v>
      </c>
      <c r="O2152" s="153">
        <v>36236</v>
      </c>
      <c r="P2152" s="153">
        <v>36238.34375</v>
      </c>
      <c r="Q2152" s="153">
        <v>36238.5</v>
      </c>
      <c r="R2152" t="s">
        <v>5488</v>
      </c>
      <c r="S2152" s="215">
        <f t="shared" si="333"/>
        <v>2.34375</v>
      </c>
      <c r="T2152" s="215">
        <f t="shared" si="334"/>
        <v>2.6666666666642413</v>
      </c>
      <c r="U2152">
        <f t="shared" si="329"/>
        <v>70.3125</v>
      </c>
      <c r="V2152"/>
      <c r="W2152">
        <v>3200</v>
      </c>
      <c r="X2152" t="s">
        <v>5489</v>
      </c>
    </row>
    <row r="2153" spans="1:24">
      <c r="A2153" t="s">
        <v>26</v>
      </c>
      <c r="B2153" t="s">
        <v>5490</v>
      </c>
      <c r="C2153" t="s">
        <v>524</v>
      </c>
      <c r="D2153" t="s">
        <v>488</v>
      </c>
      <c r="E2153" t="s">
        <v>525</v>
      </c>
      <c r="F2153" t="s">
        <v>526</v>
      </c>
      <c r="G2153" t="s">
        <v>258</v>
      </c>
      <c r="H2153" t="s">
        <v>472</v>
      </c>
      <c r="I2153">
        <v>-18</v>
      </c>
      <c r="J2153">
        <v>-113</v>
      </c>
      <c r="K2153">
        <f t="shared" si="330"/>
        <v>12</v>
      </c>
      <c r="L2153">
        <f t="shared" si="328"/>
        <v>1999</v>
      </c>
      <c r="M2153" t="s">
        <v>5491</v>
      </c>
      <c r="N2153" s="153">
        <v>36189.681250000001</v>
      </c>
      <c r="O2153" s="153">
        <v>36189.71875</v>
      </c>
      <c r="P2153" s="153">
        <v>36193.188194444447</v>
      </c>
      <c r="Q2153" s="153">
        <v>36193.270833333336</v>
      </c>
      <c r="R2153" t="s">
        <v>5492</v>
      </c>
      <c r="S2153" s="215">
        <f t="shared" si="333"/>
        <v>3.4694444444467081</v>
      </c>
      <c r="T2153" s="215">
        <f t="shared" si="334"/>
        <v>3.5895833333343035</v>
      </c>
      <c r="U2153">
        <f t="shared" si="329"/>
        <v>104.08333333340124</v>
      </c>
      <c r="V2153"/>
      <c r="W2153">
        <v>2700</v>
      </c>
      <c r="X2153" t="s">
        <v>5493</v>
      </c>
    </row>
    <row r="2154" spans="1:24">
      <c r="A2154" t="s">
        <v>26</v>
      </c>
      <c r="B2154" t="s">
        <v>5494</v>
      </c>
      <c r="C2154" t="s">
        <v>517</v>
      </c>
      <c r="D2154" t="s">
        <v>466</v>
      </c>
      <c r="E2154" t="s">
        <v>518</v>
      </c>
      <c r="F2154" t="s">
        <v>519</v>
      </c>
      <c r="G2154" t="s">
        <v>249</v>
      </c>
      <c r="H2154" t="s">
        <v>520</v>
      </c>
      <c r="I2154">
        <v>19</v>
      </c>
      <c r="J2154">
        <v>-154</v>
      </c>
      <c r="K2154">
        <f t="shared" si="330"/>
        <v>5</v>
      </c>
      <c r="L2154">
        <f t="shared" si="328"/>
        <v>1998</v>
      </c>
      <c r="M2154" t="s">
        <v>5495</v>
      </c>
      <c r="N2154" s="153">
        <v>36083.368055555555</v>
      </c>
      <c r="O2154" s="153">
        <v>36083.447916666664</v>
      </c>
      <c r="P2154" s="153">
        <v>36083.84375</v>
      </c>
      <c r="Q2154" s="153">
        <v>36083.862500000003</v>
      </c>
      <c r="R2154" t="s">
        <v>5496</v>
      </c>
      <c r="S2154" s="215">
        <f t="shared" si="333"/>
        <v>0.39583333333575865</v>
      </c>
      <c r="T2154" s="215">
        <f t="shared" si="334"/>
        <v>0.49444444444816327</v>
      </c>
      <c r="U2154">
        <f t="shared" si="329"/>
        <v>11.87500000007276</v>
      </c>
      <c r="V2154"/>
      <c r="W2154">
        <v>4800</v>
      </c>
      <c r="X2154" t="s">
        <v>5497</v>
      </c>
    </row>
    <row r="2155" spans="1:24">
      <c r="A2155" t="s">
        <v>26</v>
      </c>
      <c r="B2155" t="s">
        <v>5498</v>
      </c>
      <c r="C2155" t="s">
        <v>517</v>
      </c>
      <c r="D2155" t="s">
        <v>466</v>
      </c>
      <c r="E2155" t="s">
        <v>518</v>
      </c>
      <c r="F2155" t="s">
        <v>519</v>
      </c>
      <c r="G2155" t="s">
        <v>249</v>
      </c>
      <c r="H2155" t="s">
        <v>520</v>
      </c>
      <c r="I2155">
        <v>19</v>
      </c>
      <c r="J2155">
        <v>-154</v>
      </c>
      <c r="K2155">
        <f t="shared" si="330"/>
        <v>5</v>
      </c>
      <c r="L2155">
        <f t="shared" si="328"/>
        <v>1998</v>
      </c>
      <c r="M2155" t="s">
        <v>5499</v>
      </c>
      <c r="N2155" s="153">
        <v>36080.770833333336</v>
      </c>
      <c r="O2155" s="153">
        <v>36080.9375</v>
      </c>
      <c r="P2155" s="153">
        <v>36083.263888888891</v>
      </c>
      <c r="Q2155" s="153">
        <v>36083.288888888892</v>
      </c>
      <c r="R2155" t="s">
        <v>5500</v>
      </c>
      <c r="S2155" s="215">
        <f t="shared" si="333"/>
        <v>2.3263888888905058</v>
      </c>
      <c r="T2155" s="215">
        <f t="shared" si="334"/>
        <v>2.5180555555562023</v>
      </c>
      <c r="U2155">
        <f t="shared" si="329"/>
        <v>69.791666666715173</v>
      </c>
      <c r="V2155"/>
      <c r="W2155">
        <v>4800</v>
      </c>
      <c r="X2155" t="s">
        <v>5501</v>
      </c>
    </row>
    <row r="2156" spans="1:24">
      <c r="A2156" t="s">
        <v>26</v>
      </c>
      <c r="B2156" t="s">
        <v>5502</v>
      </c>
      <c r="C2156" t="s">
        <v>517</v>
      </c>
      <c r="D2156" t="s">
        <v>466</v>
      </c>
      <c r="E2156" t="s">
        <v>518</v>
      </c>
      <c r="F2156" t="s">
        <v>519</v>
      </c>
      <c r="G2156" t="s">
        <v>249</v>
      </c>
      <c r="H2156" t="s">
        <v>520</v>
      </c>
      <c r="I2156">
        <v>19</v>
      </c>
      <c r="J2156">
        <v>-154</v>
      </c>
      <c r="K2156">
        <f t="shared" si="330"/>
        <v>5</v>
      </c>
      <c r="L2156">
        <f t="shared" si="328"/>
        <v>1998</v>
      </c>
      <c r="M2156" t="s">
        <v>5503</v>
      </c>
      <c r="N2156" s="153">
        <v>36078.284722222219</v>
      </c>
      <c r="O2156" s="153">
        <v>36078.37222222222</v>
      </c>
      <c r="P2156" s="153">
        <v>36080.5625</v>
      </c>
      <c r="Q2156" s="153">
        <v>36080.685416666667</v>
      </c>
      <c r="R2156" t="s">
        <v>5504</v>
      </c>
      <c r="S2156" s="215">
        <f t="shared" si="333"/>
        <v>2.1902777777795563</v>
      </c>
      <c r="T2156" s="215">
        <f t="shared" si="334"/>
        <v>2.4006944444481633</v>
      </c>
      <c r="U2156">
        <f t="shared" si="329"/>
        <v>65.70833333338669</v>
      </c>
      <c r="V2156"/>
      <c r="W2156">
        <v>4800</v>
      </c>
      <c r="X2156" t="s">
        <v>5505</v>
      </c>
    </row>
    <row r="2157" spans="1:24">
      <c r="A2157" t="s">
        <v>26</v>
      </c>
      <c r="B2157" t="s">
        <v>5506</v>
      </c>
      <c r="C2157" t="s">
        <v>517</v>
      </c>
      <c r="D2157" t="s">
        <v>466</v>
      </c>
      <c r="E2157" t="s">
        <v>518</v>
      </c>
      <c r="F2157" t="s">
        <v>519</v>
      </c>
      <c r="G2157" t="s">
        <v>249</v>
      </c>
      <c r="H2157" t="s">
        <v>520</v>
      </c>
      <c r="I2157">
        <v>19</v>
      </c>
      <c r="J2157">
        <v>-154</v>
      </c>
      <c r="K2157">
        <f t="shared" si="330"/>
        <v>5</v>
      </c>
      <c r="L2157">
        <f t="shared" si="328"/>
        <v>1998</v>
      </c>
      <c r="M2157" t="s">
        <v>5507</v>
      </c>
      <c r="N2157" s="153">
        <v>36076.540972222225</v>
      </c>
      <c r="O2157" s="153">
        <v>36076.55972222222</v>
      </c>
      <c r="P2157" s="153">
        <v>36077.729861111111</v>
      </c>
      <c r="Q2157" s="153">
        <v>36077.9</v>
      </c>
      <c r="R2157" t="s">
        <v>5508</v>
      </c>
      <c r="S2157" s="215">
        <f t="shared" si="333"/>
        <v>1.1701388888905058</v>
      </c>
      <c r="T2157" s="215">
        <f t="shared" si="334"/>
        <v>1.359027777776646</v>
      </c>
      <c r="U2157">
        <f t="shared" si="329"/>
        <v>35.104166666715173</v>
      </c>
      <c r="V2157"/>
      <c r="W2157">
        <v>4800</v>
      </c>
      <c r="X2157" t="s">
        <v>5509</v>
      </c>
    </row>
    <row r="2158" spans="1:24">
      <c r="A2158" t="s">
        <v>26</v>
      </c>
      <c r="B2158" t="s">
        <v>5510</v>
      </c>
      <c r="C2158" t="s">
        <v>517</v>
      </c>
      <c r="D2158" t="s">
        <v>466</v>
      </c>
      <c r="E2158" t="s">
        <v>518</v>
      </c>
      <c r="F2158" t="s">
        <v>519</v>
      </c>
      <c r="G2158" t="s">
        <v>249</v>
      </c>
      <c r="H2158" t="s">
        <v>520</v>
      </c>
      <c r="I2158">
        <v>19</v>
      </c>
      <c r="J2158">
        <v>-154</v>
      </c>
      <c r="K2158">
        <f t="shared" si="330"/>
        <v>5</v>
      </c>
      <c r="L2158">
        <f t="shared" si="328"/>
        <v>1998</v>
      </c>
      <c r="M2158" t="s">
        <v>5511</v>
      </c>
      <c r="N2158" s="153">
        <v>36075.444444444445</v>
      </c>
      <c r="O2158" s="153">
        <v>36075.488194444442</v>
      </c>
      <c r="P2158" s="153">
        <v>36076.315972222219</v>
      </c>
      <c r="Q2158" s="153">
        <v>36076.413194444445</v>
      </c>
      <c r="R2158" t="s">
        <v>5512</v>
      </c>
      <c r="S2158" s="215">
        <f t="shared" si="333"/>
        <v>0.82777777777664596</v>
      </c>
      <c r="T2158" s="215">
        <f t="shared" si="334"/>
        <v>0.96875</v>
      </c>
      <c r="U2158">
        <f t="shared" si="329"/>
        <v>24.833333333299379</v>
      </c>
      <c r="V2158"/>
      <c r="W2158">
        <v>4800</v>
      </c>
      <c r="X2158"/>
    </row>
    <row r="2159" spans="1:24">
      <c r="A2159" t="s">
        <v>26</v>
      </c>
      <c r="B2159" t="s">
        <v>5513</v>
      </c>
      <c r="C2159" t="s">
        <v>517</v>
      </c>
      <c r="D2159" t="s">
        <v>466</v>
      </c>
      <c r="E2159" t="s">
        <v>518</v>
      </c>
      <c r="F2159" t="s">
        <v>519</v>
      </c>
      <c r="G2159" t="s">
        <v>249</v>
      </c>
      <c r="H2159" t="s">
        <v>520</v>
      </c>
      <c r="I2159">
        <v>19</v>
      </c>
      <c r="J2159">
        <v>-154</v>
      </c>
      <c r="K2159">
        <f t="shared" si="330"/>
        <v>5</v>
      </c>
      <c r="L2159">
        <f t="shared" si="328"/>
        <v>1998</v>
      </c>
      <c r="M2159" t="s">
        <v>5514</v>
      </c>
      <c r="N2159" s="153">
        <v>36073.715277777781</v>
      </c>
      <c r="O2159" s="153">
        <v>36073.75</v>
      </c>
      <c r="P2159" s="153">
        <v>36075.035416666666</v>
      </c>
      <c r="Q2159" s="153">
        <v>36075.247916666667</v>
      </c>
      <c r="R2159" t="s">
        <v>5515</v>
      </c>
      <c r="S2159" s="215">
        <f t="shared" si="333"/>
        <v>1.2854166666656965</v>
      </c>
      <c r="T2159" s="215">
        <f t="shared" si="334"/>
        <v>1.5326388888861402</v>
      </c>
      <c r="U2159">
        <f t="shared" si="329"/>
        <v>38.562499999970896</v>
      </c>
      <c r="V2159"/>
      <c r="W2159">
        <v>4800</v>
      </c>
      <c r="X2159" t="s">
        <v>5516</v>
      </c>
    </row>
    <row r="2160" spans="1:24">
      <c r="A2160" t="s">
        <v>26</v>
      </c>
      <c r="B2160" t="s">
        <v>5517</v>
      </c>
      <c r="C2160" t="s">
        <v>517</v>
      </c>
      <c r="D2160" t="s">
        <v>466</v>
      </c>
      <c r="E2160" t="s">
        <v>518</v>
      </c>
      <c r="F2160" t="s">
        <v>519</v>
      </c>
      <c r="G2160" t="s">
        <v>249</v>
      </c>
      <c r="H2160" t="s">
        <v>520</v>
      </c>
      <c r="I2160">
        <v>19</v>
      </c>
      <c r="J2160">
        <v>-154</v>
      </c>
      <c r="K2160">
        <f t="shared" si="330"/>
        <v>5</v>
      </c>
      <c r="L2160">
        <f t="shared" si="328"/>
        <v>1998</v>
      </c>
      <c r="M2160" t="s">
        <v>5518</v>
      </c>
      <c r="N2160" s="153">
        <v>36072.001388888886</v>
      </c>
      <c r="O2160" s="153">
        <v>36072.290277777778</v>
      </c>
      <c r="P2160" s="153">
        <v>36073.283333333333</v>
      </c>
      <c r="Q2160" s="153">
        <v>36073.395833333336</v>
      </c>
      <c r="R2160" t="s">
        <v>5519</v>
      </c>
      <c r="S2160" s="215">
        <f t="shared" si="333"/>
        <v>0.99305555555474712</v>
      </c>
      <c r="T2160" s="215">
        <f t="shared" si="334"/>
        <v>1.3944444444496185</v>
      </c>
      <c r="U2160">
        <f t="shared" si="329"/>
        <v>29.791666666642413</v>
      </c>
      <c r="V2160"/>
      <c r="W2160">
        <v>4800</v>
      </c>
      <c r="X2160" t="s">
        <v>5520</v>
      </c>
    </row>
    <row r="2161" spans="1:24">
      <c r="A2161" t="s">
        <v>26</v>
      </c>
      <c r="B2161" t="s">
        <v>5521</v>
      </c>
      <c r="C2161" t="s">
        <v>517</v>
      </c>
      <c r="D2161" t="s">
        <v>466</v>
      </c>
      <c r="E2161" t="s">
        <v>518</v>
      </c>
      <c r="F2161" t="s">
        <v>519</v>
      </c>
      <c r="G2161" t="s">
        <v>249</v>
      </c>
      <c r="H2161" t="s">
        <v>520</v>
      </c>
      <c r="I2161">
        <v>19</v>
      </c>
      <c r="J2161">
        <v>-154</v>
      </c>
      <c r="K2161">
        <f t="shared" si="330"/>
        <v>5</v>
      </c>
      <c r="L2161">
        <f t="shared" si="328"/>
        <v>1998</v>
      </c>
      <c r="M2161" t="s">
        <v>5522</v>
      </c>
      <c r="N2161" s="153">
        <v>36067.12222222222</v>
      </c>
      <c r="O2161" s="153">
        <v>36067.157638888886</v>
      </c>
      <c r="P2161" s="153">
        <v>36071.457638888889</v>
      </c>
      <c r="Q2161" s="153">
        <v>36071.482638888891</v>
      </c>
      <c r="R2161" t="s">
        <v>5523</v>
      </c>
      <c r="S2161" s="215">
        <f t="shared" si="333"/>
        <v>4.3000000000029104</v>
      </c>
      <c r="T2161" s="215">
        <f t="shared" si="334"/>
        <v>4.3604166666700621</v>
      </c>
      <c r="U2161">
        <f t="shared" si="329"/>
        <v>129.00000000008731</v>
      </c>
      <c r="V2161"/>
      <c r="W2161">
        <v>4800</v>
      </c>
      <c r="X2161" t="s">
        <v>5524</v>
      </c>
    </row>
    <row r="2162" spans="1:24">
      <c r="A2162" t="s">
        <v>26</v>
      </c>
      <c r="B2162" t="s">
        <v>5525</v>
      </c>
      <c r="C2162" t="s">
        <v>510</v>
      </c>
      <c r="D2162" t="s">
        <v>466</v>
      </c>
      <c r="E2162" t="s">
        <v>511</v>
      </c>
      <c r="F2162" t="s">
        <v>512</v>
      </c>
      <c r="G2162" t="s">
        <v>273</v>
      </c>
      <c r="H2162" t="s">
        <v>292</v>
      </c>
      <c r="I2162">
        <v>44.66</v>
      </c>
      <c r="J2162">
        <v>-132.36000000000001</v>
      </c>
      <c r="K2162">
        <f t="shared" si="330"/>
        <v>8</v>
      </c>
      <c r="L2162">
        <f t="shared" si="328"/>
        <v>1998</v>
      </c>
      <c r="M2162" t="s">
        <v>5526</v>
      </c>
      <c r="N2162" s="153">
        <v>36022.736111111109</v>
      </c>
      <c r="O2162" s="153">
        <v>36022.847222222219</v>
      </c>
      <c r="P2162" s="153">
        <v>36024.180555555555</v>
      </c>
      <c r="Q2162" s="153">
        <v>36024.290277777778</v>
      </c>
      <c r="R2162" t="s">
        <v>5014</v>
      </c>
      <c r="S2162" s="215">
        <f t="shared" si="333"/>
        <v>1.3333333333357587</v>
      </c>
      <c r="T2162" s="215">
        <f t="shared" si="334"/>
        <v>1.5541666666686069</v>
      </c>
      <c r="U2162">
        <f t="shared" si="329"/>
        <v>40.00000000007276</v>
      </c>
      <c r="V2162"/>
      <c r="W2162">
        <v>2200</v>
      </c>
      <c r="X2162" t="s">
        <v>5015</v>
      </c>
    </row>
    <row r="2163" spans="1:24">
      <c r="A2163" t="s">
        <v>26</v>
      </c>
      <c r="B2163" t="s">
        <v>5527</v>
      </c>
      <c r="C2163" t="s">
        <v>500</v>
      </c>
      <c r="D2163" t="s">
        <v>231</v>
      </c>
      <c r="E2163" t="s">
        <v>5528</v>
      </c>
      <c r="F2163" t="s">
        <v>5529</v>
      </c>
      <c r="G2163" t="s">
        <v>503</v>
      </c>
      <c r="H2163" t="s">
        <v>472</v>
      </c>
      <c r="I2163">
        <v>-30</v>
      </c>
      <c r="J2163">
        <v>-112</v>
      </c>
      <c r="K2163">
        <f t="shared" si="330"/>
        <v>12</v>
      </c>
      <c r="L2163">
        <f t="shared" si="328"/>
        <v>1998</v>
      </c>
      <c r="M2163" t="s">
        <v>5530</v>
      </c>
      <c r="N2163" s="153">
        <v>35887.490277777775</v>
      </c>
      <c r="O2163" s="153">
        <v>35887.621527777781</v>
      </c>
      <c r="P2163" s="153">
        <v>35889.114583333336</v>
      </c>
      <c r="Q2163" s="153">
        <v>35889.261111111111</v>
      </c>
      <c r="R2163" t="s">
        <v>5531</v>
      </c>
      <c r="S2163" s="215">
        <f t="shared" si="333"/>
        <v>1.4930555555547471</v>
      </c>
      <c r="T2163" s="215">
        <f t="shared" si="334"/>
        <v>1.7708333333357587</v>
      </c>
      <c r="U2163">
        <f t="shared" ref="U2163:U2194" si="335">((VALUE(S2163)) * 24) * 1.25</f>
        <v>44.791666666642413</v>
      </c>
      <c r="V2163"/>
      <c r="W2163">
        <v>2700</v>
      </c>
      <c r="X2163" t="s">
        <v>5532</v>
      </c>
    </row>
    <row r="2164" spans="1:24">
      <c r="A2164" t="s">
        <v>26</v>
      </c>
      <c r="B2164" t="s">
        <v>5533</v>
      </c>
      <c r="C2164" t="s">
        <v>500</v>
      </c>
      <c r="D2164" t="s">
        <v>231</v>
      </c>
      <c r="E2164" t="s">
        <v>5528</v>
      </c>
      <c r="F2164" t="s">
        <v>5529</v>
      </c>
      <c r="G2164" t="s">
        <v>503</v>
      </c>
      <c r="H2164" t="s">
        <v>472</v>
      </c>
      <c r="I2164">
        <v>-30</v>
      </c>
      <c r="J2164">
        <v>-112</v>
      </c>
      <c r="K2164">
        <f t="shared" si="330"/>
        <v>12</v>
      </c>
      <c r="L2164">
        <f t="shared" si="328"/>
        <v>1998</v>
      </c>
      <c r="M2164" t="s">
        <v>5534</v>
      </c>
      <c r="N2164" s="153">
        <v>35882.805555555555</v>
      </c>
      <c r="O2164" s="153">
        <v>35882.90625</v>
      </c>
      <c r="P2164" s="153">
        <v>35884.063194444447</v>
      </c>
      <c r="Q2164" s="153">
        <v>35884.173611111109</v>
      </c>
      <c r="R2164" t="s">
        <v>5535</v>
      </c>
      <c r="S2164" s="215">
        <f t="shared" si="333"/>
        <v>1.1569444444467081</v>
      </c>
      <c r="T2164" s="215">
        <f t="shared" si="334"/>
        <v>1.3680555555547471</v>
      </c>
      <c r="U2164">
        <f t="shared" si="335"/>
        <v>34.708333333401242</v>
      </c>
      <c r="V2164"/>
      <c r="W2164">
        <v>2700</v>
      </c>
      <c r="X2164" t="s">
        <v>5536</v>
      </c>
    </row>
    <row r="2165" spans="1:24">
      <c r="A2165" t="s">
        <v>26</v>
      </c>
      <c r="B2165" t="s">
        <v>5537</v>
      </c>
      <c r="C2165" t="s">
        <v>500</v>
      </c>
      <c r="D2165" t="s">
        <v>231</v>
      </c>
      <c r="E2165" t="s">
        <v>5528</v>
      </c>
      <c r="F2165" t="s">
        <v>5529</v>
      </c>
      <c r="G2165" t="s">
        <v>503</v>
      </c>
      <c r="H2165" t="s">
        <v>472</v>
      </c>
      <c r="I2165">
        <v>-30</v>
      </c>
      <c r="J2165">
        <v>-112</v>
      </c>
      <c r="K2165">
        <f t="shared" si="330"/>
        <v>12</v>
      </c>
      <c r="L2165">
        <f t="shared" si="328"/>
        <v>1998</v>
      </c>
      <c r="M2165" t="s">
        <v>5538</v>
      </c>
      <c r="N2165" s="153">
        <v>35880.458333333336</v>
      </c>
      <c r="O2165" s="153">
        <v>35880.607638888891</v>
      </c>
      <c r="P2165" s="153">
        <v>35881.547222222223</v>
      </c>
      <c r="Q2165" s="153">
        <v>35881.666666666664</v>
      </c>
      <c r="R2165" t="s">
        <v>5539</v>
      </c>
      <c r="S2165" s="215">
        <f t="shared" si="333"/>
        <v>0.93958333333284827</v>
      </c>
      <c r="T2165" s="215">
        <f t="shared" si="334"/>
        <v>1.2083333333284827</v>
      </c>
      <c r="U2165">
        <f t="shared" si="335"/>
        <v>28.187499999985448</v>
      </c>
      <c r="V2165"/>
      <c r="W2165">
        <v>2700</v>
      </c>
      <c r="X2165" t="s">
        <v>5540</v>
      </c>
    </row>
    <row r="2166" spans="1:24">
      <c r="A2166" t="s">
        <v>26</v>
      </c>
      <c r="B2166" t="s">
        <v>5541</v>
      </c>
      <c r="C2166" t="s">
        <v>500</v>
      </c>
      <c r="D2166" t="s">
        <v>231</v>
      </c>
      <c r="E2166" t="s">
        <v>5528</v>
      </c>
      <c r="F2166" t="s">
        <v>5529</v>
      </c>
      <c r="G2166" t="s">
        <v>503</v>
      </c>
      <c r="H2166" t="s">
        <v>472</v>
      </c>
      <c r="I2166">
        <v>-30</v>
      </c>
      <c r="J2166">
        <v>-112</v>
      </c>
      <c r="K2166">
        <f t="shared" ref="K2166:K2197" si="336">INT(((180 + J2166) / 6) + 1)</f>
        <v>12</v>
      </c>
      <c r="L2166">
        <f t="shared" si="328"/>
        <v>1998</v>
      </c>
      <c r="M2166" t="s">
        <v>5542</v>
      </c>
      <c r="N2166" s="153">
        <v>35870.914583333331</v>
      </c>
      <c r="O2166" s="153">
        <v>35871.048611111109</v>
      </c>
      <c r="P2166" s="153">
        <v>35873.378472222219</v>
      </c>
      <c r="Q2166" s="153">
        <v>35873.520833333336</v>
      </c>
      <c r="R2166" t="s">
        <v>5543</v>
      </c>
      <c r="S2166" s="215">
        <f t="shared" si="333"/>
        <v>2.3298611111094942</v>
      </c>
      <c r="T2166" s="215">
        <f t="shared" si="334"/>
        <v>2.6062500000043656</v>
      </c>
      <c r="U2166">
        <f t="shared" si="335"/>
        <v>69.895833333284827</v>
      </c>
      <c r="V2166"/>
      <c r="W2166">
        <v>2700</v>
      </c>
      <c r="X2166" t="s">
        <v>5544</v>
      </c>
    </row>
    <row r="2167" spans="1:24">
      <c r="A2167" t="s">
        <v>26</v>
      </c>
      <c r="B2167" t="s">
        <v>5545</v>
      </c>
      <c r="C2167" t="s">
        <v>500</v>
      </c>
      <c r="D2167" t="s">
        <v>231</v>
      </c>
      <c r="E2167" t="s">
        <v>5528</v>
      </c>
      <c r="F2167" t="s">
        <v>5529</v>
      </c>
      <c r="G2167" t="s">
        <v>503</v>
      </c>
      <c r="H2167" t="s">
        <v>472</v>
      </c>
      <c r="I2167">
        <v>-30</v>
      </c>
      <c r="J2167">
        <v>-112</v>
      </c>
      <c r="K2167">
        <f t="shared" si="336"/>
        <v>12</v>
      </c>
      <c r="L2167">
        <f t="shared" si="328"/>
        <v>1998</v>
      </c>
      <c r="M2167" t="s">
        <v>5546</v>
      </c>
      <c r="N2167" s="153">
        <v>35867.8125</v>
      </c>
      <c r="O2167" s="153">
        <v>35867.962500000001</v>
      </c>
      <c r="P2167" s="153">
        <v>35869.777777777781</v>
      </c>
      <c r="Q2167" s="153">
        <v>35869.909722222219</v>
      </c>
      <c r="R2167" t="s">
        <v>5547</v>
      </c>
      <c r="S2167" s="215">
        <f t="shared" si="333"/>
        <v>1.8152777777795563</v>
      </c>
      <c r="T2167" s="215">
        <f t="shared" si="334"/>
        <v>2.0972222222189885</v>
      </c>
      <c r="U2167">
        <f t="shared" si="335"/>
        <v>54.45833333338669</v>
      </c>
      <c r="V2167"/>
      <c r="W2167">
        <v>2700</v>
      </c>
      <c r="X2167" t="s">
        <v>5548</v>
      </c>
    </row>
    <row r="2168" spans="1:24">
      <c r="A2168" t="s">
        <v>26</v>
      </c>
      <c r="B2168" t="s">
        <v>5549</v>
      </c>
      <c r="C2168" t="s">
        <v>500</v>
      </c>
      <c r="D2168" t="s">
        <v>231</v>
      </c>
      <c r="E2168" t="s">
        <v>5528</v>
      </c>
      <c r="F2168" t="s">
        <v>5529</v>
      </c>
      <c r="G2168" t="s">
        <v>503</v>
      </c>
      <c r="H2168" t="s">
        <v>472</v>
      </c>
      <c r="I2168">
        <v>-30</v>
      </c>
      <c r="J2168">
        <v>-112</v>
      </c>
      <c r="K2168">
        <f t="shared" si="336"/>
        <v>12</v>
      </c>
      <c r="L2168">
        <f t="shared" si="328"/>
        <v>1998</v>
      </c>
      <c r="M2168" t="s">
        <v>5550</v>
      </c>
      <c r="N2168" s="153">
        <v>35860.753472222219</v>
      </c>
      <c r="O2168" s="153">
        <v>35860.90902777778</v>
      </c>
      <c r="P2168" s="153">
        <v>35862.571527777778</v>
      </c>
      <c r="Q2168" s="153">
        <v>35862.703472222223</v>
      </c>
      <c r="R2168" t="s">
        <v>5551</v>
      </c>
      <c r="S2168" s="215">
        <f t="shared" si="333"/>
        <v>1.6624999999985448</v>
      </c>
      <c r="T2168" s="215">
        <f t="shared" si="334"/>
        <v>1.9500000000043656</v>
      </c>
      <c r="U2168">
        <f t="shared" si="335"/>
        <v>49.874999999956344</v>
      </c>
      <c r="V2168"/>
      <c r="W2168">
        <v>2700</v>
      </c>
      <c r="X2168" t="s">
        <v>5552</v>
      </c>
    </row>
    <row r="2169" spans="1:24">
      <c r="A2169" t="s">
        <v>26</v>
      </c>
      <c r="B2169" t="s">
        <v>5553</v>
      </c>
      <c r="C2169" t="s">
        <v>492</v>
      </c>
      <c r="D2169" t="s">
        <v>488</v>
      </c>
      <c r="E2169" t="s">
        <v>493</v>
      </c>
      <c r="F2169" t="s">
        <v>494</v>
      </c>
      <c r="G2169" t="s">
        <v>273</v>
      </c>
      <c r="H2169" t="s">
        <v>292</v>
      </c>
      <c r="I2169">
        <v>48</v>
      </c>
      <c r="J2169">
        <v>-129</v>
      </c>
      <c r="K2169">
        <f t="shared" si="336"/>
        <v>9</v>
      </c>
      <c r="L2169">
        <f t="shared" si="328"/>
        <v>1997</v>
      </c>
      <c r="M2169" t="s">
        <v>5554</v>
      </c>
      <c r="N2169" s="153">
        <v>35689.095138888886</v>
      </c>
      <c r="O2169" s="153">
        <v>35689.182638888888</v>
      </c>
      <c r="P2169" s="153">
        <v>35689.472222222219</v>
      </c>
      <c r="Q2169" s="153">
        <v>35689.53125</v>
      </c>
      <c r="R2169" t="s">
        <v>5555</v>
      </c>
      <c r="S2169" s="215">
        <f t="shared" si="333"/>
        <v>0.28958333333139308</v>
      </c>
      <c r="T2169" s="215">
        <f t="shared" si="334"/>
        <v>0.43611111111385981</v>
      </c>
      <c r="U2169">
        <f t="shared" si="335"/>
        <v>8.6874999999417923</v>
      </c>
      <c r="V2169"/>
      <c r="W2169">
        <v>2200</v>
      </c>
      <c r="X2169"/>
    </row>
    <row r="2170" spans="1:24">
      <c r="A2170" t="s">
        <v>26</v>
      </c>
      <c r="B2170" t="s">
        <v>5556</v>
      </c>
      <c r="C2170" t="s">
        <v>492</v>
      </c>
      <c r="D2170" t="s">
        <v>488</v>
      </c>
      <c r="E2170" t="s">
        <v>493</v>
      </c>
      <c r="F2170" t="s">
        <v>494</v>
      </c>
      <c r="G2170" t="s">
        <v>273</v>
      </c>
      <c r="H2170" t="s">
        <v>292</v>
      </c>
      <c r="I2170">
        <v>47.96</v>
      </c>
      <c r="J2170">
        <v>-129.1</v>
      </c>
      <c r="K2170">
        <f t="shared" si="336"/>
        <v>9</v>
      </c>
      <c r="L2170">
        <f t="shared" si="328"/>
        <v>1997</v>
      </c>
      <c r="M2170" t="s">
        <v>5557</v>
      </c>
      <c r="N2170" s="153">
        <v>35687.050694444442</v>
      </c>
      <c r="O2170" s="153">
        <v>35687.138888888891</v>
      </c>
      <c r="P2170" s="153">
        <v>35687.461805555555</v>
      </c>
      <c r="Q2170" s="153">
        <v>35687.53125</v>
      </c>
      <c r="R2170" t="s">
        <v>5558</v>
      </c>
      <c r="S2170" s="215">
        <f t="shared" si="333"/>
        <v>0.32291666666424135</v>
      </c>
      <c r="T2170" s="215">
        <f t="shared" si="334"/>
        <v>0.4805555555576575</v>
      </c>
      <c r="U2170">
        <f t="shared" si="335"/>
        <v>9.6874999999272404</v>
      </c>
      <c r="V2170"/>
      <c r="W2170">
        <v>2200</v>
      </c>
      <c r="X2170"/>
    </row>
    <row r="2171" spans="1:24">
      <c r="A2171" t="s">
        <v>26</v>
      </c>
      <c r="B2171" t="s">
        <v>5559</v>
      </c>
      <c r="C2171" t="s">
        <v>492</v>
      </c>
      <c r="D2171" t="s">
        <v>488</v>
      </c>
      <c r="E2171" t="s">
        <v>493</v>
      </c>
      <c r="F2171" t="s">
        <v>494</v>
      </c>
      <c r="G2171" t="s">
        <v>273</v>
      </c>
      <c r="H2171" t="s">
        <v>292</v>
      </c>
      <c r="I2171">
        <v>47.96</v>
      </c>
      <c r="J2171">
        <v>-129.1</v>
      </c>
      <c r="K2171">
        <f t="shared" si="336"/>
        <v>9</v>
      </c>
      <c r="L2171">
        <f t="shared" si="328"/>
        <v>1997</v>
      </c>
      <c r="M2171" t="s">
        <v>5560</v>
      </c>
      <c r="N2171" s="153">
        <v>35681.460416666669</v>
      </c>
      <c r="O2171" s="153">
        <v>35681.540277777778</v>
      </c>
      <c r="P2171" s="153">
        <v>35682.219444444447</v>
      </c>
      <c r="Q2171" s="153">
        <v>35682.314583333333</v>
      </c>
      <c r="R2171" t="s">
        <v>5561</v>
      </c>
      <c r="S2171" s="215">
        <f t="shared" si="333"/>
        <v>0.67916666666860692</v>
      </c>
      <c r="T2171" s="215">
        <f t="shared" si="334"/>
        <v>0.85416666666424135</v>
      </c>
      <c r="U2171">
        <f t="shared" si="335"/>
        <v>20.375000000058208</v>
      </c>
      <c r="V2171"/>
      <c r="W2171">
        <v>2200</v>
      </c>
      <c r="X2171"/>
    </row>
    <row r="2172" spans="1:24">
      <c r="A2172" t="s">
        <v>26</v>
      </c>
      <c r="B2172" t="s">
        <v>5562</v>
      </c>
      <c r="C2172" t="s">
        <v>478</v>
      </c>
      <c r="D2172" t="s">
        <v>466</v>
      </c>
      <c r="E2172" t="s">
        <v>479</v>
      </c>
      <c r="F2172" t="s">
        <v>480</v>
      </c>
      <c r="G2172" t="s">
        <v>340</v>
      </c>
      <c r="H2172" t="s">
        <v>481</v>
      </c>
      <c r="I2172">
        <v>25.8</v>
      </c>
      <c r="J2172">
        <v>133.5</v>
      </c>
      <c r="K2172">
        <f t="shared" si="336"/>
        <v>53</v>
      </c>
      <c r="L2172">
        <f t="shared" si="328"/>
        <v>1997</v>
      </c>
      <c r="M2172" t="s">
        <v>5563</v>
      </c>
      <c r="N2172" s="153">
        <v>35502.488194444442</v>
      </c>
      <c r="O2172" s="153">
        <v>35502.708333333336</v>
      </c>
      <c r="P2172" s="153">
        <v>35504.572916666664</v>
      </c>
      <c r="Q2172" s="153">
        <v>35504.625</v>
      </c>
      <c r="R2172" t="s">
        <v>4746</v>
      </c>
      <c r="S2172" s="215">
        <f t="shared" si="333"/>
        <v>1.8645833333284827</v>
      </c>
      <c r="T2172" s="215">
        <f t="shared" si="334"/>
        <v>2.1368055555576575</v>
      </c>
      <c r="U2172">
        <f t="shared" si="335"/>
        <v>55.937499999854481</v>
      </c>
      <c r="V2172"/>
      <c r="W2172">
        <v>4200</v>
      </c>
      <c r="X2172"/>
    </row>
    <row r="2173" spans="1:24">
      <c r="A2173" t="s">
        <v>26</v>
      </c>
      <c r="B2173" t="s">
        <v>5564</v>
      </c>
      <c r="C2173" t="s">
        <v>4754</v>
      </c>
      <c r="D2173" t="s">
        <v>231</v>
      </c>
      <c r="E2173" t="s">
        <v>470</v>
      </c>
      <c r="F2173" t="s">
        <v>471</v>
      </c>
      <c r="G2173" t="s">
        <v>258</v>
      </c>
      <c r="H2173" t="s">
        <v>472</v>
      </c>
      <c r="I2173">
        <v>-17</v>
      </c>
      <c r="J2173">
        <v>-113</v>
      </c>
      <c r="K2173">
        <f t="shared" si="336"/>
        <v>12</v>
      </c>
      <c r="L2173">
        <f t="shared" si="328"/>
        <v>1996</v>
      </c>
      <c r="M2173" t="s">
        <v>5565</v>
      </c>
      <c r="N2173" s="153">
        <v>35396.892361111109</v>
      </c>
      <c r="O2173" s="153">
        <v>35396.989583333336</v>
      </c>
      <c r="P2173" s="153">
        <v>35398.294444444444</v>
      </c>
      <c r="Q2173" s="153">
        <v>35398.484027777777</v>
      </c>
      <c r="R2173" t="s">
        <v>4755</v>
      </c>
      <c r="S2173" s="215">
        <f t="shared" si="333"/>
        <v>1.304861111108039</v>
      </c>
      <c r="T2173" s="215">
        <f t="shared" si="334"/>
        <v>1.5916666666671517</v>
      </c>
      <c r="U2173">
        <f t="shared" si="335"/>
        <v>39.145833333241171</v>
      </c>
      <c r="V2173"/>
      <c r="W2173">
        <v>2500</v>
      </c>
      <c r="X2173"/>
    </row>
    <row r="2174" spans="1:24">
      <c r="A2174" t="s">
        <v>26</v>
      </c>
      <c r="B2174" t="s">
        <v>5566</v>
      </c>
      <c r="C2174" t="s">
        <v>4754</v>
      </c>
      <c r="D2174" t="s">
        <v>231</v>
      </c>
      <c r="E2174" t="s">
        <v>470</v>
      </c>
      <c r="F2174" t="s">
        <v>471</v>
      </c>
      <c r="G2174" t="s">
        <v>258</v>
      </c>
      <c r="H2174" t="s">
        <v>472</v>
      </c>
      <c r="I2174">
        <v>-17</v>
      </c>
      <c r="J2174">
        <v>-113</v>
      </c>
      <c r="K2174">
        <f t="shared" si="336"/>
        <v>12</v>
      </c>
      <c r="L2174">
        <f t="shared" si="328"/>
        <v>1996</v>
      </c>
      <c r="M2174" t="s">
        <v>5567</v>
      </c>
      <c r="N2174" s="153">
        <v>35375.333333333336</v>
      </c>
      <c r="O2174" s="153">
        <v>35375.477777777778</v>
      </c>
      <c r="P2174" s="153">
        <v>35376.538194444445</v>
      </c>
      <c r="Q2174" s="153">
        <v>35376.84375</v>
      </c>
      <c r="R2174" t="s">
        <v>4759</v>
      </c>
      <c r="S2174" s="215">
        <f t="shared" si="333"/>
        <v>1.0604166666671517</v>
      </c>
      <c r="T2174" s="215">
        <f t="shared" si="334"/>
        <v>1.5104166666642413</v>
      </c>
      <c r="U2174">
        <f t="shared" si="335"/>
        <v>31.812500000014552</v>
      </c>
      <c r="V2174"/>
      <c r="W2174">
        <v>2500</v>
      </c>
      <c r="X2174" t="s">
        <v>5568</v>
      </c>
    </row>
    <row r="2175" spans="1:24">
      <c r="A2175" t="s">
        <v>26</v>
      </c>
      <c r="B2175" t="s">
        <v>5569</v>
      </c>
      <c r="C2175" t="s">
        <v>460</v>
      </c>
      <c r="D2175" t="s">
        <v>182</v>
      </c>
      <c r="E2175" t="s">
        <v>461</v>
      </c>
      <c r="F2175" t="s">
        <v>462</v>
      </c>
      <c r="G2175" t="s">
        <v>166</v>
      </c>
      <c r="H2175" t="s">
        <v>463</v>
      </c>
      <c r="I2175">
        <v>37</v>
      </c>
      <c r="J2175">
        <v>-32</v>
      </c>
      <c r="K2175">
        <f t="shared" si="336"/>
        <v>25</v>
      </c>
      <c r="L2175">
        <f t="shared" si="328"/>
        <v>1996</v>
      </c>
      <c r="M2175" t="s">
        <v>5570</v>
      </c>
      <c r="N2175" s="153">
        <v>35262.428472222222</v>
      </c>
      <c r="O2175" s="153">
        <v>35262.506249999999</v>
      </c>
      <c r="P2175" s="153">
        <v>35264.199305555558</v>
      </c>
      <c r="Q2175" s="153">
        <v>35264.301388888889</v>
      </c>
      <c r="R2175" t="s">
        <v>5571</v>
      </c>
      <c r="S2175" s="215">
        <f t="shared" si="333"/>
        <v>1.6930555555591127</v>
      </c>
      <c r="T2175" s="215">
        <f t="shared" si="334"/>
        <v>1.8729166666671517</v>
      </c>
      <c r="U2175">
        <f t="shared" si="335"/>
        <v>50.791666666773381</v>
      </c>
      <c r="V2175"/>
      <c r="W2175">
        <v>1700</v>
      </c>
      <c r="X2175"/>
    </row>
    <row r="2176" spans="1:24">
      <c r="A2176" t="s">
        <v>26</v>
      </c>
      <c r="B2176" t="s">
        <v>5572</v>
      </c>
      <c r="C2176" t="s">
        <v>460</v>
      </c>
      <c r="D2176" t="s">
        <v>182</v>
      </c>
      <c r="E2176" t="s">
        <v>461</v>
      </c>
      <c r="F2176" t="s">
        <v>462</v>
      </c>
      <c r="G2176" t="s">
        <v>166</v>
      </c>
      <c r="H2176" t="s">
        <v>463</v>
      </c>
      <c r="I2176">
        <v>37</v>
      </c>
      <c r="J2176">
        <v>-32</v>
      </c>
      <c r="K2176">
        <f t="shared" si="336"/>
        <v>25</v>
      </c>
      <c r="L2176">
        <f t="shared" si="328"/>
        <v>1996</v>
      </c>
      <c r="M2176" t="s">
        <v>5573</v>
      </c>
      <c r="N2176" s="153">
        <v>35256.597222222219</v>
      </c>
      <c r="O2176" s="153">
        <v>35256.677083333336</v>
      </c>
      <c r="P2176" s="153">
        <v>35261.604166666664</v>
      </c>
      <c r="Q2176" s="153">
        <v>35261.708333333336</v>
      </c>
      <c r="R2176" t="s">
        <v>5574</v>
      </c>
      <c r="S2176" s="215">
        <f t="shared" si="333"/>
        <v>4.9270833333284827</v>
      </c>
      <c r="T2176" s="215">
        <f t="shared" si="334"/>
        <v>5.1111111111167702</v>
      </c>
      <c r="U2176">
        <f t="shared" si="335"/>
        <v>147.81249999985448</v>
      </c>
      <c r="V2176"/>
      <c r="W2176">
        <v>1700</v>
      </c>
      <c r="X2176"/>
    </row>
    <row r="2177" spans="1:24">
      <c r="A2177" t="s">
        <v>26</v>
      </c>
      <c r="B2177" t="s">
        <v>5575</v>
      </c>
      <c r="C2177" t="s">
        <v>460</v>
      </c>
      <c r="D2177" t="s">
        <v>182</v>
      </c>
      <c r="E2177" t="s">
        <v>461</v>
      </c>
      <c r="F2177" t="s">
        <v>462</v>
      </c>
      <c r="G2177" t="s">
        <v>166</v>
      </c>
      <c r="H2177" t="s">
        <v>463</v>
      </c>
      <c r="I2177">
        <v>37</v>
      </c>
      <c r="J2177">
        <v>-32</v>
      </c>
      <c r="K2177">
        <f t="shared" si="336"/>
        <v>25</v>
      </c>
      <c r="L2177">
        <f t="shared" si="328"/>
        <v>1996</v>
      </c>
      <c r="M2177" t="s">
        <v>5576</v>
      </c>
      <c r="N2177" s="153">
        <v>35255.802083333336</v>
      </c>
      <c r="O2177" s="153">
        <v>35255.898611111108</v>
      </c>
      <c r="P2177" s="153">
        <v>35256.416666666664</v>
      </c>
      <c r="Q2177" s="153">
        <v>35256.479166666664</v>
      </c>
      <c r="R2177" t="s">
        <v>5574</v>
      </c>
      <c r="S2177" s="215">
        <f t="shared" si="333"/>
        <v>0.51805555555620231</v>
      </c>
      <c r="T2177" s="215">
        <f t="shared" si="334"/>
        <v>0.67708333332848269</v>
      </c>
      <c r="U2177">
        <f t="shared" si="335"/>
        <v>15.541666666686069</v>
      </c>
      <c r="V2177"/>
      <c r="W2177">
        <v>1700</v>
      </c>
      <c r="X2177"/>
    </row>
    <row r="2178" spans="1:24">
      <c r="A2178" t="s">
        <v>26</v>
      </c>
      <c r="B2178" t="s">
        <v>5577</v>
      </c>
      <c r="C2178" t="s">
        <v>460</v>
      </c>
      <c r="D2178" t="s">
        <v>182</v>
      </c>
      <c r="E2178" t="s">
        <v>461</v>
      </c>
      <c r="F2178" t="s">
        <v>462</v>
      </c>
      <c r="G2178" t="s">
        <v>166</v>
      </c>
      <c r="H2178" t="s">
        <v>463</v>
      </c>
      <c r="I2178">
        <v>37</v>
      </c>
      <c r="J2178">
        <v>-32</v>
      </c>
      <c r="K2178">
        <f t="shared" si="336"/>
        <v>25</v>
      </c>
      <c r="L2178">
        <f t="shared" si="328"/>
        <v>1996</v>
      </c>
      <c r="M2178" t="s">
        <v>5578</v>
      </c>
      <c r="N2178" s="153">
        <v>35252.324305555558</v>
      </c>
      <c r="O2178" s="153">
        <v>35252.424305555556</v>
      </c>
      <c r="P2178" s="153">
        <v>35252.555555555555</v>
      </c>
      <c r="Q2178" s="153">
        <v>35252.644444444442</v>
      </c>
      <c r="R2178" t="s">
        <v>5579</v>
      </c>
      <c r="S2178" s="215">
        <f t="shared" si="333"/>
        <v>0.13124999999854481</v>
      </c>
      <c r="T2178" s="215">
        <f t="shared" si="334"/>
        <v>0.320138888884685</v>
      </c>
      <c r="U2178">
        <f t="shared" si="335"/>
        <v>3.9374999999563443</v>
      </c>
      <c r="V2178"/>
      <c r="W2178">
        <v>1700</v>
      </c>
      <c r="X2178"/>
    </row>
    <row r="2179" spans="1:24">
      <c r="A2179" t="s">
        <v>26</v>
      </c>
      <c r="B2179" t="s">
        <v>5580</v>
      </c>
      <c r="C2179" t="s">
        <v>460</v>
      </c>
      <c r="D2179" t="s">
        <v>182</v>
      </c>
      <c r="E2179" t="s">
        <v>461</v>
      </c>
      <c r="F2179" t="s">
        <v>462</v>
      </c>
      <c r="G2179" t="s">
        <v>166</v>
      </c>
      <c r="H2179" t="s">
        <v>463</v>
      </c>
      <c r="I2179">
        <v>37</v>
      </c>
      <c r="J2179">
        <v>-32</v>
      </c>
      <c r="K2179">
        <f t="shared" si="336"/>
        <v>25</v>
      </c>
      <c r="L2179">
        <f t="shared" si="328"/>
        <v>1996</v>
      </c>
      <c r="M2179" t="s">
        <v>5581</v>
      </c>
      <c r="N2179" s="153">
        <v>35251.361111111109</v>
      </c>
      <c r="O2179" s="153">
        <v>35251.493055555555</v>
      </c>
      <c r="P2179" s="153">
        <v>35251.923611111109</v>
      </c>
      <c r="Q2179" s="153">
        <v>35252.043749999997</v>
      </c>
      <c r="R2179" t="s">
        <v>5579</v>
      </c>
      <c r="S2179" s="215">
        <f t="shared" si="333"/>
        <v>0.43055555555474712</v>
      </c>
      <c r="T2179" s="215">
        <f t="shared" si="334"/>
        <v>0.68263888888759539</v>
      </c>
      <c r="U2179">
        <f t="shared" si="335"/>
        <v>12.916666666642413</v>
      </c>
      <c r="V2179"/>
      <c r="W2179">
        <v>1700</v>
      </c>
      <c r="X2179"/>
    </row>
    <row r="2180" spans="1:24">
      <c r="A2180" t="s">
        <v>26</v>
      </c>
      <c r="B2180" t="s">
        <v>5582</v>
      </c>
      <c r="C2180" t="s">
        <v>460</v>
      </c>
      <c r="D2180" t="s">
        <v>182</v>
      </c>
      <c r="E2180" t="s">
        <v>461</v>
      </c>
      <c r="F2180" t="s">
        <v>462</v>
      </c>
      <c r="G2180" t="s">
        <v>166</v>
      </c>
      <c r="H2180" t="s">
        <v>463</v>
      </c>
      <c r="I2180">
        <v>37</v>
      </c>
      <c r="J2180">
        <v>-32</v>
      </c>
      <c r="K2180">
        <f t="shared" si="336"/>
        <v>25</v>
      </c>
      <c r="L2180">
        <f t="shared" si="328"/>
        <v>1996</v>
      </c>
      <c r="M2180" t="s">
        <v>5583</v>
      </c>
      <c r="N2180" s="153">
        <v>35250.333333333336</v>
      </c>
      <c r="O2180" s="153">
        <v>35250.333333333336</v>
      </c>
      <c r="P2180" s="153">
        <v>35250.333333333336</v>
      </c>
      <c r="Q2180" s="153">
        <v>35250.416666666664</v>
      </c>
      <c r="R2180" t="s">
        <v>5579</v>
      </c>
      <c r="S2180" s="215">
        <f t="shared" si="333"/>
        <v>0</v>
      </c>
      <c r="T2180" s="215">
        <f t="shared" si="334"/>
        <v>8.3333333328482695E-2</v>
      </c>
      <c r="U2180">
        <f t="shared" si="335"/>
        <v>0</v>
      </c>
      <c r="V2180"/>
      <c r="W2180" t="s">
        <v>395</v>
      </c>
      <c r="X2180" t="s">
        <v>5144</v>
      </c>
    </row>
    <row r="2181" spans="1:24">
      <c r="A2181" t="s">
        <v>26</v>
      </c>
      <c r="B2181" t="s">
        <v>5584</v>
      </c>
      <c r="C2181" t="s">
        <v>450</v>
      </c>
      <c r="D2181" t="s">
        <v>182</v>
      </c>
      <c r="E2181" t="s">
        <v>451</v>
      </c>
      <c r="F2181" t="s">
        <v>452</v>
      </c>
      <c r="G2181" t="s">
        <v>222</v>
      </c>
      <c r="H2181" t="s">
        <v>280</v>
      </c>
      <c r="I2181">
        <v>26</v>
      </c>
      <c r="J2181">
        <v>-45</v>
      </c>
      <c r="K2181">
        <f t="shared" si="336"/>
        <v>23</v>
      </c>
      <c r="L2181">
        <f t="shared" si="328"/>
        <v>1994</v>
      </c>
      <c r="M2181" t="s">
        <v>5585</v>
      </c>
      <c r="N2181" s="153">
        <v>34516.78125</v>
      </c>
      <c r="O2181" s="153">
        <v>34516.78125</v>
      </c>
      <c r="P2181" s="153">
        <v>34522.928472222222</v>
      </c>
      <c r="Q2181" s="153">
        <v>34523.041666666664</v>
      </c>
      <c r="R2181" t="s">
        <v>280</v>
      </c>
      <c r="S2181" s="215">
        <f t="shared" si="333"/>
        <v>6.1472222222218988</v>
      </c>
      <c r="T2181" s="215">
        <f t="shared" si="334"/>
        <v>6.2604166666642413</v>
      </c>
      <c r="U2181">
        <f t="shared" si="335"/>
        <v>184.41666666665697</v>
      </c>
      <c r="V2181"/>
      <c r="W2181">
        <v>3200</v>
      </c>
      <c r="X2181"/>
    </row>
    <row r="2182" spans="1:24">
      <c r="A2182" t="s">
        <v>26</v>
      </c>
      <c r="B2182" t="s">
        <v>5586</v>
      </c>
      <c r="C2182" t="s">
        <v>450</v>
      </c>
      <c r="D2182" t="s">
        <v>182</v>
      </c>
      <c r="E2182" t="s">
        <v>451</v>
      </c>
      <c r="F2182" t="s">
        <v>452</v>
      </c>
      <c r="G2182" t="s">
        <v>222</v>
      </c>
      <c r="H2182" t="s">
        <v>280</v>
      </c>
      <c r="I2182">
        <v>26</v>
      </c>
      <c r="J2182">
        <v>-45</v>
      </c>
      <c r="K2182">
        <f t="shared" si="336"/>
        <v>23</v>
      </c>
      <c r="L2182">
        <f t="shared" si="328"/>
        <v>1994</v>
      </c>
      <c r="M2182" t="s">
        <v>5587</v>
      </c>
      <c r="N2182" s="153">
        <v>34513.625</v>
      </c>
      <c r="O2182" s="153">
        <v>34513.64166666667</v>
      </c>
      <c r="P2182" s="153">
        <v>34516.635416666664</v>
      </c>
      <c r="Q2182" s="153">
        <v>34516.645833333336</v>
      </c>
      <c r="R2182" t="s">
        <v>280</v>
      </c>
      <c r="S2182" s="215">
        <f t="shared" si="333"/>
        <v>2.9937499999941792</v>
      </c>
      <c r="T2182" s="215">
        <f t="shared" si="334"/>
        <v>3.0208333333357587</v>
      </c>
      <c r="U2182">
        <f t="shared" si="335"/>
        <v>89.812499999825377</v>
      </c>
      <c r="V2182"/>
      <c r="W2182">
        <v>3200</v>
      </c>
      <c r="X2182"/>
    </row>
    <row r="2183" spans="1:24">
      <c r="A2183" t="s">
        <v>26</v>
      </c>
      <c r="B2183" t="s">
        <v>5588</v>
      </c>
      <c r="C2183" t="s">
        <v>450</v>
      </c>
      <c r="D2183" t="s">
        <v>182</v>
      </c>
      <c r="E2183" t="s">
        <v>451</v>
      </c>
      <c r="F2183" t="s">
        <v>452</v>
      </c>
      <c r="G2183" t="s">
        <v>222</v>
      </c>
      <c r="H2183" t="s">
        <v>280</v>
      </c>
      <c r="I2183">
        <v>26</v>
      </c>
      <c r="J2183">
        <v>-45</v>
      </c>
      <c r="K2183">
        <f t="shared" si="336"/>
        <v>23</v>
      </c>
      <c r="L2183">
        <f t="shared" si="328"/>
        <v>1994</v>
      </c>
      <c r="M2183" t="s">
        <v>5589</v>
      </c>
      <c r="N2183" s="153">
        <v>34512.625</v>
      </c>
      <c r="O2183" s="153">
        <v>34512.676388888889</v>
      </c>
      <c r="P2183" s="153">
        <v>34513.155555555553</v>
      </c>
      <c r="Q2183" s="153">
        <v>34513.291666666664</v>
      </c>
      <c r="R2183" t="s">
        <v>280</v>
      </c>
      <c r="S2183" s="215">
        <f t="shared" si="333"/>
        <v>0.47916666666424135</v>
      </c>
      <c r="T2183" s="215">
        <f t="shared" si="334"/>
        <v>0.66666666666424135</v>
      </c>
      <c r="U2183">
        <f t="shared" si="335"/>
        <v>14.37499999992724</v>
      </c>
      <c r="V2183"/>
      <c r="W2183">
        <v>3200</v>
      </c>
      <c r="X2183"/>
    </row>
    <row r="2184" spans="1:24">
      <c r="A2184" t="s">
        <v>26</v>
      </c>
      <c r="B2184" t="s">
        <v>5590</v>
      </c>
      <c r="C2184" t="s">
        <v>450</v>
      </c>
      <c r="D2184" t="s">
        <v>182</v>
      </c>
      <c r="E2184" t="s">
        <v>451</v>
      </c>
      <c r="F2184" t="s">
        <v>452</v>
      </c>
      <c r="G2184" t="s">
        <v>222</v>
      </c>
      <c r="H2184" t="s">
        <v>280</v>
      </c>
      <c r="I2184">
        <v>26</v>
      </c>
      <c r="J2184">
        <v>-45</v>
      </c>
      <c r="K2184">
        <f t="shared" si="336"/>
        <v>23</v>
      </c>
      <c r="L2184">
        <f t="shared" si="328"/>
        <v>1994</v>
      </c>
      <c r="M2184" t="s">
        <v>5591</v>
      </c>
      <c r="N2184" s="153">
        <v>34505.847916666666</v>
      </c>
      <c r="O2184" s="153">
        <v>34505.847916666666</v>
      </c>
      <c r="P2184" s="153">
        <v>34506.084027777775</v>
      </c>
      <c r="Q2184" s="153">
        <v>34506.084027777775</v>
      </c>
      <c r="R2184" t="s">
        <v>280</v>
      </c>
      <c r="S2184" s="215">
        <f t="shared" si="333"/>
        <v>0.23611111110949423</v>
      </c>
      <c r="T2184" s="215">
        <f t="shared" si="334"/>
        <v>0.23611111110949423</v>
      </c>
      <c r="U2184">
        <f t="shared" si="335"/>
        <v>7.0833333332848269</v>
      </c>
      <c r="V2184"/>
      <c r="W2184">
        <v>3200</v>
      </c>
      <c r="X2184"/>
    </row>
    <row r="2185" spans="1:24">
      <c r="A2185" t="s">
        <v>26</v>
      </c>
      <c r="B2185" t="s">
        <v>5592</v>
      </c>
      <c r="C2185" t="s">
        <v>441</v>
      </c>
      <c r="D2185" t="s">
        <v>182</v>
      </c>
      <c r="E2185" t="s">
        <v>5593</v>
      </c>
      <c r="F2185" t="s">
        <v>443</v>
      </c>
      <c r="G2185" t="s">
        <v>222</v>
      </c>
      <c r="H2185" t="s">
        <v>444</v>
      </c>
      <c r="I2185">
        <v>26.03</v>
      </c>
      <c r="J2185">
        <v>-45.33</v>
      </c>
      <c r="K2185">
        <f t="shared" si="336"/>
        <v>23</v>
      </c>
      <c r="L2185">
        <f t="shared" si="328"/>
        <v>1993</v>
      </c>
      <c r="M2185" t="s">
        <v>5594</v>
      </c>
      <c r="N2185" s="153">
        <v>34122.492361111108</v>
      </c>
      <c r="O2185" s="153">
        <v>34122.772222222222</v>
      </c>
      <c r="P2185" s="153">
        <v>34124.229166666664</v>
      </c>
      <c r="Q2185" s="153">
        <v>34124.381944444445</v>
      </c>
      <c r="R2185" t="s">
        <v>5595</v>
      </c>
      <c r="S2185" s="215">
        <f t="shared" si="333"/>
        <v>1.4569444444423425</v>
      </c>
      <c r="T2185" s="215">
        <f t="shared" si="334"/>
        <v>1.8895833333372138</v>
      </c>
      <c r="U2185">
        <f t="shared" si="335"/>
        <v>43.708333333270275</v>
      </c>
      <c r="V2185"/>
      <c r="W2185">
        <v>3500</v>
      </c>
      <c r="X2185"/>
    </row>
    <row r="2186" spans="1:24">
      <c r="A2186" t="s">
        <v>26</v>
      </c>
      <c r="B2186" t="s">
        <v>5596</v>
      </c>
      <c r="C2186" t="s">
        <v>441</v>
      </c>
      <c r="D2186" t="s">
        <v>182</v>
      </c>
      <c r="E2186" t="s">
        <v>5593</v>
      </c>
      <c r="F2186" t="s">
        <v>443</v>
      </c>
      <c r="G2186" t="s">
        <v>222</v>
      </c>
      <c r="H2186" t="s">
        <v>444</v>
      </c>
      <c r="I2186">
        <v>26.08</v>
      </c>
      <c r="J2186">
        <v>-46.27</v>
      </c>
      <c r="K2186">
        <f t="shared" si="336"/>
        <v>23</v>
      </c>
      <c r="L2186">
        <f t="shared" si="328"/>
        <v>1993</v>
      </c>
      <c r="M2186" t="s">
        <v>5597</v>
      </c>
      <c r="N2186" s="153">
        <v>34115.510416666664</v>
      </c>
      <c r="O2186" s="153">
        <v>34115.616666666669</v>
      </c>
      <c r="P2186" s="153">
        <v>34117.076388888891</v>
      </c>
      <c r="Q2186" s="153">
        <v>34117.231249999997</v>
      </c>
      <c r="R2186" t="s">
        <v>5598</v>
      </c>
      <c r="S2186" s="215">
        <f t="shared" si="333"/>
        <v>1.4597222222218988</v>
      </c>
      <c r="T2186" s="215">
        <f t="shared" si="334"/>
        <v>1.7208333333328483</v>
      </c>
      <c r="U2186">
        <f t="shared" si="335"/>
        <v>43.791666666656965</v>
      </c>
      <c r="V2186"/>
      <c r="W2186">
        <v>4310</v>
      </c>
      <c r="X2186"/>
    </row>
    <row r="2187" spans="1:24">
      <c r="A2187" t="s">
        <v>26</v>
      </c>
      <c r="B2187" t="s">
        <v>5599</v>
      </c>
      <c r="C2187" t="s">
        <v>441</v>
      </c>
      <c r="D2187" t="s">
        <v>182</v>
      </c>
      <c r="E2187" t="s">
        <v>5593</v>
      </c>
      <c r="F2187" t="s">
        <v>443</v>
      </c>
      <c r="G2187" t="s">
        <v>222</v>
      </c>
      <c r="H2187" t="s">
        <v>444</v>
      </c>
      <c r="I2187">
        <v>26.33</v>
      </c>
      <c r="J2187">
        <v>-46.93</v>
      </c>
      <c r="K2187">
        <f t="shared" si="336"/>
        <v>23</v>
      </c>
      <c r="L2187">
        <f t="shared" si="328"/>
        <v>1993</v>
      </c>
      <c r="M2187" t="s">
        <v>5600</v>
      </c>
      <c r="N2187" s="153">
        <v>34112.184027777781</v>
      </c>
      <c r="O2187" s="153">
        <v>34112.357638888891</v>
      </c>
      <c r="P2187" s="153">
        <v>34113.836805555555</v>
      </c>
      <c r="Q2187" s="153">
        <v>34113.972916666666</v>
      </c>
      <c r="R2187" t="s">
        <v>5601</v>
      </c>
      <c r="S2187" s="215">
        <f t="shared" si="333"/>
        <v>1.4791666666642413</v>
      </c>
      <c r="T2187" s="215">
        <f t="shared" si="334"/>
        <v>1.788888888884685</v>
      </c>
      <c r="U2187">
        <f t="shared" si="335"/>
        <v>44.37499999992724</v>
      </c>
      <c r="V2187"/>
      <c r="W2187">
        <v>4300</v>
      </c>
      <c r="X2187"/>
    </row>
    <row r="2188" spans="1:24">
      <c r="A2188" t="s">
        <v>26</v>
      </c>
      <c r="B2188" t="s">
        <v>5602</v>
      </c>
      <c r="C2188" t="s">
        <v>441</v>
      </c>
      <c r="D2188" t="s">
        <v>182</v>
      </c>
      <c r="E2188" t="s">
        <v>5593</v>
      </c>
      <c r="F2188" t="s">
        <v>443</v>
      </c>
      <c r="G2188" t="s">
        <v>222</v>
      </c>
      <c r="H2188" t="s">
        <v>444</v>
      </c>
      <c r="I2188">
        <v>26.53</v>
      </c>
      <c r="J2188">
        <v>-48.13</v>
      </c>
      <c r="K2188">
        <f t="shared" si="336"/>
        <v>22</v>
      </c>
      <c r="L2188">
        <f t="shared" si="328"/>
        <v>1993</v>
      </c>
      <c r="M2188" t="s">
        <v>5603</v>
      </c>
      <c r="N2188" s="153">
        <v>34108.431250000001</v>
      </c>
      <c r="O2188" s="153">
        <v>34108.520833333336</v>
      </c>
      <c r="P2188" s="153">
        <v>34111.020833333336</v>
      </c>
      <c r="Q2188" s="153">
        <v>34111.151388888888</v>
      </c>
      <c r="R2188" t="s">
        <v>5604</v>
      </c>
      <c r="S2188" s="215">
        <f t="shared" si="333"/>
        <v>2.5</v>
      </c>
      <c r="T2188" s="215">
        <f t="shared" si="334"/>
        <v>2.7201388888861402</v>
      </c>
      <c r="U2188">
        <f t="shared" si="335"/>
        <v>75</v>
      </c>
      <c r="V2188"/>
      <c r="W2188">
        <v>4600</v>
      </c>
      <c r="X2188" t="s">
        <v>5141</v>
      </c>
    </row>
    <row r="2189" spans="1:24">
      <c r="A2189" t="s">
        <v>26</v>
      </c>
      <c r="B2189" t="s">
        <v>5605</v>
      </c>
      <c r="C2189" t="s">
        <v>441</v>
      </c>
      <c r="D2189" t="s">
        <v>182</v>
      </c>
      <c r="E2189" t="s">
        <v>5593</v>
      </c>
      <c r="F2189" t="s">
        <v>443</v>
      </c>
      <c r="G2189" t="s">
        <v>222</v>
      </c>
      <c r="H2189" t="s">
        <v>444</v>
      </c>
      <c r="I2189">
        <v>26.53</v>
      </c>
      <c r="J2189">
        <v>-48.13</v>
      </c>
      <c r="K2189">
        <f t="shared" si="336"/>
        <v>22</v>
      </c>
      <c r="L2189">
        <f t="shared" si="328"/>
        <v>1993</v>
      </c>
      <c r="M2189" t="s">
        <v>5606</v>
      </c>
      <c r="N2189" s="153">
        <v>34104.963888888888</v>
      </c>
      <c r="O2189" s="153">
        <v>34105.052083333336</v>
      </c>
      <c r="P2189" s="153">
        <v>34105.083333333336</v>
      </c>
      <c r="Q2189" s="153">
        <v>34105.211111111108</v>
      </c>
      <c r="R2189" t="s">
        <v>5604</v>
      </c>
      <c r="S2189" s="215">
        <f t="shared" si="333"/>
        <v>3.125E-2</v>
      </c>
      <c r="T2189" s="215">
        <f t="shared" si="334"/>
        <v>0.24722222222044365</v>
      </c>
      <c r="U2189">
        <f t="shared" si="335"/>
        <v>0.9375</v>
      </c>
      <c r="V2189"/>
      <c r="W2189" t="s">
        <v>395</v>
      </c>
      <c r="X2189" t="s">
        <v>5607</v>
      </c>
    </row>
    <row r="2190" spans="1:24">
      <c r="A2190" t="s">
        <v>26</v>
      </c>
      <c r="B2190" t="s">
        <v>5608</v>
      </c>
      <c r="C2190" t="s">
        <v>429</v>
      </c>
      <c r="D2190" t="s">
        <v>405</v>
      </c>
      <c r="E2190" t="s">
        <v>430</v>
      </c>
      <c r="F2190" t="s">
        <v>431</v>
      </c>
      <c r="G2190" t="s">
        <v>273</v>
      </c>
      <c r="H2190" t="s">
        <v>292</v>
      </c>
      <c r="I2190">
        <v>47.95</v>
      </c>
      <c r="J2190">
        <v>-129.1</v>
      </c>
      <c r="K2190">
        <f t="shared" si="336"/>
        <v>9</v>
      </c>
      <c r="L2190">
        <f t="shared" si="328"/>
        <v>1991</v>
      </c>
      <c r="M2190" t="s">
        <v>5609</v>
      </c>
      <c r="N2190" s="153">
        <v>33448.543749999997</v>
      </c>
      <c r="O2190" s="153">
        <v>33448.543749999997</v>
      </c>
      <c r="P2190" s="153">
        <v>33452.5625</v>
      </c>
      <c r="Q2190" s="153">
        <v>33452.5625</v>
      </c>
      <c r="R2190" t="s">
        <v>2678</v>
      </c>
      <c r="S2190" s="215">
        <f t="shared" si="333"/>
        <v>4.0187500000029104</v>
      </c>
      <c r="T2190" s="215">
        <f t="shared" si="334"/>
        <v>4.0187500000029104</v>
      </c>
      <c r="U2190">
        <f t="shared" si="335"/>
        <v>120.56250000008731</v>
      </c>
      <c r="V2190"/>
      <c r="W2190">
        <v>2200</v>
      </c>
      <c r="X2190"/>
    </row>
    <row r="2191" spans="1:24">
      <c r="A2191" t="s">
        <v>26</v>
      </c>
      <c r="B2191" t="s">
        <v>5610</v>
      </c>
      <c r="C2191" t="s">
        <v>429</v>
      </c>
      <c r="D2191" t="s">
        <v>405</v>
      </c>
      <c r="E2191" t="s">
        <v>430</v>
      </c>
      <c r="F2191" t="s">
        <v>431</v>
      </c>
      <c r="G2191" t="s">
        <v>273</v>
      </c>
      <c r="H2191" t="s">
        <v>292</v>
      </c>
      <c r="I2191">
        <v>47.95</v>
      </c>
      <c r="J2191">
        <v>-129.1</v>
      </c>
      <c r="K2191">
        <f t="shared" si="336"/>
        <v>9</v>
      </c>
      <c r="L2191">
        <f t="shared" si="328"/>
        <v>1991</v>
      </c>
      <c r="M2191" t="s">
        <v>5611</v>
      </c>
      <c r="N2191" s="153">
        <v>33447.726388888892</v>
      </c>
      <c r="O2191" s="153">
        <v>33447.726388888892</v>
      </c>
      <c r="P2191" s="153">
        <v>33448.322916666664</v>
      </c>
      <c r="Q2191" s="153">
        <v>33448.322916666664</v>
      </c>
      <c r="R2191" t="s">
        <v>2678</v>
      </c>
      <c r="S2191" s="215">
        <f t="shared" si="333"/>
        <v>0.59652777777228039</v>
      </c>
      <c r="T2191" s="215">
        <f t="shared" si="334"/>
        <v>0.59652777777228039</v>
      </c>
      <c r="U2191">
        <f t="shared" si="335"/>
        <v>17.895833333168412</v>
      </c>
      <c r="V2191"/>
      <c r="W2191">
        <v>2200</v>
      </c>
      <c r="X2191"/>
    </row>
    <row r="2192" spans="1:24">
      <c r="A2192" t="s">
        <v>26</v>
      </c>
      <c r="B2192" t="s">
        <v>5612</v>
      </c>
      <c r="C2192" t="s">
        <v>423</v>
      </c>
      <c r="D2192" t="s">
        <v>424</v>
      </c>
      <c r="E2192" t="s">
        <v>425</v>
      </c>
      <c r="F2192" t="s">
        <v>426</v>
      </c>
      <c r="G2192" t="s">
        <v>284</v>
      </c>
      <c r="H2192" t="s">
        <v>427</v>
      </c>
      <c r="I2192">
        <v>38.81</v>
      </c>
      <c r="J2192">
        <v>-72.13</v>
      </c>
      <c r="K2192">
        <f t="shared" si="336"/>
        <v>18</v>
      </c>
      <c r="L2192">
        <f t="shared" si="328"/>
        <v>1991</v>
      </c>
      <c r="M2192" t="s">
        <v>5613</v>
      </c>
      <c r="N2192" s="153">
        <v>33417.086805555555</v>
      </c>
      <c r="O2192" s="153">
        <v>33417.186111111114</v>
      </c>
      <c r="P2192" s="153">
        <v>33418.215277777781</v>
      </c>
      <c r="Q2192" s="153">
        <v>33418.326388888891</v>
      </c>
      <c r="R2192" t="s">
        <v>5286</v>
      </c>
      <c r="S2192" s="215">
        <f t="shared" si="333"/>
        <v>1.0291666666671517</v>
      </c>
      <c r="T2192" s="215">
        <f t="shared" si="334"/>
        <v>1.2395833333357587</v>
      </c>
      <c r="U2192">
        <f t="shared" si="335"/>
        <v>30.875000000014552</v>
      </c>
      <c r="V2192"/>
      <c r="W2192">
        <v>2200</v>
      </c>
      <c r="X2192"/>
    </row>
    <row r="2193" spans="1:24">
      <c r="A2193" t="s">
        <v>26</v>
      </c>
      <c r="B2193" t="s">
        <v>5614</v>
      </c>
      <c r="C2193" t="s">
        <v>418</v>
      </c>
      <c r="D2193" t="s">
        <v>419</v>
      </c>
      <c r="E2193" t="s">
        <v>418</v>
      </c>
      <c r="F2193" t="s">
        <v>420</v>
      </c>
      <c r="G2193" t="s">
        <v>273</v>
      </c>
      <c r="H2193" t="s">
        <v>421</v>
      </c>
      <c r="I2193">
        <v>47.5</v>
      </c>
      <c r="J2193">
        <v>-122.5</v>
      </c>
      <c r="K2193">
        <f t="shared" si="336"/>
        <v>10</v>
      </c>
      <c r="L2193">
        <f t="shared" si="328"/>
        <v>1991</v>
      </c>
      <c r="M2193" t="s">
        <v>5615</v>
      </c>
      <c r="N2193" s="153">
        <v>33359.277083333334</v>
      </c>
      <c r="O2193" s="153">
        <v>33359.277083333334</v>
      </c>
      <c r="P2193" s="153">
        <v>33359.76666666667</v>
      </c>
      <c r="Q2193" s="153">
        <v>33359.76666666667</v>
      </c>
      <c r="R2193" t="s">
        <v>5616</v>
      </c>
      <c r="S2193" s="215">
        <f t="shared" si="333"/>
        <v>0.48958333333575865</v>
      </c>
      <c r="T2193" s="215">
        <f t="shared" si="334"/>
        <v>0.48958333333575865</v>
      </c>
      <c r="U2193">
        <f t="shared" si="335"/>
        <v>14.68750000007276</v>
      </c>
      <c r="V2193"/>
      <c r="W2193">
        <v>300</v>
      </c>
      <c r="X2193" t="s">
        <v>5617</v>
      </c>
    </row>
    <row r="2194" spans="1:24">
      <c r="A2194" t="s">
        <v>26</v>
      </c>
      <c r="B2194" t="s">
        <v>5618</v>
      </c>
      <c r="C2194" t="s">
        <v>418</v>
      </c>
      <c r="D2194" t="s">
        <v>419</v>
      </c>
      <c r="E2194" t="s">
        <v>418</v>
      </c>
      <c r="F2194" t="s">
        <v>420</v>
      </c>
      <c r="G2194" t="s">
        <v>273</v>
      </c>
      <c r="H2194" t="s">
        <v>421</v>
      </c>
      <c r="I2194">
        <v>47.5</v>
      </c>
      <c r="J2194">
        <v>-122.5</v>
      </c>
      <c r="K2194">
        <f t="shared" si="336"/>
        <v>10</v>
      </c>
      <c r="L2194">
        <f t="shared" ref="L2194:L2257" si="337">YEAR(N2194)</f>
        <v>1991</v>
      </c>
      <c r="M2194" t="s">
        <v>5619</v>
      </c>
      <c r="N2194" s="153">
        <v>33358.34375</v>
      </c>
      <c r="O2194" s="153">
        <v>33358.34375</v>
      </c>
      <c r="P2194" s="153">
        <v>33358.798611111109</v>
      </c>
      <c r="Q2194" s="153">
        <v>33358.798611111109</v>
      </c>
      <c r="R2194" t="s">
        <v>5616</v>
      </c>
      <c r="S2194" s="215">
        <f t="shared" si="333"/>
        <v>0.45486111110949423</v>
      </c>
      <c r="T2194" s="215">
        <f t="shared" si="334"/>
        <v>0.45486111110949423</v>
      </c>
      <c r="U2194">
        <f t="shared" si="335"/>
        <v>13.645833333284827</v>
      </c>
      <c r="V2194"/>
      <c r="W2194">
        <v>300</v>
      </c>
      <c r="X2194" t="s">
        <v>5620</v>
      </c>
    </row>
    <row r="2195" spans="1:24">
      <c r="A2195" t="s">
        <v>26</v>
      </c>
      <c r="B2195" t="s">
        <v>5621</v>
      </c>
      <c r="C2195" t="s">
        <v>418</v>
      </c>
      <c r="D2195" t="s">
        <v>419</v>
      </c>
      <c r="E2195" t="s">
        <v>418</v>
      </c>
      <c r="F2195" t="s">
        <v>420</v>
      </c>
      <c r="G2195" t="s">
        <v>273</v>
      </c>
      <c r="H2195" t="s">
        <v>421</v>
      </c>
      <c r="I2195">
        <v>47.5</v>
      </c>
      <c r="J2195">
        <v>-122.5</v>
      </c>
      <c r="K2195">
        <f t="shared" si="336"/>
        <v>10</v>
      </c>
      <c r="L2195">
        <f t="shared" si="337"/>
        <v>1991</v>
      </c>
      <c r="M2195" t="s">
        <v>5622</v>
      </c>
      <c r="N2195" s="153">
        <v>33357.330555555556</v>
      </c>
      <c r="O2195" s="153">
        <v>33357.330555555556</v>
      </c>
      <c r="P2195" s="153">
        <v>33357.800694444442</v>
      </c>
      <c r="Q2195" s="153">
        <v>33357.800694444442</v>
      </c>
      <c r="R2195" t="s">
        <v>5616</v>
      </c>
      <c r="S2195" s="215">
        <f t="shared" si="333"/>
        <v>0.47013888888614019</v>
      </c>
      <c r="T2195" s="215">
        <f t="shared" si="334"/>
        <v>0.47013888888614019</v>
      </c>
      <c r="U2195">
        <f t="shared" ref="U2195:U2209" si="338">((VALUE(S2195)) * 24) * 1.25</f>
        <v>14.104166666584206</v>
      </c>
      <c r="V2195"/>
      <c r="W2195">
        <v>300</v>
      </c>
      <c r="X2195" t="s">
        <v>5617</v>
      </c>
    </row>
    <row r="2196" spans="1:24">
      <c r="A2196" t="s">
        <v>26</v>
      </c>
      <c r="B2196" t="s">
        <v>5623</v>
      </c>
      <c r="C2196" t="s">
        <v>418</v>
      </c>
      <c r="D2196" t="s">
        <v>419</v>
      </c>
      <c r="E2196" t="s">
        <v>418</v>
      </c>
      <c r="F2196" t="s">
        <v>420</v>
      </c>
      <c r="G2196" t="s">
        <v>273</v>
      </c>
      <c r="H2196" t="s">
        <v>421</v>
      </c>
      <c r="I2196">
        <v>47.5</v>
      </c>
      <c r="J2196">
        <v>-122.5</v>
      </c>
      <c r="K2196">
        <f t="shared" si="336"/>
        <v>10</v>
      </c>
      <c r="L2196">
        <f t="shared" si="337"/>
        <v>1991</v>
      </c>
      <c r="M2196" t="s">
        <v>5624</v>
      </c>
      <c r="N2196" s="153">
        <v>33356.517361111109</v>
      </c>
      <c r="O2196" s="153">
        <v>33356.517361111109</v>
      </c>
      <c r="P2196" s="153">
        <v>33356.84375</v>
      </c>
      <c r="Q2196" s="153">
        <v>33356.84375</v>
      </c>
      <c r="R2196" t="s">
        <v>5616</v>
      </c>
      <c r="S2196" s="215">
        <f t="shared" si="333"/>
        <v>0.32638888889050577</v>
      </c>
      <c r="T2196" s="215">
        <f t="shared" si="334"/>
        <v>0.32638888889050577</v>
      </c>
      <c r="U2196">
        <f t="shared" si="338"/>
        <v>9.7916666667151731</v>
      </c>
      <c r="V2196"/>
      <c r="W2196">
        <v>300</v>
      </c>
      <c r="X2196" t="s">
        <v>5625</v>
      </c>
    </row>
    <row r="2197" spans="1:24">
      <c r="A2197" t="s">
        <v>26</v>
      </c>
      <c r="B2197" t="s">
        <v>5626</v>
      </c>
      <c r="C2197" t="s">
        <v>418</v>
      </c>
      <c r="D2197" t="s">
        <v>419</v>
      </c>
      <c r="E2197" t="s">
        <v>418</v>
      </c>
      <c r="F2197" t="s">
        <v>420</v>
      </c>
      <c r="G2197" t="s">
        <v>273</v>
      </c>
      <c r="H2197" t="s">
        <v>421</v>
      </c>
      <c r="I2197">
        <v>47.5</v>
      </c>
      <c r="J2197">
        <v>-122.5</v>
      </c>
      <c r="K2197">
        <f t="shared" si="336"/>
        <v>10</v>
      </c>
      <c r="L2197">
        <f t="shared" si="337"/>
        <v>1991</v>
      </c>
      <c r="M2197" t="s">
        <v>5627</v>
      </c>
      <c r="N2197" s="153">
        <v>33355.375</v>
      </c>
      <c r="O2197" s="153">
        <v>33355.375</v>
      </c>
      <c r="P2197" s="153">
        <v>33355.716666666667</v>
      </c>
      <c r="Q2197" s="153">
        <v>33355.716666666667</v>
      </c>
      <c r="R2197" t="s">
        <v>5616</v>
      </c>
      <c r="S2197" s="215">
        <f t="shared" si="333"/>
        <v>0.34166666666715173</v>
      </c>
      <c r="T2197" s="215">
        <f t="shared" si="334"/>
        <v>0.34166666666715173</v>
      </c>
      <c r="U2197">
        <f t="shared" si="338"/>
        <v>10.250000000014552</v>
      </c>
      <c r="V2197"/>
      <c r="W2197">
        <v>300</v>
      </c>
      <c r="X2197" t="s">
        <v>5617</v>
      </c>
    </row>
    <row r="2198" spans="1:24">
      <c r="A2198" t="s">
        <v>26</v>
      </c>
      <c r="B2198" t="s">
        <v>5628</v>
      </c>
      <c r="C2198" t="s">
        <v>418</v>
      </c>
      <c r="D2198" t="s">
        <v>419</v>
      </c>
      <c r="E2198" t="s">
        <v>418</v>
      </c>
      <c r="F2198" t="s">
        <v>420</v>
      </c>
      <c r="G2198" t="s">
        <v>273</v>
      </c>
      <c r="H2198" t="s">
        <v>421</v>
      </c>
      <c r="I2198">
        <v>47.5</v>
      </c>
      <c r="J2198">
        <v>-122.5</v>
      </c>
      <c r="K2198">
        <f t="shared" ref="K2198:K2209" si="339">INT(((180 + J2198) / 6) + 1)</f>
        <v>10</v>
      </c>
      <c r="L2198">
        <f t="shared" si="337"/>
        <v>1991</v>
      </c>
      <c r="M2198" t="s">
        <v>5629</v>
      </c>
      <c r="N2198" s="153">
        <v>33354.375</v>
      </c>
      <c r="O2198" s="153">
        <v>33354.375</v>
      </c>
      <c r="P2198" s="153">
        <v>33354.645138888889</v>
      </c>
      <c r="Q2198" s="153">
        <v>33354.645138888889</v>
      </c>
      <c r="R2198" t="s">
        <v>5616</v>
      </c>
      <c r="S2198" s="215">
        <f t="shared" si="333"/>
        <v>0.27013888888905058</v>
      </c>
      <c r="T2198" s="215">
        <f t="shared" si="334"/>
        <v>0.27013888888905058</v>
      </c>
      <c r="U2198">
        <f t="shared" si="338"/>
        <v>8.1041666666715173</v>
      </c>
      <c r="V2198"/>
      <c r="W2198">
        <v>300</v>
      </c>
      <c r="X2198" t="s">
        <v>5617</v>
      </c>
    </row>
    <row r="2199" spans="1:24">
      <c r="A2199" t="s">
        <v>26</v>
      </c>
      <c r="B2199" t="s">
        <v>5630</v>
      </c>
      <c r="C2199" t="s">
        <v>417</v>
      </c>
      <c r="D2199" t="s">
        <v>405</v>
      </c>
      <c r="E2199" t="s">
        <v>417</v>
      </c>
      <c r="F2199" t="s">
        <v>407</v>
      </c>
      <c r="G2199" t="s">
        <v>273</v>
      </c>
      <c r="H2199" t="s">
        <v>379</v>
      </c>
      <c r="I2199">
        <v>47.75</v>
      </c>
      <c r="J2199">
        <v>-122.73</v>
      </c>
      <c r="K2199">
        <f t="shared" si="339"/>
        <v>10</v>
      </c>
      <c r="L2199">
        <f t="shared" si="337"/>
        <v>1990</v>
      </c>
      <c r="M2199" t="s">
        <v>5631</v>
      </c>
      <c r="N2199" s="153">
        <v>33096.125</v>
      </c>
      <c r="O2199" s="153">
        <v>33096.125</v>
      </c>
      <c r="P2199" s="153">
        <v>33097.708333333336</v>
      </c>
      <c r="Q2199" s="153">
        <v>33097.708333333336</v>
      </c>
      <c r="R2199" t="s">
        <v>5334</v>
      </c>
      <c r="S2199" s="215">
        <f t="shared" si="333"/>
        <v>1.5833333333357587</v>
      </c>
      <c r="T2199" s="215">
        <f t="shared" si="334"/>
        <v>1.5833333333357587</v>
      </c>
      <c r="U2199">
        <f t="shared" si="338"/>
        <v>47.50000000007276</v>
      </c>
      <c r="V2199"/>
      <c r="W2199">
        <v>300</v>
      </c>
      <c r="X2199" t="s">
        <v>5632</v>
      </c>
    </row>
    <row r="2200" spans="1:24">
      <c r="A2200" t="s">
        <v>26</v>
      </c>
      <c r="B2200" t="s">
        <v>5633</v>
      </c>
      <c r="C2200" t="s">
        <v>417</v>
      </c>
      <c r="D2200" t="s">
        <v>405</v>
      </c>
      <c r="E2200" t="s">
        <v>417</v>
      </c>
      <c r="F2200" t="s">
        <v>407</v>
      </c>
      <c r="G2200" t="s">
        <v>273</v>
      </c>
      <c r="H2200" t="s">
        <v>379</v>
      </c>
      <c r="I2200">
        <v>47.75</v>
      </c>
      <c r="J2200">
        <v>-122.73</v>
      </c>
      <c r="K2200">
        <f t="shared" si="339"/>
        <v>10</v>
      </c>
      <c r="L2200">
        <f t="shared" si="337"/>
        <v>1990</v>
      </c>
      <c r="M2200" t="s">
        <v>5634</v>
      </c>
      <c r="N2200" s="153">
        <v>33095.833333333336</v>
      </c>
      <c r="O2200" s="153">
        <v>33095.833333333336</v>
      </c>
      <c r="P2200" s="153">
        <v>33096.104166666664</v>
      </c>
      <c r="Q2200" s="153">
        <v>33096.104166666664</v>
      </c>
      <c r="R2200" t="s">
        <v>5334</v>
      </c>
      <c r="S2200" s="215">
        <f t="shared" si="333"/>
        <v>0.27083333332848269</v>
      </c>
      <c r="T2200" s="215">
        <f t="shared" si="334"/>
        <v>0.27083333332848269</v>
      </c>
      <c r="U2200">
        <f t="shared" si="338"/>
        <v>8.1249999998544808</v>
      </c>
      <c r="V2200"/>
      <c r="W2200">
        <v>300</v>
      </c>
      <c r="X2200" t="s">
        <v>5632</v>
      </c>
    </row>
    <row r="2201" spans="1:24">
      <c r="A2201" t="s">
        <v>26</v>
      </c>
      <c r="B2201" t="s">
        <v>5635</v>
      </c>
      <c r="C2201" t="s">
        <v>409</v>
      </c>
      <c r="D2201" t="s">
        <v>405</v>
      </c>
      <c r="E2201" t="s">
        <v>409</v>
      </c>
      <c r="F2201" t="s">
        <v>407</v>
      </c>
      <c r="G2201" t="s">
        <v>273</v>
      </c>
      <c r="H2201" t="s">
        <v>379</v>
      </c>
      <c r="I2201">
        <v>47.75</v>
      </c>
      <c r="J2201">
        <v>-122.73</v>
      </c>
      <c r="K2201">
        <f t="shared" si="339"/>
        <v>10</v>
      </c>
      <c r="L2201">
        <f t="shared" si="337"/>
        <v>1989</v>
      </c>
      <c r="M2201" t="s">
        <v>5636</v>
      </c>
      <c r="N2201" s="153">
        <v>32851.320833333331</v>
      </c>
      <c r="O2201" s="153">
        <v>32851.320833333331</v>
      </c>
      <c r="P2201" s="153">
        <v>32852.114583333336</v>
      </c>
      <c r="Q2201" s="153">
        <v>32852.114583333336</v>
      </c>
      <c r="R2201" t="s">
        <v>5334</v>
      </c>
      <c r="S2201" s="215">
        <f t="shared" si="333"/>
        <v>0.79375000000436557</v>
      </c>
      <c r="T2201" s="215">
        <f t="shared" si="334"/>
        <v>0.79375000000436557</v>
      </c>
      <c r="U2201">
        <f t="shared" si="338"/>
        <v>23.812500000130967</v>
      </c>
      <c r="V2201"/>
      <c r="W2201">
        <v>300</v>
      </c>
      <c r="X2201" t="s">
        <v>5632</v>
      </c>
    </row>
    <row r="2202" spans="1:24">
      <c r="A2202" t="s">
        <v>26</v>
      </c>
      <c r="B2202" t="s">
        <v>5637</v>
      </c>
      <c r="C2202" t="s">
        <v>409</v>
      </c>
      <c r="D2202" t="s">
        <v>405</v>
      </c>
      <c r="E2202" t="s">
        <v>409</v>
      </c>
      <c r="F2202" t="s">
        <v>407</v>
      </c>
      <c r="G2202" t="s">
        <v>273</v>
      </c>
      <c r="H2202" t="s">
        <v>379</v>
      </c>
      <c r="I2202">
        <v>47.75</v>
      </c>
      <c r="J2202">
        <v>-122.73</v>
      </c>
      <c r="K2202">
        <f t="shared" si="339"/>
        <v>10</v>
      </c>
      <c r="L2202">
        <f t="shared" si="337"/>
        <v>1989</v>
      </c>
      <c r="M2202" t="s">
        <v>5638</v>
      </c>
      <c r="N2202" s="153">
        <v>32850.786805555559</v>
      </c>
      <c r="O2202" s="153">
        <v>32850.786805555559</v>
      </c>
      <c r="P2202" s="153">
        <v>32851.234027777777</v>
      </c>
      <c r="Q2202" s="153">
        <v>32851.234027777777</v>
      </c>
      <c r="R2202" t="s">
        <v>5334</v>
      </c>
      <c r="S2202" s="215">
        <f t="shared" si="333"/>
        <v>0.44722222221753327</v>
      </c>
      <c r="T2202" s="215">
        <f t="shared" si="334"/>
        <v>0.44722222221753327</v>
      </c>
      <c r="U2202">
        <f t="shared" si="338"/>
        <v>13.416666666525998</v>
      </c>
      <c r="V2202"/>
      <c r="W2202">
        <v>300</v>
      </c>
      <c r="X2202" t="s">
        <v>5639</v>
      </c>
    </row>
    <row r="2203" spans="1:24">
      <c r="A2203" t="s">
        <v>26</v>
      </c>
      <c r="B2203" t="s">
        <v>5640</v>
      </c>
      <c r="C2203" t="s">
        <v>404</v>
      </c>
      <c r="D2203" t="s">
        <v>405</v>
      </c>
      <c r="E2203" t="s">
        <v>406</v>
      </c>
      <c r="F2203" t="s">
        <v>407</v>
      </c>
      <c r="G2203" t="s">
        <v>273</v>
      </c>
      <c r="H2203" t="s">
        <v>408</v>
      </c>
      <c r="I2203">
        <v>32.659999999999997</v>
      </c>
      <c r="J2203">
        <v>-117.99</v>
      </c>
      <c r="K2203">
        <f t="shared" si="339"/>
        <v>11</v>
      </c>
      <c r="L2203">
        <f t="shared" si="337"/>
        <v>1989</v>
      </c>
      <c r="M2203" t="s">
        <v>5641</v>
      </c>
      <c r="N2203" s="153">
        <v>32841.199999999997</v>
      </c>
      <c r="O2203" s="153">
        <v>32841.199999999997</v>
      </c>
      <c r="P2203" s="153">
        <v>32841.918749999997</v>
      </c>
      <c r="Q2203" s="153">
        <v>32841.947916666664</v>
      </c>
      <c r="R2203" t="s">
        <v>5342</v>
      </c>
      <c r="S2203" s="215">
        <f t="shared" si="333"/>
        <v>0.71875</v>
      </c>
      <c r="T2203" s="215">
        <f t="shared" si="334"/>
        <v>0.74791666666715173</v>
      </c>
      <c r="U2203">
        <f t="shared" si="338"/>
        <v>21.5625</v>
      </c>
      <c r="V2203"/>
      <c r="W2203">
        <v>800</v>
      </c>
      <c r="X2203"/>
    </row>
    <row r="2204" spans="1:24">
      <c r="A2204" t="s">
        <v>32</v>
      </c>
      <c r="B2204" t="s">
        <v>5642</v>
      </c>
      <c r="C2204" t="s">
        <v>404</v>
      </c>
      <c r="D2204" t="s">
        <v>405</v>
      </c>
      <c r="E2204" t="s">
        <v>406</v>
      </c>
      <c r="F2204" t="s">
        <v>407</v>
      </c>
      <c r="G2204" t="s">
        <v>273</v>
      </c>
      <c r="H2204" t="s">
        <v>408</v>
      </c>
      <c r="I2204">
        <v>32.659999999999997</v>
      </c>
      <c r="J2204">
        <v>-117.99</v>
      </c>
      <c r="K2204">
        <f t="shared" si="339"/>
        <v>11</v>
      </c>
      <c r="L2204">
        <f t="shared" si="337"/>
        <v>1989</v>
      </c>
      <c r="M2204" t="s">
        <v>5643</v>
      </c>
      <c r="N2204" s="153">
        <v>32840.980555555558</v>
      </c>
      <c r="O2204" s="153">
        <v>32841.041666666664</v>
      </c>
      <c r="P2204" s="153">
        <v>32841.083333333336</v>
      </c>
      <c r="Q2204" s="153">
        <v>32841.114583333336</v>
      </c>
      <c r="R2204" t="s">
        <v>5342</v>
      </c>
      <c r="S2204" s="215">
        <f t="shared" si="333"/>
        <v>4.1666666671517305E-2</v>
      </c>
      <c r="T2204" s="215">
        <f t="shared" si="334"/>
        <v>0.13402777777810115</v>
      </c>
      <c r="U2204">
        <f t="shared" si="338"/>
        <v>1.2500000001455192</v>
      </c>
      <c r="V2204"/>
      <c r="W2204">
        <v>800</v>
      </c>
      <c r="X2204"/>
    </row>
    <row r="2205" spans="1:24">
      <c r="A2205" t="s">
        <v>32</v>
      </c>
      <c r="B2205" t="s">
        <v>5644</v>
      </c>
      <c r="C2205" t="s">
        <v>390</v>
      </c>
      <c r="D2205" t="s">
        <v>391</v>
      </c>
      <c r="E2205" t="s">
        <v>392</v>
      </c>
      <c r="F2205" t="s">
        <v>346</v>
      </c>
      <c r="G2205" t="s">
        <v>273</v>
      </c>
      <c r="H2205" t="s">
        <v>393</v>
      </c>
      <c r="I2205">
        <v>37.75</v>
      </c>
      <c r="J2205">
        <v>-122.75</v>
      </c>
      <c r="K2205">
        <f t="shared" si="339"/>
        <v>10</v>
      </c>
      <c r="L2205">
        <f t="shared" si="337"/>
        <v>1989</v>
      </c>
      <c r="M2205" t="s">
        <v>5645</v>
      </c>
      <c r="N2205" s="153">
        <v>32728</v>
      </c>
      <c r="O2205" s="153">
        <v>32728</v>
      </c>
      <c r="P2205" s="153">
        <v>32728</v>
      </c>
      <c r="Q2205" s="153">
        <v>32728</v>
      </c>
      <c r="R2205" t="s">
        <v>393</v>
      </c>
      <c r="S2205" s="215">
        <f t="shared" si="333"/>
        <v>0</v>
      </c>
      <c r="T2205" s="215">
        <f t="shared" si="334"/>
        <v>0</v>
      </c>
      <c r="U2205">
        <f t="shared" si="338"/>
        <v>0</v>
      </c>
      <c r="V2205"/>
      <c r="W2205" t="s">
        <v>395</v>
      </c>
      <c r="X2205"/>
    </row>
    <row r="2206" spans="1:24">
      <c r="A2206" t="s">
        <v>32</v>
      </c>
      <c r="B2206" t="s">
        <v>5646</v>
      </c>
      <c r="C2206" t="s">
        <v>390</v>
      </c>
      <c r="D2206" t="s">
        <v>391</v>
      </c>
      <c r="E2206" t="s">
        <v>392</v>
      </c>
      <c r="F2206" t="s">
        <v>346</v>
      </c>
      <c r="G2206" t="s">
        <v>273</v>
      </c>
      <c r="H2206" t="s">
        <v>393</v>
      </c>
      <c r="I2206">
        <v>37.75</v>
      </c>
      <c r="J2206">
        <v>-122.75</v>
      </c>
      <c r="K2206">
        <f t="shared" si="339"/>
        <v>10</v>
      </c>
      <c r="L2206">
        <f t="shared" si="337"/>
        <v>1989</v>
      </c>
      <c r="M2206" t="s">
        <v>5647</v>
      </c>
      <c r="N2206" s="153">
        <v>32728</v>
      </c>
      <c r="O2206" s="153">
        <v>32728</v>
      </c>
      <c r="P2206" s="153">
        <v>32728</v>
      </c>
      <c r="Q2206" s="153">
        <v>32728</v>
      </c>
      <c r="R2206" t="s">
        <v>393</v>
      </c>
      <c r="S2206" s="215">
        <f t="shared" si="333"/>
        <v>0</v>
      </c>
      <c r="T2206" s="215">
        <f t="shared" si="334"/>
        <v>0</v>
      </c>
      <c r="U2206">
        <f t="shared" si="338"/>
        <v>0</v>
      </c>
      <c r="V2206"/>
      <c r="W2206" t="s">
        <v>395</v>
      </c>
      <c r="X2206"/>
    </row>
    <row r="2207" spans="1:24">
      <c r="A2207" t="s">
        <v>32</v>
      </c>
      <c r="B2207" t="s">
        <v>5648</v>
      </c>
      <c r="C2207" t="s">
        <v>390</v>
      </c>
      <c r="D2207" t="s">
        <v>391</v>
      </c>
      <c r="E2207" t="s">
        <v>392</v>
      </c>
      <c r="F2207" t="s">
        <v>346</v>
      </c>
      <c r="G2207" t="s">
        <v>273</v>
      </c>
      <c r="H2207" t="s">
        <v>393</v>
      </c>
      <c r="I2207">
        <v>37.75</v>
      </c>
      <c r="J2207">
        <v>-122.75</v>
      </c>
      <c r="K2207">
        <f t="shared" si="339"/>
        <v>10</v>
      </c>
      <c r="L2207">
        <f t="shared" si="337"/>
        <v>1989</v>
      </c>
      <c r="M2207" t="s">
        <v>5649</v>
      </c>
      <c r="N2207" s="153">
        <v>32728</v>
      </c>
      <c r="O2207" s="153">
        <v>32728</v>
      </c>
      <c r="P2207" s="153">
        <v>32728</v>
      </c>
      <c r="Q2207" s="153">
        <v>32728</v>
      </c>
      <c r="R2207" t="s">
        <v>393</v>
      </c>
      <c r="S2207" s="215">
        <f t="shared" ref="S2207:S2270" si="340">(P2207 - O2207)</f>
        <v>0</v>
      </c>
      <c r="T2207" s="215">
        <f t="shared" ref="T2207:T2270" si="341">(Q2207 - N2207)</f>
        <v>0</v>
      </c>
      <c r="U2207">
        <f t="shared" si="338"/>
        <v>0</v>
      </c>
      <c r="V2207"/>
      <c r="W2207" t="s">
        <v>395</v>
      </c>
      <c r="X2207"/>
    </row>
    <row r="2208" spans="1:24">
      <c r="A2208" t="s">
        <v>32</v>
      </c>
      <c r="B2208" t="s">
        <v>5650</v>
      </c>
      <c r="C2208" t="s">
        <v>390</v>
      </c>
      <c r="D2208" t="s">
        <v>391</v>
      </c>
      <c r="E2208" t="s">
        <v>392</v>
      </c>
      <c r="F2208" t="s">
        <v>346</v>
      </c>
      <c r="G2208" t="s">
        <v>273</v>
      </c>
      <c r="H2208" t="s">
        <v>393</v>
      </c>
      <c r="I2208">
        <v>37.75</v>
      </c>
      <c r="J2208">
        <v>-122.75</v>
      </c>
      <c r="K2208">
        <f t="shared" si="339"/>
        <v>10</v>
      </c>
      <c r="L2208">
        <f t="shared" si="337"/>
        <v>1989</v>
      </c>
      <c r="M2208" t="s">
        <v>5651</v>
      </c>
      <c r="N2208" s="153">
        <v>32728</v>
      </c>
      <c r="O2208" s="153">
        <v>32728</v>
      </c>
      <c r="P2208" s="153">
        <v>32728</v>
      </c>
      <c r="Q2208" s="153">
        <v>32728</v>
      </c>
      <c r="R2208" t="s">
        <v>393</v>
      </c>
      <c r="S2208" s="215">
        <f t="shared" si="340"/>
        <v>0</v>
      </c>
      <c r="T2208" s="215">
        <f t="shared" si="341"/>
        <v>0</v>
      </c>
      <c r="U2208">
        <f t="shared" si="338"/>
        <v>0</v>
      </c>
      <c r="V2208"/>
      <c r="W2208" t="s">
        <v>395</v>
      </c>
      <c r="X2208"/>
    </row>
    <row r="2209" spans="1:24">
      <c r="A2209" t="s">
        <v>32</v>
      </c>
      <c r="B2209" t="s">
        <v>5652</v>
      </c>
      <c r="C2209" t="s">
        <v>390</v>
      </c>
      <c r="D2209" t="s">
        <v>391</v>
      </c>
      <c r="E2209" t="s">
        <v>392</v>
      </c>
      <c r="F2209" t="s">
        <v>346</v>
      </c>
      <c r="G2209" t="s">
        <v>273</v>
      </c>
      <c r="H2209" t="s">
        <v>393</v>
      </c>
      <c r="I2209">
        <v>37.75</v>
      </c>
      <c r="J2209">
        <v>-122.75</v>
      </c>
      <c r="K2209">
        <f t="shared" si="339"/>
        <v>10</v>
      </c>
      <c r="L2209">
        <f t="shared" si="337"/>
        <v>1989</v>
      </c>
      <c r="M2209" t="s">
        <v>5653</v>
      </c>
      <c r="N2209" s="153">
        <v>32728</v>
      </c>
      <c r="O2209" s="153">
        <v>32728</v>
      </c>
      <c r="P2209" s="153">
        <v>32728</v>
      </c>
      <c r="Q2209" s="153">
        <v>32728</v>
      </c>
      <c r="R2209" t="s">
        <v>393</v>
      </c>
      <c r="S2209" s="215">
        <f t="shared" si="340"/>
        <v>0</v>
      </c>
      <c r="T2209" s="215">
        <f t="shared" si="341"/>
        <v>0</v>
      </c>
      <c r="U2209">
        <f t="shared" si="338"/>
        <v>0</v>
      </c>
      <c r="V2209"/>
      <c r="W2209" t="s">
        <v>395</v>
      </c>
      <c r="X2209" t="s">
        <v>5654</v>
      </c>
    </row>
    <row r="2210" spans="1:24" s="29" customFormat="1">
      <c r="A2210" t="s">
        <v>32</v>
      </c>
      <c r="B2210" t="s">
        <v>5655</v>
      </c>
      <c r="C2210" t="s">
        <v>398</v>
      </c>
      <c r="D2210" t="s">
        <v>399</v>
      </c>
      <c r="E2210" t="s">
        <v>400</v>
      </c>
      <c r="F2210" t="s">
        <v>401</v>
      </c>
      <c r="G2210" t="s">
        <v>206</v>
      </c>
      <c r="H2210" t="s">
        <v>402</v>
      </c>
      <c r="I2210">
        <v>9.5</v>
      </c>
      <c r="J2210">
        <v>-104.25</v>
      </c>
      <c r="K2210">
        <f t="shared" ref="K2210:K2252" si="342">INT(((180 + J2210)/6) + 1)</f>
        <v>13</v>
      </c>
      <c r="L2210">
        <f t="shared" si="337"/>
        <v>1989</v>
      </c>
      <c r="M2210" t="s">
        <v>5656</v>
      </c>
      <c r="N2210" s="153">
        <v>32846.666666666664</v>
      </c>
      <c r="O2210" s="153">
        <v>32846.756944444445</v>
      </c>
      <c r="P2210" s="153">
        <v>32849.26458333333</v>
      </c>
      <c r="Q2210" s="153">
        <v>32849.333333333336</v>
      </c>
      <c r="R2210" t="s">
        <v>5657</v>
      </c>
      <c r="S2210" s="215">
        <f t="shared" si="340"/>
        <v>2.507638888884685</v>
      </c>
      <c r="T2210" s="215">
        <f t="shared" si="341"/>
        <v>2.6666666666715173</v>
      </c>
      <c r="U2210">
        <f t="shared" ref="U2210:U2273" si="343">((VALUE(S2210)) * 24) * 0.5</f>
        <v>30.09166666661622</v>
      </c>
      <c r="V2210"/>
      <c r="W2210">
        <v>2500</v>
      </c>
      <c r="X2210" t="s">
        <v>5658</v>
      </c>
    </row>
    <row r="2211" spans="1:24" s="29" customFormat="1">
      <c r="A2211" t="s">
        <v>32</v>
      </c>
      <c r="B2211" t="s">
        <v>5659</v>
      </c>
      <c r="C2211" t="s">
        <v>398</v>
      </c>
      <c r="D2211" t="s">
        <v>399</v>
      </c>
      <c r="E2211" t="s">
        <v>400</v>
      </c>
      <c r="F2211" t="s">
        <v>401</v>
      </c>
      <c r="G2211" t="s">
        <v>206</v>
      </c>
      <c r="H2211" t="s">
        <v>402</v>
      </c>
      <c r="I2211">
        <v>9.5</v>
      </c>
      <c r="J2211">
        <v>-104.25</v>
      </c>
      <c r="K2211">
        <f t="shared" si="342"/>
        <v>13</v>
      </c>
      <c r="L2211">
        <f t="shared" si="337"/>
        <v>1989</v>
      </c>
      <c r="M2211" t="s">
        <v>5660</v>
      </c>
      <c r="N2211" s="153">
        <v>32843.375</v>
      </c>
      <c r="O2211" s="153">
        <v>32843.44027777778</v>
      </c>
      <c r="P2211" s="153">
        <v>32846.321527777778</v>
      </c>
      <c r="Q2211" s="153">
        <v>32846.375</v>
      </c>
      <c r="R2211" t="s">
        <v>5657</v>
      </c>
      <c r="S2211" s="215">
        <f t="shared" si="340"/>
        <v>2.8812499999985448</v>
      </c>
      <c r="T2211" s="215">
        <f t="shared" si="341"/>
        <v>3</v>
      </c>
      <c r="U2211">
        <f t="shared" si="343"/>
        <v>34.574999999982538</v>
      </c>
      <c r="V2211"/>
      <c r="W2211">
        <v>2500</v>
      </c>
      <c r="X2211" t="s">
        <v>5661</v>
      </c>
    </row>
    <row r="2212" spans="1:24" s="29" customFormat="1">
      <c r="A2212" t="s">
        <v>32</v>
      </c>
      <c r="B2212" t="s">
        <v>5662</v>
      </c>
      <c r="C2212" t="s">
        <v>398</v>
      </c>
      <c r="D2212" t="s">
        <v>399</v>
      </c>
      <c r="E2212" t="s">
        <v>400</v>
      </c>
      <c r="F2212" t="s">
        <v>401</v>
      </c>
      <c r="G2212" t="s">
        <v>206</v>
      </c>
      <c r="H2212" t="s">
        <v>402</v>
      </c>
      <c r="I2212">
        <v>9.5</v>
      </c>
      <c r="J2212">
        <v>-104.25</v>
      </c>
      <c r="K2212">
        <f t="shared" si="342"/>
        <v>13</v>
      </c>
      <c r="L2212">
        <f t="shared" si="337"/>
        <v>1989</v>
      </c>
      <c r="M2212" t="s">
        <v>5663</v>
      </c>
      <c r="N2212" s="153">
        <v>32839.666666666664</v>
      </c>
      <c r="O2212" s="153">
        <v>32839.74722222222</v>
      </c>
      <c r="P2212" s="153">
        <v>32843.142361111109</v>
      </c>
      <c r="Q2212" s="153">
        <v>32843.208333333336</v>
      </c>
      <c r="R2212" t="s">
        <v>5657</v>
      </c>
      <c r="S2212" s="215">
        <f t="shared" si="340"/>
        <v>3.3951388888890506</v>
      </c>
      <c r="T2212" s="215">
        <f t="shared" si="341"/>
        <v>3.5416666666715173</v>
      </c>
      <c r="U2212">
        <f t="shared" si="343"/>
        <v>40.741666666668607</v>
      </c>
      <c r="V2212"/>
      <c r="W2212">
        <v>2500</v>
      </c>
      <c r="X2212" t="s">
        <v>5661</v>
      </c>
    </row>
    <row r="2213" spans="1:24" s="29" customFormat="1">
      <c r="A2213" t="s">
        <v>32</v>
      </c>
      <c r="B2213" t="s">
        <v>5664</v>
      </c>
      <c r="C2213" t="s">
        <v>398</v>
      </c>
      <c r="D2213" t="s">
        <v>399</v>
      </c>
      <c r="E2213" t="s">
        <v>400</v>
      </c>
      <c r="F2213" t="s">
        <v>401</v>
      </c>
      <c r="G2213" t="s">
        <v>206</v>
      </c>
      <c r="H2213" t="s">
        <v>402</v>
      </c>
      <c r="I2213">
        <v>9.5</v>
      </c>
      <c r="J2213">
        <v>-104.25</v>
      </c>
      <c r="K2213">
        <f t="shared" si="342"/>
        <v>13</v>
      </c>
      <c r="L2213">
        <f t="shared" si="337"/>
        <v>1989</v>
      </c>
      <c r="M2213" t="s">
        <v>5665</v>
      </c>
      <c r="N2213" s="153">
        <v>32837.875</v>
      </c>
      <c r="O2213" s="153">
        <v>32837.984722222223</v>
      </c>
      <c r="P2213" s="153">
        <v>32839.224999999999</v>
      </c>
      <c r="Q2213" s="153">
        <v>32839.291666666664</v>
      </c>
      <c r="R2213" t="s">
        <v>5657</v>
      </c>
      <c r="S2213" s="215">
        <f t="shared" si="340"/>
        <v>1.2402777777751908</v>
      </c>
      <c r="T2213" s="215">
        <f t="shared" si="341"/>
        <v>1.4166666666642413</v>
      </c>
      <c r="U2213">
        <f t="shared" si="343"/>
        <v>14.883333333302289</v>
      </c>
      <c r="V2213"/>
      <c r="W2213">
        <v>2500</v>
      </c>
      <c r="X2213" t="s">
        <v>5661</v>
      </c>
    </row>
    <row r="2214" spans="1:24" s="29" customFormat="1">
      <c r="A2214" t="s">
        <v>32</v>
      </c>
      <c r="B2214" t="s">
        <v>5666</v>
      </c>
      <c r="C2214" t="s">
        <v>398</v>
      </c>
      <c r="D2214" t="s">
        <v>399</v>
      </c>
      <c r="E2214" t="s">
        <v>400</v>
      </c>
      <c r="F2214" t="s">
        <v>401</v>
      </c>
      <c r="G2214" t="s">
        <v>206</v>
      </c>
      <c r="H2214" t="s">
        <v>402</v>
      </c>
      <c r="I2214">
        <v>9.5</v>
      </c>
      <c r="J2214">
        <v>-104.25</v>
      </c>
      <c r="K2214">
        <f t="shared" si="342"/>
        <v>13</v>
      </c>
      <c r="L2214">
        <f t="shared" si="337"/>
        <v>1989</v>
      </c>
      <c r="M2214" t="s">
        <v>5667</v>
      </c>
      <c r="N2214" s="153">
        <v>32835.770833333336</v>
      </c>
      <c r="O2214" s="153">
        <v>32835.822916666664</v>
      </c>
      <c r="P2214" s="153">
        <v>32837.37222222222</v>
      </c>
      <c r="Q2214" s="153">
        <v>32837.4375</v>
      </c>
      <c r="R2214" t="s">
        <v>5657</v>
      </c>
      <c r="S2214" s="215">
        <f t="shared" si="340"/>
        <v>1.5493055555562023</v>
      </c>
      <c r="T2214" s="215">
        <f t="shared" si="341"/>
        <v>1.6666666666642413</v>
      </c>
      <c r="U2214">
        <f t="shared" si="343"/>
        <v>18.591666666674428</v>
      </c>
      <c r="V2214"/>
      <c r="W2214">
        <v>2500</v>
      </c>
      <c r="X2214" t="s">
        <v>5661</v>
      </c>
    </row>
    <row r="2215" spans="1:24" s="29" customFormat="1">
      <c r="A2215" t="s">
        <v>32</v>
      </c>
      <c r="B2215" t="s">
        <v>5668</v>
      </c>
      <c r="C2215" t="s">
        <v>398</v>
      </c>
      <c r="D2215" t="s">
        <v>399</v>
      </c>
      <c r="E2215" t="s">
        <v>400</v>
      </c>
      <c r="F2215" t="s">
        <v>401</v>
      </c>
      <c r="G2215" t="s">
        <v>206</v>
      </c>
      <c r="H2215" t="s">
        <v>402</v>
      </c>
      <c r="I2215">
        <v>9.5</v>
      </c>
      <c r="J2215">
        <v>-104.25</v>
      </c>
      <c r="K2215">
        <f t="shared" si="342"/>
        <v>13</v>
      </c>
      <c r="L2215">
        <f t="shared" si="337"/>
        <v>1989</v>
      </c>
      <c r="M2215" t="s">
        <v>5669</v>
      </c>
      <c r="N2215" s="153">
        <v>32832.5625</v>
      </c>
      <c r="O2215" s="153">
        <v>32832.620833333334</v>
      </c>
      <c r="P2215" s="153">
        <v>32832.822916666664</v>
      </c>
      <c r="Q2215" s="153">
        <v>32834.875</v>
      </c>
      <c r="R2215" t="s">
        <v>5657</v>
      </c>
      <c r="S2215" s="215">
        <f t="shared" si="340"/>
        <v>0.20208333332993789</v>
      </c>
      <c r="T2215" s="215">
        <f t="shared" si="341"/>
        <v>2.3125</v>
      </c>
      <c r="U2215">
        <f t="shared" si="343"/>
        <v>2.4249999999592546</v>
      </c>
      <c r="V2215"/>
      <c r="W2215">
        <v>2500</v>
      </c>
      <c r="X2215" t="s">
        <v>5661</v>
      </c>
    </row>
    <row r="2216" spans="1:24" s="29" customFormat="1">
      <c r="A2216" t="s">
        <v>32</v>
      </c>
      <c r="B2216" t="s">
        <v>5670</v>
      </c>
      <c r="C2216" t="s">
        <v>398</v>
      </c>
      <c r="D2216" t="s">
        <v>399</v>
      </c>
      <c r="E2216" t="s">
        <v>400</v>
      </c>
      <c r="F2216" t="s">
        <v>401</v>
      </c>
      <c r="G2216" t="s">
        <v>206</v>
      </c>
      <c r="H2216" t="s">
        <v>402</v>
      </c>
      <c r="I2216">
        <v>9.5</v>
      </c>
      <c r="J2216">
        <v>-104.25</v>
      </c>
      <c r="K2216">
        <f t="shared" si="342"/>
        <v>13</v>
      </c>
      <c r="L2216">
        <f t="shared" si="337"/>
        <v>1989</v>
      </c>
      <c r="M2216" t="s">
        <v>5671</v>
      </c>
      <c r="N2216" s="153">
        <v>32829.041666666664</v>
      </c>
      <c r="O2216" s="153">
        <v>32829.098611111112</v>
      </c>
      <c r="P2216" s="153">
        <v>32831.956944444442</v>
      </c>
      <c r="Q2216" s="153">
        <v>32832</v>
      </c>
      <c r="R2216" t="s">
        <v>5657</v>
      </c>
      <c r="S2216" s="215">
        <f t="shared" si="340"/>
        <v>2.8583333333299379</v>
      </c>
      <c r="T2216" s="215">
        <f t="shared" si="341"/>
        <v>2.9583333333357587</v>
      </c>
      <c r="U2216">
        <f t="shared" si="343"/>
        <v>34.299999999959255</v>
      </c>
      <c r="V2216"/>
      <c r="W2216">
        <v>2500</v>
      </c>
      <c r="X2216" t="s">
        <v>5661</v>
      </c>
    </row>
    <row r="2217" spans="1:24" s="29" customFormat="1">
      <c r="A2217" t="s">
        <v>32</v>
      </c>
      <c r="B2217" t="s">
        <v>5672</v>
      </c>
      <c r="C2217" t="s">
        <v>398</v>
      </c>
      <c r="D2217" t="s">
        <v>399</v>
      </c>
      <c r="E2217" t="s">
        <v>400</v>
      </c>
      <c r="F2217" t="s">
        <v>401</v>
      </c>
      <c r="G2217" t="s">
        <v>206</v>
      </c>
      <c r="H2217" t="s">
        <v>402</v>
      </c>
      <c r="I2217">
        <v>9.5</v>
      </c>
      <c r="J2217">
        <v>-104.25</v>
      </c>
      <c r="K2217">
        <f t="shared" si="342"/>
        <v>13</v>
      </c>
      <c r="L2217">
        <f t="shared" si="337"/>
        <v>1989</v>
      </c>
      <c r="M2217" t="s">
        <v>5673</v>
      </c>
      <c r="N2217" s="153">
        <v>32828.010416666664</v>
      </c>
      <c r="O2217" s="153">
        <v>32828.072916666664</v>
      </c>
      <c r="P2217" s="153">
        <v>32828.252083333333</v>
      </c>
      <c r="Q2217" s="153">
        <v>32828.333333333336</v>
      </c>
      <c r="R2217" t="s">
        <v>5657</v>
      </c>
      <c r="S2217" s="215">
        <f t="shared" si="340"/>
        <v>0.17916666666860692</v>
      </c>
      <c r="T2217" s="215">
        <f t="shared" si="341"/>
        <v>0.32291666667151731</v>
      </c>
      <c r="U2217">
        <f t="shared" si="343"/>
        <v>2.1500000000232831</v>
      </c>
      <c r="V2217"/>
      <c r="W2217">
        <v>2500</v>
      </c>
      <c r="X2217" t="s">
        <v>5674</v>
      </c>
    </row>
    <row r="2218" spans="1:24" s="29" customFormat="1">
      <c r="A2218" t="s">
        <v>32</v>
      </c>
      <c r="B2218" t="s">
        <v>5675</v>
      </c>
      <c r="C2218" t="s">
        <v>387</v>
      </c>
      <c r="D2218" t="s">
        <v>382</v>
      </c>
      <c r="E2218" t="s">
        <v>388</v>
      </c>
      <c r="F2218" t="s">
        <v>195</v>
      </c>
      <c r="G2218" t="s">
        <v>166</v>
      </c>
      <c r="H2218" t="s">
        <v>389</v>
      </c>
      <c r="I2218">
        <v>48.166666666666664</v>
      </c>
      <c r="J2218">
        <v>-16.166666666666668</v>
      </c>
      <c r="K2218">
        <f t="shared" si="342"/>
        <v>28</v>
      </c>
      <c r="L2218">
        <f t="shared" si="337"/>
        <v>1989</v>
      </c>
      <c r="M2218" t="s">
        <v>5676</v>
      </c>
      <c r="N2218" s="153">
        <v>32670.590277777777</v>
      </c>
      <c r="O2218" s="153">
        <v>32670.6875</v>
      </c>
      <c r="P2218" s="153">
        <v>32670.820138888888</v>
      </c>
      <c r="Q2218" s="153">
        <v>32670.920138888891</v>
      </c>
      <c r="R2218" t="s">
        <v>5677</v>
      </c>
      <c r="S2218" s="215">
        <f t="shared" si="340"/>
        <v>0.13263888888832298</v>
      </c>
      <c r="T2218" s="215">
        <f t="shared" si="341"/>
        <v>0.32986111111313221</v>
      </c>
      <c r="U2218">
        <f t="shared" si="343"/>
        <v>1.5916666666598758</v>
      </c>
      <c r="V2218"/>
      <c r="W2218">
        <v>4800</v>
      </c>
      <c r="X2218" t="s">
        <v>5678</v>
      </c>
    </row>
    <row r="2219" spans="1:24" s="29" customFormat="1">
      <c r="A2219" t="s">
        <v>32</v>
      </c>
      <c r="B2219" t="s">
        <v>5679</v>
      </c>
      <c r="C2219" t="s">
        <v>387</v>
      </c>
      <c r="D2219" t="s">
        <v>382</v>
      </c>
      <c r="E2219" t="s">
        <v>388</v>
      </c>
      <c r="F2219" t="s">
        <v>195</v>
      </c>
      <c r="G2219" t="s">
        <v>166</v>
      </c>
      <c r="H2219" t="s">
        <v>389</v>
      </c>
      <c r="I2219">
        <v>48.166666666666664</v>
      </c>
      <c r="J2219">
        <v>-16.166666666666668</v>
      </c>
      <c r="K2219">
        <f t="shared" si="342"/>
        <v>28</v>
      </c>
      <c r="L2219">
        <f t="shared" si="337"/>
        <v>1989</v>
      </c>
      <c r="M2219" t="s">
        <v>5680</v>
      </c>
      <c r="N2219" s="153">
        <v>32668.642361111109</v>
      </c>
      <c r="O2219" s="153">
        <v>32668.729166666668</v>
      </c>
      <c r="P2219" s="153">
        <v>32668.986111111109</v>
      </c>
      <c r="Q2219" s="153">
        <v>32669.076388888891</v>
      </c>
      <c r="R2219" t="s">
        <v>5677</v>
      </c>
      <c r="S2219" s="215">
        <f t="shared" si="340"/>
        <v>0.25694444444161491</v>
      </c>
      <c r="T2219" s="215">
        <f t="shared" si="341"/>
        <v>0.43402777778101154</v>
      </c>
      <c r="U2219">
        <f t="shared" si="343"/>
        <v>3.0833333332993789</v>
      </c>
      <c r="V2219"/>
      <c r="W2219">
        <v>4800</v>
      </c>
      <c r="X2219" t="s">
        <v>5678</v>
      </c>
    </row>
    <row r="2220" spans="1:24" s="29" customFormat="1">
      <c r="A2220" t="s">
        <v>32</v>
      </c>
      <c r="B2220" t="s">
        <v>5681</v>
      </c>
      <c r="C2220" t="s">
        <v>387</v>
      </c>
      <c r="D2220" t="s">
        <v>382</v>
      </c>
      <c r="E2220" t="s">
        <v>388</v>
      </c>
      <c r="F2220" t="s">
        <v>195</v>
      </c>
      <c r="G2220" t="s">
        <v>166</v>
      </c>
      <c r="H2220" t="s">
        <v>389</v>
      </c>
      <c r="I2220">
        <v>48.166666666666664</v>
      </c>
      <c r="J2220">
        <v>-16.166666666666668</v>
      </c>
      <c r="K2220">
        <f t="shared" si="342"/>
        <v>28</v>
      </c>
      <c r="L2220">
        <f t="shared" si="337"/>
        <v>1989</v>
      </c>
      <c r="M2220" t="s">
        <v>5682</v>
      </c>
      <c r="N2220" s="153">
        <v>32668.400000000001</v>
      </c>
      <c r="O2220" s="153">
        <v>32668.400000000001</v>
      </c>
      <c r="P2220" s="153">
        <v>32668.400000000001</v>
      </c>
      <c r="Q2220" s="153">
        <v>32668.574305555554</v>
      </c>
      <c r="R2220" t="s">
        <v>5677</v>
      </c>
      <c r="S2220" s="215">
        <f t="shared" si="340"/>
        <v>0</v>
      </c>
      <c r="T2220" s="215">
        <f t="shared" si="341"/>
        <v>0.17430555555256433</v>
      </c>
      <c r="U2220">
        <f t="shared" si="343"/>
        <v>0</v>
      </c>
      <c r="V2220"/>
      <c r="W2220">
        <v>4800</v>
      </c>
      <c r="X2220" t="s">
        <v>5683</v>
      </c>
    </row>
    <row r="2221" spans="1:24" s="29" customFormat="1">
      <c r="A2221" t="s">
        <v>32</v>
      </c>
      <c r="B2221" t="s">
        <v>5684</v>
      </c>
      <c r="C2221" t="s">
        <v>387</v>
      </c>
      <c r="D2221" t="s">
        <v>382</v>
      </c>
      <c r="E2221" t="s">
        <v>388</v>
      </c>
      <c r="F2221" t="s">
        <v>195</v>
      </c>
      <c r="G2221" t="s">
        <v>166</v>
      </c>
      <c r="H2221" t="s">
        <v>389</v>
      </c>
      <c r="I2221">
        <v>48.166666666666664</v>
      </c>
      <c r="J2221">
        <v>-16.166666666666668</v>
      </c>
      <c r="K2221">
        <f t="shared" si="342"/>
        <v>28</v>
      </c>
      <c r="L2221">
        <f t="shared" si="337"/>
        <v>1989</v>
      </c>
      <c r="M2221" t="s">
        <v>5685</v>
      </c>
      <c r="N2221" s="153">
        <v>32664.572916666668</v>
      </c>
      <c r="O2221" s="153">
        <v>32664.659722222223</v>
      </c>
      <c r="P2221" s="153">
        <v>32667.729166666668</v>
      </c>
      <c r="Q2221" s="153">
        <v>32667.822916666668</v>
      </c>
      <c r="R2221" t="s">
        <v>5677</v>
      </c>
      <c r="S2221" s="215">
        <f t="shared" si="340"/>
        <v>3.0694444444452529</v>
      </c>
      <c r="T2221" s="215">
        <f t="shared" si="341"/>
        <v>3.25</v>
      </c>
      <c r="U2221">
        <f t="shared" si="343"/>
        <v>36.833333333343035</v>
      </c>
      <c r="V2221"/>
      <c r="W2221">
        <v>4800</v>
      </c>
      <c r="X2221" t="s">
        <v>5686</v>
      </c>
    </row>
    <row r="2222" spans="1:24" s="29" customFormat="1">
      <c r="A2222" t="s">
        <v>32</v>
      </c>
      <c r="B2222" t="s">
        <v>5687</v>
      </c>
      <c r="C2222" t="s">
        <v>387</v>
      </c>
      <c r="D2222" t="s">
        <v>382</v>
      </c>
      <c r="E2222" t="s">
        <v>388</v>
      </c>
      <c r="F2222" t="s">
        <v>195</v>
      </c>
      <c r="G2222" t="s">
        <v>166</v>
      </c>
      <c r="H2222" t="s">
        <v>389</v>
      </c>
      <c r="I2222">
        <v>48.166666666666664</v>
      </c>
      <c r="J2222">
        <v>-16.166666666666668</v>
      </c>
      <c r="K2222">
        <f t="shared" si="342"/>
        <v>28</v>
      </c>
      <c r="L2222">
        <f t="shared" si="337"/>
        <v>1989</v>
      </c>
      <c r="M2222" t="s">
        <v>5688</v>
      </c>
      <c r="N2222" s="153">
        <v>32662.229166666668</v>
      </c>
      <c r="O2222" s="153">
        <v>32662.319444444445</v>
      </c>
      <c r="P2222" s="153">
        <v>32663.895833333332</v>
      </c>
      <c r="Q2222" s="153">
        <v>32664.007638888888</v>
      </c>
      <c r="R2222" t="s">
        <v>5677</v>
      </c>
      <c r="S2222" s="215">
        <f t="shared" si="340"/>
        <v>1.5763888888868678</v>
      </c>
      <c r="T2222" s="215">
        <f t="shared" si="341"/>
        <v>1.7784722222204437</v>
      </c>
      <c r="U2222">
        <f t="shared" si="343"/>
        <v>18.916666666642413</v>
      </c>
      <c r="V2222"/>
      <c r="W2222">
        <v>4800</v>
      </c>
      <c r="X2222" t="s">
        <v>5689</v>
      </c>
    </row>
    <row r="2223" spans="1:24" s="29" customFormat="1">
      <c r="A2223" t="s">
        <v>32</v>
      </c>
      <c r="B2223" t="s">
        <v>5690</v>
      </c>
      <c r="C2223" t="s">
        <v>387</v>
      </c>
      <c r="D2223" t="s">
        <v>382</v>
      </c>
      <c r="E2223" t="s">
        <v>388</v>
      </c>
      <c r="F2223" t="s">
        <v>195</v>
      </c>
      <c r="G2223" t="s">
        <v>166</v>
      </c>
      <c r="H2223" t="s">
        <v>389</v>
      </c>
      <c r="I2223">
        <v>48.166666666666664</v>
      </c>
      <c r="J2223">
        <v>-16.166666666666668</v>
      </c>
      <c r="K2223">
        <f t="shared" si="342"/>
        <v>28</v>
      </c>
      <c r="L2223">
        <f t="shared" si="337"/>
        <v>1989</v>
      </c>
      <c r="M2223" t="s">
        <v>5691</v>
      </c>
      <c r="N2223" s="153">
        <v>32660.209027777779</v>
      </c>
      <c r="O2223" s="153">
        <v>32660.284722222223</v>
      </c>
      <c r="P2223" s="153">
        <v>32661.625</v>
      </c>
      <c r="Q2223" s="153">
        <v>32661.702777777777</v>
      </c>
      <c r="R2223" t="s">
        <v>5677</v>
      </c>
      <c r="S2223" s="215">
        <f t="shared" si="340"/>
        <v>1.3402777777773736</v>
      </c>
      <c r="T2223" s="215">
        <f t="shared" si="341"/>
        <v>1.4937499999978172</v>
      </c>
      <c r="U2223">
        <f t="shared" si="343"/>
        <v>16.083333333328483</v>
      </c>
      <c r="V2223"/>
      <c r="W2223">
        <v>4800</v>
      </c>
      <c r="X2223" t="s">
        <v>5689</v>
      </c>
    </row>
    <row r="2224" spans="1:24" s="29" customFormat="1">
      <c r="A2224" t="s">
        <v>32</v>
      </c>
      <c r="B2224" t="s">
        <v>5692</v>
      </c>
      <c r="C2224" t="s">
        <v>387</v>
      </c>
      <c r="D2224" t="s">
        <v>382</v>
      </c>
      <c r="E2224" t="s">
        <v>388</v>
      </c>
      <c r="F2224" t="s">
        <v>195</v>
      </c>
      <c r="G2224" t="s">
        <v>166</v>
      </c>
      <c r="H2224" t="s">
        <v>389</v>
      </c>
      <c r="I2224">
        <v>48.166666666666664</v>
      </c>
      <c r="J2224">
        <v>-16.166666666666668</v>
      </c>
      <c r="K2224">
        <f t="shared" si="342"/>
        <v>28</v>
      </c>
      <c r="L2224">
        <f t="shared" si="337"/>
        <v>1989</v>
      </c>
      <c r="M2224" t="s">
        <v>5693</v>
      </c>
      <c r="N2224" s="153">
        <v>32658.208333333332</v>
      </c>
      <c r="O2224" s="153">
        <v>32658.302083333332</v>
      </c>
      <c r="P2224" s="153">
        <v>32659.555555555555</v>
      </c>
      <c r="Q2224" s="153">
        <v>32659.659722222223</v>
      </c>
      <c r="R2224" t="s">
        <v>5677</v>
      </c>
      <c r="S2224" s="215">
        <f t="shared" si="340"/>
        <v>1.2534722222226264</v>
      </c>
      <c r="T2224" s="215">
        <f t="shared" si="341"/>
        <v>1.4513888888905058</v>
      </c>
      <c r="U2224">
        <f t="shared" si="343"/>
        <v>15.041666666671517</v>
      </c>
      <c r="V2224"/>
      <c r="W2224">
        <v>4800</v>
      </c>
      <c r="X2224" t="s">
        <v>5689</v>
      </c>
    </row>
    <row r="2225" spans="1:24" s="29" customFormat="1">
      <c r="A2225" t="s">
        <v>32</v>
      </c>
      <c r="B2225" t="s">
        <v>5694</v>
      </c>
      <c r="C2225" t="s">
        <v>387</v>
      </c>
      <c r="D2225" t="s">
        <v>382</v>
      </c>
      <c r="E2225" t="s">
        <v>388</v>
      </c>
      <c r="F2225" t="s">
        <v>195</v>
      </c>
      <c r="G2225" t="s">
        <v>166</v>
      </c>
      <c r="H2225" t="s">
        <v>389</v>
      </c>
      <c r="I2225">
        <v>48.166666666666664</v>
      </c>
      <c r="J2225">
        <v>-16.166666666666668</v>
      </c>
      <c r="K2225">
        <f t="shared" si="342"/>
        <v>28</v>
      </c>
      <c r="L2225">
        <f t="shared" si="337"/>
        <v>1989</v>
      </c>
      <c r="M2225" t="s">
        <v>5695</v>
      </c>
      <c r="N2225" s="153">
        <v>32657.742361111112</v>
      </c>
      <c r="O2225" s="153">
        <v>32657.742361111112</v>
      </c>
      <c r="P2225" s="153">
        <v>32657.742361111112</v>
      </c>
      <c r="Q2225" s="153">
        <v>32658</v>
      </c>
      <c r="R2225" t="s">
        <v>5677</v>
      </c>
      <c r="S2225" s="215">
        <f t="shared" si="340"/>
        <v>0</v>
      </c>
      <c r="T2225" s="215">
        <f t="shared" si="341"/>
        <v>0.25763888888832298</v>
      </c>
      <c r="U2225">
        <f t="shared" si="343"/>
        <v>0</v>
      </c>
      <c r="V2225"/>
      <c r="W2225">
        <v>4800</v>
      </c>
      <c r="X2225" t="s">
        <v>5689</v>
      </c>
    </row>
    <row r="2226" spans="1:24" s="29" customFormat="1">
      <c r="A2226" t="s">
        <v>32</v>
      </c>
      <c r="B2226" t="s">
        <v>5696</v>
      </c>
      <c r="C2226" t="s">
        <v>368</v>
      </c>
      <c r="D2226" t="s">
        <v>358</v>
      </c>
      <c r="E2226" t="s">
        <v>369</v>
      </c>
      <c r="F2226" t="s">
        <v>195</v>
      </c>
      <c r="G2226" t="s">
        <v>166</v>
      </c>
      <c r="H2226" t="s">
        <v>370</v>
      </c>
      <c r="I2226">
        <v>48.166666666666664</v>
      </c>
      <c r="J2226">
        <v>-16.166666666666668</v>
      </c>
      <c r="K2226">
        <f t="shared" si="342"/>
        <v>28</v>
      </c>
      <c r="L2226">
        <f t="shared" si="337"/>
        <v>1988</v>
      </c>
      <c r="M2226" t="s">
        <v>5697</v>
      </c>
      <c r="N2226" s="153">
        <v>32343.784722222223</v>
      </c>
      <c r="O2226" s="153">
        <v>32343.879861111112</v>
      </c>
      <c r="P2226" s="153">
        <v>32345.125694444443</v>
      </c>
      <c r="Q2226" s="153">
        <v>32345.208333333332</v>
      </c>
      <c r="R2226" t="s">
        <v>5698</v>
      </c>
      <c r="S2226" s="215">
        <f t="shared" si="340"/>
        <v>1.2458333333306655</v>
      </c>
      <c r="T2226" s="215">
        <f t="shared" si="341"/>
        <v>1.4236111111094942</v>
      </c>
      <c r="U2226">
        <f t="shared" si="343"/>
        <v>14.949999999967986</v>
      </c>
      <c r="V2226"/>
      <c r="W2226">
        <v>4900</v>
      </c>
      <c r="X2226" t="s">
        <v>5699</v>
      </c>
    </row>
    <row r="2227" spans="1:24" s="29" customFormat="1">
      <c r="A2227" t="s">
        <v>32</v>
      </c>
      <c r="B2227" t="s">
        <v>5700</v>
      </c>
      <c r="C2227" t="s">
        <v>368</v>
      </c>
      <c r="D2227" t="s">
        <v>358</v>
      </c>
      <c r="E2227" t="s">
        <v>369</v>
      </c>
      <c r="F2227" t="s">
        <v>195</v>
      </c>
      <c r="G2227" t="s">
        <v>166</v>
      </c>
      <c r="H2227" t="s">
        <v>370</v>
      </c>
      <c r="I2227">
        <v>48.166666666666664</v>
      </c>
      <c r="J2227">
        <v>-16.166666666666668</v>
      </c>
      <c r="K2227">
        <f t="shared" si="342"/>
        <v>28</v>
      </c>
      <c r="L2227">
        <f t="shared" si="337"/>
        <v>1988</v>
      </c>
      <c r="M2227" t="s">
        <v>5701</v>
      </c>
      <c r="N2227" s="153">
        <v>32340.472222222223</v>
      </c>
      <c r="O2227" s="153">
        <v>32340.559027777777</v>
      </c>
      <c r="P2227" s="153">
        <v>32343.442361111112</v>
      </c>
      <c r="Q2227" s="153">
        <v>32343.5625</v>
      </c>
      <c r="R2227" t="s">
        <v>5698</v>
      </c>
      <c r="S2227" s="215">
        <f t="shared" si="340"/>
        <v>2.8833333333350311</v>
      </c>
      <c r="T2227" s="215">
        <f t="shared" si="341"/>
        <v>3.0902777777773736</v>
      </c>
      <c r="U2227">
        <f t="shared" si="343"/>
        <v>34.600000000020373</v>
      </c>
      <c r="V2227"/>
      <c r="W2227">
        <v>4900</v>
      </c>
      <c r="X2227" t="s">
        <v>5699</v>
      </c>
    </row>
    <row r="2228" spans="1:24" s="29" customFormat="1">
      <c r="A2228" t="s">
        <v>32</v>
      </c>
      <c r="B2228" t="s">
        <v>5702</v>
      </c>
      <c r="C2228" t="s">
        <v>368</v>
      </c>
      <c r="D2228" t="s">
        <v>358</v>
      </c>
      <c r="E2228" t="s">
        <v>369</v>
      </c>
      <c r="F2228" t="s">
        <v>195</v>
      </c>
      <c r="G2228" t="s">
        <v>166</v>
      </c>
      <c r="H2228" t="s">
        <v>370</v>
      </c>
      <c r="I2228">
        <v>48.166666666666664</v>
      </c>
      <c r="J2228">
        <v>-16.166666666666668</v>
      </c>
      <c r="K2228">
        <f t="shared" si="342"/>
        <v>28</v>
      </c>
      <c r="L2228">
        <f t="shared" si="337"/>
        <v>1988</v>
      </c>
      <c r="M2228" t="s">
        <v>5703</v>
      </c>
      <c r="N2228" s="153">
        <v>32335.986805555556</v>
      </c>
      <c r="O2228" s="153">
        <v>32336.129861111112</v>
      </c>
      <c r="P2228" s="153">
        <v>32339.795138888891</v>
      </c>
      <c r="Q2228" s="153">
        <v>32339.959722222222</v>
      </c>
      <c r="R2228" t="s">
        <v>5698</v>
      </c>
      <c r="S2228" s="215">
        <f t="shared" si="340"/>
        <v>3.6652777777781012</v>
      </c>
      <c r="T2228" s="215">
        <f t="shared" si="341"/>
        <v>3.9729166666656965</v>
      </c>
      <c r="U2228">
        <f t="shared" si="343"/>
        <v>43.983333333337214</v>
      </c>
      <c r="V2228"/>
      <c r="W2228">
        <v>4900</v>
      </c>
      <c r="X2228" t="s">
        <v>5699</v>
      </c>
    </row>
    <row r="2229" spans="1:24" s="29" customFormat="1">
      <c r="A2229" t="s">
        <v>32</v>
      </c>
      <c r="B2229" t="s">
        <v>5704</v>
      </c>
      <c r="C2229" t="s">
        <v>364</v>
      </c>
      <c r="D2229" t="s">
        <v>358</v>
      </c>
      <c r="E2229" t="s">
        <v>365</v>
      </c>
      <c r="F2229" t="s">
        <v>195</v>
      </c>
      <c r="G2229" t="s">
        <v>366</v>
      </c>
      <c r="H2229" t="s">
        <v>384</v>
      </c>
      <c r="I2229">
        <v>38.29</v>
      </c>
      <c r="J2229">
        <v>11.133333333333333</v>
      </c>
      <c r="K2229">
        <f t="shared" si="342"/>
        <v>32</v>
      </c>
      <c r="L2229">
        <f t="shared" si="337"/>
        <v>1988</v>
      </c>
      <c r="M2229" t="s">
        <v>5705</v>
      </c>
      <c r="N2229" s="153">
        <v>32308.618055555555</v>
      </c>
      <c r="O2229" s="153">
        <v>32308.643055555556</v>
      </c>
      <c r="P2229" s="153">
        <v>32308.775694444445</v>
      </c>
      <c r="Q2229" s="153">
        <v>32308.795138888891</v>
      </c>
      <c r="R2229" t="s">
        <v>5698</v>
      </c>
      <c r="S2229" s="215">
        <f t="shared" si="340"/>
        <v>0.13263888888832298</v>
      </c>
      <c r="T2229" s="215">
        <f t="shared" si="341"/>
        <v>0.17708333333575865</v>
      </c>
      <c r="U2229">
        <f t="shared" si="343"/>
        <v>1.5916666666598758</v>
      </c>
      <c r="V2229"/>
      <c r="W2229">
        <v>1800</v>
      </c>
      <c r="X2229" t="s">
        <v>5706</v>
      </c>
    </row>
    <row r="2230" spans="1:24" s="29" customFormat="1">
      <c r="A2230" t="s">
        <v>32</v>
      </c>
      <c r="B2230" t="s">
        <v>5707</v>
      </c>
      <c r="C2230" t="s">
        <v>364</v>
      </c>
      <c r="D2230" t="s">
        <v>358</v>
      </c>
      <c r="E2230" t="s">
        <v>365</v>
      </c>
      <c r="F2230" t="s">
        <v>195</v>
      </c>
      <c r="G2230" t="s">
        <v>366</v>
      </c>
      <c r="H2230" t="s">
        <v>384</v>
      </c>
      <c r="I2230">
        <v>38.29</v>
      </c>
      <c r="J2230">
        <v>11.133333333333333</v>
      </c>
      <c r="K2230">
        <f t="shared" si="342"/>
        <v>32</v>
      </c>
      <c r="L2230">
        <f t="shared" si="337"/>
        <v>1988</v>
      </c>
      <c r="M2230" t="s">
        <v>5708</v>
      </c>
      <c r="N2230" s="153">
        <v>32305.893055555556</v>
      </c>
      <c r="O2230" s="153">
        <v>32305.941666666666</v>
      </c>
      <c r="P2230" s="153">
        <v>32308.565972222223</v>
      </c>
      <c r="Q2230" s="153">
        <v>32308.583333333332</v>
      </c>
      <c r="R2230" t="s">
        <v>5698</v>
      </c>
      <c r="S2230" s="215">
        <f t="shared" si="340"/>
        <v>2.6243055555569299</v>
      </c>
      <c r="T2230" s="215">
        <f t="shared" si="341"/>
        <v>2.6902777777759184</v>
      </c>
      <c r="U2230">
        <f t="shared" si="343"/>
        <v>31.491666666683159</v>
      </c>
      <c r="V2230"/>
      <c r="W2230">
        <v>1800</v>
      </c>
      <c r="X2230" t="s">
        <v>5706</v>
      </c>
    </row>
    <row r="2231" spans="1:24" s="29" customFormat="1">
      <c r="A2231" t="s">
        <v>32</v>
      </c>
      <c r="B2231" t="s">
        <v>5709</v>
      </c>
      <c r="C2231" t="s">
        <v>364</v>
      </c>
      <c r="D2231" t="s">
        <v>358</v>
      </c>
      <c r="E2231" t="s">
        <v>365</v>
      </c>
      <c r="F2231" t="s">
        <v>195</v>
      </c>
      <c r="G2231" t="s">
        <v>366</v>
      </c>
      <c r="H2231" t="s">
        <v>384</v>
      </c>
      <c r="I2231">
        <v>38.29</v>
      </c>
      <c r="J2231">
        <v>11.133333333333333</v>
      </c>
      <c r="K2231">
        <f t="shared" si="342"/>
        <v>32</v>
      </c>
      <c r="L2231">
        <f t="shared" si="337"/>
        <v>1988</v>
      </c>
      <c r="M2231" t="s">
        <v>5710</v>
      </c>
      <c r="N2231" s="153">
        <v>32304.424305555556</v>
      </c>
      <c r="O2231" s="153">
        <v>32304.442361111112</v>
      </c>
      <c r="P2231" s="153">
        <v>32305.584722222222</v>
      </c>
      <c r="Q2231" s="153">
        <v>32305.604166666668</v>
      </c>
      <c r="R2231" t="s">
        <v>5698</v>
      </c>
      <c r="S2231" s="215">
        <f t="shared" si="340"/>
        <v>1.1423611111094942</v>
      </c>
      <c r="T2231" s="215">
        <f t="shared" si="341"/>
        <v>1.179861111111677</v>
      </c>
      <c r="U2231">
        <f t="shared" si="343"/>
        <v>13.708333333313931</v>
      </c>
      <c r="V2231"/>
      <c r="W2231">
        <v>1800</v>
      </c>
      <c r="X2231" t="s">
        <v>5706</v>
      </c>
    </row>
    <row r="2232" spans="1:24" s="29" customFormat="1">
      <c r="A2232" t="s">
        <v>32</v>
      </c>
      <c r="B2232" t="s">
        <v>5711</v>
      </c>
      <c r="C2232" t="s">
        <v>364</v>
      </c>
      <c r="D2232" t="s">
        <v>358</v>
      </c>
      <c r="E2232" t="s">
        <v>365</v>
      </c>
      <c r="F2232" t="s">
        <v>195</v>
      </c>
      <c r="G2232" t="s">
        <v>366</v>
      </c>
      <c r="H2232" t="s">
        <v>373</v>
      </c>
      <c r="I2232">
        <v>39.5</v>
      </c>
      <c r="J2232">
        <v>14.333333333333334</v>
      </c>
      <c r="K2232">
        <f t="shared" si="342"/>
        <v>33</v>
      </c>
      <c r="L2232">
        <f t="shared" si="337"/>
        <v>1988</v>
      </c>
      <c r="M2232" t="s">
        <v>5712</v>
      </c>
      <c r="N2232" s="153">
        <v>32303.072916666668</v>
      </c>
      <c r="O2232" s="153">
        <v>32303.117361111112</v>
      </c>
      <c r="P2232" s="153">
        <v>32303.68888888889</v>
      </c>
      <c r="Q2232" s="153">
        <v>32303.745138888888</v>
      </c>
      <c r="R2232" t="s">
        <v>5713</v>
      </c>
      <c r="S2232" s="215">
        <f t="shared" si="340"/>
        <v>0.57152777777810115</v>
      </c>
      <c r="T2232" s="215">
        <f t="shared" si="341"/>
        <v>0.67222222221971606</v>
      </c>
      <c r="U2232">
        <f t="shared" si="343"/>
        <v>6.8583333333372138</v>
      </c>
      <c r="V2232"/>
      <c r="W2232">
        <v>1500</v>
      </c>
      <c r="X2232" t="s">
        <v>5706</v>
      </c>
    </row>
    <row r="2233" spans="1:24" s="29" customFormat="1">
      <c r="A2233" t="s">
        <v>32</v>
      </c>
      <c r="B2233" t="s">
        <v>5714</v>
      </c>
      <c r="C2233" t="s">
        <v>364</v>
      </c>
      <c r="D2233" t="s">
        <v>358</v>
      </c>
      <c r="E2233" t="s">
        <v>365</v>
      </c>
      <c r="F2233" t="s">
        <v>195</v>
      </c>
      <c r="G2233" t="s">
        <v>366</v>
      </c>
      <c r="H2233" t="s">
        <v>373</v>
      </c>
      <c r="I2233">
        <v>38.799999999999997</v>
      </c>
      <c r="J2233">
        <v>15.5</v>
      </c>
      <c r="K2233">
        <f t="shared" si="342"/>
        <v>33</v>
      </c>
      <c r="L2233">
        <f t="shared" si="337"/>
        <v>1988</v>
      </c>
      <c r="M2233" t="s">
        <v>5715</v>
      </c>
      <c r="N2233" s="153">
        <v>32301.184027777777</v>
      </c>
      <c r="O2233" s="153">
        <v>32301.218055555557</v>
      </c>
      <c r="P2233" s="153">
        <v>32302.458333333332</v>
      </c>
      <c r="Q2233" s="153">
        <v>32302.520833333332</v>
      </c>
      <c r="R2233" t="s">
        <v>5716</v>
      </c>
      <c r="S2233" s="215">
        <f t="shared" si="340"/>
        <v>1.2402777777751908</v>
      </c>
      <c r="T2233" s="215">
        <f t="shared" si="341"/>
        <v>1.3368055555547471</v>
      </c>
      <c r="U2233">
        <f t="shared" si="343"/>
        <v>14.883333333302289</v>
      </c>
      <c r="V2233"/>
      <c r="W2233">
        <v>1500</v>
      </c>
      <c r="X2233" t="s">
        <v>5717</v>
      </c>
    </row>
    <row r="2234" spans="1:24" s="29" customFormat="1">
      <c r="A2234" t="s">
        <v>32</v>
      </c>
      <c r="B2234" t="s">
        <v>5718</v>
      </c>
      <c r="C2234" t="s">
        <v>364</v>
      </c>
      <c r="D2234" t="s">
        <v>358</v>
      </c>
      <c r="E2234" t="s">
        <v>365</v>
      </c>
      <c r="F2234" t="s">
        <v>195</v>
      </c>
      <c r="G2234" t="s">
        <v>366</v>
      </c>
      <c r="H2234" t="s">
        <v>373</v>
      </c>
      <c r="I2234">
        <v>39.284999999999997</v>
      </c>
      <c r="J2234">
        <v>14.4</v>
      </c>
      <c r="K2234">
        <f t="shared" si="342"/>
        <v>33</v>
      </c>
      <c r="L2234">
        <f t="shared" si="337"/>
        <v>1988</v>
      </c>
      <c r="M2234" t="s">
        <v>5719</v>
      </c>
      <c r="N2234" s="153">
        <v>32300.654166666667</v>
      </c>
      <c r="O2234" s="153">
        <v>32300.71736111111</v>
      </c>
      <c r="P2234" s="153">
        <v>32300.827777777777</v>
      </c>
      <c r="Q2234" s="153">
        <v>32300.840277777777</v>
      </c>
      <c r="R2234" t="s">
        <v>4774</v>
      </c>
      <c r="S2234" s="215">
        <f t="shared" si="340"/>
        <v>0.11041666666642413</v>
      </c>
      <c r="T2234" s="215">
        <f t="shared" si="341"/>
        <v>0.18611111111022183</v>
      </c>
      <c r="U2234">
        <f t="shared" si="343"/>
        <v>1.3249999999970896</v>
      </c>
      <c r="V2234"/>
      <c r="W2234">
        <v>800</v>
      </c>
      <c r="X2234" t="s">
        <v>5717</v>
      </c>
    </row>
    <row r="2235" spans="1:24" s="29" customFormat="1">
      <c r="A2235" t="s">
        <v>32</v>
      </c>
      <c r="B2235" t="s">
        <v>5720</v>
      </c>
      <c r="C2235" t="s">
        <v>364</v>
      </c>
      <c r="D2235" t="s">
        <v>358</v>
      </c>
      <c r="E2235" t="s">
        <v>365</v>
      </c>
      <c r="F2235" t="s">
        <v>195</v>
      </c>
      <c r="G2235" t="s">
        <v>366</v>
      </c>
      <c r="H2235" t="s">
        <v>384</v>
      </c>
      <c r="I2235">
        <v>38.5</v>
      </c>
      <c r="J2235">
        <v>11.5</v>
      </c>
      <c r="K2235">
        <f t="shared" si="342"/>
        <v>32</v>
      </c>
      <c r="L2235">
        <f t="shared" si="337"/>
        <v>1988</v>
      </c>
      <c r="M2235" t="s">
        <v>5721</v>
      </c>
      <c r="N2235" s="153">
        <v>32299.091666666667</v>
      </c>
      <c r="O2235" s="153">
        <v>32299.135416666668</v>
      </c>
      <c r="P2235" s="153">
        <v>32299.75</v>
      </c>
      <c r="Q2235" s="153">
        <v>32299.768055555556</v>
      </c>
      <c r="R2235" t="s">
        <v>5722</v>
      </c>
      <c r="S2235" s="215">
        <f t="shared" si="340"/>
        <v>0.61458333333212067</v>
      </c>
      <c r="T2235" s="215">
        <f t="shared" si="341"/>
        <v>0.67638888888905058</v>
      </c>
      <c r="U2235">
        <f t="shared" si="343"/>
        <v>7.3749999999854481</v>
      </c>
      <c r="V2235"/>
      <c r="W2235">
        <v>1800</v>
      </c>
      <c r="X2235" t="s">
        <v>5717</v>
      </c>
    </row>
    <row r="2236" spans="1:24" s="29" customFormat="1">
      <c r="A2236" t="s">
        <v>32</v>
      </c>
      <c r="B2236" t="s">
        <v>5723</v>
      </c>
      <c r="C2236" t="s">
        <v>364</v>
      </c>
      <c r="D2236" t="s">
        <v>358</v>
      </c>
      <c r="E2236" t="s">
        <v>365</v>
      </c>
      <c r="F2236" t="s">
        <v>195</v>
      </c>
      <c r="G2236" t="s">
        <v>366</v>
      </c>
      <c r="H2236" t="s">
        <v>384</v>
      </c>
      <c r="I2236">
        <v>38.299999999999997</v>
      </c>
      <c r="J2236">
        <v>11.133333333333333</v>
      </c>
      <c r="K2236">
        <f t="shared" si="342"/>
        <v>32</v>
      </c>
      <c r="L2236">
        <f t="shared" si="337"/>
        <v>1988</v>
      </c>
      <c r="M2236" t="s">
        <v>5724</v>
      </c>
      <c r="N2236" s="153">
        <v>32297.984027777777</v>
      </c>
      <c r="O2236" s="153">
        <v>32298.006944444445</v>
      </c>
      <c r="P2236" s="153">
        <v>32298.9375</v>
      </c>
      <c r="Q2236" s="153">
        <v>32298.958333333332</v>
      </c>
      <c r="R2236" t="s">
        <v>4779</v>
      </c>
      <c r="S2236" s="215">
        <f t="shared" si="340"/>
        <v>0.93055555555474712</v>
      </c>
      <c r="T2236" s="215">
        <f t="shared" si="341"/>
        <v>0.97430555555547471</v>
      </c>
      <c r="U2236">
        <f t="shared" si="343"/>
        <v>11.166666666656965</v>
      </c>
      <c r="V2236"/>
      <c r="W2236">
        <v>1800</v>
      </c>
      <c r="X2236" t="s">
        <v>5717</v>
      </c>
    </row>
    <row r="2237" spans="1:24" s="29" customFormat="1">
      <c r="A2237" t="s">
        <v>32</v>
      </c>
      <c r="B2237" t="s">
        <v>5725</v>
      </c>
      <c r="C2237" t="s">
        <v>364</v>
      </c>
      <c r="D2237" t="s">
        <v>358</v>
      </c>
      <c r="E2237" t="s">
        <v>365</v>
      </c>
      <c r="F2237" t="s">
        <v>195</v>
      </c>
      <c r="G2237" t="s">
        <v>366</v>
      </c>
      <c r="H2237" t="s">
        <v>384</v>
      </c>
      <c r="I2237">
        <v>38.299999999999997</v>
      </c>
      <c r="J2237">
        <v>11.133333333333333</v>
      </c>
      <c r="K2237">
        <f t="shared" si="342"/>
        <v>32</v>
      </c>
      <c r="L2237">
        <f t="shared" si="337"/>
        <v>1988</v>
      </c>
      <c r="M2237" t="s">
        <v>5726</v>
      </c>
      <c r="N2237" s="153">
        <v>32297.378472222223</v>
      </c>
      <c r="O2237" s="153">
        <v>32297.418055555554</v>
      </c>
      <c r="P2237" s="153">
        <v>32297.608333333334</v>
      </c>
      <c r="Q2237" s="153">
        <v>32297.625</v>
      </c>
      <c r="R2237" t="s">
        <v>4779</v>
      </c>
      <c r="S2237" s="215">
        <f t="shared" si="340"/>
        <v>0.19027777777955635</v>
      </c>
      <c r="T2237" s="215">
        <f t="shared" si="341"/>
        <v>0.24652777777737356</v>
      </c>
      <c r="U2237">
        <f t="shared" si="343"/>
        <v>2.2833333333546761</v>
      </c>
      <c r="V2237"/>
      <c r="W2237">
        <v>1800</v>
      </c>
      <c r="X2237" t="s">
        <v>5717</v>
      </c>
    </row>
    <row r="2238" spans="1:24" s="29" customFormat="1">
      <c r="A2238" t="s">
        <v>32</v>
      </c>
      <c r="B2238" t="s">
        <v>5727</v>
      </c>
      <c r="C2238" t="s">
        <v>364</v>
      </c>
      <c r="D2238" t="s">
        <v>358</v>
      </c>
      <c r="E2238" t="s">
        <v>365</v>
      </c>
      <c r="F2238" t="s">
        <v>195</v>
      </c>
      <c r="G2238" t="s">
        <v>366</v>
      </c>
      <c r="H2238" t="s">
        <v>384</v>
      </c>
      <c r="I2238">
        <v>38.299999999999997</v>
      </c>
      <c r="J2238">
        <v>11.133333333333333</v>
      </c>
      <c r="K2238">
        <f t="shared" si="342"/>
        <v>32</v>
      </c>
      <c r="L2238">
        <f t="shared" si="337"/>
        <v>1988</v>
      </c>
      <c r="M2238" t="s">
        <v>5728</v>
      </c>
      <c r="N2238" s="153">
        <v>32296.206249999999</v>
      </c>
      <c r="O2238" s="153">
        <v>32296.222916666666</v>
      </c>
      <c r="P2238" s="153">
        <v>32297.051388888889</v>
      </c>
      <c r="Q2238" s="153">
        <v>32297.083333333332</v>
      </c>
      <c r="R2238" t="s">
        <v>4779</v>
      </c>
      <c r="S2238" s="215">
        <f t="shared" si="340"/>
        <v>0.82847222222335404</v>
      </c>
      <c r="T2238" s="215">
        <f t="shared" si="341"/>
        <v>0.87708333333284827</v>
      </c>
      <c r="U2238">
        <f t="shared" si="343"/>
        <v>9.9416666666802485</v>
      </c>
      <c r="V2238"/>
      <c r="W2238">
        <v>1800</v>
      </c>
      <c r="X2238" t="s">
        <v>5706</v>
      </c>
    </row>
    <row r="2239" spans="1:24" s="29" customFormat="1">
      <c r="A2239" t="s">
        <v>32</v>
      </c>
      <c r="B2239" t="s">
        <v>5729</v>
      </c>
      <c r="C2239" t="s">
        <v>364</v>
      </c>
      <c r="D2239" t="s">
        <v>358</v>
      </c>
      <c r="E2239" t="s">
        <v>365</v>
      </c>
      <c r="F2239" t="s">
        <v>195</v>
      </c>
      <c r="G2239" t="s">
        <v>366</v>
      </c>
      <c r="H2239" t="s">
        <v>384</v>
      </c>
      <c r="I2239">
        <v>38.5</v>
      </c>
      <c r="J2239">
        <v>9.5</v>
      </c>
      <c r="K2239">
        <f t="shared" si="342"/>
        <v>32</v>
      </c>
      <c r="L2239">
        <f t="shared" si="337"/>
        <v>1988</v>
      </c>
      <c r="M2239" t="s">
        <v>5730</v>
      </c>
      <c r="N2239" s="153">
        <v>32295.295138888891</v>
      </c>
      <c r="O2239" s="153">
        <v>32295.318055555555</v>
      </c>
      <c r="P2239" s="153">
        <v>32295.479166666668</v>
      </c>
      <c r="Q2239" s="153">
        <v>32295.5</v>
      </c>
      <c r="R2239" t="s">
        <v>5731</v>
      </c>
      <c r="S2239" s="215">
        <f t="shared" si="340"/>
        <v>0.16111111111240461</v>
      </c>
      <c r="T2239" s="215">
        <f t="shared" si="341"/>
        <v>0.20486111110949423</v>
      </c>
      <c r="U2239">
        <f t="shared" si="343"/>
        <v>1.9333333333488554</v>
      </c>
      <c r="V2239"/>
      <c r="W2239">
        <v>1800</v>
      </c>
      <c r="X2239" t="s">
        <v>5706</v>
      </c>
    </row>
    <row r="2240" spans="1:24" s="29" customFormat="1">
      <c r="A2240" t="s">
        <v>32</v>
      </c>
      <c r="B2240" t="s">
        <v>5732</v>
      </c>
      <c r="C2240" t="s">
        <v>364</v>
      </c>
      <c r="D2240" t="s">
        <v>358</v>
      </c>
      <c r="E2240" t="s">
        <v>365</v>
      </c>
      <c r="F2240" t="s">
        <v>195</v>
      </c>
      <c r="G2240" t="s">
        <v>366</v>
      </c>
      <c r="H2240" t="s">
        <v>384</v>
      </c>
      <c r="I2240">
        <v>38.5</v>
      </c>
      <c r="J2240">
        <v>9.5</v>
      </c>
      <c r="K2240">
        <f t="shared" si="342"/>
        <v>32</v>
      </c>
      <c r="L2240">
        <f t="shared" si="337"/>
        <v>1988</v>
      </c>
      <c r="M2240" t="s">
        <v>5733</v>
      </c>
      <c r="N2240" s="153">
        <v>32294.764583333334</v>
      </c>
      <c r="O2240" s="153">
        <v>32294.786111111112</v>
      </c>
      <c r="P2240" s="153">
        <v>32295.130555555555</v>
      </c>
      <c r="Q2240" s="153">
        <v>32295.152777777777</v>
      </c>
      <c r="R2240" t="s">
        <v>5731</v>
      </c>
      <c r="S2240" s="215">
        <f t="shared" si="340"/>
        <v>0.3444444444430701</v>
      </c>
      <c r="T2240" s="215">
        <f t="shared" si="341"/>
        <v>0.38819444444379769</v>
      </c>
      <c r="U2240">
        <f t="shared" si="343"/>
        <v>4.1333333333168412</v>
      </c>
      <c r="V2240"/>
      <c r="W2240">
        <v>1800</v>
      </c>
      <c r="X2240" t="s">
        <v>5706</v>
      </c>
    </row>
    <row r="2241" spans="1:24" s="29" customFormat="1">
      <c r="A2241" t="s">
        <v>32</v>
      </c>
      <c r="B2241" t="s">
        <v>5734</v>
      </c>
      <c r="C2241" t="s">
        <v>364</v>
      </c>
      <c r="D2241" t="s">
        <v>358</v>
      </c>
      <c r="E2241" t="s">
        <v>362</v>
      </c>
      <c r="F2241" t="s">
        <v>195</v>
      </c>
      <c r="G2241" t="s">
        <v>366</v>
      </c>
      <c r="H2241" t="s">
        <v>384</v>
      </c>
      <c r="I2241">
        <v>37.5</v>
      </c>
      <c r="J2241">
        <v>11.5</v>
      </c>
      <c r="K2241">
        <f t="shared" si="342"/>
        <v>32</v>
      </c>
      <c r="L2241">
        <f t="shared" si="337"/>
        <v>1988</v>
      </c>
      <c r="M2241" t="s">
        <v>5735</v>
      </c>
      <c r="N2241" s="153">
        <v>32291.670138888891</v>
      </c>
      <c r="O2241" s="153">
        <v>32291.68472222222</v>
      </c>
      <c r="P2241" s="153">
        <v>32292.219444444443</v>
      </c>
      <c r="Q2241" s="153">
        <v>32292.253472222223</v>
      </c>
      <c r="R2241"/>
      <c r="S2241" s="215">
        <f t="shared" si="340"/>
        <v>0.53472222222262644</v>
      </c>
      <c r="T2241" s="215">
        <f t="shared" si="341"/>
        <v>0.58333333333212067</v>
      </c>
      <c r="U2241">
        <f t="shared" si="343"/>
        <v>6.4166666666715173</v>
      </c>
      <c r="V2241"/>
      <c r="W2241">
        <v>1800</v>
      </c>
      <c r="X2241" t="s">
        <v>5717</v>
      </c>
    </row>
    <row r="2242" spans="1:24" s="29" customFormat="1">
      <c r="A2242" t="s">
        <v>32</v>
      </c>
      <c r="B2242" t="s">
        <v>5736</v>
      </c>
      <c r="C2242" t="s">
        <v>364</v>
      </c>
      <c r="D2242" t="s">
        <v>358</v>
      </c>
      <c r="E2242" t="s">
        <v>362</v>
      </c>
      <c r="F2242" t="s">
        <v>195</v>
      </c>
      <c r="G2242" t="s">
        <v>366</v>
      </c>
      <c r="H2242" t="s">
        <v>384</v>
      </c>
      <c r="I2242">
        <v>37.5</v>
      </c>
      <c r="J2242">
        <v>11.5</v>
      </c>
      <c r="K2242">
        <f t="shared" si="342"/>
        <v>32</v>
      </c>
      <c r="L2242">
        <f t="shared" si="337"/>
        <v>1988</v>
      </c>
      <c r="M2242" t="s">
        <v>5737</v>
      </c>
      <c r="N2242" s="153">
        <v>32290.831249999999</v>
      </c>
      <c r="O2242" s="153">
        <v>32290.854166666668</v>
      </c>
      <c r="P2242" s="153">
        <v>32291.269444444446</v>
      </c>
      <c r="Q2242" s="153">
        <v>32291.292361111111</v>
      </c>
      <c r="R2242"/>
      <c r="S2242" s="215">
        <f t="shared" si="340"/>
        <v>0.41527777777810115</v>
      </c>
      <c r="T2242" s="215">
        <f t="shared" si="341"/>
        <v>0.46111111111167702</v>
      </c>
      <c r="U2242">
        <f t="shared" si="343"/>
        <v>4.9833333333372138</v>
      </c>
      <c r="V2242"/>
      <c r="W2242">
        <v>1800</v>
      </c>
      <c r="X2242" t="s">
        <v>5717</v>
      </c>
    </row>
    <row r="2243" spans="1:24" s="29" customFormat="1">
      <c r="A2243" t="s">
        <v>32</v>
      </c>
      <c r="B2243" t="s">
        <v>5738</v>
      </c>
      <c r="C2243" t="s">
        <v>364</v>
      </c>
      <c r="D2243" t="s">
        <v>358</v>
      </c>
      <c r="E2243" t="s">
        <v>362</v>
      </c>
      <c r="F2243" t="s">
        <v>195</v>
      </c>
      <c r="G2243" t="s">
        <v>366</v>
      </c>
      <c r="H2243" t="s">
        <v>384</v>
      </c>
      <c r="I2243">
        <v>37.5</v>
      </c>
      <c r="J2243">
        <v>11.5</v>
      </c>
      <c r="K2243">
        <f t="shared" si="342"/>
        <v>32</v>
      </c>
      <c r="L2243">
        <f t="shared" si="337"/>
        <v>1988</v>
      </c>
      <c r="M2243" t="s">
        <v>5739</v>
      </c>
      <c r="N2243" s="153">
        <v>32290.43888888889</v>
      </c>
      <c r="O2243" s="153">
        <v>32290.447916666668</v>
      </c>
      <c r="P2243" s="153">
        <v>32290.580555555556</v>
      </c>
      <c r="Q2243" s="153">
        <v>32290.59375</v>
      </c>
      <c r="R2243" t="s">
        <v>5740</v>
      </c>
      <c r="S2243" s="215">
        <f t="shared" si="340"/>
        <v>0.13263888888832298</v>
      </c>
      <c r="T2243" s="215">
        <f t="shared" si="341"/>
        <v>0.15486111111022183</v>
      </c>
      <c r="U2243">
        <f t="shared" si="343"/>
        <v>1.5916666666598758</v>
      </c>
      <c r="V2243"/>
      <c r="W2243">
        <v>350</v>
      </c>
      <c r="X2243" t="s">
        <v>5706</v>
      </c>
    </row>
    <row r="2244" spans="1:24" s="29" customFormat="1">
      <c r="A2244" t="s">
        <v>32</v>
      </c>
      <c r="B2244" t="s">
        <v>5741</v>
      </c>
      <c r="C2244" t="s">
        <v>364</v>
      </c>
      <c r="D2244" t="s">
        <v>358</v>
      </c>
      <c r="E2244" t="s">
        <v>362</v>
      </c>
      <c r="F2244" t="s">
        <v>195</v>
      </c>
      <c r="G2244" t="s">
        <v>366</v>
      </c>
      <c r="H2244" t="s">
        <v>384</v>
      </c>
      <c r="I2244">
        <v>37.5</v>
      </c>
      <c r="J2244">
        <v>11.5</v>
      </c>
      <c r="K2244">
        <f t="shared" si="342"/>
        <v>32</v>
      </c>
      <c r="L2244">
        <f t="shared" si="337"/>
        <v>1988</v>
      </c>
      <c r="M2244" t="s">
        <v>5742</v>
      </c>
      <c r="N2244" s="153">
        <v>32289.944444444445</v>
      </c>
      <c r="O2244" s="153">
        <v>32289.953472222223</v>
      </c>
      <c r="P2244" s="153">
        <v>32290.270833333332</v>
      </c>
      <c r="Q2244" s="153">
        <v>32290.28263888889</v>
      </c>
      <c r="R2244"/>
      <c r="S2244" s="215">
        <f t="shared" si="340"/>
        <v>0.31736111110876664</v>
      </c>
      <c r="T2244" s="215">
        <f t="shared" si="341"/>
        <v>0.33819444444452529</v>
      </c>
      <c r="U2244">
        <f t="shared" si="343"/>
        <v>3.8083333333051996</v>
      </c>
      <c r="V2244"/>
      <c r="W2244">
        <v>1800</v>
      </c>
      <c r="X2244" t="s">
        <v>5706</v>
      </c>
    </row>
    <row r="2245" spans="1:24" s="29" customFormat="1">
      <c r="A2245" t="s">
        <v>32</v>
      </c>
      <c r="B2245" t="s">
        <v>5743</v>
      </c>
      <c r="C2245" t="s">
        <v>364</v>
      </c>
      <c r="D2245" t="s">
        <v>358</v>
      </c>
      <c r="E2245" t="s">
        <v>362</v>
      </c>
      <c r="F2245" t="s">
        <v>195</v>
      </c>
      <c r="G2245" t="s">
        <v>366</v>
      </c>
      <c r="H2245" t="s">
        <v>384</v>
      </c>
      <c r="I2245">
        <v>37.5</v>
      </c>
      <c r="J2245">
        <v>11.5</v>
      </c>
      <c r="K2245">
        <f t="shared" si="342"/>
        <v>32</v>
      </c>
      <c r="L2245">
        <f t="shared" si="337"/>
        <v>1988</v>
      </c>
      <c r="M2245" t="s">
        <v>5744</v>
      </c>
      <c r="N2245" s="153">
        <v>32289.752083333333</v>
      </c>
      <c r="O2245" s="153">
        <v>32289.759027777778</v>
      </c>
      <c r="P2245" s="153">
        <v>32289.799305555556</v>
      </c>
      <c r="Q2245" s="153">
        <v>32289.8125</v>
      </c>
      <c r="R2245"/>
      <c r="S2245" s="215">
        <f t="shared" si="340"/>
        <v>4.0277777778101154E-2</v>
      </c>
      <c r="T2245" s="215">
        <f t="shared" si="341"/>
        <v>6.0416666667151731E-2</v>
      </c>
      <c r="U2245">
        <f t="shared" si="343"/>
        <v>0.48333333333721384</v>
      </c>
      <c r="V2245"/>
      <c r="W2245">
        <v>1800</v>
      </c>
      <c r="X2245" t="s">
        <v>5706</v>
      </c>
    </row>
    <row r="2246" spans="1:24" s="29" customFormat="1">
      <c r="A2246" t="s">
        <v>32</v>
      </c>
      <c r="B2246" t="s">
        <v>5745</v>
      </c>
      <c r="C2246" t="s">
        <v>364</v>
      </c>
      <c r="D2246" t="s">
        <v>358</v>
      </c>
      <c r="E2246" t="s">
        <v>362</v>
      </c>
      <c r="F2246" t="s">
        <v>195</v>
      </c>
      <c r="G2246" t="s">
        <v>366</v>
      </c>
      <c r="H2246" t="s">
        <v>384</v>
      </c>
      <c r="I2246">
        <v>37.5</v>
      </c>
      <c r="J2246">
        <v>11.5</v>
      </c>
      <c r="K2246">
        <f t="shared" si="342"/>
        <v>32</v>
      </c>
      <c r="L2246">
        <f t="shared" si="337"/>
        <v>1988</v>
      </c>
      <c r="M2246" t="s">
        <v>5746</v>
      </c>
      <c r="N2246" s="153">
        <v>32289.589583333334</v>
      </c>
      <c r="O2246" s="153">
        <v>32289.59652777778</v>
      </c>
      <c r="P2246" s="153">
        <v>32289.704861111109</v>
      </c>
      <c r="Q2246" s="153">
        <v>32289.71875</v>
      </c>
      <c r="R2246"/>
      <c r="S2246" s="215">
        <f t="shared" si="340"/>
        <v>0.10833333332993789</v>
      </c>
      <c r="T2246" s="215">
        <f t="shared" si="341"/>
        <v>0.12916666666569654</v>
      </c>
      <c r="U2246">
        <f t="shared" si="343"/>
        <v>1.2999999999592546</v>
      </c>
      <c r="V2246"/>
      <c r="W2246">
        <v>1800</v>
      </c>
      <c r="X2246" t="s">
        <v>5706</v>
      </c>
    </row>
    <row r="2247" spans="1:24" s="29" customFormat="1">
      <c r="A2247" t="s">
        <v>32</v>
      </c>
      <c r="B2247" t="s">
        <v>5747</v>
      </c>
      <c r="C2247" t="s">
        <v>364</v>
      </c>
      <c r="D2247" t="s">
        <v>358</v>
      </c>
      <c r="E2247" t="s">
        <v>362</v>
      </c>
      <c r="F2247" t="s">
        <v>195</v>
      </c>
      <c r="G2247" t="s">
        <v>366</v>
      </c>
      <c r="H2247" t="s">
        <v>384</v>
      </c>
      <c r="I2247">
        <v>37.5</v>
      </c>
      <c r="J2247">
        <v>11.5</v>
      </c>
      <c r="K2247">
        <f t="shared" si="342"/>
        <v>32</v>
      </c>
      <c r="L2247">
        <f t="shared" si="337"/>
        <v>1988</v>
      </c>
      <c r="M2247" t="s">
        <v>5748</v>
      </c>
      <c r="N2247" s="153">
        <v>32289.263194444444</v>
      </c>
      <c r="O2247" s="153">
        <v>32289.28125</v>
      </c>
      <c r="P2247" s="153">
        <v>32289.439583333333</v>
      </c>
      <c r="Q2247" s="153">
        <v>32289.479166666668</v>
      </c>
      <c r="R2247"/>
      <c r="S2247" s="215">
        <f t="shared" si="340"/>
        <v>0.15833333333284827</v>
      </c>
      <c r="T2247" s="215">
        <f t="shared" si="341"/>
        <v>0.21597222222408163</v>
      </c>
      <c r="U2247">
        <f t="shared" si="343"/>
        <v>1.8999999999941792</v>
      </c>
      <c r="V2247"/>
      <c r="W2247">
        <v>1800</v>
      </c>
      <c r="X2247" t="s">
        <v>5706</v>
      </c>
    </row>
    <row r="2248" spans="1:24" s="29" customFormat="1">
      <c r="A2248" t="s">
        <v>32</v>
      </c>
      <c r="B2248" t="s">
        <v>5749</v>
      </c>
      <c r="C2248" t="s">
        <v>364</v>
      </c>
      <c r="D2248" t="s">
        <v>358</v>
      </c>
      <c r="E2248" t="s">
        <v>362</v>
      </c>
      <c r="F2248" t="s">
        <v>195</v>
      </c>
      <c r="G2248" t="s">
        <v>366</v>
      </c>
      <c r="H2248" t="s">
        <v>367</v>
      </c>
      <c r="I2248">
        <v>39</v>
      </c>
      <c r="J2248">
        <v>9.25</v>
      </c>
      <c r="K2248">
        <f t="shared" si="342"/>
        <v>32</v>
      </c>
      <c r="L2248">
        <f t="shared" si="337"/>
        <v>1988</v>
      </c>
      <c r="M2248" t="s">
        <v>5750</v>
      </c>
      <c r="N2248" s="153">
        <v>32288.538194444445</v>
      </c>
      <c r="O2248" s="153">
        <v>32288.573611111111</v>
      </c>
      <c r="P2248" s="153">
        <v>32288.800694444446</v>
      </c>
      <c r="Q2248" s="153">
        <v>32288.833333333332</v>
      </c>
      <c r="R2248" t="s">
        <v>5751</v>
      </c>
      <c r="S2248" s="215">
        <f t="shared" si="340"/>
        <v>0.22708333333503106</v>
      </c>
      <c r="T2248" s="215">
        <f t="shared" si="341"/>
        <v>0.29513888888686779</v>
      </c>
      <c r="U2248">
        <f t="shared" si="343"/>
        <v>2.7250000000203727</v>
      </c>
      <c r="V2248"/>
      <c r="W2248">
        <v>1800</v>
      </c>
      <c r="X2248" t="s">
        <v>5717</v>
      </c>
    </row>
    <row r="2249" spans="1:24" s="29" customFormat="1">
      <c r="A2249" t="s">
        <v>32</v>
      </c>
      <c r="B2249" t="s">
        <v>5752</v>
      </c>
      <c r="C2249" t="s">
        <v>361</v>
      </c>
      <c r="D2249" t="s">
        <v>358</v>
      </c>
      <c r="E2249" t="s">
        <v>362</v>
      </c>
      <c r="F2249" t="s">
        <v>195</v>
      </c>
      <c r="G2249" t="s">
        <v>166</v>
      </c>
      <c r="H2249" t="s">
        <v>363</v>
      </c>
      <c r="I2249">
        <v>36.462666666666664</v>
      </c>
      <c r="J2249">
        <v>-2.0576666666666665</v>
      </c>
      <c r="K2249">
        <f t="shared" si="342"/>
        <v>30</v>
      </c>
      <c r="L2249">
        <f t="shared" si="337"/>
        <v>1988</v>
      </c>
      <c r="M2249" t="s">
        <v>5753</v>
      </c>
      <c r="N2249" s="153">
        <v>32284.734722222223</v>
      </c>
      <c r="O2249" s="153">
        <v>32284.791666666668</v>
      </c>
      <c r="P2249" s="153">
        <v>32284.961805555555</v>
      </c>
      <c r="Q2249" s="153">
        <v>32285.025694444445</v>
      </c>
      <c r="R2249" t="s">
        <v>5754</v>
      </c>
      <c r="S2249" s="215">
        <f t="shared" si="340"/>
        <v>0.17013888888686779</v>
      </c>
      <c r="T2249" s="215">
        <f t="shared" si="341"/>
        <v>0.29097222222117125</v>
      </c>
      <c r="U2249">
        <f t="shared" si="343"/>
        <v>2.0416666666424135</v>
      </c>
      <c r="V2249"/>
      <c r="W2249">
        <v>750</v>
      </c>
      <c r="X2249" t="s">
        <v>5755</v>
      </c>
    </row>
    <row r="2250" spans="1:24" s="29" customFormat="1">
      <c r="A2250" t="s">
        <v>32</v>
      </c>
      <c r="B2250" t="s">
        <v>5756</v>
      </c>
      <c r="C2250" t="s">
        <v>361</v>
      </c>
      <c r="D2250" t="s">
        <v>358</v>
      </c>
      <c r="E2250" t="s">
        <v>362</v>
      </c>
      <c r="F2250" t="s">
        <v>195</v>
      </c>
      <c r="G2250" t="s">
        <v>166</v>
      </c>
      <c r="H2250" t="s">
        <v>363</v>
      </c>
      <c r="I2250">
        <v>36.462666666666664</v>
      </c>
      <c r="J2250">
        <v>-2.0576666666666665</v>
      </c>
      <c r="K2250">
        <f t="shared" si="342"/>
        <v>30</v>
      </c>
      <c r="L2250">
        <f t="shared" si="337"/>
        <v>1988</v>
      </c>
      <c r="M2250" t="s">
        <v>5757</v>
      </c>
      <c r="N2250" s="153">
        <v>32283.645833333332</v>
      </c>
      <c r="O2250" s="153">
        <v>32283.689583333333</v>
      </c>
      <c r="P2250" s="153">
        <v>32283.808333333334</v>
      </c>
      <c r="Q2250" s="153">
        <v>32283.995833333334</v>
      </c>
      <c r="R2250" t="s">
        <v>5754</v>
      </c>
      <c r="S2250" s="215">
        <f t="shared" si="340"/>
        <v>0.11875000000145519</v>
      </c>
      <c r="T2250" s="215">
        <f t="shared" si="341"/>
        <v>0.35000000000218279</v>
      </c>
      <c r="U2250">
        <f t="shared" si="343"/>
        <v>1.4250000000174623</v>
      </c>
      <c r="V2250"/>
      <c r="W2250">
        <v>750</v>
      </c>
      <c r="X2250" t="s">
        <v>5758</v>
      </c>
    </row>
    <row r="2251" spans="1:24" s="29" customFormat="1">
      <c r="A2251" t="s">
        <v>32</v>
      </c>
      <c r="B2251" t="s">
        <v>5759</v>
      </c>
      <c r="C2251" t="s">
        <v>361</v>
      </c>
      <c r="D2251" t="s">
        <v>358</v>
      </c>
      <c r="E2251" t="s">
        <v>362</v>
      </c>
      <c r="F2251" t="s">
        <v>195</v>
      </c>
      <c r="G2251" t="s">
        <v>166</v>
      </c>
      <c r="H2251" t="s">
        <v>363</v>
      </c>
      <c r="I2251">
        <v>36.462666666666664</v>
      </c>
      <c r="J2251">
        <v>-2.0576666666666665</v>
      </c>
      <c r="K2251">
        <f t="shared" si="342"/>
        <v>30</v>
      </c>
      <c r="L2251">
        <f t="shared" si="337"/>
        <v>1988</v>
      </c>
      <c r="M2251" t="s">
        <v>5760</v>
      </c>
      <c r="N2251" s="153">
        <v>32283.334722222222</v>
      </c>
      <c r="O2251" s="153">
        <v>32283.37638888889</v>
      </c>
      <c r="P2251" s="153">
        <v>32283.422916666666</v>
      </c>
      <c r="Q2251" s="153">
        <v>32283.474999999999</v>
      </c>
      <c r="R2251" t="s">
        <v>5761</v>
      </c>
      <c r="S2251" s="215">
        <f t="shared" si="340"/>
        <v>4.6527777776645962E-2</v>
      </c>
      <c r="T2251" s="215">
        <f t="shared" si="341"/>
        <v>0.14027777777664596</v>
      </c>
      <c r="U2251">
        <f t="shared" si="343"/>
        <v>0.55833333331975155</v>
      </c>
      <c r="V2251"/>
      <c r="W2251">
        <v>750</v>
      </c>
      <c r="X2251" t="s">
        <v>5762</v>
      </c>
    </row>
    <row r="2252" spans="1:24" s="29" customFormat="1">
      <c r="A2252" t="s">
        <v>32</v>
      </c>
      <c r="B2252" t="s">
        <v>5763</v>
      </c>
      <c r="C2252" t="s">
        <v>368</v>
      </c>
      <c r="D2252" t="s">
        <v>358</v>
      </c>
      <c r="E2252" t="s">
        <v>362</v>
      </c>
      <c r="F2252" t="s">
        <v>195</v>
      </c>
      <c r="G2252" t="s">
        <v>166</v>
      </c>
      <c r="H2252" t="s">
        <v>5764</v>
      </c>
      <c r="I2252">
        <v>36</v>
      </c>
      <c r="J2252">
        <v>-5.5</v>
      </c>
      <c r="K2252">
        <f t="shared" si="342"/>
        <v>30</v>
      </c>
      <c r="L2252">
        <f t="shared" si="337"/>
        <v>1988</v>
      </c>
      <c r="M2252" t="s">
        <v>5765</v>
      </c>
      <c r="N2252" s="153">
        <v>32281.31527777778</v>
      </c>
      <c r="O2252" s="153">
        <v>32281.350694444445</v>
      </c>
      <c r="P2252" s="153">
        <v>32282.331249999999</v>
      </c>
      <c r="Q2252" s="153">
        <v>32282.375</v>
      </c>
      <c r="R2252" t="s">
        <v>5766</v>
      </c>
      <c r="S2252" s="215">
        <f t="shared" si="340"/>
        <v>0.98055555555401952</v>
      </c>
      <c r="T2252" s="215">
        <f t="shared" si="341"/>
        <v>1.0597222222204437</v>
      </c>
      <c r="U2252">
        <f t="shared" si="343"/>
        <v>11.766666666648234</v>
      </c>
      <c r="V2252"/>
      <c r="W2252">
        <v>1000</v>
      </c>
      <c r="X2252" t="s">
        <v>5767</v>
      </c>
    </row>
    <row r="2253" spans="1:24" s="29" customFormat="1">
      <c r="A2253" t="s">
        <v>32</v>
      </c>
      <c r="B2253" t="s">
        <v>5768</v>
      </c>
      <c r="C2253" t="s">
        <v>311</v>
      </c>
      <c r="D2253" t="s">
        <v>263</v>
      </c>
      <c r="E2253" t="s">
        <v>354</v>
      </c>
      <c r="F2253" t="s">
        <v>195</v>
      </c>
      <c r="G2253" t="s">
        <v>265</v>
      </c>
      <c r="H2253" t="s">
        <v>355</v>
      </c>
      <c r="I2253">
        <v>0</v>
      </c>
      <c r="J2253">
        <v>0</v>
      </c>
      <c r="K2253">
        <v>0</v>
      </c>
      <c r="L2253">
        <f t="shared" si="337"/>
        <v>1988</v>
      </c>
      <c r="M2253" t="s">
        <v>5769</v>
      </c>
      <c r="N2253" s="153">
        <v>32143.041666666668</v>
      </c>
      <c r="O2253" s="153">
        <v>32143.041666666668</v>
      </c>
      <c r="P2253" s="153">
        <v>32143.041666666668</v>
      </c>
      <c r="Q2253" s="153">
        <v>32143.041666666668</v>
      </c>
      <c r="R2253" t="s">
        <v>311</v>
      </c>
      <c r="S2253" s="215">
        <f t="shared" si="340"/>
        <v>0</v>
      </c>
      <c r="T2253" s="215">
        <f t="shared" si="341"/>
        <v>0</v>
      </c>
      <c r="U2253">
        <f t="shared" si="343"/>
        <v>0</v>
      </c>
      <c r="V2253"/>
      <c r="W2253" t="s">
        <v>395</v>
      </c>
      <c r="X2253" t="s">
        <v>5770</v>
      </c>
    </row>
    <row r="2254" spans="1:24" s="29" customFormat="1">
      <c r="A2254" t="s">
        <v>32</v>
      </c>
      <c r="B2254" t="s">
        <v>5771</v>
      </c>
      <c r="C2254" t="s">
        <v>311</v>
      </c>
      <c r="D2254" t="s">
        <v>263</v>
      </c>
      <c r="E2254" t="s">
        <v>354</v>
      </c>
      <c r="F2254" t="s">
        <v>195</v>
      </c>
      <c r="G2254" t="s">
        <v>265</v>
      </c>
      <c r="H2254" t="s">
        <v>355</v>
      </c>
      <c r="I2254">
        <v>0</v>
      </c>
      <c r="J2254">
        <v>0</v>
      </c>
      <c r="K2254">
        <v>0</v>
      </c>
      <c r="L2254">
        <f t="shared" si="337"/>
        <v>1988</v>
      </c>
      <c r="M2254" t="s">
        <v>5772</v>
      </c>
      <c r="N2254" s="153">
        <v>32143.041666666668</v>
      </c>
      <c r="O2254" s="153">
        <v>32143.041666666668</v>
      </c>
      <c r="P2254" s="153">
        <v>32143.041666666668</v>
      </c>
      <c r="Q2254" s="153">
        <v>32143.041666666668</v>
      </c>
      <c r="R2254" t="s">
        <v>311</v>
      </c>
      <c r="S2254" s="215">
        <f t="shared" si="340"/>
        <v>0</v>
      </c>
      <c r="T2254" s="215">
        <f t="shared" si="341"/>
        <v>0</v>
      </c>
      <c r="U2254">
        <f t="shared" si="343"/>
        <v>0</v>
      </c>
      <c r="V2254"/>
      <c r="W2254" t="s">
        <v>395</v>
      </c>
      <c r="X2254" t="s">
        <v>5770</v>
      </c>
    </row>
    <row r="2255" spans="1:24" s="29" customFormat="1">
      <c r="A2255" t="s">
        <v>32</v>
      </c>
      <c r="B2255" t="s">
        <v>5773</v>
      </c>
      <c r="C2255" t="s">
        <v>311</v>
      </c>
      <c r="D2255" t="s">
        <v>263</v>
      </c>
      <c r="E2255" t="s">
        <v>354</v>
      </c>
      <c r="F2255" t="s">
        <v>195</v>
      </c>
      <c r="G2255" t="s">
        <v>265</v>
      </c>
      <c r="H2255" t="s">
        <v>355</v>
      </c>
      <c r="I2255">
        <v>0</v>
      </c>
      <c r="J2255">
        <v>0</v>
      </c>
      <c r="K2255">
        <v>0</v>
      </c>
      <c r="L2255">
        <f t="shared" si="337"/>
        <v>1988</v>
      </c>
      <c r="M2255" t="s">
        <v>5774</v>
      </c>
      <c r="N2255" s="153">
        <v>32143.041666666668</v>
      </c>
      <c r="O2255" s="153">
        <v>32143.041666666668</v>
      </c>
      <c r="P2255" s="153">
        <v>32143.041666666668</v>
      </c>
      <c r="Q2255" s="153">
        <v>32143.041666666668</v>
      </c>
      <c r="R2255" t="s">
        <v>311</v>
      </c>
      <c r="S2255" s="215">
        <f t="shared" si="340"/>
        <v>0</v>
      </c>
      <c r="T2255" s="215">
        <f t="shared" si="341"/>
        <v>0</v>
      </c>
      <c r="U2255">
        <f t="shared" si="343"/>
        <v>0</v>
      </c>
      <c r="V2255"/>
      <c r="W2255" t="s">
        <v>395</v>
      </c>
      <c r="X2255" t="s">
        <v>5770</v>
      </c>
    </row>
    <row r="2256" spans="1:24" s="29" customFormat="1">
      <c r="A2256" t="s">
        <v>32</v>
      </c>
      <c r="B2256" t="s">
        <v>5775</v>
      </c>
      <c r="C2256" t="s">
        <v>311</v>
      </c>
      <c r="D2256" t="s">
        <v>263</v>
      </c>
      <c r="E2256" t="s">
        <v>354</v>
      </c>
      <c r="F2256" t="s">
        <v>195</v>
      </c>
      <c r="G2256" t="s">
        <v>265</v>
      </c>
      <c r="H2256" t="s">
        <v>355</v>
      </c>
      <c r="I2256">
        <v>0</v>
      </c>
      <c r="J2256">
        <v>0</v>
      </c>
      <c r="K2256">
        <v>0</v>
      </c>
      <c r="L2256">
        <f t="shared" si="337"/>
        <v>1988</v>
      </c>
      <c r="M2256" t="s">
        <v>5776</v>
      </c>
      <c r="N2256" s="153">
        <v>32143.041666666668</v>
      </c>
      <c r="O2256" s="153">
        <v>32143.041666666668</v>
      </c>
      <c r="P2256" s="153">
        <v>32143.041666666668</v>
      </c>
      <c r="Q2256" s="153">
        <v>32143.041666666668</v>
      </c>
      <c r="R2256" t="s">
        <v>311</v>
      </c>
      <c r="S2256" s="215">
        <f t="shared" si="340"/>
        <v>0</v>
      </c>
      <c r="T2256" s="215">
        <f t="shared" si="341"/>
        <v>0</v>
      </c>
      <c r="U2256">
        <f t="shared" si="343"/>
        <v>0</v>
      </c>
      <c r="V2256"/>
      <c r="W2256" t="s">
        <v>395</v>
      </c>
      <c r="X2256" t="s">
        <v>5770</v>
      </c>
    </row>
    <row r="2257" spans="1:24" s="29" customFormat="1">
      <c r="A2257" t="s">
        <v>32</v>
      </c>
      <c r="B2257" t="s">
        <v>5777</v>
      </c>
      <c r="C2257" t="s">
        <v>311</v>
      </c>
      <c r="D2257" t="s">
        <v>263</v>
      </c>
      <c r="E2257" t="s">
        <v>354</v>
      </c>
      <c r="F2257" t="s">
        <v>195</v>
      </c>
      <c r="G2257" t="s">
        <v>265</v>
      </c>
      <c r="H2257" t="s">
        <v>355</v>
      </c>
      <c r="I2257">
        <v>0</v>
      </c>
      <c r="J2257">
        <v>0</v>
      </c>
      <c r="K2257">
        <v>0</v>
      </c>
      <c r="L2257">
        <f t="shared" si="337"/>
        <v>1988</v>
      </c>
      <c r="M2257" t="s">
        <v>5778</v>
      </c>
      <c r="N2257" s="153">
        <v>32143.041666666668</v>
      </c>
      <c r="O2257" s="153">
        <v>32143.041666666668</v>
      </c>
      <c r="P2257" s="153">
        <v>32143.041666666668</v>
      </c>
      <c r="Q2257" s="153">
        <v>32143.041666666668</v>
      </c>
      <c r="R2257" t="s">
        <v>311</v>
      </c>
      <c r="S2257" s="215">
        <f t="shared" si="340"/>
        <v>0</v>
      </c>
      <c r="T2257" s="215">
        <f t="shared" si="341"/>
        <v>0</v>
      </c>
      <c r="U2257">
        <f t="shared" si="343"/>
        <v>0</v>
      </c>
      <c r="V2257"/>
      <c r="W2257" t="s">
        <v>395</v>
      </c>
      <c r="X2257" t="s">
        <v>5770</v>
      </c>
    </row>
    <row r="2258" spans="1:24" s="29" customFormat="1">
      <c r="A2258" t="s">
        <v>32</v>
      </c>
      <c r="B2258" t="s">
        <v>5779</v>
      </c>
      <c r="C2258" t="s">
        <v>311</v>
      </c>
      <c r="D2258" t="s">
        <v>263</v>
      </c>
      <c r="E2258" t="s">
        <v>354</v>
      </c>
      <c r="F2258" t="s">
        <v>195</v>
      </c>
      <c r="G2258" t="s">
        <v>265</v>
      </c>
      <c r="H2258" t="s">
        <v>355</v>
      </c>
      <c r="I2258">
        <v>0</v>
      </c>
      <c r="J2258">
        <v>0</v>
      </c>
      <c r="K2258">
        <v>0</v>
      </c>
      <c r="L2258">
        <f t="shared" ref="L2258:L2321" si="344">YEAR(N2258)</f>
        <v>1988</v>
      </c>
      <c r="M2258" t="s">
        <v>5780</v>
      </c>
      <c r="N2258" s="153">
        <v>32143.041666666668</v>
      </c>
      <c r="O2258" s="153">
        <v>32143.041666666668</v>
      </c>
      <c r="P2258" s="153">
        <v>32143.041666666668</v>
      </c>
      <c r="Q2258" s="153">
        <v>32143.041666666668</v>
      </c>
      <c r="R2258" t="s">
        <v>311</v>
      </c>
      <c r="S2258" s="215">
        <f t="shared" si="340"/>
        <v>0</v>
      </c>
      <c r="T2258" s="215">
        <f t="shared" si="341"/>
        <v>0</v>
      </c>
      <c r="U2258">
        <f t="shared" si="343"/>
        <v>0</v>
      </c>
      <c r="V2258"/>
      <c r="W2258" t="s">
        <v>395</v>
      </c>
      <c r="X2258" t="s">
        <v>5770</v>
      </c>
    </row>
    <row r="2259" spans="1:24" s="29" customFormat="1">
      <c r="A2259" t="s">
        <v>32</v>
      </c>
      <c r="B2259" t="s">
        <v>5781</v>
      </c>
      <c r="C2259" t="s">
        <v>311</v>
      </c>
      <c r="D2259" t="s">
        <v>263</v>
      </c>
      <c r="E2259" t="s">
        <v>354</v>
      </c>
      <c r="F2259" t="s">
        <v>195</v>
      </c>
      <c r="G2259" t="s">
        <v>265</v>
      </c>
      <c r="H2259" t="s">
        <v>355</v>
      </c>
      <c r="I2259">
        <v>0</v>
      </c>
      <c r="J2259">
        <v>0</v>
      </c>
      <c r="K2259">
        <v>0</v>
      </c>
      <c r="L2259">
        <f t="shared" si="344"/>
        <v>1988</v>
      </c>
      <c r="M2259" t="s">
        <v>5782</v>
      </c>
      <c r="N2259" s="153">
        <v>32143.041666666668</v>
      </c>
      <c r="O2259" s="153">
        <v>32143.041666666668</v>
      </c>
      <c r="P2259" s="153">
        <v>32143.041666666668</v>
      </c>
      <c r="Q2259" s="153">
        <v>32143.041666666668</v>
      </c>
      <c r="R2259" t="s">
        <v>311</v>
      </c>
      <c r="S2259" s="215">
        <f t="shared" si="340"/>
        <v>0</v>
      </c>
      <c r="T2259" s="215">
        <f t="shared" si="341"/>
        <v>0</v>
      </c>
      <c r="U2259">
        <f t="shared" si="343"/>
        <v>0</v>
      </c>
      <c r="V2259"/>
      <c r="W2259" t="s">
        <v>395</v>
      </c>
      <c r="X2259" t="s">
        <v>5770</v>
      </c>
    </row>
    <row r="2260" spans="1:24" s="29" customFormat="1">
      <c r="A2260" t="s">
        <v>32</v>
      </c>
      <c r="B2260" t="s">
        <v>5783</v>
      </c>
      <c r="C2260" t="s">
        <v>350</v>
      </c>
      <c r="D2260" t="s">
        <v>182</v>
      </c>
      <c r="E2260" t="s">
        <v>351</v>
      </c>
      <c r="F2260" t="s">
        <v>346</v>
      </c>
      <c r="G2260" t="s">
        <v>352</v>
      </c>
      <c r="H2260" t="s">
        <v>5784</v>
      </c>
      <c r="I2260">
        <v>71.56</v>
      </c>
      <c r="J2260">
        <v>-3.33</v>
      </c>
      <c r="K2260">
        <f t="shared" ref="K2260:K2265" si="345">INT(((180 + J2260)/6) + 1)</f>
        <v>30</v>
      </c>
      <c r="L2260">
        <f t="shared" si="344"/>
        <v>1987</v>
      </c>
      <c r="M2260" t="s">
        <v>5785</v>
      </c>
      <c r="N2260" s="153">
        <v>32005.005555555555</v>
      </c>
      <c r="O2260" s="153">
        <v>32005.053472222222</v>
      </c>
      <c r="P2260" s="153">
        <v>32006.504861111112</v>
      </c>
      <c r="Q2260" s="153">
        <v>32006.5625</v>
      </c>
      <c r="R2260" t="s">
        <v>5786</v>
      </c>
      <c r="S2260" s="215">
        <f t="shared" si="340"/>
        <v>1.4513888888905058</v>
      </c>
      <c r="T2260" s="215">
        <f t="shared" si="341"/>
        <v>1.5569444444445253</v>
      </c>
      <c r="U2260">
        <f t="shared" si="343"/>
        <v>17.416666666686069</v>
      </c>
      <c r="V2260"/>
      <c r="W2260">
        <v>3500</v>
      </c>
      <c r="X2260" t="s">
        <v>5767</v>
      </c>
    </row>
    <row r="2261" spans="1:24" s="29" customFormat="1">
      <c r="A2261" t="s">
        <v>32</v>
      </c>
      <c r="B2261" t="s">
        <v>5787</v>
      </c>
      <c r="C2261" t="s">
        <v>350</v>
      </c>
      <c r="D2261" t="s">
        <v>182</v>
      </c>
      <c r="E2261" t="s">
        <v>351</v>
      </c>
      <c r="F2261" t="s">
        <v>346</v>
      </c>
      <c r="G2261" t="s">
        <v>352</v>
      </c>
      <c r="H2261" t="s">
        <v>5784</v>
      </c>
      <c r="I2261">
        <v>71.56</v>
      </c>
      <c r="J2261">
        <v>-3.33</v>
      </c>
      <c r="K2261">
        <f t="shared" si="345"/>
        <v>30</v>
      </c>
      <c r="L2261">
        <f t="shared" si="344"/>
        <v>1987</v>
      </c>
      <c r="M2261" t="s">
        <v>5788</v>
      </c>
      <c r="N2261" s="153">
        <v>32002.388888888891</v>
      </c>
      <c r="O2261" s="153">
        <v>32002.445833333335</v>
      </c>
      <c r="P2261" s="153">
        <v>32003.765972222223</v>
      </c>
      <c r="Q2261" s="153">
        <v>32003.833333333332</v>
      </c>
      <c r="R2261" t="s">
        <v>5786</v>
      </c>
      <c r="S2261" s="215">
        <f t="shared" si="340"/>
        <v>1.320138888888323</v>
      </c>
      <c r="T2261" s="215">
        <f t="shared" si="341"/>
        <v>1.4444444444416149</v>
      </c>
      <c r="U2261">
        <f t="shared" si="343"/>
        <v>15.841666666659876</v>
      </c>
      <c r="V2261"/>
      <c r="W2261">
        <v>3500</v>
      </c>
      <c r="X2261" t="s">
        <v>5767</v>
      </c>
    </row>
    <row r="2262" spans="1:24" s="29" customFormat="1">
      <c r="A2262" t="s">
        <v>32</v>
      </c>
      <c r="B2262" t="s">
        <v>5789</v>
      </c>
      <c r="C2262" t="s">
        <v>350</v>
      </c>
      <c r="D2262" t="s">
        <v>182</v>
      </c>
      <c r="E2262" t="s">
        <v>351</v>
      </c>
      <c r="F2262" t="s">
        <v>346</v>
      </c>
      <c r="G2262" t="s">
        <v>352</v>
      </c>
      <c r="H2262" t="s">
        <v>5784</v>
      </c>
      <c r="I2262">
        <v>71.2</v>
      </c>
      <c r="J2262">
        <v>-5.42</v>
      </c>
      <c r="K2262">
        <f t="shared" si="345"/>
        <v>30</v>
      </c>
      <c r="L2262">
        <f t="shared" si="344"/>
        <v>1987</v>
      </c>
      <c r="M2262" t="s">
        <v>5790</v>
      </c>
      <c r="N2262" s="153">
        <v>32000.486111111109</v>
      </c>
      <c r="O2262" s="153">
        <v>32000.530555555557</v>
      </c>
      <c r="P2262" s="153">
        <v>32000.752083333333</v>
      </c>
      <c r="Q2262" s="153">
        <v>32000.833333333332</v>
      </c>
      <c r="R2262" t="s">
        <v>5786</v>
      </c>
      <c r="S2262" s="215">
        <f t="shared" si="340"/>
        <v>0.22152777777591837</v>
      </c>
      <c r="T2262" s="215">
        <f t="shared" si="341"/>
        <v>0.34722222222262644</v>
      </c>
      <c r="U2262">
        <f t="shared" si="343"/>
        <v>2.6583333333110204</v>
      </c>
      <c r="V2262"/>
      <c r="W2262">
        <v>3500</v>
      </c>
      <c r="X2262" t="s">
        <v>5767</v>
      </c>
    </row>
    <row r="2263" spans="1:24" s="29" customFormat="1">
      <c r="A2263" t="s">
        <v>32</v>
      </c>
      <c r="B2263" t="s">
        <v>5791</v>
      </c>
      <c r="C2263" t="s">
        <v>350</v>
      </c>
      <c r="D2263" t="s">
        <v>182</v>
      </c>
      <c r="E2263" t="s">
        <v>351</v>
      </c>
      <c r="F2263" t="s">
        <v>346</v>
      </c>
      <c r="G2263" t="s">
        <v>352</v>
      </c>
      <c r="H2263" t="s">
        <v>5784</v>
      </c>
      <c r="I2263">
        <v>71.92</v>
      </c>
      <c r="J2263">
        <v>-0.83</v>
      </c>
      <c r="K2263">
        <f t="shared" si="345"/>
        <v>30</v>
      </c>
      <c r="L2263">
        <f t="shared" si="344"/>
        <v>1987</v>
      </c>
      <c r="M2263" t="s">
        <v>5792</v>
      </c>
      <c r="N2263" s="153">
        <v>31999.136805555554</v>
      </c>
      <c r="O2263" s="153">
        <v>31999.198611111111</v>
      </c>
      <c r="P2263" s="153">
        <v>31999.906944444443</v>
      </c>
      <c r="Q2263" s="153">
        <v>31999.958333333332</v>
      </c>
      <c r="R2263" t="s">
        <v>5786</v>
      </c>
      <c r="S2263" s="215">
        <f t="shared" si="340"/>
        <v>0.70833333333212067</v>
      </c>
      <c r="T2263" s="215">
        <f t="shared" si="341"/>
        <v>0.82152777777810115</v>
      </c>
      <c r="U2263">
        <f t="shared" si="343"/>
        <v>8.4999999999854481</v>
      </c>
      <c r="V2263"/>
      <c r="W2263">
        <v>3500</v>
      </c>
      <c r="X2263"/>
    </row>
    <row r="2264" spans="1:24" s="29" customFormat="1">
      <c r="A2264" t="s">
        <v>32</v>
      </c>
      <c r="B2264" t="s">
        <v>5793</v>
      </c>
      <c r="C2264" t="s">
        <v>350</v>
      </c>
      <c r="D2264" t="s">
        <v>182</v>
      </c>
      <c r="E2264" t="s">
        <v>351</v>
      </c>
      <c r="F2264" t="s">
        <v>346</v>
      </c>
      <c r="G2264" t="s">
        <v>352</v>
      </c>
      <c r="H2264" t="s">
        <v>5784</v>
      </c>
      <c r="I2264">
        <v>71.92</v>
      </c>
      <c r="J2264">
        <v>-0.83</v>
      </c>
      <c r="K2264">
        <f t="shared" si="345"/>
        <v>30</v>
      </c>
      <c r="L2264">
        <f t="shared" si="344"/>
        <v>1987</v>
      </c>
      <c r="M2264" t="s">
        <v>5794</v>
      </c>
      <c r="N2264" s="153">
        <v>31996.587500000001</v>
      </c>
      <c r="O2264" s="153">
        <v>31996.663194444445</v>
      </c>
      <c r="P2264" s="153">
        <v>31996.999305555557</v>
      </c>
      <c r="Q2264" s="153">
        <v>31997.079861111109</v>
      </c>
      <c r="R2264" t="s">
        <v>5786</v>
      </c>
      <c r="S2264" s="215">
        <f t="shared" si="340"/>
        <v>0.33611111111167702</v>
      </c>
      <c r="T2264" s="215">
        <f t="shared" si="341"/>
        <v>0.49236111110803904</v>
      </c>
      <c r="U2264">
        <f t="shared" si="343"/>
        <v>4.0333333333401242</v>
      </c>
      <c r="V2264"/>
      <c r="W2264">
        <v>3500</v>
      </c>
      <c r="X2264" t="s">
        <v>5767</v>
      </c>
    </row>
    <row r="2265" spans="1:24" s="29" customFormat="1">
      <c r="A2265" t="s">
        <v>32</v>
      </c>
      <c r="B2265" t="s">
        <v>5795</v>
      </c>
      <c r="C2265" t="s">
        <v>350</v>
      </c>
      <c r="D2265" t="s">
        <v>182</v>
      </c>
      <c r="E2265" t="s">
        <v>351</v>
      </c>
      <c r="F2265" t="s">
        <v>346</v>
      </c>
      <c r="G2265" t="s">
        <v>352</v>
      </c>
      <c r="H2265" t="s">
        <v>5784</v>
      </c>
      <c r="I2265">
        <v>72</v>
      </c>
      <c r="J2265">
        <v>-1</v>
      </c>
      <c r="K2265">
        <f t="shared" si="345"/>
        <v>30</v>
      </c>
      <c r="L2265">
        <f t="shared" si="344"/>
        <v>1987</v>
      </c>
      <c r="M2265" t="s">
        <v>5796</v>
      </c>
      <c r="N2265" s="153">
        <v>31993.864583333332</v>
      </c>
      <c r="O2265" s="153">
        <v>31993.976388888888</v>
      </c>
      <c r="P2265" s="153">
        <v>31994.378472222223</v>
      </c>
      <c r="Q2265" s="153">
        <v>31994.451388888891</v>
      </c>
      <c r="R2265" t="s">
        <v>5786</v>
      </c>
      <c r="S2265" s="215">
        <f t="shared" si="340"/>
        <v>0.40208333333430346</v>
      </c>
      <c r="T2265" s="215">
        <f t="shared" si="341"/>
        <v>0.58680555555838509</v>
      </c>
      <c r="U2265">
        <f t="shared" si="343"/>
        <v>4.8250000000116415</v>
      </c>
      <c r="V2265"/>
      <c r="W2265">
        <v>3500</v>
      </c>
      <c r="X2265" t="s">
        <v>5767</v>
      </c>
    </row>
    <row r="2266" spans="1:24" s="29" customFormat="1">
      <c r="A2266" t="s">
        <v>32</v>
      </c>
      <c r="B2266" t="s">
        <v>5797</v>
      </c>
      <c r="C2266" t="s">
        <v>311</v>
      </c>
      <c r="D2266" t="s">
        <v>182</v>
      </c>
      <c r="E2266" t="s">
        <v>349</v>
      </c>
      <c r="F2266" t="s">
        <v>195</v>
      </c>
      <c r="G2266" t="s">
        <v>265</v>
      </c>
      <c r="H2266" t="s">
        <v>266</v>
      </c>
      <c r="I2266">
        <v>0</v>
      </c>
      <c r="J2266">
        <v>0</v>
      </c>
      <c r="K2266">
        <v>0</v>
      </c>
      <c r="L2266">
        <f t="shared" si="344"/>
        <v>1987</v>
      </c>
      <c r="M2266" t="s">
        <v>5798</v>
      </c>
      <c r="N2266" s="153">
        <v>31988.882638888888</v>
      </c>
      <c r="O2266" s="153">
        <v>31989.121527777777</v>
      </c>
      <c r="P2266" s="153">
        <v>31989.545138888891</v>
      </c>
      <c r="Q2266" s="153">
        <v>31989.583333333332</v>
      </c>
      <c r="R2266" t="s">
        <v>311</v>
      </c>
      <c r="S2266" s="215">
        <f t="shared" si="340"/>
        <v>0.42361111111313221</v>
      </c>
      <c r="T2266" s="215">
        <f t="shared" si="341"/>
        <v>0.70069444444379769</v>
      </c>
      <c r="U2266">
        <f t="shared" si="343"/>
        <v>5.0833333333575865</v>
      </c>
      <c r="V2266"/>
      <c r="W2266" t="s">
        <v>395</v>
      </c>
      <c r="X2266" t="s">
        <v>5799</v>
      </c>
    </row>
    <row r="2267" spans="1:24" s="29" customFormat="1">
      <c r="A2267" t="s">
        <v>32</v>
      </c>
      <c r="B2267" t="s">
        <v>5800</v>
      </c>
      <c r="C2267" t="s">
        <v>311</v>
      </c>
      <c r="D2267" t="s">
        <v>182</v>
      </c>
      <c r="E2267" t="s">
        <v>349</v>
      </c>
      <c r="F2267" t="s">
        <v>195</v>
      </c>
      <c r="G2267" t="s">
        <v>265</v>
      </c>
      <c r="H2267" t="s">
        <v>266</v>
      </c>
      <c r="I2267">
        <v>0</v>
      </c>
      <c r="J2267">
        <v>0</v>
      </c>
      <c r="K2267">
        <v>0</v>
      </c>
      <c r="L2267">
        <f t="shared" si="344"/>
        <v>1987</v>
      </c>
      <c r="M2267" t="s">
        <v>5801</v>
      </c>
      <c r="N2267" s="153">
        <v>31986.053472222222</v>
      </c>
      <c r="O2267" s="153">
        <v>31986.119444444445</v>
      </c>
      <c r="P2267" s="153">
        <v>31988.631944444445</v>
      </c>
      <c r="Q2267" s="153">
        <v>31988.708333333332</v>
      </c>
      <c r="R2267" t="s">
        <v>311</v>
      </c>
      <c r="S2267" s="215">
        <f t="shared" si="340"/>
        <v>2.5125000000007276</v>
      </c>
      <c r="T2267" s="215">
        <f t="shared" si="341"/>
        <v>2.6548611111102218</v>
      </c>
      <c r="U2267">
        <f t="shared" si="343"/>
        <v>30.150000000008731</v>
      </c>
      <c r="V2267"/>
      <c r="W2267" t="s">
        <v>395</v>
      </c>
      <c r="X2267" t="s">
        <v>311</v>
      </c>
    </row>
    <row r="2268" spans="1:24" s="29" customFormat="1">
      <c r="A2268" t="s">
        <v>32</v>
      </c>
      <c r="B2268" t="s">
        <v>5802</v>
      </c>
      <c r="C2268" t="s">
        <v>311</v>
      </c>
      <c r="D2268" t="s">
        <v>182</v>
      </c>
      <c r="E2268" t="s">
        <v>349</v>
      </c>
      <c r="F2268" t="s">
        <v>195</v>
      </c>
      <c r="G2268" t="s">
        <v>265</v>
      </c>
      <c r="H2268" t="s">
        <v>266</v>
      </c>
      <c r="I2268">
        <v>0</v>
      </c>
      <c r="J2268">
        <v>0</v>
      </c>
      <c r="K2268">
        <v>0</v>
      </c>
      <c r="L2268">
        <f t="shared" si="344"/>
        <v>1987</v>
      </c>
      <c r="M2268" t="s">
        <v>5803</v>
      </c>
      <c r="N2268" s="153">
        <v>31985.177083333332</v>
      </c>
      <c r="O2268" s="153">
        <v>31985.240277777779</v>
      </c>
      <c r="P2268" s="153">
        <v>31985.84375</v>
      </c>
      <c r="Q2268" s="153">
        <v>31985.875</v>
      </c>
      <c r="R2268" t="s">
        <v>311</v>
      </c>
      <c r="S2268" s="215">
        <f t="shared" si="340"/>
        <v>0.60347222222117125</v>
      </c>
      <c r="T2268" s="215">
        <f t="shared" si="341"/>
        <v>0.69791666666787933</v>
      </c>
      <c r="U2268">
        <f t="shared" si="343"/>
        <v>7.241666666654055</v>
      </c>
      <c r="V2268"/>
      <c r="W2268" t="s">
        <v>395</v>
      </c>
      <c r="X2268" t="s">
        <v>311</v>
      </c>
    </row>
    <row r="2269" spans="1:24" s="29" customFormat="1">
      <c r="A2269" t="s">
        <v>32</v>
      </c>
      <c r="B2269" t="s">
        <v>5804</v>
      </c>
      <c r="C2269" t="s">
        <v>311</v>
      </c>
      <c r="D2269" t="s">
        <v>182</v>
      </c>
      <c r="E2269" t="s">
        <v>349</v>
      </c>
      <c r="F2269" t="s">
        <v>195</v>
      </c>
      <c r="G2269" t="s">
        <v>265</v>
      </c>
      <c r="H2269" t="s">
        <v>266</v>
      </c>
      <c r="I2269">
        <v>0</v>
      </c>
      <c r="J2269">
        <v>0</v>
      </c>
      <c r="K2269">
        <v>0</v>
      </c>
      <c r="L2269">
        <f t="shared" si="344"/>
        <v>1987</v>
      </c>
      <c r="M2269" t="s">
        <v>5805</v>
      </c>
      <c r="N2269" s="153">
        <v>31982.753472222223</v>
      </c>
      <c r="O2269" s="153">
        <v>31982.814583333333</v>
      </c>
      <c r="P2269" s="153">
        <v>31983.115972222222</v>
      </c>
      <c r="Q2269" s="153">
        <v>31983.145833333332</v>
      </c>
      <c r="R2269" t="s">
        <v>311</v>
      </c>
      <c r="S2269" s="215">
        <f t="shared" si="340"/>
        <v>0.30138888888905058</v>
      </c>
      <c r="T2269" s="215">
        <f t="shared" si="341"/>
        <v>0.39236111110949423</v>
      </c>
      <c r="U2269">
        <f t="shared" si="343"/>
        <v>3.6166666666686069</v>
      </c>
      <c r="V2269"/>
      <c r="W2269" t="s">
        <v>395</v>
      </c>
      <c r="X2269" t="s">
        <v>5799</v>
      </c>
    </row>
    <row r="2270" spans="1:24" s="29" customFormat="1">
      <c r="A2270" t="s">
        <v>32</v>
      </c>
      <c r="B2270" t="s">
        <v>5806</v>
      </c>
      <c r="C2270" t="s">
        <v>311</v>
      </c>
      <c r="D2270" t="s">
        <v>182</v>
      </c>
      <c r="E2270" t="s">
        <v>349</v>
      </c>
      <c r="F2270" t="s">
        <v>195</v>
      </c>
      <c r="G2270" t="s">
        <v>265</v>
      </c>
      <c r="H2270" t="s">
        <v>266</v>
      </c>
      <c r="I2270">
        <v>0</v>
      </c>
      <c r="J2270">
        <v>0</v>
      </c>
      <c r="K2270">
        <v>0</v>
      </c>
      <c r="L2270">
        <f t="shared" si="344"/>
        <v>1987</v>
      </c>
      <c r="M2270" t="s">
        <v>5807</v>
      </c>
      <c r="N2270" s="153">
        <v>31979.824305555554</v>
      </c>
      <c r="O2270" s="153">
        <v>31979.893749999999</v>
      </c>
      <c r="P2270" s="153">
        <v>31981.418750000001</v>
      </c>
      <c r="Q2270" s="153">
        <v>31981.458333333332</v>
      </c>
      <c r="R2270" t="s">
        <v>311</v>
      </c>
      <c r="S2270" s="215">
        <f t="shared" si="340"/>
        <v>1.5250000000014552</v>
      </c>
      <c r="T2270" s="215">
        <f t="shared" si="341"/>
        <v>1.6340277777781012</v>
      </c>
      <c r="U2270">
        <f t="shared" si="343"/>
        <v>18.300000000017462</v>
      </c>
      <c r="V2270"/>
      <c r="W2270" t="s">
        <v>395</v>
      </c>
      <c r="X2270" t="s">
        <v>5799</v>
      </c>
    </row>
    <row r="2271" spans="1:24" s="29" customFormat="1">
      <c r="A2271" t="s">
        <v>32</v>
      </c>
      <c r="B2271" t="s">
        <v>5808</v>
      </c>
      <c r="C2271" t="s">
        <v>343</v>
      </c>
      <c r="D2271" t="s">
        <v>344</v>
      </c>
      <c r="E2271" t="s">
        <v>345</v>
      </c>
      <c r="F2271" t="s">
        <v>346</v>
      </c>
      <c r="G2271" t="s">
        <v>196</v>
      </c>
      <c r="H2271" t="s">
        <v>347</v>
      </c>
      <c r="I2271">
        <v>24.416666666666668</v>
      </c>
      <c r="J2271">
        <v>-77.55</v>
      </c>
      <c r="K2271">
        <f t="shared" ref="K2271:K2283" si="346">INT(((180 + J2271)/6) + 1)</f>
        <v>18</v>
      </c>
      <c r="L2271">
        <f t="shared" si="344"/>
        <v>1987</v>
      </c>
      <c r="M2271" t="s">
        <v>5809</v>
      </c>
      <c r="N2271" s="153">
        <v>31894.693055555555</v>
      </c>
      <c r="O2271" s="153">
        <v>31894.801388888889</v>
      </c>
      <c r="P2271" s="153">
        <v>31897.375</v>
      </c>
      <c r="Q2271" s="153">
        <v>31897.416666666668</v>
      </c>
      <c r="R2271" t="s">
        <v>5810</v>
      </c>
      <c r="S2271" s="215">
        <f t="shared" ref="S2271:S2334" si="347">(P2271 - O2271)</f>
        <v>2.5736111111109494</v>
      </c>
      <c r="T2271" s="215">
        <f t="shared" ref="T2271:T2334" si="348">(Q2271 - N2271)</f>
        <v>2.7236111111124046</v>
      </c>
      <c r="U2271">
        <f t="shared" si="343"/>
        <v>30.883333333331393</v>
      </c>
      <c r="V2271"/>
      <c r="W2271">
        <v>2700</v>
      </c>
      <c r="X2271"/>
    </row>
    <row r="2272" spans="1:24" s="29" customFormat="1">
      <c r="A2272" t="s">
        <v>32</v>
      </c>
      <c r="B2272" t="s">
        <v>5811</v>
      </c>
      <c r="C2272" t="s">
        <v>343</v>
      </c>
      <c r="D2272" t="s">
        <v>344</v>
      </c>
      <c r="E2272" t="s">
        <v>345</v>
      </c>
      <c r="F2272" t="s">
        <v>346</v>
      </c>
      <c r="G2272" t="s">
        <v>196</v>
      </c>
      <c r="H2272" t="s">
        <v>347</v>
      </c>
      <c r="I2272">
        <v>24.416666666666668</v>
      </c>
      <c r="J2272">
        <v>-77.55</v>
      </c>
      <c r="K2272">
        <f t="shared" si="346"/>
        <v>18</v>
      </c>
      <c r="L2272">
        <f t="shared" si="344"/>
        <v>1987</v>
      </c>
      <c r="M2272" t="s">
        <v>5812</v>
      </c>
      <c r="N2272" s="153">
        <v>31892.583333333332</v>
      </c>
      <c r="O2272" s="153">
        <v>31892.614583333332</v>
      </c>
      <c r="P2272" s="153">
        <v>31892.659722222223</v>
      </c>
      <c r="Q2272" s="153">
        <v>31892.708333333332</v>
      </c>
      <c r="R2272" t="s">
        <v>5810</v>
      </c>
      <c r="S2272" s="215">
        <f t="shared" si="347"/>
        <v>4.5138888890505768E-2</v>
      </c>
      <c r="T2272" s="215">
        <f t="shared" si="348"/>
        <v>0.125</v>
      </c>
      <c r="U2272">
        <f t="shared" si="343"/>
        <v>0.54166666668606922</v>
      </c>
      <c r="V2272"/>
      <c r="W2272">
        <v>2700</v>
      </c>
      <c r="X2272" t="s">
        <v>5813</v>
      </c>
    </row>
    <row r="2273" spans="1:24" s="29" customFormat="1">
      <c r="A2273" t="s">
        <v>32</v>
      </c>
      <c r="B2273" t="s">
        <v>5814</v>
      </c>
      <c r="C2273" t="s">
        <v>343</v>
      </c>
      <c r="D2273" t="s">
        <v>344</v>
      </c>
      <c r="E2273" t="s">
        <v>345</v>
      </c>
      <c r="F2273" t="s">
        <v>346</v>
      </c>
      <c r="G2273" t="s">
        <v>196</v>
      </c>
      <c r="H2273" t="s">
        <v>347</v>
      </c>
      <c r="I2273">
        <v>24.416666666666668</v>
      </c>
      <c r="J2273">
        <v>-77.55</v>
      </c>
      <c r="K2273">
        <f t="shared" si="346"/>
        <v>18</v>
      </c>
      <c r="L2273">
        <f t="shared" si="344"/>
        <v>1987</v>
      </c>
      <c r="M2273" t="s">
        <v>5815</v>
      </c>
      <c r="N2273" s="153">
        <v>31890.459027777779</v>
      </c>
      <c r="O2273" s="153">
        <v>31890.459027777779</v>
      </c>
      <c r="P2273" s="153">
        <v>31891.590277777777</v>
      </c>
      <c r="Q2273" s="153">
        <v>31890.590277777777</v>
      </c>
      <c r="R2273" t="s">
        <v>5810</v>
      </c>
      <c r="S2273" s="215">
        <f t="shared" si="347"/>
        <v>1.1312499999985448</v>
      </c>
      <c r="T2273" s="215">
        <f t="shared" si="348"/>
        <v>0.13124999999854481</v>
      </c>
      <c r="U2273">
        <f t="shared" si="343"/>
        <v>13.574999999982538</v>
      </c>
      <c r="V2273"/>
      <c r="W2273">
        <v>2700</v>
      </c>
      <c r="X2273" t="s">
        <v>5816</v>
      </c>
    </row>
    <row r="2274" spans="1:24" s="29" customFormat="1">
      <c r="A2274" t="s">
        <v>32</v>
      </c>
      <c r="B2274" t="s">
        <v>5817</v>
      </c>
      <c r="C2274" t="s">
        <v>343</v>
      </c>
      <c r="D2274" t="s">
        <v>344</v>
      </c>
      <c r="E2274" t="s">
        <v>345</v>
      </c>
      <c r="F2274" t="s">
        <v>346</v>
      </c>
      <c r="G2274" t="s">
        <v>196</v>
      </c>
      <c r="H2274" t="s">
        <v>347</v>
      </c>
      <c r="I2274">
        <v>24.416666666666668</v>
      </c>
      <c r="J2274">
        <v>-77.55</v>
      </c>
      <c r="K2274">
        <f t="shared" si="346"/>
        <v>18</v>
      </c>
      <c r="L2274">
        <f t="shared" si="344"/>
        <v>1987</v>
      </c>
      <c r="M2274" t="s">
        <v>5818</v>
      </c>
      <c r="N2274" s="153">
        <v>31889.927083333332</v>
      </c>
      <c r="O2274" s="153">
        <v>31890.243055555555</v>
      </c>
      <c r="P2274" s="153">
        <v>31890.34513888889</v>
      </c>
      <c r="Q2274" s="153">
        <v>31890.385416666668</v>
      </c>
      <c r="R2274" t="s">
        <v>5810</v>
      </c>
      <c r="S2274" s="215">
        <f t="shared" si="347"/>
        <v>0.10208333333503106</v>
      </c>
      <c r="T2274" s="215">
        <f t="shared" si="348"/>
        <v>0.45833333333575865</v>
      </c>
      <c r="U2274">
        <f t="shared" ref="U2274:U2337" si="349">((VALUE(S2274)) * 24) * 0.5</f>
        <v>1.2250000000203727</v>
      </c>
      <c r="V2274"/>
      <c r="W2274">
        <v>2700</v>
      </c>
      <c r="X2274" t="s">
        <v>5819</v>
      </c>
    </row>
    <row r="2275" spans="1:24" s="29" customFormat="1">
      <c r="A2275" t="s">
        <v>32</v>
      </c>
      <c r="B2275" t="s">
        <v>5820</v>
      </c>
      <c r="C2275" t="s">
        <v>343</v>
      </c>
      <c r="D2275" t="s">
        <v>344</v>
      </c>
      <c r="E2275" t="s">
        <v>345</v>
      </c>
      <c r="F2275" t="s">
        <v>346</v>
      </c>
      <c r="G2275" t="s">
        <v>196</v>
      </c>
      <c r="H2275" t="s">
        <v>347</v>
      </c>
      <c r="I2275">
        <v>24.416666666666668</v>
      </c>
      <c r="J2275">
        <v>-77.55</v>
      </c>
      <c r="K2275">
        <f t="shared" si="346"/>
        <v>18</v>
      </c>
      <c r="L2275">
        <f t="shared" si="344"/>
        <v>1987</v>
      </c>
      <c r="M2275" t="s">
        <v>5821</v>
      </c>
      <c r="N2275" s="153">
        <v>31889.370833333334</v>
      </c>
      <c r="O2275" s="153">
        <v>31889.370833333334</v>
      </c>
      <c r="P2275" s="153">
        <v>31889.746527777777</v>
      </c>
      <c r="Q2275" s="153">
        <v>31889.791666666668</v>
      </c>
      <c r="R2275" t="s">
        <v>5810</v>
      </c>
      <c r="S2275" s="215">
        <f t="shared" si="347"/>
        <v>0.3756944444430701</v>
      </c>
      <c r="T2275" s="215">
        <f t="shared" si="348"/>
        <v>0.42083333333357587</v>
      </c>
      <c r="U2275">
        <f t="shared" si="349"/>
        <v>4.5083333333168412</v>
      </c>
      <c r="V2275"/>
      <c r="W2275">
        <v>2700</v>
      </c>
      <c r="X2275" t="s">
        <v>5822</v>
      </c>
    </row>
    <row r="2276" spans="1:24" s="29" customFormat="1">
      <c r="A2276" t="s">
        <v>32</v>
      </c>
      <c r="B2276" t="s">
        <v>5823</v>
      </c>
      <c r="C2276" t="s">
        <v>343</v>
      </c>
      <c r="D2276" t="s">
        <v>344</v>
      </c>
      <c r="E2276" t="s">
        <v>345</v>
      </c>
      <c r="F2276" t="s">
        <v>346</v>
      </c>
      <c r="G2276" t="s">
        <v>196</v>
      </c>
      <c r="H2276" t="s">
        <v>347</v>
      </c>
      <c r="I2276">
        <v>24.416666666666668</v>
      </c>
      <c r="J2276">
        <v>-77.55</v>
      </c>
      <c r="K2276">
        <f t="shared" si="346"/>
        <v>18</v>
      </c>
      <c r="L2276">
        <f t="shared" si="344"/>
        <v>1987</v>
      </c>
      <c r="M2276" t="s">
        <v>5824</v>
      </c>
      <c r="N2276" s="153">
        <v>31885.791666666668</v>
      </c>
      <c r="O2276" s="153">
        <v>31885.791666666668</v>
      </c>
      <c r="P2276" s="153">
        <v>31886.791666666668</v>
      </c>
      <c r="Q2276" s="153">
        <v>31886.083333333332</v>
      </c>
      <c r="R2276" t="s">
        <v>5810</v>
      </c>
      <c r="S2276" s="215">
        <f t="shared" si="347"/>
        <v>1</v>
      </c>
      <c r="T2276" s="215">
        <f t="shared" si="348"/>
        <v>0.29166666666424135</v>
      </c>
      <c r="U2276">
        <f t="shared" si="349"/>
        <v>12</v>
      </c>
      <c r="V2276"/>
      <c r="W2276">
        <v>2700</v>
      </c>
      <c r="X2276" t="s">
        <v>5825</v>
      </c>
    </row>
    <row r="2277" spans="1:24" s="29" customFormat="1">
      <c r="A2277" t="s">
        <v>32</v>
      </c>
      <c r="B2277" t="s">
        <v>5826</v>
      </c>
      <c r="C2277" t="s">
        <v>343</v>
      </c>
      <c r="D2277" t="s">
        <v>344</v>
      </c>
      <c r="E2277" t="s">
        <v>345</v>
      </c>
      <c r="F2277" t="s">
        <v>346</v>
      </c>
      <c r="G2277" t="s">
        <v>196</v>
      </c>
      <c r="H2277" t="s">
        <v>347</v>
      </c>
      <c r="I2277">
        <v>24.416666666666668</v>
      </c>
      <c r="J2277">
        <v>-77.55</v>
      </c>
      <c r="K2277">
        <f t="shared" si="346"/>
        <v>18</v>
      </c>
      <c r="L2277">
        <f t="shared" si="344"/>
        <v>1987</v>
      </c>
      <c r="M2277" t="s">
        <v>5827</v>
      </c>
      <c r="N2277" s="153">
        <v>31885.041666666668</v>
      </c>
      <c r="O2277" s="153">
        <v>31885.041666666668</v>
      </c>
      <c r="P2277" s="153">
        <v>31885.041666666668</v>
      </c>
      <c r="Q2277" s="153">
        <v>31885.4375</v>
      </c>
      <c r="R2277" t="s">
        <v>5810</v>
      </c>
      <c r="S2277" s="215">
        <f t="shared" si="347"/>
        <v>0</v>
      </c>
      <c r="T2277" s="215">
        <f t="shared" si="348"/>
        <v>0.39583333333212067</v>
      </c>
      <c r="U2277">
        <f t="shared" si="349"/>
        <v>0</v>
      </c>
      <c r="V2277"/>
      <c r="W2277">
        <v>2700</v>
      </c>
      <c r="X2277" t="s">
        <v>5825</v>
      </c>
    </row>
    <row r="2278" spans="1:24" s="29" customFormat="1">
      <c r="A2278" t="s">
        <v>32</v>
      </c>
      <c r="B2278" t="s">
        <v>5828</v>
      </c>
      <c r="C2278" t="s">
        <v>323</v>
      </c>
      <c r="D2278" t="s">
        <v>231</v>
      </c>
      <c r="E2278" t="s">
        <v>324</v>
      </c>
      <c r="F2278" t="s">
        <v>195</v>
      </c>
      <c r="G2278" t="s">
        <v>206</v>
      </c>
      <c r="H2278" t="s">
        <v>325</v>
      </c>
      <c r="I2278">
        <v>11.824333333333334</v>
      </c>
      <c r="J2278">
        <v>-103.8155</v>
      </c>
      <c r="K2278">
        <f t="shared" si="346"/>
        <v>13</v>
      </c>
      <c r="L2278">
        <f t="shared" si="344"/>
        <v>1985</v>
      </c>
      <c r="M2278" t="s">
        <v>5829</v>
      </c>
      <c r="N2278" s="153">
        <v>31403.883333333335</v>
      </c>
      <c r="O2278" s="153">
        <v>31403.950694444444</v>
      </c>
      <c r="P2278" s="153">
        <v>31407.756944444445</v>
      </c>
      <c r="Q2278" s="153">
        <v>31407.805555555555</v>
      </c>
      <c r="R2278" t="s">
        <v>5830</v>
      </c>
      <c r="S2278" s="215">
        <f t="shared" si="347"/>
        <v>3.8062500000014552</v>
      </c>
      <c r="T2278" s="215">
        <f t="shared" si="348"/>
        <v>3.9222222222197161</v>
      </c>
      <c r="U2278">
        <f t="shared" si="349"/>
        <v>45.675000000017462</v>
      </c>
      <c r="V2278"/>
      <c r="W2278">
        <v>2700</v>
      </c>
      <c r="X2278" t="s">
        <v>5831</v>
      </c>
    </row>
    <row r="2279" spans="1:24" s="29" customFormat="1">
      <c r="A2279" t="s">
        <v>32</v>
      </c>
      <c r="B2279" t="s">
        <v>5832</v>
      </c>
      <c r="C2279" t="s">
        <v>323</v>
      </c>
      <c r="D2279" t="s">
        <v>231</v>
      </c>
      <c r="E2279" t="s">
        <v>324</v>
      </c>
      <c r="F2279" t="s">
        <v>195</v>
      </c>
      <c r="G2279" t="s">
        <v>206</v>
      </c>
      <c r="H2279" t="s">
        <v>325</v>
      </c>
      <c r="I2279">
        <v>10.765666666666666</v>
      </c>
      <c r="J2279">
        <v>-103.67583333333333</v>
      </c>
      <c r="K2279">
        <f t="shared" si="346"/>
        <v>13</v>
      </c>
      <c r="L2279">
        <f t="shared" si="344"/>
        <v>1985</v>
      </c>
      <c r="M2279" t="s">
        <v>5833</v>
      </c>
      <c r="N2279" s="153">
        <v>31402.28125</v>
      </c>
      <c r="O2279" s="153">
        <v>31402.327083333334</v>
      </c>
      <c r="P2279" s="153">
        <v>31403.21736111111</v>
      </c>
      <c r="Q2279" s="153">
        <v>31403.28125</v>
      </c>
      <c r="R2279" t="s">
        <v>5830</v>
      </c>
      <c r="S2279" s="215">
        <f t="shared" si="347"/>
        <v>0.89027777777664596</v>
      </c>
      <c r="T2279" s="215">
        <f t="shared" si="348"/>
        <v>1</v>
      </c>
      <c r="U2279">
        <f t="shared" si="349"/>
        <v>10.683333333319752</v>
      </c>
      <c r="V2279"/>
      <c r="W2279">
        <v>2700</v>
      </c>
      <c r="X2279"/>
    </row>
    <row r="2280" spans="1:24" s="29" customFormat="1">
      <c r="A2280" t="s">
        <v>32</v>
      </c>
      <c r="B2280" t="s">
        <v>5834</v>
      </c>
      <c r="C2280" t="s">
        <v>323</v>
      </c>
      <c r="D2280" t="s">
        <v>231</v>
      </c>
      <c r="E2280" t="s">
        <v>324</v>
      </c>
      <c r="F2280" t="s">
        <v>195</v>
      </c>
      <c r="G2280" t="s">
        <v>206</v>
      </c>
      <c r="H2280" t="s">
        <v>325</v>
      </c>
      <c r="I2280">
        <v>10.916499999999999</v>
      </c>
      <c r="J2280">
        <v>-103.70916666666666</v>
      </c>
      <c r="K2280">
        <f t="shared" si="346"/>
        <v>13</v>
      </c>
      <c r="L2280">
        <f t="shared" si="344"/>
        <v>1985</v>
      </c>
      <c r="M2280" t="s">
        <v>5835</v>
      </c>
      <c r="N2280" s="153">
        <v>31400.37361111111</v>
      </c>
      <c r="O2280" s="153">
        <v>31400.534722222223</v>
      </c>
      <c r="P2280" s="153">
        <v>31401.760416666668</v>
      </c>
      <c r="Q2280" s="153">
        <v>31401.834722222222</v>
      </c>
      <c r="R2280" t="s">
        <v>5830</v>
      </c>
      <c r="S2280" s="215">
        <f t="shared" si="347"/>
        <v>1.2256944444452529</v>
      </c>
      <c r="T2280" s="215">
        <f t="shared" si="348"/>
        <v>1.461111111111677</v>
      </c>
      <c r="U2280">
        <f t="shared" si="349"/>
        <v>14.708333333343035</v>
      </c>
      <c r="V2280"/>
      <c r="W2280">
        <v>2700</v>
      </c>
      <c r="X2280"/>
    </row>
    <row r="2281" spans="1:24" s="29" customFormat="1">
      <c r="A2281" t="s">
        <v>32</v>
      </c>
      <c r="B2281" t="s">
        <v>5836</v>
      </c>
      <c r="C2281" t="s">
        <v>323</v>
      </c>
      <c r="D2281" t="s">
        <v>231</v>
      </c>
      <c r="E2281" t="s">
        <v>324</v>
      </c>
      <c r="F2281" t="s">
        <v>195</v>
      </c>
      <c r="G2281" t="s">
        <v>206</v>
      </c>
      <c r="H2281" t="s">
        <v>325</v>
      </c>
      <c r="I2281">
        <v>10.916499999999999</v>
      </c>
      <c r="J2281">
        <v>-103.70916666666666</v>
      </c>
      <c r="K2281">
        <f t="shared" si="346"/>
        <v>13</v>
      </c>
      <c r="L2281">
        <f t="shared" si="344"/>
        <v>1985</v>
      </c>
      <c r="M2281" t="s">
        <v>5837</v>
      </c>
      <c r="N2281" s="153">
        <v>31399.003472222223</v>
      </c>
      <c r="O2281" s="153">
        <v>31399.134027777778</v>
      </c>
      <c r="P2281" s="153">
        <v>31400.208333333332</v>
      </c>
      <c r="Q2281" s="153">
        <v>31400.25</v>
      </c>
      <c r="R2281" t="s">
        <v>5830</v>
      </c>
      <c r="S2281" s="215">
        <f t="shared" si="347"/>
        <v>1.0743055555540195</v>
      </c>
      <c r="T2281" s="215">
        <f t="shared" si="348"/>
        <v>1.2465277777773736</v>
      </c>
      <c r="U2281">
        <f t="shared" si="349"/>
        <v>12.891666666648234</v>
      </c>
      <c r="V2281"/>
      <c r="W2281">
        <v>2700</v>
      </c>
      <c r="X2281"/>
    </row>
    <row r="2282" spans="1:24" s="29" customFormat="1">
      <c r="A2282" t="s">
        <v>32</v>
      </c>
      <c r="B2282" t="s">
        <v>5838</v>
      </c>
      <c r="C2282" t="s">
        <v>323</v>
      </c>
      <c r="D2282" t="s">
        <v>231</v>
      </c>
      <c r="E2282" t="s">
        <v>324</v>
      </c>
      <c r="F2282" t="s">
        <v>195</v>
      </c>
      <c r="G2282" t="s">
        <v>206</v>
      </c>
      <c r="H2282" t="s">
        <v>325</v>
      </c>
      <c r="I2282">
        <v>11.824333333333334</v>
      </c>
      <c r="J2282">
        <v>-103.8155</v>
      </c>
      <c r="K2282">
        <f t="shared" si="346"/>
        <v>13</v>
      </c>
      <c r="L2282">
        <f t="shared" si="344"/>
        <v>1985</v>
      </c>
      <c r="M2282" t="s">
        <v>5839</v>
      </c>
      <c r="N2282" s="153">
        <v>31397.420138888891</v>
      </c>
      <c r="O2282" s="153">
        <v>31397.420138888891</v>
      </c>
      <c r="P2282" s="153">
        <v>31397.746527777777</v>
      </c>
      <c r="Q2282" s="153">
        <v>31397.746527777777</v>
      </c>
      <c r="R2282" t="s">
        <v>5830</v>
      </c>
      <c r="S2282" s="215">
        <f t="shared" si="347"/>
        <v>0.32638888888686779</v>
      </c>
      <c r="T2282" s="215">
        <f t="shared" si="348"/>
        <v>0.32638888888686779</v>
      </c>
      <c r="U2282">
        <f t="shared" si="349"/>
        <v>3.9166666666424135</v>
      </c>
      <c r="V2282"/>
      <c r="W2282">
        <v>2700</v>
      </c>
      <c r="X2282" t="s">
        <v>5840</v>
      </c>
    </row>
    <row r="2283" spans="1:24" s="29" customFormat="1">
      <c r="A2283" t="s">
        <v>32</v>
      </c>
      <c r="B2283" t="s">
        <v>5841</v>
      </c>
      <c r="C2283" t="s">
        <v>323</v>
      </c>
      <c r="D2283" t="s">
        <v>231</v>
      </c>
      <c r="E2283" t="s">
        <v>324</v>
      </c>
      <c r="F2283" t="s">
        <v>195</v>
      </c>
      <c r="G2283" t="s">
        <v>206</v>
      </c>
      <c r="H2283" t="s">
        <v>325</v>
      </c>
      <c r="I2283">
        <v>11.824333333333334</v>
      </c>
      <c r="J2283">
        <v>-103.8155</v>
      </c>
      <c r="K2283">
        <f t="shared" si="346"/>
        <v>13</v>
      </c>
      <c r="L2283">
        <f t="shared" si="344"/>
        <v>1985</v>
      </c>
      <c r="M2283" t="s">
        <v>5842</v>
      </c>
      <c r="N2283" s="153">
        <v>31394.397916666665</v>
      </c>
      <c r="O2283" s="153">
        <v>31394.450694444444</v>
      </c>
      <c r="P2283" s="153">
        <v>31397.09375</v>
      </c>
      <c r="Q2283" s="153">
        <v>31397.166666666668</v>
      </c>
      <c r="R2283" t="s">
        <v>5830</v>
      </c>
      <c r="S2283" s="215">
        <f t="shared" si="347"/>
        <v>2.6430555555562023</v>
      </c>
      <c r="T2283" s="215">
        <f t="shared" si="348"/>
        <v>2.7687500000029104</v>
      </c>
      <c r="U2283">
        <f t="shared" si="349"/>
        <v>31.716666666674428</v>
      </c>
      <c r="V2283"/>
      <c r="W2283">
        <v>2700</v>
      </c>
      <c r="X2283"/>
    </row>
    <row r="2284" spans="1:24" s="29" customFormat="1">
      <c r="A2284" t="s">
        <v>32</v>
      </c>
      <c r="B2284" t="s">
        <v>5843</v>
      </c>
      <c r="C2284" t="s">
        <v>323</v>
      </c>
      <c r="D2284" t="s">
        <v>231</v>
      </c>
      <c r="E2284" t="s">
        <v>324</v>
      </c>
      <c r="F2284" t="s">
        <v>195</v>
      </c>
      <c r="G2284" t="s">
        <v>206</v>
      </c>
      <c r="H2284" t="s">
        <v>325</v>
      </c>
      <c r="I2284">
        <v>0</v>
      </c>
      <c r="J2284">
        <v>0</v>
      </c>
      <c r="K2284">
        <v>0</v>
      </c>
      <c r="L2284">
        <f t="shared" si="344"/>
        <v>1985</v>
      </c>
      <c r="M2284" t="s">
        <v>5844</v>
      </c>
      <c r="N2284" s="153">
        <v>31390.875</v>
      </c>
      <c r="O2284" s="153">
        <v>31390.875</v>
      </c>
      <c r="P2284" s="153">
        <v>31391.050694444446</v>
      </c>
      <c r="Q2284" s="153">
        <v>31391.050694444446</v>
      </c>
      <c r="R2284" t="s">
        <v>5830</v>
      </c>
      <c r="S2284" s="215">
        <f t="shared" si="347"/>
        <v>0.17569444444598048</v>
      </c>
      <c r="T2284" s="215">
        <f t="shared" si="348"/>
        <v>0.17569444444598048</v>
      </c>
      <c r="U2284">
        <f t="shared" si="349"/>
        <v>2.1083333333517658</v>
      </c>
      <c r="V2284"/>
      <c r="W2284" t="s">
        <v>395</v>
      </c>
      <c r="X2284" t="s">
        <v>5845</v>
      </c>
    </row>
    <row r="2285" spans="1:24" s="29" customFormat="1">
      <c r="A2285" t="s">
        <v>32</v>
      </c>
      <c r="B2285" t="s">
        <v>5846</v>
      </c>
      <c r="C2285" t="s">
        <v>320</v>
      </c>
      <c r="D2285" t="s">
        <v>182</v>
      </c>
      <c r="E2285" t="s">
        <v>318</v>
      </c>
      <c r="F2285" t="s">
        <v>195</v>
      </c>
      <c r="G2285" t="s">
        <v>284</v>
      </c>
      <c r="H2285" t="s">
        <v>321</v>
      </c>
      <c r="I2285">
        <v>41.766666666666666</v>
      </c>
      <c r="J2285">
        <v>-50.233333333333334</v>
      </c>
      <c r="K2285">
        <f t="shared" ref="K2285:K2292" si="350">INT(((180 + J2285)/6) + 1)</f>
        <v>22</v>
      </c>
      <c r="L2285">
        <f t="shared" si="344"/>
        <v>1985</v>
      </c>
      <c r="M2285" t="s">
        <v>5847</v>
      </c>
      <c r="N2285" s="153">
        <v>31294.138888888891</v>
      </c>
      <c r="O2285" s="153">
        <v>31294.208333333332</v>
      </c>
      <c r="P2285" s="153">
        <v>31294.591666666667</v>
      </c>
      <c r="Q2285" s="153">
        <v>31294.645833333332</v>
      </c>
      <c r="R2285" t="s">
        <v>332</v>
      </c>
      <c r="S2285" s="215">
        <f t="shared" si="347"/>
        <v>0.38333333333503106</v>
      </c>
      <c r="T2285" s="215">
        <f t="shared" si="348"/>
        <v>0.50694444444161491</v>
      </c>
      <c r="U2285">
        <f t="shared" si="349"/>
        <v>4.6000000000203727</v>
      </c>
      <c r="V2285"/>
      <c r="W2285">
        <v>3900</v>
      </c>
      <c r="X2285" t="s">
        <v>5848</v>
      </c>
    </row>
    <row r="2286" spans="1:24" s="29" customFormat="1">
      <c r="A2286" t="s">
        <v>32</v>
      </c>
      <c r="B2286" t="s">
        <v>5849</v>
      </c>
      <c r="C2286" t="s">
        <v>320</v>
      </c>
      <c r="D2286" t="s">
        <v>182</v>
      </c>
      <c r="E2286" t="s">
        <v>318</v>
      </c>
      <c r="F2286" t="s">
        <v>195</v>
      </c>
      <c r="G2286" t="s">
        <v>284</v>
      </c>
      <c r="H2286" t="s">
        <v>321</v>
      </c>
      <c r="I2286">
        <v>41.766666666666666</v>
      </c>
      <c r="J2286">
        <v>-50.233333333333334</v>
      </c>
      <c r="K2286">
        <f t="shared" si="350"/>
        <v>22</v>
      </c>
      <c r="L2286">
        <f t="shared" si="344"/>
        <v>1985</v>
      </c>
      <c r="M2286" t="s">
        <v>5850</v>
      </c>
      <c r="N2286" s="153">
        <v>31292.03125</v>
      </c>
      <c r="O2286" s="153">
        <v>31292.111111111109</v>
      </c>
      <c r="P2286" s="153">
        <v>31293.020833333332</v>
      </c>
      <c r="Q2286" s="153">
        <v>31293.109027777777</v>
      </c>
      <c r="R2286" t="s">
        <v>332</v>
      </c>
      <c r="S2286" s="215">
        <f t="shared" si="347"/>
        <v>0.90972222222262644</v>
      </c>
      <c r="T2286" s="215">
        <f t="shared" si="348"/>
        <v>1.077777777776646</v>
      </c>
      <c r="U2286">
        <f t="shared" si="349"/>
        <v>10.916666666671517</v>
      </c>
      <c r="V2286"/>
      <c r="W2286">
        <v>3900</v>
      </c>
      <c r="X2286" t="s">
        <v>5848</v>
      </c>
    </row>
    <row r="2287" spans="1:24" s="29" customFormat="1">
      <c r="A2287" t="s">
        <v>32</v>
      </c>
      <c r="B2287" t="s">
        <v>5851</v>
      </c>
      <c r="C2287" t="s">
        <v>320</v>
      </c>
      <c r="D2287" t="s">
        <v>182</v>
      </c>
      <c r="E2287" t="s">
        <v>318</v>
      </c>
      <c r="F2287" t="s">
        <v>195</v>
      </c>
      <c r="G2287" t="s">
        <v>284</v>
      </c>
      <c r="H2287" t="s">
        <v>321</v>
      </c>
      <c r="I2287">
        <v>41.766666666666666</v>
      </c>
      <c r="J2287">
        <v>-50.233333333333334</v>
      </c>
      <c r="K2287">
        <f t="shared" si="350"/>
        <v>22</v>
      </c>
      <c r="L2287">
        <f t="shared" si="344"/>
        <v>1985</v>
      </c>
      <c r="M2287" t="s">
        <v>5852</v>
      </c>
      <c r="N2287" s="153">
        <v>31290.554166666665</v>
      </c>
      <c r="O2287" s="153">
        <v>31290.583333333332</v>
      </c>
      <c r="P2287" s="153">
        <v>31291.1875</v>
      </c>
      <c r="Q2287" s="153">
        <v>31291.291666666668</v>
      </c>
      <c r="R2287" t="s">
        <v>5853</v>
      </c>
      <c r="S2287" s="215">
        <f t="shared" si="347"/>
        <v>0.60416666666787933</v>
      </c>
      <c r="T2287" s="215">
        <f t="shared" si="348"/>
        <v>0.73750000000291038</v>
      </c>
      <c r="U2287">
        <f t="shared" si="349"/>
        <v>7.2500000000145519</v>
      </c>
      <c r="V2287"/>
      <c r="W2287">
        <v>3900</v>
      </c>
      <c r="X2287" t="s">
        <v>5854</v>
      </c>
    </row>
    <row r="2288" spans="1:24" s="29" customFormat="1">
      <c r="A2288" t="s">
        <v>32</v>
      </c>
      <c r="B2288" t="s">
        <v>5855</v>
      </c>
      <c r="C2288" t="s">
        <v>320</v>
      </c>
      <c r="D2288" t="s">
        <v>182</v>
      </c>
      <c r="E2288" t="s">
        <v>318</v>
      </c>
      <c r="F2288" t="s">
        <v>195</v>
      </c>
      <c r="G2288" t="s">
        <v>284</v>
      </c>
      <c r="H2288" t="s">
        <v>321</v>
      </c>
      <c r="I2288">
        <v>41.766666666666666</v>
      </c>
      <c r="J2288">
        <v>-50.233333333333334</v>
      </c>
      <c r="K2288">
        <f t="shared" si="350"/>
        <v>22</v>
      </c>
      <c r="L2288">
        <f t="shared" si="344"/>
        <v>1985</v>
      </c>
      <c r="M2288" t="s">
        <v>5856</v>
      </c>
      <c r="N2288" s="153">
        <v>31287.197222222221</v>
      </c>
      <c r="O2288" s="153">
        <v>31287.277777777777</v>
      </c>
      <c r="P2288" s="153">
        <v>31290.326388888891</v>
      </c>
      <c r="Q2288" s="153">
        <v>31290.427083333332</v>
      </c>
      <c r="R2288" t="s">
        <v>5853</v>
      </c>
      <c r="S2288" s="215">
        <f t="shared" si="347"/>
        <v>3.0486111111131322</v>
      </c>
      <c r="T2288" s="215">
        <f t="shared" si="348"/>
        <v>3.2298611111109494</v>
      </c>
      <c r="U2288">
        <f t="shared" si="349"/>
        <v>36.583333333357587</v>
      </c>
      <c r="V2288"/>
      <c r="W2288">
        <v>3900</v>
      </c>
      <c r="X2288" t="s">
        <v>5854</v>
      </c>
    </row>
    <row r="2289" spans="1:24" s="29" customFormat="1">
      <c r="A2289" t="s">
        <v>32</v>
      </c>
      <c r="B2289" t="s">
        <v>5857</v>
      </c>
      <c r="C2289" t="s">
        <v>320</v>
      </c>
      <c r="D2289" t="s">
        <v>182</v>
      </c>
      <c r="E2289" t="s">
        <v>318</v>
      </c>
      <c r="F2289" t="s">
        <v>195</v>
      </c>
      <c r="G2289" t="s">
        <v>284</v>
      </c>
      <c r="H2289" t="s">
        <v>321</v>
      </c>
      <c r="I2289">
        <v>41.7</v>
      </c>
      <c r="J2289">
        <v>-50.085000000000001</v>
      </c>
      <c r="K2289">
        <f t="shared" si="350"/>
        <v>22</v>
      </c>
      <c r="L2289">
        <f t="shared" si="344"/>
        <v>1985</v>
      </c>
      <c r="M2289" t="s">
        <v>5858</v>
      </c>
      <c r="N2289" s="153">
        <v>31284.669444444444</v>
      </c>
      <c r="O2289" s="153">
        <v>31284.770833333332</v>
      </c>
      <c r="P2289" s="153">
        <v>31286.458333333332</v>
      </c>
      <c r="Q2289" s="153">
        <v>31286.602083333335</v>
      </c>
      <c r="R2289" t="s">
        <v>5859</v>
      </c>
      <c r="S2289" s="215">
        <f t="shared" si="347"/>
        <v>1.6875</v>
      </c>
      <c r="T2289" s="215">
        <f t="shared" si="348"/>
        <v>1.9326388888912334</v>
      </c>
      <c r="U2289">
        <f t="shared" si="349"/>
        <v>20.25</v>
      </c>
      <c r="V2289"/>
      <c r="W2289">
        <v>3900</v>
      </c>
      <c r="X2289" t="s">
        <v>5854</v>
      </c>
    </row>
    <row r="2290" spans="1:24" s="29" customFormat="1">
      <c r="A2290" t="s">
        <v>32</v>
      </c>
      <c r="B2290" t="s">
        <v>5860</v>
      </c>
      <c r="C2290" t="s">
        <v>317</v>
      </c>
      <c r="D2290" t="s">
        <v>182</v>
      </c>
      <c r="E2290" t="s">
        <v>318</v>
      </c>
      <c r="F2290" t="s">
        <v>195</v>
      </c>
      <c r="G2290" t="s">
        <v>284</v>
      </c>
      <c r="H2290" t="s">
        <v>319</v>
      </c>
      <c r="I2290">
        <v>45</v>
      </c>
      <c r="J2290">
        <v>-45</v>
      </c>
      <c r="K2290">
        <f t="shared" si="350"/>
        <v>23</v>
      </c>
      <c r="L2290">
        <f t="shared" si="344"/>
        <v>1985</v>
      </c>
      <c r="M2290" t="s">
        <v>5861</v>
      </c>
      <c r="N2290" s="153">
        <v>31279.326388888891</v>
      </c>
      <c r="O2290" s="153">
        <v>31279.284722222223</v>
      </c>
      <c r="P2290" s="153">
        <v>31279.680555555555</v>
      </c>
      <c r="Q2290" s="153">
        <v>31279.722222222223</v>
      </c>
      <c r="R2290" t="s">
        <v>319</v>
      </c>
      <c r="S2290" s="215">
        <f t="shared" si="347"/>
        <v>0.39583333333212067</v>
      </c>
      <c r="T2290" s="215">
        <f t="shared" si="348"/>
        <v>0.39583333333212067</v>
      </c>
      <c r="U2290">
        <f t="shared" si="349"/>
        <v>4.7499999999854481</v>
      </c>
      <c r="V2290"/>
      <c r="W2290" t="s">
        <v>395</v>
      </c>
      <c r="X2290" t="s">
        <v>5862</v>
      </c>
    </row>
    <row r="2291" spans="1:24" s="29" customFormat="1">
      <c r="A2291" t="s">
        <v>32</v>
      </c>
      <c r="B2291" t="s">
        <v>5863</v>
      </c>
      <c r="C2291" t="s">
        <v>317</v>
      </c>
      <c r="D2291" t="s">
        <v>182</v>
      </c>
      <c r="E2291" t="s">
        <v>318</v>
      </c>
      <c r="F2291" t="s">
        <v>195</v>
      </c>
      <c r="G2291" t="s">
        <v>284</v>
      </c>
      <c r="H2291" t="s">
        <v>319</v>
      </c>
      <c r="I2291">
        <v>45</v>
      </c>
      <c r="J2291">
        <v>-45</v>
      </c>
      <c r="K2291">
        <f t="shared" si="350"/>
        <v>23</v>
      </c>
      <c r="L2291">
        <f t="shared" si="344"/>
        <v>1985</v>
      </c>
      <c r="M2291" t="s">
        <v>5864</v>
      </c>
      <c r="N2291" s="153">
        <v>31278.149305555555</v>
      </c>
      <c r="O2291" s="153">
        <v>31278.190972222223</v>
      </c>
      <c r="P2291" s="153">
        <v>31278.253472222223</v>
      </c>
      <c r="Q2291" s="153">
        <v>31278.295138888891</v>
      </c>
      <c r="R2291" t="s">
        <v>319</v>
      </c>
      <c r="S2291" s="215">
        <f t="shared" si="347"/>
        <v>6.25E-2</v>
      </c>
      <c r="T2291" s="215">
        <f t="shared" si="348"/>
        <v>0.14583333333575865</v>
      </c>
      <c r="U2291">
        <f t="shared" si="349"/>
        <v>0.75</v>
      </c>
      <c r="V2291"/>
      <c r="W2291" t="s">
        <v>395</v>
      </c>
      <c r="X2291" t="s">
        <v>5862</v>
      </c>
    </row>
    <row r="2292" spans="1:24" s="29" customFormat="1">
      <c r="A2292" t="s">
        <v>32</v>
      </c>
      <c r="B2292" t="s">
        <v>5865</v>
      </c>
      <c r="C2292" t="s">
        <v>317</v>
      </c>
      <c r="D2292" t="s">
        <v>182</v>
      </c>
      <c r="E2292" t="s">
        <v>318</v>
      </c>
      <c r="F2292" t="s">
        <v>195</v>
      </c>
      <c r="G2292" t="s">
        <v>284</v>
      </c>
      <c r="H2292" t="s">
        <v>319</v>
      </c>
      <c r="I2292">
        <v>45</v>
      </c>
      <c r="J2292">
        <v>-45</v>
      </c>
      <c r="K2292">
        <f t="shared" si="350"/>
        <v>23</v>
      </c>
      <c r="L2292">
        <f t="shared" si="344"/>
        <v>1985</v>
      </c>
      <c r="M2292" t="s">
        <v>5866</v>
      </c>
      <c r="N2292" s="153">
        <v>31277.208333333332</v>
      </c>
      <c r="O2292" s="153">
        <v>31277.256944444445</v>
      </c>
      <c r="P2292" s="153">
        <v>31277.274305555555</v>
      </c>
      <c r="Q2292" s="153">
        <v>31277.315972222223</v>
      </c>
      <c r="R2292" t="s">
        <v>319</v>
      </c>
      <c r="S2292" s="215">
        <f t="shared" si="347"/>
        <v>1.7361111109494232E-2</v>
      </c>
      <c r="T2292" s="215">
        <f t="shared" si="348"/>
        <v>0.10763888889050577</v>
      </c>
      <c r="U2292">
        <f t="shared" si="349"/>
        <v>0.20833333331393078</v>
      </c>
      <c r="V2292"/>
      <c r="W2292" t="s">
        <v>395</v>
      </c>
      <c r="X2292" t="s">
        <v>5862</v>
      </c>
    </row>
    <row r="2293" spans="1:24" s="29" customFormat="1">
      <c r="A2293" t="s">
        <v>32</v>
      </c>
      <c r="B2293" t="s">
        <v>5867</v>
      </c>
      <c r="C2293" t="s">
        <v>311</v>
      </c>
      <c r="D2293" t="s">
        <v>182</v>
      </c>
      <c r="E2293" t="s">
        <v>312</v>
      </c>
      <c r="F2293" t="s">
        <v>195</v>
      </c>
      <c r="G2293" t="s">
        <v>265</v>
      </c>
      <c r="H2293" t="s">
        <v>285</v>
      </c>
      <c r="I2293">
        <v>0</v>
      </c>
      <c r="J2293">
        <v>0</v>
      </c>
      <c r="K2293">
        <v>0</v>
      </c>
      <c r="L2293">
        <f t="shared" si="344"/>
        <v>1984</v>
      </c>
      <c r="M2293" t="s">
        <v>5868</v>
      </c>
      <c r="N2293" s="153">
        <v>30947.041666666668</v>
      </c>
      <c r="O2293" s="153">
        <v>30947.041666666668</v>
      </c>
      <c r="P2293" s="153">
        <v>30947.041666666668</v>
      </c>
      <c r="Q2293" s="153">
        <v>30947.041666666668</v>
      </c>
      <c r="R2293" t="s">
        <v>311</v>
      </c>
      <c r="S2293" s="215">
        <f t="shared" si="347"/>
        <v>0</v>
      </c>
      <c r="T2293" s="215">
        <f t="shared" si="348"/>
        <v>0</v>
      </c>
      <c r="U2293">
        <f t="shared" si="349"/>
        <v>0</v>
      </c>
      <c r="V2293"/>
      <c r="W2293" t="s">
        <v>395</v>
      </c>
      <c r="X2293" t="s">
        <v>5869</v>
      </c>
    </row>
    <row r="2294" spans="1:24" s="29" customFormat="1">
      <c r="A2294" t="s">
        <v>32</v>
      </c>
      <c r="B2294" t="s">
        <v>5870</v>
      </c>
      <c r="C2294" t="s">
        <v>311</v>
      </c>
      <c r="D2294" t="s">
        <v>182</v>
      </c>
      <c r="E2294" t="s">
        <v>312</v>
      </c>
      <c r="F2294" t="s">
        <v>195</v>
      </c>
      <c r="G2294" t="s">
        <v>265</v>
      </c>
      <c r="H2294" t="s">
        <v>285</v>
      </c>
      <c r="I2294">
        <v>0</v>
      </c>
      <c r="J2294">
        <v>0</v>
      </c>
      <c r="K2294">
        <v>0</v>
      </c>
      <c r="L2294">
        <f t="shared" si="344"/>
        <v>1984</v>
      </c>
      <c r="M2294" t="s">
        <v>5871</v>
      </c>
      <c r="N2294" s="153">
        <v>30947.041666666668</v>
      </c>
      <c r="O2294" s="153">
        <v>30947.041666666668</v>
      </c>
      <c r="P2294" s="153">
        <v>30947.041666666668</v>
      </c>
      <c r="Q2294" s="153">
        <v>30947.041666666668</v>
      </c>
      <c r="R2294" t="s">
        <v>311</v>
      </c>
      <c r="S2294" s="215">
        <f t="shared" si="347"/>
        <v>0</v>
      </c>
      <c r="T2294" s="215">
        <f t="shared" si="348"/>
        <v>0</v>
      </c>
      <c r="U2294">
        <f t="shared" si="349"/>
        <v>0</v>
      </c>
      <c r="V2294"/>
      <c r="W2294" t="s">
        <v>395</v>
      </c>
      <c r="X2294" t="s">
        <v>5869</v>
      </c>
    </row>
    <row r="2295" spans="1:24" s="29" customFormat="1">
      <c r="A2295" t="s">
        <v>32</v>
      </c>
      <c r="B2295" t="s">
        <v>5872</v>
      </c>
      <c r="C2295" t="s">
        <v>311</v>
      </c>
      <c r="D2295" t="s">
        <v>182</v>
      </c>
      <c r="E2295" t="s">
        <v>312</v>
      </c>
      <c r="F2295" t="s">
        <v>195</v>
      </c>
      <c r="G2295" t="s">
        <v>265</v>
      </c>
      <c r="H2295" t="s">
        <v>285</v>
      </c>
      <c r="I2295">
        <v>0</v>
      </c>
      <c r="J2295">
        <v>0</v>
      </c>
      <c r="K2295">
        <v>0</v>
      </c>
      <c r="L2295">
        <f t="shared" si="344"/>
        <v>1984</v>
      </c>
      <c r="M2295" t="s">
        <v>5873</v>
      </c>
      <c r="N2295" s="153">
        <v>30946.927083333332</v>
      </c>
      <c r="O2295" s="153">
        <v>30946.979166666668</v>
      </c>
      <c r="P2295" s="153">
        <v>30947.060416666667</v>
      </c>
      <c r="Q2295" s="153">
        <v>30947.104166666668</v>
      </c>
      <c r="R2295" t="s">
        <v>311</v>
      </c>
      <c r="S2295" s="215">
        <f t="shared" si="347"/>
        <v>8.1249999999272404E-2</v>
      </c>
      <c r="T2295" s="215">
        <f t="shared" si="348"/>
        <v>0.17708333333575865</v>
      </c>
      <c r="U2295">
        <f t="shared" si="349"/>
        <v>0.97499999999126885</v>
      </c>
      <c r="V2295"/>
      <c r="W2295" t="s">
        <v>395</v>
      </c>
      <c r="X2295"/>
    </row>
    <row r="2296" spans="1:24" s="29" customFormat="1">
      <c r="A2296" t="s">
        <v>32</v>
      </c>
      <c r="B2296" t="s">
        <v>5874</v>
      </c>
      <c r="C2296" t="s">
        <v>311</v>
      </c>
      <c r="D2296" t="s">
        <v>182</v>
      </c>
      <c r="E2296" t="s">
        <v>312</v>
      </c>
      <c r="F2296" t="s">
        <v>195</v>
      </c>
      <c r="G2296" t="s">
        <v>265</v>
      </c>
      <c r="H2296" t="s">
        <v>285</v>
      </c>
      <c r="I2296">
        <v>0</v>
      </c>
      <c r="J2296">
        <v>0</v>
      </c>
      <c r="K2296">
        <v>0</v>
      </c>
      <c r="L2296">
        <f t="shared" si="344"/>
        <v>1984</v>
      </c>
      <c r="M2296" t="s">
        <v>5875</v>
      </c>
      <c r="N2296" s="153">
        <v>30946.041666666668</v>
      </c>
      <c r="O2296" s="153">
        <v>30946.041666666668</v>
      </c>
      <c r="P2296" s="153">
        <v>30946.041666666668</v>
      </c>
      <c r="Q2296" s="153">
        <v>30946.041666666668</v>
      </c>
      <c r="R2296" t="s">
        <v>311</v>
      </c>
      <c r="S2296" s="215">
        <f t="shared" si="347"/>
        <v>0</v>
      </c>
      <c r="T2296" s="215">
        <f t="shared" si="348"/>
        <v>0</v>
      </c>
      <c r="U2296">
        <f t="shared" si="349"/>
        <v>0</v>
      </c>
      <c r="V2296"/>
      <c r="W2296" t="s">
        <v>395</v>
      </c>
      <c r="X2296" t="s">
        <v>5869</v>
      </c>
    </row>
    <row r="2297" spans="1:24" s="29" customFormat="1">
      <c r="A2297" t="s">
        <v>374</v>
      </c>
      <c r="B2297" t="s">
        <v>5876</v>
      </c>
      <c r="C2297" t="s">
        <v>311</v>
      </c>
      <c r="D2297" t="s">
        <v>182</v>
      </c>
      <c r="E2297" t="s">
        <v>312</v>
      </c>
      <c r="F2297" t="s">
        <v>195</v>
      </c>
      <c r="G2297" t="s">
        <v>265</v>
      </c>
      <c r="H2297" t="s">
        <v>285</v>
      </c>
      <c r="I2297">
        <v>0</v>
      </c>
      <c r="J2297">
        <v>0</v>
      </c>
      <c r="K2297">
        <v>0</v>
      </c>
      <c r="L2297">
        <f t="shared" si="344"/>
        <v>1984</v>
      </c>
      <c r="M2297" t="s">
        <v>5877</v>
      </c>
      <c r="N2297" s="153">
        <v>30946.222222222223</v>
      </c>
      <c r="O2297" s="153">
        <v>30946.263194444444</v>
      </c>
      <c r="P2297" s="153">
        <v>30946.361111111109</v>
      </c>
      <c r="Q2297" s="153">
        <v>30946.458333333332</v>
      </c>
      <c r="R2297" t="s">
        <v>311</v>
      </c>
      <c r="S2297" s="215">
        <f t="shared" si="347"/>
        <v>9.7916666665696539E-2</v>
      </c>
      <c r="T2297" s="215">
        <f t="shared" si="348"/>
        <v>0.23611111110949423</v>
      </c>
      <c r="U2297">
        <f t="shared" si="349"/>
        <v>1.1749999999883585</v>
      </c>
      <c r="V2297"/>
      <c r="W2297" t="s">
        <v>395</v>
      </c>
      <c r="X2297"/>
    </row>
    <row r="2298" spans="1:24" s="29" customFormat="1">
      <c r="A2298" t="s">
        <v>374</v>
      </c>
      <c r="B2298" t="s">
        <v>5878</v>
      </c>
      <c r="C2298" t="s">
        <v>311</v>
      </c>
      <c r="D2298" t="s">
        <v>182</v>
      </c>
      <c r="E2298" t="s">
        <v>312</v>
      </c>
      <c r="F2298" t="s">
        <v>195</v>
      </c>
      <c r="G2298" t="s">
        <v>265</v>
      </c>
      <c r="H2298" t="s">
        <v>285</v>
      </c>
      <c r="I2298">
        <v>0</v>
      </c>
      <c r="J2298">
        <v>0</v>
      </c>
      <c r="K2298">
        <v>0</v>
      </c>
      <c r="L2298">
        <f t="shared" si="344"/>
        <v>1984</v>
      </c>
      <c r="M2298" t="s">
        <v>5879</v>
      </c>
      <c r="N2298" s="153">
        <v>30944.791666666668</v>
      </c>
      <c r="O2298" s="153">
        <v>30944.868055555555</v>
      </c>
      <c r="P2298" s="153">
        <v>30945.172222222223</v>
      </c>
      <c r="Q2298" s="153">
        <v>30945.25</v>
      </c>
      <c r="R2298" t="s">
        <v>311</v>
      </c>
      <c r="S2298" s="215">
        <f t="shared" si="347"/>
        <v>0.30416666666860692</v>
      </c>
      <c r="T2298" s="215">
        <f t="shared" si="348"/>
        <v>0.45833333333212067</v>
      </c>
      <c r="U2298">
        <f t="shared" si="349"/>
        <v>3.6500000000232831</v>
      </c>
      <c r="V2298"/>
      <c r="W2298" t="s">
        <v>395</v>
      </c>
      <c r="X2298" t="s">
        <v>5880</v>
      </c>
    </row>
    <row r="2299" spans="1:24" s="29" customFormat="1">
      <c r="A2299" t="s">
        <v>374</v>
      </c>
      <c r="B2299" t="s">
        <v>5881</v>
      </c>
      <c r="C2299" t="s">
        <v>311</v>
      </c>
      <c r="D2299" t="s">
        <v>182</v>
      </c>
      <c r="E2299" t="s">
        <v>312</v>
      </c>
      <c r="F2299" t="s">
        <v>195</v>
      </c>
      <c r="G2299" t="s">
        <v>265</v>
      </c>
      <c r="H2299" t="s">
        <v>285</v>
      </c>
      <c r="I2299">
        <v>0</v>
      </c>
      <c r="J2299">
        <v>0</v>
      </c>
      <c r="K2299">
        <v>0</v>
      </c>
      <c r="L2299">
        <f t="shared" si="344"/>
        <v>1984</v>
      </c>
      <c r="M2299" t="s">
        <v>5882</v>
      </c>
      <c r="N2299" s="153">
        <v>30944.604861111111</v>
      </c>
      <c r="O2299" s="153">
        <v>30944.661805555555</v>
      </c>
      <c r="P2299" s="153">
        <v>30945.176388888889</v>
      </c>
      <c r="Q2299" s="153">
        <v>30945.24722222222</v>
      </c>
      <c r="R2299" t="s">
        <v>311</v>
      </c>
      <c r="S2299" s="215">
        <f t="shared" si="347"/>
        <v>0.51458333333357587</v>
      </c>
      <c r="T2299" s="215">
        <f t="shared" si="348"/>
        <v>0.64236111110949423</v>
      </c>
      <c r="U2299">
        <f t="shared" si="349"/>
        <v>6.1750000000029104</v>
      </c>
      <c r="V2299"/>
      <c r="W2299" t="s">
        <v>395</v>
      </c>
      <c r="X2299" t="s">
        <v>5883</v>
      </c>
    </row>
    <row r="2300" spans="1:24" s="29" customFormat="1">
      <c r="A2300" t="s">
        <v>374</v>
      </c>
      <c r="B2300" t="s">
        <v>5884</v>
      </c>
      <c r="C2300" t="s">
        <v>311</v>
      </c>
      <c r="D2300" t="s">
        <v>182</v>
      </c>
      <c r="E2300" t="s">
        <v>312</v>
      </c>
      <c r="F2300" t="s">
        <v>195</v>
      </c>
      <c r="G2300" t="s">
        <v>265</v>
      </c>
      <c r="H2300" t="s">
        <v>285</v>
      </c>
      <c r="I2300">
        <v>0</v>
      </c>
      <c r="J2300">
        <v>0</v>
      </c>
      <c r="K2300">
        <v>0</v>
      </c>
      <c r="L2300">
        <f t="shared" si="344"/>
        <v>1984</v>
      </c>
      <c r="M2300" t="s">
        <v>5885</v>
      </c>
      <c r="N2300" s="153">
        <v>30942.690972222223</v>
      </c>
      <c r="O2300" s="153">
        <v>30942.763888888891</v>
      </c>
      <c r="P2300" s="153">
        <v>30943.072916666668</v>
      </c>
      <c r="Q2300" s="153">
        <v>30943.125</v>
      </c>
      <c r="R2300" t="s">
        <v>311</v>
      </c>
      <c r="S2300" s="215">
        <f t="shared" si="347"/>
        <v>0.30902777777737356</v>
      </c>
      <c r="T2300" s="215">
        <f t="shared" si="348"/>
        <v>0.43402777777737356</v>
      </c>
      <c r="U2300">
        <f t="shared" si="349"/>
        <v>3.7083333333284827</v>
      </c>
      <c r="V2300"/>
      <c r="W2300" t="s">
        <v>395</v>
      </c>
      <c r="X2300"/>
    </row>
    <row r="2301" spans="1:24" s="29" customFormat="1">
      <c r="A2301" t="s">
        <v>374</v>
      </c>
      <c r="B2301" t="s">
        <v>5886</v>
      </c>
      <c r="C2301" t="s">
        <v>309</v>
      </c>
      <c r="D2301" t="s">
        <v>182</v>
      </c>
      <c r="E2301" t="s">
        <v>310</v>
      </c>
      <c r="F2301" t="s">
        <v>195</v>
      </c>
      <c r="G2301" t="s">
        <v>284</v>
      </c>
      <c r="H2301" t="s">
        <v>285</v>
      </c>
      <c r="I2301">
        <v>0</v>
      </c>
      <c r="J2301">
        <v>0</v>
      </c>
      <c r="K2301">
        <v>0</v>
      </c>
      <c r="L2301">
        <f t="shared" si="344"/>
        <v>1984</v>
      </c>
      <c r="M2301" t="s">
        <v>5887</v>
      </c>
      <c r="N2301" s="153">
        <v>30930.041666666668</v>
      </c>
      <c r="O2301" s="153">
        <v>30930.041666666668</v>
      </c>
      <c r="P2301" s="153">
        <v>30930.041666666668</v>
      </c>
      <c r="Q2301" s="153">
        <v>30930.041666666668</v>
      </c>
      <c r="R2301" t="s">
        <v>5888</v>
      </c>
      <c r="S2301" s="215">
        <f t="shared" si="347"/>
        <v>0</v>
      </c>
      <c r="T2301" s="215">
        <f t="shared" si="348"/>
        <v>0</v>
      </c>
      <c r="U2301">
        <f t="shared" si="349"/>
        <v>0</v>
      </c>
      <c r="V2301"/>
      <c r="W2301" t="s">
        <v>395</v>
      </c>
      <c r="X2301"/>
    </row>
    <row r="2302" spans="1:24" s="29" customFormat="1">
      <c r="A2302" t="s">
        <v>374</v>
      </c>
      <c r="B2302" t="s">
        <v>5889</v>
      </c>
      <c r="C2302" t="s">
        <v>309</v>
      </c>
      <c r="D2302" t="s">
        <v>182</v>
      </c>
      <c r="E2302" t="s">
        <v>310</v>
      </c>
      <c r="F2302" t="s">
        <v>195</v>
      </c>
      <c r="G2302" t="s">
        <v>284</v>
      </c>
      <c r="H2302" t="s">
        <v>285</v>
      </c>
      <c r="I2302">
        <v>0</v>
      </c>
      <c r="J2302">
        <v>0</v>
      </c>
      <c r="K2302">
        <v>0</v>
      </c>
      <c r="L2302">
        <f t="shared" si="344"/>
        <v>1984</v>
      </c>
      <c r="M2302" t="s">
        <v>5890</v>
      </c>
      <c r="N2302" s="153">
        <v>30930.041666666668</v>
      </c>
      <c r="O2302" s="153">
        <v>30930.041666666668</v>
      </c>
      <c r="P2302" s="153">
        <v>30930.041666666668</v>
      </c>
      <c r="Q2302" s="153">
        <v>30930.041666666668</v>
      </c>
      <c r="R2302" t="s">
        <v>5888</v>
      </c>
      <c r="S2302" s="215">
        <f t="shared" si="347"/>
        <v>0</v>
      </c>
      <c r="T2302" s="215">
        <f t="shared" si="348"/>
        <v>0</v>
      </c>
      <c r="U2302">
        <f t="shared" si="349"/>
        <v>0</v>
      </c>
      <c r="V2302"/>
      <c r="W2302" t="s">
        <v>395</v>
      </c>
      <c r="X2302" t="s">
        <v>5891</v>
      </c>
    </row>
    <row r="2303" spans="1:24" s="29" customFormat="1">
      <c r="A2303" t="s">
        <v>374</v>
      </c>
      <c r="B2303" t="s">
        <v>5892</v>
      </c>
      <c r="C2303" t="s">
        <v>371</v>
      </c>
      <c r="D2303" t="s">
        <v>182</v>
      </c>
      <c r="E2303" t="s">
        <v>372</v>
      </c>
      <c r="F2303" t="s">
        <v>195</v>
      </c>
      <c r="G2303" t="s">
        <v>366</v>
      </c>
      <c r="H2303" t="s">
        <v>373</v>
      </c>
      <c r="I2303">
        <v>39.266666666666666</v>
      </c>
      <c r="J2303">
        <v>14.583333333333334</v>
      </c>
      <c r="K2303">
        <f t="shared" ref="K2303:K2334" si="351">INT(((180 + J2303)/6) + 1)</f>
        <v>33</v>
      </c>
      <c r="L2303">
        <f t="shared" si="344"/>
        <v>1988</v>
      </c>
      <c r="M2303" t="s">
        <v>5892</v>
      </c>
      <c r="N2303" s="153">
        <v>32368.833333333332</v>
      </c>
      <c r="O2303" s="153">
        <v>32368.853472222221</v>
      </c>
      <c r="P2303" s="153">
        <v>32368.875</v>
      </c>
      <c r="Q2303" s="153">
        <v>32368.897222222222</v>
      </c>
      <c r="R2303" t="s">
        <v>5893</v>
      </c>
      <c r="S2303" s="215">
        <f t="shared" si="347"/>
        <v>2.1527777778828749E-2</v>
      </c>
      <c r="T2303" s="215">
        <f t="shared" si="348"/>
        <v>6.3888888889778173E-2</v>
      </c>
      <c r="U2303">
        <f t="shared" si="349"/>
        <v>0.25833333334594499</v>
      </c>
      <c r="V2303"/>
      <c r="W2303"/>
      <c r="X2303" t="s">
        <v>5894</v>
      </c>
    </row>
    <row r="2304" spans="1:24" s="29" customFormat="1">
      <c r="A2304" t="s">
        <v>374</v>
      </c>
      <c r="B2304" t="s">
        <v>5895</v>
      </c>
      <c r="C2304" t="s">
        <v>371</v>
      </c>
      <c r="D2304" t="s">
        <v>182</v>
      </c>
      <c r="E2304" t="s">
        <v>372</v>
      </c>
      <c r="F2304" t="s">
        <v>195</v>
      </c>
      <c r="G2304" t="s">
        <v>366</v>
      </c>
      <c r="H2304" t="s">
        <v>384</v>
      </c>
      <c r="I2304">
        <v>38.29</v>
      </c>
      <c r="J2304">
        <v>11.133333333333333</v>
      </c>
      <c r="K2304">
        <f t="shared" si="351"/>
        <v>32</v>
      </c>
      <c r="L2304">
        <f t="shared" si="344"/>
        <v>1988</v>
      </c>
      <c r="M2304" t="s">
        <v>5895</v>
      </c>
      <c r="N2304" s="153">
        <v>32372.646527777779</v>
      </c>
      <c r="O2304" s="153">
        <v>32372.675694444446</v>
      </c>
      <c r="P2304" s="153">
        <v>32373.074305555554</v>
      </c>
      <c r="Q2304" s="153">
        <v>32373.089583333334</v>
      </c>
      <c r="R2304" t="s">
        <v>4779</v>
      </c>
      <c r="S2304" s="215">
        <f t="shared" si="347"/>
        <v>0.39861111110803904</v>
      </c>
      <c r="T2304" s="215">
        <f t="shared" si="348"/>
        <v>0.44305555555547471</v>
      </c>
      <c r="U2304">
        <f t="shared" si="349"/>
        <v>4.7833333332964685</v>
      </c>
      <c r="V2304"/>
      <c r="W2304"/>
      <c r="X2304" t="s">
        <v>5894</v>
      </c>
    </row>
    <row r="2305" spans="1:24" s="29" customFormat="1">
      <c r="A2305" t="s">
        <v>374</v>
      </c>
      <c r="B2305" t="s">
        <v>5896</v>
      </c>
      <c r="C2305" t="s">
        <v>371</v>
      </c>
      <c r="D2305" t="s">
        <v>182</v>
      </c>
      <c r="E2305" t="s">
        <v>372</v>
      </c>
      <c r="F2305" t="s">
        <v>195</v>
      </c>
      <c r="G2305" t="s">
        <v>366</v>
      </c>
      <c r="H2305" t="s">
        <v>384</v>
      </c>
      <c r="I2305">
        <v>38.29</v>
      </c>
      <c r="J2305">
        <v>11.133333333333333</v>
      </c>
      <c r="K2305">
        <f t="shared" si="351"/>
        <v>32</v>
      </c>
      <c r="L2305">
        <f t="shared" si="344"/>
        <v>1988</v>
      </c>
      <c r="M2305" t="s">
        <v>5896</v>
      </c>
      <c r="N2305" s="153">
        <v>32372.268055555556</v>
      </c>
      <c r="O2305" s="153">
        <v>32372.313194444443</v>
      </c>
      <c r="P2305" s="153">
        <v>32372.581249999999</v>
      </c>
      <c r="Q2305" s="153">
        <v>32372.604166666668</v>
      </c>
      <c r="R2305" t="s">
        <v>4779</v>
      </c>
      <c r="S2305" s="215">
        <f t="shared" si="347"/>
        <v>0.26805555555620231</v>
      </c>
      <c r="T2305" s="215">
        <f t="shared" si="348"/>
        <v>0.33611111111167702</v>
      </c>
      <c r="U2305">
        <f t="shared" si="349"/>
        <v>3.2166666666744277</v>
      </c>
      <c r="V2305"/>
      <c r="W2305"/>
      <c r="X2305" t="s">
        <v>5894</v>
      </c>
    </row>
    <row r="2306" spans="1:24" s="29" customFormat="1">
      <c r="A2306" t="s">
        <v>38</v>
      </c>
      <c r="B2306" t="s">
        <v>5897</v>
      </c>
      <c r="C2306" t="s">
        <v>371</v>
      </c>
      <c r="D2306" t="s">
        <v>182</v>
      </c>
      <c r="E2306" t="s">
        <v>372</v>
      </c>
      <c r="F2306" t="s">
        <v>195</v>
      </c>
      <c r="G2306" t="s">
        <v>366</v>
      </c>
      <c r="H2306" t="s">
        <v>373</v>
      </c>
      <c r="I2306">
        <v>39.266666666666666</v>
      </c>
      <c r="J2306">
        <v>14.583333333333334</v>
      </c>
      <c r="K2306">
        <f t="shared" si="351"/>
        <v>33</v>
      </c>
      <c r="L2306">
        <f t="shared" si="344"/>
        <v>1988</v>
      </c>
      <c r="M2306" t="s">
        <v>5897</v>
      </c>
      <c r="N2306" s="153">
        <v>32370.135416666668</v>
      </c>
      <c r="O2306" s="153">
        <v>32370.166666666668</v>
      </c>
      <c r="P2306" s="153">
        <v>32370.711805555555</v>
      </c>
      <c r="Q2306" s="153">
        <v>32370.746527777777</v>
      </c>
      <c r="R2306" t="s">
        <v>5893</v>
      </c>
      <c r="S2306" s="215">
        <f t="shared" si="347"/>
        <v>0.54513888888686779</v>
      </c>
      <c r="T2306" s="215">
        <f t="shared" si="348"/>
        <v>0.61111111110949423</v>
      </c>
      <c r="U2306">
        <f t="shared" si="349"/>
        <v>6.5416666666424135</v>
      </c>
      <c r="V2306"/>
      <c r="W2306"/>
      <c r="X2306" t="s">
        <v>5894</v>
      </c>
    </row>
    <row r="2307" spans="1:24" s="29" customFormat="1">
      <c r="A2307" t="s">
        <v>38</v>
      </c>
      <c r="B2307" t="s">
        <v>5898</v>
      </c>
      <c r="C2307" t="s">
        <v>371</v>
      </c>
      <c r="D2307" t="s">
        <v>182</v>
      </c>
      <c r="E2307" t="s">
        <v>372</v>
      </c>
      <c r="F2307" t="s">
        <v>195</v>
      </c>
      <c r="G2307" t="s">
        <v>366</v>
      </c>
      <c r="H2307" t="s">
        <v>373</v>
      </c>
      <c r="I2307">
        <v>39.284999999999997</v>
      </c>
      <c r="J2307">
        <v>14.4</v>
      </c>
      <c r="K2307">
        <f t="shared" si="351"/>
        <v>33</v>
      </c>
      <c r="L2307">
        <f t="shared" si="344"/>
        <v>1988</v>
      </c>
      <c r="M2307" t="s">
        <v>5898</v>
      </c>
      <c r="N2307" s="153">
        <v>32369.713194444445</v>
      </c>
      <c r="O2307" s="153">
        <v>32369.732638888891</v>
      </c>
      <c r="P2307" s="153">
        <v>32370.013194444444</v>
      </c>
      <c r="Q2307" s="153">
        <v>32370.041666666668</v>
      </c>
      <c r="R2307" t="s">
        <v>5899</v>
      </c>
      <c r="S2307" s="215">
        <f t="shared" si="347"/>
        <v>0.28055555555329192</v>
      </c>
      <c r="T2307" s="215">
        <f t="shared" si="348"/>
        <v>0.32847222222335404</v>
      </c>
      <c r="U2307">
        <f t="shared" si="349"/>
        <v>3.3666666666395031</v>
      </c>
      <c r="V2307"/>
      <c r="W2307"/>
      <c r="X2307" t="s">
        <v>5894</v>
      </c>
    </row>
    <row r="2308" spans="1:24" s="29" customFormat="1">
      <c r="A2308" t="s">
        <v>38</v>
      </c>
      <c r="B2308" t="s">
        <v>5900</v>
      </c>
      <c r="C2308" t="s">
        <v>371</v>
      </c>
      <c r="D2308" t="s">
        <v>182</v>
      </c>
      <c r="E2308" t="s">
        <v>372</v>
      </c>
      <c r="F2308" t="s">
        <v>195</v>
      </c>
      <c r="G2308" t="s">
        <v>366</v>
      </c>
      <c r="H2308" t="s">
        <v>373</v>
      </c>
      <c r="I2308">
        <v>39.266666666666666</v>
      </c>
      <c r="J2308">
        <v>14.583333333333334</v>
      </c>
      <c r="K2308">
        <f t="shared" si="351"/>
        <v>33</v>
      </c>
      <c r="L2308">
        <f t="shared" si="344"/>
        <v>1988</v>
      </c>
      <c r="M2308" t="s">
        <v>5900</v>
      </c>
      <c r="N2308" s="153">
        <v>32368.916666666668</v>
      </c>
      <c r="O2308" s="153">
        <v>32368.9375</v>
      </c>
      <c r="P2308" s="153">
        <v>32369.642361111109</v>
      </c>
      <c r="Q2308" s="153">
        <v>32369.65625</v>
      </c>
      <c r="R2308" t="s">
        <v>5893</v>
      </c>
      <c r="S2308" s="215">
        <f t="shared" si="347"/>
        <v>0.70486111110949423</v>
      </c>
      <c r="T2308" s="215">
        <f t="shared" si="348"/>
        <v>0.73958333333212067</v>
      </c>
      <c r="U2308">
        <f t="shared" si="349"/>
        <v>8.4583333333139308</v>
      </c>
      <c r="V2308"/>
      <c r="W2308"/>
      <c r="X2308" t="s">
        <v>5894</v>
      </c>
    </row>
    <row r="2309" spans="1:24" s="29" customFormat="1">
      <c r="A2309" t="s">
        <v>38</v>
      </c>
      <c r="B2309" t="s">
        <v>5901</v>
      </c>
      <c r="C2309" t="s">
        <v>371</v>
      </c>
      <c r="D2309" t="s">
        <v>182</v>
      </c>
      <c r="E2309" t="s">
        <v>372</v>
      </c>
      <c r="F2309" t="s">
        <v>195</v>
      </c>
      <c r="G2309" t="s">
        <v>366</v>
      </c>
      <c r="H2309" t="s">
        <v>373</v>
      </c>
      <c r="I2309">
        <v>39.266666666666666</v>
      </c>
      <c r="J2309">
        <v>14.583333333333334</v>
      </c>
      <c r="K2309">
        <f t="shared" si="351"/>
        <v>33</v>
      </c>
      <c r="L2309">
        <f t="shared" si="344"/>
        <v>1988</v>
      </c>
      <c r="M2309" t="s">
        <v>5901</v>
      </c>
      <c r="N2309" s="153">
        <v>32368.513194444444</v>
      </c>
      <c r="O2309" s="153">
        <v>32368.625</v>
      </c>
      <c r="P2309" s="153">
        <v>32368.699305555554</v>
      </c>
      <c r="Q2309" s="153">
        <v>32368.786111111112</v>
      </c>
      <c r="R2309" t="s">
        <v>5893</v>
      </c>
      <c r="S2309" s="215">
        <f t="shared" si="347"/>
        <v>7.430555555401952E-2</v>
      </c>
      <c r="T2309" s="215">
        <f t="shared" si="348"/>
        <v>0.27291666666860692</v>
      </c>
      <c r="U2309">
        <f t="shared" si="349"/>
        <v>0.89166666664823424</v>
      </c>
      <c r="V2309"/>
      <c r="W2309"/>
      <c r="X2309" t="s">
        <v>5894</v>
      </c>
    </row>
    <row r="2310" spans="1:24" s="29" customFormat="1">
      <c r="A2310" t="s">
        <v>38</v>
      </c>
      <c r="B2310" t="s">
        <v>5902</v>
      </c>
      <c r="C2310" t="s">
        <v>371</v>
      </c>
      <c r="D2310" t="s">
        <v>182</v>
      </c>
      <c r="E2310" t="s">
        <v>372</v>
      </c>
      <c r="F2310" t="s">
        <v>195</v>
      </c>
      <c r="G2310" t="s">
        <v>366</v>
      </c>
      <c r="H2310" t="s">
        <v>373</v>
      </c>
      <c r="I2310">
        <v>39.284999999999997</v>
      </c>
      <c r="J2310">
        <v>14.4</v>
      </c>
      <c r="K2310">
        <f t="shared" si="351"/>
        <v>33</v>
      </c>
      <c r="L2310">
        <f t="shared" si="344"/>
        <v>1988</v>
      </c>
      <c r="M2310" t="s">
        <v>5902</v>
      </c>
      <c r="N2310" s="153">
        <v>32367.833333333332</v>
      </c>
      <c r="O2310" s="153">
        <v>32367.861805555556</v>
      </c>
      <c r="P2310" s="153">
        <v>32368.007638888888</v>
      </c>
      <c r="Q2310" s="153">
        <v>32368.029166666667</v>
      </c>
      <c r="R2310" t="s">
        <v>5899</v>
      </c>
      <c r="S2310" s="215">
        <f t="shared" si="347"/>
        <v>0.14583333333212067</v>
      </c>
      <c r="T2310" s="215">
        <f t="shared" si="348"/>
        <v>0.19583333333503106</v>
      </c>
      <c r="U2310">
        <f t="shared" si="349"/>
        <v>1.7499999999854481</v>
      </c>
      <c r="V2310"/>
      <c r="W2310"/>
      <c r="X2310" t="s">
        <v>5894</v>
      </c>
    </row>
    <row r="2311" spans="1:24" s="29" customFormat="1">
      <c r="A2311" t="s">
        <v>38</v>
      </c>
      <c r="B2311" t="s">
        <v>5903</v>
      </c>
      <c r="C2311" t="s">
        <v>371</v>
      </c>
      <c r="D2311" t="s">
        <v>182</v>
      </c>
      <c r="E2311" t="s">
        <v>372</v>
      </c>
      <c r="F2311" t="s">
        <v>195</v>
      </c>
      <c r="G2311" t="s">
        <v>366</v>
      </c>
      <c r="H2311" t="s">
        <v>373</v>
      </c>
      <c r="I2311">
        <v>39.284999999999997</v>
      </c>
      <c r="J2311">
        <v>14.4</v>
      </c>
      <c r="K2311">
        <f t="shared" si="351"/>
        <v>33</v>
      </c>
      <c r="L2311">
        <f t="shared" si="344"/>
        <v>1988</v>
      </c>
      <c r="M2311" t="s">
        <v>5903</v>
      </c>
      <c r="N2311" s="153">
        <v>32367.708333333332</v>
      </c>
      <c r="O2311" s="153">
        <v>32367.747916666667</v>
      </c>
      <c r="P2311" s="153">
        <v>32367.790277777778</v>
      </c>
      <c r="Q2311" s="153">
        <v>32367.822916666668</v>
      </c>
      <c r="R2311" t="s">
        <v>5899</v>
      </c>
      <c r="S2311" s="215">
        <f t="shared" si="347"/>
        <v>4.2361111110949423E-2</v>
      </c>
      <c r="T2311" s="215">
        <f t="shared" si="348"/>
        <v>0.11458333333575865</v>
      </c>
      <c r="U2311">
        <f t="shared" si="349"/>
        <v>0.50833333333139308</v>
      </c>
      <c r="V2311"/>
      <c r="W2311"/>
      <c r="X2311" t="s">
        <v>5904</v>
      </c>
    </row>
    <row r="2312" spans="1:24" s="29" customFormat="1">
      <c r="A2312" t="s">
        <v>38</v>
      </c>
      <c r="B2312" t="s">
        <v>5905</v>
      </c>
      <c r="C2312" t="s">
        <v>191</v>
      </c>
      <c r="D2312" t="s">
        <v>182</v>
      </c>
      <c r="E2312" t="s">
        <v>192</v>
      </c>
      <c r="F2312" t="s">
        <v>184</v>
      </c>
      <c r="G2312" t="s">
        <v>166</v>
      </c>
      <c r="H2312" t="s">
        <v>167</v>
      </c>
      <c r="I2312">
        <v>36.833333333333336</v>
      </c>
      <c r="J2312">
        <v>-33.25</v>
      </c>
      <c r="K2312">
        <f t="shared" si="351"/>
        <v>25</v>
      </c>
      <c r="L2312">
        <f t="shared" si="344"/>
        <v>1974</v>
      </c>
      <c r="M2312" t="s">
        <v>5906</v>
      </c>
      <c r="N2312" s="153">
        <v>27248.020833333332</v>
      </c>
      <c r="O2312" s="153">
        <v>27248.055555555555</v>
      </c>
      <c r="P2312" s="153">
        <v>27248.211805555555</v>
      </c>
      <c r="Q2312" s="153">
        <v>27248.25</v>
      </c>
      <c r="R2312" t="s">
        <v>5907</v>
      </c>
      <c r="S2312" s="215">
        <f t="shared" si="347"/>
        <v>0.15625</v>
      </c>
      <c r="T2312" s="215">
        <f t="shared" si="348"/>
        <v>0.22916666666787933</v>
      </c>
      <c r="U2312">
        <f t="shared" si="349"/>
        <v>1.875</v>
      </c>
      <c r="V2312"/>
      <c r="W2312"/>
      <c r="X2312" t="s">
        <v>5908</v>
      </c>
    </row>
    <row r="2313" spans="1:24" s="29" customFormat="1">
      <c r="A2313" t="s">
        <v>38</v>
      </c>
      <c r="B2313" t="s">
        <v>5909</v>
      </c>
      <c r="C2313" t="s">
        <v>191</v>
      </c>
      <c r="D2313" t="s">
        <v>182</v>
      </c>
      <c r="E2313" t="s">
        <v>192</v>
      </c>
      <c r="F2313" t="s">
        <v>184</v>
      </c>
      <c r="G2313" t="s">
        <v>166</v>
      </c>
      <c r="H2313" t="s">
        <v>167</v>
      </c>
      <c r="I2313">
        <v>36.964333333333336</v>
      </c>
      <c r="J2313">
        <v>-33.097000000000001</v>
      </c>
      <c r="K2313">
        <f t="shared" si="351"/>
        <v>25</v>
      </c>
      <c r="L2313">
        <f t="shared" si="344"/>
        <v>1974</v>
      </c>
      <c r="M2313" t="s">
        <v>5910</v>
      </c>
      <c r="N2313" s="153">
        <v>27247.037499999999</v>
      </c>
      <c r="O2313" s="153">
        <v>27247.068749999999</v>
      </c>
      <c r="P2313" s="153">
        <v>27247.270833333332</v>
      </c>
      <c r="Q2313" s="153">
        <v>27247.3125</v>
      </c>
      <c r="R2313" t="s">
        <v>5907</v>
      </c>
      <c r="S2313" s="215">
        <f t="shared" si="347"/>
        <v>0.20208333333357587</v>
      </c>
      <c r="T2313" s="215">
        <f t="shared" si="348"/>
        <v>0.27500000000145519</v>
      </c>
      <c r="U2313">
        <f t="shared" si="349"/>
        <v>2.4250000000029104</v>
      </c>
      <c r="V2313"/>
      <c r="W2313"/>
      <c r="X2313" t="s">
        <v>5908</v>
      </c>
    </row>
    <row r="2314" spans="1:24" s="29" customFormat="1">
      <c r="A2314" t="s">
        <v>38</v>
      </c>
      <c r="B2314" t="s">
        <v>5911</v>
      </c>
      <c r="C2314" t="s">
        <v>191</v>
      </c>
      <c r="D2314" t="s">
        <v>182</v>
      </c>
      <c r="E2314" t="s">
        <v>192</v>
      </c>
      <c r="F2314" t="s">
        <v>184</v>
      </c>
      <c r="G2314" t="s">
        <v>166</v>
      </c>
      <c r="H2314" t="s">
        <v>167</v>
      </c>
      <c r="I2314">
        <v>36.833333333333336</v>
      </c>
      <c r="J2314">
        <v>-33.25</v>
      </c>
      <c r="K2314">
        <f t="shared" si="351"/>
        <v>25</v>
      </c>
      <c r="L2314">
        <f t="shared" si="344"/>
        <v>1974</v>
      </c>
      <c r="M2314" t="s">
        <v>5912</v>
      </c>
      <c r="N2314" s="153">
        <v>27245.939583333333</v>
      </c>
      <c r="O2314" s="153">
        <v>27245.960416666665</v>
      </c>
      <c r="P2314" s="153">
        <v>27246.178472222222</v>
      </c>
      <c r="Q2314" s="153">
        <v>27246.205555555556</v>
      </c>
      <c r="R2314" t="s">
        <v>5907</v>
      </c>
      <c r="S2314" s="215">
        <f t="shared" si="347"/>
        <v>0.2180555555569299</v>
      </c>
      <c r="T2314" s="215">
        <f t="shared" si="348"/>
        <v>0.26597222222335404</v>
      </c>
      <c r="U2314">
        <f t="shared" si="349"/>
        <v>2.6166666666831588</v>
      </c>
      <c r="V2314"/>
      <c r="W2314"/>
      <c r="X2314" t="s">
        <v>5908</v>
      </c>
    </row>
    <row r="2315" spans="1:24" s="29" customFormat="1">
      <c r="A2315" t="s">
        <v>38</v>
      </c>
      <c r="B2315" t="s">
        <v>5913</v>
      </c>
      <c r="C2315" t="s">
        <v>191</v>
      </c>
      <c r="D2315" t="s">
        <v>182</v>
      </c>
      <c r="E2315" t="s">
        <v>192</v>
      </c>
      <c r="F2315" t="s">
        <v>184</v>
      </c>
      <c r="G2315" t="s">
        <v>166</v>
      </c>
      <c r="H2315" t="s">
        <v>167</v>
      </c>
      <c r="I2315">
        <v>36.833333333333336</v>
      </c>
      <c r="J2315">
        <v>-33.25</v>
      </c>
      <c r="K2315">
        <f t="shared" si="351"/>
        <v>25</v>
      </c>
      <c r="L2315">
        <f t="shared" si="344"/>
        <v>1974</v>
      </c>
      <c r="M2315" t="s">
        <v>5914</v>
      </c>
      <c r="N2315" s="153">
        <v>27245.499305555557</v>
      </c>
      <c r="O2315" s="153">
        <v>27245.527083333334</v>
      </c>
      <c r="P2315" s="153">
        <v>27245.729166666668</v>
      </c>
      <c r="Q2315" s="153">
        <v>27245.756944444445</v>
      </c>
      <c r="R2315" t="s">
        <v>5907</v>
      </c>
      <c r="S2315" s="215">
        <f t="shared" si="347"/>
        <v>0.20208333333357587</v>
      </c>
      <c r="T2315" s="215">
        <f t="shared" si="348"/>
        <v>0.25763888888832298</v>
      </c>
      <c r="U2315">
        <f t="shared" si="349"/>
        <v>2.4250000000029104</v>
      </c>
      <c r="V2315"/>
      <c r="W2315"/>
      <c r="X2315" t="s">
        <v>5908</v>
      </c>
    </row>
    <row r="2316" spans="1:24" s="29" customFormat="1">
      <c r="A2316" t="s">
        <v>38</v>
      </c>
      <c r="B2316" t="s">
        <v>5915</v>
      </c>
      <c r="C2316" t="s">
        <v>188</v>
      </c>
      <c r="D2316" t="s">
        <v>182</v>
      </c>
      <c r="E2316" t="s">
        <v>189</v>
      </c>
      <c r="F2316" t="s">
        <v>184</v>
      </c>
      <c r="G2316" t="s">
        <v>166</v>
      </c>
      <c r="H2316" t="s">
        <v>167</v>
      </c>
      <c r="I2316">
        <v>36.833333333333336</v>
      </c>
      <c r="J2316">
        <v>-33.25</v>
      </c>
      <c r="K2316">
        <f t="shared" si="351"/>
        <v>25</v>
      </c>
      <c r="L2316">
        <f t="shared" si="344"/>
        <v>1974</v>
      </c>
      <c r="M2316" t="s">
        <v>5916</v>
      </c>
      <c r="N2316" s="153">
        <v>27235.010416666668</v>
      </c>
      <c r="O2316" s="153">
        <v>27235.049305555556</v>
      </c>
      <c r="P2316" s="153">
        <v>27235.18472222222</v>
      </c>
      <c r="Q2316" s="153">
        <v>27235.239583333332</v>
      </c>
      <c r="R2316" t="s">
        <v>5907</v>
      </c>
      <c r="S2316" s="215">
        <f t="shared" si="347"/>
        <v>0.13541666666424135</v>
      </c>
      <c r="T2316" s="215">
        <f t="shared" si="348"/>
        <v>0.22916666666424135</v>
      </c>
      <c r="U2316">
        <f t="shared" si="349"/>
        <v>1.6249999999708962</v>
      </c>
      <c r="V2316"/>
      <c r="W2316"/>
      <c r="X2316" t="s">
        <v>5908</v>
      </c>
    </row>
    <row r="2317" spans="1:24" s="29" customFormat="1">
      <c r="A2317" t="s">
        <v>38</v>
      </c>
      <c r="B2317" t="s">
        <v>5917</v>
      </c>
      <c r="C2317" t="s">
        <v>188</v>
      </c>
      <c r="D2317" t="s">
        <v>182</v>
      </c>
      <c r="E2317" t="s">
        <v>189</v>
      </c>
      <c r="F2317" t="s">
        <v>184</v>
      </c>
      <c r="G2317" t="s">
        <v>166</v>
      </c>
      <c r="H2317" t="s">
        <v>167</v>
      </c>
      <c r="I2317">
        <v>36.833333333333336</v>
      </c>
      <c r="J2317">
        <v>-33.25</v>
      </c>
      <c r="K2317">
        <f t="shared" si="351"/>
        <v>25</v>
      </c>
      <c r="L2317">
        <f t="shared" si="344"/>
        <v>1974</v>
      </c>
      <c r="M2317" t="s">
        <v>5918</v>
      </c>
      <c r="N2317" s="153">
        <v>27233.8</v>
      </c>
      <c r="O2317" s="153">
        <v>27233.819444444445</v>
      </c>
      <c r="P2317" s="153">
        <v>27234.039583333335</v>
      </c>
      <c r="Q2317" s="153">
        <v>27234.0625</v>
      </c>
      <c r="R2317" t="s">
        <v>5907</v>
      </c>
      <c r="S2317" s="215">
        <f t="shared" si="347"/>
        <v>0.22013888888977817</v>
      </c>
      <c r="T2317" s="215">
        <f t="shared" si="348"/>
        <v>0.2625000000007276</v>
      </c>
      <c r="U2317">
        <f t="shared" si="349"/>
        <v>2.6416666666773381</v>
      </c>
      <c r="V2317"/>
      <c r="W2317"/>
      <c r="X2317" t="s">
        <v>5908</v>
      </c>
    </row>
    <row r="2318" spans="1:24" s="29" customFormat="1">
      <c r="A2318" t="s">
        <v>38</v>
      </c>
      <c r="B2318" t="s">
        <v>5919</v>
      </c>
      <c r="C2318" t="s">
        <v>188</v>
      </c>
      <c r="D2318" t="s">
        <v>182</v>
      </c>
      <c r="E2318" t="s">
        <v>189</v>
      </c>
      <c r="F2318" t="s">
        <v>184</v>
      </c>
      <c r="G2318" t="s">
        <v>166</v>
      </c>
      <c r="H2318" t="s">
        <v>167</v>
      </c>
      <c r="I2318">
        <v>36.803666666666665</v>
      </c>
      <c r="J2318">
        <v>-33.309333333333335</v>
      </c>
      <c r="K2318">
        <f t="shared" si="351"/>
        <v>25</v>
      </c>
      <c r="L2318">
        <f t="shared" si="344"/>
        <v>1974</v>
      </c>
      <c r="M2318" t="s">
        <v>5920</v>
      </c>
      <c r="N2318" s="153">
        <v>27232.385416666668</v>
      </c>
      <c r="O2318" s="153">
        <v>27232.404166666667</v>
      </c>
      <c r="P2318" s="153">
        <v>27232.615277777779</v>
      </c>
      <c r="Q2318" s="153">
        <v>27232.645833333332</v>
      </c>
      <c r="R2318" t="s">
        <v>5907</v>
      </c>
      <c r="S2318" s="215">
        <f t="shared" si="347"/>
        <v>0.21111111111167702</v>
      </c>
      <c r="T2318" s="215">
        <f t="shared" si="348"/>
        <v>0.26041666666424135</v>
      </c>
      <c r="U2318">
        <f t="shared" si="349"/>
        <v>2.5333333333401242</v>
      </c>
      <c r="V2318"/>
      <c r="W2318"/>
      <c r="X2318" t="s">
        <v>5908</v>
      </c>
    </row>
    <row r="2319" spans="1:24" s="29" customFormat="1">
      <c r="A2319" t="s">
        <v>38</v>
      </c>
      <c r="B2319" t="s">
        <v>5921</v>
      </c>
      <c r="C2319" t="s">
        <v>188</v>
      </c>
      <c r="D2319" t="s">
        <v>182</v>
      </c>
      <c r="E2319" t="s">
        <v>189</v>
      </c>
      <c r="F2319" t="s">
        <v>184</v>
      </c>
      <c r="G2319" t="s">
        <v>166</v>
      </c>
      <c r="H2319" t="s">
        <v>167</v>
      </c>
      <c r="I2319">
        <v>36.61866666666667</v>
      </c>
      <c r="J2319">
        <v>-33.579000000000001</v>
      </c>
      <c r="K2319">
        <f t="shared" si="351"/>
        <v>25</v>
      </c>
      <c r="L2319">
        <f t="shared" si="344"/>
        <v>1974</v>
      </c>
      <c r="M2319" t="s">
        <v>5922</v>
      </c>
      <c r="N2319" s="153">
        <v>27231.120138888888</v>
      </c>
      <c r="O2319" s="153">
        <v>27231.15763888889</v>
      </c>
      <c r="P2319" s="153">
        <v>27231.385416666668</v>
      </c>
      <c r="Q2319" s="153">
        <v>27231.427083333332</v>
      </c>
      <c r="R2319" t="s">
        <v>5907</v>
      </c>
      <c r="S2319" s="215">
        <f t="shared" si="347"/>
        <v>0.22777777777810115</v>
      </c>
      <c r="T2319" s="215">
        <f t="shared" si="348"/>
        <v>0.30694444444452529</v>
      </c>
      <c r="U2319">
        <f t="shared" si="349"/>
        <v>2.7333333333372138</v>
      </c>
      <c r="V2319"/>
      <c r="W2319"/>
      <c r="X2319" t="s">
        <v>5908</v>
      </c>
    </row>
    <row r="2320" spans="1:24" s="29" customFormat="1">
      <c r="A2320" t="s">
        <v>38</v>
      </c>
      <c r="B2320" t="s">
        <v>5923</v>
      </c>
      <c r="C2320" t="s">
        <v>188</v>
      </c>
      <c r="D2320" t="s">
        <v>182</v>
      </c>
      <c r="E2320" t="s">
        <v>189</v>
      </c>
      <c r="F2320" t="s">
        <v>184</v>
      </c>
      <c r="G2320" t="s">
        <v>166</v>
      </c>
      <c r="H2320" t="s">
        <v>167</v>
      </c>
      <c r="I2320">
        <v>36.833333333333336</v>
      </c>
      <c r="J2320">
        <v>-33.25</v>
      </c>
      <c r="K2320">
        <f t="shared" si="351"/>
        <v>25</v>
      </c>
      <c r="L2320">
        <f t="shared" si="344"/>
        <v>1974</v>
      </c>
      <c r="M2320" t="s">
        <v>5924</v>
      </c>
      <c r="N2320" s="153">
        <v>27230.261805555554</v>
      </c>
      <c r="O2320" s="153">
        <v>27230.28402777778</v>
      </c>
      <c r="P2320" s="153">
        <v>27230.5</v>
      </c>
      <c r="Q2320" s="153">
        <v>27230.520833333332</v>
      </c>
      <c r="R2320" t="s">
        <v>5907</v>
      </c>
      <c r="S2320" s="215">
        <f t="shared" si="347"/>
        <v>0.21597222222044365</v>
      </c>
      <c r="T2320" s="215">
        <f t="shared" si="348"/>
        <v>0.25902777777810115</v>
      </c>
      <c r="U2320">
        <f t="shared" si="349"/>
        <v>2.5916666666453239</v>
      </c>
      <c r="V2320"/>
      <c r="W2320"/>
      <c r="X2320" t="s">
        <v>5908</v>
      </c>
    </row>
    <row r="2321" spans="1:24" s="29" customFormat="1">
      <c r="A2321" t="s">
        <v>38</v>
      </c>
      <c r="B2321" t="s">
        <v>5925</v>
      </c>
      <c r="C2321" t="s">
        <v>188</v>
      </c>
      <c r="D2321" t="s">
        <v>182</v>
      </c>
      <c r="E2321" t="s">
        <v>189</v>
      </c>
      <c r="F2321" t="s">
        <v>184</v>
      </c>
      <c r="G2321" t="s">
        <v>166</v>
      </c>
      <c r="H2321" t="s">
        <v>167</v>
      </c>
      <c r="I2321">
        <v>36.833333333333336</v>
      </c>
      <c r="J2321">
        <v>-33.25</v>
      </c>
      <c r="K2321">
        <f t="shared" si="351"/>
        <v>25</v>
      </c>
      <c r="L2321">
        <f t="shared" si="344"/>
        <v>1974</v>
      </c>
      <c r="M2321" t="s">
        <v>5926</v>
      </c>
      <c r="N2321" s="153">
        <v>27229.159722222223</v>
      </c>
      <c r="O2321" s="153">
        <v>27229.174999999999</v>
      </c>
      <c r="P2321" s="153">
        <v>27229.394444444446</v>
      </c>
      <c r="Q2321" s="153">
        <v>27229.416666666668</v>
      </c>
      <c r="R2321" t="s">
        <v>5907</v>
      </c>
      <c r="S2321" s="215">
        <f t="shared" si="347"/>
        <v>0.21944444444670808</v>
      </c>
      <c r="T2321" s="215">
        <f t="shared" si="348"/>
        <v>0.25694444444525288</v>
      </c>
      <c r="U2321">
        <f t="shared" si="349"/>
        <v>2.6333333333604969</v>
      </c>
      <c r="V2321"/>
      <c r="W2321"/>
      <c r="X2321" t="s">
        <v>5908</v>
      </c>
    </row>
    <row r="2322" spans="1:24" s="29" customFormat="1">
      <c r="A2322" t="s">
        <v>38</v>
      </c>
      <c r="B2322" t="s">
        <v>5927</v>
      </c>
      <c r="C2322" t="s">
        <v>188</v>
      </c>
      <c r="D2322" t="s">
        <v>182</v>
      </c>
      <c r="E2322" t="s">
        <v>189</v>
      </c>
      <c r="F2322" t="s">
        <v>184</v>
      </c>
      <c r="G2322" t="s">
        <v>166</v>
      </c>
      <c r="H2322" t="s">
        <v>167</v>
      </c>
      <c r="I2322">
        <v>36.833333333333336</v>
      </c>
      <c r="J2322">
        <v>-33.25</v>
      </c>
      <c r="K2322">
        <f t="shared" si="351"/>
        <v>25</v>
      </c>
      <c r="L2322">
        <f t="shared" ref="L2322:L2385" si="352">YEAR(N2322)</f>
        <v>1974</v>
      </c>
      <c r="M2322" t="s">
        <v>5928</v>
      </c>
      <c r="N2322" s="153">
        <v>27228.022916666665</v>
      </c>
      <c r="O2322" s="153">
        <v>27228.045138888891</v>
      </c>
      <c r="P2322" s="153">
        <v>27228.229861111111</v>
      </c>
      <c r="Q2322" s="153">
        <v>27228.267361111109</v>
      </c>
      <c r="R2322" t="s">
        <v>5907</v>
      </c>
      <c r="S2322" s="215">
        <f t="shared" si="347"/>
        <v>0.18472222222044365</v>
      </c>
      <c r="T2322" s="215">
        <f t="shared" si="348"/>
        <v>0.24444444444452529</v>
      </c>
      <c r="U2322">
        <f t="shared" si="349"/>
        <v>2.2166666666453239</v>
      </c>
      <c r="V2322"/>
      <c r="W2322"/>
      <c r="X2322" t="s">
        <v>5908</v>
      </c>
    </row>
    <row r="2323" spans="1:24" s="29" customFormat="1">
      <c r="A2323" t="s">
        <v>38</v>
      </c>
      <c r="B2323" t="s">
        <v>5929</v>
      </c>
      <c r="C2323" t="s">
        <v>188</v>
      </c>
      <c r="D2323" t="s">
        <v>182</v>
      </c>
      <c r="E2323" t="s">
        <v>189</v>
      </c>
      <c r="F2323" t="s">
        <v>184</v>
      </c>
      <c r="G2323" t="s">
        <v>166</v>
      </c>
      <c r="H2323" t="s">
        <v>167</v>
      </c>
      <c r="I2323">
        <v>36.833333333333336</v>
      </c>
      <c r="J2323">
        <v>-33.25</v>
      </c>
      <c r="K2323">
        <f t="shared" si="351"/>
        <v>25</v>
      </c>
      <c r="L2323">
        <f t="shared" si="352"/>
        <v>1974</v>
      </c>
      <c r="M2323" t="s">
        <v>5930</v>
      </c>
      <c r="N2323" s="153">
        <v>27226.984722222223</v>
      </c>
      <c r="O2323" s="153">
        <v>27227.004166666666</v>
      </c>
      <c r="P2323" s="153">
        <v>27227.215277777777</v>
      </c>
      <c r="Q2323" s="153">
        <v>27227.232638888891</v>
      </c>
      <c r="R2323" t="s">
        <v>5907</v>
      </c>
      <c r="S2323" s="215">
        <f t="shared" si="347"/>
        <v>0.21111111111167702</v>
      </c>
      <c r="T2323" s="215">
        <f t="shared" si="348"/>
        <v>0.24791666666715173</v>
      </c>
      <c r="U2323">
        <f t="shared" si="349"/>
        <v>2.5333333333401242</v>
      </c>
      <c r="V2323"/>
      <c r="W2323"/>
      <c r="X2323" t="s">
        <v>5908</v>
      </c>
    </row>
    <row r="2324" spans="1:24" s="29" customFormat="1">
      <c r="A2324" t="s">
        <v>38</v>
      </c>
      <c r="B2324" t="s">
        <v>5931</v>
      </c>
      <c r="C2324" t="s">
        <v>188</v>
      </c>
      <c r="D2324" t="s">
        <v>182</v>
      </c>
      <c r="E2324" t="s">
        <v>189</v>
      </c>
      <c r="F2324" t="s">
        <v>184</v>
      </c>
      <c r="G2324" t="s">
        <v>166</v>
      </c>
      <c r="H2324" t="s">
        <v>167</v>
      </c>
      <c r="I2324">
        <v>36.833333333333336</v>
      </c>
      <c r="J2324">
        <v>-33.25</v>
      </c>
      <c r="K2324">
        <f t="shared" si="351"/>
        <v>25</v>
      </c>
      <c r="L2324">
        <f t="shared" si="352"/>
        <v>1974</v>
      </c>
      <c r="M2324" t="s">
        <v>5932</v>
      </c>
      <c r="N2324" s="153">
        <v>27226.052083333332</v>
      </c>
      <c r="O2324" s="153">
        <v>27226.097222222223</v>
      </c>
      <c r="P2324" s="153">
        <v>27226.255555555555</v>
      </c>
      <c r="Q2324" s="153">
        <v>27226.277777777777</v>
      </c>
      <c r="R2324" t="s">
        <v>5907</v>
      </c>
      <c r="S2324" s="215">
        <f t="shared" si="347"/>
        <v>0.15833333333284827</v>
      </c>
      <c r="T2324" s="215">
        <f t="shared" si="348"/>
        <v>0.22569444444525288</v>
      </c>
      <c r="U2324">
        <f t="shared" si="349"/>
        <v>1.8999999999941792</v>
      </c>
      <c r="V2324"/>
      <c r="W2324"/>
      <c r="X2324" t="s">
        <v>5908</v>
      </c>
    </row>
    <row r="2325" spans="1:24" s="29" customFormat="1">
      <c r="A2325" t="s">
        <v>38</v>
      </c>
      <c r="B2325" t="s">
        <v>5933</v>
      </c>
      <c r="C2325" t="s">
        <v>181</v>
      </c>
      <c r="D2325" t="s">
        <v>182</v>
      </c>
      <c r="E2325" t="s">
        <v>183</v>
      </c>
      <c r="F2325" t="s">
        <v>184</v>
      </c>
      <c r="G2325" t="s">
        <v>166</v>
      </c>
      <c r="H2325" t="s">
        <v>167</v>
      </c>
      <c r="I2325">
        <v>36.833333333333336</v>
      </c>
      <c r="J2325">
        <v>-33.25</v>
      </c>
      <c r="K2325">
        <f t="shared" si="351"/>
        <v>25</v>
      </c>
      <c r="L2325">
        <f t="shared" si="352"/>
        <v>1974</v>
      </c>
      <c r="M2325" t="s">
        <v>5934</v>
      </c>
      <c r="N2325" s="153">
        <v>27213.90625</v>
      </c>
      <c r="O2325" s="153">
        <v>27213.930555555555</v>
      </c>
      <c r="P2325" s="153">
        <v>27214.18888888889</v>
      </c>
      <c r="Q2325" s="153">
        <v>27214.25</v>
      </c>
      <c r="R2325" t="s">
        <v>5907</v>
      </c>
      <c r="S2325" s="215">
        <f t="shared" si="347"/>
        <v>0.25833333333503106</v>
      </c>
      <c r="T2325" s="215">
        <f t="shared" si="348"/>
        <v>0.34375</v>
      </c>
      <c r="U2325">
        <f t="shared" si="349"/>
        <v>3.1000000000203727</v>
      </c>
      <c r="V2325"/>
      <c r="W2325"/>
      <c r="X2325" t="s">
        <v>5908</v>
      </c>
    </row>
    <row r="2326" spans="1:24" s="29" customFormat="1">
      <c r="A2326" t="s">
        <v>38</v>
      </c>
      <c r="B2326" t="s">
        <v>5935</v>
      </c>
      <c r="C2326" t="s">
        <v>181</v>
      </c>
      <c r="D2326" t="s">
        <v>182</v>
      </c>
      <c r="E2326" t="s">
        <v>183</v>
      </c>
      <c r="F2326" t="s">
        <v>184</v>
      </c>
      <c r="G2326" t="s">
        <v>166</v>
      </c>
      <c r="H2326" t="s">
        <v>167</v>
      </c>
      <c r="I2326">
        <v>36.945</v>
      </c>
      <c r="J2326">
        <v>-33.18333333333333</v>
      </c>
      <c r="K2326">
        <f t="shared" si="351"/>
        <v>25</v>
      </c>
      <c r="L2326">
        <f t="shared" si="352"/>
        <v>1974</v>
      </c>
      <c r="M2326" t="s">
        <v>5936</v>
      </c>
      <c r="N2326" s="153">
        <v>27212.422222222223</v>
      </c>
      <c r="O2326" s="153">
        <v>27212.473611111112</v>
      </c>
      <c r="P2326" s="153">
        <v>27212.674999999999</v>
      </c>
      <c r="Q2326" s="153">
        <v>27212.729166666668</v>
      </c>
      <c r="R2326" t="s">
        <v>5907</v>
      </c>
      <c r="S2326" s="215">
        <f t="shared" si="347"/>
        <v>0.20138888888686779</v>
      </c>
      <c r="T2326" s="215">
        <f t="shared" si="348"/>
        <v>0.30694444444452529</v>
      </c>
      <c r="U2326">
        <f t="shared" si="349"/>
        <v>2.4166666666424135</v>
      </c>
      <c r="V2326"/>
      <c r="W2326"/>
      <c r="X2326" t="s">
        <v>5908</v>
      </c>
    </row>
    <row r="2327" spans="1:24" s="29" customFormat="1">
      <c r="A2327" t="s">
        <v>38</v>
      </c>
      <c r="B2327" t="s">
        <v>5937</v>
      </c>
      <c r="C2327" t="s">
        <v>181</v>
      </c>
      <c r="D2327" t="s">
        <v>182</v>
      </c>
      <c r="E2327" t="s">
        <v>183</v>
      </c>
      <c r="F2327" t="s">
        <v>184</v>
      </c>
      <c r="G2327" t="s">
        <v>166</v>
      </c>
      <c r="H2327" t="s">
        <v>167</v>
      </c>
      <c r="I2327">
        <v>36.833333333333336</v>
      </c>
      <c r="J2327">
        <v>-33.25</v>
      </c>
      <c r="K2327">
        <f t="shared" si="351"/>
        <v>25</v>
      </c>
      <c r="L2327">
        <f t="shared" si="352"/>
        <v>1974</v>
      </c>
      <c r="M2327" t="s">
        <v>5938</v>
      </c>
      <c r="N2327" s="153">
        <v>27210</v>
      </c>
      <c r="O2327" s="153">
        <v>27210.048611111109</v>
      </c>
      <c r="P2327" s="153">
        <v>27210.0625</v>
      </c>
      <c r="Q2327" s="153">
        <v>27210.0625</v>
      </c>
      <c r="R2327" t="s">
        <v>5907</v>
      </c>
      <c r="S2327" s="215">
        <f t="shared" si="347"/>
        <v>1.3888888890505768E-2</v>
      </c>
      <c r="T2327" s="215">
        <f t="shared" si="348"/>
        <v>6.25E-2</v>
      </c>
      <c r="U2327">
        <f t="shared" si="349"/>
        <v>0.16666666668606922</v>
      </c>
      <c r="V2327"/>
      <c r="W2327"/>
      <c r="X2327" t="s">
        <v>5908</v>
      </c>
    </row>
    <row r="2328" spans="1:24" s="29" customFormat="1">
      <c r="A2328" t="s">
        <v>38</v>
      </c>
      <c r="B2328" t="s">
        <v>5939</v>
      </c>
      <c r="C2328" t="s">
        <v>181</v>
      </c>
      <c r="D2328" t="s">
        <v>182</v>
      </c>
      <c r="E2328" t="s">
        <v>183</v>
      </c>
      <c r="F2328" t="s">
        <v>184</v>
      </c>
      <c r="G2328" t="s">
        <v>166</v>
      </c>
      <c r="H2328" t="s">
        <v>167</v>
      </c>
      <c r="I2328">
        <v>36.833333333333336</v>
      </c>
      <c r="J2328">
        <v>-33.25</v>
      </c>
      <c r="K2328">
        <f t="shared" si="351"/>
        <v>25</v>
      </c>
      <c r="L2328">
        <f t="shared" si="352"/>
        <v>1974</v>
      </c>
      <c r="M2328" t="s">
        <v>5940</v>
      </c>
      <c r="N2328" s="153">
        <v>27209.597222222223</v>
      </c>
      <c r="O2328" s="153">
        <v>27209.629861111112</v>
      </c>
      <c r="P2328" s="153">
        <v>27209.834027777779</v>
      </c>
      <c r="Q2328" s="153">
        <v>27209.875</v>
      </c>
      <c r="R2328" t="s">
        <v>5907</v>
      </c>
      <c r="S2328" s="215">
        <f t="shared" si="347"/>
        <v>0.20416666666642413</v>
      </c>
      <c r="T2328" s="215">
        <f t="shared" si="348"/>
        <v>0.27777777777737356</v>
      </c>
      <c r="U2328">
        <f t="shared" si="349"/>
        <v>2.4499999999970896</v>
      </c>
      <c r="V2328"/>
      <c r="W2328"/>
      <c r="X2328" t="s">
        <v>5908</v>
      </c>
    </row>
    <row r="2329" spans="1:24" s="29" customFormat="1">
      <c r="A2329" t="s">
        <v>38</v>
      </c>
      <c r="B2329" t="s">
        <v>5941</v>
      </c>
      <c r="C2329" t="s">
        <v>181</v>
      </c>
      <c r="D2329" t="s">
        <v>182</v>
      </c>
      <c r="E2329" t="s">
        <v>183</v>
      </c>
      <c r="F2329" t="s">
        <v>184</v>
      </c>
      <c r="G2329" t="s">
        <v>166</v>
      </c>
      <c r="H2329" t="s">
        <v>167</v>
      </c>
      <c r="I2329">
        <v>36.833333333333336</v>
      </c>
      <c r="J2329">
        <v>-33.25</v>
      </c>
      <c r="K2329">
        <f t="shared" si="351"/>
        <v>25</v>
      </c>
      <c r="L2329">
        <f t="shared" si="352"/>
        <v>1974</v>
      </c>
      <c r="M2329" t="s">
        <v>5942</v>
      </c>
      <c r="N2329" s="153">
        <v>27207.961111111112</v>
      </c>
      <c r="O2329" s="153">
        <v>27207.993055555555</v>
      </c>
      <c r="P2329" s="153">
        <v>27208.204166666666</v>
      </c>
      <c r="Q2329" s="153">
        <v>27208.25</v>
      </c>
      <c r="R2329" t="s">
        <v>5907</v>
      </c>
      <c r="S2329" s="215">
        <f t="shared" si="347"/>
        <v>0.21111111111167702</v>
      </c>
      <c r="T2329" s="215">
        <f t="shared" si="348"/>
        <v>0.28888888888832298</v>
      </c>
      <c r="U2329">
        <f t="shared" si="349"/>
        <v>2.5333333333401242</v>
      </c>
      <c r="V2329"/>
      <c r="W2329"/>
      <c r="X2329" t="s">
        <v>5908</v>
      </c>
    </row>
    <row r="2330" spans="1:24" s="29" customFormat="1">
      <c r="A2330" t="s">
        <v>38</v>
      </c>
      <c r="B2330" t="s">
        <v>5943</v>
      </c>
      <c r="C2330" t="s">
        <v>181</v>
      </c>
      <c r="D2330" t="s">
        <v>182</v>
      </c>
      <c r="E2330" t="s">
        <v>183</v>
      </c>
      <c r="F2330" t="s">
        <v>184</v>
      </c>
      <c r="G2330" t="s">
        <v>166</v>
      </c>
      <c r="H2330" t="s">
        <v>167</v>
      </c>
      <c r="I2330">
        <v>36.833333333333336</v>
      </c>
      <c r="J2330">
        <v>-33.25</v>
      </c>
      <c r="K2330">
        <f t="shared" si="351"/>
        <v>25</v>
      </c>
      <c r="L2330">
        <f t="shared" si="352"/>
        <v>1974</v>
      </c>
      <c r="M2330" t="s">
        <v>5944</v>
      </c>
      <c r="N2330" s="153">
        <v>27206.315972222223</v>
      </c>
      <c r="O2330" s="153">
        <v>27206.315972222223</v>
      </c>
      <c r="P2330" s="153">
        <v>27206.315972222223</v>
      </c>
      <c r="Q2330" s="153">
        <v>27206.472222222223</v>
      </c>
      <c r="R2330" t="s">
        <v>5907</v>
      </c>
      <c r="S2330" s="215">
        <f t="shared" si="347"/>
        <v>0</v>
      </c>
      <c r="T2330" s="215">
        <f t="shared" si="348"/>
        <v>0.15625</v>
      </c>
      <c r="U2330">
        <f t="shared" si="349"/>
        <v>0</v>
      </c>
      <c r="V2330"/>
      <c r="W2330"/>
      <c r="X2330" t="s">
        <v>5945</v>
      </c>
    </row>
    <row r="2331" spans="1:24" s="29" customFormat="1">
      <c r="A2331" t="s">
        <v>38</v>
      </c>
      <c r="B2331" t="s">
        <v>5946</v>
      </c>
      <c r="C2331" t="s">
        <v>179</v>
      </c>
      <c r="D2331" t="s">
        <v>163</v>
      </c>
      <c r="E2331" t="s">
        <v>180</v>
      </c>
      <c r="F2331" t="s">
        <v>165</v>
      </c>
      <c r="G2331" t="s">
        <v>166</v>
      </c>
      <c r="H2331" t="s">
        <v>167</v>
      </c>
      <c r="I2331">
        <v>36.833333333333336</v>
      </c>
      <c r="J2331">
        <v>-33.25</v>
      </c>
      <c r="K2331">
        <f t="shared" si="351"/>
        <v>25</v>
      </c>
      <c r="L2331">
        <f t="shared" si="352"/>
        <v>1973</v>
      </c>
      <c r="M2331" t="s">
        <v>5947</v>
      </c>
      <c r="N2331" s="153">
        <v>26903.864583333332</v>
      </c>
      <c r="O2331" s="153">
        <v>26903.90486111111</v>
      </c>
      <c r="P2331" s="153">
        <v>26904.09513888889</v>
      </c>
      <c r="Q2331" s="153">
        <v>26904.125</v>
      </c>
      <c r="R2331" t="s">
        <v>5907</v>
      </c>
      <c r="S2331" s="215">
        <f t="shared" si="347"/>
        <v>0.19027777777955635</v>
      </c>
      <c r="T2331" s="215">
        <f t="shared" si="348"/>
        <v>0.26041666666787933</v>
      </c>
      <c r="U2331">
        <f t="shared" si="349"/>
        <v>2.2833333333546761</v>
      </c>
      <c r="V2331"/>
      <c r="W2331"/>
      <c r="X2331" t="s">
        <v>5948</v>
      </c>
    </row>
    <row r="2332" spans="1:24" s="29" customFormat="1">
      <c r="A2332" t="s">
        <v>38</v>
      </c>
      <c r="B2332" t="s">
        <v>5949</v>
      </c>
      <c r="C2332" t="s">
        <v>179</v>
      </c>
      <c r="D2332" t="s">
        <v>163</v>
      </c>
      <c r="E2332" t="s">
        <v>180</v>
      </c>
      <c r="F2332" t="s">
        <v>165</v>
      </c>
      <c r="G2332" t="s">
        <v>166</v>
      </c>
      <c r="H2332" t="s">
        <v>167</v>
      </c>
      <c r="I2332">
        <v>36.833333333333336</v>
      </c>
      <c r="J2332">
        <v>-33.25</v>
      </c>
      <c r="K2332">
        <f t="shared" si="351"/>
        <v>25</v>
      </c>
      <c r="L2332">
        <f t="shared" si="352"/>
        <v>1973</v>
      </c>
      <c r="M2332" t="s">
        <v>5950</v>
      </c>
      <c r="N2332" s="153">
        <v>26903.052083333332</v>
      </c>
      <c r="O2332" s="153">
        <v>26903.083333333332</v>
      </c>
      <c r="P2332" s="153">
        <v>26903.315972222223</v>
      </c>
      <c r="Q2332" s="153">
        <v>26903.350694444445</v>
      </c>
      <c r="R2332" t="s">
        <v>5907</v>
      </c>
      <c r="S2332" s="215">
        <f t="shared" si="347"/>
        <v>0.23263888889050577</v>
      </c>
      <c r="T2332" s="215">
        <f t="shared" si="348"/>
        <v>0.29861111111313221</v>
      </c>
      <c r="U2332">
        <f t="shared" si="349"/>
        <v>2.7916666666860692</v>
      </c>
      <c r="V2332"/>
      <c r="W2332"/>
      <c r="X2332" t="s">
        <v>5951</v>
      </c>
    </row>
    <row r="2333" spans="1:24" s="29" customFormat="1">
      <c r="A2333" t="s">
        <v>38</v>
      </c>
      <c r="B2333" t="s">
        <v>5952</v>
      </c>
      <c r="C2333" t="s">
        <v>179</v>
      </c>
      <c r="D2333" t="s">
        <v>163</v>
      </c>
      <c r="E2333" t="s">
        <v>180</v>
      </c>
      <c r="F2333" t="s">
        <v>165</v>
      </c>
      <c r="G2333" t="s">
        <v>166</v>
      </c>
      <c r="H2333" t="s">
        <v>167</v>
      </c>
      <c r="I2333">
        <v>36.450000000000003</v>
      </c>
      <c r="J2333">
        <v>-33.65</v>
      </c>
      <c r="K2333">
        <f t="shared" si="351"/>
        <v>25</v>
      </c>
      <c r="L2333">
        <f t="shared" si="352"/>
        <v>1973</v>
      </c>
      <c r="M2333" t="s">
        <v>5953</v>
      </c>
      <c r="N2333" s="153">
        <v>26901.50277777778</v>
      </c>
      <c r="O2333" s="153">
        <v>26901.55</v>
      </c>
      <c r="P2333" s="153">
        <v>26901.732638888891</v>
      </c>
      <c r="Q2333" s="153">
        <v>26901.760416666668</v>
      </c>
      <c r="R2333" t="s">
        <v>5907</v>
      </c>
      <c r="S2333" s="215">
        <f t="shared" si="347"/>
        <v>0.18263888889123336</v>
      </c>
      <c r="T2333" s="215">
        <f t="shared" si="348"/>
        <v>0.25763888888832298</v>
      </c>
      <c r="U2333">
        <f t="shared" si="349"/>
        <v>2.1916666666948004</v>
      </c>
      <c r="V2333"/>
      <c r="W2333"/>
      <c r="X2333" t="s">
        <v>5951</v>
      </c>
    </row>
    <row r="2334" spans="1:24" s="29" customFormat="1">
      <c r="A2334" t="s">
        <v>38</v>
      </c>
      <c r="B2334" t="s">
        <v>5954</v>
      </c>
      <c r="C2334" t="s">
        <v>179</v>
      </c>
      <c r="D2334" t="s">
        <v>163</v>
      </c>
      <c r="E2334" t="s">
        <v>180</v>
      </c>
      <c r="F2334" t="s">
        <v>165</v>
      </c>
      <c r="G2334" t="s">
        <v>166</v>
      </c>
      <c r="H2334" t="s">
        <v>167</v>
      </c>
      <c r="I2334">
        <v>36.416666666666664</v>
      </c>
      <c r="J2334">
        <v>-33.666666666666664</v>
      </c>
      <c r="K2334">
        <f t="shared" si="351"/>
        <v>25</v>
      </c>
      <c r="L2334">
        <f t="shared" si="352"/>
        <v>1973</v>
      </c>
      <c r="M2334" t="s">
        <v>5955</v>
      </c>
      <c r="N2334" s="153">
        <v>26899.645833333332</v>
      </c>
      <c r="O2334" s="153">
        <v>26899.680555555555</v>
      </c>
      <c r="P2334" s="153">
        <v>26899.901388888888</v>
      </c>
      <c r="Q2334" s="153">
        <v>26899.9375</v>
      </c>
      <c r="R2334" t="s">
        <v>5907</v>
      </c>
      <c r="S2334" s="215">
        <f t="shared" si="347"/>
        <v>0.22083333333284827</v>
      </c>
      <c r="T2334" s="215">
        <f t="shared" si="348"/>
        <v>0.29166666666787933</v>
      </c>
      <c r="U2334">
        <f t="shared" si="349"/>
        <v>2.6499999999941792</v>
      </c>
      <c r="V2334"/>
      <c r="W2334"/>
      <c r="X2334" t="s">
        <v>5956</v>
      </c>
    </row>
    <row r="2335" spans="1:24" s="29" customFormat="1">
      <c r="A2335" t="s">
        <v>38</v>
      </c>
      <c r="B2335" t="s">
        <v>5957</v>
      </c>
      <c r="C2335" t="s">
        <v>179</v>
      </c>
      <c r="D2335" t="s">
        <v>163</v>
      </c>
      <c r="E2335" t="s">
        <v>180</v>
      </c>
      <c r="F2335" t="s">
        <v>165</v>
      </c>
      <c r="G2335" t="s">
        <v>166</v>
      </c>
      <c r="H2335" t="s">
        <v>167</v>
      </c>
      <c r="I2335">
        <v>36.63216666666667</v>
      </c>
      <c r="J2335">
        <v>-33.527999999999999</v>
      </c>
      <c r="K2335">
        <f t="shared" ref="K2335:K2366" si="353">INT(((180 + J2335)/6) + 1)</f>
        <v>25</v>
      </c>
      <c r="L2335">
        <f t="shared" si="352"/>
        <v>1973</v>
      </c>
      <c r="M2335" t="s">
        <v>5958</v>
      </c>
      <c r="N2335" s="153">
        <v>26897.672222222223</v>
      </c>
      <c r="O2335" s="153">
        <v>26897.695138888888</v>
      </c>
      <c r="P2335" s="153">
        <v>26897.931250000001</v>
      </c>
      <c r="Q2335" s="153">
        <v>26897.961111111112</v>
      </c>
      <c r="R2335" t="s">
        <v>5907</v>
      </c>
      <c r="S2335" s="215">
        <f t="shared" ref="S2335:S2398" si="354">(P2335 - O2335)</f>
        <v>0.23611111111313221</v>
      </c>
      <c r="T2335" s="215">
        <f t="shared" ref="T2335:T2398" si="355">(Q2335 - N2335)</f>
        <v>0.28888888888832298</v>
      </c>
      <c r="U2335">
        <f t="shared" si="349"/>
        <v>2.8333333333575865</v>
      </c>
      <c r="V2335"/>
      <c r="W2335"/>
      <c r="X2335" t="s">
        <v>5959</v>
      </c>
    </row>
    <row r="2336" spans="1:24" s="29" customFormat="1">
      <c r="A2336" t="s">
        <v>38</v>
      </c>
      <c r="B2336" t="s">
        <v>5960</v>
      </c>
      <c r="C2336" t="s">
        <v>179</v>
      </c>
      <c r="D2336" t="s">
        <v>163</v>
      </c>
      <c r="E2336" t="s">
        <v>180</v>
      </c>
      <c r="F2336" t="s">
        <v>165</v>
      </c>
      <c r="G2336" t="s">
        <v>166</v>
      </c>
      <c r="H2336" t="s">
        <v>167</v>
      </c>
      <c r="I2336">
        <v>36.586666666666666</v>
      </c>
      <c r="J2336">
        <v>-33.531666666666666</v>
      </c>
      <c r="K2336">
        <f t="shared" si="353"/>
        <v>25</v>
      </c>
      <c r="L2336">
        <f t="shared" si="352"/>
        <v>1973</v>
      </c>
      <c r="M2336" t="s">
        <v>5961</v>
      </c>
      <c r="N2336" s="153">
        <v>26896.40486111111</v>
      </c>
      <c r="O2336" s="153">
        <v>26896.440972222223</v>
      </c>
      <c r="P2336" s="153">
        <v>26896.685416666667</v>
      </c>
      <c r="Q2336" s="153">
        <v>26896.737499999999</v>
      </c>
      <c r="R2336" t="s">
        <v>5907</v>
      </c>
      <c r="S2336" s="215">
        <f t="shared" si="354"/>
        <v>0.24444444444452529</v>
      </c>
      <c r="T2336" s="215">
        <f t="shared" si="355"/>
        <v>0.33263888888905058</v>
      </c>
      <c r="U2336">
        <f t="shared" si="349"/>
        <v>2.9333333333343035</v>
      </c>
      <c r="V2336"/>
      <c r="W2336"/>
      <c r="X2336"/>
    </row>
    <row r="2337" spans="1:24" s="29" customFormat="1">
      <c r="A2337" t="s">
        <v>38</v>
      </c>
      <c r="B2337" t="s">
        <v>5962</v>
      </c>
      <c r="C2337" t="s">
        <v>179</v>
      </c>
      <c r="D2337" t="s">
        <v>163</v>
      </c>
      <c r="E2337" t="s">
        <v>180</v>
      </c>
      <c r="F2337" t="s">
        <v>165</v>
      </c>
      <c r="G2337" t="s">
        <v>166</v>
      </c>
      <c r="H2337" t="s">
        <v>167</v>
      </c>
      <c r="I2337">
        <v>36.741666666666667</v>
      </c>
      <c r="J2337">
        <v>-33.299999999999997</v>
      </c>
      <c r="K2337">
        <f t="shared" si="353"/>
        <v>25</v>
      </c>
      <c r="L2337">
        <f t="shared" si="352"/>
        <v>1973</v>
      </c>
      <c r="M2337" t="s">
        <v>5963</v>
      </c>
      <c r="N2337" s="153">
        <v>26894.21875</v>
      </c>
      <c r="O2337" s="153">
        <v>26894.243055555555</v>
      </c>
      <c r="P2337" s="153">
        <v>26894.483333333334</v>
      </c>
      <c r="Q2337" s="153">
        <v>26894.522222222222</v>
      </c>
      <c r="R2337" t="s">
        <v>5907</v>
      </c>
      <c r="S2337" s="215">
        <f t="shared" si="354"/>
        <v>0.24027777777882875</v>
      </c>
      <c r="T2337" s="215">
        <f t="shared" si="355"/>
        <v>0.30347222222189885</v>
      </c>
      <c r="U2337">
        <f t="shared" si="349"/>
        <v>2.883333333345945</v>
      </c>
      <c r="V2337"/>
      <c r="W2337"/>
      <c r="X2337"/>
    </row>
    <row r="2338" spans="1:24" s="29" customFormat="1">
      <c r="A2338" t="s">
        <v>38</v>
      </c>
      <c r="B2338" t="s">
        <v>5964</v>
      </c>
      <c r="C2338" t="s">
        <v>175</v>
      </c>
      <c r="D2338" t="s">
        <v>163</v>
      </c>
      <c r="E2338" t="s">
        <v>176</v>
      </c>
      <c r="F2338" t="s">
        <v>165</v>
      </c>
      <c r="G2338" t="s">
        <v>166</v>
      </c>
      <c r="H2338" t="s">
        <v>167</v>
      </c>
      <c r="I2338">
        <v>36.541666666666664</v>
      </c>
      <c r="J2338">
        <v>-33.536666666666669</v>
      </c>
      <c r="K2338">
        <f t="shared" si="353"/>
        <v>25</v>
      </c>
      <c r="L2338">
        <f t="shared" si="352"/>
        <v>1973</v>
      </c>
      <c r="M2338" t="s">
        <v>5965</v>
      </c>
      <c r="N2338" s="153">
        <v>26890.979166666668</v>
      </c>
      <c r="O2338" s="153">
        <v>26891.009722222221</v>
      </c>
      <c r="P2338" s="153">
        <v>26891.147916666665</v>
      </c>
      <c r="Q2338" s="153">
        <v>26891.1875</v>
      </c>
      <c r="R2338" t="s">
        <v>5907</v>
      </c>
      <c r="S2338" s="215">
        <f t="shared" si="354"/>
        <v>0.13819444444379769</v>
      </c>
      <c r="T2338" s="215">
        <f t="shared" si="355"/>
        <v>0.20833333333212067</v>
      </c>
      <c r="U2338">
        <f t="shared" ref="U2338:U2401" si="356">((VALUE(S2338)) * 24) * 0.5</f>
        <v>1.6583333333255723</v>
      </c>
      <c r="V2338"/>
      <c r="W2338"/>
      <c r="X2338"/>
    </row>
    <row r="2339" spans="1:24" s="29" customFormat="1">
      <c r="A2339" t="s">
        <v>38</v>
      </c>
      <c r="B2339" t="s">
        <v>5966</v>
      </c>
      <c r="C2339" t="s">
        <v>175</v>
      </c>
      <c r="D2339" t="s">
        <v>163</v>
      </c>
      <c r="E2339" t="s">
        <v>176</v>
      </c>
      <c r="F2339" t="s">
        <v>165</v>
      </c>
      <c r="G2339" t="s">
        <v>166</v>
      </c>
      <c r="H2339" t="s">
        <v>167</v>
      </c>
      <c r="I2339">
        <v>36.591500000000003</v>
      </c>
      <c r="J2339">
        <v>-33.581833333333336</v>
      </c>
      <c r="K2339">
        <f t="shared" si="353"/>
        <v>25</v>
      </c>
      <c r="L2339">
        <f t="shared" si="352"/>
        <v>1973</v>
      </c>
      <c r="M2339" t="s">
        <v>5967</v>
      </c>
      <c r="N2339" s="153">
        <v>26889.557638888888</v>
      </c>
      <c r="O2339" s="153">
        <v>26889.613888888889</v>
      </c>
      <c r="P2339" s="153">
        <v>26889.855555555554</v>
      </c>
      <c r="Q2339" s="153">
        <v>26889.886805555554</v>
      </c>
      <c r="R2339" t="s">
        <v>5907</v>
      </c>
      <c r="S2339" s="215">
        <f t="shared" si="354"/>
        <v>0.24166666666496894</v>
      </c>
      <c r="T2339" s="215">
        <f t="shared" si="355"/>
        <v>0.32916666666642413</v>
      </c>
      <c r="U2339">
        <f t="shared" si="356"/>
        <v>2.8999999999796273</v>
      </c>
      <c r="V2339"/>
      <c r="W2339"/>
      <c r="X2339"/>
    </row>
    <row r="2340" spans="1:24" s="29" customFormat="1">
      <c r="A2340" t="s">
        <v>38</v>
      </c>
      <c r="B2340" t="s">
        <v>5968</v>
      </c>
      <c r="C2340" t="s">
        <v>175</v>
      </c>
      <c r="D2340" t="s">
        <v>163</v>
      </c>
      <c r="E2340" t="s">
        <v>176</v>
      </c>
      <c r="F2340" t="s">
        <v>165</v>
      </c>
      <c r="G2340" t="s">
        <v>166</v>
      </c>
      <c r="H2340" t="s">
        <v>167</v>
      </c>
      <c r="I2340">
        <v>36.64</v>
      </c>
      <c r="J2340">
        <v>-33.603333333333332</v>
      </c>
      <c r="K2340">
        <f t="shared" si="353"/>
        <v>25</v>
      </c>
      <c r="L2340">
        <f t="shared" si="352"/>
        <v>1973</v>
      </c>
      <c r="M2340" t="s">
        <v>5969</v>
      </c>
      <c r="N2340" s="153">
        <v>26888.1875</v>
      </c>
      <c r="O2340" s="153">
        <v>26888.225694444445</v>
      </c>
      <c r="P2340" s="153">
        <v>26888.472222222223</v>
      </c>
      <c r="Q2340" s="153">
        <v>26888.506944444445</v>
      </c>
      <c r="R2340" t="s">
        <v>5907</v>
      </c>
      <c r="S2340" s="215">
        <f t="shared" si="354"/>
        <v>0.24652777777737356</v>
      </c>
      <c r="T2340" s="215">
        <f t="shared" si="355"/>
        <v>0.31944444444525288</v>
      </c>
      <c r="U2340">
        <f t="shared" si="356"/>
        <v>2.9583333333284827</v>
      </c>
      <c r="V2340"/>
      <c r="W2340"/>
      <c r="X2340"/>
    </row>
    <row r="2341" spans="1:24" s="29" customFormat="1">
      <c r="A2341" t="s">
        <v>38</v>
      </c>
      <c r="B2341" t="s">
        <v>5970</v>
      </c>
      <c r="C2341" t="s">
        <v>175</v>
      </c>
      <c r="D2341" t="s">
        <v>163</v>
      </c>
      <c r="E2341" t="s">
        <v>176</v>
      </c>
      <c r="F2341" t="s">
        <v>165</v>
      </c>
      <c r="G2341" t="s">
        <v>166</v>
      </c>
      <c r="H2341" t="s">
        <v>167</v>
      </c>
      <c r="I2341">
        <v>36.833333333333336</v>
      </c>
      <c r="J2341">
        <v>-33.25</v>
      </c>
      <c r="K2341">
        <f t="shared" si="353"/>
        <v>25</v>
      </c>
      <c r="L2341">
        <f t="shared" si="352"/>
        <v>1973</v>
      </c>
      <c r="M2341" t="s">
        <v>5971</v>
      </c>
      <c r="N2341" s="153">
        <v>26887.055555555555</v>
      </c>
      <c r="O2341" s="153">
        <v>26887.055555555555</v>
      </c>
      <c r="P2341" s="153">
        <v>26887.055555555555</v>
      </c>
      <c r="Q2341" s="153">
        <v>26887.104166666668</v>
      </c>
      <c r="R2341" t="s">
        <v>5907</v>
      </c>
      <c r="S2341" s="215">
        <f t="shared" si="354"/>
        <v>0</v>
      </c>
      <c r="T2341" s="215">
        <f t="shared" si="355"/>
        <v>4.861111111313221E-2</v>
      </c>
      <c r="U2341">
        <f t="shared" si="356"/>
        <v>0</v>
      </c>
      <c r="V2341"/>
      <c r="W2341"/>
      <c r="X2341" t="s">
        <v>5972</v>
      </c>
    </row>
    <row r="2342" spans="1:24" s="29" customFormat="1">
      <c r="A2342" t="s">
        <v>38</v>
      </c>
      <c r="B2342" t="s">
        <v>5973</v>
      </c>
      <c r="C2342" t="s">
        <v>170</v>
      </c>
      <c r="D2342" t="s">
        <v>163</v>
      </c>
      <c r="E2342" t="s">
        <v>171</v>
      </c>
      <c r="F2342" t="s">
        <v>172</v>
      </c>
      <c r="G2342" t="s">
        <v>166</v>
      </c>
      <c r="H2342" t="s">
        <v>167</v>
      </c>
      <c r="I2342">
        <v>36.516666666666666</v>
      </c>
      <c r="J2342">
        <v>-33.391666666666666</v>
      </c>
      <c r="K2342">
        <f t="shared" si="353"/>
        <v>25</v>
      </c>
      <c r="L2342">
        <f t="shared" si="352"/>
        <v>1972</v>
      </c>
      <c r="M2342" t="s">
        <v>5974</v>
      </c>
      <c r="N2342" s="153">
        <v>26641.704166666666</v>
      </c>
      <c r="O2342" s="153">
        <v>26641.756944444445</v>
      </c>
      <c r="P2342" s="153">
        <v>26642.003472222223</v>
      </c>
      <c r="Q2342" s="153">
        <v>26642.024305555555</v>
      </c>
      <c r="R2342" t="s">
        <v>5907</v>
      </c>
      <c r="S2342" s="215">
        <f t="shared" si="354"/>
        <v>0.24652777777737356</v>
      </c>
      <c r="T2342" s="215">
        <f t="shared" si="355"/>
        <v>0.32013888888832298</v>
      </c>
      <c r="U2342">
        <f t="shared" si="356"/>
        <v>2.9583333333284827</v>
      </c>
      <c r="V2342"/>
      <c r="W2342"/>
      <c r="X2342" t="s">
        <v>5975</v>
      </c>
    </row>
    <row r="2343" spans="1:24" s="29" customFormat="1">
      <c r="A2343" t="s">
        <v>38</v>
      </c>
      <c r="B2343" t="s">
        <v>5976</v>
      </c>
      <c r="C2343" t="s">
        <v>170</v>
      </c>
      <c r="D2343" t="s">
        <v>163</v>
      </c>
      <c r="E2343" t="s">
        <v>171</v>
      </c>
      <c r="F2343" t="s">
        <v>172</v>
      </c>
      <c r="G2343" t="s">
        <v>166</v>
      </c>
      <c r="H2343" t="s">
        <v>167</v>
      </c>
      <c r="I2343">
        <v>36.5</v>
      </c>
      <c r="J2343">
        <v>-33.383333333333333</v>
      </c>
      <c r="K2343">
        <f t="shared" si="353"/>
        <v>25</v>
      </c>
      <c r="L2343">
        <f t="shared" si="352"/>
        <v>1972</v>
      </c>
      <c r="M2343" t="s">
        <v>5977</v>
      </c>
      <c r="N2343" s="153">
        <v>26640.743055555555</v>
      </c>
      <c r="O2343" s="153">
        <v>26640.773611111112</v>
      </c>
      <c r="P2343" s="153">
        <v>26641.052083333332</v>
      </c>
      <c r="Q2343" s="153">
        <v>26641.076388888891</v>
      </c>
      <c r="R2343" t="s">
        <v>5907</v>
      </c>
      <c r="S2343" s="215">
        <f t="shared" si="354"/>
        <v>0.27847222222044365</v>
      </c>
      <c r="T2343" s="215">
        <f t="shared" si="355"/>
        <v>0.33333333333575865</v>
      </c>
      <c r="U2343">
        <f t="shared" si="356"/>
        <v>3.3416666666453239</v>
      </c>
      <c r="V2343"/>
      <c r="W2343"/>
      <c r="X2343" t="s">
        <v>5978</v>
      </c>
    </row>
    <row r="2344" spans="1:24" s="29" customFormat="1">
      <c r="A2344" t="s">
        <v>38</v>
      </c>
      <c r="B2344" t="s">
        <v>5979</v>
      </c>
      <c r="C2344" t="s">
        <v>170</v>
      </c>
      <c r="D2344" t="s">
        <v>163</v>
      </c>
      <c r="E2344" t="s">
        <v>171</v>
      </c>
      <c r="F2344" t="s">
        <v>172</v>
      </c>
      <c r="G2344" t="s">
        <v>166</v>
      </c>
      <c r="H2344" t="s">
        <v>167</v>
      </c>
      <c r="I2344">
        <v>36.5</v>
      </c>
      <c r="J2344">
        <v>-33.450000000000003</v>
      </c>
      <c r="K2344">
        <f t="shared" si="353"/>
        <v>25</v>
      </c>
      <c r="L2344">
        <f t="shared" si="352"/>
        <v>1972</v>
      </c>
      <c r="M2344" t="s">
        <v>5980</v>
      </c>
      <c r="N2344" s="153">
        <v>26639.84375</v>
      </c>
      <c r="O2344" s="153">
        <v>26639.84375</v>
      </c>
      <c r="P2344" s="153">
        <v>26640.84375</v>
      </c>
      <c r="Q2344" s="153">
        <v>26640.222222222223</v>
      </c>
      <c r="R2344" t="s">
        <v>5907</v>
      </c>
      <c r="S2344" s="215">
        <f t="shared" si="354"/>
        <v>1</v>
      </c>
      <c r="T2344" s="215">
        <f t="shared" si="355"/>
        <v>0.37847222222262644</v>
      </c>
      <c r="U2344">
        <f t="shared" si="356"/>
        <v>12</v>
      </c>
      <c r="V2344"/>
      <c r="W2344"/>
      <c r="X2344" t="s">
        <v>5981</v>
      </c>
    </row>
    <row r="2345" spans="1:24" s="29" customFormat="1">
      <c r="A2345" t="s">
        <v>38</v>
      </c>
      <c r="B2345" t="s">
        <v>5982</v>
      </c>
      <c r="C2345" t="s">
        <v>170</v>
      </c>
      <c r="D2345" t="s">
        <v>163</v>
      </c>
      <c r="E2345" t="s">
        <v>171</v>
      </c>
      <c r="F2345" t="s">
        <v>172</v>
      </c>
      <c r="G2345" t="s">
        <v>166</v>
      </c>
      <c r="H2345" t="s">
        <v>167</v>
      </c>
      <c r="I2345">
        <v>36.5</v>
      </c>
      <c r="J2345">
        <v>-33.43333333333333</v>
      </c>
      <c r="K2345">
        <f t="shared" si="353"/>
        <v>25</v>
      </c>
      <c r="L2345">
        <f t="shared" si="352"/>
        <v>1972</v>
      </c>
      <c r="M2345" t="s">
        <v>5983</v>
      </c>
      <c r="N2345" s="153">
        <v>26639.027777777777</v>
      </c>
      <c r="O2345" s="153">
        <v>26639.027777777777</v>
      </c>
      <c r="P2345" s="153">
        <v>26639.027777777777</v>
      </c>
      <c r="Q2345" s="153">
        <v>26639.347916666666</v>
      </c>
      <c r="R2345" t="s">
        <v>5907</v>
      </c>
      <c r="S2345" s="215">
        <f t="shared" si="354"/>
        <v>0</v>
      </c>
      <c r="T2345" s="215">
        <f t="shared" si="355"/>
        <v>0.32013888888832298</v>
      </c>
      <c r="U2345">
        <f t="shared" si="356"/>
        <v>0</v>
      </c>
      <c r="V2345"/>
      <c r="W2345"/>
      <c r="X2345" t="s">
        <v>5984</v>
      </c>
    </row>
    <row r="2346" spans="1:24" s="29" customFormat="1">
      <c r="A2346" t="s">
        <v>38</v>
      </c>
      <c r="B2346" t="s">
        <v>5985</v>
      </c>
      <c r="C2346" t="s">
        <v>162</v>
      </c>
      <c r="D2346" t="s">
        <v>163</v>
      </c>
      <c r="E2346" t="s">
        <v>164</v>
      </c>
      <c r="F2346" t="s">
        <v>165</v>
      </c>
      <c r="G2346" t="s">
        <v>166</v>
      </c>
      <c r="H2346" t="s">
        <v>167</v>
      </c>
      <c r="I2346">
        <v>36.833333333333336</v>
      </c>
      <c r="J2346">
        <v>-33.25</v>
      </c>
      <c r="K2346">
        <f t="shared" si="353"/>
        <v>25</v>
      </c>
      <c r="L2346">
        <f t="shared" si="352"/>
        <v>1972</v>
      </c>
      <c r="M2346" t="s">
        <v>5986</v>
      </c>
      <c r="N2346" s="153">
        <v>26630.319444444445</v>
      </c>
      <c r="O2346" s="153">
        <v>26630.34375</v>
      </c>
      <c r="P2346" s="153">
        <v>26630.566666666666</v>
      </c>
      <c r="Q2346" s="153">
        <v>26630.590277777777</v>
      </c>
      <c r="R2346" t="s">
        <v>5907</v>
      </c>
      <c r="S2346" s="215">
        <f t="shared" si="354"/>
        <v>0.22291666666569654</v>
      </c>
      <c r="T2346" s="215">
        <f t="shared" si="355"/>
        <v>0.27083333333212067</v>
      </c>
      <c r="U2346">
        <f t="shared" si="356"/>
        <v>2.6749999999883585</v>
      </c>
      <c r="V2346"/>
      <c r="W2346"/>
      <c r="X2346" t="s">
        <v>5987</v>
      </c>
    </row>
    <row r="2347" spans="1:24" s="29" customFormat="1">
      <c r="A2347" t="s">
        <v>38</v>
      </c>
      <c r="B2347" t="s">
        <v>5988</v>
      </c>
      <c r="C2347" t="s">
        <v>162</v>
      </c>
      <c r="D2347" t="s">
        <v>163</v>
      </c>
      <c r="E2347" t="s">
        <v>164</v>
      </c>
      <c r="F2347" t="s">
        <v>165</v>
      </c>
      <c r="G2347" t="s">
        <v>166</v>
      </c>
      <c r="H2347" t="s">
        <v>167</v>
      </c>
      <c r="I2347">
        <v>36.833333333333336</v>
      </c>
      <c r="J2347">
        <v>-33.25</v>
      </c>
      <c r="K2347">
        <f t="shared" si="353"/>
        <v>25</v>
      </c>
      <c r="L2347">
        <f t="shared" si="352"/>
        <v>1972</v>
      </c>
      <c r="M2347" t="s">
        <v>5989</v>
      </c>
      <c r="N2347" s="153">
        <v>26629.141666666666</v>
      </c>
      <c r="O2347" s="153">
        <v>26629.190972222223</v>
      </c>
      <c r="P2347" s="153">
        <v>26629.291666666668</v>
      </c>
      <c r="Q2347" s="153">
        <v>26629.329861111109</v>
      </c>
      <c r="R2347" t="s">
        <v>5907</v>
      </c>
      <c r="S2347" s="215">
        <f t="shared" si="354"/>
        <v>0.10069444444525288</v>
      </c>
      <c r="T2347" s="215">
        <f t="shared" si="355"/>
        <v>0.1881944444430701</v>
      </c>
      <c r="U2347">
        <f t="shared" si="356"/>
        <v>1.2083333333430346</v>
      </c>
      <c r="V2347"/>
      <c r="W2347"/>
      <c r="X2347"/>
    </row>
    <row r="2348" spans="1:24" s="29" customFormat="1">
      <c r="A2348" t="s">
        <v>38</v>
      </c>
      <c r="B2348" t="s">
        <v>5990</v>
      </c>
      <c r="C2348" t="s">
        <v>162</v>
      </c>
      <c r="D2348" t="s">
        <v>163</v>
      </c>
      <c r="E2348" t="s">
        <v>164</v>
      </c>
      <c r="F2348" t="s">
        <v>165</v>
      </c>
      <c r="G2348" t="s">
        <v>166</v>
      </c>
      <c r="H2348" t="s">
        <v>167</v>
      </c>
      <c r="I2348">
        <v>36.833333333333336</v>
      </c>
      <c r="J2348">
        <v>-33.25</v>
      </c>
      <c r="K2348">
        <f t="shared" si="353"/>
        <v>25</v>
      </c>
      <c r="L2348">
        <f t="shared" si="352"/>
        <v>1972</v>
      </c>
      <c r="M2348" t="s">
        <v>5991</v>
      </c>
      <c r="N2348" s="153">
        <v>26628.729166666668</v>
      </c>
      <c r="O2348" s="153">
        <v>26628.763888888891</v>
      </c>
      <c r="P2348" s="153">
        <v>26628.883333333335</v>
      </c>
      <c r="Q2348" s="153">
        <v>26628.915277777778</v>
      </c>
      <c r="R2348" t="s">
        <v>5907</v>
      </c>
      <c r="S2348" s="215">
        <f t="shared" si="354"/>
        <v>0.11944444444452529</v>
      </c>
      <c r="T2348" s="215">
        <f t="shared" si="355"/>
        <v>0.18611111111022183</v>
      </c>
      <c r="U2348">
        <f t="shared" si="356"/>
        <v>1.4333333333343035</v>
      </c>
      <c r="V2348"/>
      <c r="W2348"/>
      <c r="X2348"/>
    </row>
    <row r="2349" spans="1:24" s="29" customFormat="1">
      <c r="A2349" t="s">
        <v>38</v>
      </c>
      <c r="B2349" t="s">
        <v>5992</v>
      </c>
      <c r="C2349" t="s">
        <v>162</v>
      </c>
      <c r="D2349" t="s">
        <v>163</v>
      </c>
      <c r="E2349" t="s">
        <v>164</v>
      </c>
      <c r="F2349" t="s">
        <v>165</v>
      </c>
      <c r="G2349" t="s">
        <v>166</v>
      </c>
      <c r="H2349" t="s">
        <v>167</v>
      </c>
      <c r="I2349">
        <v>36.833333333333336</v>
      </c>
      <c r="J2349">
        <v>-33.25</v>
      </c>
      <c r="K2349">
        <f t="shared" si="353"/>
        <v>25</v>
      </c>
      <c r="L2349">
        <f t="shared" si="352"/>
        <v>1972</v>
      </c>
      <c r="M2349" t="s">
        <v>5993</v>
      </c>
      <c r="N2349" s="153">
        <v>26628.072916666668</v>
      </c>
      <c r="O2349" s="153">
        <v>26628.072916666668</v>
      </c>
      <c r="P2349" s="153">
        <v>26628.072916666668</v>
      </c>
      <c r="Q2349" s="153">
        <v>26628.072916666668</v>
      </c>
      <c r="R2349" t="s">
        <v>5907</v>
      </c>
      <c r="S2349" s="215">
        <f t="shared" si="354"/>
        <v>0</v>
      </c>
      <c r="T2349" s="215">
        <f t="shared" si="355"/>
        <v>0</v>
      </c>
      <c r="U2349">
        <f t="shared" si="356"/>
        <v>0</v>
      </c>
      <c r="V2349"/>
      <c r="W2349"/>
      <c r="X2349" t="s">
        <v>5994</v>
      </c>
    </row>
    <row r="2350" spans="1:24" s="29" customFormat="1">
      <c r="A2350" t="s">
        <v>38</v>
      </c>
      <c r="B2350" t="s">
        <v>5995</v>
      </c>
      <c r="C2350" t="s">
        <v>162</v>
      </c>
      <c r="D2350" t="s">
        <v>163</v>
      </c>
      <c r="E2350" t="s">
        <v>164</v>
      </c>
      <c r="F2350" t="s">
        <v>165</v>
      </c>
      <c r="G2350" t="s">
        <v>166</v>
      </c>
      <c r="H2350" t="s">
        <v>167</v>
      </c>
      <c r="I2350">
        <v>36.833333333333336</v>
      </c>
      <c r="J2350">
        <v>-33.25</v>
      </c>
      <c r="K2350">
        <f t="shared" si="353"/>
        <v>25</v>
      </c>
      <c r="L2350">
        <f t="shared" si="352"/>
        <v>1972</v>
      </c>
      <c r="M2350" t="s">
        <v>5996</v>
      </c>
      <c r="N2350" s="153">
        <v>26627.296527777777</v>
      </c>
      <c r="O2350" s="153">
        <v>26627.352083333335</v>
      </c>
      <c r="P2350" s="153">
        <v>26627.352083333335</v>
      </c>
      <c r="Q2350" s="153">
        <v>26627.625</v>
      </c>
      <c r="R2350" t="s">
        <v>5907</v>
      </c>
      <c r="S2350" s="215">
        <f t="shared" si="354"/>
        <v>0</v>
      </c>
      <c r="T2350" s="215">
        <f t="shared" si="355"/>
        <v>0.32847222222335404</v>
      </c>
      <c r="U2350">
        <f t="shared" si="356"/>
        <v>0</v>
      </c>
      <c r="V2350"/>
      <c r="W2350"/>
      <c r="X2350" t="s">
        <v>5997</v>
      </c>
    </row>
    <row r="2351" spans="1:24" s="29" customFormat="1">
      <c r="A2351" t="s">
        <v>38</v>
      </c>
      <c r="B2351" t="s">
        <v>5998</v>
      </c>
      <c r="C2351" t="s">
        <v>162</v>
      </c>
      <c r="D2351" t="s">
        <v>163</v>
      </c>
      <c r="E2351" t="s">
        <v>164</v>
      </c>
      <c r="F2351" t="s">
        <v>165</v>
      </c>
      <c r="G2351" t="s">
        <v>166</v>
      </c>
      <c r="H2351" t="s">
        <v>167</v>
      </c>
      <c r="I2351">
        <v>36.833333333333336</v>
      </c>
      <c r="J2351">
        <v>-33.25</v>
      </c>
      <c r="K2351">
        <f t="shared" si="353"/>
        <v>25</v>
      </c>
      <c r="L2351">
        <f t="shared" si="352"/>
        <v>1972</v>
      </c>
      <c r="M2351" t="s">
        <v>5999</v>
      </c>
      <c r="N2351" s="153">
        <v>26622.161805555555</v>
      </c>
      <c r="O2351" s="153">
        <v>26622.161805555555</v>
      </c>
      <c r="P2351" s="153">
        <v>26622.161805555555</v>
      </c>
      <c r="Q2351" s="153">
        <v>26622.34375</v>
      </c>
      <c r="R2351" t="s">
        <v>5907</v>
      </c>
      <c r="S2351" s="215">
        <f t="shared" si="354"/>
        <v>0</v>
      </c>
      <c r="T2351" s="215">
        <f t="shared" si="355"/>
        <v>0.18194444444452529</v>
      </c>
      <c r="U2351">
        <f t="shared" si="356"/>
        <v>0</v>
      </c>
      <c r="V2351"/>
      <c r="W2351"/>
      <c r="X2351" t="s">
        <v>6000</v>
      </c>
    </row>
    <row r="2352" spans="1:24" s="29" customFormat="1">
      <c r="A2352" t="s">
        <v>38</v>
      </c>
      <c r="B2352" t="s">
        <v>6001</v>
      </c>
      <c r="C2352" t="s">
        <v>337</v>
      </c>
      <c r="D2352" t="s">
        <v>163</v>
      </c>
      <c r="E2352" t="s">
        <v>338</v>
      </c>
      <c r="F2352" t="s">
        <v>339</v>
      </c>
      <c r="G2352" t="s">
        <v>340</v>
      </c>
      <c r="H2352" t="s">
        <v>341</v>
      </c>
      <c r="I2352">
        <v>18.2</v>
      </c>
      <c r="J2352">
        <v>144.69999999999999</v>
      </c>
      <c r="K2352">
        <f t="shared" si="353"/>
        <v>55</v>
      </c>
      <c r="L2352">
        <f t="shared" si="352"/>
        <v>1987</v>
      </c>
      <c r="M2352" t="s">
        <v>6001</v>
      </c>
      <c r="N2352" s="153">
        <v>31871.041666666668</v>
      </c>
      <c r="O2352" s="153">
        <v>31871.041666666668</v>
      </c>
      <c r="P2352" s="153">
        <v>31871.041666666668</v>
      </c>
      <c r="Q2352" s="153">
        <v>31871.041666666668</v>
      </c>
      <c r="R2352" t="s">
        <v>6002</v>
      </c>
      <c r="S2352" s="215">
        <f t="shared" si="354"/>
        <v>0</v>
      </c>
      <c r="T2352" s="215">
        <f t="shared" si="355"/>
        <v>0</v>
      </c>
      <c r="U2352">
        <f t="shared" si="356"/>
        <v>0</v>
      </c>
      <c r="V2352"/>
      <c r="W2352"/>
      <c r="X2352" t="s">
        <v>6003</v>
      </c>
    </row>
    <row r="2353" spans="1:24" s="29" customFormat="1">
      <c r="A2353" t="s">
        <v>38</v>
      </c>
      <c r="B2353" t="s">
        <v>6004</v>
      </c>
      <c r="C2353" t="s">
        <v>337</v>
      </c>
      <c r="D2353" t="s">
        <v>163</v>
      </c>
      <c r="E2353" t="s">
        <v>338</v>
      </c>
      <c r="F2353" t="s">
        <v>339</v>
      </c>
      <c r="G2353" t="s">
        <v>340</v>
      </c>
      <c r="H2353" t="s">
        <v>341</v>
      </c>
      <c r="I2353">
        <v>18.2</v>
      </c>
      <c r="J2353">
        <v>144.69999999999999</v>
      </c>
      <c r="K2353">
        <f t="shared" si="353"/>
        <v>55</v>
      </c>
      <c r="L2353">
        <f t="shared" si="352"/>
        <v>1987</v>
      </c>
      <c r="M2353" t="s">
        <v>6004</v>
      </c>
      <c r="N2353" s="153">
        <v>31871.041666666668</v>
      </c>
      <c r="O2353" s="153">
        <v>31871.041666666668</v>
      </c>
      <c r="P2353" s="153">
        <v>31871.041666666668</v>
      </c>
      <c r="Q2353" s="153">
        <v>31871.041666666668</v>
      </c>
      <c r="R2353" t="s">
        <v>6002</v>
      </c>
      <c r="S2353" s="215">
        <f t="shared" si="354"/>
        <v>0</v>
      </c>
      <c r="T2353" s="215">
        <f t="shared" si="355"/>
        <v>0</v>
      </c>
      <c r="U2353">
        <f t="shared" si="356"/>
        <v>0</v>
      </c>
      <c r="V2353"/>
      <c r="W2353"/>
      <c r="X2353" t="s">
        <v>6005</v>
      </c>
    </row>
    <row r="2354" spans="1:24" s="29" customFormat="1">
      <c r="A2354" t="s">
        <v>38</v>
      </c>
      <c r="B2354" t="s">
        <v>6006</v>
      </c>
      <c r="C2354" t="s">
        <v>337</v>
      </c>
      <c r="D2354" t="s">
        <v>163</v>
      </c>
      <c r="E2354" t="s">
        <v>338</v>
      </c>
      <c r="F2354" t="s">
        <v>339</v>
      </c>
      <c r="G2354" t="s">
        <v>340</v>
      </c>
      <c r="H2354" t="s">
        <v>341</v>
      </c>
      <c r="I2354">
        <v>18.2</v>
      </c>
      <c r="J2354">
        <v>144.69999999999999</v>
      </c>
      <c r="K2354">
        <f t="shared" si="353"/>
        <v>55</v>
      </c>
      <c r="L2354">
        <f t="shared" si="352"/>
        <v>1987</v>
      </c>
      <c r="M2354" t="s">
        <v>6006</v>
      </c>
      <c r="N2354" s="153">
        <v>31871.041666666668</v>
      </c>
      <c r="O2354" s="153">
        <v>31871.041666666668</v>
      </c>
      <c r="P2354" s="153">
        <v>31871.041666666668</v>
      </c>
      <c r="Q2354" s="153">
        <v>31871.041666666668</v>
      </c>
      <c r="R2354" t="s">
        <v>6002</v>
      </c>
      <c r="S2354" s="215">
        <f t="shared" si="354"/>
        <v>0</v>
      </c>
      <c r="T2354" s="215">
        <f t="shared" si="355"/>
        <v>0</v>
      </c>
      <c r="U2354">
        <f t="shared" si="356"/>
        <v>0</v>
      </c>
      <c r="V2354"/>
      <c r="W2354"/>
      <c r="X2354" t="s">
        <v>6007</v>
      </c>
    </row>
    <row r="2355" spans="1:24" s="29" customFormat="1">
      <c r="A2355" t="s">
        <v>38</v>
      </c>
      <c r="B2355" t="s">
        <v>6008</v>
      </c>
      <c r="C2355" t="s">
        <v>337</v>
      </c>
      <c r="D2355" t="s">
        <v>163</v>
      </c>
      <c r="E2355" t="s">
        <v>338</v>
      </c>
      <c r="F2355" t="s">
        <v>339</v>
      </c>
      <c r="G2355" t="s">
        <v>340</v>
      </c>
      <c r="H2355" t="s">
        <v>341</v>
      </c>
      <c r="I2355">
        <v>18.2</v>
      </c>
      <c r="J2355">
        <v>144.69999999999999</v>
      </c>
      <c r="K2355">
        <f t="shared" si="353"/>
        <v>55</v>
      </c>
      <c r="L2355">
        <f t="shared" si="352"/>
        <v>1987</v>
      </c>
      <c r="M2355" t="s">
        <v>6008</v>
      </c>
      <c r="N2355" s="153">
        <v>31871.041666666668</v>
      </c>
      <c r="O2355" s="153">
        <v>31871.041666666668</v>
      </c>
      <c r="P2355" s="153">
        <v>31871.041666666668</v>
      </c>
      <c r="Q2355" s="153">
        <v>31871.041666666668</v>
      </c>
      <c r="R2355" t="s">
        <v>6002</v>
      </c>
      <c r="S2355" s="215">
        <f t="shared" si="354"/>
        <v>0</v>
      </c>
      <c r="T2355" s="215">
        <f t="shared" si="355"/>
        <v>0</v>
      </c>
      <c r="U2355">
        <f t="shared" si="356"/>
        <v>0</v>
      </c>
      <c r="V2355"/>
      <c r="W2355"/>
      <c r="X2355" t="s">
        <v>6005</v>
      </c>
    </row>
    <row r="2356" spans="1:24" s="29" customFormat="1">
      <c r="A2356" t="s">
        <v>38</v>
      </c>
      <c r="B2356" t="s">
        <v>6009</v>
      </c>
      <c r="C2356" t="s">
        <v>337</v>
      </c>
      <c r="D2356" t="s">
        <v>163</v>
      </c>
      <c r="E2356" t="s">
        <v>338</v>
      </c>
      <c r="F2356" t="s">
        <v>339</v>
      </c>
      <c r="G2356" t="s">
        <v>340</v>
      </c>
      <c r="H2356" t="s">
        <v>341</v>
      </c>
      <c r="I2356">
        <v>18.2</v>
      </c>
      <c r="J2356">
        <v>144.69999999999999</v>
      </c>
      <c r="K2356">
        <f t="shared" si="353"/>
        <v>55</v>
      </c>
      <c r="L2356">
        <f t="shared" si="352"/>
        <v>1987</v>
      </c>
      <c r="M2356" t="s">
        <v>6009</v>
      </c>
      <c r="N2356" s="153">
        <v>31871.041666666668</v>
      </c>
      <c r="O2356" s="153">
        <v>31871.041666666668</v>
      </c>
      <c r="P2356" s="153">
        <v>31871.041666666668</v>
      </c>
      <c r="Q2356" s="153">
        <v>31871.041666666668</v>
      </c>
      <c r="R2356" t="s">
        <v>6002</v>
      </c>
      <c r="S2356" s="215">
        <f t="shared" si="354"/>
        <v>0</v>
      </c>
      <c r="T2356" s="215">
        <f t="shared" si="355"/>
        <v>0</v>
      </c>
      <c r="U2356">
        <f t="shared" si="356"/>
        <v>0</v>
      </c>
      <c r="V2356"/>
      <c r="W2356"/>
      <c r="X2356" t="s">
        <v>6005</v>
      </c>
    </row>
    <row r="2357" spans="1:24" s="29" customFormat="1">
      <c r="A2357" t="s">
        <v>38</v>
      </c>
      <c r="B2357" t="s">
        <v>6010</v>
      </c>
      <c r="C2357" t="s">
        <v>337</v>
      </c>
      <c r="D2357" t="s">
        <v>163</v>
      </c>
      <c r="E2357" t="s">
        <v>338</v>
      </c>
      <c r="F2357" t="s">
        <v>339</v>
      </c>
      <c r="G2357" t="s">
        <v>340</v>
      </c>
      <c r="H2357" t="s">
        <v>341</v>
      </c>
      <c r="I2357">
        <v>18.2</v>
      </c>
      <c r="J2357">
        <v>144.69999999999999</v>
      </c>
      <c r="K2357">
        <f t="shared" si="353"/>
        <v>55</v>
      </c>
      <c r="L2357">
        <f t="shared" si="352"/>
        <v>1987</v>
      </c>
      <c r="M2357" t="s">
        <v>6010</v>
      </c>
      <c r="N2357" s="153">
        <v>31871.041666666668</v>
      </c>
      <c r="O2357" s="153">
        <v>31871.041666666668</v>
      </c>
      <c r="P2357" s="153">
        <v>31871.041666666668</v>
      </c>
      <c r="Q2357" s="153">
        <v>31871.041666666668</v>
      </c>
      <c r="R2357" t="s">
        <v>6002</v>
      </c>
      <c r="S2357" s="215">
        <f t="shared" si="354"/>
        <v>0</v>
      </c>
      <c r="T2357" s="215">
        <f t="shared" si="355"/>
        <v>0</v>
      </c>
      <c r="U2357">
        <f t="shared" si="356"/>
        <v>0</v>
      </c>
      <c r="V2357"/>
      <c r="W2357"/>
      <c r="X2357" t="s">
        <v>6005</v>
      </c>
    </row>
    <row r="2358" spans="1:24" s="29" customFormat="1">
      <c r="A2358" t="s">
        <v>38</v>
      </c>
      <c r="B2358" t="s">
        <v>6011</v>
      </c>
      <c r="C2358" t="s">
        <v>337</v>
      </c>
      <c r="D2358" t="s">
        <v>163</v>
      </c>
      <c r="E2358" t="s">
        <v>338</v>
      </c>
      <c r="F2358" t="s">
        <v>339</v>
      </c>
      <c r="G2358" t="s">
        <v>340</v>
      </c>
      <c r="H2358" t="s">
        <v>341</v>
      </c>
      <c r="I2358">
        <v>18.2</v>
      </c>
      <c r="J2358">
        <v>144.69999999999999</v>
      </c>
      <c r="K2358">
        <f t="shared" si="353"/>
        <v>55</v>
      </c>
      <c r="L2358">
        <f t="shared" si="352"/>
        <v>1987</v>
      </c>
      <c r="M2358" t="s">
        <v>6011</v>
      </c>
      <c r="N2358" s="153">
        <v>31871.041666666668</v>
      </c>
      <c r="O2358" s="153">
        <v>31871.041666666668</v>
      </c>
      <c r="P2358" s="153">
        <v>31871.041666666668</v>
      </c>
      <c r="Q2358" s="153">
        <v>31871.041666666668</v>
      </c>
      <c r="R2358" t="s">
        <v>6002</v>
      </c>
      <c r="S2358" s="215">
        <f t="shared" si="354"/>
        <v>0</v>
      </c>
      <c r="T2358" s="215">
        <f t="shared" si="355"/>
        <v>0</v>
      </c>
      <c r="U2358">
        <f t="shared" si="356"/>
        <v>0</v>
      </c>
      <c r="V2358"/>
      <c r="W2358"/>
      <c r="X2358" t="s">
        <v>6012</v>
      </c>
    </row>
    <row r="2359" spans="1:24" s="29" customFormat="1">
      <c r="A2359" t="s">
        <v>38</v>
      </c>
      <c r="B2359" t="s">
        <v>6013</v>
      </c>
      <c r="C2359" t="s">
        <v>337</v>
      </c>
      <c r="D2359" t="s">
        <v>163</v>
      </c>
      <c r="E2359" t="s">
        <v>338</v>
      </c>
      <c r="F2359" t="s">
        <v>339</v>
      </c>
      <c r="G2359" t="s">
        <v>340</v>
      </c>
      <c r="H2359" t="s">
        <v>341</v>
      </c>
      <c r="I2359">
        <v>18.2</v>
      </c>
      <c r="J2359">
        <v>144.69999999999999</v>
      </c>
      <c r="K2359">
        <f t="shared" si="353"/>
        <v>55</v>
      </c>
      <c r="L2359">
        <f t="shared" si="352"/>
        <v>1987</v>
      </c>
      <c r="M2359" t="s">
        <v>6013</v>
      </c>
      <c r="N2359" s="153">
        <v>31871.041666666668</v>
      </c>
      <c r="O2359" s="153">
        <v>31871.041666666668</v>
      </c>
      <c r="P2359" s="153">
        <v>31871.041666666668</v>
      </c>
      <c r="Q2359" s="153">
        <v>31871.041666666668</v>
      </c>
      <c r="R2359" t="s">
        <v>6002</v>
      </c>
      <c r="S2359" s="215">
        <f t="shared" si="354"/>
        <v>0</v>
      </c>
      <c r="T2359" s="215">
        <f t="shared" si="355"/>
        <v>0</v>
      </c>
      <c r="U2359">
        <f t="shared" si="356"/>
        <v>0</v>
      </c>
      <c r="V2359"/>
      <c r="W2359"/>
      <c r="X2359" t="s">
        <v>6005</v>
      </c>
    </row>
    <row r="2360" spans="1:24" s="29" customFormat="1">
      <c r="A2360" t="s">
        <v>38</v>
      </c>
      <c r="B2360" t="s">
        <v>6014</v>
      </c>
      <c r="C2360" t="s">
        <v>337</v>
      </c>
      <c r="D2360" t="s">
        <v>163</v>
      </c>
      <c r="E2360" t="s">
        <v>338</v>
      </c>
      <c r="F2360" t="s">
        <v>339</v>
      </c>
      <c r="G2360" t="s">
        <v>340</v>
      </c>
      <c r="H2360" t="s">
        <v>341</v>
      </c>
      <c r="I2360">
        <v>18.2</v>
      </c>
      <c r="J2360">
        <v>144.69999999999999</v>
      </c>
      <c r="K2360">
        <f t="shared" si="353"/>
        <v>55</v>
      </c>
      <c r="L2360">
        <f t="shared" si="352"/>
        <v>1987</v>
      </c>
      <c r="M2360" t="s">
        <v>6014</v>
      </c>
      <c r="N2360" s="153">
        <v>31871.041666666668</v>
      </c>
      <c r="O2360" s="153">
        <v>31871.041666666668</v>
      </c>
      <c r="P2360" s="153">
        <v>31871.041666666668</v>
      </c>
      <c r="Q2360" s="153">
        <v>31871.041666666668</v>
      </c>
      <c r="R2360" t="s">
        <v>6002</v>
      </c>
      <c r="S2360" s="215">
        <f t="shared" si="354"/>
        <v>0</v>
      </c>
      <c r="T2360" s="215">
        <f t="shared" si="355"/>
        <v>0</v>
      </c>
      <c r="U2360">
        <f t="shared" si="356"/>
        <v>0</v>
      </c>
      <c r="V2360"/>
      <c r="W2360"/>
      <c r="X2360" t="s">
        <v>6005</v>
      </c>
    </row>
    <row r="2361" spans="1:24" s="29" customFormat="1">
      <c r="A2361" t="s">
        <v>38</v>
      </c>
      <c r="B2361" t="s">
        <v>6015</v>
      </c>
      <c r="C2361" t="s">
        <v>337</v>
      </c>
      <c r="D2361" t="s">
        <v>163</v>
      </c>
      <c r="E2361" t="s">
        <v>338</v>
      </c>
      <c r="F2361" t="s">
        <v>339</v>
      </c>
      <c r="G2361" t="s">
        <v>340</v>
      </c>
      <c r="H2361" t="s">
        <v>341</v>
      </c>
      <c r="I2361">
        <v>18.2</v>
      </c>
      <c r="J2361">
        <v>144.69999999999999</v>
      </c>
      <c r="K2361">
        <f t="shared" si="353"/>
        <v>55</v>
      </c>
      <c r="L2361">
        <f t="shared" si="352"/>
        <v>1987</v>
      </c>
      <c r="M2361" t="s">
        <v>6015</v>
      </c>
      <c r="N2361" s="153">
        <v>31871.041666666668</v>
      </c>
      <c r="O2361" s="153">
        <v>31871.041666666668</v>
      </c>
      <c r="P2361" s="153">
        <v>31871.041666666668</v>
      </c>
      <c r="Q2361" s="153">
        <v>31871.041666666668</v>
      </c>
      <c r="R2361" t="s">
        <v>6002</v>
      </c>
      <c r="S2361" s="215">
        <f t="shared" si="354"/>
        <v>0</v>
      </c>
      <c r="T2361" s="215">
        <f t="shared" si="355"/>
        <v>0</v>
      </c>
      <c r="U2361">
        <f t="shared" si="356"/>
        <v>0</v>
      </c>
      <c r="V2361"/>
      <c r="W2361"/>
      <c r="X2361" t="s">
        <v>6016</v>
      </c>
    </row>
    <row r="2362" spans="1:24" s="29" customFormat="1">
      <c r="A2362" t="s">
        <v>38</v>
      </c>
      <c r="B2362" t="s">
        <v>6017</v>
      </c>
      <c r="C2362" t="s">
        <v>334</v>
      </c>
      <c r="D2362" t="s">
        <v>163</v>
      </c>
      <c r="E2362" t="s">
        <v>335</v>
      </c>
      <c r="F2362" t="s">
        <v>336</v>
      </c>
      <c r="G2362" t="s">
        <v>284</v>
      </c>
      <c r="H2362" t="s">
        <v>319</v>
      </c>
      <c r="I2362">
        <v>45</v>
      </c>
      <c r="J2362">
        <v>-45</v>
      </c>
      <c r="K2362">
        <f t="shared" si="353"/>
        <v>23</v>
      </c>
      <c r="L2362">
        <f t="shared" si="352"/>
        <v>1986</v>
      </c>
      <c r="M2362" t="s">
        <v>6017</v>
      </c>
      <c r="N2362" s="153">
        <v>31661.861111111109</v>
      </c>
      <c r="O2362" s="153">
        <v>31661.93888888889</v>
      </c>
      <c r="P2362" s="153">
        <v>31662.344444444443</v>
      </c>
      <c r="Q2362" s="153">
        <v>31662.395833333332</v>
      </c>
      <c r="R2362" t="s">
        <v>332</v>
      </c>
      <c r="S2362" s="215">
        <f t="shared" si="354"/>
        <v>0.40555555555329192</v>
      </c>
      <c r="T2362" s="215">
        <f t="shared" si="355"/>
        <v>0.53472222222262644</v>
      </c>
      <c r="U2362">
        <f t="shared" si="356"/>
        <v>4.8666666666395031</v>
      </c>
      <c r="V2362"/>
      <c r="W2362"/>
      <c r="X2362" t="s">
        <v>6018</v>
      </c>
    </row>
    <row r="2363" spans="1:24" s="29" customFormat="1">
      <c r="A2363" t="s">
        <v>38</v>
      </c>
      <c r="B2363" t="s">
        <v>6019</v>
      </c>
      <c r="C2363" t="s">
        <v>334</v>
      </c>
      <c r="D2363" t="s">
        <v>163</v>
      </c>
      <c r="E2363" t="s">
        <v>335</v>
      </c>
      <c r="F2363" t="s">
        <v>336</v>
      </c>
      <c r="G2363" t="s">
        <v>284</v>
      </c>
      <c r="H2363" t="s">
        <v>319</v>
      </c>
      <c r="I2363">
        <v>45</v>
      </c>
      <c r="J2363">
        <v>-45</v>
      </c>
      <c r="K2363">
        <f t="shared" si="353"/>
        <v>23</v>
      </c>
      <c r="L2363">
        <f t="shared" si="352"/>
        <v>1986</v>
      </c>
      <c r="M2363" t="s">
        <v>6019</v>
      </c>
      <c r="N2363" s="153">
        <v>31657.923611111109</v>
      </c>
      <c r="O2363" s="153">
        <v>31658.073611111111</v>
      </c>
      <c r="P2363" s="153">
        <v>31658.34375</v>
      </c>
      <c r="Q2363" s="153">
        <v>31658.395833333332</v>
      </c>
      <c r="R2363" t="s">
        <v>332</v>
      </c>
      <c r="S2363" s="215">
        <f t="shared" si="354"/>
        <v>0.27013888888905058</v>
      </c>
      <c r="T2363" s="215">
        <f t="shared" si="355"/>
        <v>0.47222222222262644</v>
      </c>
      <c r="U2363">
        <f t="shared" si="356"/>
        <v>3.2416666666686069</v>
      </c>
      <c r="V2363"/>
      <c r="W2363"/>
      <c r="X2363" t="s">
        <v>6018</v>
      </c>
    </row>
    <row r="2364" spans="1:24" s="29" customFormat="1">
      <c r="A2364" t="s">
        <v>38</v>
      </c>
      <c r="B2364" t="s">
        <v>6020</v>
      </c>
      <c r="C2364" t="s">
        <v>330</v>
      </c>
      <c r="D2364" t="s">
        <v>163</v>
      </c>
      <c r="E2364" t="s">
        <v>331</v>
      </c>
      <c r="F2364" t="s">
        <v>195</v>
      </c>
      <c r="G2364" t="s">
        <v>284</v>
      </c>
      <c r="H2364" t="s">
        <v>332</v>
      </c>
      <c r="I2364">
        <v>41.766666666666666</v>
      </c>
      <c r="J2364">
        <v>-50.233333333333334</v>
      </c>
      <c r="K2364">
        <f t="shared" si="353"/>
        <v>22</v>
      </c>
      <c r="L2364">
        <f t="shared" si="352"/>
        <v>1986</v>
      </c>
      <c r="M2364" t="s">
        <v>6020</v>
      </c>
      <c r="N2364" s="153">
        <v>31616.918055555554</v>
      </c>
      <c r="O2364" s="153">
        <v>31616.982638888891</v>
      </c>
      <c r="P2364" s="153">
        <v>31617.381944444445</v>
      </c>
      <c r="Q2364" s="153">
        <v>31617.4375</v>
      </c>
      <c r="R2364" t="s">
        <v>332</v>
      </c>
      <c r="S2364" s="215">
        <f t="shared" si="354"/>
        <v>0.39930555555474712</v>
      </c>
      <c r="T2364" s="215">
        <f t="shared" si="355"/>
        <v>0.51944444444598048</v>
      </c>
      <c r="U2364">
        <f t="shared" si="356"/>
        <v>4.7916666666569654</v>
      </c>
      <c r="V2364"/>
      <c r="W2364"/>
      <c r="X2364" t="s">
        <v>6021</v>
      </c>
    </row>
    <row r="2365" spans="1:24" s="29" customFormat="1">
      <c r="A2365" t="s">
        <v>38</v>
      </c>
      <c r="B2365" t="s">
        <v>6022</v>
      </c>
      <c r="C2365" t="s">
        <v>330</v>
      </c>
      <c r="D2365" t="s">
        <v>163</v>
      </c>
      <c r="E2365" t="s">
        <v>331</v>
      </c>
      <c r="F2365" t="s">
        <v>195</v>
      </c>
      <c r="G2365" t="s">
        <v>284</v>
      </c>
      <c r="H2365" t="s">
        <v>332</v>
      </c>
      <c r="I2365">
        <v>41.766666666666666</v>
      </c>
      <c r="J2365">
        <v>-50.233333333333334</v>
      </c>
      <c r="K2365">
        <f t="shared" si="353"/>
        <v>22</v>
      </c>
      <c r="L2365">
        <f t="shared" si="352"/>
        <v>1986</v>
      </c>
      <c r="M2365" t="s">
        <v>6022</v>
      </c>
      <c r="N2365" s="153">
        <v>31615.934027777777</v>
      </c>
      <c r="O2365" s="153">
        <v>31615.989583333332</v>
      </c>
      <c r="P2365" s="153">
        <v>31616.388888888891</v>
      </c>
      <c r="Q2365" s="153">
        <v>31616.4375</v>
      </c>
      <c r="R2365" t="s">
        <v>332</v>
      </c>
      <c r="S2365" s="215">
        <f t="shared" si="354"/>
        <v>0.39930555555838509</v>
      </c>
      <c r="T2365" s="215">
        <f t="shared" si="355"/>
        <v>0.50347222222262644</v>
      </c>
      <c r="U2365">
        <f t="shared" si="356"/>
        <v>4.7916666667006211</v>
      </c>
      <c r="V2365"/>
      <c r="W2365"/>
      <c r="X2365" t="s">
        <v>6021</v>
      </c>
    </row>
    <row r="2366" spans="1:24" s="29" customFormat="1">
      <c r="A2366" t="s">
        <v>38</v>
      </c>
      <c r="B2366" t="s">
        <v>6023</v>
      </c>
      <c r="C2366" t="s">
        <v>330</v>
      </c>
      <c r="D2366" t="s">
        <v>163</v>
      </c>
      <c r="E2366" t="s">
        <v>331</v>
      </c>
      <c r="F2366" t="s">
        <v>195</v>
      </c>
      <c r="G2366" t="s">
        <v>284</v>
      </c>
      <c r="H2366" t="s">
        <v>332</v>
      </c>
      <c r="I2366">
        <v>41.766666666666666</v>
      </c>
      <c r="J2366">
        <v>-50.233333333333334</v>
      </c>
      <c r="K2366">
        <f t="shared" si="353"/>
        <v>22</v>
      </c>
      <c r="L2366">
        <f t="shared" si="352"/>
        <v>1986</v>
      </c>
      <c r="M2366" t="s">
        <v>6023</v>
      </c>
      <c r="N2366" s="153">
        <v>31614.923611111109</v>
      </c>
      <c r="O2366" s="153">
        <v>31614.979166666668</v>
      </c>
      <c r="P2366" s="153">
        <v>31615.379166666666</v>
      </c>
      <c r="Q2366" s="153">
        <v>31615.4375</v>
      </c>
      <c r="R2366" t="s">
        <v>332</v>
      </c>
      <c r="S2366" s="215">
        <f t="shared" si="354"/>
        <v>0.39999999999781721</v>
      </c>
      <c r="T2366" s="215">
        <f t="shared" si="355"/>
        <v>0.51388888889050577</v>
      </c>
      <c r="U2366">
        <f t="shared" si="356"/>
        <v>4.7999999999738066</v>
      </c>
      <c r="V2366"/>
      <c r="W2366"/>
      <c r="X2366" t="s">
        <v>6021</v>
      </c>
    </row>
    <row r="2367" spans="1:24" s="29" customFormat="1">
      <c r="A2367" t="s">
        <v>38</v>
      </c>
      <c r="B2367" t="s">
        <v>6024</v>
      </c>
      <c r="C2367" t="s">
        <v>330</v>
      </c>
      <c r="D2367" t="s">
        <v>163</v>
      </c>
      <c r="E2367" t="s">
        <v>331</v>
      </c>
      <c r="F2367" t="s">
        <v>195</v>
      </c>
      <c r="G2367" t="s">
        <v>284</v>
      </c>
      <c r="H2367" t="s">
        <v>332</v>
      </c>
      <c r="I2367">
        <v>41.766666666666666</v>
      </c>
      <c r="J2367">
        <v>-50.233333333333334</v>
      </c>
      <c r="K2367">
        <f t="shared" ref="K2367:K2398" si="357">INT(((180 + J2367)/6) + 1)</f>
        <v>22</v>
      </c>
      <c r="L2367">
        <f t="shared" si="352"/>
        <v>1986</v>
      </c>
      <c r="M2367" t="s">
        <v>6024</v>
      </c>
      <c r="N2367" s="153">
        <v>31613.921527777777</v>
      </c>
      <c r="O2367" s="153">
        <v>31613.981944444444</v>
      </c>
      <c r="P2367" s="153">
        <v>31614.375694444443</v>
      </c>
      <c r="Q2367" s="153">
        <v>31614.4375</v>
      </c>
      <c r="R2367" t="s">
        <v>332</v>
      </c>
      <c r="S2367" s="215">
        <f t="shared" si="354"/>
        <v>0.3937499999992724</v>
      </c>
      <c r="T2367" s="215">
        <f t="shared" si="355"/>
        <v>0.51597222222335404</v>
      </c>
      <c r="U2367">
        <f t="shared" si="356"/>
        <v>4.7249999999912689</v>
      </c>
      <c r="V2367"/>
      <c r="W2367"/>
      <c r="X2367" t="s">
        <v>6021</v>
      </c>
    </row>
    <row r="2368" spans="1:24" s="29" customFormat="1">
      <c r="A2368" t="s">
        <v>38</v>
      </c>
      <c r="B2368" t="s">
        <v>6025</v>
      </c>
      <c r="C2368" t="s">
        <v>330</v>
      </c>
      <c r="D2368" t="s">
        <v>163</v>
      </c>
      <c r="E2368" t="s">
        <v>331</v>
      </c>
      <c r="F2368" t="s">
        <v>195</v>
      </c>
      <c r="G2368" t="s">
        <v>284</v>
      </c>
      <c r="H2368" t="s">
        <v>332</v>
      </c>
      <c r="I2368">
        <v>41.766666666666666</v>
      </c>
      <c r="J2368">
        <v>-50.233333333333334</v>
      </c>
      <c r="K2368">
        <f t="shared" si="357"/>
        <v>22</v>
      </c>
      <c r="L2368">
        <f t="shared" si="352"/>
        <v>1986</v>
      </c>
      <c r="M2368" t="s">
        <v>6025</v>
      </c>
      <c r="N2368" s="153">
        <v>31612.795138888891</v>
      </c>
      <c r="O2368" s="153">
        <v>31612.852777777778</v>
      </c>
      <c r="P2368" s="153">
        <v>31613.375694444443</v>
      </c>
      <c r="Q2368" s="153">
        <v>31613.4375</v>
      </c>
      <c r="R2368" t="s">
        <v>332</v>
      </c>
      <c r="S2368" s="215">
        <f t="shared" si="354"/>
        <v>0.52291666666496894</v>
      </c>
      <c r="T2368" s="215">
        <f t="shared" si="355"/>
        <v>0.64236111110949423</v>
      </c>
      <c r="U2368">
        <f t="shared" si="356"/>
        <v>6.2749999999796273</v>
      </c>
      <c r="V2368"/>
      <c r="W2368"/>
      <c r="X2368" t="s">
        <v>6021</v>
      </c>
    </row>
    <row r="2369" spans="1:24" s="29" customFormat="1">
      <c r="A2369" t="s">
        <v>38</v>
      </c>
      <c r="B2369" t="s">
        <v>6026</v>
      </c>
      <c r="C2369" t="s">
        <v>330</v>
      </c>
      <c r="D2369" t="s">
        <v>163</v>
      </c>
      <c r="E2369" t="s">
        <v>331</v>
      </c>
      <c r="F2369" t="s">
        <v>195</v>
      </c>
      <c r="G2369" t="s">
        <v>284</v>
      </c>
      <c r="H2369" t="s">
        <v>332</v>
      </c>
      <c r="I2369">
        <v>41.766666666666666</v>
      </c>
      <c r="J2369">
        <v>-50.233333333333334</v>
      </c>
      <c r="K2369">
        <f t="shared" si="357"/>
        <v>22</v>
      </c>
      <c r="L2369">
        <f t="shared" si="352"/>
        <v>1986</v>
      </c>
      <c r="M2369" t="s">
        <v>6026</v>
      </c>
      <c r="N2369" s="153">
        <v>31611.913194444445</v>
      </c>
      <c r="O2369" s="153">
        <v>31611.972222222223</v>
      </c>
      <c r="P2369" s="153">
        <v>31612.370833333334</v>
      </c>
      <c r="Q2369" s="153">
        <v>31612.4375</v>
      </c>
      <c r="R2369" t="s">
        <v>332</v>
      </c>
      <c r="S2369" s="215">
        <f t="shared" si="354"/>
        <v>0.39861111111167702</v>
      </c>
      <c r="T2369" s="215">
        <f t="shared" si="355"/>
        <v>0.52430555555474712</v>
      </c>
      <c r="U2369">
        <f t="shared" si="356"/>
        <v>4.7833333333401242</v>
      </c>
      <c r="V2369"/>
      <c r="W2369"/>
      <c r="X2369" t="s">
        <v>6021</v>
      </c>
    </row>
    <row r="2370" spans="1:24" s="29" customFormat="1">
      <c r="A2370" t="s">
        <v>38</v>
      </c>
      <c r="B2370" t="s">
        <v>6027</v>
      </c>
      <c r="C2370" t="s">
        <v>330</v>
      </c>
      <c r="D2370" t="s">
        <v>163</v>
      </c>
      <c r="E2370" t="s">
        <v>331</v>
      </c>
      <c r="F2370" t="s">
        <v>195</v>
      </c>
      <c r="G2370" t="s">
        <v>284</v>
      </c>
      <c r="H2370" t="s">
        <v>332</v>
      </c>
      <c r="I2370">
        <v>41.766666666666666</v>
      </c>
      <c r="J2370">
        <v>-50.233333333333334</v>
      </c>
      <c r="K2370">
        <f t="shared" si="357"/>
        <v>22</v>
      </c>
      <c r="L2370">
        <f t="shared" si="352"/>
        <v>1986</v>
      </c>
      <c r="M2370" t="s">
        <v>6027</v>
      </c>
      <c r="N2370" s="153">
        <v>31610.981944444444</v>
      </c>
      <c r="O2370" s="153">
        <v>31611.037499999999</v>
      </c>
      <c r="P2370" s="153">
        <v>31611.375</v>
      </c>
      <c r="Q2370" s="153">
        <v>31611.4375</v>
      </c>
      <c r="R2370" t="s">
        <v>332</v>
      </c>
      <c r="S2370" s="215">
        <f t="shared" si="354"/>
        <v>0.33750000000145519</v>
      </c>
      <c r="T2370" s="215">
        <f t="shared" si="355"/>
        <v>0.45555555555620231</v>
      </c>
      <c r="U2370">
        <f t="shared" si="356"/>
        <v>4.0500000000174623</v>
      </c>
      <c r="V2370"/>
      <c r="W2370"/>
      <c r="X2370" t="s">
        <v>6021</v>
      </c>
    </row>
    <row r="2371" spans="1:24" s="29" customFormat="1">
      <c r="A2371" t="s">
        <v>38</v>
      </c>
      <c r="B2371" t="s">
        <v>6028</v>
      </c>
      <c r="C2371" t="s">
        <v>330</v>
      </c>
      <c r="D2371" t="s">
        <v>163</v>
      </c>
      <c r="E2371" t="s">
        <v>331</v>
      </c>
      <c r="F2371" t="s">
        <v>195</v>
      </c>
      <c r="G2371" t="s">
        <v>284</v>
      </c>
      <c r="H2371" t="s">
        <v>332</v>
      </c>
      <c r="I2371">
        <v>41.766666666666666</v>
      </c>
      <c r="J2371">
        <v>-50.233333333333334</v>
      </c>
      <c r="K2371">
        <f t="shared" si="357"/>
        <v>22</v>
      </c>
      <c r="L2371">
        <f t="shared" si="352"/>
        <v>1986</v>
      </c>
      <c r="M2371" t="s">
        <v>6028</v>
      </c>
      <c r="N2371" s="153">
        <v>31609.923611111109</v>
      </c>
      <c r="O2371" s="153">
        <v>31610.030555555557</v>
      </c>
      <c r="P2371" s="153">
        <v>31610.383333333335</v>
      </c>
      <c r="Q2371" s="153">
        <v>31610.4375</v>
      </c>
      <c r="R2371" t="s">
        <v>332</v>
      </c>
      <c r="S2371" s="215">
        <f t="shared" si="354"/>
        <v>0.35277777777810115</v>
      </c>
      <c r="T2371" s="215">
        <f t="shared" si="355"/>
        <v>0.51388888889050577</v>
      </c>
      <c r="U2371">
        <f t="shared" si="356"/>
        <v>4.2333333333372138</v>
      </c>
      <c r="V2371"/>
      <c r="W2371"/>
      <c r="X2371" t="s">
        <v>6021</v>
      </c>
    </row>
    <row r="2372" spans="1:24" s="29" customFormat="1">
      <c r="A2372" t="s">
        <v>38</v>
      </c>
      <c r="B2372" t="s">
        <v>6029</v>
      </c>
      <c r="C2372" t="s">
        <v>330</v>
      </c>
      <c r="D2372" t="s">
        <v>163</v>
      </c>
      <c r="E2372" t="s">
        <v>331</v>
      </c>
      <c r="F2372" t="s">
        <v>195</v>
      </c>
      <c r="G2372" t="s">
        <v>284</v>
      </c>
      <c r="H2372" t="s">
        <v>332</v>
      </c>
      <c r="I2372">
        <v>41.766666666666666</v>
      </c>
      <c r="J2372">
        <v>-50.233333333333334</v>
      </c>
      <c r="K2372">
        <f t="shared" si="357"/>
        <v>22</v>
      </c>
      <c r="L2372">
        <f t="shared" si="352"/>
        <v>1986</v>
      </c>
      <c r="M2372" t="s">
        <v>6029</v>
      </c>
      <c r="N2372" s="153">
        <v>31608.989583333332</v>
      </c>
      <c r="O2372" s="153">
        <v>31609.059027777777</v>
      </c>
      <c r="P2372" s="153">
        <v>31609.375</v>
      </c>
      <c r="Q2372" s="153">
        <v>31609.4375</v>
      </c>
      <c r="R2372" t="s">
        <v>332</v>
      </c>
      <c r="S2372" s="215">
        <f t="shared" si="354"/>
        <v>0.31597222222262644</v>
      </c>
      <c r="T2372" s="215">
        <f t="shared" si="355"/>
        <v>0.44791666666787933</v>
      </c>
      <c r="U2372">
        <f t="shared" si="356"/>
        <v>3.7916666666715173</v>
      </c>
      <c r="V2372"/>
      <c r="W2372"/>
      <c r="X2372" t="s">
        <v>6021</v>
      </c>
    </row>
    <row r="2373" spans="1:24" s="29" customFormat="1">
      <c r="A2373" t="s">
        <v>38</v>
      </c>
      <c r="B2373" t="s">
        <v>6030</v>
      </c>
      <c r="C2373" t="s">
        <v>330</v>
      </c>
      <c r="D2373" t="s">
        <v>163</v>
      </c>
      <c r="E2373" t="s">
        <v>331</v>
      </c>
      <c r="F2373" t="s">
        <v>195</v>
      </c>
      <c r="G2373" t="s">
        <v>284</v>
      </c>
      <c r="H2373" t="s">
        <v>332</v>
      </c>
      <c r="I2373">
        <v>41.766666666666666</v>
      </c>
      <c r="J2373">
        <v>-50.233333333333334</v>
      </c>
      <c r="K2373">
        <f t="shared" si="357"/>
        <v>22</v>
      </c>
      <c r="L2373">
        <f t="shared" si="352"/>
        <v>1986</v>
      </c>
      <c r="M2373" t="s">
        <v>6030</v>
      </c>
      <c r="N2373" s="153">
        <v>31607.963194444445</v>
      </c>
      <c r="O2373" s="153">
        <v>31608.025694444445</v>
      </c>
      <c r="P2373" s="153">
        <v>31608.364583333332</v>
      </c>
      <c r="Q2373" s="153">
        <v>31608.416666666668</v>
      </c>
      <c r="R2373" t="s">
        <v>332</v>
      </c>
      <c r="S2373" s="215">
        <f t="shared" si="354"/>
        <v>0.33888888888759539</v>
      </c>
      <c r="T2373" s="215">
        <f t="shared" si="355"/>
        <v>0.45347222222335404</v>
      </c>
      <c r="U2373">
        <f t="shared" si="356"/>
        <v>4.0666666666511446</v>
      </c>
      <c r="V2373"/>
      <c r="W2373"/>
      <c r="X2373" t="s">
        <v>6021</v>
      </c>
    </row>
    <row r="2374" spans="1:24" s="29" customFormat="1">
      <c r="A2374" t="s">
        <v>38</v>
      </c>
      <c r="B2374" t="s">
        <v>6031</v>
      </c>
      <c r="C2374" t="s">
        <v>330</v>
      </c>
      <c r="D2374" t="s">
        <v>163</v>
      </c>
      <c r="E2374" t="s">
        <v>331</v>
      </c>
      <c r="F2374" t="s">
        <v>195</v>
      </c>
      <c r="G2374" t="s">
        <v>284</v>
      </c>
      <c r="H2374" t="s">
        <v>332</v>
      </c>
      <c r="I2374">
        <v>41.766666666666666</v>
      </c>
      <c r="J2374">
        <v>-50.233333333333334</v>
      </c>
      <c r="K2374">
        <f t="shared" si="357"/>
        <v>22</v>
      </c>
      <c r="L2374">
        <f t="shared" si="352"/>
        <v>1986</v>
      </c>
      <c r="M2374" t="s">
        <v>6031</v>
      </c>
      <c r="N2374" s="153">
        <v>31607.036111111112</v>
      </c>
      <c r="O2374" s="153">
        <v>31607.138888888891</v>
      </c>
      <c r="P2374" s="153">
        <v>31607.364583333332</v>
      </c>
      <c r="Q2374" s="153">
        <v>31607.416666666668</v>
      </c>
      <c r="R2374" t="s">
        <v>332</v>
      </c>
      <c r="S2374" s="215">
        <f t="shared" si="354"/>
        <v>0.22569444444161491</v>
      </c>
      <c r="T2374" s="215">
        <f t="shared" si="355"/>
        <v>0.38055555555547471</v>
      </c>
      <c r="U2374">
        <f t="shared" si="356"/>
        <v>2.7083333332993789</v>
      </c>
      <c r="V2374"/>
      <c r="W2374"/>
      <c r="X2374" t="s">
        <v>6021</v>
      </c>
    </row>
    <row r="2375" spans="1:24" s="29" customFormat="1">
      <c r="A2375" t="s">
        <v>38</v>
      </c>
      <c r="B2375" t="s">
        <v>6032</v>
      </c>
      <c r="C2375" t="s">
        <v>326</v>
      </c>
      <c r="D2375" t="s">
        <v>163</v>
      </c>
      <c r="E2375" t="s">
        <v>327</v>
      </c>
      <c r="F2375" t="s">
        <v>328</v>
      </c>
      <c r="G2375" t="s">
        <v>222</v>
      </c>
      <c r="H2375" t="s">
        <v>223</v>
      </c>
      <c r="I2375">
        <v>23.55</v>
      </c>
      <c r="J2375">
        <v>-45</v>
      </c>
      <c r="K2375">
        <f t="shared" si="357"/>
        <v>23</v>
      </c>
      <c r="L2375">
        <f t="shared" si="352"/>
        <v>1986</v>
      </c>
      <c r="M2375" t="s">
        <v>6032</v>
      </c>
      <c r="N2375" s="153">
        <v>31569.881944444445</v>
      </c>
      <c r="O2375" s="153">
        <v>31569.938194444443</v>
      </c>
      <c r="P2375" s="153">
        <v>31570.291666666668</v>
      </c>
      <c r="Q2375" s="153">
        <v>31570.354166666668</v>
      </c>
      <c r="R2375" t="s">
        <v>6033</v>
      </c>
      <c r="S2375" s="215">
        <f t="shared" si="354"/>
        <v>0.35347222222480923</v>
      </c>
      <c r="T2375" s="215">
        <f t="shared" si="355"/>
        <v>0.47222222222262644</v>
      </c>
      <c r="U2375">
        <f t="shared" si="356"/>
        <v>4.2416666666977108</v>
      </c>
      <c r="V2375"/>
      <c r="W2375"/>
      <c r="X2375" t="s">
        <v>6034</v>
      </c>
    </row>
    <row r="2376" spans="1:24" s="29" customFormat="1">
      <c r="A2376" t="s">
        <v>38</v>
      </c>
      <c r="B2376" t="s">
        <v>6035</v>
      </c>
      <c r="C2376" t="s">
        <v>326</v>
      </c>
      <c r="D2376" t="s">
        <v>163</v>
      </c>
      <c r="E2376" t="s">
        <v>327</v>
      </c>
      <c r="F2376" t="s">
        <v>328</v>
      </c>
      <c r="G2376" t="s">
        <v>222</v>
      </c>
      <c r="H2376" t="s">
        <v>223</v>
      </c>
      <c r="I2376">
        <v>23.55</v>
      </c>
      <c r="J2376">
        <v>-45</v>
      </c>
      <c r="K2376">
        <f t="shared" si="357"/>
        <v>23</v>
      </c>
      <c r="L2376">
        <f t="shared" si="352"/>
        <v>1986</v>
      </c>
      <c r="M2376" t="s">
        <v>6035</v>
      </c>
      <c r="N2376" s="153">
        <v>31568.878472222223</v>
      </c>
      <c r="O2376" s="153">
        <v>31568.932638888888</v>
      </c>
      <c r="P2376" s="153">
        <v>31569.291666666668</v>
      </c>
      <c r="Q2376" s="153">
        <v>31569.354166666668</v>
      </c>
      <c r="R2376" t="s">
        <v>6033</v>
      </c>
      <c r="S2376" s="215">
        <f t="shared" si="354"/>
        <v>0.35902777778028394</v>
      </c>
      <c r="T2376" s="215">
        <f t="shared" si="355"/>
        <v>0.47569444444525288</v>
      </c>
      <c r="U2376">
        <f t="shared" si="356"/>
        <v>4.3083333333634073</v>
      </c>
      <c r="V2376"/>
      <c r="W2376"/>
      <c r="X2376" t="s">
        <v>6034</v>
      </c>
    </row>
    <row r="2377" spans="1:24" s="29" customFormat="1">
      <c r="A2377" t="s">
        <v>38</v>
      </c>
      <c r="B2377" t="s">
        <v>6036</v>
      </c>
      <c r="C2377" t="s">
        <v>326</v>
      </c>
      <c r="D2377" t="s">
        <v>163</v>
      </c>
      <c r="E2377" t="s">
        <v>327</v>
      </c>
      <c r="F2377" t="s">
        <v>328</v>
      </c>
      <c r="G2377" t="s">
        <v>222</v>
      </c>
      <c r="H2377" t="s">
        <v>223</v>
      </c>
      <c r="I2377">
        <v>23.55</v>
      </c>
      <c r="J2377">
        <v>-45</v>
      </c>
      <c r="K2377">
        <f t="shared" si="357"/>
        <v>23</v>
      </c>
      <c r="L2377">
        <f t="shared" si="352"/>
        <v>1986</v>
      </c>
      <c r="M2377" t="s">
        <v>6036</v>
      </c>
      <c r="N2377" s="153">
        <v>31565.90625</v>
      </c>
      <c r="O2377" s="153">
        <v>31565.96875</v>
      </c>
      <c r="P2377" s="153">
        <v>31566.291666666668</v>
      </c>
      <c r="Q2377" s="153">
        <v>31566.354166666668</v>
      </c>
      <c r="R2377" t="s">
        <v>6033</v>
      </c>
      <c r="S2377" s="215">
        <f t="shared" si="354"/>
        <v>0.32291666666787933</v>
      </c>
      <c r="T2377" s="215">
        <f t="shared" si="355"/>
        <v>0.44791666666787933</v>
      </c>
      <c r="U2377">
        <f t="shared" si="356"/>
        <v>3.8750000000145519</v>
      </c>
      <c r="V2377"/>
      <c r="W2377"/>
      <c r="X2377" t="s">
        <v>6034</v>
      </c>
    </row>
    <row r="2378" spans="1:24" s="29" customFormat="1">
      <c r="A2378" t="s">
        <v>38</v>
      </c>
      <c r="B2378" t="s">
        <v>6037</v>
      </c>
      <c r="C2378" t="s">
        <v>326</v>
      </c>
      <c r="D2378" t="s">
        <v>163</v>
      </c>
      <c r="E2378" t="s">
        <v>327</v>
      </c>
      <c r="F2378" t="s">
        <v>328</v>
      </c>
      <c r="G2378" t="s">
        <v>222</v>
      </c>
      <c r="H2378" t="s">
        <v>223</v>
      </c>
      <c r="I2378">
        <v>23.55</v>
      </c>
      <c r="J2378">
        <v>-45</v>
      </c>
      <c r="K2378">
        <f t="shared" si="357"/>
        <v>23</v>
      </c>
      <c r="L2378">
        <f t="shared" si="352"/>
        <v>1986</v>
      </c>
      <c r="M2378" t="s">
        <v>6037</v>
      </c>
      <c r="N2378" s="153">
        <v>31564.913194444445</v>
      </c>
      <c r="O2378" s="153">
        <v>31564.96875</v>
      </c>
      <c r="P2378" s="153">
        <v>31565.291666666668</v>
      </c>
      <c r="Q2378" s="153">
        <v>31565.354166666668</v>
      </c>
      <c r="R2378" t="s">
        <v>6033</v>
      </c>
      <c r="S2378" s="215">
        <f t="shared" si="354"/>
        <v>0.32291666666787933</v>
      </c>
      <c r="T2378" s="215">
        <f t="shared" si="355"/>
        <v>0.44097222222262644</v>
      </c>
      <c r="U2378">
        <f t="shared" si="356"/>
        <v>3.8750000000145519</v>
      </c>
      <c r="V2378"/>
      <c r="W2378"/>
      <c r="X2378" t="s">
        <v>6034</v>
      </c>
    </row>
    <row r="2379" spans="1:24" s="29" customFormat="1">
      <c r="A2379" t="s">
        <v>38</v>
      </c>
      <c r="B2379" t="s">
        <v>6038</v>
      </c>
      <c r="C2379" t="s">
        <v>326</v>
      </c>
      <c r="D2379" t="s">
        <v>163</v>
      </c>
      <c r="E2379" t="s">
        <v>327</v>
      </c>
      <c r="F2379" t="s">
        <v>328</v>
      </c>
      <c r="G2379" t="s">
        <v>222</v>
      </c>
      <c r="H2379" t="s">
        <v>223</v>
      </c>
      <c r="I2379">
        <v>23.55</v>
      </c>
      <c r="J2379">
        <v>-45</v>
      </c>
      <c r="K2379">
        <f t="shared" si="357"/>
        <v>23</v>
      </c>
      <c r="L2379">
        <f t="shared" si="352"/>
        <v>1986</v>
      </c>
      <c r="M2379" t="s">
        <v>6038</v>
      </c>
      <c r="N2379" s="153">
        <v>31563.894444444446</v>
      </c>
      <c r="O2379" s="153">
        <v>31563.949305555554</v>
      </c>
      <c r="P2379" s="153">
        <v>31564.291666666668</v>
      </c>
      <c r="Q2379" s="153">
        <v>31564.354166666668</v>
      </c>
      <c r="R2379" t="s">
        <v>6033</v>
      </c>
      <c r="S2379" s="215">
        <f t="shared" si="354"/>
        <v>0.34236111111385981</v>
      </c>
      <c r="T2379" s="215">
        <f t="shared" si="355"/>
        <v>0.45972222222189885</v>
      </c>
      <c r="U2379">
        <f t="shared" si="356"/>
        <v>4.1083333333663177</v>
      </c>
      <c r="V2379"/>
      <c r="W2379"/>
      <c r="X2379" t="s">
        <v>6034</v>
      </c>
    </row>
    <row r="2380" spans="1:24" s="29" customFormat="1">
      <c r="A2380" t="s">
        <v>38</v>
      </c>
      <c r="B2380" t="s">
        <v>6039</v>
      </c>
      <c r="C2380" t="s">
        <v>326</v>
      </c>
      <c r="D2380" t="s">
        <v>163</v>
      </c>
      <c r="E2380" t="s">
        <v>327</v>
      </c>
      <c r="F2380" t="s">
        <v>328</v>
      </c>
      <c r="G2380" t="s">
        <v>222</v>
      </c>
      <c r="H2380" t="s">
        <v>223</v>
      </c>
      <c r="I2380">
        <v>23.55</v>
      </c>
      <c r="J2380">
        <v>-45</v>
      </c>
      <c r="K2380">
        <f t="shared" si="357"/>
        <v>23</v>
      </c>
      <c r="L2380">
        <f t="shared" si="352"/>
        <v>1986</v>
      </c>
      <c r="M2380" t="s">
        <v>6039</v>
      </c>
      <c r="N2380" s="153">
        <v>31561.941666666666</v>
      </c>
      <c r="O2380" s="153">
        <v>31561.986111111109</v>
      </c>
      <c r="P2380" s="153">
        <v>31562.203472222223</v>
      </c>
      <c r="Q2380" s="153">
        <v>31562.270833333332</v>
      </c>
      <c r="R2380" t="s">
        <v>6033</v>
      </c>
      <c r="S2380" s="215">
        <f t="shared" si="354"/>
        <v>0.21736111111385981</v>
      </c>
      <c r="T2380" s="215">
        <f t="shared" si="355"/>
        <v>0.32916666666642413</v>
      </c>
      <c r="U2380">
        <f t="shared" si="356"/>
        <v>2.6083333333663177</v>
      </c>
      <c r="V2380"/>
      <c r="W2380"/>
      <c r="X2380" t="s">
        <v>6034</v>
      </c>
    </row>
    <row r="2381" spans="1:24" s="29" customFormat="1">
      <c r="A2381" t="s">
        <v>38</v>
      </c>
      <c r="B2381" t="s">
        <v>6040</v>
      </c>
      <c r="C2381" t="s">
        <v>326</v>
      </c>
      <c r="D2381" t="s">
        <v>163</v>
      </c>
      <c r="E2381" t="s">
        <v>327</v>
      </c>
      <c r="F2381" t="s">
        <v>328</v>
      </c>
      <c r="G2381" t="s">
        <v>222</v>
      </c>
      <c r="H2381" t="s">
        <v>223</v>
      </c>
      <c r="I2381">
        <v>23.55</v>
      </c>
      <c r="J2381">
        <v>-45</v>
      </c>
      <c r="K2381">
        <f t="shared" si="357"/>
        <v>23</v>
      </c>
      <c r="L2381">
        <f t="shared" si="352"/>
        <v>1986</v>
      </c>
      <c r="M2381" t="s">
        <v>6040</v>
      </c>
      <c r="N2381" s="153">
        <v>31560.893749999999</v>
      </c>
      <c r="O2381" s="153">
        <v>31560.943749999999</v>
      </c>
      <c r="P2381" s="153">
        <v>31561.291666666668</v>
      </c>
      <c r="Q2381" s="153">
        <v>31561.354166666668</v>
      </c>
      <c r="R2381" t="s">
        <v>6033</v>
      </c>
      <c r="S2381" s="215">
        <f t="shared" si="354"/>
        <v>0.34791666666933452</v>
      </c>
      <c r="T2381" s="215">
        <f t="shared" si="355"/>
        <v>0.46041666666860692</v>
      </c>
      <c r="U2381">
        <f t="shared" si="356"/>
        <v>4.1750000000320142</v>
      </c>
      <c r="V2381"/>
      <c r="W2381"/>
      <c r="X2381" t="s">
        <v>6034</v>
      </c>
    </row>
    <row r="2382" spans="1:24" s="29" customFormat="1">
      <c r="A2382" t="s">
        <v>38</v>
      </c>
      <c r="B2382" t="s">
        <v>6041</v>
      </c>
      <c r="C2382" t="s">
        <v>326</v>
      </c>
      <c r="D2382" t="s">
        <v>163</v>
      </c>
      <c r="E2382" t="s">
        <v>327</v>
      </c>
      <c r="F2382" t="s">
        <v>328</v>
      </c>
      <c r="G2382" t="s">
        <v>222</v>
      </c>
      <c r="H2382" t="s">
        <v>223</v>
      </c>
      <c r="I2382">
        <v>23.55</v>
      </c>
      <c r="J2382">
        <v>-45</v>
      </c>
      <c r="K2382">
        <f t="shared" si="357"/>
        <v>23</v>
      </c>
      <c r="L2382">
        <f t="shared" si="352"/>
        <v>1986</v>
      </c>
      <c r="M2382" t="s">
        <v>6041</v>
      </c>
      <c r="N2382" s="153">
        <v>31559.888888888891</v>
      </c>
      <c r="O2382" s="153">
        <v>31559.951388888891</v>
      </c>
      <c r="P2382" s="153">
        <v>31560.291666666668</v>
      </c>
      <c r="Q2382" s="153">
        <v>31560.354166666668</v>
      </c>
      <c r="R2382" t="s">
        <v>6033</v>
      </c>
      <c r="S2382" s="215">
        <f t="shared" si="354"/>
        <v>0.34027777777737356</v>
      </c>
      <c r="T2382" s="215">
        <f t="shared" si="355"/>
        <v>0.46527777777737356</v>
      </c>
      <c r="U2382">
        <f t="shared" si="356"/>
        <v>4.0833333333284827</v>
      </c>
      <c r="V2382"/>
      <c r="W2382">
        <v>0</v>
      </c>
      <c r="X2382" t="s">
        <v>6034</v>
      </c>
    </row>
    <row r="2383" spans="1:24" s="29" customFormat="1">
      <c r="A2383" t="s">
        <v>38</v>
      </c>
      <c r="B2383" t="s">
        <v>6042</v>
      </c>
      <c r="C2383" t="s">
        <v>326</v>
      </c>
      <c r="D2383" t="s">
        <v>163</v>
      </c>
      <c r="E2383" t="s">
        <v>327</v>
      </c>
      <c r="F2383" t="s">
        <v>328</v>
      </c>
      <c r="G2383" t="s">
        <v>222</v>
      </c>
      <c r="H2383" t="s">
        <v>223</v>
      </c>
      <c r="I2383">
        <v>23.55</v>
      </c>
      <c r="J2383">
        <v>-45</v>
      </c>
      <c r="K2383">
        <f t="shared" si="357"/>
        <v>23</v>
      </c>
      <c r="L2383">
        <f t="shared" si="352"/>
        <v>1986</v>
      </c>
      <c r="M2383" t="s">
        <v>6042</v>
      </c>
      <c r="N2383" s="153">
        <v>31558.899305555555</v>
      </c>
      <c r="O2383" s="153">
        <v>31558.958333333332</v>
      </c>
      <c r="P2383" s="153">
        <v>31559.302083333332</v>
      </c>
      <c r="Q2383" s="153">
        <v>31559.354166666668</v>
      </c>
      <c r="R2383" t="s">
        <v>6033</v>
      </c>
      <c r="S2383" s="215">
        <f t="shared" si="354"/>
        <v>0.34375</v>
      </c>
      <c r="T2383" s="215">
        <f t="shared" si="355"/>
        <v>0.45486111111313221</v>
      </c>
      <c r="U2383">
        <f t="shared" si="356"/>
        <v>4.125</v>
      </c>
      <c r="V2383"/>
      <c r="W2383">
        <v>0</v>
      </c>
      <c r="X2383" t="s">
        <v>6043</v>
      </c>
    </row>
    <row r="2384" spans="1:24" s="29" customFormat="1">
      <c r="A2384" t="s">
        <v>38</v>
      </c>
      <c r="B2384" t="s">
        <v>6044</v>
      </c>
      <c r="C2384" t="s">
        <v>326</v>
      </c>
      <c r="D2384" t="s">
        <v>163</v>
      </c>
      <c r="E2384" t="s">
        <v>327</v>
      </c>
      <c r="F2384" t="s">
        <v>328</v>
      </c>
      <c r="G2384" t="s">
        <v>222</v>
      </c>
      <c r="H2384" t="s">
        <v>223</v>
      </c>
      <c r="I2384">
        <v>23.55</v>
      </c>
      <c r="J2384">
        <v>-45</v>
      </c>
      <c r="K2384">
        <f t="shared" si="357"/>
        <v>23</v>
      </c>
      <c r="L2384">
        <f t="shared" si="352"/>
        <v>1986</v>
      </c>
      <c r="M2384" t="s">
        <v>6044</v>
      </c>
      <c r="N2384" s="153">
        <v>31557.881249999999</v>
      </c>
      <c r="O2384" s="153">
        <v>31557.950694444444</v>
      </c>
      <c r="P2384" s="153">
        <v>31558.265277777777</v>
      </c>
      <c r="Q2384" s="153">
        <v>31558.333333333332</v>
      </c>
      <c r="R2384" t="s">
        <v>6033</v>
      </c>
      <c r="S2384" s="215">
        <f t="shared" si="354"/>
        <v>0.31458333333284827</v>
      </c>
      <c r="T2384" s="215">
        <f t="shared" si="355"/>
        <v>0.45208333333357587</v>
      </c>
      <c r="U2384">
        <f t="shared" si="356"/>
        <v>3.7749999999941792</v>
      </c>
      <c r="V2384"/>
      <c r="W2384">
        <v>0</v>
      </c>
      <c r="X2384" t="s">
        <v>6034</v>
      </c>
    </row>
    <row r="2385" spans="1:24" s="29" customFormat="1">
      <c r="A2385" t="s">
        <v>38</v>
      </c>
      <c r="B2385" t="s">
        <v>6045</v>
      </c>
      <c r="C2385" t="s">
        <v>320</v>
      </c>
      <c r="D2385" t="s">
        <v>182</v>
      </c>
      <c r="E2385" t="s">
        <v>318</v>
      </c>
      <c r="F2385" t="s">
        <v>195</v>
      </c>
      <c r="G2385" t="s">
        <v>284</v>
      </c>
      <c r="H2385" t="s">
        <v>332</v>
      </c>
      <c r="I2385">
        <v>41.766666666666666</v>
      </c>
      <c r="J2385">
        <v>-50.233333333333334</v>
      </c>
      <c r="K2385">
        <f t="shared" si="357"/>
        <v>22</v>
      </c>
      <c r="L2385">
        <f t="shared" si="352"/>
        <v>1985</v>
      </c>
      <c r="M2385" t="s">
        <v>6045</v>
      </c>
      <c r="N2385" s="153">
        <v>31295.131944444445</v>
      </c>
      <c r="O2385" s="153">
        <v>31295.177083333332</v>
      </c>
      <c r="P2385" s="153">
        <v>31295.375</v>
      </c>
      <c r="Q2385" s="153">
        <v>31295.427083333332</v>
      </c>
      <c r="R2385" t="s">
        <v>332</v>
      </c>
      <c r="S2385" s="215">
        <f t="shared" si="354"/>
        <v>0.19791666666787933</v>
      </c>
      <c r="T2385" s="215">
        <f t="shared" si="355"/>
        <v>0.29513888888686779</v>
      </c>
      <c r="U2385">
        <f t="shared" si="356"/>
        <v>2.3750000000145519</v>
      </c>
      <c r="V2385"/>
      <c r="W2385">
        <v>0</v>
      </c>
      <c r="X2385"/>
    </row>
    <row r="2386" spans="1:24" s="29" customFormat="1">
      <c r="A2386" t="s">
        <v>38</v>
      </c>
      <c r="B2386" t="s">
        <v>6046</v>
      </c>
      <c r="C2386" t="s">
        <v>320</v>
      </c>
      <c r="D2386" t="s">
        <v>182</v>
      </c>
      <c r="E2386" t="s">
        <v>318</v>
      </c>
      <c r="F2386" t="s">
        <v>195</v>
      </c>
      <c r="G2386" t="s">
        <v>284</v>
      </c>
      <c r="H2386" t="s">
        <v>332</v>
      </c>
      <c r="I2386">
        <v>41.766666666666666</v>
      </c>
      <c r="J2386">
        <v>-50.233333333333334</v>
      </c>
      <c r="K2386">
        <f t="shared" si="357"/>
        <v>22</v>
      </c>
      <c r="L2386">
        <f t="shared" ref="L2386:L2449" si="358">YEAR(N2386)</f>
        <v>1985</v>
      </c>
      <c r="M2386" t="s">
        <v>6046</v>
      </c>
      <c r="N2386" s="153">
        <v>31294.666666666668</v>
      </c>
      <c r="O2386" s="153">
        <v>31294.708333333332</v>
      </c>
      <c r="P2386" s="153">
        <v>31294.895833333332</v>
      </c>
      <c r="Q2386" s="153">
        <v>31294.895833333332</v>
      </c>
      <c r="R2386" t="s">
        <v>332</v>
      </c>
      <c r="S2386" s="215">
        <f t="shared" si="354"/>
        <v>0.1875</v>
      </c>
      <c r="T2386" s="215">
        <f t="shared" si="355"/>
        <v>0.22916666666424135</v>
      </c>
      <c r="U2386">
        <f t="shared" si="356"/>
        <v>2.25</v>
      </c>
      <c r="V2386"/>
      <c r="W2386">
        <v>0</v>
      </c>
      <c r="X2386"/>
    </row>
    <row r="2387" spans="1:24" s="29" customFormat="1">
      <c r="A2387" t="s">
        <v>38</v>
      </c>
      <c r="B2387" t="s">
        <v>6047</v>
      </c>
      <c r="C2387" t="s">
        <v>320</v>
      </c>
      <c r="D2387" t="s">
        <v>182</v>
      </c>
      <c r="E2387" t="s">
        <v>318</v>
      </c>
      <c r="F2387" t="s">
        <v>195</v>
      </c>
      <c r="G2387" t="s">
        <v>284</v>
      </c>
      <c r="H2387" t="s">
        <v>332</v>
      </c>
      <c r="I2387">
        <v>41.766666666666666</v>
      </c>
      <c r="J2387">
        <v>-50.233333333333334</v>
      </c>
      <c r="K2387">
        <f t="shared" si="357"/>
        <v>22</v>
      </c>
      <c r="L2387">
        <f t="shared" si="358"/>
        <v>1985</v>
      </c>
      <c r="M2387" t="s">
        <v>6047</v>
      </c>
      <c r="N2387" s="153">
        <v>31293.667361111111</v>
      </c>
      <c r="O2387" s="153">
        <v>31293.71875</v>
      </c>
      <c r="P2387" s="153">
        <v>31294.0625</v>
      </c>
      <c r="Q2387" s="153">
        <v>31294.125</v>
      </c>
      <c r="R2387" t="s">
        <v>332</v>
      </c>
      <c r="S2387" s="215">
        <f t="shared" si="354"/>
        <v>0.34375</v>
      </c>
      <c r="T2387" s="215">
        <f t="shared" si="355"/>
        <v>0.45763888888905058</v>
      </c>
      <c r="U2387">
        <f t="shared" si="356"/>
        <v>4.125</v>
      </c>
      <c r="V2387"/>
      <c r="W2387">
        <v>0</v>
      </c>
      <c r="X2387"/>
    </row>
    <row r="2388" spans="1:24" s="29" customFormat="1">
      <c r="A2388" t="s">
        <v>38</v>
      </c>
      <c r="B2388" t="s">
        <v>6048</v>
      </c>
      <c r="C2388" t="s">
        <v>317</v>
      </c>
      <c r="D2388" t="s">
        <v>182</v>
      </c>
      <c r="E2388" t="s">
        <v>318</v>
      </c>
      <c r="F2388" t="s">
        <v>195</v>
      </c>
      <c r="G2388" t="s">
        <v>284</v>
      </c>
      <c r="H2388" t="s">
        <v>319</v>
      </c>
      <c r="I2388">
        <v>45</v>
      </c>
      <c r="J2388">
        <v>-45</v>
      </c>
      <c r="K2388">
        <f t="shared" si="357"/>
        <v>23</v>
      </c>
      <c r="L2388">
        <f t="shared" si="358"/>
        <v>1985</v>
      </c>
      <c r="M2388" t="s">
        <v>6048</v>
      </c>
      <c r="N2388" s="153">
        <v>31278.395833333332</v>
      </c>
      <c r="O2388" s="153">
        <v>31278.458333333332</v>
      </c>
      <c r="P2388" s="153">
        <v>31279.131944444445</v>
      </c>
      <c r="Q2388" s="153">
        <v>31279.1875</v>
      </c>
      <c r="R2388" t="s">
        <v>319</v>
      </c>
      <c r="S2388" s="215">
        <f t="shared" si="354"/>
        <v>0.67361111111313221</v>
      </c>
      <c r="T2388" s="215">
        <f t="shared" si="355"/>
        <v>0.79166666666787933</v>
      </c>
      <c r="U2388">
        <f t="shared" si="356"/>
        <v>8.0833333333575865</v>
      </c>
      <c r="V2388"/>
      <c r="W2388">
        <v>0</v>
      </c>
      <c r="X2388" t="s">
        <v>6049</v>
      </c>
    </row>
    <row r="2389" spans="1:24" s="29" customFormat="1">
      <c r="A2389" t="s">
        <v>38</v>
      </c>
      <c r="B2389" t="s">
        <v>6050</v>
      </c>
      <c r="C2389" t="s">
        <v>317</v>
      </c>
      <c r="D2389" t="s">
        <v>182</v>
      </c>
      <c r="E2389" t="s">
        <v>318</v>
      </c>
      <c r="F2389" t="s">
        <v>195</v>
      </c>
      <c r="G2389" t="s">
        <v>284</v>
      </c>
      <c r="H2389" t="s">
        <v>319</v>
      </c>
      <c r="I2389">
        <v>45</v>
      </c>
      <c r="J2389">
        <v>-45</v>
      </c>
      <c r="K2389">
        <f t="shared" si="357"/>
        <v>23</v>
      </c>
      <c r="L2389">
        <f t="shared" si="358"/>
        <v>1985</v>
      </c>
      <c r="M2389" t="s">
        <v>6050</v>
      </c>
      <c r="N2389" s="153">
        <v>31277.381944444445</v>
      </c>
      <c r="O2389" s="153">
        <v>31277.444444444445</v>
      </c>
      <c r="P2389" s="153">
        <v>31277.78125</v>
      </c>
      <c r="Q2389" s="153">
        <v>31277.84375</v>
      </c>
      <c r="R2389" t="s">
        <v>319</v>
      </c>
      <c r="S2389" s="215">
        <f t="shared" si="354"/>
        <v>0.33680555555474712</v>
      </c>
      <c r="T2389" s="215">
        <f t="shared" si="355"/>
        <v>0.46180555555474712</v>
      </c>
      <c r="U2389">
        <f t="shared" si="356"/>
        <v>4.0416666666569654</v>
      </c>
      <c r="V2389"/>
      <c r="W2389">
        <v>0</v>
      </c>
      <c r="X2389" t="s">
        <v>6049</v>
      </c>
    </row>
    <row r="2390" spans="1:24" s="29" customFormat="1">
      <c r="A2390" t="s">
        <v>38</v>
      </c>
      <c r="B2390" t="s">
        <v>6051</v>
      </c>
      <c r="C2390" t="s">
        <v>313</v>
      </c>
      <c r="D2390" t="s">
        <v>163</v>
      </c>
      <c r="E2390" t="s">
        <v>314</v>
      </c>
      <c r="F2390" t="s">
        <v>315</v>
      </c>
      <c r="G2390" t="s">
        <v>206</v>
      </c>
      <c r="H2390" t="s">
        <v>207</v>
      </c>
      <c r="I2390">
        <v>0.78333333333333333</v>
      </c>
      <c r="J2390">
        <v>-86.15</v>
      </c>
      <c r="K2390">
        <f t="shared" si="357"/>
        <v>16</v>
      </c>
      <c r="L2390">
        <f t="shared" si="358"/>
        <v>1985</v>
      </c>
      <c r="M2390" t="s">
        <v>6051</v>
      </c>
      <c r="N2390" s="153">
        <v>31122.09375</v>
      </c>
      <c r="O2390" s="153">
        <v>31122.131249999999</v>
      </c>
      <c r="P2390" s="153">
        <v>31122.18472222222</v>
      </c>
      <c r="Q2390" s="153">
        <v>31122.229166666668</v>
      </c>
      <c r="R2390" t="s">
        <v>6052</v>
      </c>
      <c r="S2390" s="215">
        <f t="shared" si="354"/>
        <v>5.3472222221898846E-2</v>
      </c>
      <c r="T2390" s="215">
        <f t="shared" si="355"/>
        <v>0.13541666666787933</v>
      </c>
      <c r="U2390">
        <f t="shared" si="356"/>
        <v>0.64166666666278616</v>
      </c>
      <c r="V2390"/>
      <c r="W2390">
        <v>0</v>
      </c>
      <c r="X2390" t="s">
        <v>6053</v>
      </c>
    </row>
    <row r="2391" spans="1:24" s="29" customFormat="1">
      <c r="A2391" t="s">
        <v>38</v>
      </c>
      <c r="B2391" t="s">
        <v>6054</v>
      </c>
      <c r="C2391" t="s">
        <v>313</v>
      </c>
      <c r="D2391" t="s">
        <v>163</v>
      </c>
      <c r="E2391" t="s">
        <v>314</v>
      </c>
      <c r="F2391" t="s">
        <v>315</v>
      </c>
      <c r="G2391" t="s">
        <v>206</v>
      </c>
      <c r="H2391" t="s">
        <v>207</v>
      </c>
      <c r="I2391">
        <v>0.78333333333333333</v>
      </c>
      <c r="J2391">
        <v>-86.15</v>
      </c>
      <c r="K2391">
        <f t="shared" si="357"/>
        <v>16</v>
      </c>
      <c r="L2391">
        <f t="shared" si="358"/>
        <v>1985</v>
      </c>
      <c r="M2391" t="s">
        <v>6054</v>
      </c>
      <c r="N2391" s="153">
        <v>31121.1</v>
      </c>
      <c r="O2391" s="153">
        <v>31121.135416666668</v>
      </c>
      <c r="P2391" s="153">
        <v>31121.219444444443</v>
      </c>
      <c r="Q2391" s="153">
        <v>31121.270833333332</v>
      </c>
      <c r="R2391" t="s">
        <v>6052</v>
      </c>
      <c r="S2391" s="215">
        <f t="shared" si="354"/>
        <v>8.4027777775190771E-2</v>
      </c>
      <c r="T2391" s="215">
        <f t="shared" si="355"/>
        <v>0.17083333333357587</v>
      </c>
      <c r="U2391">
        <f t="shared" si="356"/>
        <v>1.0083333333022892</v>
      </c>
      <c r="V2391"/>
      <c r="W2391">
        <v>0</v>
      </c>
      <c r="X2391" t="s">
        <v>6055</v>
      </c>
    </row>
    <row r="2392" spans="1:24" s="29" customFormat="1">
      <c r="A2392" t="s">
        <v>38</v>
      </c>
      <c r="B2392" t="s">
        <v>6056</v>
      </c>
      <c r="C2392" t="s">
        <v>313</v>
      </c>
      <c r="D2392" t="s">
        <v>163</v>
      </c>
      <c r="E2392" t="s">
        <v>314</v>
      </c>
      <c r="F2392" t="s">
        <v>315</v>
      </c>
      <c r="G2392" t="s">
        <v>206</v>
      </c>
      <c r="H2392" t="s">
        <v>207</v>
      </c>
      <c r="I2392">
        <v>0.78333333333333333</v>
      </c>
      <c r="J2392">
        <v>-86.15</v>
      </c>
      <c r="K2392">
        <f t="shared" si="357"/>
        <v>16</v>
      </c>
      <c r="L2392">
        <f t="shared" si="358"/>
        <v>1985</v>
      </c>
      <c r="M2392" t="s">
        <v>6056</v>
      </c>
      <c r="N2392" s="153">
        <v>31120.09652777778</v>
      </c>
      <c r="O2392" s="153">
        <v>31120.134722222221</v>
      </c>
      <c r="P2392" s="153">
        <v>31120.47013888889</v>
      </c>
      <c r="Q2392" s="153">
        <v>31120.520833333332</v>
      </c>
      <c r="R2392" t="s">
        <v>6052</v>
      </c>
      <c r="S2392" s="215">
        <f t="shared" si="354"/>
        <v>0.33541666666860692</v>
      </c>
      <c r="T2392" s="215">
        <f t="shared" si="355"/>
        <v>0.42430555555256433</v>
      </c>
      <c r="U2392">
        <f t="shared" si="356"/>
        <v>4.0250000000232831</v>
      </c>
      <c r="V2392"/>
      <c r="W2392">
        <v>0</v>
      </c>
      <c r="X2392" t="s">
        <v>6057</v>
      </c>
    </row>
    <row r="2393" spans="1:24" s="29" customFormat="1">
      <c r="A2393" t="s">
        <v>38</v>
      </c>
      <c r="B2393" t="s">
        <v>6058</v>
      </c>
      <c r="C2393" t="s">
        <v>313</v>
      </c>
      <c r="D2393" t="s">
        <v>163</v>
      </c>
      <c r="E2393" t="s">
        <v>314</v>
      </c>
      <c r="F2393" t="s">
        <v>315</v>
      </c>
      <c r="G2393" t="s">
        <v>206</v>
      </c>
      <c r="H2393" t="s">
        <v>207</v>
      </c>
      <c r="I2393">
        <v>0.78333333333333333</v>
      </c>
      <c r="J2393">
        <v>-86.15</v>
      </c>
      <c r="K2393">
        <f t="shared" si="357"/>
        <v>16</v>
      </c>
      <c r="L2393">
        <f t="shared" si="358"/>
        <v>1985</v>
      </c>
      <c r="M2393" t="s">
        <v>6058</v>
      </c>
      <c r="N2393" s="153">
        <v>31118.169444444444</v>
      </c>
      <c r="O2393" s="153">
        <v>31118.210416666665</v>
      </c>
      <c r="P2393" s="153">
        <v>31118.416666666668</v>
      </c>
      <c r="Q2393" s="153">
        <v>31118.458333333332</v>
      </c>
      <c r="R2393" t="s">
        <v>6052</v>
      </c>
      <c r="S2393" s="215">
        <f t="shared" si="354"/>
        <v>0.20625000000291038</v>
      </c>
      <c r="T2393" s="215">
        <f t="shared" si="355"/>
        <v>0.28888888888832298</v>
      </c>
      <c r="U2393">
        <f t="shared" si="356"/>
        <v>2.4750000000349246</v>
      </c>
      <c r="V2393"/>
      <c r="W2393">
        <v>0</v>
      </c>
      <c r="X2393" t="s">
        <v>6059</v>
      </c>
    </row>
    <row r="2394" spans="1:24" s="29" customFormat="1">
      <c r="A2394" t="s">
        <v>38</v>
      </c>
      <c r="B2394" t="s">
        <v>6060</v>
      </c>
      <c r="C2394" t="s">
        <v>313</v>
      </c>
      <c r="D2394" t="s">
        <v>163</v>
      </c>
      <c r="E2394" t="s">
        <v>314</v>
      </c>
      <c r="F2394" t="s">
        <v>315</v>
      </c>
      <c r="G2394" t="s">
        <v>206</v>
      </c>
      <c r="H2394" t="s">
        <v>207</v>
      </c>
      <c r="I2394">
        <v>0.78333333333333333</v>
      </c>
      <c r="J2394">
        <v>-86.15</v>
      </c>
      <c r="K2394">
        <f t="shared" si="357"/>
        <v>16</v>
      </c>
      <c r="L2394">
        <f t="shared" si="358"/>
        <v>1985</v>
      </c>
      <c r="M2394" t="s">
        <v>6060</v>
      </c>
      <c r="N2394" s="153">
        <v>31117.082638888889</v>
      </c>
      <c r="O2394" s="153">
        <v>31117.117361111112</v>
      </c>
      <c r="P2394" s="153">
        <v>31117.341666666667</v>
      </c>
      <c r="Q2394" s="153">
        <v>31117.383333333335</v>
      </c>
      <c r="R2394" t="s">
        <v>6052</v>
      </c>
      <c r="S2394" s="215">
        <f t="shared" si="354"/>
        <v>0.22430555555547471</v>
      </c>
      <c r="T2394" s="215">
        <f t="shared" si="355"/>
        <v>0.30069444444598048</v>
      </c>
      <c r="U2394">
        <f t="shared" si="356"/>
        <v>2.6916666666656965</v>
      </c>
      <c r="V2394"/>
      <c r="W2394">
        <v>0</v>
      </c>
      <c r="X2394" t="s">
        <v>6059</v>
      </c>
    </row>
    <row r="2395" spans="1:24" s="29" customFormat="1">
      <c r="A2395" t="s">
        <v>38</v>
      </c>
      <c r="B2395" t="s">
        <v>6061</v>
      </c>
      <c r="C2395" t="s">
        <v>313</v>
      </c>
      <c r="D2395" t="s">
        <v>163</v>
      </c>
      <c r="E2395" t="s">
        <v>314</v>
      </c>
      <c r="F2395" t="s">
        <v>315</v>
      </c>
      <c r="G2395" t="s">
        <v>206</v>
      </c>
      <c r="H2395" t="s">
        <v>207</v>
      </c>
      <c r="I2395">
        <v>0.78333333333333333</v>
      </c>
      <c r="J2395">
        <v>-86.15</v>
      </c>
      <c r="K2395">
        <f t="shared" si="357"/>
        <v>16</v>
      </c>
      <c r="L2395">
        <f t="shared" si="358"/>
        <v>1985</v>
      </c>
      <c r="M2395" t="s">
        <v>6061</v>
      </c>
      <c r="N2395" s="153">
        <v>31116.091666666667</v>
      </c>
      <c r="O2395" s="153">
        <v>31116.133333333335</v>
      </c>
      <c r="P2395" s="153">
        <v>31116.504166666666</v>
      </c>
      <c r="Q2395" s="153">
        <v>31116.541666666668</v>
      </c>
      <c r="R2395" t="s">
        <v>6052</v>
      </c>
      <c r="S2395" s="215">
        <f t="shared" si="354"/>
        <v>0.37083333333066548</v>
      </c>
      <c r="T2395" s="215">
        <f t="shared" si="355"/>
        <v>0.4500000000007276</v>
      </c>
      <c r="U2395">
        <f t="shared" si="356"/>
        <v>4.4499999999679858</v>
      </c>
      <c r="V2395"/>
      <c r="W2395">
        <v>0</v>
      </c>
      <c r="X2395" t="s">
        <v>6062</v>
      </c>
    </row>
    <row r="2396" spans="1:24" s="29" customFormat="1">
      <c r="A2396" t="s">
        <v>38</v>
      </c>
      <c r="B2396" t="s">
        <v>6063</v>
      </c>
      <c r="C2396" t="s">
        <v>313</v>
      </c>
      <c r="D2396" t="s">
        <v>163</v>
      </c>
      <c r="E2396" t="s">
        <v>314</v>
      </c>
      <c r="F2396" t="s">
        <v>315</v>
      </c>
      <c r="G2396" t="s">
        <v>206</v>
      </c>
      <c r="H2396" t="s">
        <v>207</v>
      </c>
      <c r="I2396">
        <v>0.78333333333333333</v>
      </c>
      <c r="J2396">
        <v>-86.15</v>
      </c>
      <c r="K2396">
        <f t="shared" si="357"/>
        <v>16</v>
      </c>
      <c r="L2396">
        <f t="shared" si="358"/>
        <v>1985</v>
      </c>
      <c r="M2396" t="s">
        <v>6063</v>
      </c>
      <c r="N2396" s="153">
        <v>31115.091666666667</v>
      </c>
      <c r="O2396" s="153">
        <v>31115.127083333333</v>
      </c>
      <c r="P2396" s="153">
        <v>31115.504166666666</v>
      </c>
      <c r="Q2396" s="153">
        <v>31115.541666666668</v>
      </c>
      <c r="R2396" t="s">
        <v>6052</v>
      </c>
      <c r="S2396" s="215">
        <f t="shared" si="354"/>
        <v>0.37708333333284827</v>
      </c>
      <c r="T2396" s="215">
        <f t="shared" si="355"/>
        <v>0.4500000000007276</v>
      </c>
      <c r="U2396">
        <f t="shared" si="356"/>
        <v>4.5249999999941792</v>
      </c>
      <c r="V2396"/>
      <c r="W2396">
        <v>0</v>
      </c>
      <c r="X2396" t="s">
        <v>6062</v>
      </c>
    </row>
    <row r="2397" spans="1:24" s="29" customFormat="1">
      <c r="A2397" t="s">
        <v>38</v>
      </c>
      <c r="B2397" t="s">
        <v>6064</v>
      </c>
      <c r="C2397" t="s">
        <v>313</v>
      </c>
      <c r="D2397" t="s">
        <v>163</v>
      </c>
      <c r="E2397" t="s">
        <v>314</v>
      </c>
      <c r="F2397" t="s">
        <v>315</v>
      </c>
      <c r="G2397" t="s">
        <v>206</v>
      </c>
      <c r="H2397" t="s">
        <v>207</v>
      </c>
      <c r="I2397">
        <v>0.78333333333333333</v>
      </c>
      <c r="J2397">
        <v>-86.15</v>
      </c>
      <c r="K2397">
        <f t="shared" si="357"/>
        <v>16</v>
      </c>
      <c r="L2397">
        <f t="shared" si="358"/>
        <v>1985</v>
      </c>
      <c r="M2397" t="s">
        <v>6064</v>
      </c>
      <c r="N2397" s="153">
        <v>31114.200694444444</v>
      </c>
      <c r="O2397" s="153">
        <v>31114.238194444446</v>
      </c>
      <c r="P2397" s="153">
        <v>31114.502083333333</v>
      </c>
      <c r="Q2397" s="153">
        <v>31114.534722222223</v>
      </c>
      <c r="R2397" t="s">
        <v>6052</v>
      </c>
      <c r="S2397" s="215">
        <f t="shared" si="354"/>
        <v>0.26388888888686779</v>
      </c>
      <c r="T2397" s="215">
        <f t="shared" si="355"/>
        <v>0.33402777777882875</v>
      </c>
      <c r="U2397">
        <f t="shared" si="356"/>
        <v>3.1666666666424135</v>
      </c>
      <c r="V2397"/>
      <c r="W2397">
        <v>0</v>
      </c>
      <c r="X2397" t="s">
        <v>6065</v>
      </c>
    </row>
    <row r="2398" spans="1:24" s="29" customFormat="1">
      <c r="A2398" t="s">
        <v>38</v>
      </c>
      <c r="B2398" t="s">
        <v>6066</v>
      </c>
      <c r="C2398" t="s">
        <v>313</v>
      </c>
      <c r="D2398" t="s">
        <v>163</v>
      </c>
      <c r="E2398" t="s">
        <v>314</v>
      </c>
      <c r="F2398" t="s">
        <v>315</v>
      </c>
      <c r="G2398" t="s">
        <v>206</v>
      </c>
      <c r="H2398" t="s">
        <v>207</v>
      </c>
      <c r="I2398">
        <v>0.78333333333333333</v>
      </c>
      <c r="J2398">
        <v>-86.15</v>
      </c>
      <c r="K2398">
        <f t="shared" si="357"/>
        <v>16</v>
      </c>
      <c r="L2398">
        <f t="shared" si="358"/>
        <v>1985</v>
      </c>
      <c r="M2398" t="s">
        <v>6066</v>
      </c>
      <c r="N2398" s="153">
        <v>31113.112499999999</v>
      </c>
      <c r="O2398" s="153">
        <v>31113.155555555557</v>
      </c>
      <c r="P2398" s="153">
        <v>31113.5</v>
      </c>
      <c r="Q2398" s="153">
        <v>31113.53125</v>
      </c>
      <c r="R2398" t="s">
        <v>6052</v>
      </c>
      <c r="S2398" s="215">
        <f t="shared" si="354"/>
        <v>0.3444444444430701</v>
      </c>
      <c r="T2398" s="215">
        <f t="shared" si="355"/>
        <v>0.4187500000007276</v>
      </c>
      <c r="U2398">
        <f t="shared" si="356"/>
        <v>4.1333333333168412</v>
      </c>
      <c r="V2398"/>
      <c r="W2398">
        <v>0</v>
      </c>
      <c r="X2398" t="s">
        <v>6067</v>
      </c>
    </row>
    <row r="2399" spans="1:24" s="29" customFormat="1">
      <c r="A2399" t="s">
        <v>38</v>
      </c>
      <c r="B2399" t="s">
        <v>6068</v>
      </c>
      <c r="C2399" t="s">
        <v>313</v>
      </c>
      <c r="D2399" t="s">
        <v>163</v>
      </c>
      <c r="E2399" t="s">
        <v>314</v>
      </c>
      <c r="F2399" t="s">
        <v>315</v>
      </c>
      <c r="G2399" t="s">
        <v>206</v>
      </c>
      <c r="H2399" t="s">
        <v>207</v>
      </c>
      <c r="I2399">
        <v>0.78333333333333333</v>
      </c>
      <c r="J2399">
        <v>-86.15</v>
      </c>
      <c r="K2399">
        <f t="shared" ref="K2399:K2430" si="359">INT(((180 + J2399)/6) + 1)</f>
        <v>16</v>
      </c>
      <c r="L2399">
        <f t="shared" si="358"/>
        <v>1985</v>
      </c>
      <c r="M2399" t="s">
        <v>6068</v>
      </c>
      <c r="N2399" s="153">
        <v>31111.084027777779</v>
      </c>
      <c r="O2399" s="153">
        <v>31111.120138888888</v>
      </c>
      <c r="P2399" s="153">
        <v>31111.514583333334</v>
      </c>
      <c r="Q2399" s="153">
        <v>31111.552083333332</v>
      </c>
      <c r="R2399" t="s">
        <v>6052</v>
      </c>
      <c r="S2399" s="215">
        <f t="shared" ref="S2399:S2462" si="360">(P2399 - O2399)</f>
        <v>0.39444444444598048</v>
      </c>
      <c r="T2399" s="215">
        <f t="shared" ref="T2399:T2462" si="361">(Q2399 - N2399)</f>
        <v>0.46805555555329192</v>
      </c>
      <c r="U2399">
        <f t="shared" si="356"/>
        <v>4.7333333333517658</v>
      </c>
      <c r="V2399"/>
      <c r="W2399">
        <v>0</v>
      </c>
      <c r="X2399" t="s">
        <v>6062</v>
      </c>
    </row>
    <row r="2400" spans="1:24" s="29" customFormat="1">
      <c r="A2400" t="s">
        <v>38</v>
      </c>
      <c r="B2400" t="s">
        <v>6069</v>
      </c>
      <c r="C2400" t="s">
        <v>313</v>
      </c>
      <c r="D2400" t="s">
        <v>163</v>
      </c>
      <c r="E2400" t="s">
        <v>314</v>
      </c>
      <c r="F2400" t="s">
        <v>315</v>
      </c>
      <c r="G2400" t="s">
        <v>206</v>
      </c>
      <c r="H2400" t="s">
        <v>207</v>
      </c>
      <c r="I2400">
        <v>0.78333333333333333</v>
      </c>
      <c r="J2400">
        <v>-86.15</v>
      </c>
      <c r="K2400">
        <f t="shared" si="359"/>
        <v>16</v>
      </c>
      <c r="L2400">
        <f t="shared" si="358"/>
        <v>1985</v>
      </c>
      <c r="M2400" t="s">
        <v>6069</v>
      </c>
      <c r="N2400" s="153">
        <v>31110.334027777779</v>
      </c>
      <c r="O2400" s="153">
        <v>31110.375</v>
      </c>
      <c r="P2400" s="153">
        <v>31110.522222222222</v>
      </c>
      <c r="Q2400" s="153">
        <v>31110.555555555555</v>
      </c>
      <c r="R2400" t="s">
        <v>6052</v>
      </c>
      <c r="S2400" s="215">
        <f t="shared" si="360"/>
        <v>0.14722222222189885</v>
      </c>
      <c r="T2400" s="215">
        <f t="shared" si="361"/>
        <v>0.22152777777591837</v>
      </c>
      <c r="U2400">
        <f t="shared" si="356"/>
        <v>1.7666666666627862</v>
      </c>
      <c r="V2400"/>
      <c r="W2400">
        <v>0</v>
      </c>
      <c r="X2400" t="s">
        <v>6070</v>
      </c>
    </row>
    <row r="2401" spans="1:24" s="29" customFormat="1">
      <c r="A2401" t="s">
        <v>38</v>
      </c>
      <c r="B2401" t="s">
        <v>6071</v>
      </c>
      <c r="C2401" t="s">
        <v>313</v>
      </c>
      <c r="D2401" t="s">
        <v>163</v>
      </c>
      <c r="E2401" t="s">
        <v>314</v>
      </c>
      <c r="F2401" t="s">
        <v>315</v>
      </c>
      <c r="G2401" t="s">
        <v>206</v>
      </c>
      <c r="H2401" t="s">
        <v>207</v>
      </c>
      <c r="I2401">
        <v>0.78333333333333333</v>
      </c>
      <c r="J2401">
        <v>-86.15</v>
      </c>
      <c r="K2401">
        <f t="shared" si="359"/>
        <v>16</v>
      </c>
      <c r="L2401">
        <f t="shared" si="358"/>
        <v>1985</v>
      </c>
      <c r="M2401" t="s">
        <v>6071</v>
      </c>
      <c r="N2401" s="153">
        <v>31108.160416666666</v>
      </c>
      <c r="O2401" s="153">
        <v>31108.22013888889</v>
      </c>
      <c r="P2401" s="153">
        <v>31108.5</v>
      </c>
      <c r="Q2401" s="153">
        <v>31108.536111111112</v>
      </c>
      <c r="R2401" t="s">
        <v>6052</v>
      </c>
      <c r="S2401" s="215">
        <f t="shared" si="360"/>
        <v>0.27986111111022183</v>
      </c>
      <c r="T2401" s="215">
        <f t="shared" si="361"/>
        <v>0.37569444444670808</v>
      </c>
      <c r="U2401">
        <f t="shared" si="356"/>
        <v>3.3583333333226619</v>
      </c>
      <c r="V2401"/>
      <c r="W2401">
        <v>0</v>
      </c>
      <c r="X2401" t="s">
        <v>6062</v>
      </c>
    </row>
    <row r="2402" spans="1:24" s="29" customFormat="1">
      <c r="A2402" t="s">
        <v>38</v>
      </c>
      <c r="B2402" t="s">
        <v>6072</v>
      </c>
      <c r="C2402" t="s">
        <v>311</v>
      </c>
      <c r="D2402" t="s">
        <v>182</v>
      </c>
      <c r="E2402" t="s">
        <v>312</v>
      </c>
      <c r="F2402" t="s">
        <v>195</v>
      </c>
      <c r="G2402" t="s">
        <v>265</v>
      </c>
      <c r="H2402" t="s">
        <v>285</v>
      </c>
      <c r="I2402">
        <v>0</v>
      </c>
      <c r="J2402">
        <v>0</v>
      </c>
      <c r="K2402">
        <f t="shared" si="359"/>
        <v>31</v>
      </c>
      <c r="L2402">
        <f t="shared" si="358"/>
        <v>1984</v>
      </c>
      <c r="M2402" t="s">
        <v>6072</v>
      </c>
      <c r="N2402" s="153">
        <v>30947.722222222223</v>
      </c>
      <c r="O2402" s="153">
        <v>30947.756944444445</v>
      </c>
      <c r="P2402" s="153">
        <v>30947.783333333333</v>
      </c>
      <c r="Q2402" s="153">
        <v>30947.833333333332</v>
      </c>
      <c r="R2402" t="s">
        <v>311</v>
      </c>
      <c r="S2402" s="215">
        <f t="shared" si="360"/>
        <v>2.6388888887595385E-2</v>
      </c>
      <c r="T2402" s="215">
        <f t="shared" si="361"/>
        <v>0.11111111110949423</v>
      </c>
      <c r="U2402">
        <f t="shared" ref="U2402:U2465" si="362">((VALUE(S2402)) * 24) * 0.5</f>
        <v>0.31666666665114462</v>
      </c>
      <c r="V2402"/>
      <c r="W2402">
        <v>0</v>
      </c>
      <c r="X2402" t="s">
        <v>6073</v>
      </c>
    </row>
    <row r="2403" spans="1:24" s="29" customFormat="1">
      <c r="A2403" t="s">
        <v>38</v>
      </c>
      <c r="B2403" t="s">
        <v>6074</v>
      </c>
      <c r="C2403" t="s">
        <v>311</v>
      </c>
      <c r="D2403" t="s">
        <v>182</v>
      </c>
      <c r="E2403" t="s">
        <v>312</v>
      </c>
      <c r="F2403" t="s">
        <v>195</v>
      </c>
      <c r="G2403" t="s">
        <v>265</v>
      </c>
      <c r="H2403" t="s">
        <v>285</v>
      </c>
      <c r="I2403">
        <v>0</v>
      </c>
      <c r="J2403">
        <v>0</v>
      </c>
      <c r="K2403">
        <f t="shared" si="359"/>
        <v>31</v>
      </c>
      <c r="L2403">
        <f t="shared" si="358"/>
        <v>1984</v>
      </c>
      <c r="M2403" t="s">
        <v>6074</v>
      </c>
      <c r="N2403" s="153">
        <v>30947.135416666668</v>
      </c>
      <c r="O2403" s="153">
        <v>30947.1875</v>
      </c>
      <c r="P2403" s="153">
        <v>30947.582638888889</v>
      </c>
      <c r="Q2403" s="153">
        <v>30947.645833333332</v>
      </c>
      <c r="R2403" t="s">
        <v>311</v>
      </c>
      <c r="S2403" s="215">
        <f t="shared" si="360"/>
        <v>0.39513888888905058</v>
      </c>
      <c r="T2403" s="215">
        <f t="shared" si="361"/>
        <v>0.51041666666424135</v>
      </c>
      <c r="U2403">
        <f t="shared" si="362"/>
        <v>4.7416666666686069</v>
      </c>
      <c r="V2403"/>
      <c r="W2403">
        <v>0</v>
      </c>
      <c r="X2403" t="s">
        <v>6073</v>
      </c>
    </row>
    <row r="2404" spans="1:24" s="29" customFormat="1">
      <c r="A2404" t="s">
        <v>38</v>
      </c>
      <c r="B2404" t="s">
        <v>6075</v>
      </c>
      <c r="C2404" t="s">
        <v>311</v>
      </c>
      <c r="D2404" t="s">
        <v>182</v>
      </c>
      <c r="E2404" t="s">
        <v>312</v>
      </c>
      <c r="F2404" t="s">
        <v>195</v>
      </c>
      <c r="G2404" t="s">
        <v>265</v>
      </c>
      <c r="H2404" t="s">
        <v>285</v>
      </c>
      <c r="I2404">
        <v>0</v>
      </c>
      <c r="J2404">
        <v>0</v>
      </c>
      <c r="K2404">
        <f t="shared" si="359"/>
        <v>31</v>
      </c>
      <c r="L2404">
        <f t="shared" si="358"/>
        <v>1984</v>
      </c>
      <c r="M2404" t="s">
        <v>6075</v>
      </c>
      <c r="N2404" s="153">
        <v>30945.708333333332</v>
      </c>
      <c r="O2404" s="153">
        <v>30945.744444444445</v>
      </c>
      <c r="P2404" s="153">
        <v>30946.027083333334</v>
      </c>
      <c r="Q2404" s="153">
        <v>30946.0625</v>
      </c>
      <c r="R2404" t="s">
        <v>311</v>
      </c>
      <c r="S2404" s="215">
        <f t="shared" si="360"/>
        <v>0.28263888888977817</v>
      </c>
      <c r="T2404" s="215">
        <f t="shared" si="361"/>
        <v>0.35416666666787933</v>
      </c>
      <c r="U2404">
        <f t="shared" si="362"/>
        <v>3.3916666666773381</v>
      </c>
      <c r="V2404"/>
      <c r="W2404">
        <v>0</v>
      </c>
      <c r="X2404" t="s">
        <v>6073</v>
      </c>
    </row>
    <row r="2405" spans="1:24" s="29" customFormat="1">
      <c r="A2405" t="s">
        <v>38</v>
      </c>
      <c r="B2405" t="s">
        <v>6076</v>
      </c>
      <c r="C2405" t="s">
        <v>311</v>
      </c>
      <c r="D2405" t="s">
        <v>182</v>
      </c>
      <c r="E2405" t="s">
        <v>312</v>
      </c>
      <c r="F2405" t="s">
        <v>195</v>
      </c>
      <c r="G2405" t="s">
        <v>265</v>
      </c>
      <c r="H2405" t="s">
        <v>285</v>
      </c>
      <c r="I2405">
        <v>0</v>
      </c>
      <c r="J2405">
        <v>0</v>
      </c>
      <c r="K2405">
        <f t="shared" si="359"/>
        <v>31</v>
      </c>
      <c r="L2405">
        <f t="shared" si="358"/>
        <v>1984</v>
      </c>
      <c r="M2405" t="s">
        <v>6076</v>
      </c>
      <c r="N2405" s="153">
        <v>30943.708333333332</v>
      </c>
      <c r="O2405" s="153">
        <v>30943.754166666666</v>
      </c>
      <c r="P2405" s="153">
        <v>30944.458333333332</v>
      </c>
      <c r="Q2405" s="153">
        <v>30944.520833333332</v>
      </c>
      <c r="R2405" t="s">
        <v>311</v>
      </c>
      <c r="S2405" s="215">
        <f t="shared" si="360"/>
        <v>0.70416666666642413</v>
      </c>
      <c r="T2405" s="215">
        <f t="shared" si="361"/>
        <v>0.8125</v>
      </c>
      <c r="U2405">
        <f t="shared" si="362"/>
        <v>8.4499999999970896</v>
      </c>
      <c r="V2405"/>
      <c r="W2405">
        <v>0</v>
      </c>
      <c r="X2405" t="s">
        <v>6073</v>
      </c>
    </row>
    <row r="2406" spans="1:24" s="29" customFormat="1">
      <c r="A2406" t="s">
        <v>38</v>
      </c>
      <c r="B2406" t="s">
        <v>6077</v>
      </c>
      <c r="C2406" t="s">
        <v>311</v>
      </c>
      <c r="D2406" t="s">
        <v>182</v>
      </c>
      <c r="E2406" t="s">
        <v>312</v>
      </c>
      <c r="F2406" t="s">
        <v>195</v>
      </c>
      <c r="G2406" t="s">
        <v>265</v>
      </c>
      <c r="H2406" t="s">
        <v>285</v>
      </c>
      <c r="I2406">
        <v>0</v>
      </c>
      <c r="J2406">
        <v>0</v>
      </c>
      <c r="K2406">
        <f t="shared" si="359"/>
        <v>31</v>
      </c>
      <c r="L2406">
        <f t="shared" si="358"/>
        <v>1984</v>
      </c>
      <c r="M2406" t="s">
        <v>6077</v>
      </c>
      <c r="N2406" s="153">
        <v>30941.993055555555</v>
      </c>
      <c r="O2406" s="153">
        <v>30942.074305555554</v>
      </c>
      <c r="P2406" s="153">
        <v>30942.500694444443</v>
      </c>
      <c r="Q2406" s="153">
        <v>30942.541666666668</v>
      </c>
      <c r="R2406" t="s">
        <v>311</v>
      </c>
      <c r="S2406" s="215">
        <f t="shared" si="360"/>
        <v>0.42638888888905058</v>
      </c>
      <c r="T2406" s="215">
        <f t="shared" si="361"/>
        <v>0.54861111111313221</v>
      </c>
      <c r="U2406">
        <f t="shared" si="362"/>
        <v>5.1166666666686069</v>
      </c>
      <c r="V2406"/>
      <c r="W2406">
        <v>0</v>
      </c>
      <c r="X2406" t="s">
        <v>6078</v>
      </c>
    </row>
    <row r="2407" spans="1:24" s="29" customFormat="1">
      <c r="A2407" t="s">
        <v>38</v>
      </c>
      <c r="B2407" t="s">
        <v>6079</v>
      </c>
      <c r="C2407" t="s">
        <v>305</v>
      </c>
      <c r="D2407" t="s">
        <v>163</v>
      </c>
      <c r="E2407" t="s">
        <v>306</v>
      </c>
      <c r="F2407" t="s">
        <v>307</v>
      </c>
      <c r="G2407" t="s">
        <v>206</v>
      </c>
      <c r="H2407" t="s">
        <v>308</v>
      </c>
      <c r="I2407">
        <v>12.75</v>
      </c>
      <c r="J2407">
        <v>-102.75</v>
      </c>
      <c r="K2407">
        <f t="shared" si="359"/>
        <v>13</v>
      </c>
      <c r="L2407">
        <f t="shared" si="358"/>
        <v>1984</v>
      </c>
      <c r="M2407" t="s">
        <v>6079</v>
      </c>
      <c r="N2407" s="153">
        <v>30850.064583333333</v>
      </c>
      <c r="O2407" s="153">
        <v>30850.104166666668</v>
      </c>
      <c r="P2407" s="153">
        <v>30850.507638888888</v>
      </c>
      <c r="Q2407" s="153">
        <v>30850.5625</v>
      </c>
      <c r="R2407" t="s">
        <v>6080</v>
      </c>
      <c r="S2407" s="215">
        <f t="shared" si="360"/>
        <v>0.40347222222044365</v>
      </c>
      <c r="T2407" s="215">
        <f t="shared" si="361"/>
        <v>0.49791666666715173</v>
      </c>
      <c r="U2407">
        <f t="shared" si="362"/>
        <v>4.8416666666453239</v>
      </c>
      <c r="V2407"/>
      <c r="W2407">
        <v>0</v>
      </c>
      <c r="X2407" t="s">
        <v>6081</v>
      </c>
    </row>
    <row r="2408" spans="1:24" s="29" customFormat="1">
      <c r="A2408" t="s">
        <v>38</v>
      </c>
      <c r="B2408" t="s">
        <v>6082</v>
      </c>
      <c r="C2408" t="s">
        <v>305</v>
      </c>
      <c r="D2408" t="s">
        <v>163</v>
      </c>
      <c r="E2408" t="s">
        <v>306</v>
      </c>
      <c r="F2408" t="s">
        <v>307</v>
      </c>
      <c r="G2408" t="s">
        <v>206</v>
      </c>
      <c r="H2408" t="s">
        <v>308</v>
      </c>
      <c r="I2408">
        <v>12.75</v>
      </c>
      <c r="J2408">
        <v>-102.75</v>
      </c>
      <c r="K2408">
        <f t="shared" si="359"/>
        <v>13</v>
      </c>
      <c r="L2408">
        <f t="shared" si="358"/>
        <v>1984</v>
      </c>
      <c r="M2408" t="s">
        <v>6082</v>
      </c>
      <c r="N2408" s="153">
        <v>30848.12638888889</v>
      </c>
      <c r="O2408" s="153">
        <v>30848.15625</v>
      </c>
      <c r="P2408" s="153">
        <v>30848.445833333335</v>
      </c>
      <c r="Q2408" s="153">
        <v>30848.479166666668</v>
      </c>
      <c r="R2408" t="s">
        <v>6080</v>
      </c>
      <c r="S2408" s="215">
        <f t="shared" si="360"/>
        <v>0.28958333333503106</v>
      </c>
      <c r="T2408" s="215">
        <f t="shared" si="361"/>
        <v>0.35277777777810115</v>
      </c>
      <c r="U2408">
        <f t="shared" si="362"/>
        <v>3.4750000000203727</v>
      </c>
      <c r="V2408"/>
      <c r="W2408">
        <v>0</v>
      </c>
      <c r="X2408" t="s">
        <v>6081</v>
      </c>
    </row>
    <row r="2409" spans="1:24" s="29" customFormat="1">
      <c r="A2409" t="s">
        <v>38</v>
      </c>
      <c r="B2409" t="s">
        <v>6083</v>
      </c>
      <c r="C2409" t="s">
        <v>305</v>
      </c>
      <c r="D2409" t="s">
        <v>163</v>
      </c>
      <c r="E2409" t="s">
        <v>306</v>
      </c>
      <c r="F2409" t="s">
        <v>307</v>
      </c>
      <c r="G2409" t="s">
        <v>206</v>
      </c>
      <c r="H2409" t="s">
        <v>308</v>
      </c>
      <c r="I2409">
        <v>12.75</v>
      </c>
      <c r="J2409">
        <v>-102.75</v>
      </c>
      <c r="K2409">
        <f t="shared" si="359"/>
        <v>13</v>
      </c>
      <c r="L2409">
        <f t="shared" si="358"/>
        <v>1984</v>
      </c>
      <c r="M2409" t="s">
        <v>6083</v>
      </c>
      <c r="N2409" s="153">
        <v>30847.083333333332</v>
      </c>
      <c r="O2409" s="153">
        <v>30847.131944444445</v>
      </c>
      <c r="P2409" s="153">
        <v>30847.194444444445</v>
      </c>
      <c r="Q2409" s="153">
        <v>30847.25</v>
      </c>
      <c r="R2409" t="s">
        <v>6080</v>
      </c>
      <c r="S2409" s="215">
        <f t="shared" si="360"/>
        <v>6.25E-2</v>
      </c>
      <c r="T2409" s="215">
        <f t="shared" si="361"/>
        <v>0.16666666666787933</v>
      </c>
      <c r="U2409">
        <f t="shared" si="362"/>
        <v>0.75</v>
      </c>
      <c r="V2409"/>
      <c r="W2409">
        <v>0</v>
      </c>
      <c r="X2409" t="s">
        <v>6081</v>
      </c>
    </row>
    <row r="2410" spans="1:24" s="29" customFormat="1">
      <c r="A2410" t="s">
        <v>38</v>
      </c>
      <c r="B2410" t="s">
        <v>6084</v>
      </c>
      <c r="C2410" t="s">
        <v>305</v>
      </c>
      <c r="D2410" t="s">
        <v>163</v>
      </c>
      <c r="E2410" t="s">
        <v>306</v>
      </c>
      <c r="F2410" t="s">
        <v>307</v>
      </c>
      <c r="G2410" t="s">
        <v>206</v>
      </c>
      <c r="H2410" t="s">
        <v>308</v>
      </c>
      <c r="I2410">
        <v>12.75</v>
      </c>
      <c r="J2410">
        <v>-102.75</v>
      </c>
      <c r="K2410">
        <f t="shared" si="359"/>
        <v>13</v>
      </c>
      <c r="L2410">
        <f t="shared" si="358"/>
        <v>1984</v>
      </c>
      <c r="M2410" t="s">
        <v>6084</v>
      </c>
      <c r="N2410" s="153">
        <v>30846.116666666665</v>
      </c>
      <c r="O2410" s="153">
        <v>30846.144444444446</v>
      </c>
      <c r="P2410" s="153">
        <v>30846.500694444443</v>
      </c>
      <c r="Q2410" s="153">
        <v>30846.5625</v>
      </c>
      <c r="R2410" t="s">
        <v>6080</v>
      </c>
      <c r="S2410" s="215">
        <f t="shared" si="360"/>
        <v>0.35624999999708962</v>
      </c>
      <c r="T2410" s="215">
        <f t="shared" si="361"/>
        <v>0.44583333333503106</v>
      </c>
      <c r="U2410">
        <f t="shared" si="362"/>
        <v>4.2749999999650754</v>
      </c>
      <c r="V2410"/>
      <c r="W2410">
        <v>0</v>
      </c>
      <c r="X2410" t="s">
        <v>6081</v>
      </c>
    </row>
    <row r="2411" spans="1:24" s="29" customFormat="1">
      <c r="A2411" t="s">
        <v>38</v>
      </c>
      <c r="B2411" t="s">
        <v>6085</v>
      </c>
      <c r="C2411" t="s">
        <v>305</v>
      </c>
      <c r="D2411" t="s">
        <v>163</v>
      </c>
      <c r="E2411" t="s">
        <v>306</v>
      </c>
      <c r="F2411" t="s">
        <v>307</v>
      </c>
      <c r="G2411" t="s">
        <v>206</v>
      </c>
      <c r="H2411" t="s">
        <v>308</v>
      </c>
      <c r="I2411">
        <v>12.75</v>
      </c>
      <c r="J2411">
        <v>-102.75</v>
      </c>
      <c r="K2411">
        <f t="shared" si="359"/>
        <v>13</v>
      </c>
      <c r="L2411">
        <f t="shared" si="358"/>
        <v>1984</v>
      </c>
      <c r="M2411" t="s">
        <v>6085</v>
      </c>
      <c r="N2411" s="153">
        <v>30845.048611111109</v>
      </c>
      <c r="O2411" s="153">
        <v>30845.086805555555</v>
      </c>
      <c r="P2411" s="153">
        <v>30845.518749999999</v>
      </c>
      <c r="Q2411" s="153">
        <v>30845.5625</v>
      </c>
      <c r="R2411" t="s">
        <v>6080</v>
      </c>
      <c r="S2411" s="215">
        <f t="shared" si="360"/>
        <v>0.43194444444452529</v>
      </c>
      <c r="T2411" s="215">
        <f t="shared" si="361"/>
        <v>0.51388888889050577</v>
      </c>
      <c r="U2411">
        <f t="shared" si="362"/>
        <v>5.1833333333343035</v>
      </c>
      <c r="V2411"/>
      <c r="W2411">
        <v>0</v>
      </c>
      <c r="X2411" t="s">
        <v>6081</v>
      </c>
    </row>
    <row r="2412" spans="1:24" s="29" customFormat="1">
      <c r="A2412" t="s">
        <v>38</v>
      </c>
      <c r="B2412" t="s">
        <v>6086</v>
      </c>
      <c r="C2412" t="s">
        <v>305</v>
      </c>
      <c r="D2412" t="s">
        <v>163</v>
      </c>
      <c r="E2412" t="s">
        <v>306</v>
      </c>
      <c r="F2412" t="s">
        <v>307</v>
      </c>
      <c r="G2412" t="s">
        <v>206</v>
      </c>
      <c r="H2412" t="s">
        <v>308</v>
      </c>
      <c r="I2412">
        <v>12.75</v>
      </c>
      <c r="J2412">
        <v>-102.75</v>
      </c>
      <c r="K2412">
        <f t="shared" si="359"/>
        <v>13</v>
      </c>
      <c r="L2412">
        <f t="shared" si="358"/>
        <v>1984</v>
      </c>
      <c r="M2412" t="s">
        <v>6086</v>
      </c>
      <c r="N2412" s="153">
        <v>30844.048611111109</v>
      </c>
      <c r="O2412" s="153">
        <v>30844.080555555556</v>
      </c>
      <c r="P2412" s="153">
        <v>30844.512500000001</v>
      </c>
      <c r="Q2412" s="153">
        <v>30844.5625</v>
      </c>
      <c r="R2412" t="s">
        <v>6080</v>
      </c>
      <c r="S2412" s="215">
        <f t="shared" si="360"/>
        <v>0.43194444444452529</v>
      </c>
      <c r="T2412" s="215">
        <f t="shared" si="361"/>
        <v>0.51388888889050577</v>
      </c>
      <c r="U2412">
        <f t="shared" si="362"/>
        <v>5.1833333333343035</v>
      </c>
      <c r="V2412"/>
      <c r="W2412">
        <v>0</v>
      </c>
      <c r="X2412" t="s">
        <v>6081</v>
      </c>
    </row>
    <row r="2413" spans="1:24" s="29" customFormat="1">
      <c r="A2413" t="s">
        <v>38</v>
      </c>
      <c r="B2413" t="s">
        <v>6087</v>
      </c>
      <c r="C2413" t="s">
        <v>305</v>
      </c>
      <c r="D2413" t="s">
        <v>163</v>
      </c>
      <c r="E2413" t="s">
        <v>306</v>
      </c>
      <c r="F2413" t="s">
        <v>307</v>
      </c>
      <c r="G2413" t="s">
        <v>206</v>
      </c>
      <c r="H2413" t="s">
        <v>308</v>
      </c>
      <c r="I2413">
        <v>12.75</v>
      </c>
      <c r="J2413">
        <v>-102.75</v>
      </c>
      <c r="K2413">
        <f t="shared" si="359"/>
        <v>13</v>
      </c>
      <c r="L2413">
        <f t="shared" si="358"/>
        <v>1984</v>
      </c>
      <c r="M2413" t="s">
        <v>6087</v>
      </c>
      <c r="N2413" s="153">
        <v>30842.037499999999</v>
      </c>
      <c r="O2413" s="153">
        <v>30842.101388888888</v>
      </c>
      <c r="P2413" s="153">
        <v>30842.365972222222</v>
      </c>
      <c r="Q2413" s="153">
        <v>30842.4375</v>
      </c>
      <c r="R2413" t="s">
        <v>6080</v>
      </c>
      <c r="S2413" s="215">
        <f t="shared" si="360"/>
        <v>0.26458333333357587</v>
      </c>
      <c r="T2413" s="215">
        <f t="shared" si="361"/>
        <v>0.40000000000145519</v>
      </c>
      <c r="U2413">
        <f t="shared" si="362"/>
        <v>3.1750000000029104</v>
      </c>
      <c r="V2413"/>
      <c r="W2413">
        <v>0</v>
      </c>
      <c r="X2413" t="s">
        <v>6081</v>
      </c>
    </row>
    <row r="2414" spans="1:24" s="29" customFormat="1">
      <c r="A2414" t="s">
        <v>38</v>
      </c>
      <c r="B2414" t="s">
        <v>6088</v>
      </c>
      <c r="C2414" t="s">
        <v>305</v>
      </c>
      <c r="D2414" t="s">
        <v>163</v>
      </c>
      <c r="E2414" t="s">
        <v>306</v>
      </c>
      <c r="F2414" t="s">
        <v>307</v>
      </c>
      <c r="G2414" t="s">
        <v>206</v>
      </c>
      <c r="H2414" t="s">
        <v>308</v>
      </c>
      <c r="I2414">
        <v>12.75</v>
      </c>
      <c r="J2414">
        <v>-102.75</v>
      </c>
      <c r="K2414">
        <f t="shared" si="359"/>
        <v>13</v>
      </c>
      <c r="L2414">
        <f t="shared" si="358"/>
        <v>1984</v>
      </c>
      <c r="M2414" t="s">
        <v>6088</v>
      </c>
      <c r="N2414" s="153">
        <v>30841.291666666668</v>
      </c>
      <c r="O2414" s="153">
        <v>30841.413194444445</v>
      </c>
      <c r="P2414" s="153">
        <v>30841.500694444443</v>
      </c>
      <c r="Q2414" s="153">
        <v>30841.5625</v>
      </c>
      <c r="R2414" t="s">
        <v>6080</v>
      </c>
      <c r="S2414" s="215">
        <f t="shared" si="360"/>
        <v>8.7499999997817213E-2</v>
      </c>
      <c r="T2414" s="215">
        <f t="shared" si="361"/>
        <v>0.27083333333212067</v>
      </c>
      <c r="U2414">
        <f t="shared" si="362"/>
        <v>1.0499999999738066</v>
      </c>
      <c r="V2414"/>
      <c r="W2414">
        <v>0</v>
      </c>
      <c r="X2414" t="s">
        <v>6081</v>
      </c>
    </row>
    <row r="2415" spans="1:24" s="29" customFormat="1">
      <c r="A2415" t="s">
        <v>38</v>
      </c>
      <c r="B2415" t="s">
        <v>6089</v>
      </c>
      <c r="C2415" t="s">
        <v>305</v>
      </c>
      <c r="D2415" t="s">
        <v>163</v>
      </c>
      <c r="E2415" t="s">
        <v>306</v>
      </c>
      <c r="F2415" t="s">
        <v>307</v>
      </c>
      <c r="G2415" t="s">
        <v>206</v>
      </c>
      <c r="H2415" t="s">
        <v>308</v>
      </c>
      <c r="I2415">
        <v>12.75</v>
      </c>
      <c r="J2415">
        <v>-102.75</v>
      </c>
      <c r="K2415">
        <f t="shared" si="359"/>
        <v>13</v>
      </c>
      <c r="L2415">
        <f t="shared" si="358"/>
        <v>1984</v>
      </c>
      <c r="M2415" t="s">
        <v>6089</v>
      </c>
      <c r="N2415" s="153">
        <v>30840.036805555555</v>
      </c>
      <c r="O2415" s="153">
        <v>30840.057638888888</v>
      </c>
      <c r="P2415" s="153">
        <v>30840.511111111111</v>
      </c>
      <c r="Q2415" s="153">
        <v>30840.5625</v>
      </c>
      <c r="R2415" t="s">
        <v>6080</v>
      </c>
      <c r="S2415" s="215">
        <f t="shared" si="360"/>
        <v>0.45347222222335404</v>
      </c>
      <c r="T2415" s="215">
        <f t="shared" si="361"/>
        <v>0.52569444444452529</v>
      </c>
      <c r="U2415">
        <f t="shared" si="362"/>
        <v>5.4416666666802485</v>
      </c>
      <c r="V2415"/>
      <c r="W2415">
        <v>0</v>
      </c>
      <c r="X2415" t="s">
        <v>6081</v>
      </c>
    </row>
    <row r="2416" spans="1:24" s="29" customFormat="1">
      <c r="A2416" t="s">
        <v>38</v>
      </c>
      <c r="B2416" t="s">
        <v>6090</v>
      </c>
      <c r="C2416" t="s">
        <v>305</v>
      </c>
      <c r="D2416" t="s">
        <v>163</v>
      </c>
      <c r="E2416" t="s">
        <v>306</v>
      </c>
      <c r="F2416" t="s">
        <v>307</v>
      </c>
      <c r="G2416" t="s">
        <v>206</v>
      </c>
      <c r="H2416" t="s">
        <v>308</v>
      </c>
      <c r="I2416">
        <v>12.75</v>
      </c>
      <c r="J2416">
        <v>-102.75</v>
      </c>
      <c r="K2416">
        <f t="shared" si="359"/>
        <v>13</v>
      </c>
      <c r="L2416">
        <f t="shared" si="358"/>
        <v>1984</v>
      </c>
      <c r="M2416" t="s">
        <v>6090</v>
      </c>
      <c r="N2416" s="153">
        <v>30838.0625</v>
      </c>
      <c r="O2416" s="153">
        <v>30838.109027777777</v>
      </c>
      <c r="P2416" s="153">
        <v>30838.50277777778</v>
      </c>
      <c r="Q2416" s="153">
        <v>30838.5625</v>
      </c>
      <c r="R2416" t="s">
        <v>6080</v>
      </c>
      <c r="S2416" s="215">
        <f t="shared" si="360"/>
        <v>0.39375000000291038</v>
      </c>
      <c r="T2416" s="215">
        <f t="shared" si="361"/>
        <v>0.5</v>
      </c>
      <c r="U2416">
        <f t="shared" si="362"/>
        <v>4.7250000000349246</v>
      </c>
      <c r="V2416"/>
      <c r="W2416">
        <v>0</v>
      </c>
      <c r="X2416" t="s">
        <v>6081</v>
      </c>
    </row>
    <row r="2417" spans="1:24" s="29" customFormat="1">
      <c r="A2417" t="s">
        <v>38</v>
      </c>
      <c r="B2417" t="s">
        <v>6091</v>
      </c>
      <c r="C2417" t="s">
        <v>305</v>
      </c>
      <c r="D2417" t="s">
        <v>163</v>
      </c>
      <c r="E2417" t="s">
        <v>306</v>
      </c>
      <c r="F2417" t="s">
        <v>307</v>
      </c>
      <c r="G2417" t="s">
        <v>206</v>
      </c>
      <c r="H2417" t="s">
        <v>308</v>
      </c>
      <c r="I2417">
        <v>12.75</v>
      </c>
      <c r="J2417">
        <v>-102.75</v>
      </c>
      <c r="K2417">
        <f t="shared" si="359"/>
        <v>13</v>
      </c>
      <c r="L2417">
        <f t="shared" si="358"/>
        <v>1984</v>
      </c>
      <c r="M2417" t="s">
        <v>6091</v>
      </c>
      <c r="N2417" s="153">
        <v>30837.245833333334</v>
      </c>
      <c r="O2417" s="153">
        <v>30837.296527777777</v>
      </c>
      <c r="P2417" s="153">
        <v>30837.500694444443</v>
      </c>
      <c r="Q2417" s="153">
        <v>30837.5625</v>
      </c>
      <c r="R2417" t="s">
        <v>6080</v>
      </c>
      <c r="S2417" s="215">
        <f t="shared" si="360"/>
        <v>0.20416666666642413</v>
      </c>
      <c r="T2417" s="215">
        <f t="shared" si="361"/>
        <v>0.31666666666569654</v>
      </c>
      <c r="U2417">
        <f t="shared" si="362"/>
        <v>2.4499999999970896</v>
      </c>
      <c r="V2417"/>
      <c r="W2417">
        <v>0</v>
      </c>
      <c r="X2417" t="s">
        <v>6081</v>
      </c>
    </row>
    <row r="2418" spans="1:24" s="29" customFormat="1">
      <c r="A2418" t="s">
        <v>38</v>
      </c>
      <c r="B2418" t="s">
        <v>6092</v>
      </c>
      <c r="C2418" t="s">
        <v>305</v>
      </c>
      <c r="D2418" t="s">
        <v>163</v>
      </c>
      <c r="E2418" t="s">
        <v>306</v>
      </c>
      <c r="F2418" t="s">
        <v>307</v>
      </c>
      <c r="G2418" t="s">
        <v>206</v>
      </c>
      <c r="H2418" t="s">
        <v>308</v>
      </c>
      <c r="I2418">
        <v>12.75</v>
      </c>
      <c r="J2418">
        <v>-102.75</v>
      </c>
      <c r="K2418">
        <f t="shared" si="359"/>
        <v>13</v>
      </c>
      <c r="L2418">
        <f t="shared" si="358"/>
        <v>1984</v>
      </c>
      <c r="M2418" t="s">
        <v>6092</v>
      </c>
      <c r="N2418" s="153">
        <v>30836.080555555556</v>
      </c>
      <c r="O2418" s="153">
        <v>30836.118055555555</v>
      </c>
      <c r="P2418" s="153">
        <v>30836.5</v>
      </c>
      <c r="Q2418" s="153">
        <v>30836.541666666668</v>
      </c>
      <c r="R2418" t="s">
        <v>6080</v>
      </c>
      <c r="S2418" s="215">
        <f t="shared" si="360"/>
        <v>0.38194444444525288</v>
      </c>
      <c r="T2418" s="215">
        <f t="shared" si="361"/>
        <v>0.46111111111167702</v>
      </c>
      <c r="U2418">
        <f t="shared" si="362"/>
        <v>4.5833333333430346</v>
      </c>
      <c r="V2418"/>
      <c r="W2418">
        <v>0</v>
      </c>
      <c r="X2418" t="s">
        <v>6081</v>
      </c>
    </row>
    <row r="2419" spans="1:24" s="29" customFormat="1">
      <c r="A2419" t="s">
        <v>38</v>
      </c>
      <c r="B2419" t="s">
        <v>6093</v>
      </c>
      <c r="C2419" t="s">
        <v>305</v>
      </c>
      <c r="D2419" t="s">
        <v>163</v>
      </c>
      <c r="E2419" t="s">
        <v>306</v>
      </c>
      <c r="F2419" t="s">
        <v>307</v>
      </c>
      <c r="G2419" t="s">
        <v>206</v>
      </c>
      <c r="H2419" t="s">
        <v>308</v>
      </c>
      <c r="I2419">
        <v>12.75</v>
      </c>
      <c r="J2419">
        <v>-102.75</v>
      </c>
      <c r="K2419">
        <f t="shared" si="359"/>
        <v>13</v>
      </c>
      <c r="L2419">
        <f t="shared" si="358"/>
        <v>1984</v>
      </c>
      <c r="M2419" t="s">
        <v>6093</v>
      </c>
      <c r="N2419" s="153">
        <v>30835.130555555555</v>
      </c>
      <c r="O2419" s="153">
        <v>30835.173611111109</v>
      </c>
      <c r="P2419" s="153">
        <v>30835.495833333334</v>
      </c>
      <c r="Q2419" s="153">
        <v>30835.541666666668</v>
      </c>
      <c r="R2419" t="s">
        <v>6080</v>
      </c>
      <c r="S2419" s="215">
        <f t="shared" si="360"/>
        <v>0.32222222222480923</v>
      </c>
      <c r="T2419" s="215">
        <f t="shared" si="361"/>
        <v>0.41111111111240461</v>
      </c>
      <c r="U2419">
        <f t="shared" si="362"/>
        <v>3.8666666666977108</v>
      </c>
      <c r="V2419"/>
      <c r="W2419">
        <v>0</v>
      </c>
      <c r="X2419" t="s">
        <v>6081</v>
      </c>
    </row>
    <row r="2420" spans="1:24" s="29" customFormat="1">
      <c r="A2420" t="s">
        <v>38</v>
      </c>
      <c r="B2420" t="s">
        <v>6094</v>
      </c>
      <c r="C2420" t="s">
        <v>305</v>
      </c>
      <c r="D2420" t="s">
        <v>163</v>
      </c>
      <c r="E2420" t="s">
        <v>306</v>
      </c>
      <c r="F2420" t="s">
        <v>307</v>
      </c>
      <c r="G2420" t="s">
        <v>206</v>
      </c>
      <c r="H2420" t="s">
        <v>308</v>
      </c>
      <c r="I2420">
        <v>12.75</v>
      </c>
      <c r="J2420">
        <v>-102.75</v>
      </c>
      <c r="K2420">
        <f t="shared" si="359"/>
        <v>13</v>
      </c>
      <c r="L2420">
        <f t="shared" si="358"/>
        <v>1984</v>
      </c>
      <c r="M2420" t="s">
        <v>6094</v>
      </c>
      <c r="N2420" s="153">
        <v>30834.161111111112</v>
      </c>
      <c r="O2420" s="153">
        <v>30834.216666666667</v>
      </c>
      <c r="P2420" s="153">
        <v>30834.520833333332</v>
      </c>
      <c r="Q2420" s="153">
        <v>30834.5625</v>
      </c>
      <c r="R2420" t="s">
        <v>6080</v>
      </c>
      <c r="S2420" s="215">
        <f t="shared" si="360"/>
        <v>0.30416666666496894</v>
      </c>
      <c r="T2420" s="215">
        <f t="shared" si="361"/>
        <v>0.40138888888759539</v>
      </c>
      <c r="U2420">
        <f t="shared" si="362"/>
        <v>3.6499999999796273</v>
      </c>
      <c r="V2420"/>
      <c r="W2420">
        <v>0</v>
      </c>
      <c r="X2420" t="s">
        <v>6081</v>
      </c>
    </row>
    <row r="2421" spans="1:24" s="29" customFormat="1">
      <c r="A2421" t="s">
        <v>38</v>
      </c>
      <c r="B2421" t="s">
        <v>6095</v>
      </c>
      <c r="C2421" t="s">
        <v>301</v>
      </c>
      <c r="D2421" t="s">
        <v>231</v>
      </c>
      <c r="E2421" t="s">
        <v>302</v>
      </c>
      <c r="F2421" t="s">
        <v>195</v>
      </c>
      <c r="G2421" t="s">
        <v>206</v>
      </c>
      <c r="H2421" t="s">
        <v>303</v>
      </c>
      <c r="I2421">
        <v>11.8</v>
      </c>
      <c r="J2421">
        <v>-103.80833333333334</v>
      </c>
      <c r="K2421">
        <f t="shared" si="359"/>
        <v>13</v>
      </c>
      <c r="L2421">
        <f t="shared" si="358"/>
        <v>1984</v>
      </c>
      <c r="M2421" t="s">
        <v>6095</v>
      </c>
      <c r="N2421" s="153">
        <v>30820.614583333332</v>
      </c>
      <c r="O2421" s="153">
        <v>30820.668750000001</v>
      </c>
      <c r="P2421" s="153">
        <v>30821.083333333332</v>
      </c>
      <c r="Q2421" s="153">
        <v>30821.145833333332</v>
      </c>
      <c r="R2421" t="s">
        <v>6096</v>
      </c>
      <c r="S2421" s="215">
        <f t="shared" si="360"/>
        <v>0.41458333333139308</v>
      </c>
      <c r="T2421" s="215">
        <f t="shared" si="361"/>
        <v>0.53125</v>
      </c>
      <c r="U2421">
        <f t="shared" si="362"/>
        <v>4.9749999999767169</v>
      </c>
      <c r="V2421"/>
      <c r="W2421">
        <v>0</v>
      </c>
      <c r="X2421" t="s">
        <v>6097</v>
      </c>
    </row>
    <row r="2422" spans="1:24" s="29" customFormat="1">
      <c r="A2422" t="s">
        <v>38</v>
      </c>
      <c r="B2422" t="s">
        <v>6098</v>
      </c>
      <c r="C2422" t="s">
        <v>301</v>
      </c>
      <c r="D2422" t="s">
        <v>231</v>
      </c>
      <c r="E2422" t="s">
        <v>302</v>
      </c>
      <c r="F2422" t="s">
        <v>195</v>
      </c>
      <c r="G2422" t="s">
        <v>206</v>
      </c>
      <c r="H2422" t="s">
        <v>303</v>
      </c>
      <c r="I2422">
        <v>11.741666666666667</v>
      </c>
      <c r="J2422">
        <v>-103.825</v>
      </c>
      <c r="K2422">
        <f t="shared" si="359"/>
        <v>13</v>
      </c>
      <c r="L2422">
        <f t="shared" si="358"/>
        <v>1984</v>
      </c>
      <c r="M2422" t="s">
        <v>6098</v>
      </c>
      <c r="N2422" s="153">
        <v>30818.804166666665</v>
      </c>
      <c r="O2422" s="153">
        <v>30818.854166666668</v>
      </c>
      <c r="P2422" s="153">
        <v>30819.462500000001</v>
      </c>
      <c r="Q2422" s="153">
        <v>30819.520833333332</v>
      </c>
      <c r="R2422" t="s">
        <v>6099</v>
      </c>
      <c r="S2422" s="215">
        <f t="shared" si="360"/>
        <v>0.60833333333357587</v>
      </c>
      <c r="T2422" s="215">
        <f t="shared" si="361"/>
        <v>0.71666666666715173</v>
      </c>
      <c r="U2422">
        <f t="shared" si="362"/>
        <v>7.3000000000029104</v>
      </c>
      <c r="V2422"/>
      <c r="W2422">
        <v>0</v>
      </c>
      <c r="X2422" t="s">
        <v>6097</v>
      </c>
    </row>
    <row r="2423" spans="1:24" s="29" customFormat="1">
      <c r="A2423" t="s">
        <v>38</v>
      </c>
      <c r="B2423" t="s">
        <v>6100</v>
      </c>
      <c r="C2423" t="s">
        <v>301</v>
      </c>
      <c r="D2423" t="s">
        <v>231</v>
      </c>
      <c r="E2423" t="s">
        <v>302</v>
      </c>
      <c r="F2423" t="s">
        <v>195</v>
      </c>
      <c r="G2423" t="s">
        <v>206</v>
      </c>
      <c r="H2423" t="s">
        <v>303</v>
      </c>
      <c r="I2423">
        <v>11.741666666666667</v>
      </c>
      <c r="J2423">
        <v>-103.825</v>
      </c>
      <c r="K2423">
        <f t="shared" si="359"/>
        <v>13</v>
      </c>
      <c r="L2423">
        <f t="shared" si="358"/>
        <v>1984</v>
      </c>
      <c r="M2423" t="s">
        <v>6100</v>
      </c>
      <c r="N2423" s="153">
        <v>30817.655555555557</v>
      </c>
      <c r="O2423" s="153">
        <v>30817.712500000001</v>
      </c>
      <c r="P2423" s="153">
        <v>30818.378472222223</v>
      </c>
      <c r="Q2423" s="153">
        <v>30818.4375</v>
      </c>
      <c r="R2423" t="s">
        <v>6099</v>
      </c>
      <c r="S2423" s="215">
        <f t="shared" si="360"/>
        <v>0.66597222222117125</v>
      </c>
      <c r="T2423" s="215">
        <f t="shared" si="361"/>
        <v>0.7819444444430701</v>
      </c>
      <c r="U2423">
        <f t="shared" si="362"/>
        <v>7.991666666654055</v>
      </c>
      <c r="V2423"/>
      <c r="W2423">
        <v>0</v>
      </c>
      <c r="X2423" t="s">
        <v>6097</v>
      </c>
    </row>
    <row r="2424" spans="1:24" s="29" customFormat="1">
      <c r="A2424" t="s">
        <v>38</v>
      </c>
      <c r="B2424" t="s">
        <v>6101</v>
      </c>
      <c r="C2424" t="s">
        <v>301</v>
      </c>
      <c r="D2424" t="s">
        <v>231</v>
      </c>
      <c r="E2424" t="s">
        <v>302</v>
      </c>
      <c r="F2424" t="s">
        <v>195</v>
      </c>
      <c r="G2424" t="s">
        <v>206</v>
      </c>
      <c r="H2424" t="s">
        <v>303</v>
      </c>
      <c r="I2424">
        <v>11.741666666666667</v>
      </c>
      <c r="J2424">
        <v>-103.825</v>
      </c>
      <c r="K2424">
        <f t="shared" si="359"/>
        <v>13</v>
      </c>
      <c r="L2424">
        <f t="shared" si="358"/>
        <v>1984</v>
      </c>
      <c r="M2424" t="s">
        <v>6101</v>
      </c>
      <c r="N2424" s="153">
        <v>30816.40763888889</v>
      </c>
      <c r="O2424" s="153">
        <v>30816.491666666665</v>
      </c>
      <c r="P2424" s="153">
        <v>30817.075694444444</v>
      </c>
      <c r="Q2424" s="153">
        <v>30817.125</v>
      </c>
      <c r="R2424" t="s">
        <v>6099</v>
      </c>
      <c r="S2424" s="215">
        <f t="shared" si="360"/>
        <v>0.58402777777882875</v>
      </c>
      <c r="T2424" s="215">
        <f t="shared" si="361"/>
        <v>0.71736111111022183</v>
      </c>
      <c r="U2424">
        <f t="shared" si="362"/>
        <v>7.008333333345945</v>
      </c>
      <c r="V2424"/>
      <c r="W2424">
        <v>0</v>
      </c>
      <c r="X2424" t="s">
        <v>6097</v>
      </c>
    </row>
    <row r="2425" spans="1:24" s="29" customFormat="1">
      <c r="A2425" t="s">
        <v>38</v>
      </c>
      <c r="B2425" t="s">
        <v>6102</v>
      </c>
      <c r="C2425" t="s">
        <v>301</v>
      </c>
      <c r="D2425" t="s">
        <v>231</v>
      </c>
      <c r="E2425" t="s">
        <v>302</v>
      </c>
      <c r="F2425" t="s">
        <v>195</v>
      </c>
      <c r="G2425" t="s">
        <v>206</v>
      </c>
      <c r="H2425" t="s">
        <v>303</v>
      </c>
      <c r="I2425">
        <v>11.441666666666666</v>
      </c>
      <c r="J2425">
        <v>-103.79166666666667</v>
      </c>
      <c r="K2425">
        <f t="shared" si="359"/>
        <v>13</v>
      </c>
      <c r="L2425">
        <f t="shared" si="358"/>
        <v>1984</v>
      </c>
      <c r="M2425" t="s">
        <v>6102</v>
      </c>
      <c r="N2425" s="153">
        <v>30815.219444444443</v>
      </c>
      <c r="O2425" s="153">
        <v>30815.269444444446</v>
      </c>
      <c r="P2425" s="153">
        <v>30815.475694444445</v>
      </c>
      <c r="Q2425" s="153">
        <v>30815.534722222223</v>
      </c>
      <c r="R2425" t="s">
        <v>6103</v>
      </c>
      <c r="S2425" s="215">
        <f t="shared" si="360"/>
        <v>0.2062499999992724</v>
      </c>
      <c r="T2425" s="215">
        <f t="shared" si="361"/>
        <v>0.31527777777955635</v>
      </c>
      <c r="U2425">
        <f t="shared" si="362"/>
        <v>2.4749999999912689</v>
      </c>
      <c r="V2425"/>
      <c r="W2425">
        <v>0</v>
      </c>
      <c r="X2425" t="s">
        <v>6097</v>
      </c>
    </row>
    <row r="2426" spans="1:24" s="29" customFormat="1">
      <c r="A2426" t="s">
        <v>38</v>
      </c>
      <c r="B2426" t="s">
        <v>6104</v>
      </c>
      <c r="C2426" t="s">
        <v>301</v>
      </c>
      <c r="D2426" t="s">
        <v>231</v>
      </c>
      <c r="E2426" t="s">
        <v>302</v>
      </c>
      <c r="F2426" t="s">
        <v>195</v>
      </c>
      <c r="G2426" t="s">
        <v>206</v>
      </c>
      <c r="H2426" t="s">
        <v>303</v>
      </c>
      <c r="I2426">
        <v>11.441666666666666</v>
      </c>
      <c r="J2426">
        <v>-103.79166666666667</v>
      </c>
      <c r="K2426">
        <f t="shared" si="359"/>
        <v>13</v>
      </c>
      <c r="L2426">
        <f t="shared" si="358"/>
        <v>1984</v>
      </c>
      <c r="M2426" t="s">
        <v>6104</v>
      </c>
      <c r="N2426" s="153">
        <v>30814.118750000001</v>
      </c>
      <c r="O2426" s="153">
        <v>30814.167361111111</v>
      </c>
      <c r="P2426" s="153">
        <v>30814.663888888888</v>
      </c>
      <c r="Q2426" s="153">
        <v>30814.71736111111</v>
      </c>
      <c r="R2426" t="s">
        <v>6103</v>
      </c>
      <c r="S2426" s="215">
        <f t="shared" si="360"/>
        <v>0.49652777777737356</v>
      </c>
      <c r="T2426" s="215">
        <f t="shared" si="361"/>
        <v>0.59861111110876664</v>
      </c>
      <c r="U2426">
        <f t="shared" si="362"/>
        <v>5.9583333333284827</v>
      </c>
      <c r="V2426"/>
      <c r="W2426">
        <v>0</v>
      </c>
      <c r="X2426" t="s">
        <v>6097</v>
      </c>
    </row>
    <row r="2427" spans="1:24" s="29" customFormat="1">
      <c r="A2427" t="s">
        <v>38</v>
      </c>
      <c r="B2427" t="s">
        <v>6105</v>
      </c>
      <c r="C2427" t="s">
        <v>301</v>
      </c>
      <c r="D2427" t="s">
        <v>231</v>
      </c>
      <c r="E2427" t="s">
        <v>302</v>
      </c>
      <c r="F2427" t="s">
        <v>195</v>
      </c>
      <c r="G2427" t="s">
        <v>206</v>
      </c>
      <c r="H2427" t="s">
        <v>303</v>
      </c>
      <c r="I2427">
        <v>11.266666666666667</v>
      </c>
      <c r="J2427">
        <v>-103.75833333333334</v>
      </c>
      <c r="K2427">
        <f t="shared" si="359"/>
        <v>13</v>
      </c>
      <c r="L2427">
        <f t="shared" si="358"/>
        <v>1984</v>
      </c>
      <c r="M2427" t="s">
        <v>6105</v>
      </c>
      <c r="N2427" s="153">
        <v>30812.886111111111</v>
      </c>
      <c r="O2427" s="153">
        <v>30812.93888888889</v>
      </c>
      <c r="P2427" s="153">
        <v>30813.396527777779</v>
      </c>
      <c r="Q2427" s="153">
        <v>30813.456249999999</v>
      </c>
      <c r="R2427" t="s">
        <v>6106</v>
      </c>
      <c r="S2427" s="215">
        <f t="shared" si="360"/>
        <v>0.45763888888905058</v>
      </c>
      <c r="T2427" s="215">
        <f t="shared" si="361"/>
        <v>0.57013888888832298</v>
      </c>
      <c r="U2427">
        <f t="shared" si="362"/>
        <v>5.4916666666686069</v>
      </c>
      <c r="V2427"/>
      <c r="W2427">
        <v>0</v>
      </c>
      <c r="X2427" t="s">
        <v>6097</v>
      </c>
    </row>
    <row r="2428" spans="1:24" s="29" customFormat="1">
      <c r="A2428" t="s">
        <v>38</v>
      </c>
      <c r="B2428" t="s">
        <v>6107</v>
      </c>
      <c r="C2428" t="s">
        <v>301</v>
      </c>
      <c r="D2428" t="s">
        <v>231</v>
      </c>
      <c r="E2428" t="s">
        <v>302</v>
      </c>
      <c r="F2428" t="s">
        <v>195</v>
      </c>
      <c r="G2428" t="s">
        <v>206</v>
      </c>
      <c r="H2428" t="s">
        <v>303</v>
      </c>
      <c r="I2428">
        <v>11.266666666666667</v>
      </c>
      <c r="J2428">
        <v>-103.75833333333334</v>
      </c>
      <c r="K2428">
        <f t="shared" si="359"/>
        <v>13</v>
      </c>
      <c r="L2428">
        <f t="shared" si="358"/>
        <v>1984</v>
      </c>
      <c r="M2428" t="s">
        <v>6107</v>
      </c>
      <c r="N2428" s="153">
        <v>30811.767361111109</v>
      </c>
      <c r="O2428" s="153">
        <v>30811.84236111111</v>
      </c>
      <c r="P2428" s="153">
        <v>30812.44027777778</v>
      </c>
      <c r="Q2428" s="153">
        <v>30812.5</v>
      </c>
      <c r="R2428" t="s">
        <v>6106</v>
      </c>
      <c r="S2428" s="215">
        <f t="shared" si="360"/>
        <v>0.59791666666933452</v>
      </c>
      <c r="T2428" s="215">
        <f t="shared" si="361"/>
        <v>0.73263888889050577</v>
      </c>
      <c r="U2428">
        <f t="shared" si="362"/>
        <v>7.1750000000320142</v>
      </c>
      <c r="V2428"/>
      <c r="W2428">
        <v>0</v>
      </c>
      <c r="X2428" t="s">
        <v>6097</v>
      </c>
    </row>
    <row r="2429" spans="1:24" s="29" customFormat="1">
      <c r="A2429" t="s">
        <v>38</v>
      </c>
      <c r="B2429" t="s">
        <v>6108</v>
      </c>
      <c r="C2429" t="s">
        <v>301</v>
      </c>
      <c r="D2429" t="s">
        <v>231</v>
      </c>
      <c r="E2429" t="s">
        <v>302</v>
      </c>
      <c r="F2429" t="s">
        <v>195</v>
      </c>
      <c r="G2429" t="s">
        <v>206</v>
      </c>
      <c r="H2429" t="s">
        <v>303</v>
      </c>
      <c r="I2429">
        <v>10.941666666666666</v>
      </c>
      <c r="J2429">
        <v>-103.70833333333333</v>
      </c>
      <c r="K2429">
        <f t="shared" si="359"/>
        <v>13</v>
      </c>
      <c r="L2429">
        <f t="shared" si="358"/>
        <v>1984</v>
      </c>
      <c r="M2429" t="s">
        <v>6108</v>
      </c>
      <c r="N2429" s="153">
        <v>30810.008333333335</v>
      </c>
      <c r="O2429" s="153">
        <v>30810.056250000001</v>
      </c>
      <c r="P2429" s="153">
        <v>30810.602083333335</v>
      </c>
      <c r="Q2429" s="153">
        <v>30810.65625</v>
      </c>
      <c r="R2429" t="s">
        <v>6109</v>
      </c>
      <c r="S2429" s="215">
        <f t="shared" si="360"/>
        <v>0.54583333333357587</v>
      </c>
      <c r="T2429" s="215">
        <f t="shared" si="361"/>
        <v>0.64791666666496894</v>
      </c>
      <c r="U2429">
        <f t="shared" si="362"/>
        <v>6.5500000000029104</v>
      </c>
      <c r="V2429"/>
      <c r="W2429">
        <v>0</v>
      </c>
      <c r="X2429" t="s">
        <v>6097</v>
      </c>
    </row>
    <row r="2430" spans="1:24" s="29" customFormat="1">
      <c r="A2430" t="s">
        <v>38</v>
      </c>
      <c r="B2430" t="s">
        <v>6110</v>
      </c>
      <c r="C2430" t="s">
        <v>301</v>
      </c>
      <c r="D2430" t="s">
        <v>231</v>
      </c>
      <c r="E2430" t="s">
        <v>302</v>
      </c>
      <c r="F2430" t="s">
        <v>195</v>
      </c>
      <c r="G2430" t="s">
        <v>206</v>
      </c>
      <c r="H2430" t="s">
        <v>303</v>
      </c>
      <c r="I2430">
        <v>10.941666666666666</v>
      </c>
      <c r="J2430">
        <v>-103.70833333333333</v>
      </c>
      <c r="K2430">
        <f t="shared" si="359"/>
        <v>13</v>
      </c>
      <c r="L2430">
        <f t="shared" si="358"/>
        <v>1984</v>
      </c>
      <c r="M2430" t="s">
        <v>6110</v>
      </c>
      <c r="N2430" s="153">
        <v>30808.944444444445</v>
      </c>
      <c r="O2430" s="153">
        <v>30808.991666666665</v>
      </c>
      <c r="P2430" s="153">
        <v>30809.520138888889</v>
      </c>
      <c r="Q2430" s="153">
        <v>30809.579861111109</v>
      </c>
      <c r="R2430" t="s">
        <v>6109</v>
      </c>
      <c r="S2430" s="215">
        <f t="shared" si="360"/>
        <v>0.52847222222408163</v>
      </c>
      <c r="T2430" s="215">
        <f t="shared" si="361"/>
        <v>0.63541666666424135</v>
      </c>
      <c r="U2430">
        <f t="shared" si="362"/>
        <v>6.3416666666889796</v>
      </c>
      <c r="V2430"/>
      <c r="W2430">
        <v>0</v>
      </c>
      <c r="X2430" t="s">
        <v>6097</v>
      </c>
    </row>
    <row r="2431" spans="1:24" s="29" customFormat="1">
      <c r="A2431" t="s">
        <v>38</v>
      </c>
      <c r="B2431" t="s">
        <v>6111</v>
      </c>
      <c r="C2431" t="s">
        <v>301</v>
      </c>
      <c r="D2431" t="s">
        <v>231</v>
      </c>
      <c r="E2431" t="s">
        <v>302</v>
      </c>
      <c r="F2431" t="s">
        <v>195</v>
      </c>
      <c r="G2431" t="s">
        <v>206</v>
      </c>
      <c r="H2431" t="s">
        <v>303</v>
      </c>
      <c r="I2431">
        <v>10.633333333333333</v>
      </c>
      <c r="J2431">
        <v>-103.64166666666667</v>
      </c>
      <c r="K2431">
        <f t="shared" ref="K2431:K2462" si="363">INT(((180 + J2431)/6) + 1)</f>
        <v>13</v>
      </c>
      <c r="L2431">
        <f t="shared" si="358"/>
        <v>1984</v>
      </c>
      <c r="M2431" t="s">
        <v>6111</v>
      </c>
      <c r="N2431" s="153">
        <v>30807.328472222223</v>
      </c>
      <c r="O2431" s="153">
        <v>30807.381944444445</v>
      </c>
      <c r="P2431" s="153">
        <v>30807.670138888891</v>
      </c>
      <c r="Q2431" s="153">
        <v>30807.734027777777</v>
      </c>
      <c r="R2431" t="s">
        <v>6112</v>
      </c>
      <c r="S2431" s="215">
        <f t="shared" si="360"/>
        <v>0.28819444444525288</v>
      </c>
      <c r="T2431" s="215">
        <f t="shared" si="361"/>
        <v>0.40555555555329192</v>
      </c>
      <c r="U2431">
        <f t="shared" si="362"/>
        <v>3.4583333333430346</v>
      </c>
      <c r="V2431"/>
      <c r="W2431">
        <v>0</v>
      </c>
      <c r="X2431" t="s">
        <v>6097</v>
      </c>
    </row>
    <row r="2432" spans="1:24" s="29" customFormat="1">
      <c r="A2432" t="s">
        <v>38</v>
      </c>
      <c r="B2432" t="s">
        <v>6113</v>
      </c>
      <c r="C2432" t="s">
        <v>301</v>
      </c>
      <c r="D2432" t="s">
        <v>231</v>
      </c>
      <c r="E2432" t="s">
        <v>302</v>
      </c>
      <c r="F2432" t="s">
        <v>195</v>
      </c>
      <c r="G2432" t="s">
        <v>206</v>
      </c>
      <c r="H2432" t="s">
        <v>303</v>
      </c>
      <c r="I2432">
        <v>10.633333333333333</v>
      </c>
      <c r="J2432">
        <v>-103.64166666666667</v>
      </c>
      <c r="K2432">
        <f t="shared" si="363"/>
        <v>13</v>
      </c>
      <c r="L2432">
        <f t="shared" si="358"/>
        <v>1984</v>
      </c>
      <c r="M2432" t="s">
        <v>6113</v>
      </c>
      <c r="N2432" s="153">
        <v>30806.340277777777</v>
      </c>
      <c r="O2432" s="153">
        <v>30806.395833333332</v>
      </c>
      <c r="P2432" s="153">
        <v>30806.75</v>
      </c>
      <c r="Q2432" s="153">
        <v>30806.833333333332</v>
      </c>
      <c r="R2432" t="s">
        <v>6112</v>
      </c>
      <c r="S2432" s="215">
        <f t="shared" si="360"/>
        <v>0.35416666666787933</v>
      </c>
      <c r="T2432" s="215">
        <f t="shared" si="361"/>
        <v>0.49305555555474712</v>
      </c>
      <c r="U2432">
        <f t="shared" si="362"/>
        <v>4.2500000000145519</v>
      </c>
      <c r="V2432"/>
      <c r="W2432">
        <v>0</v>
      </c>
      <c r="X2432" t="s">
        <v>6114</v>
      </c>
    </row>
    <row r="2433" spans="1:24" s="29" customFormat="1">
      <c r="A2433" t="s">
        <v>38</v>
      </c>
      <c r="B2433" t="s">
        <v>6115</v>
      </c>
      <c r="C2433" t="s">
        <v>301</v>
      </c>
      <c r="D2433" t="s">
        <v>231</v>
      </c>
      <c r="E2433" t="s">
        <v>302</v>
      </c>
      <c r="F2433" t="s">
        <v>195</v>
      </c>
      <c r="G2433" t="s">
        <v>206</v>
      </c>
      <c r="H2433" t="s">
        <v>303</v>
      </c>
      <c r="I2433">
        <v>10.308333333333334</v>
      </c>
      <c r="J2433">
        <v>-103.6</v>
      </c>
      <c r="K2433">
        <f t="shared" si="363"/>
        <v>13</v>
      </c>
      <c r="L2433">
        <f t="shared" si="358"/>
        <v>1984</v>
      </c>
      <c r="M2433" t="s">
        <v>6115</v>
      </c>
      <c r="N2433" s="153">
        <v>30804.474305555555</v>
      </c>
      <c r="O2433" s="153">
        <v>30804.638194444444</v>
      </c>
      <c r="P2433" s="153">
        <v>30805.011111111111</v>
      </c>
      <c r="Q2433" s="153">
        <v>30805.083333333332</v>
      </c>
      <c r="R2433" t="s">
        <v>6116</v>
      </c>
      <c r="S2433" s="215">
        <f t="shared" si="360"/>
        <v>0.37291666666715173</v>
      </c>
      <c r="T2433" s="215">
        <f t="shared" si="361"/>
        <v>0.60902777777664596</v>
      </c>
      <c r="U2433">
        <f t="shared" si="362"/>
        <v>4.4750000000058208</v>
      </c>
      <c r="V2433"/>
      <c r="W2433">
        <v>0</v>
      </c>
      <c r="X2433" t="s">
        <v>6097</v>
      </c>
    </row>
    <row r="2434" spans="1:24" s="29" customFormat="1">
      <c r="A2434" t="s">
        <v>38</v>
      </c>
      <c r="B2434" t="s">
        <v>6117</v>
      </c>
      <c r="C2434" t="s">
        <v>301</v>
      </c>
      <c r="D2434" t="s">
        <v>231</v>
      </c>
      <c r="E2434" t="s">
        <v>302</v>
      </c>
      <c r="F2434" t="s">
        <v>195</v>
      </c>
      <c r="G2434" t="s">
        <v>206</v>
      </c>
      <c r="H2434" t="s">
        <v>303</v>
      </c>
      <c r="I2434">
        <v>10.308333333333334</v>
      </c>
      <c r="J2434">
        <v>-103.6</v>
      </c>
      <c r="K2434">
        <f t="shared" si="363"/>
        <v>13</v>
      </c>
      <c r="L2434">
        <f t="shared" si="358"/>
        <v>1984</v>
      </c>
      <c r="M2434" t="s">
        <v>6117</v>
      </c>
      <c r="N2434" s="153">
        <v>30803.835416666665</v>
      </c>
      <c r="O2434" s="153">
        <v>30803.893749999999</v>
      </c>
      <c r="P2434" s="153">
        <v>30804.111805555556</v>
      </c>
      <c r="Q2434" s="153">
        <v>30804.1875</v>
      </c>
      <c r="R2434" t="s">
        <v>6116</v>
      </c>
      <c r="S2434" s="215">
        <f t="shared" si="360"/>
        <v>0.2180555555569299</v>
      </c>
      <c r="T2434" s="215">
        <f t="shared" si="361"/>
        <v>0.35208333333503106</v>
      </c>
      <c r="U2434">
        <f t="shared" si="362"/>
        <v>2.6166666666831588</v>
      </c>
      <c r="V2434"/>
      <c r="W2434">
        <v>0</v>
      </c>
      <c r="X2434" t="s">
        <v>6114</v>
      </c>
    </row>
    <row r="2435" spans="1:24" s="29" customFormat="1">
      <c r="A2435" t="s">
        <v>38</v>
      </c>
      <c r="B2435" t="s">
        <v>6118</v>
      </c>
      <c r="C2435" t="s">
        <v>294</v>
      </c>
      <c r="D2435" t="s">
        <v>295</v>
      </c>
      <c r="E2435" t="s">
        <v>296</v>
      </c>
      <c r="F2435" t="s">
        <v>297</v>
      </c>
      <c r="G2435" t="s">
        <v>196</v>
      </c>
      <c r="H2435" t="s">
        <v>298</v>
      </c>
      <c r="I2435">
        <v>25.15</v>
      </c>
      <c r="J2435">
        <v>-77.5</v>
      </c>
      <c r="K2435">
        <f t="shared" si="363"/>
        <v>18</v>
      </c>
      <c r="L2435">
        <f t="shared" si="358"/>
        <v>1984</v>
      </c>
      <c r="M2435" t="s">
        <v>6118</v>
      </c>
      <c r="N2435" s="153">
        <v>30754.947916666668</v>
      </c>
      <c r="O2435" s="153">
        <v>30754.988194444446</v>
      </c>
      <c r="P2435" s="153">
        <v>30755.482638888891</v>
      </c>
      <c r="Q2435" s="153">
        <v>30755.524305555555</v>
      </c>
      <c r="R2435" t="s">
        <v>6119</v>
      </c>
      <c r="S2435" s="215">
        <f t="shared" si="360"/>
        <v>0.49444444444452529</v>
      </c>
      <c r="T2435" s="215">
        <f t="shared" si="361"/>
        <v>0.57638888888686779</v>
      </c>
      <c r="U2435">
        <f t="shared" si="362"/>
        <v>5.9333333333343035</v>
      </c>
      <c r="V2435"/>
      <c r="W2435">
        <v>0</v>
      </c>
      <c r="X2435" t="s">
        <v>6120</v>
      </c>
    </row>
    <row r="2436" spans="1:24" s="29" customFormat="1">
      <c r="A2436" t="s">
        <v>38</v>
      </c>
      <c r="B2436" t="s">
        <v>6121</v>
      </c>
      <c r="C2436" t="s">
        <v>294</v>
      </c>
      <c r="D2436" t="s">
        <v>295</v>
      </c>
      <c r="E2436" t="s">
        <v>296</v>
      </c>
      <c r="F2436" t="s">
        <v>297</v>
      </c>
      <c r="G2436" t="s">
        <v>196</v>
      </c>
      <c r="H2436" t="s">
        <v>298</v>
      </c>
      <c r="I2436">
        <v>25.15</v>
      </c>
      <c r="J2436">
        <v>-77.5</v>
      </c>
      <c r="K2436">
        <f t="shared" si="363"/>
        <v>18</v>
      </c>
      <c r="L2436">
        <f t="shared" si="358"/>
        <v>1984</v>
      </c>
      <c r="M2436" t="s">
        <v>6121</v>
      </c>
      <c r="N2436" s="153">
        <v>30753.820833333335</v>
      </c>
      <c r="O2436" s="153">
        <v>30753.85</v>
      </c>
      <c r="P2436" s="153">
        <v>30754.353472222221</v>
      </c>
      <c r="Q2436" s="153">
        <v>30754.416666666668</v>
      </c>
      <c r="R2436" t="s">
        <v>6119</v>
      </c>
      <c r="S2436" s="215">
        <f t="shared" si="360"/>
        <v>0.50347222222262644</v>
      </c>
      <c r="T2436" s="215">
        <f t="shared" si="361"/>
        <v>0.59583333333284827</v>
      </c>
      <c r="U2436">
        <f t="shared" si="362"/>
        <v>6.0416666666715173</v>
      </c>
      <c r="V2436"/>
      <c r="W2436">
        <v>0</v>
      </c>
      <c r="X2436" t="s">
        <v>6122</v>
      </c>
    </row>
    <row r="2437" spans="1:24" s="29" customFormat="1">
      <c r="A2437" t="s">
        <v>38</v>
      </c>
      <c r="B2437" t="s">
        <v>6123</v>
      </c>
      <c r="C2437" t="s">
        <v>6124</v>
      </c>
      <c r="D2437" t="s">
        <v>289</v>
      </c>
      <c r="E2437" t="s">
        <v>6125</v>
      </c>
      <c r="F2437" t="s">
        <v>291</v>
      </c>
      <c r="G2437" t="s">
        <v>273</v>
      </c>
      <c r="H2437" t="s">
        <v>292</v>
      </c>
      <c r="I2437">
        <v>48</v>
      </c>
      <c r="J2437">
        <v>-129</v>
      </c>
      <c r="K2437">
        <f t="shared" si="363"/>
        <v>9</v>
      </c>
      <c r="L2437">
        <f t="shared" si="358"/>
        <v>1983</v>
      </c>
      <c r="M2437" t="s">
        <v>6123</v>
      </c>
      <c r="N2437" s="153">
        <v>30536.041666666668</v>
      </c>
      <c r="O2437" s="153">
        <v>30536.041666666668</v>
      </c>
      <c r="P2437" s="153">
        <v>30536.041666666668</v>
      </c>
      <c r="Q2437" s="153">
        <v>30536.041666666668</v>
      </c>
      <c r="R2437" t="s">
        <v>6126</v>
      </c>
      <c r="S2437" s="215">
        <f t="shared" si="360"/>
        <v>0</v>
      </c>
      <c r="T2437" s="215">
        <f t="shared" si="361"/>
        <v>0</v>
      </c>
      <c r="U2437">
        <f t="shared" si="362"/>
        <v>0</v>
      </c>
      <c r="V2437"/>
      <c r="W2437">
        <v>0</v>
      </c>
      <c r="X2437" t="s">
        <v>6127</v>
      </c>
    </row>
    <row r="2438" spans="1:24" s="29" customFormat="1">
      <c r="A2438" t="s">
        <v>38</v>
      </c>
      <c r="B2438" t="s">
        <v>6128</v>
      </c>
      <c r="C2438" t="s">
        <v>6124</v>
      </c>
      <c r="D2438" t="s">
        <v>289</v>
      </c>
      <c r="E2438" t="s">
        <v>6125</v>
      </c>
      <c r="F2438" t="s">
        <v>291</v>
      </c>
      <c r="G2438" t="s">
        <v>273</v>
      </c>
      <c r="H2438" t="s">
        <v>292</v>
      </c>
      <c r="I2438">
        <v>48</v>
      </c>
      <c r="J2438">
        <v>-129</v>
      </c>
      <c r="K2438">
        <f t="shared" si="363"/>
        <v>9</v>
      </c>
      <c r="L2438">
        <f t="shared" si="358"/>
        <v>1983</v>
      </c>
      <c r="M2438" t="s">
        <v>6128</v>
      </c>
      <c r="N2438" s="153">
        <v>30536.041666666668</v>
      </c>
      <c r="O2438" s="153">
        <v>30536.041666666668</v>
      </c>
      <c r="P2438" s="153">
        <v>30536.041666666668</v>
      </c>
      <c r="Q2438" s="153">
        <v>30536.041666666668</v>
      </c>
      <c r="R2438" t="s">
        <v>6126</v>
      </c>
      <c r="S2438" s="215">
        <f t="shared" si="360"/>
        <v>0</v>
      </c>
      <c r="T2438" s="215">
        <f t="shared" si="361"/>
        <v>0</v>
      </c>
      <c r="U2438">
        <f t="shared" si="362"/>
        <v>0</v>
      </c>
      <c r="V2438"/>
      <c r="W2438">
        <v>0</v>
      </c>
      <c r="X2438" t="s">
        <v>6127</v>
      </c>
    </row>
    <row r="2439" spans="1:24" s="29" customFormat="1">
      <c r="A2439" t="s">
        <v>38</v>
      </c>
      <c r="B2439" t="s">
        <v>6129</v>
      </c>
      <c r="C2439" t="s">
        <v>6124</v>
      </c>
      <c r="D2439" t="s">
        <v>289</v>
      </c>
      <c r="E2439" t="s">
        <v>6125</v>
      </c>
      <c r="F2439" t="s">
        <v>291</v>
      </c>
      <c r="G2439" t="s">
        <v>273</v>
      </c>
      <c r="H2439" t="s">
        <v>292</v>
      </c>
      <c r="I2439">
        <v>48</v>
      </c>
      <c r="J2439">
        <v>-129</v>
      </c>
      <c r="K2439">
        <f t="shared" si="363"/>
        <v>9</v>
      </c>
      <c r="L2439">
        <f t="shared" si="358"/>
        <v>1983</v>
      </c>
      <c r="M2439" t="s">
        <v>6129</v>
      </c>
      <c r="N2439" s="153">
        <v>30536.041666666668</v>
      </c>
      <c r="O2439" s="153">
        <v>30536.041666666668</v>
      </c>
      <c r="P2439" s="153">
        <v>30536.041666666668</v>
      </c>
      <c r="Q2439" s="153">
        <v>30536.041666666668</v>
      </c>
      <c r="R2439" t="s">
        <v>6126</v>
      </c>
      <c r="S2439" s="215">
        <f t="shared" si="360"/>
        <v>0</v>
      </c>
      <c r="T2439" s="215">
        <f t="shared" si="361"/>
        <v>0</v>
      </c>
      <c r="U2439">
        <f t="shared" si="362"/>
        <v>0</v>
      </c>
      <c r="V2439"/>
      <c r="W2439">
        <v>0</v>
      </c>
      <c r="X2439" t="s">
        <v>6127</v>
      </c>
    </row>
    <row r="2440" spans="1:24" s="29" customFormat="1">
      <c r="A2440" t="s">
        <v>38</v>
      </c>
      <c r="B2440" t="s">
        <v>6130</v>
      </c>
      <c r="C2440" t="s">
        <v>6124</v>
      </c>
      <c r="D2440" t="s">
        <v>289</v>
      </c>
      <c r="E2440" t="s">
        <v>6125</v>
      </c>
      <c r="F2440" t="s">
        <v>291</v>
      </c>
      <c r="G2440" t="s">
        <v>273</v>
      </c>
      <c r="H2440" t="s">
        <v>292</v>
      </c>
      <c r="I2440">
        <v>48</v>
      </c>
      <c r="J2440">
        <v>-129</v>
      </c>
      <c r="K2440">
        <f t="shared" si="363"/>
        <v>9</v>
      </c>
      <c r="L2440">
        <f t="shared" si="358"/>
        <v>1983</v>
      </c>
      <c r="M2440" t="s">
        <v>6130</v>
      </c>
      <c r="N2440" s="153">
        <v>30536.041666666668</v>
      </c>
      <c r="O2440" s="153">
        <v>30536.041666666668</v>
      </c>
      <c r="P2440" s="153">
        <v>30536.041666666668</v>
      </c>
      <c r="Q2440" s="153">
        <v>30536.041666666668</v>
      </c>
      <c r="R2440" t="s">
        <v>6126</v>
      </c>
      <c r="S2440" s="215">
        <f t="shared" si="360"/>
        <v>0</v>
      </c>
      <c r="T2440" s="215">
        <f t="shared" si="361"/>
        <v>0</v>
      </c>
      <c r="U2440">
        <f t="shared" si="362"/>
        <v>0</v>
      </c>
      <c r="V2440"/>
      <c r="W2440">
        <v>0</v>
      </c>
      <c r="X2440" t="s">
        <v>6127</v>
      </c>
    </row>
    <row r="2441" spans="1:24" s="29" customFormat="1">
      <c r="A2441" t="s">
        <v>38</v>
      </c>
      <c r="B2441" t="s">
        <v>6131</v>
      </c>
      <c r="C2441" t="s">
        <v>6124</v>
      </c>
      <c r="D2441" t="s">
        <v>289</v>
      </c>
      <c r="E2441" t="s">
        <v>6125</v>
      </c>
      <c r="F2441" t="s">
        <v>291</v>
      </c>
      <c r="G2441" t="s">
        <v>273</v>
      </c>
      <c r="H2441" t="s">
        <v>292</v>
      </c>
      <c r="I2441">
        <v>48</v>
      </c>
      <c r="J2441">
        <v>-129</v>
      </c>
      <c r="K2441">
        <f t="shared" si="363"/>
        <v>9</v>
      </c>
      <c r="L2441">
        <f t="shared" si="358"/>
        <v>1983</v>
      </c>
      <c r="M2441" t="s">
        <v>6131</v>
      </c>
      <c r="N2441" s="153">
        <v>30536.041666666668</v>
      </c>
      <c r="O2441" s="153">
        <v>30536.041666666668</v>
      </c>
      <c r="P2441" s="153">
        <v>30536.041666666668</v>
      </c>
      <c r="Q2441" s="153">
        <v>30536.041666666668</v>
      </c>
      <c r="R2441" t="s">
        <v>6126</v>
      </c>
      <c r="S2441" s="215">
        <f t="shared" si="360"/>
        <v>0</v>
      </c>
      <c r="T2441" s="215">
        <f t="shared" si="361"/>
        <v>0</v>
      </c>
      <c r="U2441">
        <f t="shared" si="362"/>
        <v>0</v>
      </c>
      <c r="V2441"/>
      <c r="W2441">
        <v>0</v>
      </c>
      <c r="X2441" t="s">
        <v>6127</v>
      </c>
    </row>
    <row r="2442" spans="1:24" s="29" customFormat="1">
      <c r="A2442" t="s">
        <v>38</v>
      </c>
      <c r="B2442" t="s">
        <v>6132</v>
      </c>
      <c r="C2442" t="s">
        <v>6124</v>
      </c>
      <c r="D2442" t="s">
        <v>289</v>
      </c>
      <c r="E2442" t="s">
        <v>6125</v>
      </c>
      <c r="F2442" t="s">
        <v>291</v>
      </c>
      <c r="G2442" t="s">
        <v>273</v>
      </c>
      <c r="H2442" t="s">
        <v>292</v>
      </c>
      <c r="I2442">
        <v>48</v>
      </c>
      <c r="J2442">
        <v>-129</v>
      </c>
      <c r="K2442">
        <f t="shared" si="363"/>
        <v>9</v>
      </c>
      <c r="L2442">
        <f t="shared" si="358"/>
        <v>1983</v>
      </c>
      <c r="M2442" t="s">
        <v>6132</v>
      </c>
      <c r="N2442" s="153">
        <v>30536.041666666668</v>
      </c>
      <c r="O2442" s="153">
        <v>30536.041666666668</v>
      </c>
      <c r="P2442" s="153">
        <v>30536.041666666668</v>
      </c>
      <c r="Q2442" s="153">
        <v>30536.041666666668</v>
      </c>
      <c r="R2442" t="s">
        <v>6126</v>
      </c>
      <c r="S2442" s="215">
        <f t="shared" si="360"/>
        <v>0</v>
      </c>
      <c r="T2442" s="215">
        <f t="shared" si="361"/>
        <v>0</v>
      </c>
      <c r="U2442">
        <f t="shared" si="362"/>
        <v>0</v>
      </c>
      <c r="V2442"/>
      <c r="W2442">
        <v>0</v>
      </c>
      <c r="X2442" t="s">
        <v>6127</v>
      </c>
    </row>
    <row r="2443" spans="1:24" s="29" customFormat="1">
      <c r="A2443" t="s">
        <v>38</v>
      </c>
      <c r="B2443" t="s">
        <v>6133</v>
      </c>
      <c r="C2443" t="s">
        <v>6134</v>
      </c>
      <c r="D2443" t="s">
        <v>282</v>
      </c>
      <c r="E2443" t="s">
        <v>6134</v>
      </c>
      <c r="F2443" t="s">
        <v>287</v>
      </c>
      <c r="G2443" t="s">
        <v>284</v>
      </c>
      <c r="H2443" t="s">
        <v>285</v>
      </c>
      <c r="I2443">
        <v>31</v>
      </c>
      <c r="J2443">
        <v>-78</v>
      </c>
      <c r="K2443">
        <f t="shared" si="363"/>
        <v>18</v>
      </c>
      <c r="L2443">
        <f t="shared" si="358"/>
        <v>1982</v>
      </c>
      <c r="M2443" t="s">
        <v>6133</v>
      </c>
      <c r="N2443" s="153">
        <v>30218.041666666668</v>
      </c>
      <c r="O2443" s="153">
        <v>30218.041666666668</v>
      </c>
      <c r="P2443" s="153">
        <v>30218.041666666668</v>
      </c>
      <c r="Q2443" s="153">
        <v>30218.041666666668</v>
      </c>
      <c r="R2443" t="s">
        <v>6135</v>
      </c>
      <c r="S2443" s="215">
        <f t="shared" si="360"/>
        <v>0</v>
      </c>
      <c r="T2443" s="215">
        <f t="shared" si="361"/>
        <v>0</v>
      </c>
      <c r="U2443">
        <f t="shared" si="362"/>
        <v>0</v>
      </c>
      <c r="V2443"/>
      <c r="W2443">
        <v>0</v>
      </c>
      <c r="X2443" t="s">
        <v>6136</v>
      </c>
    </row>
    <row r="2444" spans="1:24" s="29" customFormat="1">
      <c r="A2444" t="s">
        <v>38</v>
      </c>
      <c r="B2444" t="s">
        <v>6137</v>
      </c>
      <c r="C2444" t="s">
        <v>6134</v>
      </c>
      <c r="D2444" t="s">
        <v>282</v>
      </c>
      <c r="E2444" t="s">
        <v>6134</v>
      </c>
      <c r="F2444" t="s">
        <v>287</v>
      </c>
      <c r="G2444" t="s">
        <v>284</v>
      </c>
      <c r="H2444" t="s">
        <v>285</v>
      </c>
      <c r="I2444">
        <v>31</v>
      </c>
      <c r="J2444">
        <v>-78</v>
      </c>
      <c r="K2444">
        <f t="shared" si="363"/>
        <v>18</v>
      </c>
      <c r="L2444">
        <f t="shared" si="358"/>
        <v>1982</v>
      </c>
      <c r="M2444" t="s">
        <v>6137</v>
      </c>
      <c r="N2444" s="153">
        <v>30217.041666666668</v>
      </c>
      <c r="O2444" s="153">
        <v>30217.041666666668</v>
      </c>
      <c r="P2444" s="153">
        <v>30217.041666666668</v>
      </c>
      <c r="Q2444" s="153">
        <v>30217.041666666668</v>
      </c>
      <c r="R2444" t="s">
        <v>6135</v>
      </c>
      <c r="S2444" s="215">
        <f t="shared" si="360"/>
        <v>0</v>
      </c>
      <c r="T2444" s="215">
        <f t="shared" si="361"/>
        <v>0</v>
      </c>
      <c r="U2444">
        <f t="shared" si="362"/>
        <v>0</v>
      </c>
      <c r="V2444"/>
      <c r="W2444">
        <v>0</v>
      </c>
      <c r="X2444" t="s">
        <v>6136</v>
      </c>
    </row>
    <row r="2445" spans="1:24" s="29" customFormat="1">
      <c r="A2445" t="s">
        <v>38</v>
      </c>
      <c r="B2445" t="s">
        <v>6138</v>
      </c>
      <c r="C2445" t="s">
        <v>6134</v>
      </c>
      <c r="D2445" t="s">
        <v>282</v>
      </c>
      <c r="E2445" t="s">
        <v>6134</v>
      </c>
      <c r="F2445" t="s">
        <v>287</v>
      </c>
      <c r="G2445" t="s">
        <v>284</v>
      </c>
      <c r="H2445" t="s">
        <v>285</v>
      </c>
      <c r="I2445">
        <v>31</v>
      </c>
      <c r="J2445">
        <v>-78</v>
      </c>
      <c r="K2445">
        <f t="shared" si="363"/>
        <v>18</v>
      </c>
      <c r="L2445">
        <f t="shared" si="358"/>
        <v>1982</v>
      </c>
      <c r="M2445" t="s">
        <v>6138</v>
      </c>
      <c r="N2445" s="153">
        <v>30216.02847222222</v>
      </c>
      <c r="O2445" s="153">
        <v>30216.0625</v>
      </c>
      <c r="P2445" s="153">
        <v>30216.208333333332</v>
      </c>
      <c r="Q2445" s="153">
        <v>30216.245833333334</v>
      </c>
      <c r="R2445" t="s">
        <v>6135</v>
      </c>
      <c r="S2445" s="215">
        <f t="shared" si="360"/>
        <v>0.14583333333212067</v>
      </c>
      <c r="T2445" s="215">
        <f t="shared" si="361"/>
        <v>0.21736111111385981</v>
      </c>
      <c r="U2445">
        <f t="shared" si="362"/>
        <v>1.7499999999854481</v>
      </c>
      <c r="V2445"/>
      <c r="W2445">
        <v>0</v>
      </c>
      <c r="X2445" t="s">
        <v>6139</v>
      </c>
    </row>
    <row r="2446" spans="1:24" s="29" customFormat="1">
      <c r="A2446" t="s">
        <v>38</v>
      </c>
      <c r="B2446" t="s">
        <v>6140</v>
      </c>
      <c r="C2446" t="s">
        <v>6134</v>
      </c>
      <c r="D2446" t="s">
        <v>282</v>
      </c>
      <c r="E2446" t="s">
        <v>6134</v>
      </c>
      <c r="F2446" t="s">
        <v>287</v>
      </c>
      <c r="G2446" t="s">
        <v>284</v>
      </c>
      <c r="H2446" t="s">
        <v>285</v>
      </c>
      <c r="I2446">
        <v>31</v>
      </c>
      <c r="J2446">
        <v>-78</v>
      </c>
      <c r="K2446">
        <f t="shared" si="363"/>
        <v>18</v>
      </c>
      <c r="L2446">
        <f t="shared" si="358"/>
        <v>1982</v>
      </c>
      <c r="M2446" t="s">
        <v>6140</v>
      </c>
      <c r="N2446" s="153">
        <v>30215.018749999999</v>
      </c>
      <c r="O2446" s="153">
        <v>30215.037499999999</v>
      </c>
      <c r="P2446" s="153">
        <v>30215.604166666668</v>
      </c>
      <c r="Q2446" s="153">
        <v>30215.625</v>
      </c>
      <c r="R2446" t="s">
        <v>6135</v>
      </c>
      <c r="S2446" s="215">
        <f t="shared" si="360"/>
        <v>0.56666666666933452</v>
      </c>
      <c r="T2446" s="215">
        <f t="shared" si="361"/>
        <v>0.6062500000007276</v>
      </c>
      <c r="U2446">
        <f t="shared" si="362"/>
        <v>6.8000000000320142</v>
      </c>
      <c r="V2446"/>
      <c r="W2446">
        <v>0</v>
      </c>
      <c r="X2446" t="s">
        <v>6141</v>
      </c>
    </row>
    <row r="2447" spans="1:24" s="29" customFormat="1">
      <c r="A2447" t="s">
        <v>38</v>
      </c>
      <c r="B2447" t="s">
        <v>6142</v>
      </c>
      <c r="C2447" t="s">
        <v>6134</v>
      </c>
      <c r="D2447" t="s">
        <v>282</v>
      </c>
      <c r="E2447" t="s">
        <v>6134</v>
      </c>
      <c r="F2447" t="s">
        <v>287</v>
      </c>
      <c r="G2447" t="s">
        <v>284</v>
      </c>
      <c r="H2447" t="s">
        <v>285</v>
      </c>
      <c r="I2447">
        <v>31</v>
      </c>
      <c r="J2447">
        <v>-78</v>
      </c>
      <c r="K2447">
        <f t="shared" si="363"/>
        <v>18</v>
      </c>
      <c r="L2447">
        <f t="shared" si="358"/>
        <v>1982</v>
      </c>
      <c r="M2447" t="s">
        <v>6142</v>
      </c>
      <c r="N2447" s="153">
        <v>30214.28263888889</v>
      </c>
      <c r="O2447" s="153">
        <v>30214.304861111112</v>
      </c>
      <c r="P2447" s="153">
        <v>30214.37638888889</v>
      </c>
      <c r="Q2447" s="153">
        <v>30214.416666666668</v>
      </c>
      <c r="R2447" t="s">
        <v>6135</v>
      </c>
      <c r="S2447" s="215">
        <f t="shared" si="360"/>
        <v>7.1527777778101154E-2</v>
      </c>
      <c r="T2447" s="215">
        <f t="shared" si="361"/>
        <v>0.13402777777810115</v>
      </c>
      <c r="U2447">
        <f t="shared" si="362"/>
        <v>0.85833333333721384</v>
      </c>
      <c r="V2447"/>
      <c r="W2447">
        <v>0</v>
      </c>
      <c r="X2447" t="s">
        <v>6143</v>
      </c>
    </row>
    <row r="2448" spans="1:24" s="29" customFormat="1">
      <c r="A2448" t="s">
        <v>38</v>
      </c>
      <c r="B2448" t="s">
        <v>6144</v>
      </c>
      <c r="C2448" t="s">
        <v>6134</v>
      </c>
      <c r="D2448" t="s">
        <v>282</v>
      </c>
      <c r="E2448" t="s">
        <v>6134</v>
      </c>
      <c r="F2448" t="s">
        <v>287</v>
      </c>
      <c r="G2448" t="s">
        <v>284</v>
      </c>
      <c r="H2448" t="s">
        <v>285</v>
      </c>
      <c r="I2448">
        <v>31</v>
      </c>
      <c r="J2448">
        <v>-78</v>
      </c>
      <c r="K2448">
        <f t="shared" si="363"/>
        <v>18</v>
      </c>
      <c r="L2448">
        <f t="shared" si="358"/>
        <v>1982</v>
      </c>
      <c r="M2448" t="s">
        <v>6144</v>
      </c>
      <c r="N2448" s="153">
        <v>30213.97013888889</v>
      </c>
      <c r="O2448" s="153">
        <v>30213.990277777779</v>
      </c>
      <c r="P2448" s="153">
        <v>30214.230555555554</v>
      </c>
      <c r="Q2448" s="153">
        <v>30214.25</v>
      </c>
      <c r="R2448" t="s">
        <v>6135</v>
      </c>
      <c r="S2448" s="215">
        <f t="shared" si="360"/>
        <v>0.24027777777519077</v>
      </c>
      <c r="T2448" s="215">
        <f t="shared" si="361"/>
        <v>0.27986111111022183</v>
      </c>
      <c r="U2448">
        <f t="shared" si="362"/>
        <v>2.8833333333022892</v>
      </c>
      <c r="V2448"/>
      <c r="W2448">
        <v>0</v>
      </c>
      <c r="X2448" t="s">
        <v>6143</v>
      </c>
    </row>
    <row r="2449" spans="1:24" s="29" customFormat="1">
      <c r="A2449" t="s">
        <v>38</v>
      </c>
      <c r="B2449" t="s">
        <v>6145</v>
      </c>
      <c r="C2449" t="s">
        <v>6146</v>
      </c>
      <c r="D2449" t="s">
        <v>282</v>
      </c>
      <c r="E2449" t="s">
        <v>6146</v>
      </c>
      <c r="F2449" t="s">
        <v>283</v>
      </c>
      <c r="G2449" t="s">
        <v>284</v>
      </c>
      <c r="H2449" t="s">
        <v>285</v>
      </c>
      <c r="I2449">
        <v>40</v>
      </c>
      <c r="J2449">
        <v>-69</v>
      </c>
      <c r="K2449">
        <f t="shared" si="363"/>
        <v>19</v>
      </c>
      <c r="L2449">
        <f t="shared" si="358"/>
        <v>1982</v>
      </c>
      <c r="M2449" t="s">
        <v>6145</v>
      </c>
      <c r="N2449" s="153">
        <v>30183.991666666665</v>
      </c>
      <c r="O2449" s="153">
        <v>30184.020833333332</v>
      </c>
      <c r="P2449" s="153">
        <v>30184.209027777779</v>
      </c>
      <c r="Q2449" s="153">
        <v>30184.229166666668</v>
      </c>
      <c r="R2449" t="s">
        <v>458</v>
      </c>
      <c r="S2449" s="215">
        <f t="shared" si="360"/>
        <v>0.18819444444670808</v>
      </c>
      <c r="T2449" s="215">
        <f t="shared" si="361"/>
        <v>0.23750000000291038</v>
      </c>
      <c r="U2449">
        <f t="shared" si="362"/>
        <v>2.2583333333604969</v>
      </c>
      <c r="V2449"/>
      <c r="W2449">
        <v>0</v>
      </c>
      <c r="X2449" t="s">
        <v>6147</v>
      </c>
    </row>
    <row r="2450" spans="1:24" s="29" customFormat="1">
      <c r="A2450" t="s">
        <v>38</v>
      </c>
      <c r="B2450" t="s">
        <v>6148</v>
      </c>
      <c r="C2450" t="s">
        <v>6146</v>
      </c>
      <c r="D2450" t="s">
        <v>282</v>
      </c>
      <c r="E2450" t="s">
        <v>6146</v>
      </c>
      <c r="F2450" t="s">
        <v>283</v>
      </c>
      <c r="G2450" t="s">
        <v>284</v>
      </c>
      <c r="H2450" t="s">
        <v>285</v>
      </c>
      <c r="I2450">
        <v>40</v>
      </c>
      <c r="J2450">
        <v>-69</v>
      </c>
      <c r="K2450">
        <f t="shared" si="363"/>
        <v>19</v>
      </c>
      <c r="L2450">
        <f t="shared" ref="L2450:L2513" si="364">YEAR(N2450)</f>
        <v>1982</v>
      </c>
      <c r="M2450" t="s">
        <v>6148</v>
      </c>
      <c r="N2450" s="153">
        <v>30183.186805555557</v>
      </c>
      <c r="O2450" s="153">
        <v>30183.225694444445</v>
      </c>
      <c r="P2450" s="153">
        <v>30183.792361111111</v>
      </c>
      <c r="Q2450" s="153">
        <v>30183.8125</v>
      </c>
      <c r="R2450" t="s">
        <v>458</v>
      </c>
      <c r="S2450" s="215">
        <f t="shared" si="360"/>
        <v>0.56666666666569654</v>
      </c>
      <c r="T2450" s="215">
        <f t="shared" si="361"/>
        <v>0.6256944444430701</v>
      </c>
      <c r="U2450">
        <f t="shared" si="362"/>
        <v>6.7999999999883585</v>
      </c>
      <c r="V2450"/>
      <c r="W2450">
        <v>0</v>
      </c>
      <c r="X2450" t="s">
        <v>6147</v>
      </c>
    </row>
    <row r="2451" spans="1:24" s="29" customFormat="1">
      <c r="A2451" t="s">
        <v>38</v>
      </c>
      <c r="B2451" t="s">
        <v>6149</v>
      </c>
      <c r="C2451" t="s">
        <v>6146</v>
      </c>
      <c r="D2451" t="s">
        <v>282</v>
      </c>
      <c r="E2451" t="s">
        <v>6146</v>
      </c>
      <c r="F2451" t="s">
        <v>283</v>
      </c>
      <c r="G2451" t="s">
        <v>284</v>
      </c>
      <c r="H2451" t="s">
        <v>285</v>
      </c>
      <c r="I2451">
        <v>40</v>
      </c>
      <c r="J2451">
        <v>-69</v>
      </c>
      <c r="K2451">
        <f t="shared" si="363"/>
        <v>19</v>
      </c>
      <c r="L2451">
        <f t="shared" si="364"/>
        <v>1982</v>
      </c>
      <c r="M2451" t="s">
        <v>6149</v>
      </c>
      <c r="N2451" s="153">
        <v>30182.395833333332</v>
      </c>
      <c r="O2451" s="153">
        <v>30182.420138888891</v>
      </c>
      <c r="P2451" s="153">
        <v>30182.81388888889</v>
      </c>
      <c r="Q2451" s="153">
        <v>30182.833333333332</v>
      </c>
      <c r="R2451" t="s">
        <v>458</v>
      </c>
      <c r="S2451" s="215">
        <f t="shared" si="360"/>
        <v>0.3937499999992724</v>
      </c>
      <c r="T2451" s="215">
        <f t="shared" si="361"/>
        <v>0.4375</v>
      </c>
      <c r="U2451">
        <f t="shared" si="362"/>
        <v>4.7249999999912689</v>
      </c>
      <c r="V2451"/>
      <c r="W2451">
        <v>0</v>
      </c>
      <c r="X2451" t="s">
        <v>6150</v>
      </c>
    </row>
    <row r="2452" spans="1:24" s="29" customFormat="1">
      <c r="A2452" t="s">
        <v>38</v>
      </c>
      <c r="B2452" t="s">
        <v>6151</v>
      </c>
      <c r="C2452" t="s">
        <v>6146</v>
      </c>
      <c r="D2452" t="s">
        <v>282</v>
      </c>
      <c r="E2452" t="s">
        <v>6146</v>
      </c>
      <c r="F2452" t="s">
        <v>283</v>
      </c>
      <c r="G2452" t="s">
        <v>284</v>
      </c>
      <c r="H2452" t="s">
        <v>285</v>
      </c>
      <c r="I2452">
        <v>40</v>
      </c>
      <c r="J2452">
        <v>-69</v>
      </c>
      <c r="K2452">
        <f t="shared" si="363"/>
        <v>19</v>
      </c>
      <c r="L2452">
        <f t="shared" si="364"/>
        <v>1982</v>
      </c>
      <c r="M2452" t="s">
        <v>6151</v>
      </c>
      <c r="N2452" s="153">
        <v>30180.96597222222</v>
      </c>
      <c r="O2452" s="153">
        <v>30181.00138888889</v>
      </c>
      <c r="P2452" s="153">
        <v>30181.733333333334</v>
      </c>
      <c r="Q2452" s="153">
        <v>30181.75</v>
      </c>
      <c r="R2452" t="s">
        <v>458</v>
      </c>
      <c r="S2452" s="215">
        <f t="shared" si="360"/>
        <v>0.73194444444379769</v>
      </c>
      <c r="T2452" s="215">
        <f t="shared" si="361"/>
        <v>0.78402777777955635</v>
      </c>
      <c r="U2452">
        <f t="shared" si="362"/>
        <v>8.7833333333255723</v>
      </c>
      <c r="V2452"/>
      <c r="W2452">
        <v>0</v>
      </c>
      <c r="X2452" t="s">
        <v>6147</v>
      </c>
    </row>
    <row r="2453" spans="1:24" s="29" customFormat="1">
      <c r="A2453" t="s">
        <v>38</v>
      </c>
      <c r="B2453" t="s">
        <v>6152</v>
      </c>
      <c r="C2453" t="s">
        <v>6146</v>
      </c>
      <c r="D2453" t="s">
        <v>282</v>
      </c>
      <c r="E2453" t="s">
        <v>6146</v>
      </c>
      <c r="F2453" t="s">
        <v>283</v>
      </c>
      <c r="G2453" t="s">
        <v>284</v>
      </c>
      <c r="H2453" t="s">
        <v>285</v>
      </c>
      <c r="I2453">
        <v>40</v>
      </c>
      <c r="J2453">
        <v>-69</v>
      </c>
      <c r="K2453">
        <f t="shared" si="363"/>
        <v>19</v>
      </c>
      <c r="L2453">
        <f t="shared" si="364"/>
        <v>1982</v>
      </c>
      <c r="M2453" t="s">
        <v>6152</v>
      </c>
      <c r="N2453" s="153">
        <v>30178.945138888888</v>
      </c>
      <c r="O2453" s="153">
        <v>30178.980555555554</v>
      </c>
      <c r="P2453" s="153">
        <v>30179.595833333333</v>
      </c>
      <c r="Q2453" s="153">
        <v>30179.618055555555</v>
      </c>
      <c r="R2453" t="s">
        <v>458</v>
      </c>
      <c r="S2453" s="215">
        <f t="shared" si="360"/>
        <v>0.61527777777882875</v>
      </c>
      <c r="T2453" s="215">
        <f t="shared" si="361"/>
        <v>0.67291666666642413</v>
      </c>
      <c r="U2453">
        <f t="shared" si="362"/>
        <v>7.383333333345945</v>
      </c>
      <c r="V2453"/>
      <c r="W2453">
        <v>0</v>
      </c>
      <c r="X2453" t="s">
        <v>6147</v>
      </c>
    </row>
    <row r="2454" spans="1:24" s="29" customFormat="1">
      <c r="A2454" t="s">
        <v>38</v>
      </c>
      <c r="B2454" t="s">
        <v>6153</v>
      </c>
      <c r="C2454" t="s">
        <v>6146</v>
      </c>
      <c r="D2454" t="s">
        <v>282</v>
      </c>
      <c r="E2454" t="s">
        <v>6146</v>
      </c>
      <c r="F2454" t="s">
        <v>283</v>
      </c>
      <c r="G2454" t="s">
        <v>284</v>
      </c>
      <c r="H2454" t="s">
        <v>285</v>
      </c>
      <c r="I2454">
        <v>40</v>
      </c>
      <c r="J2454">
        <v>-69</v>
      </c>
      <c r="K2454">
        <f t="shared" si="363"/>
        <v>19</v>
      </c>
      <c r="L2454">
        <f t="shared" si="364"/>
        <v>1982</v>
      </c>
      <c r="M2454" t="s">
        <v>6153</v>
      </c>
      <c r="N2454" s="153">
        <v>30177.805555555555</v>
      </c>
      <c r="O2454" s="153">
        <v>30177.840277777777</v>
      </c>
      <c r="P2454" s="153">
        <v>30178.5625</v>
      </c>
      <c r="Q2454" s="153">
        <v>30178.583333333332</v>
      </c>
      <c r="R2454" t="s">
        <v>458</v>
      </c>
      <c r="S2454" s="215">
        <f t="shared" si="360"/>
        <v>0.72222222222262644</v>
      </c>
      <c r="T2454" s="215">
        <f t="shared" si="361"/>
        <v>0.77777777777737356</v>
      </c>
      <c r="U2454">
        <f t="shared" si="362"/>
        <v>8.6666666666715173</v>
      </c>
      <c r="V2454"/>
      <c r="W2454">
        <v>0</v>
      </c>
      <c r="X2454" t="s">
        <v>6147</v>
      </c>
    </row>
    <row r="2455" spans="1:24" s="29" customFormat="1">
      <c r="A2455" t="s">
        <v>38</v>
      </c>
      <c r="B2455" t="s">
        <v>6154</v>
      </c>
      <c r="C2455" t="s">
        <v>6146</v>
      </c>
      <c r="D2455" t="s">
        <v>282</v>
      </c>
      <c r="E2455" t="s">
        <v>6146</v>
      </c>
      <c r="F2455" t="s">
        <v>283</v>
      </c>
      <c r="G2455" t="s">
        <v>284</v>
      </c>
      <c r="H2455" t="s">
        <v>285</v>
      </c>
      <c r="I2455">
        <v>40</v>
      </c>
      <c r="J2455">
        <v>-69</v>
      </c>
      <c r="K2455">
        <f t="shared" si="363"/>
        <v>19</v>
      </c>
      <c r="L2455">
        <f t="shared" si="364"/>
        <v>1982</v>
      </c>
      <c r="M2455" t="s">
        <v>6154</v>
      </c>
      <c r="N2455" s="153">
        <v>30175.927083333332</v>
      </c>
      <c r="O2455" s="153">
        <v>30176.038888888888</v>
      </c>
      <c r="P2455" s="153">
        <v>30176.486805555556</v>
      </c>
      <c r="Q2455" s="153">
        <v>30176.506944444445</v>
      </c>
      <c r="R2455" t="s">
        <v>458</v>
      </c>
      <c r="S2455" s="215">
        <f t="shared" si="360"/>
        <v>0.44791666666787933</v>
      </c>
      <c r="T2455" s="215">
        <f t="shared" si="361"/>
        <v>0.57986111111313221</v>
      </c>
      <c r="U2455">
        <f t="shared" si="362"/>
        <v>5.3750000000145519</v>
      </c>
      <c r="V2455"/>
      <c r="W2455">
        <v>0</v>
      </c>
      <c r="X2455" t="s">
        <v>6155</v>
      </c>
    </row>
    <row r="2456" spans="1:24" s="29" customFormat="1">
      <c r="A2456" t="s">
        <v>38</v>
      </c>
      <c r="B2456" t="s">
        <v>6156</v>
      </c>
      <c r="C2456" t="s">
        <v>6146</v>
      </c>
      <c r="D2456" t="s">
        <v>282</v>
      </c>
      <c r="E2456" t="s">
        <v>6146</v>
      </c>
      <c r="F2456" t="s">
        <v>283</v>
      </c>
      <c r="G2456" t="s">
        <v>284</v>
      </c>
      <c r="H2456" t="s">
        <v>285</v>
      </c>
      <c r="I2456">
        <v>40</v>
      </c>
      <c r="J2456">
        <v>-69</v>
      </c>
      <c r="K2456">
        <f t="shared" si="363"/>
        <v>19</v>
      </c>
      <c r="L2456">
        <f t="shared" si="364"/>
        <v>1982</v>
      </c>
      <c r="M2456" t="s">
        <v>6156</v>
      </c>
      <c r="N2456" s="153">
        <v>30174.680555555555</v>
      </c>
      <c r="O2456" s="153">
        <v>30174.704861111109</v>
      </c>
      <c r="P2456" s="153">
        <v>30175.443749999999</v>
      </c>
      <c r="Q2456" s="153">
        <v>30175.465277777777</v>
      </c>
      <c r="R2456" t="s">
        <v>458</v>
      </c>
      <c r="S2456" s="215">
        <f t="shared" si="360"/>
        <v>0.73888888888905058</v>
      </c>
      <c r="T2456" s="215">
        <f t="shared" si="361"/>
        <v>0.78472222222262644</v>
      </c>
      <c r="U2456">
        <f t="shared" si="362"/>
        <v>8.8666666666686069</v>
      </c>
      <c r="V2456"/>
      <c r="W2456">
        <v>0</v>
      </c>
      <c r="X2456" t="s">
        <v>6147</v>
      </c>
    </row>
    <row r="2457" spans="1:24" s="29" customFormat="1">
      <c r="A2457" t="s">
        <v>38</v>
      </c>
      <c r="B2457" t="s">
        <v>6157</v>
      </c>
      <c r="C2457" t="s">
        <v>6146</v>
      </c>
      <c r="D2457" t="s">
        <v>282</v>
      </c>
      <c r="E2457" t="s">
        <v>6146</v>
      </c>
      <c r="F2457" t="s">
        <v>283</v>
      </c>
      <c r="G2457" t="s">
        <v>284</v>
      </c>
      <c r="H2457" t="s">
        <v>285</v>
      </c>
      <c r="I2457">
        <v>40</v>
      </c>
      <c r="J2457">
        <v>-69</v>
      </c>
      <c r="K2457">
        <f t="shared" si="363"/>
        <v>19</v>
      </c>
      <c r="L2457">
        <f t="shared" si="364"/>
        <v>1982</v>
      </c>
      <c r="M2457" t="s">
        <v>6157</v>
      </c>
      <c r="N2457" s="153">
        <v>30172.541666666668</v>
      </c>
      <c r="O2457" s="153">
        <v>30172.559027777777</v>
      </c>
      <c r="P2457" s="153">
        <v>30173.208333333332</v>
      </c>
      <c r="Q2457" s="153">
        <v>30173.25</v>
      </c>
      <c r="R2457" t="s">
        <v>458</v>
      </c>
      <c r="S2457" s="215">
        <f t="shared" si="360"/>
        <v>0.64930555555474712</v>
      </c>
      <c r="T2457" s="215">
        <f t="shared" si="361"/>
        <v>0.70833333333212067</v>
      </c>
      <c r="U2457">
        <f t="shared" si="362"/>
        <v>7.7916666666569654</v>
      </c>
      <c r="V2457"/>
      <c r="W2457">
        <v>0</v>
      </c>
      <c r="X2457" t="s">
        <v>6158</v>
      </c>
    </row>
    <row r="2458" spans="1:24" s="29" customFormat="1">
      <c r="A2458" t="s">
        <v>38</v>
      </c>
      <c r="B2458" t="s">
        <v>6159</v>
      </c>
      <c r="C2458" t="s">
        <v>6146</v>
      </c>
      <c r="D2458" t="s">
        <v>282</v>
      </c>
      <c r="E2458" t="s">
        <v>6146</v>
      </c>
      <c r="F2458" t="s">
        <v>283</v>
      </c>
      <c r="G2458" t="s">
        <v>284</v>
      </c>
      <c r="H2458" t="s">
        <v>285</v>
      </c>
      <c r="I2458">
        <v>40</v>
      </c>
      <c r="J2458">
        <v>-69</v>
      </c>
      <c r="K2458">
        <f t="shared" si="363"/>
        <v>19</v>
      </c>
      <c r="L2458">
        <f t="shared" si="364"/>
        <v>1982</v>
      </c>
      <c r="M2458" t="s">
        <v>6159</v>
      </c>
      <c r="N2458" s="153">
        <v>30170.99722222222</v>
      </c>
      <c r="O2458" s="153">
        <v>30171.013888888891</v>
      </c>
      <c r="P2458" s="153">
        <v>30172.069444444445</v>
      </c>
      <c r="Q2458" s="153">
        <v>30172.090277777777</v>
      </c>
      <c r="R2458" t="s">
        <v>458</v>
      </c>
      <c r="S2458" s="215">
        <f t="shared" si="360"/>
        <v>1.0555555555547471</v>
      </c>
      <c r="T2458" s="215">
        <f t="shared" si="361"/>
        <v>1.0930555555569299</v>
      </c>
      <c r="U2458">
        <f t="shared" si="362"/>
        <v>12.666666666656965</v>
      </c>
      <c r="V2458"/>
      <c r="W2458">
        <v>0</v>
      </c>
      <c r="X2458" t="s">
        <v>6160</v>
      </c>
    </row>
    <row r="2459" spans="1:24" s="29" customFormat="1">
      <c r="A2459" t="s">
        <v>38</v>
      </c>
      <c r="B2459" t="s">
        <v>6161</v>
      </c>
      <c r="C2459" t="s">
        <v>277</v>
      </c>
      <c r="D2459" t="s">
        <v>278</v>
      </c>
      <c r="E2459" t="s">
        <v>264</v>
      </c>
      <c r="F2459" t="s">
        <v>279</v>
      </c>
      <c r="G2459" t="s">
        <v>222</v>
      </c>
      <c r="H2459" t="s">
        <v>280</v>
      </c>
      <c r="I2459">
        <v>26.1</v>
      </c>
      <c r="J2459">
        <v>-44.8</v>
      </c>
      <c r="K2459">
        <f t="shared" si="363"/>
        <v>23</v>
      </c>
      <c r="L2459">
        <f t="shared" si="364"/>
        <v>1982</v>
      </c>
      <c r="M2459" t="s">
        <v>6161</v>
      </c>
      <c r="N2459" s="153">
        <v>30154.114583333332</v>
      </c>
      <c r="O2459" s="153">
        <v>30154.162499999999</v>
      </c>
      <c r="P2459" s="153">
        <v>30154.239583333332</v>
      </c>
      <c r="Q2459" s="153">
        <v>30154.288888888888</v>
      </c>
      <c r="R2459" t="s">
        <v>6162</v>
      </c>
      <c r="S2459" s="215">
        <f t="shared" si="360"/>
        <v>7.7083333333575865E-2</v>
      </c>
      <c r="T2459" s="215">
        <f t="shared" si="361"/>
        <v>0.17430555555620231</v>
      </c>
      <c r="U2459">
        <f t="shared" si="362"/>
        <v>0.92500000000291038</v>
      </c>
      <c r="V2459"/>
      <c r="W2459">
        <v>0</v>
      </c>
      <c r="X2459" t="s">
        <v>6163</v>
      </c>
    </row>
    <row r="2460" spans="1:24" s="29" customFormat="1">
      <c r="A2460" t="s">
        <v>38</v>
      </c>
      <c r="B2460" t="s">
        <v>6164</v>
      </c>
      <c r="C2460" t="s">
        <v>277</v>
      </c>
      <c r="D2460" t="s">
        <v>278</v>
      </c>
      <c r="E2460" t="s">
        <v>264</v>
      </c>
      <c r="F2460" t="s">
        <v>279</v>
      </c>
      <c r="G2460" t="s">
        <v>222</v>
      </c>
      <c r="H2460" t="s">
        <v>280</v>
      </c>
      <c r="I2460">
        <v>26.1</v>
      </c>
      <c r="J2460">
        <v>-44.8</v>
      </c>
      <c r="K2460">
        <f t="shared" si="363"/>
        <v>23</v>
      </c>
      <c r="L2460">
        <f t="shared" si="364"/>
        <v>1982</v>
      </c>
      <c r="M2460" t="s">
        <v>6164</v>
      </c>
      <c r="N2460" s="153">
        <v>30153.038194444445</v>
      </c>
      <c r="O2460" s="153">
        <v>30153.099305555555</v>
      </c>
      <c r="P2460" s="153">
        <v>30153.6875</v>
      </c>
      <c r="Q2460" s="153">
        <v>30153.75</v>
      </c>
      <c r="R2460" t="s">
        <v>6162</v>
      </c>
      <c r="S2460" s="215">
        <f t="shared" si="360"/>
        <v>0.58819444444452529</v>
      </c>
      <c r="T2460" s="215">
        <f t="shared" si="361"/>
        <v>0.71180555555474712</v>
      </c>
      <c r="U2460">
        <f t="shared" si="362"/>
        <v>7.0583333333343035</v>
      </c>
      <c r="V2460"/>
      <c r="W2460">
        <v>0</v>
      </c>
      <c r="X2460" t="s">
        <v>6165</v>
      </c>
    </row>
    <row r="2461" spans="1:24" s="29" customFormat="1">
      <c r="A2461" t="s">
        <v>38</v>
      </c>
      <c r="B2461" t="s">
        <v>6166</v>
      </c>
      <c r="C2461" t="s">
        <v>277</v>
      </c>
      <c r="D2461" t="s">
        <v>278</v>
      </c>
      <c r="E2461" t="s">
        <v>264</v>
      </c>
      <c r="F2461" t="s">
        <v>279</v>
      </c>
      <c r="G2461" t="s">
        <v>222</v>
      </c>
      <c r="H2461" t="s">
        <v>280</v>
      </c>
      <c r="I2461">
        <v>26.1</v>
      </c>
      <c r="J2461">
        <v>-44.8</v>
      </c>
      <c r="K2461">
        <f t="shared" si="363"/>
        <v>23</v>
      </c>
      <c r="L2461">
        <f t="shared" si="364"/>
        <v>1982</v>
      </c>
      <c r="M2461" t="s">
        <v>6166</v>
      </c>
      <c r="N2461" s="153">
        <v>30151.832638888889</v>
      </c>
      <c r="O2461" s="153">
        <v>30151.886111111111</v>
      </c>
      <c r="P2461" s="153">
        <v>30152.541666666668</v>
      </c>
      <c r="Q2461" s="153">
        <v>30152.604166666668</v>
      </c>
      <c r="R2461" t="s">
        <v>6167</v>
      </c>
      <c r="S2461" s="215">
        <f t="shared" si="360"/>
        <v>0.6555555555569299</v>
      </c>
      <c r="T2461" s="215">
        <f t="shared" si="361"/>
        <v>0.77152777777882875</v>
      </c>
      <c r="U2461">
        <f t="shared" si="362"/>
        <v>7.8666666666831588</v>
      </c>
      <c r="V2461"/>
      <c r="W2461">
        <v>0</v>
      </c>
      <c r="X2461" t="s">
        <v>6165</v>
      </c>
    </row>
    <row r="2462" spans="1:24" s="29" customFormat="1">
      <c r="A2462" t="s">
        <v>38</v>
      </c>
      <c r="B2462" t="s">
        <v>6168</v>
      </c>
      <c r="C2462" t="s">
        <v>277</v>
      </c>
      <c r="D2462" t="s">
        <v>278</v>
      </c>
      <c r="E2462" t="s">
        <v>264</v>
      </c>
      <c r="F2462" t="s">
        <v>279</v>
      </c>
      <c r="G2462" t="s">
        <v>222</v>
      </c>
      <c r="H2462" t="s">
        <v>280</v>
      </c>
      <c r="I2462">
        <v>26.1</v>
      </c>
      <c r="J2462">
        <v>-44.8</v>
      </c>
      <c r="K2462">
        <f t="shared" si="363"/>
        <v>23</v>
      </c>
      <c r="L2462">
        <f t="shared" si="364"/>
        <v>1982</v>
      </c>
      <c r="M2462" t="s">
        <v>6168</v>
      </c>
      <c r="N2462" s="153">
        <v>30150.875694444443</v>
      </c>
      <c r="O2462" s="153">
        <v>30150.923611111109</v>
      </c>
      <c r="P2462" s="153">
        <v>30151.421527777777</v>
      </c>
      <c r="Q2462" s="153">
        <v>30151.473611111112</v>
      </c>
      <c r="R2462" t="s">
        <v>6167</v>
      </c>
      <c r="S2462" s="215">
        <f t="shared" si="360"/>
        <v>0.49791666666715173</v>
      </c>
      <c r="T2462" s="215">
        <f t="shared" si="361"/>
        <v>0.59791666666933452</v>
      </c>
      <c r="U2462">
        <f t="shared" si="362"/>
        <v>5.9750000000058208</v>
      </c>
      <c r="V2462"/>
      <c r="W2462">
        <v>0</v>
      </c>
      <c r="X2462" t="s">
        <v>6169</v>
      </c>
    </row>
    <row r="2463" spans="1:24" s="29" customFormat="1">
      <c r="A2463" t="s">
        <v>38</v>
      </c>
      <c r="B2463" t="s">
        <v>6170</v>
      </c>
      <c r="C2463" t="s">
        <v>277</v>
      </c>
      <c r="D2463" t="s">
        <v>278</v>
      </c>
      <c r="E2463" t="s">
        <v>264</v>
      </c>
      <c r="F2463" t="s">
        <v>279</v>
      </c>
      <c r="G2463" t="s">
        <v>222</v>
      </c>
      <c r="H2463" t="s">
        <v>280</v>
      </c>
      <c r="I2463">
        <v>26.1</v>
      </c>
      <c r="J2463">
        <v>-44.8</v>
      </c>
      <c r="K2463">
        <f>INT(((180 + J2463)/6) + 1)</f>
        <v>23</v>
      </c>
      <c r="L2463">
        <f t="shared" si="364"/>
        <v>1982</v>
      </c>
      <c r="M2463" t="s">
        <v>6170</v>
      </c>
      <c r="N2463" s="153">
        <v>30150.00138888889</v>
      </c>
      <c r="O2463" s="153">
        <v>30150.117361111112</v>
      </c>
      <c r="P2463" s="153">
        <v>30150.461111111112</v>
      </c>
      <c r="Q2463" s="153">
        <v>30150.504861111112</v>
      </c>
      <c r="R2463" t="s">
        <v>6162</v>
      </c>
      <c r="S2463" s="215">
        <f t="shared" ref="S2463:S2526" si="365">(P2463 - O2463)</f>
        <v>0.34375</v>
      </c>
      <c r="T2463" s="215">
        <f t="shared" ref="T2463:T2526" si="366">(Q2463 - N2463)</f>
        <v>0.50347222222262644</v>
      </c>
      <c r="U2463">
        <f t="shared" si="362"/>
        <v>4.125</v>
      </c>
      <c r="V2463"/>
      <c r="W2463">
        <v>0</v>
      </c>
      <c r="X2463" t="s">
        <v>6165</v>
      </c>
    </row>
    <row r="2464" spans="1:24" s="29" customFormat="1">
      <c r="A2464" t="s">
        <v>38</v>
      </c>
      <c r="B2464" t="s">
        <v>6171</v>
      </c>
      <c r="C2464" t="s">
        <v>277</v>
      </c>
      <c r="D2464" t="s">
        <v>278</v>
      </c>
      <c r="E2464" t="s">
        <v>264</v>
      </c>
      <c r="F2464" t="s">
        <v>279</v>
      </c>
      <c r="G2464" t="s">
        <v>222</v>
      </c>
      <c r="H2464" t="s">
        <v>280</v>
      </c>
      <c r="I2464">
        <v>26.1</v>
      </c>
      <c r="J2464">
        <v>-44.8</v>
      </c>
      <c r="K2464">
        <f>INT(((180 + J2464)/6) + 1)</f>
        <v>23</v>
      </c>
      <c r="L2464">
        <f t="shared" si="364"/>
        <v>1982</v>
      </c>
      <c r="M2464" t="s">
        <v>6171</v>
      </c>
      <c r="N2464" s="153">
        <v>30149.008333333335</v>
      </c>
      <c r="O2464" s="153">
        <v>30149.054166666665</v>
      </c>
      <c r="P2464" s="153">
        <v>30149.584722222222</v>
      </c>
      <c r="Q2464" s="153">
        <v>30149.645833333332</v>
      </c>
      <c r="R2464" t="s">
        <v>6162</v>
      </c>
      <c r="S2464" s="215">
        <f t="shared" si="365"/>
        <v>0.5305555555569299</v>
      </c>
      <c r="T2464" s="215">
        <f t="shared" si="366"/>
        <v>0.63749999999708962</v>
      </c>
      <c r="U2464">
        <f t="shared" si="362"/>
        <v>6.3666666666831588</v>
      </c>
      <c r="V2464"/>
      <c r="W2464">
        <v>0</v>
      </c>
      <c r="X2464" t="s">
        <v>6165</v>
      </c>
    </row>
    <row r="2465" spans="1:24" s="29" customFormat="1">
      <c r="A2465" t="s">
        <v>38</v>
      </c>
      <c r="B2465" t="s">
        <v>6172</v>
      </c>
      <c r="C2465" t="s">
        <v>277</v>
      </c>
      <c r="D2465" t="s">
        <v>278</v>
      </c>
      <c r="E2465" t="s">
        <v>264</v>
      </c>
      <c r="F2465" t="s">
        <v>279</v>
      </c>
      <c r="G2465" t="s">
        <v>222</v>
      </c>
      <c r="H2465" t="s">
        <v>280</v>
      </c>
      <c r="I2465">
        <v>26.1</v>
      </c>
      <c r="J2465">
        <v>-44.8</v>
      </c>
      <c r="K2465">
        <f>INT(((180 + J2465)/6) + 1)</f>
        <v>23</v>
      </c>
      <c r="L2465">
        <f t="shared" si="364"/>
        <v>1982</v>
      </c>
      <c r="M2465" t="s">
        <v>6172</v>
      </c>
      <c r="N2465" s="153">
        <v>30148.005555555555</v>
      </c>
      <c r="O2465" s="153">
        <v>30148.079861111109</v>
      </c>
      <c r="P2465" s="153">
        <v>30148.503472222223</v>
      </c>
      <c r="Q2465" s="153">
        <v>30148.645833333332</v>
      </c>
      <c r="R2465" t="s">
        <v>6162</v>
      </c>
      <c r="S2465" s="215">
        <f t="shared" si="365"/>
        <v>0.42361111111313221</v>
      </c>
      <c r="T2465" s="215">
        <f t="shared" si="366"/>
        <v>0.64027777777664596</v>
      </c>
      <c r="U2465">
        <f t="shared" si="362"/>
        <v>5.0833333333575865</v>
      </c>
      <c r="V2465"/>
      <c r="W2465">
        <v>0</v>
      </c>
      <c r="X2465" t="s">
        <v>6165</v>
      </c>
    </row>
    <row r="2466" spans="1:24" s="29" customFormat="1">
      <c r="A2466" t="s">
        <v>38</v>
      </c>
      <c r="B2466" t="s">
        <v>6173</v>
      </c>
      <c r="C2466" t="s">
        <v>277</v>
      </c>
      <c r="D2466" t="s">
        <v>278</v>
      </c>
      <c r="E2466" t="s">
        <v>264</v>
      </c>
      <c r="F2466" t="s">
        <v>279</v>
      </c>
      <c r="G2466" t="s">
        <v>222</v>
      </c>
      <c r="H2466" t="s">
        <v>280</v>
      </c>
      <c r="I2466">
        <v>26.1</v>
      </c>
      <c r="J2466">
        <v>-44.8</v>
      </c>
      <c r="K2466">
        <f>INT(((180 + J2466)/6) + 1)</f>
        <v>23</v>
      </c>
      <c r="L2466">
        <f t="shared" si="364"/>
        <v>1982</v>
      </c>
      <c r="M2466" t="s">
        <v>6173</v>
      </c>
      <c r="N2466" s="153">
        <v>30146.963194444445</v>
      </c>
      <c r="O2466" s="153">
        <v>30147.019444444446</v>
      </c>
      <c r="P2466" s="153">
        <v>30147.62361111111</v>
      </c>
      <c r="Q2466" s="153">
        <v>30147.701388888891</v>
      </c>
      <c r="R2466" t="s">
        <v>6162</v>
      </c>
      <c r="S2466" s="215">
        <f t="shared" si="365"/>
        <v>0.60416666666424135</v>
      </c>
      <c r="T2466" s="215">
        <f t="shared" si="366"/>
        <v>0.73819444444598048</v>
      </c>
      <c r="U2466">
        <f t="shared" ref="U2466:U2529" si="367">((VALUE(S2466)) * 24) * 0.5</f>
        <v>7.2499999999708962</v>
      </c>
      <c r="V2466"/>
      <c r="W2466">
        <v>0</v>
      </c>
      <c r="X2466" t="s">
        <v>6165</v>
      </c>
    </row>
    <row r="2467" spans="1:24" s="29" customFormat="1">
      <c r="A2467" t="s">
        <v>38</v>
      </c>
      <c r="B2467" t="s">
        <v>6174</v>
      </c>
      <c r="C2467" t="s">
        <v>277</v>
      </c>
      <c r="D2467" t="s">
        <v>278</v>
      </c>
      <c r="E2467" t="s">
        <v>264</v>
      </c>
      <c r="F2467" t="s">
        <v>279</v>
      </c>
      <c r="G2467" t="s">
        <v>222</v>
      </c>
      <c r="H2467" t="s">
        <v>280</v>
      </c>
      <c r="I2467">
        <v>26.1</v>
      </c>
      <c r="J2467">
        <v>-44.8</v>
      </c>
      <c r="K2467">
        <f>INT(((180 + J2467)/6) + 1)</f>
        <v>23</v>
      </c>
      <c r="L2467">
        <f t="shared" si="364"/>
        <v>1982</v>
      </c>
      <c r="M2467" t="s">
        <v>6174</v>
      </c>
      <c r="N2467" s="153">
        <v>30145.768749999999</v>
      </c>
      <c r="O2467" s="153">
        <v>30145.829166666666</v>
      </c>
      <c r="P2467" s="153">
        <v>30146.086805555555</v>
      </c>
      <c r="Q2467" s="153">
        <v>30146.149305555555</v>
      </c>
      <c r="R2467" t="s">
        <v>6162</v>
      </c>
      <c r="S2467" s="215">
        <f t="shared" si="365"/>
        <v>0.25763888888832298</v>
      </c>
      <c r="T2467" s="215">
        <f t="shared" si="366"/>
        <v>0.38055555555547471</v>
      </c>
      <c r="U2467">
        <f t="shared" si="367"/>
        <v>3.0916666666598758</v>
      </c>
      <c r="V2467"/>
      <c r="W2467">
        <v>0</v>
      </c>
      <c r="X2467" t="s">
        <v>6165</v>
      </c>
    </row>
    <row r="2468" spans="1:24" s="29" customFormat="1">
      <c r="A2468" t="s">
        <v>38</v>
      </c>
      <c r="B2468" t="s">
        <v>6175</v>
      </c>
      <c r="C2468" t="s">
        <v>270</v>
      </c>
      <c r="D2468" t="s">
        <v>271</v>
      </c>
      <c r="E2468" t="s">
        <v>264</v>
      </c>
      <c r="F2468" t="s">
        <v>272</v>
      </c>
      <c r="G2468" t="s">
        <v>273</v>
      </c>
      <c r="H2468" t="s">
        <v>274</v>
      </c>
      <c r="I2468">
        <v>0</v>
      </c>
      <c r="J2468">
        <v>0</v>
      </c>
      <c r="K2468" t="s">
        <v>6176</v>
      </c>
      <c r="L2468">
        <f t="shared" si="364"/>
        <v>1982</v>
      </c>
      <c r="M2468" t="s">
        <v>6175</v>
      </c>
      <c r="N2468" s="153">
        <v>29988.74861111111</v>
      </c>
      <c r="O2468" s="153">
        <v>29988.923611111109</v>
      </c>
      <c r="P2468" s="153">
        <v>29989.536111111112</v>
      </c>
      <c r="Q2468" s="153">
        <v>29989.577777777777</v>
      </c>
      <c r="R2468" t="s">
        <v>6177</v>
      </c>
      <c r="S2468" s="215">
        <f t="shared" si="365"/>
        <v>0.61250000000291038</v>
      </c>
      <c r="T2468" s="215">
        <f t="shared" si="366"/>
        <v>0.82916666666642413</v>
      </c>
      <c r="U2468">
        <f t="shared" si="367"/>
        <v>7.3500000000349246</v>
      </c>
      <c r="V2468"/>
      <c r="W2468">
        <v>0</v>
      </c>
      <c r="X2468" t="s">
        <v>6147</v>
      </c>
    </row>
    <row r="2469" spans="1:24" s="29" customFormat="1">
      <c r="A2469" t="s">
        <v>38</v>
      </c>
      <c r="B2469" t="s">
        <v>6178</v>
      </c>
      <c r="C2469" t="s">
        <v>270</v>
      </c>
      <c r="D2469" t="s">
        <v>271</v>
      </c>
      <c r="E2469" t="s">
        <v>264</v>
      </c>
      <c r="F2469" t="s">
        <v>272</v>
      </c>
      <c r="G2469" t="s">
        <v>273</v>
      </c>
      <c r="H2469" t="s">
        <v>274</v>
      </c>
      <c r="I2469">
        <v>0</v>
      </c>
      <c r="J2469">
        <v>0</v>
      </c>
      <c r="K2469" t="s">
        <v>6176</v>
      </c>
      <c r="L2469">
        <f t="shared" si="364"/>
        <v>1982</v>
      </c>
      <c r="M2469" t="s">
        <v>6178</v>
      </c>
      <c r="N2469" s="153">
        <v>29987.772916666665</v>
      </c>
      <c r="O2469" s="153">
        <v>29987.826388888891</v>
      </c>
      <c r="P2469" s="153">
        <v>29988.451388888891</v>
      </c>
      <c r="Q2469" s="153">
        <v>29988.510416666668</v>
      </c>
      <c r="R2469" t="s">
        <v>6179</v>
      </c>
      <c r="S2469" s="215">
        <f t="shared" si="365"/>
        <v>0.625</v>
      </c>
      <c r="T2469" s="215">
        <f t="shared" si="366"/>
        <v>0.73750000000291038</v>
      </c>
      <c r="U2469">
        <f t="shared" si="367"/>
        <v>7.5</v>
      </c>
      <c r="V2469"/>
      <c r="W2469">
        <v>0</v>
      </c>
      <c r="X2469" t="s">
        <v>6147</v>
      </c>
    </row>
    <row r="2470" spans="1:24" s="29" customFormat="1">
      <c r="A2470" t="s">
        <v>38</v>
      </c>
      <c r="B2470" t="s">
        <v>6180</v>
      </c>
      <c r="C2470" t="s">
        <v>270</v>
      </c>
      <c r="D2470" t="s">
        <v>271</v>
      </c>
      <c r="E2470" t="s">
        <v>264</v>
      </c>
      <c r="F2470" t="s">
        <v>272</v>
      </c>
      <c r="G2470" t="s">
        <v>273</v>
      </c>
      <c r="H2470" t="s">
        <v>274</v>
      </c>
      <c r="I2470">
        <v>0</v>
      </c>
      <c r="J2470">
        <v>0</v>
      </c>
      <c r="K2470" t="s">
        <v>6176</v>
      </c>
      <c r="L2470">
        <f t="shared" si="364"/>
        <v>1982</v>
      </c>
      <c r="M2470" t="s">
        <v>6180</v>
      </c>
      <c r="N2470" s="153">
        <v>29986.5625</v>
      </c>
      <c r="O2470" s="153">
        <v>29986.652777777777</v>
      </c>
      <c r="P2470" s="153">
        <v>29987.204861111109</v>
      </c>
      <c r="Q2470" s="153">
        <v>29987.270833333332</v>
      </c>
      <c r="R2470" t="s">
        <v>6181</v>
      </c>
      <c r="S2470" s="215">
        <f t="shared" si="365"/>
        <v>0.55208333333212067</v>
      </c>
      <c r="T2470" s="215">
        <f t="shared" si="366"/>
        <v>0.70833333333212067</v>
      </c>
      <c r="U2470">
        <f t="shared" si="367"/>
        <v>6.6249999999854481</v>
      </c>
      <c r="V2470"/>
      <c r="W2470">
        <v>0</v>
      </c>
      <c r="X2470" t="s">
        <v>6147</v>
      </c>
    </row>
    <row r="2471" spans="1:24" s="29" customFormat="1">
      <c r="A2471" t="s">
        <v>38</v>
      </c>
      <c r="B2471" t="s">
        <v>6182</v>
      </c>
      <c r="C2471" t="s">
        <v>270</v>
      </c>
      <c r="D2471" t="s">
        <v>271</v>
      </c>
      <c r="E2471" t="s">
        <v>264</v>
      </c>
      <c r="F2471" t="s">
        <v>272</v>
      </c>
      <c r="G2471" t="s">
        <v>273</v>
      </c>
      <c r="H2471" t="s">
        <v>274</v>
      </c>
      <c r="I2471">
        <v>0</v>
      </c>
      <c r="J2471">
        <v>0</v>
      </c>
      <c r="K2471" t="s">
        <v>6176</v>
      </c>
      <c r="L2471">
        <f t="shared" si="364"/>
        <v>1982</v>
      </c>
      <c r="M2471" t="s">
        <v>6182</v>
      </c>
      <c r="N2471" s="153">
        <v>29984.862499999999</v>
      </c>
      <c r="O2471" s="153">
        <v>29984.982638888891</v>
      </c>
      <c r="P2471" s="153">
        <v>29985.125</v>
      </c>
      <c r="Q2471" s="153">
        <v>29985.190972222223</v>
      </c>
      <c r="R2471" t="s">
        <v>6183</v>
      </c>
      <c r="S2471" s="215">
        <f t="shared" si="365"/>
        <v>0.14236111110949423</v>
      </c>
      <c r="T2471" s="215">
        <f t="shared" si="366"/>
        <v>0.32847222222335404</v>
      </c>
      <c r="U2471">
        <f t="shared" si="367"/>
        <v>1.7083333333139308</v>
      </c>
      <c r="V2471"/>
      <c r="W2471">
        <v>0</v>
      </c>
      <c r="X2471" t="s">
        <v>6147</v>
      </c>
    </row>
    <row r="2472" spans="1:24" s="29" customFormat="1">
      <c r="A2472" t="s">
        <v>38</v>
      </c>
      <c r="B2472" t="s">
        <v>6184</v>
      </c>
      <c r="C2472" t="s">
        <v>270</v>
      </c>
      <c r="D2472" t="s">
        <v>271</v>
      </c>
      <c r="E2472" t="s">
        <v>264</v>
      </c>
      <c r="F2472" t="s">
        <v>272</v>
      </c>
      <c r="G2472" t="s">
        <v>273</v>
      </c>
      <c r="H2472" t="s">
        <v>274</v>
      </c>
      <c r="I2472">
        <v>0</v>
      </c>
      <c r="J2472">
        <v>0</v>
      </c>
      <c r="K2472" t="s">
        <v>6176</v>
      </c>
      <c r="L2472">
        <f t="shared" si="364"/>
        <v>1982</v>
      </c>
      <c r="M2472" t="s">
        <v>6184</v>
      </c>
      <c r="N2472" s="153">
        <v>29983.255555555555</v>
      </c>
      <c r="O2472" s="153">
        <v>29983.399305555555</v>
      </c>
      <c r="P2472" s="153">
        <v>29983.913194444445</v>
      </c>
      <c r="Q2472" s="153">
        <v>29983.958333333332</v>
      </c>
      <c r="R2472" t="s">
        <v>6185</v>
      </c>
      <c r="S2472" s="215">
        <f t="shared" si="365"/>
        <v>0.51388888889050577</v>
      </c>
      <c r="T2472" s="215">
        <f t="shared" si="366"/>
        <v>0.70277777777664596</v>
      </c>
      <c r="U2472">
        <f t="shared" si="367"/>
        <v>6.1666666666860692</v>
      </c>
      <c r="V2472"/>
      <c r="W2472"/>
      <c r="X2472" t="s">
        <v>6186</v>
      </c>
    </row>
    <row r="2473" spans="1:24" s="29" customFormat="1">
      <c r="A2473" t="s">
        <v>38</v>
      </c>
      <c r="B2473" t="s">
        <v>6187</v>
      </c>
      <c r="C2473" t="s">
        <v>270</v>
      </c>
      <c r="D2473" t="s">
        <v>271</v>
      </c>
      <c r="E2473" t="s">
        <v>264</v>
      </c>
      <c r="F2473" t="s">
        <v>272</v>
      </c>
      <c r="G2473" t="s">
        <v>273</v>
      </c>
      <c r="H2473" t="s">
        <v>274</v>
      </c>
      <c r="I2473">
        <v>0</v>
      </c>
      <c r="J2473">
        <v>0</v>
      </c>
      <c r="K2473" t="s">
        <v>6176</v>
      </c>
      <c r="L2473">
        <f t="shared" si="364"/>
        <v>1982</v>
      </c>
      <c r="M2473" t="s">
        <v>6187</v>
      </c>
      <c r="N2473" s="153">
        <v>29979.881944444445</v>
      </c>
      <c r="O2473" s="153">
        <v>29979.93611111111</v>
      </c>
      <c r="P2473" s="153">
        <v>29980.458333333332</v>
      </c>
      <c r="Q2473" s="153">
        <v>29980.534722222223</v>
      </c>
      <c r="R2473" t="s">
        <v>6188</v>
      </c>
      <c r="S2473" s="215">
        <f t="shared" si="365"/>
        <v>0.52222222222189885</v>
      </c>
      <c r="T2473" s="215">
        <f t="shared" si="366"/>
        <v>0.65277777777737356</v>
      </c>
      <c r="U2473">
        <f t="shared" si="367"/>
        <v>6.2666666666627862</v>
      </c>
      <c r="V2473"/>
      <c r="W2473">
        <v>0</v>
      </c>
      <c r="X2473" t="s">
        <v>6147</v>
      </c>
    </row>
    <row r="2474" spans="1:24" s="29" customFormat="1">
      <c r="A2474" t="s">
        <v>38</v>
      </c>
      <c r="B2474" t="s">
        <v>6189</v>
      </c>
      <c r="C2474" t="s">
        <v>267</v>
      </c>
      <c r="D2474" t="s">
        <v>231</v>
      </c>
      <c r="E2474" t="s">
        <v>268</v>
      </c>
      <c r="F2474" t="s">
        <v>195</v>
      </c>
      <c r="G2474" t="s">
        <v>206</v>
      </c>
      <c r="H2474" t="s">
        <v>269</v>
      </c>
      <c r="I2474">
        <v>20</v>
      </c>
      <c r="J2474">
        <v>-109</v>
      </c>
      <c r="K2474">
        <f t="shared" ref="K2474:K2505" si="368">INT(((180 + J2474)/6) + 1)</f>
        <v>12</v>
      </c>
      <c r="L2474">
        <f t="shared" si="364"/>
        <v>1981</v>
      </c>
      <c r="M2474" t="s">
        <v>6190</v>
      </c>
      <c r="N2474" s="153">
        <v>29914.047916666666</v>
      </c>
      <c r="O2474" s="153">
        <v>29914.085416666665</v>
      </c>
      <c r="P2474" s="153">
        <v>29914.420138888891</v>
      </c>
      <c r="Q2474" s="153">
        <v>29914.458333333332</v>
      </c>
      <c r="R2474" t="s">
        <v>6191</v>
      </c>
      <c r="S2474" s="215">
        <f t="shared" si="365"/>
        <v>0.33472222222553683</v>
      </c>
      <c r="T2474" s="215">
        <f t="shared" si="366"/>
        <v>0.41041666666569654</v>
      </c>
      <c r="U2474">
        <f t="shared" si="367"/>
        <v>4.0166666667064419</v>
      </c>
      <c r="V2474"/>
      <c r="W2474">
        <v>0</v>
      </c>
      <c r="X2474" t="s">
        <v>6192</v>
      </c>
    </row>
    <row r="2475" spans="1:24" s="29" customFormat="1">
      <c r="A2475" t="s">
        <v>38</v>
      </c>
      <c r="B2475" t="s">
        <v>6193</v>
      </c>
      <c r="C2475" t="s">
        <v>267</v>
      </c>
      <c r="D2475" t="s">
        <v>231</v>
      </c>
      <c r="E2475" t="s">
        <v>268</v>
      </c>
      <c r="F2475" t="s">
        <v>195</v>
      </c>
      <c r="G2475" t="s">
        <v>206</v>
      </c>
      <c r="H2475" t="s">
        <v>269</v>
      </c>
      <c r="I2475">
        <v>20</v>
      </c>
      <c r="J2475">
        <v>-109</v>
      </c>
      <c r="K2475">
        <f t="shared" si="368"/>
        <v>12</v>
      </c>
      <c r="L2475">
        <f t="shared" si="364"/>
        <v>1981</v>
      </c>
      <c r="M2475" t="s">
        <v>6194</v>
      </c>
      <c r="N2475" s="153">
        <v>29913.005555555555</v>
      </c>
      <c r="O2475" s="153">
        <v>29913.117361111112</v>
      </c>
      <c r="P2475" s="153">
        <v>29913.380555555555</v>
      </c>
      <c r="Q2475" s="153">
        <v>29913.418055555554</v>
      </c>
      <c r="R2475" t="s">
        <v>6191</v>
      </c>
      <c r="S2475" s="215">
        <f t="shared" si="365"/>
        <v>0.26319444444379769</v>
      </c>
      <c r="T2475" s="215">
        <f t="shared" si="366"/>
        <v>0.41249999999854481</v>
      </c>
      <c r="U2475">
        <f t="shared" si="367"/>
        <v>3.1583333333255723</v>
      </c>
      <c r="V2475"/>
      <c r="W2475">
        <v>0</v>
      </c>
      <c r="X2475" t="s">
        <v>6192</v>
      </c>
    </row>
    <row r="2476" spans="1:24" s="29" customFormat="1">
      <c r="A2476" t="s">
        <v>38</v>
      </c>
      <c r="B2476" t="s">
        <v>6195</v>
      </c>
      <c r="C2476" t="s">
        <v>267</v>
      </c>
      <c r="D2476" t="s">
        <v>231</v>
      </c>
      <c r="E2476" t="s">
        <v>268</v>
      </c>
      <c r="F2476" t="s">
        <v>195</v>
      </c>
      <c r="G2476" t="s">
        <v>206</v>
      </c>
      <c r="H2476" t="s">
        <v>269</v>
      </c>
      <c r="I2476">
        <v>20</v>
      </c>
      <c r="J2476">
        <v>-109</v>
      </c>
      <c r="K2476">
        <f t="shared" si="368"/>
        <v>12</v>
      </c>
      <c r="L2476">
        <f t="shared" si="364"/>
        <v>1981</v>
      </c>
      <c r="M2476" t="s">
        <v>6196</v>
      </c>
      <c r="N2476" s="153">
        <v>29912.06388888889</v>
      </c>
      <c r="O2476" s="153">
        <v>29912.095833333333</v>
      </c>
      <c r="P2476" s="153">
        <v>29912.520833333332</v>
      </c>
      <c r="Q2476" s="153">
        <v>29912.5625</v>
      </c>
      <c r="R2476" t="s">
        <v>6191</v>
      </c>
      <c r="S2476" s="215">
        <f t="shared" si="365"/>
        <v>0.4249999999992724</v>
      </c>
      <c r="T2476" s="215">
        <f t="shared" si="366"/>
        <v>0.49861111111022183</v>
      </c>
      <c r="U2476">
        <f t="shared" si="367"/>
        <v>5.0999999999912689</v>
      </c>
      <c r="V2476"/>
      <c r="W2476">
        <v>0</v>
      </c>
      <c r="X2476" t="s">
        <v>6192</v>
      </c>
    </row>
    <row r="2477" spans="1:24" s="29" customFormat="1">
      <c r="A2477" t="s">
        <v>38</v>
      </c>
      <c r="B2477" t="s">
        <v>6197</v>
      </c>
      <c r="C2477" t="s">
        <v>267</v>
      </c>
      <c r="D2477" t="s">
        <v>231</v>
      </c>
      <c r="E2477" t="s">
        <v>268</v>
      </c>
      <c r="F2477" t="s">
        <v>195</v>
      </c>
      <c r="G2477" t="s">
        <v>206</v>
      </c>
      <c r="H2477" t="s">
        <v>269</v>
      </c>
      <c r="I2477">
        <v>20</v>
      </c>
      <c r="J2477">
        <v>-109</v>
      </c>
      <c r="K2477">
        <f t="shared" si="368"/>
        <v>12</v>
      </c>
      <c r="L2477">
        <f t="shared" si="364"/>
        <v>1981</v>
      </c>
      <c r="M2477" t="s">
        <v>6198</v>
      </c>
      <c r="N2477" s="153">
        <v>29911.013888888891</v>
      </c>
      <c r="O2477" s="153">
        <v>29911.05</v>
      </c>
      <c r="P2477" s="153">
        <v>29911.448611111111</v>
      </c>
      <c r="Q2477" s="153">
        <v>29911.491666666665</v>
      </c>
      <c r="R2477" t="s">
        <v>6191</v>
      </c>
      <c r="S2477" s="215">
        <f t="shared" si="365"/>
        <v>0.39861111111167702</v>
      </c>
      <c r="T2477" s="215">
        <f t="shared" si="366"/>
        <v>0.47777777777446317</v>
      </c>
      <c r="U2477">
        <f t="shared" si="367"/>
        <v>4.7833333333401242</v>
      </c>
      <c r="V2477"/>
      <c r="W2477">
        <v>0</v>
      </c>
      <c r="X2477" t="s">
        <v>6192</v>
      </c>
    </row>
    <row r="2478" spans="1:24" s="29" customFormat="1">
      <c r="A2478" t="s">
        <v>38</v>
      </c>
      <c r="B2478" t="s">
        <v>6199</v>
      </c>
      <c r="C2478" t="s">
        <v>267</v>
      </c>
      <c r="D2478" t="s">
        <v>231</v>
      </c>
      <c r="E2478" t="s">
        <v>268</v>
      </c>
      <c r="F2478" t="s">
        <v>195</v>
      </c>
      <c r="G2478" t="s">
        <v>206</v>
      </c>
      <c r="H2478" t="s">
        <v>269</v>
      </c>
      <c r="I2478">
        <v>20</v>
      </c>
      <c r="J2478">
        <v>-109</v>
      </c>
      <c r="K2478">
        <f t="shared" si="368"/>
        <v>12</v>
      </c>
      <c r="L2478">
        <f t="shared" si="364"/>
        <v>1981</v>
      </c>
      <c r="M2478" t="s">
        <v>6200</v>
      </c>
      <c r="N2478" s="153">
        <v>29910.216666666667</v>
      </c>
      <c r="O2478" s="153">
        <v>29910.250694444443</v>
      </c>
      <c r="P2478" s="153">
        <v>29910.670138888891</v>
      </c>
      <c r="Q2478" s="153">
        <v>29910.708333333332</v>
      </c>
      <c r="R2478" t="s">
        <v>6191</v>
      </c>
      <c r="S2478" s="215">
        <f t="shared" si="365"/>
        <v>0.41944444444743567</v>
      </c>
      <c r="T2478" s="215">
        <f t="shared" si="366"/>
        <v>0.49166666666496894</v>
      </c>
      <c r="U2478">
        <f t="shared" si="367"/>
        <v>5.0333333333692281</v>
      </c>
      <c r="V2478"/>
      <c r="W2478"/>
      <c r="X2478" t="s">
        <v>6201</v>
      </c>
    </row>
    <row r="2479" spans="1:24" s="29" customFormat="1">
      <c r="A2479" t="s">
        <v>38</v>
      </c>
      <c r="B2479" t="s">
        <v>6202</v>
      </c>
      <c r="C2479" t="s">
        <v>267</v>
      </c>
      <c r="D2479" t="s">
        <v>231</v>
      </c>
      <c r="E2479" t="s">
        <v>268</v>
      </c>
      <c r="F2479" t="s">
        <v>195</v>
      </c>
      <c r="G2479" t="s">
        <v>206</v>
      </c>
      <c r="H2479" t="s">
        <v>269</v>
      </c>
      <c r="I2479">
        <v>20</v>
      </c>
      <c r="J2479">
        <v>-109</v>
      </c>
      <c r="K2479">
        <f t="shared" si="368"/>
        <v>12</v>
      </c>
      <c r="L2479">
        <f t="shared" si="364"/>
        <v>1981</v>
      </c>
      <c r="M2479" t="s">
        <v>6203</v>
      </c>
      <c r="N2479" s="153">
        <v>29909.078472222223</v>
      </c>
      <c r="O2479" s="153">
        <v>29909.121527777777</v>
      </c>
      <c r="P2479" s="153">
        <v>29909.542361111111</v>
      </c>
      <c r="Q2479" s="153">
        <v>29909.583333333332</v>
      </c>
      <c r="R2479" t="s">
        <v>6191</v>
      </c>
      <c r="S2479" s="215">
        <f t="shared" si="365"/>
        <v>0.42083333333357587</v>
      </c>
      <c r="T2479" s="215">
        <f t="shared" si="366"/>
        <v>0.50486111110876664</v>
      </c>
      <c r="U2479">
        <f t="shared" si="367"/>
        <v>5.0500000000029104</v>
      </c>
      <c r="V2479"/>
      <c r="W2479">
        <v>0</v>
      </c>
      <c r="X2479" t="s">
        <v>6204</v>
      </c>
    </row>
    <row r="2480" spans="1:24" s="29" customFormat="1">
      <c r="A2480" t="s">
        <v>38</v>
      </c>
      <c r="B2480" t="s">
        <v>6205</v>
      </c>
      <c r="C2480" t="s">
        <v>267</v>
      </c>
      <c r="D2480" t="s">
        <v>231</v>
      </c>
      <c r="E2480" t="s">
        <v>268</v>
      </c>
      <c r="F2480" t="s">
        <v>195</v>
      </c>
      <c r="G2480" t="s">
        <v>206</v>
      </c>
      <c r="H2480" t="s">
        <v>269</v>
      </c>
      <c r="I2480">
        <v>20</v>
      </c>
      <c r="J2480">
        <v>-109</v>
      </c>
      <c r="K2480">
        <f t="shared" si="368"/>
        <v>12</v>
      </c>
      <c r="L2480">
        <f t="shared" si="364"/>
        <v>1981</v>
      </c>
      <c r="M2480" t="s">
        <v>6206</v>
      </c>
      <c r="N2480" s="153">
        <v>29908.097222222223</v>
      </c>
      <c r="O2480" s="153">
        <v>29908.143055555556</v>
      </c>
      <c r="P2480" s="153">
        <v>29908.45</v>
      </c>
      <c r="Q2480" s="153">
        <v>29908.5</v>
      </c>
      <c r="R2480" t="s">
        <v>6191</v>
      </c>
      <c r="S2480" s="215">
        <f t="shared" si="365"/>
        <v>0.30694444444452529</v>
      </c>
      <c r="T2480" s="215">
        <f t="shared" si="366"/>
        <v>0.40277777777737356</v>
      </c>
      <c r="U2480">
        <f t="shared" si="367"/>
        <v>3.6833333333343035</v>
      </c>
      <c r="V2480"/>
      <c r="W2480">
        <v>0</v>
      </c>
      <c r="X2480" t="s">
        <v>6204</v>
      </c>
    </row>
    <row r="2481" spans="1:24" s="29" customFormat="1">
      <c r="A2481" t="s">
        <v>38</v>
      </c>
      <c r="B2481" t="s">
        <v>6207</v>
      </c>
      <c r="C2481" t="s">
        <v>267</v>
      </c>
      <c r="D2481" t="s">
        <v>231</v>
      </c>
      <c r="E2481" t="s">
        <v>268</v>
      </c>
      <c r="F2481" t="s">
        <v>195</v>
      </c>
      <c r="G2481" t="s">
        <v>206</v>
      </c>
      <c r="H2481" t="s">
        <v>269</v>
      </c>
      <c r="I2481">
        <v>20</v>
      </c>
      <c r="J2481">
        <v>-109</v>
      </c>
      <c r="K2481">
        <f t="shared" si="368"/>
        <v>12</v>
      </c>
      <c r="L2481">
        <f t="shared" si="364"/>
        <v>1981</v>
      </c>
      <c r="M2481" t="s">
        <v>6208</v>
      </c>
      <c r="N2481" s="153">
        <v>29907.108333333334</v>
      </c>
      <c r="O2481" s="153">
        <v>29907.145833333332</v>
      </c>
      <c r="P2481" s="153">
        <v>29907.386111111111</v>
      </c>
      <c r="Q2481" s="153">
        <v>29907.416666666668</v>
      </c>
      <c r="R2481" t="s">
        <v>6191</v>
      </c>
      <c r="S2481" s="215">
        <f t="shared" si="365"/>
        <v>0.24027777777882875</v>
      </c>
      <c r="T2481" s="215">
        <f t="shared" si="366"/>
        <v>0.30833333333430346</v>
      </c>
      <c r="U2481">
        <f t="shared" si="367"/>
        <v>2.883333333345945</v>
      </c>
      <c r="V2481"/>
      <c r="W2481">
        <v>0</v>
      </c>
      <c r="X2481" t="s">
        <v>6204</v>
      </c>
    </row>
    <row r="2482" spans="1:24" s="29" customFormat="1">
      <c r="A2482" t="s">
        <v>38</v>
      </c>
      <c r="B2482" t="s">
        <v>6209</v>
      </c>
      <c r="C2482" t="s">
        <v>267</v>
      </c>
      <c r="D2482" t="s">
        <v>231</v>
      </c>
      <c r="E2482" t="s">
        <v>268</v>
      </c>
      <c r="F2482" t="s">
        <v>195</v>
      </c>
      <c r="G2482" t="s">
        <v>206</v>
      </c>
      <c r="H2482" t="s">
        <v>269</v>
      </c>
      <c r="I2482">
        <v>20</v>
      </c>
      <c r="J2482">
        <v>-109</v>
      </c>
      <c r="K2482">
        <f t="shared" si="368"/>
        <v>12</v>
      </c>
      <c r="L2482">
        <f t="shared" si="364"/>
        <v>1981</v>
      </c>
      <c r="M2482" t="s">
        <v>6210</v>
      </c>
      <c r="N2482" s="153">
        <v>29906.34513888889</v>
      </c>
      <c r="O2482" s="153">
        <v>29906.395833333332</v>
      </c>
      <c r="P2482" s="153">
        <v>29906.557638888888</v>
      </c>
      <c r="Q2482" s="153">
        <v>29906.625</v>
      </c>
      <c r="R2482" t="s">
        <v>6191</v>
      </c>
      <c r="S2482" s="215">
        <f t="shared" si="365"/>
        <v>0.16180555555547471</v>
      </c>
      <c r="T2482" s="215">
        <f t="shared" si="366"/>
        <v>0.27986111111022183</v>
      </c>
      <c r="U2482">
        <f t="shared" si="367"/>
        <v>1.9416666666656965</v>
      </c>
      <c r="V2482"/>
      <c r="W2482">
        <v>0</v>
      </c>
      <c r="X2482" t="s">
        <v>6204</v>
      </c>
    </row>
    <row r="2483" spans="1:24" s="29" customFormat="1">
      <c r="A2483" t="s">
        <v>38</v>
      </c>
      <c r="B2483" t="s">
        <v>6211</v>
      </c>
      <c r="C2483" t="s">
        <v>262</v>
      </c>
      <c r="D2483" t="s">
        <v>263</v>
      </c>
      <c r="E2483" t="s">
        <v>262</v>
      </c>
      <c r="F2483" t="s">
        <v>264</v>
      </c>
      <c r="G2483" t="s">
        <v>265</v>
      </c>
      <c r="H2483" t="s">
        <v>266</v>
      </c>
      <c r="I2483">
        <v>0</v>
      </c>
      <c r="J2483">
        <v>0</v>
      </c>
      <c r="K2483">
        <f t="shared" si="368"/>
        <v>31</v>
      </c>
      <c r="L2483">
        <f t="shared" si="364"/>
        <v>1981</v>
      </c>
      <c r="M2483" t="s">
        <v>6211</v>
      </c>
      <c r="N2483" s="153">
        <v>29774.041666666668</v>
      </c>
      <c r="O2483" s="153">
        <v>29774.041666666668</v>
      </c>
      <c r="P2483" s="153">
        <v>29774.041666666668</v>
      </c>
      <c r="Q2483" s="153">
        <v>29774.041666666668</v>
      </c>
      <c r="R2483" t="s">
        <v>6212</v>
      </c>
      <c r="S2483" s="215">
        <f t="shared" si="365"/>
        <v>0</v>
      </c>
      <c r="T2483" s="215">
        <f t="shared" si="366"/>
        <v>0</v>
      </c>
      <c r="U2483">
        <f t="shared" si="367"/>
        <v>0</v>
      </c>
      <c r="V2483"/>
      <c r="W2483">
        <v>0</v>
      </c>
      <c r="X2483" t="s">
        <v>311</v>
      </c>
    </row>
    <row r="2484" spans="1:24" s="29" customFormat="1">
      <c r="A2484" t="s">
        <v>38</v>
      </c>
      <c r="B2484" t="s">
        <v>6213</v>
      </c>
      <c r="C2484" t="s">
        <v>262</v>
      </c>
      <c r="D2484" t="s">
        <v>263</v>
      </c>
      <c r="E2484" t="s">
        <v>262</v>
      </c>
      <c r="F2484" t="s">
        <v>264</v>
      </c>
      <c r="G2484" t="s">
        <v>265</v>
      </c>
      <c r="H2484" t="s">
        <v>266</v>
      </c>
      <c r="I2484">
        <v>0</v>
      </c>
      <c r="J2484">
        <v>0</v>
      </c>
      <c r="K2484">
        <f t="shared" si="368"/>
        <v>31</v>
      </c>
      <c r="L2484">
        <f t="shared" si="364"/>
        <v>1981</v>
      </c>
      <c r="M2484" t="s">
        <v>6213</v>
      </c>
      <c r="N2484" s="153">
        <v>29774.041666666668</v>
      </c>
      <c r="O2484" s="153">
        <v>29774.041666666668</v>
      </c>
      <c r="P2484" s="153">
        <v>29774.041666666668</v>
      </c>
      <c r="Q2484" s="153">
        <v>29774.041666666668</v>
      </c>
      <c r="R2484" t="s">
        <v>6212</v>
      </c>
      <c r="S2484" s="215">
        <f t="shared" si="365"/>
        <v>0</v>
      </c>
      <c r="T2484" s="215">
        <f t="shared" si="366"/>
        <v>0</v>
      </c>
      <c r="U2484">
        <f t="shared" si="367"/>
        <v>0</v>
      </c>
      <c r="V2484"/>
      <c r="W2484">
        <v>0</v>
      </c>
      <c r="X2484" t="s">
        <v>311</v>
      </c>
    </row>
    <row r="2485" spans="1:24" s="29" customFormat="1">
      <c r="A2485" t="s">
        <v>38</v>
      </c>
      <c r="B2485" t="s">
        <v>6214</v>
      </c>
      <c r="C2485" t="s">
        <v>256</v>
      </c>
      <c r="D2485" t="s">
        <v>231</v>
      </c>
      <c r="E2485" t="s">
        <v>257</v>
      </c>
      <c r="F2485" t="s">
        <v>195</v>
      </c>
      <c r="G2485" t="s">
        <v>258</v>
      </c>
      <c r="H2485" t="s">
        <v>259</v>
      </c>
      <c r="I2485">
        <v>-18.883333333333333</v>
      </c>
      <c r="J2485">
        <v>-113.46666666666667</v>
      </c>
      <c r="K2485">
        <f t="shared" si="368"/>
        <v>12</v>
      </c>
      <c r="L2485">
        <f t="shared" si="364"/>
        <v>1981</v>
      </c>
      <c r="M2485" t="s">
        <v>6214</v>
      </c>
      <c r="N2485" s="153">
        <v>29718.041666666668</v>
      </c>
      <c r="O2485" s="153">
        <v>29718.041666666668</v>
      </c>
      <c r="P2485" s="153">
        <v>29718.041666666668</v>
      </c>
      <c r="Q2485" s="153">
        <v>29718.041666666668</v>
      </c>
      <c r="R2485" t="s">
        <v>6215</v>
      </c>
      <c r="S2485" s="215">
        <f t="shared" si="365"/>
        <v>0</v>
      </c>
      <c r="T2485" s="215">
        <f t="shared" si="366"/>
        <v>0</v>
      </c>
      <c r="U2485">
        <f t="shared" si="367"/>
        <v>0</v>
      </c>
      <c r="V2485"/>
      <c r="W2485">
        <v>0</v>
      </c>
      <c r="X2485" t="s">
        <v>6216</v>
      </c>
    </row>
    <row r="2486" spans="1:24" s="29" customFormat="1">
      <c r="A2486" t="s">
        <v>38</v>
      </c>
      <c r="B2486" t="s">
        <v>6217</v>
      </c>
      <c r="C2486" t="s">
        <v>256</v>
      </c>
      <c r="D2486" t="s">
        <v>231</v>
      </c>
      <c r="E2486" t="s">
        <v>257</v>
      </c>
      <c r="F2486" t="s">
        <v>195</v>
      </c>
      <c r="G2486" t="s">
        <v>258</v>
      </c>
      <c r="H2486" t="s">
        <v>259</v>
      </c>
      <c r="I2486">
        <v>-18.883333333333333</v>
      </c>
      <c r="J2486">
        <v>-113.46666666666667</v>
      </c>
      <c r="K2486">
        <f t="shared" si="368"/>
        <v>12</v>
      </c>
      <c r="L2486">
        <f t="shared" si="364"/>
        <v>1981</v>
      </c>
      <c r="M2486" t="s">
        <v>6217</v>
      </c>
      <c r="N2486" s="153">
        <v>29711.172222222223</v>
      </c>
      <c r="O2486" s="153">
        <v>29711.211111111112</v>
      </c>
      <c r="P2486" s="153">
        <v>29711.4375</v>
      </c>
      <c r="Q2486" s="153">
        <v>29711.4375</v>
      </c>
      <c r="R2486" t="s">
        <v>6218</v>
      </c>
      <c r="S2486" s="215">
        <f t="shared" si="365"/>
        <v>0.22638888888832298</v>
      </c>
      <c r="T2486" s="215">
        <f t="shared" si="366"/>
        <v>0.26527777777664596</v>
      </c>
      <c r="U2486">
        <f t="shared" si="367"/>
        <v>2.7166666666598758</v>
      </c>
      <c r="V2486"/>
      <c r="W2486">
        <v>0</v>
      </c>
      <c r="X2486" t="s">
        <v>6165</v>
      </c>
    </row>
    <row r="2487" spans="1:24" s="29" customFormat="1">
      <c r="A2487" t="s">
        <v>38</v>
      </c>
      <c r="B2487" t="s">
        <v>6219</v>
      </c>
      <c r="C2487" t="s">
        <v>256</v>
      </c>
      <c r="D2487" t="s">
        <v>231</v>
      </c>
      <c r="E2487" t="s">
        <v>257</v>
      </c>
      <c r="F2487" t="s">
        <v>195</v>
      </c>
      <c r="G2487" t="s">
        <v>258</v>
      </c>
      <c r="H2487" t="s">
        <v>259</v>
      </c>
      <c r="I2487">
        <v>-18.883333333333333</v>
      </c>
      <c r="J2487">
        <v>-113.46666666666667</v>
      </c>
      <c r="K2487">
        <f t="shared" si="368"/>
        <v>12</v>
      </c>
      <c r="L2487">
        <f t="shared" si="364"/>
        <v>1981</v>
      </c>
      <c r="M2487" t="s">
        <v>6219</v>
      </c>
      <c r="N2487" s="153">
        <v>29710.758333333335</v>
      </c>
      <c r="O2487" s="153">
        <v>29710.800694444446</v>
      </c>
      <c r="P2487" s="153">
        <v>29710.910416666666</v>
      </c>
      <c r="Q2487" s="153">
        <v>29710.956944444446</v>
      </c>
      <c r="R2487" t="s">
        <v>6218</v>
      </c>
      <c r="S2487" s="215">
        <f t="shared" si="365"/>
        <v>0.10972222221971606</v>
      </c>
      <c r="T2487" s="215">
        <f t="shared" si="366"/>
        <v>0.19861111111094942</v>
      </c>
      <c r="U2487">
        <f t="shared" si="367"/>
        <v>1.3166666666365927</v>
      </c>
      <c r="V2487"/>
      <c r="W2487">
        <v>0</v>
      </c>
      <c r="X2487" t="s">
        <v>6220</v>
      </c>
    </row>
    <row r="2488" spans="1:24" s="29" customFormat="1">
      <c r="A2488" t="s">
        <v>38</v>
      </c>
      <c r="B2488" t="s">
        <v>6221</v>
      </c>
      <c r="C2488" t="s">
        <v>256</v>
      </c>
      <c r="D2488" t="s">
        <v>231</v>
      </c>
      <c r="E2488" t="s">
        <v>257</v>
      </c>
      <c r="F2488" t="s">
        <v>195</v>
      </c>
      <c r="G2488" t="s">
        <v>258</v>
      </c>
      <c r="H2488" t="s">
        <v>259</v>
      </c>
      <c r="I2488">
        <v>-18.883333333333333</v>
      </c>
      <c r="J2488">
        <v>-113.46666666666667</v>
      </c>
      <c r="K2488">
        <f t="shared" si="368"/>
        <v>12</v>
      </c>
      <c r="L2488">
        <f t="shared" si="364"/>
        <v>1981</v>
      </c>
      <c r="M2488" t="s">
        <v>6221</v>
      </c>
      <c r="N2488" s="153">
        <v>29710.457638888889</v>
      </c>
      <c r="O2488" s="153">
        <v>29710.518749999999</v>
      </c>
      <c r="P2488" s="153">
        <v>29710.549305555556</v>
      </c>
      <c r="Q2488" s="153">
        <v>29710.625</v>
      </c>
      <c r="R2488" t="s">
        <v>6218</v>
      </c>
      <c r="S2488" s="215">
        <f t="shared" si="365"/>
        <v>3.0555555556929903E-2</v>
      </c>
      <c r="T2488" s="215">
        <f t="shared" si="366"/>
        <v>0.16736111111094942</v>
      </c>
      <c r="U2488">
        <f t="shared" si="367"/>
        <v>0.36666666668315884</v>
      </c>
      <c r="V2488"/>
      <c r="W2488">
        <v>0</v>
      </c>
      <c r="X2488" t="s">
        <v>6165</v>
      </c>
    </row>
    <row r="2489" spans="1:24" s="29" customFormat="1">
      <c r="A2489" t="s">
        <v>38</v>
      </c>
      <c r="B2489" t="s">
        <v>6222</v>
      </c>
      <c r="C2489" t="s">
        <v>256</v>
      </c>
      <c r="D2489" t="s">
        <v>231</v>
      </c>
      <c r="E2489" t="s">
        <v>257</v>
      </c>
      <c r="F2489" t="s">
        <v>195</v>
      </c>
      <c r="G2489" t="s">
        <v>258</v>
      </c>
      <c r="H2489" t="s">
        <v>259</v>
      </c>
      <c r="I2489">
        <v>-18.883333333333333</v>
      </c>
      <c r="J2489">
        <v>-113.46666666666667</v>
      </c>
      <c r="K2489">
        <f t="shared" si="368"/>
        <v>12</v>
      </c>
      <c r="L2489">
        <f t="shared" si="364"/>
        <v>1981</v>
      </c>
      <c r="M2489" t="s">
        <v>6222</v>
      </c>
      <c r="N2489" s="153">
        <v>29709.951388888891</v>
      </c>
      <c r="O2489" s="153">
        <v>29709.999305555557</v>
      </c>
      <c r="P2489" s="153">
        <v>29710.25</v>
      </c>
      <c r="Q2489" s="153">
        <v>29710.298611111109</v>
      </c>
      <c r="R2489" t="s">
        <v>6218</v>
      </c>
      <c r="S2489" s="215">
        <f t="shared" si="365"/>
        <v>0.2506944444430701</v>
      </c>
      <c r="T2489" s="215">
        <f t="shared" si="366"/>
        <v>0.34722222221898846</v>
      </c>
      <c r="U2489">
        <f t="shared" si="367"/>
        <v>3.0083333333168412</v>
      </c>
      <c r="V2489"/>
      <c r="W2489">
        <v>0</v>
      </c>
      <c r="X2489" t="s">
        <v>6223</v>
      </c>
    </row>
    <row r="2490" spans="1:24" s="29" customFormat="1">
      <c r="A2490" t="s">
        <v>38</v>
      </c>
      <c r="B2490" t="s">
        <v>6224</v>
      </c>
      <c r="C2490" t="s">
        <v>256</v>
      </c>
      <c r="D2490" t="s">
        <v>231</v>
      </c>
      <c r="E2490" t="s">
        <v>257</v>
      </c>
      <c r="F2490" t="s">
        <v>195</v>
      </c>
      <c r="G2490" t="s">
        <v>258</v>
      </c>
      <c r="H2490" t="s">
        <v>259</v>
      </c>
      <c r="I2490">
        <v>-18.883333333333333</v>
      </c>
      <c r="J2490">
        <v>-113.46666666666667</v>
      </c>
      <c r="K2490">
        <f t="shared" si="368"/>
        <v>12</v>
      </c>
      <c r="L2490">
        <f t="shared" si="364"/>
        <v>1981</v>
      </c>
      <c r="M2490" t="s">
        <v>6224</v>
      </c>
      <c r="N2490" s="153">
        <v>29709.331249999999</v>
      </c>
      <c r="O2490" s="153">
        <v>29709.370833333334</v>
      </c>
      <c r="P2490" s="153">
        <v>29709.59236111111</v>
      </c>
      <c r="Q2490" s="153">
        <v>29709.640972222223</v>
      </c>
      <c r="R2490" t="s">
        <v>6218</v>
      </c>
      <c r="S2490" s="215">
        <f t="shared" si="365"/>
        <v>0.22152777777591837</v>
      </c>
      <c r="T2490" s="215">
        <f t="shared" si="366"/>
        <v>0.30972222222408163</v>
      </c>
      <c r="U2490">
        <f t="shared" si="367"/>
        <v>2.6583333333110204</v>
      </c>
      <c r="V2490"/>
      <c r="W2490">
        <v>0</v>
      </c>
      <c r="X2490" t="s">
        <v>6225</v>
      </c>
    </row>
    <row r="2491" spans="1:24" s="29" customFormat="1">
      <c r="A2491" t="s">
        <v>38</v>
      </c>
      <c r="B2491" t="s">
        <v>6226</v>
      </c>
      <c r="C2491" t="s">
        <v>256</v>
      </c>
      <c r="D2491" t="s">
        <v>231</v>
      </c>
      <c r="E2491" t="s">
        <v>257</v>
      </c>
      <c r="F2491" t="s">
        <v>195</v>
      </c>
      <c r="G2491" t="s">
        <v>258</v>
      </c>
      <c r="H2491" t="s">
        <v>259</v>
      </c>
      <c r="I2491">
        <v>-18.883333333333333</v>
      </c>
      <c r="J2491">
        <v>-113.46666666666667</v>
      </c>
      <c r="K2491">
        <f t="shared" si="368"/>
        <v>12</v>
      </c>
      <c r="L2491">
        <f t="shared" si="364"/>
        <v>1981</v>
      </c>
      <c r="M2491" t="s">
        <v>6226</v>
      </c>
      <c r="N2491" s="153">
        <v>29708.674305555556</v>
      </c>
      <c r="O2491" s="153">
        <v>29708.734027777777</v>
      </c>
      <c r="P2491" s="153">
        <v>29708.831944444446</v>
      </c>
      <c r="Q2491" s="153">
        <v>29708.9</v>
      </c>
      <c r="R2491" t="s">
        <v>6218</v>
      </c>
      <c r="S2491" s="215">
        <f t="shared" si="365"/>
        <v>9.7916666669334518E-2</v>
      </c>
      <c r="T2491" s="215">
        <f t="shared" si="366"/>
        <v>0.22569444444525288</v>
      </c>
      <c r="U2491">
        <f t="shared" si="367"/>
        <v>1.1750000000320142</v>
      </c>
      <c r="V2491"/>
      <c r="W2491">
        <v>0</v>
      </c>
      <c r="X2491" t="s">
        <v>6225</v>
      </c>
    </row>
    <row r="2492" spans="1:24" s="29" customFormat="1">
      <c r="A2492" t="s">
        <v>38</v>
      </c>
      <c r="B2492" t="s">
        <v>6227</v>
      </c>
      <c r="C2492" t="s">
        <v>256</v>
      </c>
      <c r="D2492" t="s">
        <v>231</v>
      </c>
      <c r="E2492" t="s">
        <v>257</v>
      </c>
      <c r="F2492" t="s">
        <v>195</v>
      </c>
      <c r="G2492" t="s">
        <v>258</v>
      </c>
      <c r="H2492" t="s">
        <v>259</v>
      </c>
      <c r="I2492">
        <v>-18.883333333333333</v>
      </c>
      <c r="J2492">
        <v>-113.46666666666667</v>
      </c>
      <c r="K2492">
        <f t="shared" si="368"/>
        <v>12</v>
      </c>
      <c r="L2492">
        <f t="shared" si="364"/>
        <v>1981</v>
      </c>
      <c r="M2492" t="s">
        <v>6227</v>
      </c>
      <c r="N2492" s="153">
        <v>29707.981944444444</v>
      </c>
      <c r="O2492" s="153">
        <v>29708.025000000001</v>
      </c>
      <c r="P2492" s="153">
        <v>29708.387500000001</v>
      </c>
      <c r="Q2492" s="153">
        <v>29708.458333333332</v>
      </c>
      <c r="R2492" t="s">
        <v>6218</v>
      </c>
      <c r="S2492" s="215">
        <f t="shared" si="365"/>
        <v>0.3624999999992724</v>
      </c>
      <c r="T2492" s="215">
        <f t="shared" si="366"/>
        <v>0.47638888888832298</v>
      </c>
      <c r="U2492">
        <f t="shared" si="367"/>
        <v>4.3499999999912689</v>
      </c>
      <c r="V2492"/>
      <c r="W2492">
        <v>0</v>
      </c>
      <c r="X2492" t="s">
        <v>6228</v>
      </c>
    </row>
    <row r="2493" spans="1:24" s="29" customFormat="1">
      <c r="A2493" t="s">
        <v>38</v>
      </c>
      <c r="B2493" t="s">
        <v>6229</v>
      </c>
      <c r="C2493" t="s">
        <v>256</v>
      </c>
      <c r="D2493" t="s">
        <v>231</v>
      </c>
      <c r="E2493" t="s">
        <v>257</v>
      </c>
      <c r="F2493" t="s">
        <v>195</v>
      </c>
      <c r="G2493" t="s">
        <v>258</v>
      </c>
      <c r="H2493" t="s">
        <v>259</v>
      </c>
      <c r="I2493">
        <v>-20.183333333333334</v>
      </c>
      <c r="J2493">
        <v>-113.75</v>
      </c>
      <c r="K2493">
        <f t="shared" si="368"/>
        <v>12</v>
      </c>
      <c r="L2493">
        <f t="shared" si="364"/>
        <v>1981</v>
      </c>
      <c r="M2493" t="s">
        <v>6229</v>
      </c>
      <c r="N2493" s="153">
        <v>29705.875</v>
      </c>
      <c r="O2493" s="153">
        <v>29705.924305555556</v>
      </c>
      <c r="P2493" s="153">
        <v>29706.397916666665</v>
      </c>
      <c r="Q2493" s="153">
        <v>29706.488194444446</v>
      </c>
      <c r="R2493" t="s">
        <v>6230</v>
      </c>
      <c r="S2493" s="215">
        <f t="shared" si="365"/>
        <v>0.47361111110876664</v>
      </c>
      <c r="T2493" s="215">
        <f t="shared" si="366"/>
        <v>0.61319444444598048</v>
      </c>
      <c r="U2493">
        <f t="shared" si="367"/>
        <v>5.6833333333051996</v>
      </c>
      <c r="V2493"/>
      <c r="W2493">
        <v>0</v>
      </c>
      <c r="X2493" t="s">
        <v>6165</v>
      </c>
    </row>
    <row r="2494" spans="1:24" s="29" customFormat="1">
      <c r="A2494" t="s">
        <v>38</v>
      </c>
      <c r="B2494" t="s">
        <v>6231</v>
      </c>
      <c r="C2494" t="s">
        <v>256</v>
      </c>
      <c r="D2494" t="s">
        <v>231</v>
      </c>
      <c r="E2494" t="s">
        <v>257</v>
      </c>
      <c r="F2494" t="s">
        <v>195</v>
      </c>
      <c r="G2494" t="s">
        <v>258</v>
      </c>
      <c r="H2494" t="s">
        <v>259</v>
      </c>
      <c r="I2494">
        <v>-20.183333333333334</v>
      </c>
      <c r="J2494">
        <v>-113.75</v>
      </c>
      <c r="K2494">
        <f t="shared" si="368"/>
        <v>12</v>
      </c>
      <c r="L2494">
        <f t="shared" si="364"/>
        <v>1981</v>
      </c>
      <c r="M2494" t="s">
        <v>6231</v>
      </c>
      <c r="N2494" s="153">
        <v>29704.416666666668</v>
      </c>
      <c r="O2494" s="153">
        <v>29704.461111111112</v>
      </c>
      <c r="P2494" s="153">
        <v>29705.47152777778</v>
      </c>
      <c r="Q2494" s="153">
        <v>29705.622916666667</v>
      </c>
      <c r="R2494" t="s">
        <v>6230</v>
      </c>
      <c r="S2494" s="215">
        <f t="shared" si="365"/>
        <v>1.0104166666678793</v>
      </c>
      <c r="T2494" s="215">
        <f t="shared" si="366"/>
        <v>1.2062499999992724</v>
      </c>
      <c r="U2494">
        <f t="shared" si="367"/>
        <v>12.125000000014552</v>
      </c>
      <c r="V2494"/>
      <c r="W2494">
        <v>0</v>
      </c>
      <c r="X2494" t="s">
        <v>6165</v>
      </c>
    </row>
    <row r="2495" spans="1:24" s="29" customFormat="1">
      <c r="A2495" t="s">
        <v>38</v>
      </c>
      <c r="B2495" t="s">
        <v>6232</v>
      </c>
      <c r="C2495" t="s">
        <v>256</v>
      </c>
      <c r="D2495" t="s">
        <v>231</v>
      </c>
      <c r="E2495" t="s">
        <v>257</v>
      </c>
      <c r="F2495" t="s">
        <v>195</v>
      </c>
      <c r="G2495" t="s">
        <v>258</v>
      </c>
      <c r="H2495" t="s">
        <v>259</v>
      </c>
      <c r="I2495">
        <v>-20.183333333333334</v>
      </c>
      <c r="J2495">
        <v>-113.75</v>
      </c>
      <c r="K2495">
        <f t="shared" si="368"/>
        <v>12</v>
      </c>
      <c r="L2495">
        <f t="shared" si="364"/>
        <v>1981</v>
      </c>
      <c r="M2495" t="s">
        <v>6232</v>
      </c>
      <c r="N2495" s="153">
        <v>29703.379166666666</v>
      </c>
      <c r="O2495" s="153">
        <v>29703.431944444445</v>
      </c>
      <c r="P2495" s="153">
        <v>29704.016666666666</v>
      </c>
      <c r="Q2495" s="153">
        <v>29704.079861111109</v>
      </c>
      <c r="R2495" t="s">
        <v>6230</v>
      </c>
      <c r="S2495" s="215">
        <f t="shared" si="365"/>
        <v>0.58472222222189885</v>
      </c>
      <c r="T2495" s="215">
        <f t="shared" si="366"/>
        <v>0.70069444444379769</v>
      </c>
      <c r="U2495">
        <f t="shared" si="367"/>
        <v>7.0166666666627862</v>
      </c>
      <c r="V2495"/>
      <c r="W2495">
        <v>0</v>
      </c>
      <c r="X2495" t="s">
        <v>6165</v>
      </c>
    </row>
    <row r="2496" spans="1:24" s="29" customFormat="1">
      <c r="A2496" t="s">
        <v>38</v>
      </c>
      <c r="B2496" t="s">
        <v>6233</v>
      </c>
      <c r="C2496" t="s">
        <v>256</v>
      </c>
      <c r="D2496" t="s">
        <v>231</v>
      </c>
      <c r="E2496" t="s">
        <v>257</v>
      </c>
      <c r="F2496" t="s">
        <v>195</v>
      </c>
      <c r="G2496" t="s">
        <v>258</v>
      </c>
      <c r="H2496" t="s">
        <v>259</v>
      </c>
      <c r="I2496">
        <v>-20.183333333333334</v>
      </c>
      <c r="J2496">
        <v>-113.75</v>
      </c>
      <c r="K2496">
        <f t="shared" si="368"/>
        <v>12</v>
      </c>
      <c r="L2496">
        <f t="shared" si="364"/>
        <v>1981</v>
      </c>
      <c r="M2496" t="s">
        <v>6233</v>
      </c>
      <c r="N2496" s="153">
        <v>29702.934027777777</v>
      </c>
      <c r="O2496" s="153">
        <v>29702.988194444446</v>
      </c>
      <c r="P2496" s="153">
        <v>29703.207638888889</v>
      </c>
      <c r="Q2496" s="153">
        <v>29703.254166666666</v>
      </c>
      <c r="R2496" t="s">
        <v>6230</v>
      </c>
      <c r="S2496" s="215">
        <f t="shared" si="365"/>
        <v>0.2194444444430701</v>
      </c>
      <c r="T2496" s="215">
        <f t="shared" si="366"/>
        <v>0.32013888888832298</v>
      </c>
      <c r="U2496">
        <f t="shared" si="367"/>
        <v>2.6333333333168412</v>
      </c>
      <c r="V2496"/>
      <c r="W2496">
        <v>0</v>
      </c>
      <c r="X2496" t="s">
        <v>6165</v>
      </c>
    </row>
    <row r="2497" spans="1:24" s="29" customFormat="1">
      <c r="A2497" t="s">
        <v>38</v>
      </c>
      <c r="B2497" t="s">
        <v>6234</v>
      </c>
      <c r="C2497" t="s">
        <v>254</v>
      </c>
      <c r="D2497" t="s">
        <v>247</v>
      </c>
      <c r="E2497" t="s">
        <v>255</v>
      </c>
      <c r="F2497" t="s">
        <v>195</v>
      </c>
      <c r="G2497" t="s">
        <v>249</v>
      </c>
      <c r="H2497" t="s">
        <v>250</v>
      </c>
      <c r="I2497">
        <v>20.166666666666668</v>
      </c>
      <c r="J2497">
        <v>-156.5</v>
      </c>
      <c r="K2497">
        <f t="shared" si="368"/>
        <v>4</v>
      </c>
      <c r="L2497">
        <f t="shared" si="364"/>
        <v>1980</v>
      </c>
      <c r="M2497" t="s">
        <v>6234</v>
      </c>
      <c r="N2497" s="153">
        <v>29517.790972222221</v>
      </c>
      <c r="O2497" s="153">
        <v>29517.827777777777</v>
      </c>
      <c r="P2497" s="153">
        <v>29518.393055555556</v>
      </c>
      <c r="Q2497" s="153">
        <v>29518.447222222221</v>
      </c>
      <c r="R2497" t="s">
        <v>6235</v>
      </c>
      <c r="S2497" s="215">
        <f t="shared" si="365"/>
        <v>0.56527777777955635</v>
      </c>
      <c r="T2497" s="215">
        <f t="shared" si="366"/>
        <v>0.65625</v>
      </c>
      <c r="U2497">
        <f t="shared" si="367"/>
        <v>6.7833333333546761</v>
      </c>
      <c r="V2497"/>
      <c r="W2497">
        <v>0</v>
      </c>
      <c r="X2497" t="s">
        <v>6236</v>
      </c>
    </row>
    <row r="2498" spans="1:24" s="29" customFormat="1">
      <c r="A2498" t="s">
        <v>38</v>
      </c>
      <c r="B2498" t="s">
        <v>6237</v>
      </c>
      <c r="C2498" t="s">
        <v>254</v>
      </c>
      <c r="D2498" t="s">
        <v>247</v>
      </c>
      <c r="E2498" t="s">
        <v>255</v>
      </c>
      <c r="F2498" t="s">
        <v>195</v>
      </c>
      <c r="G2498" t="s">
        <v>249</v>
      </c>
      <c r="H2498" t="s">
        <v>250</v>
      </c>
      <c r="I2498">
        <v>20.166666666666668</v>
      </c>
      <c r="J2498">
        <v>-156.5</v>
      </c>
      <c r="K2498">
        <f t="shared" si="368"/>
        <v>4</v>
      </c>
      <c r="L2498">
        <f t="shared" si="364"/>
        <v>1980</v>
      </c>
      <c r="M2498" t="s">
        <v>6237</v>
      </c>
      <c r="N2498" s="153">
        <v>29516.708333333332</v>
      </c>
      <c r="O2498" s="153">
        <v>29516.741666666665</v>
      </c>
      <c r="P2498" s="153">
        <v>29517.103472222221</v>
      </c>
      <c r="Q2498" s="153">
        <v>29517.158333333333</v>
      </c>
      <c r="R2498" t="s">
        <v>6235</v>
      </c>
      <c r="S2498" s="215">
        <f t="shared" si="365"/>
        <v>0.36180555555620231</v>
      </c>
      <c r="T2498" s="215">
        <f t="shared" si="366"/>
        <v>0.4500000000007276</v>
      </c>
      <c r="U2498">
        <f t="shared" si="367"/>
        <v>4.3416666666744277</v>
      </c>
      <c r="V2498"/>
      <c r="W2498">
        <v>0</v>
      </c>
      <c r="X2498" t="s">
        <v>6165</v>
      </c>
    </row>
    <row r="2499" spans="1:24" s="29" customFormat="1">
      <c r="A2499" t="s">
        <v>38</v>
      </c>
      <c r="B2499" t="s">
        <v>6238</v>
      </c>
      <c r="C2499" t="s">
        <v>252</v>
      </c>
      <c r="D2499" t="s">
        <v>247</v>
      </c>
      <c r="E2499" t="s">
        <v>253</v>
      </c>
      <c r="F2499" t="s">
        <v>195</v>
      </c>
      <c r="G2499" t="s">
        <v>249</v>
      </c>
      <c r="H2499" t="s">
        <v>250</v>
      </c>
      <c r="I2499">
        <v>18.899999999999999</v>
      </c>
      <c r="J2499">
        <v>-155.75</v>
      </c>
      <c r="K2499">
        <f t="shared" si="368"/>
        <v>5</v>
      </c>
      <c r="L2499">
        <f t="shared" si="364"/>
        <v>1980</v>
      </c>
      <c r="M2499" t="s">
        <v>6238</v>
      </c>
      <c r="N2499" s="153">
        <v>29511.017361111109</v>
      </c>
      <c r="O2499" s="153">
        <v>29511.067361111112</v>
      </c>
      <c r="P2499" s="153">
        <v>29511.5</v>
      </c>
      <c r="Q2499" s="153">
        <v>29511.572916666668</v>
      </c>
      <c r="R2499" t="s">
        <v>766</v>
      </c>
      <c r="S2499" s="215">
        <f t="shared" si="365"/>
        <v>0.43263888888759539</v>
      </c>
      <c r="T2499" s="215">
        <f t="shared" si="366"/>
        <v>0.55555555555838509</v>
      </c>
      <c r="U2499">
        <f t="shared" si="367"/>
        <v>5.1916666666511446</v>
      </c>
      <c r="V2499"/>
      <c r="W2499">
        <v>0</v>
      </c>
      <c r="X2499" t="s">
        <v>6165</v>
      </c>
    </row>
    <row r="2500" spans="1:24" s="29" customFormat="1">
      <c r="A2500" t="s">
        <v>38</v>
      </c>
      <c r="B2500" t="s">
        <v>6239</v>
      </c>
      <c r="C2500" t="s">
        <v>252</v>
      </c>
      <c r="D2500" t="s">
        <v>247</v>
      </c>
      <c r="E2500" t="s">
        <v>253</v>
      </c>
      <c r="F2500" t="s">
        <v>195</v>
      </c>
      <c r="G2500" t="s">
        <v>249</v>
      </c>
      <c r="H2500" t="s">
        <v>250</v>
      </c>
      <c r="I2500">
        <v>18.899999999999999</v>
      </c>
      <c r="J2500">
        <v>-155.75</v>
      </c>
      <c r="K2500">
        <f t="shared" si="368"/>
        <v>5</v>
      </c>
      <c r="L2500">
        <f t="shared" si="364"/>
        <v>1980</v>
      </c>
      <c r="M2500" t="s">
        <v>6239</v>
      </c>
      <c r="N2500" s="153">
        <v>29511.017361111109</v>
      </c>
      <c r="O2500" s="153">
        <v>29511.067361111112</v>
      </c>
      <c r="P2500" s="153">
        <v>29511.5</v>
      </c>
      <c r="Q2500" s="153">
        <v>29511.572916666668</v>
      </c>
      <c r="R2500" t="s">
        <v>766</v>
      </c>
      <c r="S2500" s="215">
        <f t="shared" si="365"/>
        <v>0.43263888888759539</v>
      </c>
      <c r="T2500" s="215">
        <f t="shared" si="366"/>
        <v>0.55555555555838509</v>
      </c>
      <c r="U2500">
        <f t="shared" si="367"/>
        <v>5.1916666666511446</v>
      </c>
      <c r="V2500"/>
      <c r="W2500">
        <v>0</v>
      </c>
      <c r="X2500" t="s">
        <v>6165</v>
      </c>
    </row>
    <row r="2501" spans="1:24" s="29" customFormat="1">
      <c r="A2501" t="s">
        <v>38</v>
      </c>
      <c r="B2501" t="s">
        <v>6240</v>
      </c>
      <c r="C2501" t="s">
        <v>246</v>
      </c>
      <c r="D2501" t="s">
        <v>247</v>
      </c>
      <c r="E2501" t="s">
        <v>248</v>
      </c>
      <c r="F2501" t="s">
        <v>195</v>
      </c>
      <c r="G2501" t="s">
        <v>249</v>
      </c>
      <c r="H2501" t="s">
        <v>250</v>
      </c>
      <c r="I2501">
        <v>19.614999999999998</v>
      </c>
      <c r="J2501">
        <v>-156.30666666666667</v>
      </c>
      <c r="K2501">
        <f t="shared" si="368"/>
        <v>4</v>
      </c>
      <c r="L2501">
        <f t="shared" si="364"/>
        <v>1980</v>
      </c>
      <c r="M2501" t="s">
        <v>6240</v>
      </c>
      <c r="N2501" s="153">
        <v>29511.017361111109</v>
      </c>
      <c r="O2501" s="153">
        <v>29511.067361111112</v>
      </c>
      <c r="P2501" s="153">
        <v>29511.5</v>
      </c>
      <c r="Q2501" s="153">
        <v>29511.572916666668</v>
      </c>
      <c r="R2501" t="s">
        <v>6241</v>
      </c>
      <c r="S2501" s="215">
        <f t="shared" si="365"/>
        <v>0.43263888888759539</v>
      </c>
      <c r="T2501" s="215">
        <f t="shared" si="366"/>
        <v>0.55555555555838509</v>
      </c>
      <c r="U2501">
        <f t="shared" si="367"/>
        <v>5.1916666666511446</v>
      </c>
      <c r="V2501"/>
      <c r="W2501">
        <v>0</v>
      </c>
      <c r="X2501" t="s">
        <v>6165</v>
      </c>
    </row>
    <row r="2502" spans="1:24" s="29" customFormat="1">
      <c r="A2502" t="s">
        <v>38</v>
      </c>
      <c r="B2502" t="s">
        <v>6242</v>
      </c>
      <c r="C2502" t="s">
        <v>246</v>
      </c>
      <c r="D2502" t="s">
        <v>247</v>
      </c>
      <c r="E2502" t="s">
        <v>248</v>
      </c>
      <c r="F2502" t="s">
        <v>195</v>
      </c>
      <c r="G2502" t="s">
        <v>249</v>
      </c>
      <c r="H2502" t="s">
        <v>250</v>
      </c>
      <c r="I2502">
        <v>19.614999999999998</v>
      </c>
      <c r="J2502">
        <v>-156.30666666666667</v>
      </c>
      <c r="K2502">
        <f t="shared" si="368"/>
        <v>4</v>
      </c>
      <c r="L2502">
        <f t="shared" si="364"/>
        <v>1980</v>
      </c>
      <c r="M2502" t="s">
        <v>6242</v>
      </c>
      <c r="N2502" s="153">
        <v>29510.243055555555</v>
      </c>
      <c r="O2502" s="153">
        <v>29510.325000000001</v>
      </c>
      <c r="P2502" s="153">
        <v>29510.881944444445</v>
      </c>
      <c r="Q2502" s="153">
        <v>29510.963888888888</v>
      </c>
      <c r="R2502" t="s">
        <v>6241</v>
      </c>
      <c r="S2502" s="215">
        <f t="shared" si="365"/>
        <v>0.55694444444452529</v>
      </c>
      <c r="T2502" s="215">
        <f t="shared" si="366"/>
        <v>0.72083333333284827</v>
      </c>
      <c r="U2502">
        <f t="shared" si="367"/>
        <v>6.6833333333343035</v>
      </c>
      <c r="V2502"/>
      <c r="W2502">
        <v>0</v>
      </c>
      <c r="X2502" t="s">
        <v>6165</v>
      </c>
    </row>
    <row r="2503" spans="1:24" s="29" customFormat="1">
      <c r="A2503" t="s">
        <v>38</v>
      </c>
      <c r="B2503" t="s">
        <v>6243</v>
      </c>
      <c r="C2503" t="s">
        <v>246</v>
      </c>
      <c r="D2503" t="s">
        <v>247</v>
      </c>
      <c r="E2503" t="s">
        <v>248</v>
      </c>
      <c r="F2503" t="s">
        <v>195</v>
      </c>
      <c r="G2503" t="s">
        <v>249</v>
      </c>
      <c r="H2503" t="s">
        <v>250</v>
      </c>
      <c r="I2503">
        <v>19.614999999999998</v>
      </c>
      <c r="J2503">
        <v>-156.30666666666667</v>
      </c>
      <c r="K2503">
        <f t="shared" si="368"/>
        <v>4</v>
      </c>
      <c r="L2503">
        <f t="shared" si="364"/>
        <v>1980</v>
      </c>
      <c r="M2503" t="s">
        <v>6243</v>
      </c>
      <c r="N2503" s="153">
        <v>29509.229166666668</v>
      </c>
      <c r="O2503" s="153">
        <v>29509.275000000001</v>
      </c>
      <c r="P2503" s="153">
        <v>29509.961805555555</v>
      </c>
      <c r="Q2503" s="153">
        <v>29510.078472222223</v>
      </c>
      <c r="R2503" t="s">
        <v>6241</v>
      </c>
      <c r="S2503" s="215">
        <f t="shared" si="365"/>
        <v>0.68680555555329192</v>
      </c>
      <c r="T2503" s="215">
        <f t="shared" si="366"/>
        <v>0.84930555555547471</v>
      </c>
      <c r="U2503">
        <f t="shared" si="367"/>
        <v>8.2416666666395031</v>
      </c>
      <c r="V2503"/>
      <c r="W2503">
        <v>0</v>
      </c>
      <c r="X2503" t="s">
        <v>6165</v>
      </c>
    </row>
    <row r="2504" spans="1:24" s="29" customFormat="1">
      <c r="A2504" t="s">
        <v>38</v>
      </c>
      <c r="B2504" t="s">
        <v>6244</v>
      </c>
      <c r="C2504" t="s">
        <v>246</v>
      </c>
      <c r="D2504" t="s">
        <v>247</v>
      </c>
      <c r="E2504" t="s">
        <v>248</v>
      </c>
      <c r="F2504" t="s">
        <v>195</v>
      </c>
      <c r="G2504" t="s">
        <v>249</v>
      </c>
      <c r="H2504" t="s">
        <v>250</v>
      </c>
      <c r="I2504">
        <v>19.614999999999998</v>
      </c>
      <c r="J2504">
        <v>-156.30666666666667</v>
      </c>
      <c r="K2504">
        <f t="shared" si="368"/>
        <v>4</v>
      </c>
      <c r="L2504">
        <f t="shared" si="364"/>
        <v>1980</v>
      </c>
      <c r="M2504" t="s">
        <v>6244</v>
      </c>
      <c r="N2504" s="153">
        <v>29508.039583333335</v>
      </c>
      <c r="O2504" s="153">
        <v>29508.086805555555</v>
      </c>
      <c r="P2504" s="153">
        <v>29508.677777777779</v>
      </c>
      <c r="Q2504" s="153">
        <v>29508.770833333332</v>
      </c>
      <c r="R2504" t="s">
        <v>6241</v>
      </c>
      <c r="S2504" s="215">
        <f t="shared" si="365"/>
        <v>0.59097222222408163</v>
      </c>
      <c r="T2504" s="215">
        <f t="shared" si="366"/>
        <v>0.73124999999708962</v>
      </c>
      <c r="U2504">
        <f t="shared" si="367"/>
        <v>7.0916666666889796</v>
      </c>
      <c r="V2504"/>
      <c r="W2504">
        <v>0</v>
      </c>
      <c r="X2504" t="s">
        <v>6165</v>
      </c>
    </row>
    <row r="2505" spans="1:24" s="29" customFormat="1">
      <c r="A2505" t="s">
        <v>38</v>
      </c>
      <c r="B2505" t="s">
        <v>6245</v>
      </c>
      <c r="C2505" t="s">
        <v>246</v>
      </c>
      <c r="D2505" t="s">
        <v>247</v>
      </c>
      <c r="E2505" t="s">
        <v>248</v>
      </c>
      <c r="F2505" t="s">
        <v>195</v>
      </c>
      <c r="G2505" t="s">
        <v>249</v>
      </c>
      <c r="H2505" t="s">
        <v>250</v>
      </c>
      <c r="I2505">
        <v>19.614999999999998</v>
      </c>
      <c r="J2505">
        <v>-156.30666666666667</v>
      </c>
      <c r="K2505">
        <f t="shared" si="368"/>
        <v>4</v>
      </c>
      <c r="L2505">
        <f t="shared" si="364"/>
        <v>1980</v>
      </c>
      <c r="M2505" t="s">
        <v>6245</v>
      </c>
      <c r="N2505" s="153">
        <v>29507.008333333335</v>
      </c>
      <c r="O2505" s="153">
        <v>29507.305555555555</v>
      </c>
      <c r="P2505" s="153">
        <v>29507.90763888889</v>
      </c>
      <c r="Q2505" s="153">
        <v>29507.979166666668</v>
      </c>
      <c r="R2505" t="s">
        <v>6241</v>
      </c>
      <c r="S2505" s="215">
        <f t="shared" si="365"/>
        <v>0.60208333333503106</v>
      </c>
      <c r="T2505" s="215">
        <f t="shared" si="366"/>
        <v>0.97083333333284827</v>
      </c>
      <c r="U2505">
        <f t="shared" si="367"/>
        <v>7.2250000000203727</v>
      </c>
      <c r="V2505"/>
      <c r="W2505">
        <v>0</v>
      </c>
      <c r="X2505" t="s">
        <v>6165</v>
      </c>
    </row>
    <row r="2506" spans="1:24" s="29" customFormat="1">
      <c r="A2506" t="s">
        <v>38</v>
      </c>
      <c r="B2506" t="s">
        <v>6246</v>
      </c>
      <c r="C2506" t="s">
        <v>246</v>
      </c>
      <c r="D2506" t="s">
        <v>247</v>
      </c>
      <c r="E2506" t="s">
        <v>248</v>
      </c>
      <c r="F2506" t="s">
        <v>195</v>
      </c>
      <c r="G2506" t="s">
        <v>249</v>
      </c>
      <c r="H2506" t="s">
        <v>250</v>
      </c>
      <c r="I2506">
        <v>19.614999999999998</v>
      </c>
      <c r="J2506">
        <v>-156.30666666666667</v>
      </c>
      <c r="K2506">
        <f t="shared" ref="K2506:K2537" si="369">INT(((180 + J2506)/6) + 1)</f>
        <v>4</v>
      </c>
      <c r="L2506">
        <f t="shared" si="364"/>
        <v>1980</v>
      </c>
      <c r="M2506" t="s">
        <v>6246</v>
      </c>
      <c r="N2506" s="153">
        <v>29506.253472222223</v>
      </c>
      <c r="O2506" s="153">
        <v>29506.320833333335</v>
      </c>
      <c r="P2506" s="153">
        <v>29506.738194444446</v>
      </c>
      <c r="Q2506" s="153">
        <v>29506.791666666668</v>
      </c>
      <c r="R2506" t="s">
        <v>6241</v>
      </c>
      <c r="S2506" s="215">
        <f t="shared" si="365"/>
        <v>0.41736111111094942</v>
      </c>
      <c r="T2506" s="215">
        <f t="shared" si="366"/>
        <v>0.53819444444525288</v>
      </c>
      <c r="U2506">
        <f t="shared" si="367"/>
        <v>5.0083333333313931</v>
      </c>
      <c r="V2506"/>
      <c r="W2506">
        <v>0</v>
      </c>
      <c r="X2506" t="s">
        <v>6165</v>
      </c>
    </row>
    <row r="2507" spans="1:24" s="29" customFormat="1">
      <c r="A2507" t="s">
        <v>38</v>
      </c>
      <c r="B2507" t="s">
        <v>6247</v>
      </c>
      <c r="C2507" t="s">
        <v>246</v>
      </c>
      <c r="D2507" t="s">
        <v>247</v>
      </c>
      <c r="E2507" t="s">
        <v>248</v>
      </c>
      <c r="F2507" t="s">
        <v>195</v>
      </c>
      <c r="G2507" t="s">
        <v>249</v>
      </c>
      <c r="H2507" t="s">
        <v>250</v>
      </c>
      <c r="I2507">
        <v>19.614999999999998</v>
      </c>
      <c r="J2507">
        <v>-156.30666666666667</v>
      </c>
      <c r="K2507">
        <f t="shared" si="369"/>
        <v>4</v>
      </c>
      <c r="L2507">
        <f t="shared" si="364"/>
        <v>1980</v>
      </c>
      <c r="M2507" t="s">
        <v>6247</v>
      </c>
      <c r="N2507" s="153">
        <v>29505.045138888891</v>
      </c>
      <c r="O2507" s="153">
        <v>29505.317361111112</v>
      </c>
      <c r="P2507" s="153">
        <v>29505.588194444445</v>
      </c>
      <c r="Q2507" s="153">
        <v>29505.6875</v>
      </c>
      <c r="R2507" t="s">
        <v>6241</v>
      </c>
      <c r="S2507" s="215">
        <f t="shared" si="365"/>
        <v>0.27083333333212067</v>
      </c>
      <c r="T2507" s="215">
        <f t="shared" si="366"/>
        <v>0.64236111110949423</v>
      </c>
      <c r="U2507">
        <f t="shared" si="367"/>
        <v>3.2499999999854481</v>
      </c>
      <c r="V2507"/>
      <c r="W2507">
        <v>0</v>
      </c>
      <c r="X2507" t="s">
        <v>5987</v>
      </c>
    </row>
    <row r="2508" spans="1:24" s="29" customFormat="1">
      <c r="A2508" t="s">
        <v>38</v>
      </c>
      <c r="B2508" t="s">
        <v>6248</v>
      </c>
      <c r="C2508" t="s">
        <v>242</v>
      </c>
      <c r="D2508" t="s">
        <v>182</v>
      </c>
      <c r="E2508" t="s">
        <v>243</v>
      </c>
      <c r="F2508" t="s">
        <v>244</v>
      </c>
      <c r="G2508" t="s">
        <v>166</v>
      </c>
      <c r="H2508" t="s">
        <v>245</v>
      </c>
      <c r="I2508">
        <v>36</v>
      </c>
      <c r="J2508">
        <v>-40</v>
      </c>
      <c r="K2508">
        <f t="shared" si="369"/>
        <v>24</v>
      </c>
      <c r="L2508">
        <f t="shared" si="364"/>
        <v>1980</v>
      </c>
      <c r="M2508" t="s">
        <v>6249</v>
      </c>
      <c r="N2508" s="153">
        <v>29411.739583333332</v>
      </c>
      <c r="O2508" s="153">
        <v>29411.78125</v>
      </c>
      <c r="P2508" s="153">
        <v>29412.479166666668</v>
      </c>
      <c r="Q2508" s="153">
        <v>29412.510416666668</v>
      </c>
      <c r="R2508" t="s">
        <v>6250</v>
      </c>
      <c r="S2508" s="215">
        <f t="shared" si="365"/>
        <v>0.69791666666787933</v>
      </c>
      <c r="T2508" s="215">
        <f t="shared" si="366"/>
        <v>0.77083333333575865</v>
      </c>
      <c r="U2508">
        <f t="shared" si="367"/>
        <v>8.3750000000145519</v>
      </c>
      <c r="V2508"/>
      <c r="W2508">
        <v>0</v>
      </c>
      <c r="X2508" t="s">
        <v>6251</v>
      </c>
    </row>
    <row r="2509" spans="1:24" s="29" customFormat="1">
      <c r="A2509" t="s">
        <v>38</v>
      </c>
      <c r="B2509" t="s">
        <v>6252</v>
      </c>
      <c r="C2509" t="s">
        <v>242</v>
      </c>
      <c r="D2509" t="s">
        <v>182</v>
      </c>
      <c r="E2509" t="s">
        <v>243</v>
      </c>
      <c r="F2509" t="s">
        <v>244</v>
      </c>
      <c r="G2509" t="s">
        <v>166</v>
      </c>
      <c r="H2509" t="s">
        <v>245</v>
      </c>
      <c r="I2509">
        <v>36</v>
      </c>
      <c r="J2509">
        <v>-40</v>
      </c>
      <c r="K2509">
        <f t="shared" si="369"/>
        <v>24</v>
      </c>
      <c r="L2509">
        <f t="shared" si="364"/>
        <v>1980</v>
      </c>
      <c r="M2509" t="s">
        <v>6253</v>
      </c>
      <c r="N2509" s="153">
        <v>29410.995833333334</v>
      </c>
      <c r="O2509" s="153">
        <v>29411.05972222222</v>
      </c>
      <c r="P2509" s="153">
        <v>29411.421527777777</v>
      </c>
      <c r="Q2509" s="153">
        <v>29411.458333333332</v>
      </c>
      <c r="R2509" t="s">
        <v>6250</v>
      </c>
      <c r="S2509" s="215">
        <f t="shared" si="365"/>
        <v>0.36180555555620231</v>
      </c>
      <c r="T2509" s="215">
        <f t="shared" si="366"/>
        <v>0.46249999999781721</v>
      </c>
      <c r="U2509">
        <f t="shared" si="367"/>
        <v>4.3416666666744277</v>
      </c>
      <c r="V2509"/>
      <c r="W2509">
        <v>0</v>
      </c>
      <c r="X2509" t="s">
        <v>6251</v>
      </c>
    </row>
    <row r="2510" spans="1:24" s="29" customFormat="1">
      <c r="A2510" t="s">
        <v>38</v>
      </c>
      <c r="B2510" t="s">
        <v>6254</v>
      </c>
      <c r="C2510" t="s">
        <v>242</v>
      </c>
      <c r="D2510" t="s">
        <v>182</v>
      </c>
      <c r="E2510" t="s">
        <v>243</v>
      </c>
      <c r="F2510" t="s">
        <v>244</v>
      </c>
      <c r="G2510" t="s">
        <v>166</v>
      </c>
      <c r="H2510" t="s">
        <v>245</v>
      </c>
      <c r="I2510">
        <v>36</v>
      </c>
      <c r="J2510">
        <v>-40</v>
      </c>
      <c r="K2510">
        <f t="shared" si="369"/>
        <v>24</v>
      </c>
      <c r="L2510">
        <f t="shared" si="364"/>
        <v>1980</v>
      </c>
      <c r="M2510" t="s">
        <v>6255</v>
      </c>
      <c r="N2510" s="153">
        <v>29408.875</v>
      </c>
      <c r="O2510" s="153">
        <v>29408.93611111111</v>
      </c>
      <c r="P2510" s="153">
        <v>29409.9375</v>
      </c>
      <c r="Q2510" s="153">
        <v>29410</v>
      </c>
      <c r="R2510" t="s">
        <v>6250</v>
      </c>
      <c r="S2510" s="215">
        <f t="shared" si="365"/>
        <v>1.0013888888897782</v>
      </c>
      <c r="T2510" s="215">
        <f t="shared" si="366"/>
        <v>1.125</v>
      </c>
      <c r="U2510">
        <f t="shared" si="367"/>
        <v>12.016666666677338</v>
      </c>
      <c r="V2510"/>
      <c r="W2510">
        <v>0</v>
      </c>
      <c r="X2510" t="s">
        <v>6256</v>
      </c>
    </row>
    <row r="2511" spans="1:24" s="29" customFormat="1">
      <c r="A2511" t="s">
        <v>38</v>
      </c>
      <c r="B2511" t="s">
        <v>6257</v>
      </c>
      <c r="C2511" t="s">
        <v>242</v>
      </c>
      <c r="D2511" t="s">
        <v>182</v>
      </c>
      <c r="E2511" t="s">
        <v>243</v>
      </c>
      <c r="F2511" t="s">
        <v>244</v>
      </c>
      <c r="G2511" t="s">
        <v>166</v>
      </c>
      <c r="H2511" t="s">
        <v>245</v>
      </c>
      <c r="I2511">
        <v>36</v>
      </c>
      <c r="J2511">
        <v>-40</v>
      </c>
      <c r="K2511">
        <f t="shared" si="369"/>
        <v>24</v>
      </c>
      <c r="L2511">
        <f t="shared" si="364"/>
        <v>1980</v>
      </c>
      <c r="M2511" t="s">
        <v>6258</v>
      </c>
      <c r="N2511" s="153">
        <v>29407.457638888889</v>
      </c>
      <c r="O2511" s="153">
        <v>29407.509027777778</v>
      </c>
      <c r="P2511" s="153">
        <v>29408.706249999999</v>
      </c>
      <c r="Q2511" s="153">
        <v>29408.75</v>
      </c>
      <c r="R2511" t="s">
        <v>6250</v>
      </c>
      <c r="S2511" s="215">
        <f t="shared" si="365"/>
        <v>1.1972222222211713</v>
      </c>
      <c r="T2511" s="215">
        <f t="shared" si="366"/>
        <v>1.2923611111109494</v>
      </c>
      <c r="U2511">
        <f t="shared" si="367"/>
        <v>14.366666666654055</v>
      </c>
      <c r="V2511"/>
      <c r="W2511">
        <v>0</v>
      </c>
      <c r="X2511" t="s">
        <v>6251</v>
      </c>
    </row>
    <row r="2512" spans="1:24" s="29" customFormat="1">
      <c r="A2512" t="s">
        <v>38</v>
      </c>
      <c r="B2512" t="s">
        <v>6259</v>
      </c>
      <c r="C2512" t="s">
        <v>242</v>
      </c>
      <c r="D2512" t="s">
        <v>182</v>
      </c>
      <c r="E2512" t="s">
        <v>243</v>
      </c>
      <c r="F2512" t="s">
        <v>244</v>
      </c>
      <c r="G2512" t="s">
        <v>166</v>
      </c>
      <c r="H2512" t="s">
        <v>245</v>
      </c>
      <c r="I2512">
        <v>36</v>
      </c>
      <c r="J2512">
        <v>-40</v>
      </c>
      <c r="K2512">
        <f t="shared" si="369"/>
        <v>24</v>
      </c>
      <c r="L2512">
        <f t="shared" si="364"/>
        <v>1980</v>
      </c>
      <c r="M2512" t="s">
        <v>6260</v>
      </c>
      <c r="N2512" s="153">
        <v>29405.845833333333</v>
      </c>
      <c r="O2512" s="153">
        <v>29405.879861111112</v>
      </c>
      <c r="P2512" s="153">
        <v>29406.609027777777</v>
      </c>
      <c r="Q2512" s="153">
        <v>29406.65625</v>
      </c>
      <c r="R2512" t="s">
        <v>6250</v>
      </c>
      <c r="S2512" s="215">
        <f t="shared" si="365"/>
        <v>0.72916666666424135</v>
      </c>
      <c r="T2512" s="215">
        <f t="shared" si="366"/>
        <v>0.81041666666715173</v>
      </c>
      <c r="U2512">
        <f t="shared" si="367"/>
        <v>8.7499999999708962</v>
      </c>
      <c r="V2512"/>
      <c r="W2512">
        <v>0</v>
      </c>
      <c r="X2512" t="s">
        <v>6251</v>
      </c>
    </row>
    <row r="2513" spans="1:24" s="29" customFormat="1">
      <c r="A2513" t="s">
        <v>38</v>
      </c>
      <c r="B2513" t="s">
        <v>6261</v>
      </c>
      <c r="C2513" t="s">
        <v>242</v>
      </c>
      <c r="D2513" t="s">
        <v>182</v>
      </c>
      <c r="E2513" t="s">
        <v>243</v>
      </c>
      <c r="F2513" t="s">
        <v>244</v>
      </c>
      <c r="G2513" t="s">
        <v>166</v>
      </c>
      <c r="H2513" t="s">
        <v>245</v>
      </c>
      <c r="I2513">
        <v>36</v>
      </c>
      <c r="J2513">
        <v>-40</v>
      </c>
      <c r="K2513">
        <f t="shared" si="369"/>
        <v>24</v>
      </c>
      <c r="L2513">
        <f t="shared" si="364"/>
        <v>1980</v>
      </c>
      <c r="M2513" t="s">
        <v>6262</v>
      </c>
      <c r="N2513" s="153">
        <v>29404.833333333332</v>
      </c>
      <c r="O2513" s="153">
        <v>29404.888194444444</v>
      </c>
      <c r="P2513" s="153">
        <v>29405.53263888889</v>
      </c>
      <c r="Q2513" s="153">
        <v>29405.605555555554</v>
      </c>
      <c r="R2513" t="s">
        <v>6250</v>
      </c>
      <c r="S2513" s="215">
        <f t="shared" si="365"/>
        <v>0.64444444444598048</v>
      </c>
      <c r="T2513" s="215">
        <f t="shared" si="366"/>
        <v>0.77222222222189885</v>
      </c>
      <c r="U2513">
        <f t="shared" si="367"/>
        <v>7.7333333333517658</v>
      </c>
      <c r="V2513"/>
      <c r="W2513">
        <v>0</v>
      </c>
      <c r="X2513" t="s">
        <v>6251</v>
      </c>
    </row>
    <row r="2514" spans="1:24" s="29" customFormat="1">
      <c r="A2514" t="s">
        <v>38</v>
      </c>
      <c r="B2514" t="s">
        <v>6263</v>
      </c>
      <c r="C2514" t="s">
        <v>242</v>
      </c>
      <c r="D2514" t="s">
        <v>182</v>
      </c>
      <c r="E2514" t="s">
        <v>243</v>
      </c>
      <c r="F2514" t="s">
        <v>244</v>
      </c>
      <c r="G2514" t="s">
        <v>166</v>
      </c>
      <c r="H2514" t="s">
        <v>245</v>
      </c>
      <c r="I2514">
        <v>36</v>
      </c>
      <c r="J2514">
        <v>-40</v>
      </c>
      <c r="K2514">
        <f t="shared" si="369"/>
        <v>24</v>
      </c>
      <c r="L2514">
        <f t="shared" ref="L2514:L2577" si="370">YEAR(N2514)</f>
        <v>1980</v>
      </c>
      <c r="M2514" t="s">
        <v>6264</v>
      </c>
      <c r="N2514" s="153">
        <v>29403.427083333332</v>
      </c>
      <c r="O2514" s="153">
        <v>29403.586805555555</v>
      </c>
      <c r="P2514" s="153">
        <v>29404.263194444444</v>
      </c>
      <c r="Q2514" s="153">
        <v>29404.333333333332</v>
      </c>
      <c r="R2514" t="s">
        <v>6250</v>
      </c>
      <c r="S2514" s="215">
        <f t="shared" si="365"/>
        <v>0.67638888888905058</v>
      </c>
      <c r="T2514" s="215">
        <f t="shared" si="366"/>
        <v>0.90625</v>
      </c>
      <c r="U2514">
        <f t="shared" si="367"/>
        <v>8.1166666666686069</v>
      </c>
      <c r="V2514"/>
      <c r="W2514">
        <v>0</v>
      </c>
      <c r="X2514" t="s">
        <v>6251</v>
      </c>
    </row>
    <row r="2515" spans="1:24" s="29" customFormat="1">
      <c r="A2515" t="s">
        <v>38</v>
      </c>
      <c r="B2515" t="s">
        <v>6265</v>
      </c>
      <c r="C2515" t="s">
        <v>242</v>
      </c>
      <c r="D2515" t="s">
        <v>182</v>
      </c>
      <c r="E2515" t="s">
        <v>243</v>
      </c>
      <c r="F2515" t="s">
        <v>244</v>
      </c>
      <c r="G2515" t="s">
        <v>166</v>
      </c>
      <c r="H2515" t="s">
        <v>245</v>
      </c>
      <c r="I2515">
        <v>36</v>
      </c>
      <c r="J2515">
        <v>-40</v>
      </c>
      <c r="K2515">
        <f t="shared" si="369"/>
        <v>24</v>
      </c>
      <c r="L2515">
        <f t="shared" si="370"/>
        <v>1980</v>
      </c>
      <c r="M2515" t="s">
        <v>6266</v>
      </c>
      <c r="N2515" s="153">
        <v>29402.436805555557</v>
      </c>
      <c r="O2515" s="153">
        <v>29402.493055555555</v>
      </c>
      <c r="P2515" s="153">
        <v>29403.15625</v>
      </c>
      <c r="Q2515" s="153">
        <v>29403.21875</v>
      </c>
      <c r="R2515" t="s">
        <v>6250</v>
      </c>
      <c r="S2515" s="215">
        <f t="shared" si="365"/>
        <v>0.66319444444525288</v>
      </c>
      <c r="T2515" s="215">
        <f t="shared" si="366"/>
        <v>0.7819444444430701</v>
      </c>
      <c r="U2515">
        <f t="shared" si="367"/>
        <v>7.9583333333430346</v>
      </c>
      <c r="V2515"/>
      <c r="W2515">
        <v>0</v>
      </c>
      <c r="X2515" t="s">
        <v>6251</v>
      </c>
    </row>
    <row r="2516" spans="1:24" s="29" customFormat="1">
      <c r="A2516" t="s">
        <v>38</v>
      </c>
      <c r="B2516" t="s">
        <v>6267</v>
      </c>
      <c r="C2516" t="s">
        <v>242</v>
      </c>
      <c r="D2516" t="s">
        <v>182</v>
      </c>
      <c r="E2516" t="s">
        <v>243</v>
      </c>
      <c r="F2516" t="s">
        <v>244</v>
      </c>
      <c r="G2516" t="s">
        <v>166</v>
      </c>
      <c r="H2516" t="s">
        <v>245</v>
      </c>
      <c r="I2516">
        <v>36</v>
      </c>
      <c r="J2516">
        <v>-40</v>
      </c>
      <c r="K2516">
        <f t="shared" si="369"/>
        <v>24</v>
      </c>
      <c r="L2516">
        <f t="shared" si="370"/>
        <v>1980</v>
      </c>
      <c r="M2516" t="s">
        <v>6268</v>
      </c>
      <c r="N2516" s="153">
        <v>29399.697222222221</v>
      </c>
      <c r="O2516" s="153">
        <v>29399.746527777777</v>
      </c>
      <c r="P2516" s="153">
        <v>29400.427777777779</v>
      </c>
      <c r="Q2516" s="153">
        <v>29400.513888888891</v>
      </c>
      <c r="R2516" t="s">
        <v>6250</v>
      </c>
      <c r="S2516" s="215">
        <f t="shared" si="365"/>
        <v>0.68125000000145519</v>
      </c>
      <c r="T2516" s="215">
        <f t="shared" si="366"/>
        <v>0.81666666666933452</v>
      </c>
      <c r="U2516">
        <f t="shared" si="367"/>
        <v>8.1750000000174623</v>
      </c>
      <c r="V2516"/>
      <c r="W2516">
        <v>0</v>
      </c>
      <c r="X2516" t="s">
        <v>6251</v>
      </c>
    </row>
    <row r="2517" spans="1:24" s="29" customFormat="1">
      <c r="A2517" t="s">
        <v>38</v>
      </c>
      <c r="B2517" t="s">
        <v>6269</v>
      </c>
      <c r="C2517" t="s">
        <v>242</v>
      </c>
      <c r="D2517" t="s">
        <v>182</v>
      </c>
      <c r="E2517" t="s">
        <v>243</v>
      </c>
      <c r="F2517" t="s">
        <v>244</v>
      </c>
      <c r="G2517" t="s">
        <v>166</v>
      </c>
      <c r="H2517" t="s">
        <v>245</v>
      </c>
      <c r="I2517">
        <v>36</v>
      </c>
      <c r="J2517">
        <v>-40</v>
      </c>
      <c r="K2517">
        <f t="shared" si="369"/>
        <v>24</v>
      </c>
      <c r="L2517">
        <f t="shared" si="370"/>
        <v>1980</v>
      </c>
      <c r="M2517" t="s">
        <v>6270</v>
      </c>
      <c r="N2517" s="153">
        <v>29398.964583333334</v>
      </c>
      <c r="O2517" s="153">
        <v>29399.041666666668</v>
      </c>
      <c r="P2517" s="153">
        <v>29399.041666666668</v>
      </c>
      <c r="Q2517" s="153">
        <v>29399.081944444446</v>
      </c>
      <c r="R2517" t="s">
        <v>6250</v>
      </c>
      <c r="S2517" s="215">
        <f t="shared" si="365"/>
        <v>0</v>
      </c>
      <c r="T2517" s="215">
        <f t="shared" si="366"/>
        <v>0.11736111111167702</v>
      </c>
      <c r="U2517">
        <f t="shared" si="367"/>
        <v>0</v>
      </c>
      <c r="V2517"/>
      <c r="W2517">
        <v>0</v>
      </c>
      <c r="X2517" t="s">
        <v>6271</v>
      </c>
    </row>
    <row r="2518" spans="1:24" s="29" customFormat="1">
      <c r="A2518" t="s">
        <v>38</v>
      </c>
      <c r="B2518" t="s">
        <v>6272</v>
      </c>
      <c r="C2518" t="s">
        <v>238</v>
      </c>
      <c r="D2518" t="s">
        <v>182</v>
      </c>
      <c r="E2518" t="s">
        <v>239</v>
      </c>
      <c r="F2518" t="s">
        <v>172</v>
      </c>
      <c r="G2518" t="s">
        <v>222</v>
      </c>
      <c r="H2518" t="s">
        <v>223</v>
      </c>
      <c r="I2518">
        <v>23.583333333333332</v>
      </c>
      <c r="J2518">
        <v>-45</v>
      </c>
      <c r="K2518">
        <f t="shared" si="369"/>
        <v>23</v>
      </c>
      <c r="L2518">
        <f t="shared" si="370"/>
        <v>1980</v>
      </c>
      <c r="M2518" t="s">
        <v>6273</v>
      </c>
      <c r="N2518" s="153">
        <v>29384.96736111111</v>
      </c>
      <c r="O2518" s="153">
        <v>29385.043055555554</v>
      </c>
      <c r="P2518" s="153">
        <v>29385.574305555554</v>
      </c>
      <c r="Q2518" s="153">
        <v>29385.679166666665</v>
      </c>
      <c r="R2518" t="s">
        <v>6274</v>
      </c>
      <c r="S2518" s="215">
        <f t="shared" si="365"/>
        <v>0.53125</v>
      </c>
      <c r="T2518" s="215">
        <f t="shared" si="366"/>
        <v>0.71180555555474712</v>
      </c>
      <c r="U2518">
        <f t="shared" si="367"/>
        <v>6.375</v>
      </c>
      <c r="V2518"/>
      <c r="W2518">
        <v>0</v>
      </c>
      <c r="X2518" t="s">
        <v>6275</v>
      </c>
    </row>
    <row r="2519" spans="1:24" s="29" customFormat="1">
      <c r="A2519" t="s">
        <v>38</v>
      </c>
      <c r="B2519" t="s">
        <v>6276</v>
      </c>
      <c r="C2519" t="s">
        <v>238</v>
      </c>
      <c r="D2519" t="s">
        <v>182</v>
      </c>
      <c r="E2519" t="s">
        <v>239</v>
      </c>
      <c r="F2519" t="s">
        <v>172</v>
      </c>
      <c r="G2519" t="s">
        <v>222</v>
      </c>
      <c r="H2519" t="s">
        <v>223</v>
      </c>
      <c r="I2519">
        <v>23.583333333333332</v>
      </c>
      <c r="J2519">
        <v>-45</v>
      </c>
      <c r="K2519">
        <f t="shared" si="369"/>
        <v>23</v>
      </c>
      <c r="L2519">
        <f t="shared" si="370"/>
        <v>1980</v>
      </c>
      <c r="M2519" t="s">
        <v>6277</v>
      </c>
      <c r="N2519" s="153">
        <v>29383.962500000001</v>
      </c>
      <c r="O2519" s="153">
        <v>29384.019444444446</v>
      </c>
      <c r="P2519" s="153">
        <v>29384.75277777778</v>
      </c>
      <c r="Q2519" s="153">
        <v>29384.831249999999</v>
      </c>
      <c r="R2519" t="s">
        <v>6274</v>
      </c>
      <c r="S2519" s="215">
        <f t="shared" si="365"/>
        <v>0.73333333333357587</v>
      </c>
      <c r="T2519" s="215">
        <f t="shared" si="366"/>
        <v>0.86874999999781721</v>
      </c>
      <c r="U2519">
        <f t="shared" si="367"/>
        <v>8.8000000000029104</v>
      </c>
      <c r="V2519"/>
      <c r="W2519">
        <v>0</v>
      </c>
      <c r="X2519" t="s">
        <v>6275</v>
      </c>
    </row>
    <row r="2520" spans="1:24" s="29" customFormat="1">
      <c r="A2520" t="s">
        <v>38</v>
      </c>
      <c r="B2520" t="s">
        <v>6278</v>
      </c>
      <c r="C2520" t="s">
        <v>238</v>
      </c>
      <c r="D2520" t="s">
        <v>182</v>
      </c>
      <c r="E2520" t="s">
        <v>239</v>
      </c>
      <c r="F2520" t="s">
        <v>172</v>
      </c>
      <c r="G2520" t="s">
        <v>222</v>
      </c>
      <c r="H2520" t="s">
        <v>223</v>
      </c>
      <c r="I2520">
        <v>23.583333333333332</v>
      </c>
      <c r="J2520">
        <v>-45</v>
      </c>
      <c r="K2520">
        <f t="shared" si="369"/>
        <v>23</v>
      </c>
      <c r="L2520">
        <f t="shared" si="370"/>
        <v>1980</v>
      </c>
      <c r="M2520" t="s">
        <v>6279</v>
      </c>
      <c r="N2520" s="153">
        <v>29382.8125</v>
      </c>
      <c r="O2520" s="153">
        <v>29382.861111111109</v>
      </c>
      <c r="P2520" s="153">
        <v>29383.75</v>
      </c>
      <c r="Q2520" s="153">
        <v>29383.826388888891</v>
      </c>
      <c r="R2520" t="s">
        <v>6033</v>
      </c>
      <c r="S2520" s="215">
        <f t="shared" si="365"/>
        <v>0.88888888889050577</v>
      </c>
      <c r="T2520" s="215">
        <f t="shared" si="366"/>
        <v>1.0138888888905058</v>
      </c>
      <c r="U2520">
        <f t="shared" si="367"/>
        <v>10.666666666686069</v>
      </c>
      <c r="V2520"/>
      <c r="W2520">
        <v>0</v>
      </c>
      <c r="X2520" t="s">
        <v>6280</v>
      </c>
    </row>
    <row r="2521" spans="1:24" s="29" customFormat="1">
      <c r="A2521" t="s">
        <v>38</v>
      </c>
      <c r="B2521" t="s">
        <v>6281</v>
      </c>
      <c r="C2521" t="s">
        <v>238</v>
      </c>
      <c r="D2521" t="s">
        <v>182</v>
      </c>
      <c r="E2521" t="s">
        <v>239</v>
      </c>
      <c r="F2521" t="s">
        <v>172</v>
      </c>
      <c r="G2521" t="s">
        <v>222</v>
      </c>
      <c r="H2521" t="s">
        <v>223</v>
      </c>
      <c r="I2521">
        <v>23.583333333333332</v>
      </c>
      <c r="J2521">
        <v>-45</v>
      </c>
      <c r="K2521">
        <f t="shared" si="369"/>
        <v>23</v>
      </c>
      <c r="L2521">
        <f t="shared" si="370"/>
        <v>1980</v>
      </c>
      <c r="M2521" t="s">
        <v>6282</v>
      </c>
      <c r="N2521" s="153">
        <v>29382.59652777778</v>
      </c>
      <c r="O2521" s="153">
        <v>29382.59652777778</v>
      </c>
      <c r="P2521" s="153">
        <v>29382.59652777778</v>
      </c>
      <c r="Q2521" s="153">
        <v>29382.7</v>
      </c>
      <c r="R2521" t="s">
        <v>6033</v>
      </c>
      <c r="S2521" s="215">
        <f t="shared" si="365"/>
        <v>0</v>
      </c>
      <c r="T2521" s="215">
        <f t="shared" si="366"/>
        <v>0.10347222222117125</v>
      </c>
      <c r="U2521">
        <f t="shared" si="367"/>
        <v>0</v>
      </c>
      <c r="V2521"/>
      <c r="W2521">
        <v>0</v>
      </c>
      <c r="X2521" t="s">
        <v>6283</v>
      </c>
    </row>
    <row r="2522" spans="1:24" s="29" customFormat="1">
      <c r="A2522" t="s">
        <v>38</v>
      </c>
      <c r="B2522" t="s">
        <v>6284</v>
      </c>
      <c r="C2522" t="s">
        <v>238</v>
      </c>
      <c r="D2522" t="s">
        <v>182</v>
      </c>
      <c r="E2522" t="s">
        <v>239</v>
      </c>
      <c r="F2522" t="s">
        <v>172</v>
      </c>
      <c r="G2522" t="s">
        <v>222</v>
      </c>
      <c r="H2522" t="s">
        <v>223</v>
      </c>
      <c r="I2522">
        <v>23.583333333333332</v>
      </c>
      <c r="J2522">
        <v>-45</v>
      </c>
      <c r="K2522">
        <f t="shared" si="369"/>
        <v>23</v>
      </c>
      <c r="L2522">
        <f t="shared" si="370"/>
        <v>1980</v>
      </c>
      <c r="M2522" t="s">
        <v>6285</v>
      </c>
      <c r="N2522" s="153">
        <v>29381.184027777777</v>
      </c>
      <c r="O2522" s="153">
        <v>29381.244444444445</v>
      </c>
      <c r="P2522" s="153">
        <v>29381.584027777779</v>
      </c>
      <c r="Q2522" s="153">
        <v>29381.648611111112</v>
      </c>
      <c r="R2522" t="s">
        <v>6274</v>
      </c>
      <c r="S2522" s="215">
        <f t="shared" si="365"/>
        <v>0.33958333333430346</v>
      </c>
      <c r="T2522" s="215">
        <f t="shared" si="366"/>
        <v>0.46458333333430346</v>
      </c>
      <c r="U2522">
        <f t="shared" si="367"/>
        <v>4.0750000000116415</v>
      </c>
      <c r="V2522"/>
      <c r="W2522">
        <v>0</v>
      </c>
      <c r="X2522" t="s">
        <v>6286</v>
      </c>
    </row>
    <row r="2523" spans="1:24" s="29" customFormat="1">
      <c r="A2523" t="s">
        <v>38</v>
      </c>
      <c r="B2523" t="s">
        <v>6287</v>
      </c>
      <c r="C2523" t="s">
        <v>238</v>
      </c>
      <c r="D2523" t="s">
        <v>182</v>
      </c>
      <c r="E2523" t="s">
        <v>239</v>
      </c>
      <c r="F2523" t="s">
        <v>172</v>
      </c>
      <c r="G2523" t="s">
        <v>222</v>
      </c>
      <c r="H2523" t="s">
        <v>223</v>
      </c>
      <c r="I2523">
        <v>23.583333333333332</v>
      </c>
      <c r="J2523">
        <v>-45</v>
      </c>
      <c r="K2523">
        <f t="shared" si="369"/>
        <v>23</v>
      </c>
      <c r="L2523">
        <f t="shared" si="370"/>
        <v>1980</v>
      </c>
      <c r="M2523" t="s">
        <v>6288</v>
      </c>
      <c r="N2523" s="153">
        <v>29378.555555555555</v>
      </c>
      <c r="O2523" s="153">
        <v>29378.618055555555</v>
      </c>
      <c r="P2523" s="153">
        <v>29379.502083333333</v>
      </c>
      <c r="Q2523" s="153">
        <v>29379.577083333334</v>
      </c>
      <c r="R2523" t="s">
        <v>6274</v>
      </c>
      <c r="S2523" s="215">
        <f t="shared" si="365"/>
        <v>0.88402777777810115</v>
      </c>
      <c r="T2523" s="215">
        <f t="shared" si="366"/>
        <v>1.0215277777788287</v>
      </c>
      <c r="U2523">
        <f t="shared" si="367"/>
        <v>10.608333333337214</v>
      </c>
      <c r="V2523"/>
      <c r="W2523">
        <v>0</v>
      </c>
      <c r="X2523" t="s">
        <v>6275</v>
      </c>
    </row>
    <row r="2524" spans="1:24" s="29" customFormat="1">
      <c r="A2524" t="s">
        <v>38</v>
      </c>
      <c r="B2524" t="s">
        <v>6289</v>
      </c>
      <c r="C2524" t="s">
        <v>238</v>
      </c>
      <c r="D2524" t="s">
        <v>182</v>
      </c>
      <c r="E2524" t="s">
        <v>239</v>
      </c>
      <c r="F2524" t="s">
        <v>172</v>
      </c>
      <c r="G2524" t="s">
        <v>222</v>
      </c>
      <c r="H2524" t="s">
        <v>223</v>
      </c>
      <c r="I2524">
        <v>23.583333333333332</v>
      </c>
      <c r="J2524">
        <v>-45</v>
      </c>
      <c r="K2524">
        <f t="shared" si="369"/>
        <v>23</v>
      </c>
      <c r="L2524">
        <f t="shared" si="370"/>
        <v>1980</v>
      </c>
      <c r="M2524" t="s">
        <v>6290</v>
      </c>
      <c r="N2524" s="153">
        <v>29376.975694444445</v>
      </c>
      <c r="O2524" s="153">
        <v>29377.051388888889</v>
      </c>
      <c r="P2524" s="153">
        <v>29377.709027777779</v>
      </c>
      <c r="Q2524" s="153">
        <v>29377.776388888888</v>
      </c>
      <c r="R2524" t="s">
        <v>6274</v>
      </c>
      <c r="S2524" s="215">
        <f t="shared" si="365"/>
        <v>0.65763888888977817</v>
      </c>
      <c r="T2524" s="215">
        <f t="shared" si="366"/>
        <v>0.8006944444423425</v>
      </c>
      <c r="U2524">
        <f t="shared" si="367"/>
        <v>7.8916666666773381</v>
      </c>
      <c r="V2524"/>
      <c r="W2524">
        <v>0</v>
      </c>
      <c r="X2524" t="s">
        <v>6275</v>
      </c>
    </row>
    <row r="2525" spans="1:24" s="29" customFormat="1">
      <c r="A2525" t="s">
        <v>38</v>
      </c>
      <c r="B2525" t="s">
        <v>6291</v>
      </c>
      <c r="C2525" t="s">
        <v>238</v>
      </c>
      <c r="D2525" t="s">
        <v>182</v>
      </c>
      <c r="E2525" t="s">
        <v>239</v>
      </c>
      <c r="F2525" t="s">
        <v>172</v>
      </c>
      <c r="G2525" t="s">
        <v>222</v>
      </c>
      <c r="H2525" t="s">
        <v>223</v>
      </c>
      <c r="I2525">
        <v>23.583333333333332</v>
      </c>
      <c r="J2525">
        <v>-45</v>
      </c>
      <c r="K2525">
        <f t="shared" si="369"/>
        <v>23</v>
      </c>
      <c r="L2525">
        <f t="shared" si="370"/>
        <v>1980</v>
      </c>
      <c r="M2525" t="s">
        <v>6292</v>
      </c>
      <c r="N2525" s="153">
        <v>29375.90486111111</v>
      </c>
      <c r="O2525" s="153">
        <v>29375.972222222223</v>
      </c>
      <c r="P2525" s="153">
        <v>29376.62361111111</v>
      </c>
      <c r="Q2525" s="153">
        <v>29376.681944444445</v>
      </c>
      <c r="R2525" t="s">
        <v>6274</v>
      </c>
      <c r="S2525" s="215">
        <f t="shared" si="365"/>
        <v>0.65138888888759539</v>
      </c>
      <c r="T2525" s="215">
        <f t="shared" si="366"/>
        <v>0.77708333333430346</v>
      </c>
      <c r="U2525">
        <f t="shared" si="367"/>
        <v>7.8166666666511446</v>
      </c>
      <c r="V2525"/>
      <c r="W2525">
        <v>0</v>
      </c>
      <c r="X2525" t="s">
        <v>6275</v>
      </c>
    </row>
    <row r="2526" spans="1:24" s="29" customFormat="1">
      <c r="A2526" t="s">
        <v>38</v>
      </c>
      <c r="B2526" t="s">
        <v>6293</v>
      </c>
      <c r="C2526" t="s">
        <v>238</v>
      </c>
      <c r="D2526" t="s">
        <v>182</v>
      </c>
      <c r="E2526" t="s">
        <v>239</v>
      </c>
      <c r="F2526" t="s">
        <v>172</v>
      </c>
      <c r="G2526" t="s">
        <v>222</v>
      </c>
      <c r="H2526" t="s">
        <v>223</v>
      </c>
      <c r="I2526">
        <v>23.583333333333332</v>
      </c>
      <c r="J2526">
        <v>-45</v>
      </c>
      <c r="K2526">
        <f t="shared" si="369"/>
        <v>23</v>
      </c>
      <c r="L2526">
        <f t="shared" si="370"/>
        <v>1980</v>
      </c>
      <c r="M2526" t="s">
        <v>6294</v>
      </c>
      <c r="N2526" s="153">
        <v>29374.868055555555</v>
      </c>
      <c r="O2526" s="153">
        <v>29374.899305555555</v>
      </c>
      <c r="P2526" s="153">
        <v>29375.379166666666</v>
      </c>
      <c r="Q2526" s="153">
        <v>29375.447916666668</v>
      </c>
      <c r="R2526" t="s">
        <v>6295</v>
      </c>
      <c r="S2526" s="215">
        <f t="shared" si="365"/>
        <v>0.47986111111094942</v>
      </c>
      <c r="T2526" s="215">
        <f t="shared" si="366"/>
        <v>0.57986111111313221</v>
      </c>
      <c r="U2526">
        <f t="shared" si="367"/>
        <v>5.7583333333313931</v>
      </c>
      <c r="V2526"/>
      <c r="W2526">
        <v>0</v>
      </c>
      <c r="X2526" t="s">
        <v>6275</v>
      </c>
    </row>
    <row r="2527" spans="1:24" s="29" customFormat="1">
      <c r="A2527" t="s">
        <v>38</v>
      </c>
      <c r="B2527" t="s">
        <v>6296</v>
      </c>
      <c r="C2527" t="s">
        <v>238</v>
      </c>
      <c r="D2527" t="s">
        <v>182</v>
      </c>
      <c r="E2527" t="s">
        <v>239</v>
      </c>
      <c r="F2527" t="s">
        <v>172</v>
      </c>
      <c r="G2527" t="s">
        <v>222</v>
      </c>
      <c r="H2527" t="s">
        <v>223</v>
      </c>
      <c r="I2527">
        <v>23.583333333333332</v>
      </c>
      <c r="J2527">
        <v>-45</v>
      </c>
      <c r="K2527">
        <f t="shared" si="369"/>
        <v>23</v>
      </c>
      <c r="L2527">
        <f t="shared" si="370"/>
        <v>1980</v>
      </c>
      <c r="M2527" t="s">
        <v>6297</v>
      </c>
      <c r="N2527" s="153">
        <v>29373.666666666668</v>
      </c>
      <c r="O2527" s="153">
        <v>29373.724305555555</v>
      </c>
      <c r="P2527" s="153">
        <v>29374.440972222223</v>
      </c>
      <c r="Q2527" s="153">
        <v>29374.493055555555</v>
      </c>
      <c r="R2527" t="s">
        <v>6295</v>
      </c>
      <c r="S2527" s="215">
        <f t="shared" ref="S2527:S2590" si="371">(P2527 - O2527)</f>
        <v>0.71666666666715173</v>
      </c>
      <c r="T2527" s="215">
        <f t="shared" ref="T2527:T2590" si="372">(Q2527 - N2527)</f>
        <v>0.82638888888686779</v>
      </c>
      <c r="U2527">
        <f t="shared" si="367"/>
        <v>8.6000000000058208</v>
      </c>
      <c r="V2527"/>
      <c r="W2527">
        <v>0</v>
      </c>
      <c r="X2527" t="s">
        <v>6275</v>
      </c>
    </row>
    <row r="2528" spans="1:24" s="29" customFormat="1">
      <c r="A2528" t="s">
        <v>38</v>
      </c>
      <c r="B2528" t="s">
        <v>6298</v>
      </c>
      <c r="C2528" t="s">
        <v>238</v>
      </c>
      <c r="D2528" t="s">
        <v>182</v>
      </c>
      <c r="E2528" t="s">
        <v>239</v>
      </c>
      <c r="F2528" t="s">
        <v>172</v>
      </c>
      <c r="G2528" t="s">
        <v>222</v>
      </c>
      <c r="H2528" t="s">
        <v>223</v>
      </c>
      <c r="I2528">
        <v>23.583333333333332</v>
      </c>
      <c r="J2528">
        <v>-45</v>
      </c>
      <c r="K2528">
        <f t="shared" si="369"/>
        <v>23</v>
      </c>
      <c r="L2528">
        <f t="shared" si="370"/>
        <v>1980</v>
      </c>
      <c r="M2528" t="s">
        <v>6299</v>
      </c>
      <c r="N2528" s="153">
        <v>29371.763888888891</v>
      </c>
      <c r="O2528" s="153">
        <v>29371.763888888891</v>
      </c>
      <c r="P2528" s="153">
        <v>29371.763888888891</v>
      </c>
      <c r="Q2528" s="153">
        <v>29371.791666666668</v>
      </c>
      <c r="R2528" t="s">
        <v>6295</v>
      </c>
      <c r="S2528" s="215">
        <f t="shared" si="371"/>
        <v>0</v>
      </c>
      <c r="T2528" s="215">
        <f t="shared" si="372"/>
        <v>2.7777777777373558E-2</v>
      </c>
      <c r="U2528">
        <f t="shared" si="367"/>
        <v>0</v>
      </c>
      <c r="V2528"/>
      <c r="W2528"/>
      <c r="X2528" t="s">
        <v>6300</v>
      </c>
    </row>
    <row r="2529" spans="1:24" s="29" customFormat="1">
      <c r="A2529" t="s">
        <v>38</v>
      </c>
      <c r="B2529" t="s">
        <v>6301</v>
      </c>
      <c r="C2529" t="s">
        <v>238</v>
      </c>
      <c r="D2529" t="s">
        <v>182</v>
      </c>
      <c r="E2529" t="s">
        <v>239</v>
      </c>
      <c r="F2529" t="s">
        <v>172</v>
      </c>
      <c r="G2529" t="s">
        <v>222</v>
      </c>
      <c r="H2529" t="s">
        <v>223</v>
      </c>
      <c r="I2529">
        <v>23.583333333333332</v>
      </c>
      <c r="J2529">
        <v>-45</v>
      </c>
      <c r="K2529">
        <f t="shared" si="369"/>
        <v>23</v>
      </c>
      <c r="L2529">
        <f t="shared" si="370"/>
        <v>1980</v>
      </c>
      <c r="M2529" t="s">
        <v>6302</v>
      </c>
      <c r="N2529" s="153">
        <v>29370.934027777777</v>
      </c>
      <c r="O2529" s="153">
        <v>29370.975694444445</v>
      </c>
      <c r="P2529" s="153">
        <v>29371.418750000001</v>
      </c>
      <c r="Q2529" s="153">
        <v>29371.572916666668</v>
      </c>
      <c r="R2529" t="s">
        <v>6295</v>
      </c>
      <c r="S2529" s="215">
        <f t="shared" si="371"/>
        <v>0.44305555555547471</v>
      </c>
      <c r="T2529" s="215">
        <f t="shared" si="372"/>
        <v>0.63888888889050577</v>
      </c>
      <c r="U2529">
        <f t="shared" si="367"/>
        <v>5.3166666666656965</v>
      </c>
      <c r="V2529"/>
      <c r="W2529"/>
      <c r="X2529" t="s">
        <v>6303</v>
      </c>
    </row>
    <row r="2530" spans="1:24" s="29" customFormat="1">
      <c r="A2530" t="s">
        <v>38</v>
      </c>
      <c r="B2530" t="s">
        <v>6304</v>
      </c>
      <c r="C2530" t="s">
        <v>238</v>
      </c>
      <c r="D2530" t="s">
        <v>182</v>
      </c>
      <c r="E2530" t="s">
        <v>239</v>
      </c>
      <c r="F2530" t="s">
        <v>172</v>
      </c>
      <c r="G2530" t="s">
        <v>222</v>
      </c>
      <c r="H2530" t="s">
        <v>223</v>
      </c>
      <c r="I2530">
        <v>23.583333333333332</v>
      </c>
      <c r="J2530">
        <v>-45</v>
      </c>
      <c r="K2530">
        <f t="shared" si="369"/>
        <v>23</v>
      </c>
      <c r="L2530">
        <f t="shared" si="370"/>
        <v>1980</v>
      </c>
      <c r="M2530" t="s">
        <v>6305</v>
      </c>
      <c r="N2530" s="153">
        <v>29366.771527777779</v>
      </c>
      <c r="O2530" s="153">
        <v>29366.771527777779</v>
      </c>
      <c r="P2530" s="153">
        <v>29366.771527777779</v>
      </c>
      <c r="Q2530" s="153">
        <v>29366.899305555555</v>
      </c>
      <c r="R2530" t="s">
        <v>6295</v>
      </c>
      <c r="S2530" s="215">
        <f t="shared" si="371"/>
        <v>0</v>
      </c>
      <c r="T2530" s="215">
        <f t="shared" si="372"/>
        <v>0.12777777777591837</v>
      </c>
      <c r="U2530">
        <f t="shared" ref="U2530:U2593" si="373">((VALUE(S2530)) * 24) * 0.5</f>
        <v>0</v>
      </c>
      <c r="V2530"/>
      <c r="W2530"/>
      <c r="X2530" t="s">
        <v>6306</v>
      </c>
    </row>
    <row r="2531" spans="1:24" s="29" customFormat="1">
      <c r="A2531" t="s">
        <v>38</v>
      </c>
      <c r="B2531" t="s">
        <v>6307</v>
      </c>
      <c r="C2531" t="s">
        <v>235</v>
      </c>
      <c r="D2531" t="s">
        <v>231</v>
      </c>
      <c r="E2531" t="s">
        <v>236</v>
      </c>
      <c r="F2531" t="s">
        <v>195</v>
      </c>
      <c r="G2531" t="s">
        <v>206</v>
      </c>
      <c r="H2531" t="s">
        <v>233</v>
      </c>
      <c r="I2531">
        <v>21</v>
      </c>
      <c r="J2531">
        <v>-109</v>
      </c>
      <c r="K2531">
        <f t="shared" si="369"/>
        <v>12</v>
      </c>
      <c r="L2531">
        <f t="shared" si="370"/>
        <v>1979</v>
      </c>
      <c r="M2531" t="s">
        <v>6308</v>
      </c>
      <c r="N2531" s="153">
        <v>28969.134722222221</v>
      </c>
      <c r="O2531" s="153">
        <v>28969.209722222222</v>
      </c>
      <c r="P2531" s="153">
        <v>28969.804861111112</v>
      </c>
      <c r="Q2531" s="153">
        <v>28969.897222222222</v>
      </c>
      <c r="R2531" t="s">
        <v>6309</v>
      </c>
      <c r="S2531" s="215">
        <f t="shared" si="371"/>
        <v>0.59513888888977817</v>
      </c>
      <c r="T2531" s="215">
        <f t="shared" si="372"/>
        <v>0.7625000000007276</v>
      </c>
      <c r="U2531">
        <f t="shared" si="373"/>
        <v>7.1416666666773381</v>
      </c>
      <c r="V2531"/>
      <c r="W2531">
        <v>0</v>
      </c>
      <c r="X2531" t="s">
        <v>6310</v>
      </c>
    </row>
    <row r="2532" spans="1:24" s="29" customFormat="1">
      <c r="A2532" t="s">
        <v>38</v>
      </c>
      <c r="B2532" t="s">
        <v>6311</v>
      </c>
      <c r="C2532" t="s">
        <v>235</v>
      </c>
      <c r="D2532" t="s">
        <v>231</v>
      </c>
      <c r="E2532" t="s">
        <v>236</v>
      </c>
      <c r="F2532" t="s">
        <v>195</v>
      </c>
      <c r="G2532" t="s">
        <v>206</v>
      </c>
      <c r="H2532" t="s">
        <v>233</v>
      </c>
      <c r="I2532">
        <v>21</v>
      </c>
      <c r="J2532">
        <v>-109</v>
      </c>
      <c r="K2532">
        <f t="shared" si="369"/>
        <v>12</v>
      </c>
      <c r="L2532">
        <f t="shared" si="370"/>
        <v>1979</v>
      </c>
      <c r="M2532" t="s">
        <v>6312</v>
      </c>
      <c r="N2532" s="153">
        <v>28965.108333333334</v>
      </c>
      <c r="O2532" s="153">
        <v>28965.203472222223</v>
      </c>
      <c r="P2532" s="153">
        <v>28965.824305555554</v>
      </c>
      <c r="Q2532" s="153">
        <v>28965.875</v>
      </c>
      <c r="R2532" t="s">
        <v>6309</v>
      </c>
      <c r="S2532" s="215">
        <f t="shared" si="371"/>
        <v>0.62083333333066548</v>
      </c>
      <c r="T2532" s="215">
        <f t="shared" si="372"/>
        <v>0.76666666666642413</v>
      </c>
      <c r="U2532">
        <f t="shared" si="373"/>
        <v>7.4499999999679858</v>
      </c>
      <c r="V2532"/>
      <c r="W2532">
        <v>0</v>
      </c>
      <c r="X2532" t="s">
        <v>6310</v>
      </c>
    </row>
    <row r="2533" spans="1:24" s="29" customFormat="1">
      <c r="A2533" t="s">
        <v>38</v>
      </c>
      <c r="B2533" t="s">
        <v>6313</v>
      </c>
      <c r="C2533" t="s">
        <v>235</v>
      </c>
      <c r="D2533" t="s">
        <v>231</v>
      </c>
      <c r="E2533" t="s">
        <v>236</v>
      </c>
      <c r="F2533" t="s">
        <v>195</v>
      </c>
      <c r="G2533" t="s">
        <v>206</v>
      </c>
      <c r="H2533" t="s">
        <v>233</v>
      </c>
      <c r="I2533">
        <v>21</v>
      </c>
      <c r="J2533">
        <v>-109</v>
      </c>
      <c r="K2533">
        <f t="shared" si="369"/>
        <v>12</v>
      </c>
      <c r="L2533">
        <f t="shared" si="370"/>
        <v>1979</v>
      </c>
      <c r="M2533" t="s">
        <v>6314</v>
      </c>
      <c r="N2533" s="153">
        <v>28964.172916666666</v>
      </c>
      <c r="O2533" s="153">
        <v>28964.246527777777</v>
      </c>
      <c r="P2533" s="153">
        <v>28964.830555555556</v>
      </c>
      <c r="Q2533" s="153">
        <v>28964.893055555556</v>
      </c>
      <c r="R2533" t="s">
        <v>6309</v>
      </c>
      <c r="S2533" s="215">
        <f t="shared" si="371"/>
        <v>0.58402777777882875</v>
      </c>
      <c r="T2533" s="215">
        <f t="shared" si="372"/>
        <v>0.72013888888977817</v>
      </c>
      <c r="U2533">
        <f t="shared" si="373"/>
        <v>7.008333333345945</v>
      </c>
      <c r="V2533"/>
      <c r="W2533">
        <v>0</v>
      </c>
      <c r="X2533" t="s">
        <v>6310</v>
      </c>
    </row>
    <row r="2534" spans="1:24" s="29" customFormat="1">
      <c r="A2534" t="s">
        <v>38</v>
      </c>
      <c r="B2534" t="s">
        <v>6315</v>
      </c>
      <c r="C2534" t="s">
        <v>235</v>
      </c>
      <c r="D2534" t="s">
        <v>231</v>
      </c>
      <c r="E2534" t="s">
        <v>236</v>
      </c>
      <c r="F2534" t="s">
        <v>195</v>
      </c>
      <c r="G2534" t="s">
        <v>206</v>
      </c>
      <c r="H2534" t="s">
        <v>233</v>
      </c>
      <c r="I2534">
        <v>21</v>
      </c>
      <c r="J2534">
        <v>-109</v>
      </c>
      <c r="K2534">
        <f t="shared" si="369"/>
        <v>12</v>
      </c>
      <c r="L2534">
        <f t="shared" si="370"/>
        <v>1979</v>
      </c>
      <c r="M2534" t="s">
        <v>6316</v>
      </c>
      <c r="N2534" s="153">
        <v>28963.323611111111</v>
      </c>
      <c r="O2534" s="153">
        <v>28963.442361111112</v>
      </c>
      <c r="P2534" s="153">
        <v>28963.746527777777</v>
      </c>
      <c r="Q2534" s="153">
        <v>28963.791666666668</v>
      </c>
      <c r="R2534" t="s">
        <v>6309</v>
      </c>
      <c r="S2534" s="215">
        <f t="shared" si="371"/>
        <v>0.30416666666496894</v>
      </c>
      <c r="T2534" s="215">
        <f t="shared" si="372"/>
        <v>0.4680555555569299</v>
      </c>
      <c r="U2534">
        <f t="shared" si="373"/>
        <v>3.6499999999796273</v>
      </c>
      <c r="V2534"/>
      <c r="W2534">
        <v>0</v>
      </c>
      <c r="X2534" t="s">
        <v>6310</v>
      </c>
    </row>
    <row r="2535" spans="1:24" s="29" customFormat="1">
      <c r="A2535" t="s">
        <v>38</v>
      </c>
      <c r="B2535" t="s">
        <v>6317</v>
      </c>
      <c r="C2535" t="s">
        <v>235</v>
      </c>
      <c r="D2535" t="s">
        <v>231</v>
      </c>
      <c r="E2535" t="s">
        <v>236</v>
      </c>
      <c r="F2535" t="s">
        <v>195</v>
      </c>
      <c r="G2535" t="s">
        <v>206</v>
      </c>
      <c r="H2535" t="s">
        <v>233</v>
      </c>
      <c r="I2535">
        <v>21</v>
      </c>
      <c r="J2535">
        <v>-109</v>
      </c>
      <c r="K2535">
        <f t="shared" si="369"/>
        <v>12</v>
      </c>
      <c r="L2535">
        <f t="shared" si="370"/>
        <v>1979</v>
      </c>
      <c r="M2535" t="s">
        <v>6318</v>
      </c>
      <c r="N2535" s="153">
        <v>28962.077777777777</v>
      </c>
      <c r="O2535" s="153">
        <v>28962</v>
      </c>
      <c r="P2535" s="153">
        <v>28962</v>
      </c>
      <c r="Q2535" s="153">
        <v>28962.081249999999</v>
      </c>
      <c r="R2535" t="s">
        <v>6309</v>
      </c>
      <c r="S2535" s="215">
        <f t="shared" si="371"/>
        <v>0</v>
      </c>
      <c r="T2535" s="215">
        <f t="shared" si="372"/>
        <v>3.4722222226264421E-3</v>
      </c>
      <c r="U2535">
        <f t="shared" si="373"/>
        <v>0</v>
      </c>
      <c r="V2535"/>
      <c r="W2535">
        <v>0</v>
      </c>
      <c r="X2535" t="s">
        <v>6319</v>
      </c>
    </row>
    <row r="2536" spans="1:24" s="29" customFormat="1">
      <c r="A2536" t="s">
        <v>38</v>
      </c>
      <c r="B2536" t="s">
        <v>6320</v>
      </c>
      <c r="C2536" t="s">
        <v>235</v>
      </c>
      <c r="D2536" t="s">
        <v>231</v>
      </c>
      <c r="E2536" t="s">
        <v>236</v>
      </c>
      <c r="F2536" t="s">
        <v>195</v>
      </c>
      <c r="G2536" t="s">
        <v>206</v>
      </c>
      <c r="H2536" t="s">
        <v>233</v>
      </c>
      <c r="I2536">
        <v>21</v>
      </c>
      <c r="J2536">
        <v>-109</v>
      </c>
      <c r="K2536">
        <f t="shared" si="369"/>
        <v>12</v>
      </c>
      <c r="L2536">
        <f t="shared" si="370"/>
        <v>1979</v>
      </c>
      <c r="M2536" t="s">
        <v>6321</v>
      </c>
      <c r="N2536" s="153">
        <v>28961.052083333332</v>
      </c>
      <c r="O2536" s="153">
        <v>28961.099305555555</v>
      </c>
      <c r="P2536" s="153">
        <v>28961.543055555554</v>
      </c>
      <c r="Q2536" s="153">
        <v>28961.604166666668</v>
      </c>
      <c r="R2536" t="s">
        <v>6309</v>
      </c>
      <c r="S2536" s="215">
        <f t="shared" si="371"/>
        <v>0.44374999999854481</v>
      </c>
      <c r="T2536" s="215">
        <f t="shared" si="372"/>
        <v>0.55208333333575865</v>
      </c>
      <c r="U2536">
        <f t="shared" si="373"/>
        <v>5.3249999999825377</v>
      </c>
      <c r="V2536"/>
      <c r="W2536">
        <v>0</v>
      </c>
      <c r="X2536" t="s">
        <v>6310</v>
      </c>
    </row>
    <row r="2537" spans="1:24" s="29" customFormat="1">
      <c r="A2537" t="s">
        <v>38</v>
      </c>
      <c r="B2537" t="s">
        <v>6322</v>
      </c>
      <c r="C2537" t="s">
        <v>235</v>
      </c>
      <c r="D2537" t="s">
        <v>231</v>
      </c>
      <c r="E2537" t="s">
        <v>236</v>
      </c>
      <c r="F2537" t="s">
        <v>195</v>
      </c>
      <c r="G2537" t="s">
        <v>206</v>
      </c>
      <c r="H2537" t="s">
        <v>233</v>
      </c>
      <c r="I2537">
        <v>21</v>
      </c>
      <c r="J2537">
        <v>-109</v>
      </c>
      <c r="K2537">
        <f t="shared" si="369"/>
        <v>12</v>
      </c>
      <c r="L2537">
        <f t="shared" si="370"/>
        <v>1979</v>
      </c>
      <c r="M2537" t="s">
        <v>6323</v>
      </c>
      <c r="N2537" s="153">
        <v>28959.832638888889</v>
      </c>
      <c r="O2537" s="153">
        <v>28959.881944444445</v>
      </c>
      <c r="P2537" s="153">
        <v>28960.315972222223</v>
      </c>
      <c r="Q2537" s="153">
        <v>28960.375</v>
      </c>
      <c r="R2537" t="s">
        <v>6309</v>
      </c>
      <c r="S2537" s="215">
        <f t="shared" si="371"/>
        <v>0.43402777777737356</v>
      </c>
      <c r="T2537" s="215">
        <f t="shared" si="372"/>
        <v>0.54236111111094942</v>
      </c>
      <c r="U2537">
        <f t="shared" si="373"/>
        <v>5.2083333333284827</v>
      </c>
      <c r="V2537"/>
      <c r="W2537">
        <v>0</v>
      </c>
      <c r="X2537" t="s">
        <v>6324</v>
      </c>
    </row>
    <row r="2538" spans="1:24" s="29" customFormat="1">
      <c r="A2538" t="s">
        <v>38</v>
      </c>
      <c r="B2538" t="s">
        <v>6325</v>
      </c>
      <c r="C2538" t="s">
        <v>235</v>
      </c>
      <c r="D2538" t="s">
        <v>231</v>
      </c>
      <c r="E2538" t="s">
        <v>236</v>
      </c>
      <c r="F2538" t="s">
        <v>195</v>
      </c>
      <c r="G2538" t="s">
        <v>206</v>
      </c>
      <c r="H2538" t="s">
        <v>233</v>
      </c>
      <c r="I2538">
        <v>21</v>
      </c>
      <c r="J2538">
        <v>-109</v>
      </c>
      <c r="K2538">
        <f t="shared" ref="K2538:K2569" si="374">INT(((180 + J2538)/6) + 1)</f>
        <v>12</v>
      </c>
      <c r="L2538">
        <f t="shared" si="370"/>
        <v>1979</v>
      </c>
      <c r="M2538" t="s">
        <v>6326</v>
      </c>
      <c r="N2538" s="153">
        <v>28958.647916666665</v>
      </c>
      <c r="O2538" s="153">
        <v>28958.701388888891</v>
      </c>
      <c r="P2538" s="153">
        <v>28959</v>
      </c>
      <c r="Q2538" s="153">
        <v>28959.068749999999</v>
      </c>
      <c r="R2538" t="s">
        <v>6309</v>
      </c>
      <c r="S2538" s="215">
        <f t="shared" si="371"/>
        <v>0.29861111110949423</v>
      </c>
      <c r="T2538" s="215">
        <f t="shared" si="372"/>
        <v>0.42083333333357587</v>
      </c>
      <c r="U2538">
        <f t="shared" si="373"/>
        <v>3.5833333333139308</v>
      </c>
      <c r="V2538"/>
      <c r="W2538">
        <v>0</v>
      </c>
      <c r="X2538" t="s">
        <v>6310</v>
      </c>
    </row>
    <row r="2539" spans="1:24" s="29" customFormat="1">
      <c r="A2539" t="s">
        <v>38</v>
      </c>
      <c r="B2539" t="s">
        <v>6327</v>
      </c>
      <c r="C2539" t="s">
        <v>230</v>
      </c>
      <c r="D2539" t="s">
        <v>231</v>
      </c>
      <c r="E2539" t="s">
        <v>232</v>
      </c>
      <c r="F2539" t="s">
        <v>195</v>
      </c>
      <c r="G2539" t="s">
        <v>206</v>
      </c>
      <c r="H2539" t="s">
        <v>233</v>
      </c>
      <c r="I2539">
        <v>21</v>
      </c>
      <c r="J2539">
        <v>-109</v>
      </c>
      <c r="K2539">
        <f t="shared" si="374"/>
        <v>12</v>
      </c>
      <c r="L2539">
        <f t="shared" si="370"/>
        <v>1979</v>
      </c>
      <c r="M2539" t="s">
        <v>6328</v>
      </c>
      <c r="N2539" s="153">
        <v>28949.113888888889</v>
      </c>
      <c r="O2539" s="153">
        <v>28949.185416666667</v>
      </c>
      <c r="P2539" s="153">
        <v>28949.625</v>
      </c>
      <c r="Q2539" s="153">
        <v>28949.6875</v>
      </c>
      <c r="R2539" t="s">
        <v>6309</v>
      </c>
      <c r="S2539" s="215">
        <f t="shared" si="371"/>
        <v>0.43958333333284827</v>
      </c>
      <c r="T2539" s="215">
        <f t="shared" si="372"/>
        <v>0.57361111111094942</v>
      </c>
      <c r="U2539">
        <f t="shared" si="373"/>
        <v>5.2749999999941792</v>
      </c>
      <c r="V2539"/>
      <c r="W2539">
        <v>0</v>
      </c>
      <c r="X2539" t="s">
        <v>6310</v>
      </c>
    </row>
    <row r="2540" spans="1:24" s="29" customFormat="1">
      <c r="A2540" t="s">
        <v>38</v>
      </c>
      <c r="B2540" t="s">
        <v>6329</v>
      </c>
      <c r="C2540" t="s">
        <v>230</v>
      </c>
      <c r="D2540" t="s">
        <v>231</v>
      </c>
      <c r="E2540" t="s">
        <v>232</v>
      </c>
      <c r="F2540" t="s">
        <v>195</v>
      </c>
      <c r="G2540" t="s">
        <v>206</v>
      </c>
      <c r="H2540" t="s">
        <v>233</v>
      </c>
      <c r="I2540">
        <v>21</v>
      </c>
      <c r="J2540">
        <v>-109</v>
      </c>
      <c r="K2540">
        <f t="shared" si="374"/>
        <v>12</v>
      </c>
      <c r="L2540">
        <f t="shared" si="370"/>
        <v>1979</v>
      </c>
      <c r="M2540" t="s">
        <v>6330</v>
      </c>
      <c r="N2540" s="153">
        <v>28945.666666666668</v>
      </c>
      <c r="O2540" s="153">
        <v>28945.713194444445</v>
      </c>
      <c r="P2540" s="153">
        <v>28945.958333333332</v>
      </c>
      <c r="Q2540" s="153">
        <v>28946.020833333332</v>
      </c>
      <c r="R2540" t="s">
        <v>6309</v>
      </c>
      <c r="S2540" s="215">
        <f t="shared" si="371"/>
        <v>0.24513888888759539</v>
      </c>
      <c r="T2540" s="215">
        <f t="shared" si="372"/>
        <v>0.35416666666424135</v>
      </c>
      <c r="U2540">
        <f t="shared" si="373"/>
        <v>2.9416666666511446</v>
      </c>
      <c r="V2540"/>
      <c r="W2540">
        <v>0</v>
      </c>
      <c r="X2540" t="s">
        <v>6310</v>
      </c>
    </row>
    <row r="2541" spans="1:24" s="29" customFormat="1">
      <c r="A2541" t="s">
        <v>38</v>
      </c>
      <c r="B2541" t="s">
        <v>6331</v>
      </c>
      <c r="C2541" t="s">
        <v>228</v>
      </c>
      <c r="D2541" t="s">
        <v>214</v>
      </c>
      <c r="E2541" t="s">
        <v>229</v>
      </c>
      <c r="F2541" t="s">
        <v>195</v>
      </c>
      <c r="G2541" t="s">
        <v>206</v>
      </c>
      <c r="H2541" t="s">
        <v>207</v>
      </c>
      <c r="I2541">
        <v>0.78333333333333333</v>
      </c>
      <c r="J2541">
        <v>-86.15</v>
      </c>
      <c r="K2541">
        <f t="shared" si="374"/>
        <v>16</v>
      </c>
      <c r="L2541">
        <f t="shared" si="370"/>
        <v>1979</v>
      </c>
      <c r="M2541" t="s">
        <v>6332</v>
      </c>
      <c r="N2541" s="153">
        <v>28903.090277777777</v>
      </c>
      <c r="O2541" s="153">
        <v>28903.125694444443</v>
      </c>
      <c r="P2541" s="153">
        <v>28903.354166666668</v>
      </c>
      <c r="Q2541" s="153">
        <v>28903.5</v>
      </c>
      <c r="R2541" t="s">
        <v>6333</v>
      </c>
      <c r="S2541" s="215">
        <f t="shared" si="371"/>
        <v>0.22847222222480923</v>
      </c>
      <c r="T2541" s="215">
        <f t="shared" si="372"/>
        <v>0.40972222222262644</v>
      </c>
      <c r="U2541">
        <f t="shared" si="373"/>
        <v>2.7416666666977108</v>
      </c>
      <c r="V2541"/>
      <c r="W2541">
        <v>0</v>
      </c>
      <c r="X2541" t="s">
        <v>6334</v>
      </c>
    </row>
    <row r="2542" spans="1:24" s="29" customFormat="1">
      <c r="A2542" t="s">
        <v>38</v>
      </c>
      <c r="B2542" t="s">
        <v>6335</v>
      </c>
      <c r="C2542" t="s">
        <v>228</v>
      </c>
      <c r="D2542" t="s">
        <v>214</v>
      </c>
      <c r="E2542" t="s">
        <v>229</v>
      </c>
      <c r="F2542" t="s">
        <v>195</v>
      </c>
      <c r="G2542" t="s">
        <v>206</v>
      </c>
      <c r="H2542" t="s">
        <v>207</v>
      </c>
      <c r="I2542">
        <v>0.78333333333333333</v>
      </c>
      <c r="J2542">
        <v>-86.15</v>
      </c>
      <c r="K2542">
        <f t="shared" si="374"/>
        <v>16</v>
      </c>
      <c r="L2542">
        <f t="shared" si="370"/>
        <v>1979</v>
      </c>
      <c r="M2542" t="s">
        <v>6336</v>
      </c>
      <c r="N2542" s="153">
        <v>28902.651388888888</v>
      </c>
      <c r="O2542" s="153">
        <v>28902.690972222223</v>
      </c>
      <c r="P2542" s="153">
        <v>28902.854861111111</v>
      </c>
      <c r="Q2542" s="153">
        <v>28902.918750000001</v>
      </c>
      <c r="R2542" t="s">
        <v>6337</v>
      </c>
      <c r="S2542" s="215">
        <f t="shared" si="371"/>
        <v>0.16388888888832298</v>
      </c>
      <c r="T2542" s="215">
        <f t="shared" si="372"/>
        <v>0.26736111111313221</v>
      </c>
      <c r="U2542">
        <f t="shared" si="373"/>
        <v>1.9666666666598758</v>
      </c>
      <c r="V2542"/>
      <c r="W2542">
        <v>0</v>
      </c>
      <c r="X2542" t="s">
        <v>6334</v>
      </c>
    </row>
    <row r="2543" spans="1:24" s="29" customFormat="1">
      <c r="A2543" t="s">
        <v>38</v>
      </c>
      <c r="B2543" t="s">
        <v>6338</v>
      </c>
      <c r="C2543" t="s">
        <v>228</v>
      </c>
      <c r="D2543" t="s">
        <v>214</v>
      </c>
      <c r="E2543" t="s">
        <v>229</v>
      </c>
      <c r="F2543" t="s">
        <v>195</v>
      </c>
      <c r="G2543" t="s">
        <v>206</v>
      </c>
      <c r="H2543" t="s">
        <v>207</v>
      </c>
      <c r="I2543">
        <v>0.78333333333333333</v>
      </c>
      <c r="J2543">
        <v>-86.15</v>
      </c>
      <c r="K2543">
        <f t="shared" si="374"/>
        <v>16</v>
      </c>
      <c r="L2543">
        <f t="shared" si="370"/>
        <v>1979</v>
      </c>
      <c r="M2543" t="s">
        <v>6339</v>
      </c>
      <c r="N2543" s="153">
        <v>28901.979861111111</v>
      </c>
      <c r="O2543" s="153">
        <v>28902.020833333332</v>
      </c>
      <c r="P2543" s="153">
        <v>28902.326388888891</v>
      </c>
      <c r="Q2543" s="153">
        <v>28902.388888888891</v>
      </c>
      <c r="R2543" t="s">
        <v>6340</v>
      </c>
      <c r="S2543" s="215">
        <f t="shared" si="371"/>
        <v>0.30555555555838509</v>
      </c>
      <c r="T2543" s="215">
        <f t="shared" si="372"/>
        <v>0.40902777777955635</v>
      </c>
      <c r="U2543">
        <f t="shared" si="373"/>
        <v>3.6666666667006211</v>
      </c>
      <c r="V2543"/>
      <c r="W2543">
        <v>0</v>
      </c>
      <c r="X2543" t="s">
        <v>6334</v>
      </c>
    </row>
    <row r="2544" spans="1:24" s="29" customFormat="1">
      <c r="A2544" t="s">
        <v>38</v>
      </c>
      <c r="B2544" t="s">
        <v>6341</v>
      </c>
      <c r="C2544" t="s">
        <v>228</v>
      </c>
      <c r="D2544" t="s">
        <v>214</v>
      </c>
      <c r="E2544" t="s">
        <v>229</v>
      </c>
      <c r="F2544" t="s">
        <v>195</v>
      </c>
      <c r="G2544" t="s">
        <v>206</v>
      </c>
      <c r="H2544" t="s">
        <v>207</v>
      </c>
      <c r="I2544">
        <v>0.78333333333333333</v>
      </c>
      <c r="J2544">
        <v>-86.15</v>
      </c>
      <c r="K2544">
        <f t="shared" si="374"/>
        <v>16</v>
      </c>
      <c r="L2544">
        <f t="shared" si="370"/>
        <v>1979</v>
      </c>
      <c r="M2544" t="s">
        <v>6342</v>
      </c>
      <c r="N2544" s="153">
        <v>28901.319444444445</v>
      </c>
      <c r="O2544" s="153">
        <v>28901.364583333332</v>
      </c>
      <c r="P2544" s="153">
        <v>28901.574305555554</v>
      </c>
      <c r="Q2544" s="153">
        <v>28901.625</v>
      </c>
      <c r="R2544" t="s">
        <v>6337</v>
      </c>
      <c r="S2544" s="215">
        <f t="shared" si="371"/>
        <v>0.20972222222189885</v>
      </c>
      <c r="T2544" s="215">
        <f t="shared" si="372"/>
        <v>0.30555555555474712</v>
      </c>
      <c r="U2544">
        <f t="shared" si="373"/>
        <v>2.5166666666627862</v>
      </c>
      <c r="V2544"/>
      <c r="W2544">
        <v>0</v>
      </c>
      <c r="X2544" t="s">
        <v>6334</v>
      </c>
    </row>
    <row r="2545" spans="1:24" s="29" customFormat="1">
      <c r="A2545" t="s">
        <v>38</v>
      </c>
      <c r="B2545" t="s">
        <v>6343</v>
      </c>
      <c r="C2545" t="s">
        <v>228</v>
      </c>
      <c r="D2545" t="s">
        <v>214</v>
      </c>
      <c r="E2545" t="s">
        <v>229</v>
      </c>
      <c r="F2545" t="s">
        <v>195</v>
      </c>
      <c r="G2545" t="s">
        <v>206</v>
      </c>
      <c r="H2545" t="s">
        <v>207</v>
      </c>
      <c r="I2545">
        <v>0.78333333333333333</v>
      </c>
      <c r="J2545">
        <v>-86.15</v>
      </c>
      <c r="K2545">
        <f t="shared" si="374"/>
        <v>16</v>
      </c>
      <c r="L2545">
        <f t="shared" si="370"/>
        <v>1979</v>
      </c>
      <c r="M2545" t="s">
        <v>6344</v>
      </c>
      <c r="N2545" s="153">
        <v>28900.375</v>
      </c>
      <c r="O2545" s="153">
        <v>28900.408333333333</v>
      </c>
      <c r="P2545" s="153">
        <v>28900.68888888889</v>
      </c>
      <c r="Q2545" s="153">
        <v>28900.770833333332</v>
      </c>
      <c r="R2545" t="s">
        <v>6337</v>
      </c>
      <c r="S2545" s="215">
        <f t="shared" si="371"/>
        <v>0.2805555555569299</v>
      </c>
      <c r="T2545" s="215">
        <f t="shared" si="372"/>
        <v>0.39583333333212067</v>
      </c>
      <c r="U2545">
        <f t="shared" si="373"/>
        <v>3.3666666666831588</v>
      </c>
      <c r="V2545"/>
      <c r="W2545">
        <v>0</v>
      </c>
      <c r="X2545" t="s">
        <v>6334</v>
      </c>
    </row>
    <row r="2546" spans="1:24" s="29" customFormat="1">
      <c r="A2546" t="s">
        <v>38</v>
      </c>
      <c r="B2546" t="s">
        <v>6345</v>
      </c>
      <c r="C2546" t="s">
        <v>228</v>
      </c>
      <c r="D2546" t="s">
        <v>214</v>
      </c>
      <c r="E2546" t="s">
        <v>229</v>
      </c>
      <c r="F2546" t="s">
        <v>195</v>
      </c>
      <c r="G2546" t="s">
        <v>206</v>
      </c>
      <c r="H2546" t="s">
        <v>207</v>
      </c>
      <c r="I2546">
        <v>0.78333333333333333</v>
      </c>
      <c r="J2546">
        <v>-86.15</v>
      </c>
      <c r="K2546">
        <f t="shared" si="374"/>
        <v>16</v>
      </c>
      <c r="L2546">
        <f t="shared" si="370"/>
        <v>1979</v>
      </c>
      <c r="M2546" t="s">
        <v>6346</v>
      </c>
      <c r="N2546" s="153">
        <v>28899.806250000001</v>
      </c>
      <c r="O2546" s="153">
        <v>28899.859722222223</v>
      </c>
      <c r="P2546" s="153">
        <v>28900.232638888891</v>
      </c>
      <c r="Q2546" s="153">
        <v>28900.297222222223</v>
      </c>
      <c r="R2546" t="s">
        <v>6340</v>
      </c>
      <c r="S2546" s="215">
        <f t="shared" si="371"/>
        <v>0.37291666666715173</v>
      </c>
      <c r="T2546" s="215">
        <f t="shared" si="372"/>
        <v>0.49097222222189885</v>
      </c>
      <c r="U2546">
        <f t="shared" si="373"/>
        <v>4.4750000000058208</v>
      </c>
      <c r="V2546"/>
      <c r="W2546">
        <v>0</v>
      </c>
      <c r="X2546" t="s">
        <v>6334</v>
      </c>
    </row>
    <row r="2547" spans="1:24" s="29" customFormat="1">
      <c r="A2547" t="s">
        <v>38</v>
      </c>
      <c r="B2547" t="s">
        <v>6347</v>
      </c>
      <c r="C2547" t="s">
        <v>228</v>
      </c>
      <c r="D2547" t="s">
        <v>214</v>
      </c>
      <c r="E2547" t="s">
        <v>229</v>
      </c>
      <c r="F2547" t="s">
        <v>195</v>
      </c>
      <c r="G2547" t="s">
        <v>206</v>
      </c>
      <c r="H2547" t="s">
        <v>207</v>
      </c>
      <c r="I2547">
        <v>0.78333333333333333</v>
      </c>
      <c r="J2547">
        <v>-86.15</v>
      </c>
      <c r="K2547">
        <f t="shared" si="374"/>
        <v>16</v>
      </c>
      <c r="L2547">
        <f t="shared" si="370"/>
        <v>1979</v>
      </c>
      <c r="M2547" t="s">
        <v>6348</v>
      </c>
      <c r="N2547" s="153">
        <v>28898.575000000001</v>
      </c>
      <c r="O2547" s="153">
        <v>28898.618055555555</v>
      </c>
      <c r="P2547" s="153">
        <v>28898.886805555554</v>
      </c>
      <c r="Q2547" s="153">
        <v>28898.9375</v>
      </c>
      <c r="R2547" t="s">
        <v>6340</v>
      </c>
      <c r="S2547" s="215">
        <f t="shared" si="371"/>
        <v>0.2687499999992724</v>
      </c>
      <c r="T2547" s="215">
        <f t="shared" si="372"/>
        <v>0.3624999999992724</v>
      </c>
      <c r="U2547">
        <f t="shared" si="373"/>
        <v>3.2249999999912689</v>
      </c>
      <c r="V2547"/>
      <c r="W2547">
        <v>0</v>
      </c>
      <c r="X2547" t="s">
        <v>6334</v>
      </c>
    </row>
    <row r="2548" spans="1:24" s="29" customFormat="1">
      <c r="A2548" t="s">
        <v>38</v>
      </c>
      <c r="B2548" t="s">
        <v>6349</v>
      </c>
      <c r="C2548" t="s">
        <v>228</v>
      </c>
      <c r="D2548" t="s">
        <v>214</v>
      </c>
      <c r="E2548" t="s">
        <v>229</v>
      </c>
      <c r="F2548" t="s">
        <v>195</v>
      </c>
      <c r="G2548" t="s">
        <v>206</v>
      </c>
      <c r="H2548" t="s">
        <v>207</v>
      </c>
      <c r="I2548">
        <v>0.78333333333333333</v>
      </c>
      <c r="J2548">
        <v>-86.15</v>
      </c>
      <c r="K2548">
        <f t="shared" si="374"/>
        <v>16</v>
      </c>
      <c r="L2548">
        <f t="shared" si="370"/>
        <v>1979</v>
      </c>
      <c r="M2548" t="s">
        <v>6350</v>
      </c>
      <c r="N2548" s="153">
        <v>28897.991666666665</v>
      </c>
      <c r="O2548" s="153">
        <v>28898.036805555555</v>
      </c>
      <c r="P2548" s="153">
        <v>28898.359027777777</v>
      </c>
      <c r="Q2548" s="153">
        <v>28898.416666666668</v>
      </c>
      <c r="R2548" t="s">
        <v>6340</v>
      </c>
      <c r="S2548" s="215">
        <f t="shared" si="371"/>
        <v>0.32222222222117125</v>
      </c>
      <c r="T2548" s="215">
        <f t="shared" si="372"/>
        <v>0.42500000000291038</v>
      </c>
      <c r="U2548">
        <f t="shared" si="373"/>
        <v>3.866666666654055</v>
      </c>
      <c r="V2548"/>
      <c r="W2548">
        <v>0</v>
      </c>
      <c r="X2548" t="s">
        <v>6334</v>
      </c>
    </row>
    <row r="2549" spans="1:24" s="29" customFormat="1">
      <c r="A2549" t="s">
        <v>38</v>
      </c>
      <c r="B2549" t="s">
        <v>6351</v>
      </c>
      <c r="C2549" t="s">
        <v>228</v>
      </c>
      <c r="D2549" t="s">
        <v>214</v>
      </c>
      <c r="E2549" t="s">
        <v>229</v>
      </c>
      <c r="F2549" t="s">
        <v>195</v>
      </c>
      <c r="G2549" t="s">
        <v>206</v>
      </c>
      <c r="H2549" t="s">
        <v>207</v>
      </c>
      <c r="I2549">
        <v>0.78333333333333333</v>
      </c>
      <c r="J2549">
        <v>-86.15</v>
      </c>
      <c r="K2549">
        <f t="shared" si="374"/>
        <v>16</v>
      </c>
      <c r="L2549">
        <f t="shared" si="370"/>
        <v>1979</v>
      </c>
      <c r="M2549" t="s">
        <v>6352</v>
      </c>
      <c r="N2549" s="153">
        <v>28897.433333333334</v>
      </c>
      <c r="O2549" s="153">
        <v>28897.514583333334</v>
      </c>
      <c r="P2549" s="153">
        <v>28897.85</v>
      </c>
      <c r="Q2549" s="153">
        <v>28897.923611111109</v>
      </c>
      <c r="R2549" t="s">
        <v>6340</v>
      </c>
      <c r="S2549" s="215">
        <f t="shared" si="371"/>
        <v>0.33541666666496894</v>
      </c>
      <c r="T2549" s="215">
        <f t="shared" si="372"/>
        <v>0.49027777777519077</v>
      </c>
      <c r="U2549">
        <f t="shared" si="373"/>
        <v>4.0249999999796273</v>
      </c>
      <c r="V2549"/>
      <c r="W2549">
        <v>0</v>
      </c>
      <c r="X2549" t="s">
        <v>6334</v>
      </c>
    </row>
    <row r="2550" spans="1:24" s="29" customFormat="1">
      <c r="A2550" t="s">
        <v>38</v>
      </c>
      <c r="B2550" t="s">
        <v>6353</v>
      </c>
      <c r="C2550" t="s">
        <v>225</v>
      </c>
      <c r="D2550" t="s">
        <v>214</v>
      </c>
      <c r="E2550" t="s">
        <v>226</v>
      </c>
      <c r="F2550" t="s">
        <v>195</v>
      </c>
      <c r="G2550" t="s">
        <v>206</v>
      </c>
      <c r="H2550" t="s">
        <v>207</v>
      </c>
      <c r="I2550">
        <v>0.78333333333333333</v>
      </c>
      <c r="J2550">
        <v>-86.15</v>
      </c>
      <c r="K2550">
        <f t="shared" si="374"/>
        <v>16</v>
      </c>
      <c r="L2550">
        <f t="shared" si="370"/>
        <v>1979</v>
      </c>
      <c r="M2550" t="s">
        <v>6354</v>
      </c>
      <c r="N2550" s="153">
        <v>28884.018749999999</v>
      </c>
      <c r="O2550" s="153">
        <v>28884.0625</v>
      </c>
      <c r="P2550" s="153">
        <v>28884.138888888891</v>
      </c>
      <c r="Q2550" s="153">
        <v>28884.1875</v>
      </c>
      <c r="R2550" t="s">
        <v>6340</v>
      </c>
      <c r="S2550" s="215">
        <f t="shared" si="371"/>
        <v>7.6388888890505768E-2</v>
      </c>
      <c r="T2550" s="215">
        <f t="shared" si="372"/>
        <v>0.1687500000007276</v>
      </c>
      <c r="U2550">
        <f t="shared" si="373"/>
        <v>0.91666666668606922</v>
      </c>
      <c r="V2550"/>
      <c r="W2550">
        <v>0</v>
      </c>
      <c r="X2550" t="s">
        <v>6334</v>
      </c>
    </row>
    <row r="2551" spans="1:24" s="29" customFormat="1">
      <c r="A2551" t="s">
        <v>38</v>
      </c>
      <c r="B2551" t="s">
        <v>6355</v>
      </c>
      <c r="C2551" t="s">
        <v>225</v>
      </c>
      <c r="D2551" t="s">
        <v>214</v>
      </c>
      <c r="E2551" t="s">
        <v>226</v>
      </c>
      <c r="F2551" t="s">
        <v>195</v>
      </c>
      <c r="G2551" t="s">
        <v>206</v>
      </c>
      <c r="H2551" t="s">
        <v>207</v>
      </c>
      <c r="I2551">
        <v>0.78333333333333333</v>
      </c>
      <c r="J2551">
        <v>-86.15</v>
      </c>
      <c r="K2551">
        <f t="shared" si="374"/>
        <v>16</v>
      </c>
      <c r="L2551">
        <f t="shared" si="370"/>
        <v>1979</v>
      </c>
      <c r="M2551" t="s">
        <v>6356</v>
      </c>
      <c r="N2551" s="153">
        <v>28883.798611111109</v>
      </c>
      <c r="O2551" s="153">
        <v>28883.822222222221</v>
      </c>
      <c r="P2551" s="153">
        <v>28883.9</v>
      </c>
      <c r="Q2551" s="153">
        <v>28883.988194444446</v>
      </c>
      <c r="R2551" t="s">
        <v>6340</v>
      </c>
      <c r="S2551" s="215">
        <f t="shared" si="371"/>
        <v>7.7777777780283941E-2</v>
      </c>
      <c r="T2551" s="215">
        <f t="shared" si="372"/>
        <v>0.18958333333648625</v>
      </c>
      <c r="U2551">
        <f t="shared" si="373"/>
        <v>0.93333333336340729</v>
      </c>
      <c r="V2551"/>
      <c r="W2551">
        <v>0</v>
      </c>
      <c r="X2551" t="s">
        <v>6334</v>
      </c>
    </row>
    <row r="2552" spans="1:24" s="29" customFormat="1">
      <c r="A2552" t="s">
        <v>38</v>
      </c>
      <c r="B2552" t="s">
        <v>6357</v>
      </c>
      <c r="C2552" t="s">
        <v>225</v>
      </c>
      <c r="D2552" t="s">
        <v>214</v>
      </c>
      <c r="E2552" t="s">
        <v>226</v>
      </c>
      <c r="F2552" t="s">
        <v>195</v>
      </c>
      <c r="G2552" t="s">
        <v>206</v>
      </c>
      <c r="H2552" t="s">
        <v>207</v>
      </c>
      <c r="I2552">
        <v>0.78333333333333333</v>
      </c>
      <c r="J2552">
        <v>-86.15</v>
      </c>
      <c r="K2552">
        <f t="shared" si="374"/>
        <v>16</v>
      </c>
      <c r="L2552">
        <f t="shared" si="370"/>
        <v>1979</v>
      </c>
      <c r="M2552" t="s">
        <v>6358</v>
      </c>
      <c r="N2552" s="153">
        <v>28883.277777777777</v>
      </c>
      <c r="O2552" s="153">
        <v>28883.322916666668</v>
      </c>
      <c r="P2552" s="153">
        <v>28883.429166666665</v>
      </c>
      <c r="Q2552" s="153">
        <v>28883.548611111109</v>
      </c>
      <c r="R2552" t="s">
        <v>6340</v>
      </c>
      <c r="S2552" s="215">
        <f t="shared" si="371"/>
        <v>0.10624999999708962</v>
      </c>
      <c r="T2552" s="215">
        <f t="shared" si="372"/>
        <v>0.27083333333212067</v>
      </c>
      <c r="U2552">
        <f t="shared" si="373"/>
        <v>1.2749999999650754</v>
      </c>
      <c r="V2552"/>
      <c r="W2552">
        <v>0</v>
      </c>
      <c r="X2552" t="s">
        <v>6334</v>
      </c>
    </row>
    <row r="2553" spans="1:24" s="29" customFormat="1">
      <c r="A2553" t="s">
        <v>38</v>
      </c>
      <c r="B2553" t="s">
        <v>6359</v>
      </c>
      <c r="C2553" t="s">
        <v>225</v>
      </c>
      <c r="D2553" t="s">
        <v>214</v>
      </c>
      <c r="E2553" t="s">
        <v>226</v>
      </c>
      <c r="F2553" t="s">
        <v>195</v>
      </c>
      <c r="G2553" t="s">
        <v>206</v>
      </c>
      <c r="H2553" t="s">
        <v>207</v>
      </c>
      <c r="I2553">
        <v>0.78333333333333333</v>
      </c>
      <c r="J2553">
        <v>-86.15</v>
      </c>
      <c r="K2553">
        <f t="shared" si="374"/>
        <v>16</v>
      </c>
      <c r="L2553">
        <f t="shared" si="370"/>
        <v>1979</v>
      </c>
      <c r="M2553" t="s">
        <v>6360</v>
      </c>
      <c r="N2553" s="153">
        <v>28880.994444444445</v>
      </c>
      <c r="O2553" s="153">
        <v>28881.036805555555</v>
      </c>
      <c r="P2553" s="153">
        <v>28881.347916666666</v>
      </c>
      <c r="Q2553" s="153">
        <v>28881.402777777777</v>
      </c>
      <c r="R2553" t="s">
        <v>6340</v>
      </c>
      <c r="S2553" s="215">
        <f t="shared" si="371"/>
        <v>0.31111111111022183</v>
      </c>
      <c r="T2553" s="215">
        <f t="shared" si="372"/>
        <v>0.40833333333284827</v>
      </c>
      <c r="U2553">
        <f t="shared" si="373"/>
        <v>3.7333333333226619</v>
      </c>
      <c r="V2553"/>
      <c r="W2553">
        <v>0</v>
      </c>
      <c r="X2553" t="s">
        <v>6334</v>
      </c>
    </row>
    <row r="2554" spans="1:24" s="29" customFormat="1">
      <c r="A2554" t="s">
        <v>38</v>
      </c>
      <c r="B2554" t="s">
        <v>6361</v>
      </c>
      <c r="C2554" t="s">
        <v>225</v>
      </c>
      <c r="D2554" t="s">
        <v>214</v>
      </c>
      <c r="E2554" t="s">
        <v>226</v>
      </c>
      <c r="F2554" t="s">
        <v>195</v>
      </c>
      <c r="G2554" t="s">
        <v>206</v>
      </c>
      <c r="H2554" t="s">
        <v>207</v>
      </c>
      <c r="I2554">
        <v>0.78333333333333333</v>
      </c>
      <c r="J2554">
        <v>-86.15</v>
      </c>
      <c r="K2554">
        <f t="shared" si="374"/>
        <v>16</v>
      </c>
      <c r="L2554">
        <f t="shared" si="370"/>
        <v>1979</v>
      </c>
      <c r="M2554" t="s">
        <v>6362</v>
      </c>
      <c r="N2554" s="153">
        <v>28880.34375</v>
      </c>
      <c r="O2554" s="153">
        <v>28880.37638888889</v>
      </c>
      <c r="P2554" s="153">
        <v>28880.706249999999</v>
      </c>
      <c r="Q2554" s="153">
        <v>28880.75</v>
      </c>
      <c r="R2554" t="s">
        <v>6363</v>
      </c>
      <c r="S2554" s="215">
        <f t="shared" si="371"/>
        <v>0.32986111110949423</v>
      </c>
      <c r="T2554" s="215">
        <f t="shared" si="372"/>
        <v>0.40625</v>
      </c>
      <c r="U2554">
        <f t="shared" si="373"/>
        <v>3.9583333333139308</v>
      </c>
      <c r="V2554"/>
      <c r="W2554">
        <v>0</v>
      </c>
      <c r="X2554" t="s">
        <v>6334</v>
      </c>
    </row>
    <row r="2555" spans="1:24" s="29" customFormat="1">
      <c r="A2555" t="s">
        <v>38</v>
      </c>
      <c r="B2555" t="s">
        <v>6364</v>
      </c>
      <c r="C2555" t="s">
        <v>225</v>
      </c>
      <c r="D2555" t="s">
        <v>214</v>
      </c>
      <c r="E2555" t="s">
        <v>226</v>
      </c>
      <c r="F2555" t="s">
        <v>195</v>
      </c>
      <c r="G2555" t="s">
        <v>206</v>
      </c>
      <c r="H2555" t="s">
        <v>207</v>
      </c>
      <c r="I2555">
        <v>0.78333333333333333</v>
      </c>
      <c r="J2555">
        <v>-86.15</v>
      </c>
      <c r="K2555">
        <f t="shared" si="374"/>
        <v>16</v>
      </c>
      <c r="L2555">
        <f t="shared" si="370"/>
        <v>1979</v>
      </c>
      <c r="M2555" t="s">
        <v>6365</v>
      </c>
      <c r="N2555" s="153">
        <v>28879.822916666668</v>
      </c>
      <c r="O2555" s="153">
        <v>28879.875</v>
      </c>
      <c r="P2555" s="153">
        <v>28880.166666666668</v>
      </c>
      <c r="Q2555" s="153">
        <v>28880.229166666668</v>
      </c>
      <c r="R2555" t="s">
        <v>6340</v>
      </c>
      <c r="S2555" s="215">
        <f t="shared" si="371"/>
        <v>0.29166666666787933</v>
      </c>
      <c r="T2555" s="215">
        <f t="shared" si="372"/>
        <v>0.40625</v>
      </c>
      <c r="U2555">
        <f t="shared" si="373"/>
        <v>3.5000000000145519</v>
      </c>
      <c r="V2555"/>
      <c r="W2555">
        <v>0</v>
      </c>
      <c r="X2555" t="s">
        <v>6334</v>
      </c>
    </row>
    <row r="2556" spans="1:24" s="29" customFormat="1">
      <c r="A2556" t="s">
        <v>38</v>
      </c>
      <c r="B2556" t="s">
        <v>6366</v>
      </c>
      <c r="C2556" t="s">
        <v>225</v>
      </c>
      <c r="D2556" t="s">
        <v>214</v>
      </c>
      <c r="E2556" t="s">
        <v>226</v>
      </c>
      <c r="F2556" t="s">
        <v>195</v>
      </c>
      <c r="G2556" t="s">
        <v>206</v>
      </c>
      <c r="H2556" t="s">
        <v>207</v>
      </c>
      <c r="I2556">
        <v>0.78333333333333333</v>
      </c>
      <c r="J2556">
        <v>-86.15</v>
      </c>
      <c r="K2556">
        <f t="shared" si="374"/>
        <v>16</v>
      </c>
      <c r="L2556">
        <f t="shared" si="370"/>
        <v>1979</v>
      </c>
      <c r="M2556" t="s">
        <v>6367</v>
      </c>
      <c r="N2556" s="153">
        <v>28878.600694444445</v>
      </c>
      <c r="O2556" s="153">
        <v>28878.644444444446</v>
      </c>
      <c r="P2556" s="153">
        <v>28878.954166666666</v>
      </c>
      <c r="Q2556" s="153">
        <v>28879.015972222223</v>
      </c>
      <c r="R2556" t="s">
        <v>6363</v>
      </c>
      <c r="S2556" s="215">
        <f t="shared" si="371"/>
        <v>0.30972222222044365</v>
      </c>
      <c r="T2556" s="215">
        <f t="shared" si="372"/>
        <v>0.41527777777810115</v>
      </c>
      <c r="U2556">
        <f t="shared" si="373"/>
        <v>3.7166666666453239</v>
      </c>
      <c r="V2556"/>
      <c r="W2556">
        <v>0</v>
      </c>
      <c r="X2556" t="s">
        <v>6334</v>
      </c>
    </row>
    <row r="2557" spans="1:24" s="29" customFormat="1">
      <c r="A2557" t="s">
        <v>38</v>
      </c>
      <c r="B2557" t="s">
        <v>6368</v>
      </c>
      <c r="C2557" t="s">
        <v>225</v>
      </c>
      <c r="D2557" t="s">
        <v>214</v>
      </c>
      <c r="E2557" t="s">
        <v>226</v>
      </c>
      <c r="F2557" t="s">
        <v>195</v>
      </c>
      <c r="G2557" t="s">
        <v>206</v>
      </c>
      <c r="H2557" t="s">
        <v>207</v>
      </c>
      <c r="I2557">
        <v>0.78333333333333333</v>
      </c>
      <c r="J2557">
        <v>-86.15</v>
      </c>
      <c r="K2557">
        <f t="shared" si="374"/>
        <v>16</v>
      </c>
      <c r="L2557">
        <f t="shared" si="370"/>
        <v>1979</v>
      </c>
      <c r="M2557" t="s">
        <v>6369</v>
      </c>
      <c r="N2557" s="153">
        <v>28877.614583333332</v>
      </c>
      <c r="O2557" s="153">
        <v>28877.662499999999</v>
      </c>
      <c r="P2557" s="153">
        <v>28877.959027777779</v>
      </c>
      <c r="Q2557" s="153">
        <v>28878.018055555556</v>
      </c>
      <c r="R2557" t="s">
        <v>6363</v>
      </c>
      <c r="S2557" s="215">
        <f t="shared" si="371"/>
        <v>0.29652777778028394</v>
      </c>
      <c r="T2557" s="215">
        <f t="shared" si="372"/>
        <v>0.40347222222408163</v>
      </c>
      <c r="U2557">
        <f t="shared" si="373"/>
        <v>3.5583333333634073</v>
      </c>
      <c r="V2557"/>
      <c r="W2557">
        <v>0</v>
      </c>
      <c r="X2557" t="s">
        <v>6334</v>
      </c>
    </row>
    <row r="2558" spans="1:24" s="29" customFormat="1">
      <c r="A2558" t="s">
        <v>38</v>
      </c>
      <c r="B2558" t="s">
        <v>6370</v>
      </c>
      <c r="C2558" t="s">
        <v>225</v>
      </c>
      <c r="D2558" t="s">
        <v>214</v>
      </c>
      <c r="E2558" t="s">
        <v>226</v>
      </c>
      <c r="F2558" t="s">
        <v>195</v>
      </c>
      <c r="G2558" t="s">
        <v>206</v>
      </c>
      <c r="H2558" t="s">
        <v>207</v>
      </c>
      <c r="I2558">
        <v>0.78333333333333333</v>
      </c>
      <c r="J2558">
        <v>-86.15</v>
      </c>
      <c r="K2558">
        <f t="shared" si="374"/>
        <v>16</v>
      </c>
      <c r="L2558">
        <f t="shared" si="370"/>
        <v>1979</v>
      </c>
      <c r="M2558" t="s">
        <v>6371</v>
      </c>
      <c r="N2558" s="153">
        <v>28877.431250000001</v>
      </c>
      <c r="O2558" s="153">
        <v>28877.479861111111</v>
      </c>
      <c r="P2558" s="153">
        <v>28877.511111111111</v>
      </c>
      <c r="Q2558" s="153">
        <v>28877.5625</v>
      </c>
      <c r="R2558" t="s">
        <v>6372</v>
      </c>
      <c r="S2558" s="215">
        <f t="shared" si="371"/>
        <v>3.125E-2</v>
      </c>
      <c r="T2558" s="215">
        <f t="shared" si="372"/>
        <v>0.13124999999854481</v>
      </c>
      <c r="U2558">
        <f t="shared" si="373"/>
        <v>0.375</v>
      </c>
      <c r="V2558"/>
      <c r="W2558">
        <v>0</v>
      </c>
      <c r="X2558" t="s">
        <v>6373</v>
      </c>
    </row>
    <row r="2559" spans="1:24" s="29" customFormat="1">
      <c r="A2559" t="s">
        <v>38</v>
      </c>
      <c r="B2559" t="s">
        <v>6374</v>
      </c>
      <c r="C2559" t="s">
        <v>225</v>
      </c>
      <c r="D2559" t="s">
        <v>214</v>
      </c>
      <c r="E2559" t="s">
        <v>226</v>
      </c>
      <c r="F2559" t="s">
        <v>195</v>
      </c>
      <c r="G2559" t="s">
        <v>206</v>
      </c>
      <c r="H2559" t="s">
        <v>207</v>
      </c>
      <c r="I2559">
        <v>0.78333333333333333</v>
      </c>
      <c r="J2559">
        <v>-86.15</v>
      </c>
      <c r="K2559">
        <f t="shared" si="374"/>
        <v>16</v>
      </c>
      <c r="L2559">
        <f t="shared" si="370"/>
        <v>1979</v>
      </c>
      <c r="M2559" t="s">
        <v>6375</v>
      </c>
      <c r="N2559" s="153">
        <v>28874.96875</v>
      </c>
      <c r="O2559" s="153">
        <v>28875.012500000001</v>
      </c>
      <c r="P2559" s="153">
        <v>28875.189583333333</v>
      </c>
      <c r="Q2559" s="153">
        <v>28875.25</v>
      </c>
      <c r="R2559" t="s">
        <v>6333</v>
      </c>
      <c r="S2559" s="215">
        <f t="shared" si="371"/>
        <v>0.17708333333212067</v>
      </c>
      <c r="T2559" s="215">
        <f t="shared" si="372"/>
        <v>0.28125</v>
      </c>
      <c r="U2559">
        <f t="shared" si="373"/>
        <v>2.1249999999854481</v>
      </c>
      <c r="V2559"/>
      <c r="W2559">
        <v>0</v>
      </c>
      <c r="X2559" t="s">
        <v>6334</v>
      </c>
    </row>
    <row r="2560" spans="1:24" s="29" customFormat="1">
      <c r="A2560" t="s">
        <v>38</v>
      </c>
      <c r="B2560" t="s">
        <v>6376</v>
      </c>
      <c r="C2560" t="s">
        <v>225</v>
      </c>
      <c r="D2560" t="s">
        <v>214</v>
      </c>
      <c r="E2560" t="s">
        <v>226</v>
      </c>
      <c r="F2560" t="s">
        <v>195</v>
      </c>
      <c r="G2560" t="s">
        <v>206</v>
      </c>
      <c r="H2560" t="s">
        <v>207</v>
      </c>
      <c r="I2560">
        <v>0.78333333333333333</v>
      </c>
      <c r="J2560">
        <v>-86.15</v>
      </c>
      <c r="K2560">
        <f t="shared" si="374"/>
        <v>16</v>
      </c>
      <c r="L2560">
        <f t="shared" si="370"/>
        <v>1979</v>
      </c>
      <c r="M2560" t="s">
        <v>6377</v>
      </c>
      <c r="N2560" s="153">
        <v>28873.482638888891</v>
      </c>
      <c r="O2560" s="153">
        <v>28873.519444444446</v>
      </c>
      <c r="P2560" s="153">
        <v>28873.764583333334</v>
      </c>
      <c r="Q2560" s="153">
        <v>28873.8125</v>
      </c>
      <c r="R2560" t="s">
        <v>6333</v>
      </c>
      <c r="S2560" s="215">
        <f t="shared" si="371"/>
        <v>0.24513888888759539</v>
      </c>
      <c r="T2560" s="215">
        <f t="shared" si="372"/>
        <v>0.32986111110949423</v>
      </c>
      <c r="U2560">
        <f t="shared" si="373"/>
        <v>2.9416666666511446</v>
      </c>
      <c r="V2560"/>
      <c r="W2560">
        <v>0</v>
      </c>
      <c r="X2560" t="s">
        <v>6334</v>
      </c>
    </row>
    <row r="2561" spans="1:24" s="29" customFormat="1">
      <c r="A2561" t="s">
        <v>38</v>
      </c>
      <c r="B2561" t="s">
        <v>6378</v>
      </c>
      <c r="C2561" t="s">
        <v>225</v>
      </c>
      <c r="D2561" t="s">
        <v>214</v>
      </c>
      <c r="E2561" t="s">
        <v>226</v>
      </c>
      <c r="F2561" t="s">
        <v>195</v>
      </c>
      <c r="G2561" t="s">
        <v>206</v>
      </c>
      <c r="H2561" t="s">
        <v>207</v>
      </c>
      <c r="I2561">
        <v>0.78333333333333333</v>
      </c>
      <c r="J2561">
        <v>-86.15</v>
      </c>
      <c r="K2561">
        <f t="shared" si="374"/>
        <v>16</v>
      </c>
      <c r="L2561">
        <f t="shared" si="370"/>
        <v>1979</v>
      </c>
      <c r="M2561" t="s">
        <v>6379</v>
      </c>
      <c r="N2561" s="153">
        <v>28872.958333333332</v>
      </c>
      <c r="O2561" s="153">
        <v>28873.004166666666</v>
      </c>
      <c r="P2561" s="153">
        <v>28873.168750000001</v>
      </c>
      <c r="Q2561" s="153">
        <v>28873.250694444443</v>
      </c>
      <c r="R2561" t="s">
        <v>6333</v>
      </c>
      <c r="S2561" s="215">
        <f t="shared" si="371"/>
        <v>0.16458333333503106</v>
      </c>
      <c r="T2561" s="215">
        <f t="shared" si="372"/>
        <v>0.29236111111094942</v>
      </c>
      <c r="U2561">
        <f t="shared" si="373"/>
        <v>1.9750000000203727</v>
      </c>
      <c r="V2561"/>
      <c r="W2561">
        <v>0</v>
      </c>
      <c r="X2561" t="s">
        <v>6334</v>
      </c>
    </row>
    <row r="2562" spans="1:24" s="29" customFormat="1">
      <c r="A2562" t="s">
        <v>38</v>
      </c>
      <c r="B2562" t="s">
        <v>6380</v>
      </c>
      <c r="C2562" t="s">
        <v>220</v>
      </c>
      <c r="D2562" t="s">
        <v>214</v>
      </c>
      <c r="E2562" t="s">
        <v>221</v>
      </c>
      <c r="F2562" t="s">
        <v>172</v>
      </c>
      <c r="G2562" t="s">
        <v>222</v>
      </c>
      <c r="H2562" t="s">
        <v>223</v>
      </c>
      <c r="I2562">
        <v>23.833333333333332</v>
      </c>
      <c r="J2562">
        <v>-46.18333333333333</v>
      </c>
      <c r="K2562">
        <f t="shared" si="374"/>
        <v>23</v>
      </c>
      <c r="L2562">
        <f t="shared" si="370"/>
        <v>1978</v>
      </c>
      <c r="M2562" t="s">
        <v>6381</v>
      </c>
      <c r="N2562" s="153">
        <v>28754.884722222221</v>
      </c>
      <c r="O2562" s="153">
        <v>28754.945833333335</v>
      </c>
      <c r="P2562" s="153">
        <v>28755.087500000001</v>
      </c>
      <c r="Q2562" s="153">
        <v>28755.125</v>
      </c>
      <c r="R2562" t="s">
        <v>6382</v>
      </c>
      <c r="S2562" s="215">
        <f t="shared" si="371"/>
        <v>0.14166666666642413</v>
      </c>
      <c r="T2562" s="215">
        <f t="shared" si="372"/>
        <v>0.24027777777882875</v>
      </c>
      <c r="U2562">
        <f t="shared" si="373"/>
        <v>1.6999999999970896</v>
      </c>
      <c r="V2562"/>
      <c r="W2562">
        <v>0</v>
      </c>
      <c r="X2562" t="s">
        <v>6383</v>
      </c>
    </row>
    <row r="2563" spans="1:24" s="29" customFormat="1">
      <c r="A2563" t="s">
        <v>38</v>
      </c>
      <c r="B2563" t="s">
        <v>6384</v>
      </c>
      <c r="C2563" t="s">
        <v>220</v>
      </c>
      <c r="D2563" t="s">
        <v>214</v>
      </c>
      <c r="E2563" t="s">
        <v>221</v>
      </c>
      <c r="F2563" t="s">
        <v>172</v>
      </c>
      <c r="G2563" t="s">
        <v>222</v>
      </c>
      <c r="H2563" t="s">
        <v>223</v>
      </c>
      <c r="I2563">
        <v>23.833333333333332</v>
      </c>
      <c r="J2563">
        <v>-46.18333333333333</v>
      </c>
      <c r="K2563">
        <f t="shared" si="374"/>
        <v>23</v>
      </c>
      <c r="L2563">
        <f t="shared" si="370"/>
        <v>1978</v>
      </c>
      <c r="M2563" t="s">
        <v>6385</v>
      </c>
      <c r="N2563" s="153">
        <v>28753.87638888889</v>
      </c>
      <c r="O2563" s="153">
        <v>28753.917361111111</v>
      </c>
      <c r="P2563" s="153">
        <v>28754.079166666666</v>
      </c>
      <c r="Q2563" s="153">
        <v>28754.138194444444</v>
      </c>
      <c r="R2563" t="s">
        <v>6382</v>
      </c>
      <c r="S2563" s="215">
        <f t="shared" si="371"/>
        <v>0.16180555555547471</v>
      </c>
      <c r="T2563" s="215">
        <f t="shared" si="372"/>
        <v>0.26180555555401952</v>
      </c>
      <c r="U2563">
        <f t="shared" si="373"/>
        <v>1.9416666666656965</v>
      </c>
      <c r="V2563"/>
      <c r="W2563">
        <v>0</v>
      </c>
      <c r="X2563" t="s">
        <v>6383</v>
      </c>
    </row>
    <row r="2564" spans="1:24" s="29" customFormat="1">
      <c r="A2564" t="s">
        <v>38</v>
      </c>
      <c r="B2564" t="s">
        <v>6386</v>
      </c>
      <c r="C2564" t="s">
        <v>220</v>
      </c>
      <c r="D2564" t="s">
        <v>214</v>
      </c>
      <c r="E2564" t="s">
        <v>221</v>
      </c>
      <c r="F2564" t="s">
        <v>172</v>
      </c>
      <c r="G2564" t="s">
        <v>222</v>
      </c>
      <c r="H2564" t="s">
        <v>223</v>
      </c>
      <c r="I2564">
        <v>23.833333333333332</v>
      </c>
      <c r="J2564">
        <v>-46.18333333333333</v>
      </c>
      <c r="K2564">
        <f t="shared" si="374"/>
        <v>23</v>
      </c>
      <c r="L2564">
        <f t="shared" si="370"/>
        <v>1978</v>
      </c>
      <c r="M2564" t="s">
        <v>6387</v>
      </c>
      <c r="N2564" s="153">
        <v>28753.065972222223</v>
      </c>
      <c r="O2564" s="153">
        <v>28753.118055555555</v>
      </c>
      <c r="P2564" s="153">
        <v>28753.441666666666</v>
      </c>
      <c r="Q2564" s="153">
        <v>28753.538194444445</v>
      </c>
      <c r="R2564" t="s">
        <v>6382</v>
      </c>
      <c r="S2564" s="215">
        <f t="shared" si="371"/>
        <v>0.32361111111094942</v>
      </c>
      <c r="T2564" s="215">
        <f t="shared" si="372"/>
        <v>0.47222222222262644</v>
      </c>
      <c r="U2564">
        <f t="shared" si="373"/>
        <v>3.8833333333313931</v>
      </c>
      <c r="V2564"/>
      <c r="W2564">
        <v>0</v>
      </c>
      <c r="X2564" t="s">
        <v>6383</v>
      </c>
    </row>
    <row r="2565" spans="1:24" s="29" customFormat="1">
      <c r="A2565" t="s">
        <v>38</v>
      </c>
      <c r="B2565" t="s">
        <v>6388</v>
      </c>
      <c r="C2565" t="s">
        <v>220</v>
      </c>
      <c r="D2565" t="s">
        <v>214</v>
      </c>
      <c r="E2565" t="s">
        <v>221</v>
      </c>
      <c r="F2565" t="s">
        <v>172</v>
      </c>
      <c r="G2565" t="s">
        <v>222</v>
      </c>
      <c r="H2565" t="s">
        <v>223</v>
      </c>
      <c r="I2565">
        <v>23.833333333333332</v>
      </c>
      <c r="J2565">
        <v>-46.18333333333333</v>
      </c>
      <c r="K2565">
        <f t="shared" si="374"/>
        <v>23</v>
      </c>
      <c r="L2565">
        <f t="shared" si="370"/>
        <v>1978</v>
      </c>
      <c r="M2565" t="s">
        <v>6389</v>
      </c>
      <c r="N2565" s="153">
        <v>28752.507638888888</v>
      </c>
      <c r="O2565" s="153">
        <v>28752.545138888891</v>
      </c>
      <c r="P2565" s="153">
        <v>28752.886111111111</v>
      </c>
      <c r="Q2565" s="153">
        <v>28752.977083333335</v>
      </c>
      <c r="R2565" t="s">
        <v>6382</v>
      </c>
      <c r="S2565" s="215">
        <f t="shared" si="371"/>
        <v>0.34097222222044365</v>
      </c>
      <c r="T2565" s="215">
        <f t="shared" si="372"/>
        <v>0.46944444444670808</v>
      </c>
      <c r="U2565">
        <f t="shared" si="373"/>
        <v>4.0916666666453239</v>
      </c>
      <c r="V2565"/>
      <c r="W2565">
        <v>0</v>
      </c>
      <c r="X2565" t="s">
        <v>6383</v>
      </c>
    </row>
    <row r="2566" spans="1:24" s="29" customFormat="1">
      <c r="A2566" t="s">
        <v>38</v>
      </c>
      <c r="B2566" t="s">
        <v>6390</v>
      </c>
      <c r="C2566" t="s">
        <v>220</v>
      </c>
      <c r="D2566" t="s">
        <v>214</v>
      </c>
      <c r="E2566" t="s">
        <v>221</v>
      </c>
      <c r="F2566" t="s">
        <v>172</v>
      </c>
      <c r="G2566" t="s">
        <v>222</v>
      </c>
      <c r="H2566" t="s">
        <v>223</v>
      </c>
      <c r="I2566">
        <v>23.833333333333332</v>
      </c>
      <c r="J2566">
        <v>-46.333333333333336</v>
      </c>
      <c r="K2566">
        <f t="shared" si="374"/>
        <v>23</v>
      </c>
      <c r="L2566">
        <f t="shared" si="370"/>
        <v>1978</v>
      </c>
      <c r="M2566" t="s">
        <v>6391</v>
      </c>
      <c r="N2566" s="153">
        <v>28751.630555555555</v>
      </c>
      <c r="O2566" s="153">
        <v>28751.672916666666</v>
      </c>
      <c r="P2566" s="153">
        <v>28752</v>
      </c>
      <c r="Q2566" s="153">
        <v>28752.090277777777</v>
      </c>
      <c r="R2566" t="s">
        <v>6382</v>
      </c>
      <c r="S2566" s="215">
        <f t="shared" si="371"/>
        <v>0.32708333333357587</v>
      </c>
      <c r="T2566" s="215">
        <f t="shared" si="372"/>
        <v>0.45972222222189885</v>
      </c>
      <c r="U2566">
        <f t="shared" si="373"/>
        <v>3.9250000000029104</v>
      </c>
      <c r="V2566"/>
      <c r="W2566">
        <v>0</v>
      </c>
      <c r="X2566" t="s">
        <v>6383</v>
      </c>
    </row>
    <row r="2567" spans="1:24" s="29" customFormat="1">
      <c r="A2567" t="s">
        <v>38</v>
      </c>
      <c r="B2567" t="s">
        <v>6392</v>
      </c>
      <c r="C2567" t="s">
        <v>220</v>
      </c>
      <c r="D2567" t="s">
        <v>214</v>
      </c>
      <c r="E2567" t="s">
        <v>221</v>
      </c>
      <c r="F2567" t="s">
        <v>172</v>
      </c>
      <c r="G2567" t="s">
        <v>222</v>
      </c>
      <c r="H2567" t="s">
        <v>223</v>
      </c>
      <c r="I2567">
        <v>23.9</v>
      </c>
      <c r="J2567">
        <v>-46.366666666666667</v>
      </c>
      <c r="K2567">
        <f t="shared" si="374"/>
        <v>23</v>
      </c>
      <c r="L2567">
        <f t="shared" si="370"/>
        <v>1978</v>
      </c>
      <c r="M2567" t="s">
        <v>6393</v>
      </c>
      <c r="N2567" s="153">
        <v>28750.737499999999</v>
      </c>
      <c r="O2567" s="153">
        <v>28750.789583333335</v>
      </c>
      <c r="P2567" s="153">
        <v>28751.088888888888</v>
      </c>
      <c r="Q2567" s="153">
        <v>28751.172222222223</v>
      </c>
      <c r="R2567" t="s">
        <v>6382</v>
      </c>
      <c r="S2567" s="215">
        <f t="shared" si="371"/>
        <v>0.29930555555256433</v>
      </c>
      <c r="T2567" s="215">
        <f t="shared" si="372"/>
        <v>0.43472222222408163</v>
      </c>
      <c r="U2567">
        <f t="shared" si="373"/>
        <v>3.5916666666307719</v>
      </c>
      <c r="V2567"/>
      <c r="W2567">
        <v>0</v>
      </c>
      <c r="X2567" t="s">
        <v>6383</v>
      </c>
    </row>
    <row r="2568" spans="1:24" s="29" customFormat="1">
      <c r="A2568" t="s">
        <v>38</v>
      </c>
      <c r="B2568" t="s">
        <v>6394</v>
      </c>
      <c r="C2568" t="s">
        <v>220</v>
      </c>
      <c r="D2568" t="s">
        <v>214</v>
      </c>
      <c r="E2568" t="s">
        <v>221</v>
      </c>
      <c r="F2568" t="s">
        <v>172</v>
      </c>
      <c r="G2568" t="s">
        <v>222</v>
      </c>
      <c r="H2568" t="s">
        <v>223</v>
      </c>
      <c r="I2568">
        <v>23.866666666666667</v>
      </c>
      <c r="J2568">
        <v>-46.221666666666664</v>
      </c>
      <c r="K2568">
        <f t="shared" si="374"/>
        <v>23</v>
      </c>
      <c r="L2568">
        <f t="shared" si="370"/>
        <v>1978</v>
      </c>
      <c r="M2568" t="s">
        <v>6395</v>
      </c>
      <c r="N2568" s="153">
        <v>28749.819444444445</v>
      </c>
      <c r="O2568" s="153">
        <v>28749.902083333334</v>
      </c>
      <c r="P2568" s="153">
        <v>28749.90902777778</v>
      </c>
      <c r="Q2568" s="153">
        <v>28750.013888888891</v>
      </c>
      <c r="R2568" t="s">
        <v>6382</v>
      </c>
      <c r="S2568" s="215">
        <f t="shared" si="371"/>
        <v>6.9444444452528842E-3</v>
      </c>
      <c r="T2568" s="215">
        <f t="shared" si="372"/>
        <v>0.19444444444525288</v>
      </c>
      <c r="U2568">
        <f t="shared" si="373"/>
        <v>8.333333334303461E-2</v>
      </c>
      <c r="V2568"/>
      <c r="W2568">
        <v>0</v>
      </c>
      <c r="X2568" t="s">
        <v>6396</v>
      </c>
    </row>
    <row r="2569" spans="1:24" s="29" customFormat="1">
      <c r="A2569" t="s">
        <v>38</v>
      </c>
      <c r="B2569" t="s">
        <v>6397</v>
      </c>
      <c r="C2569" t="s">
        <v>220</v>
      </c>
      <c r="D2569" t="s">
        <v>214</v>
      </c>
      <c r="E2569" t="s">
        <v>221</v>
      </c>
      <c r="F2569" t="s">
        <v>172</v>
      </c>
      <c r="G2569" t="s">
        <v>222</v>
      </c>
      <c r="H2569" t="s">
        <v>223</v>
      </c>
      <c r="I2569">
        <v>23.583333333333332</v>
      </c>
      <c r="J2569">
        <v>-44.95</v>
      </c>
      <c r="K2569">
        <f t="shared" si="374"/>
        <v>23</v>
      </c>
      <c r="L2569">
        <f t="shared" si="370"/>
        <v>1978</v>
      </c>
      <c r="M2569" t="s">
        <v>6398</v>
      </c>
      <c r="N2569" s="153">
        <v>28746.97013888889</v>
      </c>
      <c r="O2569" s="153">
        <v>28747</v>
      </c>
      <c r="P2569" s="153">
        <v>28747.340277777777</v>
      </c>
      <c r="Q2569" s="153">
        <v>28747.429166666665</v>
      </c>
      <c r="R2569" t="s">
        <v>6399</v>
      </c>
      <c r="S2569" s="215">
        <f t="shared" si="371"/>
        <v>0.34027777777737356</v>
      </c>
      <c r="T2569" s="215">
        <f t="shared" si="372"/>
        <v>0.45902777777519077</v>
      </c>
      <c r="U2569">
        <f t="shared" si="373"/>
        <v>4.0833333333284827</v>
      </c>
      <c r="V2569"/>
      <c r="W2569">
        <v>0</v>
      </c>
      <c r="X2569" t="s">
        <v>6165</v>
      </c>
    </row>
    <row r="2570" spans="1:24" s="29" customFormat="1">
      <c r="A2570" t="s">
        <v>38</v>
      </c>
      <c r="B2570" t="s">
        <v>6400</v>
      </c>
      <c r="C2570" t="s">
        <v>220</v>
      </c>
      <c r="D2570" t="s">
        <v>214</v>
      </c>
      <c r="E2570" t="s">
        <v>221</v>
      </c>
      <c r="F2570" t="s">
        <v>172</v>
      </c>
      <c r="G2570" t="s">
        <v>222</v>
      </c>
      <c r="H2570" t="s">
        <v>223</v>
      </c>
      <c r="I2570">
        <v>23.516666666666666</v>
      </c>
      <c r="J2570">
        <v>-44.95</v>
      </c>
      <c r="K2570">
        <f t="shared" ref="K2570:K2601" si="375">INT(((180 + J2570)/6) + 1)</f>
        <v>23</v>
      </c>
      <c r="L2570">
        <f t="shared" si="370"/>
        <v>1978</v>
      </c>
      <c r="M2570" t="s">
        <v>6401</v>
      </c>
      <c r="N2570" s="153">
        <v>28746.268749999999</v>
      </c>
      <c r="O2570" s="153">
        <v>28746.317361111112</v>
      </c>
      <c r="P2570" s="153">
        <v>28746.681250000001</v>
      </c>
      <c r="Q2570" s="153">
        <v>28746.743055555555</v>
      </c>
      <c r="R2570" t="s">
        <v>6399</v>
      </c>
      <c r="S2570" s="215">
        <f t="shared" si="371"/>
        <v>0.36388888888905058</v>
      </c>
      <c r="T2570" s="215">
        <f t="shared" si="372"/>
        <v>0.47430555555547471</v>
      </c>
      <c r="U2570">
        <f t="shared" si="373"/>
        <v>4.3666666666686069</v>
      </c>
      <c r="V2570"/>
      <c r="W2570">
        <v>0</v>
      </c>
      <c r="X2570" t="s">
        <v>6165</v>
      </c>
    </row>
    <row r="2571" spans="1:24" s="29" customFormat="1">
      <c r="A2571" t="s">
        <v>38</v>
      </c>
      <c r="B2571" t="s">
        <v>6402</v>
      </c>
      <c r="C2571" t="s">
        <v>220</v>
      </c>
      <c r="D2571" t="s">
        <v>214</v>
      </c>
      <c r="E2571" t="s">
        <v>221</v>
      </c>
      <c r="F2571" t="s">
        <v>172</v>
      </c>
      <c r="G2571" t="s">
        <v>222</v>
      </c>
      <c r="H2571" t="s">
        <v>223</v>
      </c>
      <c r="I2571">
        <v>23.583333333333332</v>
      </c>
      <c r="J2571">
        <v>-45</v>
      </c>
      <c r="K2571">
        <f t="shared" si="375"/>
        <v>23</v>
      </c>
      <c r="L2571">
        <f t="shared" si="370"/>
        <v>1978</v>
      </c>
      <c r="M2571" t="s">
        <v>6403</v>
      </c>
      <c r="N2571" s="153">
        <v>28745.557638888888</v>
      </c>
      <c r="O2571" s="153">
        <v>28745.62638888889</v>
      </c>
      <c r="P2571" s="153">
        <v>28745.97152777778</v>
      </c>
      <c r="Q2571" s="153">
        <v>28746.0625</v>
      </c>
      <c r="R2571" t="s">
        <v>6399</v>
      </c>
      <c r="S2571" s="215">
        <f t="shared" si="371"/>
        <v>0.34513888888977817</v>
      </c>
      <c r="T2571" s="215">
        <f t="shared" si="372"/>
        <v>0.50486111111240461</v>
      </c>
      <c r="U2571">
        <f t="shared" si="373"/>
        <v>4.1416666666773381</v>
      </c>
      <c r="V2571"/>
      <c r="W2571">
        <v>0</v>
      </c>
      <c r="X2571" t="s">
        <v>6165</v>
      </c>
    </row>
    <row r="2572" spans="1:24" s="29" customFormat="1">
      <c r="A2572" t="s">
        <v>38</v>
      </c>
      <c r="B2572" t="s">
        <v>6404</v>
      </c>
      <c r="C2572" t="s">
        <v>220</v>
      </c>
      <c r="D2572" t="s">
        <v>214</v>
      </c>
      <c r="E2572" t="s">
        <v>221</v>
      </c>
      <c r="F2572" t="s">
        <v>172</v>
      </c>
      <c r="G2572" t="s">
        <v>222</v>
      </c>
      <c r="H2572" t="s">
        <v>223</v>
      </c>
      <c r="I2572">
        <v>23.583333333333332</v>
      </c>
      <c r="J2572">
        <v>-44.95</v>
      </c>
      <c r="K2572">
        <f t="shared" si="375"/>
        <v>23</v>
      </c>
      <c r="L2572">
        <f t="shared" si="370"/>
        <v>1978</v>
      </c>
      <c r="M2572" t="s">
        <v>6405</v>
      </c>
      <c r="N2572" s="153">
        <v>28744.402777777777</v>
      </c>
      <c r="O2572" s="153">
        <v>28744.468055555557</v>
      </c>
      <c r="P2572" s="153">
        <v>28744.840277777777</v>
      </c>
      <c r="Q2572" s="153">
        <v>28744.94027777778</v>
      </c>
      <c r="R2572" t="s">
        <v>6399</v>
      </c>
      <c r="S2572" s="215">
        <f t="shared" si="371"/>
        <v>0.37222222222044365</v>
      </c>
      <c r="T2572" s="215">
        <f t="shared" si="372"/>
        <v>0.53750000000218279</v>
      </c>
      <c r="U2572">
        <f t="shared" si="373"/>
        <v>4.4666666666453239</v>
      </c>
      <c r="V2572"/>
      <c r="W2572">
        <v>0</v>
      </c>
      <c r="X2572" t="s">
        <v>6406</v>
      </c>
    </row>
    <row r="2573" spans="1:24" s="29" customFormat="1">
      <c r="A2573" t="s">
        <v>38</v>
      </c>
      <c r="B2573" t="s">
        <v>6407</v>
      </c>
      <c r="C2573" t="s">
        <v>220</v>
      </c>
      <c r="D2573" t="s">
        <v>214</v>
      </c>
      <c r="E2573" t="s">
        <v>221</v>
      </c>
      <c r="F2573" t="s">
        <v>172</v>
      </c>
      <c r="G2573" t="s">
        <v>222</v>
      </c>
      <c r="H2573" t="s">
        <v>223</v>
      </c>
      <c r="I2573">
        <v>23.533333333333335</v>
      </c>
      <c r="J2573">
        <v>-44.95</v>
      </c>
      <c r="K2573">
        <f t="shared" si="375"/>
        <v>23</v>
      </c>
      <c r="L2573">
        <f t="shared" si="370"/>
        <v>1978</v>
      </c>
      <c r="M2573" t="s">
        <v>6408</v>
      </c>
      <c r="N2573" s="153">
        <v>28743.3125</v>
      </c>
      <c r="O2573" s="153">
        <v>28743.404166666667</v>
      </c>
      <c r="P2573" s="153">
        <v>28743.615277777779</v>
      </c>
      <c r="Q2573" s="153">
        <v>28743.697222222221</v>
      </c>
      <c r="R2573" t="s">
        <v>6399</v>
      </c>
      <c r="S2573" s="215">
        <f t="shared" si="371"/>
        <v>0.21111111111167702</v>
      </c>
      <c r="T2573" s="215">
        <f t="shared" si="372"/>
        <v>0.38472222222117125</v>
      </c>
      <c r="U2573">
        <f t="shared" si="373"/>
        <v>2.5333333333401242</v>
      </c>
      <c r="V2573"/>
      <c r="W2573">
        <v>0</v>
      </c>
      <c r="X2573" t="s">
        <v>6409</v>
      </c>
    </row>
    <row r="2574" spans="1:24" s="29" customFormat="1">
      <c r="A2574" t="s">
        <v>38</v>
      </c>
      <c r="B2574" t="s">
        <v>6410</v>
      </c>
      <c r="C2574" t="s">
        <v>220</v>
      </c>
      <c r="D2574" t="s">
        <v>214</v>
      </c>
      <c r="E2574" t="s">
        <v>221</v>
      </c>
      <c r="F2574" t="s">
        <v>172</v>
      </c>
      <c r="G2574" t="s">
        <v>222</v>
      </c>
      <c r="H2574" t="s">
        <v>223</v>
      </c>
      <c r="I2574">
        <v>23.533333333333335</v>
      </c>
      <c r="J2574">
        <v>-44.95</v>
      </c>
      <c r="K2574">
        <f t="shared" si="375"/>
        <v>23</v>
      </c>
      <c r="L2574">
        <f t="shared" si="370"/>
        <v>1978</v>
      </c>
      <c r="M2574" t="s">
        <v>6411</v>
      </c>
      <c r="N2574" s="153">
        <v>28742.6</v>
      </c>
      <c r="O2574" s="153">
        <v>28742.65625</v>
      </c>
      <c r="P2574" s="153">
        <v>28742.869444444445</v>
      </c>
      <c r="Q2574" s="153">
        <v>28742.948611111111</v>
      </c>
      <c r="R2574" t="s">
        <v>6399</v>
      </c>
      <c r="S2574" s="215">
        <f t="shared" si="371"/>
        <v>0.21319444444452529</v>
      </c>
      <c r="T2574" s="215">
        <f t="shared" si="372"/>
        <v>0.34861111111240461</v>
      </c>
      <c r="U2574">
        <f t="shared" si="373"/>
        <v>2.5583333333343035</v>
      </c>
      <c r="V2574"/>
      <c r="W2574">
        <v>0</v>
      </c>
      <c r="X2574" t="s">
        <v>6412</v>
      </c>
    </row>
    <row r="2575" spans="1:24" s="29" customFormat="1">
      <c r="A2575" t="s">
        <v>38</v>
      </c>
      <c r="B2575" t="s">
        <v>6413</v>
      </c>
      <c r="C2575" t="s">
        <v>218</v>
      </c>
      <c r="D2575" t="s">
        <v>214</v>
      </c>
      <c r="E2575" t="s">
        <v>219</v>
      </c>
      <c r="F2575" t="s">
        <v>195</v>
      </c>
      <c r="G2575" t="s">
        <v>166</v>
      </c>
      <c r="H2575" t="s">
        <v>216</v>
      </c>
      <c r="I2575">
        <v>36.416666666666664</v>
      </c>
      <c r="J2575">
        <v>-33.666666666666664</v>
      </c>
      <c r="K2575">
        <f t="shared" si="375"/>
        <v>25</v>
      </c>
      <c r="L2575">
        <f t="shared" si="370"/>
        <v>1978</v>
      </c>
      <c r="M2575" t="s">
        <v>6414</v>
      </c>
      <c r="N2575" s="153">
        <v>28728.034722222223</v>
      </c>
      <c r="O2575" s="153">
        <v>28728.065972222223</v>
      </c>
      <c r="P2575" s="153">
        <v>28728.375</v>
      </c>
      <c r="Q2575" s="153">
        <v>28728.420138888891</v>
      </c>
      <c r="R2575" t="s">
        <v>6415</v>
      </c>
      <c r="S2575" s="215">
        <f t="shared" si="371"/>
        <v>0.30902777777737356</v>
      </c>
      <c r="T2575" s="215">
        <f t="shared" si="372"/>
        <v>0.38541666666787933</v>
      </c>
      <c r="U2575">
        <f t="shared" si="373"/>
        <v>3.7083333333284827</v>
      </c>
      <c r="V2575"/>
      <c r="W2575">
        <v>0</v>
      </c>
      <c r="X2575" t="s">
        <v>6416</v>
      </c>
    </row>
    <row r="2576" spans="1:24" s="29" customFormat="1">
      <c r="A2576" t="s">
        <v>38</v>
      </c>
      <c r="B2576" t="s">
        <v>6417</v>
      </c>
      <c r="C2576" t="s">
        <v>218</v>
      </c>
      <c r="D2576" t="s">
        <v>214</v>
      </c>
      <c r="E2576" t="s">
        <v>219</v>
      </c>
      <c r="F2576" t="s">
        <v>195</v>
      </c>
      <c r="G2576" t="s">
        <v>166</v>
      </c>
      <c r="H2576" t="s">
        <v>216</v>
      </c>
      <c r="I2576">
        <v>36.416666666666664</v>
      </c>
      <c r="J2576">
        <v>-33.666666666666664</v>
      </c>
      <c r="K2576">
        <f t="shared" si="375"/>
        <v>25</v>
      </c>
      <c r="L2576">
        <f t="shared" si="370"/>
        <v>1978</v>
      </c>
      <c r="M2576" t="s">
        <v>6418</v>
      </c>
      <c r="N2576" s="153">
        <v>28727.320833333335</v>
      </c>
      <c r="O2576" s="153">
        <v>28727.362499999999</v>
      </c>
      <c r="P2576" s="153">
        <v>28727.5625</v>
      </c>
      <c r="Q2576" s="153">
        <v>28727.603472222221</v>
      </c>
      <c r="R2576" t="s">
        <v>6419</v>
      </c>
      <c r="S2576" s="215">
        <f t="shared" si="371"/>
        <v>0.2000000000007276</v>
      </c>
      <c r="T2576" s="215">
        <f t="shared" si="372"/>
        <v>0.28263888888614019</v>
      </c>
      <c r="U2576">
        <f t="shared" si="373"/>
        <v>2.4000000000087311</v>
      </c>
      <c r="V2576"/>
      <c r="W2576">
        <v>0</v>
      </c>
      <c r="X2576" t="s">
        <v>6416</v>
      </c>
    </row>
    <row r="2577" spans="1:24" s="29" customFormat="1">
      <c r="A2577" t="s">
        <v>38</v>
      </c>
      <c r="B2577" t="s">
        <v>6420</v>
      </c>
      <c r="C2577" t="s">
        <v>218</v>
      </c>
      <c r="D2577" t="s">
        <v>214</v>
      </c>
      <c r="E2577" t="s">
        <v>219</v>
      </c>
      <c r="F2577" t="s">
        <v>195</v>
      </c>
      <c r="G2577" t="s">
        <v>166</v>
      </c>
      <c r="H2577" t="s">
        <v>216</v>
      </c>
      <c r="I2577">
        <v>36.416666666666664</v>
      </c>
      <c r="J2577">
        <v>-33.666666666666664</v>
      </c>
      <c r="K2577">
        <f t="shared" si="375"/>
        <v>25</v>
      </c>
      <c r="L2577">
        <f t="shared" si="370"/>
        <v>1978</v>
      </c>
      <c r="M2577" t="s">
        <v>6421</v>
      </c>
      <c r="N2577" s="153">
        <v>28726.298611111109</v>
      </c>
      <c r="O2577" s="153">
        <v>28726.354166666668</v>
      </c>
      <c r="P2577" s="153">
        <v>28726.885416666668</v>
      </c>
      <c r="Q2577" s="153">
        <v>28726.729166666668</v>
      </c>
      <c r="R2577" t="s">
        <v>6415</v>
      </c>
      <c r="S2577" s="215">
        <f t="shared" si="371"/>
        <v>0.53125</v>
      </c>
      <c r="T2577" s="215">
        <f t="shared" si="372"/>
        <v>0.43055555555838509</v>
      </c>
      <c r="U2577">
        <f t="shared" si="373"/>
        <v>6.375</v>
      </c>
      <c r="V2577"/>
      <c r="W2577">
        <v>0</v>
      </c>
      <c r="X2577" t="s">
        <v>6416</v>
      </c>
    </row>
    <row r="2578" spans="1:24" s="29" customFormat="1">
      <c r="A2578" t="s">
        <v>38</v>
      </c>
      <c r="B2578" t="s">
        <v>6422</v>
      </c>
      <c r="C2578" t="s">
        <v>218</v>
      </c>
      <c r="D2578" t="s">
        <v>214</v>
      </c>
      <c r="E2578" t="s">
        <v>219</v>
      </c>
      <c r="F2578" t="s">
        <v>195</v>
      </c>
      <c r="G2578" t="s">
        <v>166</v>
      </c>
      <c r="H2578" t="s">
        <v>216</v>
      </c>
      <c r="I2578">
        <v>36.416666666666664</v>
      </c>
      <c r="J2578">
        <v>-33.666666666666664</v>
      </c>
      <c r="K2578">
        <f t="shared" si="375"/>
        <v>25</v>
      </c>
      <c r="L2578">
        <f t="shared" ref="L2578:L2641" si="376">YEAR(N2578)</f>
        <v>1978</v>
      </c>
      <c r="M2578" t="s">
        <v>6423</v>
      </c>
      <c r="N2578" s="153">
        <v>28725.469444444443</v>
      </c>
      <c r="O2578" s="153">
        <v>28725.519444444446</v>
      </c>
      <c r="P2578" s="153">
        <v>28725.840277777777</v>
      </c>
      <c r="Q2578" s="153">
        <v>28725.888888888891</v>
      </c>
      <c r="R2578" t="s">
        <v>6415</v>
      </c>
      <c r="S2578" s="215">
        <f t="shared" si="371"/>
        <v>0.32083333333139308</v>
      </c>
      <c r="T2578" s="215">
        <f t="shared" si="372"/>
        <v>0.41944444444743567</v>
      </c>
      <c r="U2578">
        <f t="shared" si="373"/>
        <v>3.8499999999767169</v>
      </c>
      <c r="V2578"/>
      <c r="W2578">
        <v>0</v>
      </c>
      <c r="X2578" t="s">
        <v>6416</v>
      </c>
    </row>
    <row r="2579" spans="1:24" s="29" customFormat="1">
      <c r="A2579" t="s">
        <v>38</v>
      </c>
      <c r="B2579" t="s">
        <v>6424</v>
      </c>
      <c r="C2579" t="s">
        <v>218</v>
      </c>
      <c r="D2579" t="s">
        <v>214</v>
      </c>
      <c r="E2579" t="s">
        <v>219</v>
      </c>
      <c r="F2579" t="s">
        <v>195</v>
      </c>
      <c r="G2579" t="s">
        <v>166</v>
      </c>
      <c r="H2579" t="s">
        <v>216</v>
      </c>
      <c r="I2579">
        <v>36.466666666666669</v>
      </c>
      <c r="J2579">
        <v>-33.633333333333333</v>
      </c>
      <c r="K2579">
        <f t="shared" si="375"/>
        <v>25</v>
      </c>
      <c r="L2579">
        <f t="shared" si="376"/>
        <v>1978</v>
      </c>
      <c r="M2579" t="s">
        <v>6425</v>
      </c>
      <c r="N2579" s="153">
        <v>28724.597222222223</v>
      </c>
      <c r="O2579" s="153">
        <v>28724.683333333334</v>
      </c>
      <c r="P2579" s="153">
        <v>28724.931250000001</v>
      </c>
      <c r="Q2579" s="153">
        <v>28724.959722222222</v>
      </c>
      <c r="R2579" t="s">
        <v>6415</v>
      </c>
      <c r="S2579" s="215">
        <f t="shared" si="371"/>
        <v>0.24791666666715173</v>
      </c>
      <c r="T2579" s="215">
        <f t="shared" si="372"/>
        <v>0.3624999999992724</v>
      </c>
      <c r="U2579">
        <f t="shared" si="373"/>
        <v>2.9750000000058208</v>
      </c>
      <c r="V2579"/>
      <c r="W2579">
        <v>0</v>
      </c>
      <c r="X2579" t="s">
        <v>6416</v>
      </c>
    </row>
    <row r="2580" spans="1:24" s="29" customFormat="1">
      <c r="A2580" t="s">
        <v>38</v>
      </c>
      <c r="B2580" t="s">
        <v>6426</v>
      </c>
      <c r="C2580" t="s">
        <v>218</v>
      </c>
      <c r="D2580" t="s">
        <v>214</v>
      </c>
      <c r="E2580" t="s">
        <v>219</v>
      </c>
      <c r="F2580" t="s">
        <v>195</v>
      </c>
      <c r="G2580" t="s">
        <v>166</v>
      </c>
      <c r="H2580" t="s">
        <v>216</v>
      </c>
      <c r="I2580">
        <v>36.43333333333333</v>
      </c>
      <c r="J2580">
        <v>-33.666666666666664</v>
      </c>
      <c r="K2580">
        <f t="shared" si="375"/>
        <v>25</v>
      </c>
      <c r="L2580">
        <f t="shared" si="376"/>
        <v>1978</v>
      </c>
      <c r="M2580" t="s">
        <v>6427</v>
      </c>
      <c r="N2580" s="153">
        <v>28723.65902777778</v>
      </c>
      <c r="O2580" s="153">
        <v>28723.695138888888</v>
      </c>
      <c r="P2580" s="153">
        <v>28723.995833333334</v>
      </c>
      <c r="Q2580" s="153">
        <v>28724.041666666668</v>
      </c>
      <c r="R2580" t="s">
        <v>6415</v>
      </c>
      <c r="S2580" s="215">
        <f t="shared" si="371"/>
        <v>0.30069444444598048</v>
      </c>
      <c r="T2580" s="215">
        <f t="shared" si="372"/>
        <v>0.38263888888832298</v>
      </c>
      <c r="U2580">
        <f t="shared" si="373"/>
        <v>3.6083333333517658</v>
      </c>
      <c r="V2580"/>
      <c r="W2580">
        <v>0</v>
      </c>
      <c r="X2580" t="s">
        <v>6428</v>
      </c>
    </row>
    <row r="2581" spans="1:24" s="29" customFormat="1">
      <c r="A2581" t="s">
        <v>38</v>
      </c>
      <c r="B2581" t="s">
        <v>6429</v>
      </c>
      <c r="C2581" t="s">
        <v>218</v>
      </c>
      <c r="D2581" t="s">
        <v>214</v>
      </c>
      <c r="E2581" t="s">
        <v>219</v>
      </c>
      <c r="F2581" t="s">
        <v>195</v>
      </c>
      <c r="G2581" t="s">
        <v>166</v>
      </c>
      <c r="H2581" t="s">
        <v>216</v>
      </c>
      <c r="I2581">
        <v>36.716666666666669</v>
      </c>
      <c r="J2581">
        <v>-33.283333333333331</v>
      </c>
      <c r="K2581">
        <f t="shared" si="375"/>
        <v>25</v>
      </c>
      <c r="L2581">
        <f t="shared" si="376"/>
        <v>1978</v>
      </c>
      <c r="M2581" t="s">
        <v>6430</v>
      </c>
      <c r="N2581" s="153">
        <v>28722.595833333333</v>
      </c>
      <c r="O2581" s="153">
        <v>28722.65625</v>
      </c>
      <c r="P2581" s="153">
        <v>28722.917361111111</v>
      </c>
      <c r="Q2581" s="153">
        <v>28722.972222222223</v>
      </c>
      <c r="R2581" t="s">
        <v>6419</v>
      </c>
      <c r="S2581" s="215">
        <f t="shared" si="371"/>
        <v>0.26111111111094942</v>
      </c>
      <c r="T2581" s="215">
        <f t="shared" si="372"/>
        <v>0.37638888888977817</v>
      </c>
      <c r="U2581">
        <f t="shared" si="373"/>
        <v>3.1333333333313931</v>
      </c>
      <c r="V2581"/>
      <c r="W2581">
        <v>0</v>
      </c>
      <c r="X2581" t="s">
        <v>6416</v>
      </c>
    </row>
    <row r="2582" spans="1:24" s="29" customFormat="1">
      <c r="A2582" t="s">
        <v>38</v>
      </c>
      <c r="B2582" t="s">
        <v>6431</v>
      </c>
      <c r="C2582" t="s">
        <v>218</v>
      </c>
      <c r="D2582" t="s">
        <v>214</v>
      </c>
      <c r="E2582" t="s">
        <v>219</v>
      </c>
      <c r="F2582" t="s">
        <v>195</v>
      </c>
      <c r="G2582" t="s">
        <v>166</v>
      </c>
      <c r="H2582" t="s">
        <v>216</v>
      </c>
      <c r="I2582">
        <v>36.716666666666669</v>
      </c>
      <c r="J2582">
        <v>-33.299999999999997</v>
      </c>
      <c r="K2582">
        <f t="shared" si="375"/>
        <v>25</v>
      </c>
      <c r="L2582">
        <f t="shared" si="376"/>
        <v>1978</v>
      </c>
      <c r="M2582" t="s">
        <v>6432</v>
      </c>
      <c r="N2582" s="153">
        <v>28721.69027777778</v>
      </c>
      <c r="O2582" s="153">
        <v>28721.758333333335</v>
      </c>
      <c r="P2582" s="153">
        <v>28722.03125</v>
      </c>
      <c r="Q2582" s="153">
        <v>28722.077083333334</v>
      </c>
      <c r="R2582" t="s">
        <v>6419</v>
      </c>
      <c r="S2582" s="215">
        <f t="shared" si="371"/>
        <v>0.27291666666496894</v>
      </c>
      <c r="T2582" s="215">
        <f t="shared" si="372"/>
        <v>0.38680555555401952</v>
      </c>
      <c r="U2582">
        <f t="shared" si="373"/>
        <v>3.2749999999796273</v>
      </c>
      <c r="V2582"/>
      <c r="W2582">
        <v>0</v>
      </c>
      <c r="X2582" t="s">
        <v>6433</v>
      </c>
    </row>
    <row r="2583" spans="1:24" s="29" customFormat="1">
      <c r="A2583" t="s">
        <v>38</v>
      </c>
      <c r="B2583" t="s">
        <v>6434</v>
      </c>
      <c r="C2583" t="s">
        <v>218</v>
      </c>
      <c r="D2583" t="s">
        <v>214</v>
      </c>
      <c r="E2583" t="s">
        <v>219</v>
      </c>
      <c r="F2583" t="s">
        <v>195</v>
      </c>
      <c r="G2583" t="s">
        <v>166</v>
      </c>
      <c r="H2583" t="s">
        <v>216</v>
      </c>
      <c r="I2583">
        <v>36.783333333333331</v>
      </c>
      <c r="J2583">
        <v>-33.266666666666666</v>
      </c>
      <c r="K2583">
        <f t="shared" si="375"/>
        <v>25</v>
      </c>
      <c r="L2583">
        <f t="shared" si="376"/>
        <v>1978</v>
      </c>
      <c r="M2583" t="s">
        <v>6435</v>
      </c>
      <c r="N2583" s="153">
        <v>28720.290277777778</v>
      </c>
      <c r="O2583" s="153">
        <v>28720.363194444446</v>
      </c>
      <c r="P2583" s="153">
        <v>28720.647222222222</v>
      </c>
      <c r="Q2583" s="153">
        <v>28720.708333333332</v>
      </c>
      <c r="R2583" t="s">
        <v>6419</v>
      </c>
      <c r="S2583" s="215">
        <f t="shared" si="371"/>
        <v>0.28402777777591837</v>
      </c>
      <c r="T2583" s="215">
        <f t="shared" si="372"/>
        <v>0.41805555555401952</v>
      </c>
      <c r="U2583">
        <f t="shared" si="373"/>
        <v>3.4083333333110204</v>
      </c>
      <c r="V2583"/>
      <c r="W2583">
        <v>0</v>
      </c>
      <c r="X2583" t="s">
        <v>6416</v>
      </c>
    </row>
    <row r="2584" spans="1:24" s="29" customFormat="1">
      <c r="A2584" t="s">
        <v>38</v>
      </c>
      <c r="B2584" t="s">
        <v>6436</v>
      </c>
      <c r="C2584" t="s">
        <v>218</v>
      </c>
      <c r="D2584" t="s">
        <v>214</v>
      </c>
      <c r="E2584" t="s">
        <v>219</v>
      </c>
      <c r="F2584" t="s">
        <v>195</v>
      </c>
      <c r="G2584" t="s">
        <v>166</v>
      </c>
      <c r="H2584" t="s">
        <v>216</v>
      </c>
      <c r="I2584">
        <v>36.766666666666666</v>
      </c>
      <c r="J2584">
        <v>-33.25</v>
      </c>
      <c r="K2584">
        <f t="shared" si="375"/>
        <v>25</v>
      </c>
      <c r="L2584">
        <f t="shared" si="376"/>
        <v>1978</v>
      </c>
      <c r="M2584" t="s">
        <v>6437</v>
      </c>
      <c r="N2584" s="153">
        <v>28719.293055555554</v>
      </c>
      <c r="O2584" s="153">
        <v>28719.5625</v>
      </c>
      <c r="P2584" s="153">
        <v>28719.625</v>
      </c>
      <c r="Q2584" s="153">
        <v>28719.6875</v>
      </c>
      <c r="R2584" t="s">
        <v>6419</v>
      </c>
      <c r="S2584" s="215">
        <f t="shared" si="371"/>
        <v>6.25E-2</v>
      </c>
      <c r="T2584" s="215">
        <f t="shared" si="372"/>
        <v>0.39444444444598048</v>
      </c>
      <c r="U2584">
        <f t="shared" si="373"/>
        <v>0.75</v>
      </c>
      <c r="V2584"/>
      <c r="W2584">
        <v>0</v>
      </c>
      <c r="X2584" t="s">
        <v>6438</v>
      </c>
    </row>
    <row r="2585" spans="1:24" s="29" customFormat="1">
      <c r="A2585" t="s">
        <v>38</v>
      </c>
      <c r="B2585" t="s">
        <v>6439</v>
      </c>
      <c r="C2585" t="s">
        <v>218</v>
      </c>
      <c r="D2585" t="s">
        <v>214</v>
      </c>
      <c r="E2585" t="s">
        <v>219</v>
      </c>
      <c r="F2585" t="s">
        <v>195</v>
      </c>
      <c r="G2585" t="s">
        <v>166</v>
      </c>
      <c r="H2585" t="s">
        <v>216</v>
      </c>
      <c r="I2585">
        <v>36.75</v>
      </c>
      <c r="J2585">
        <v>-33.266666666666666</v>
      </c>
      <c r="K2585">
        <f t="shared" si="375"/>
        <v>25</v>
      </c>
      <c r="L2585">
        <f t="shared" si="376"/>
        <v>1978</v>
      </c>
      <c r="M2585" t="s">
        <v>6440</v>
      </c>
      <c r="N2585" s="153">
        <v>28718.304166666665</v>
      </c>
      <c r="O2585" s="153">
        <v>28718.336805555555</v>
      </c>
      <c r="P2585" s="153">
        <v>28718.625</v>
      </c>
      <c r="Q2585" s="153">
        <v>28718.684027777777</v>
      </c>
      <c r="R2585" t="s">
        <v>6419</v>
      </c>
      <c r="S2585" s="215">
        <f t="shared" si="371"/>
        <v>0.28819444444525288</v>
      </c>
      <c r="T2585" s="215">
        <f t="shared" si="372"/>
        <v>0.37986111111240461</v>
      </c>
      <c r="U2585">
        <f t="shared" si="373"/>
        <v>3.4583333333430346</v>
      </c>
      <c r="V2585"/>
      <c r="W2585">
        <v>0</v>
      </c>
      <c r="X2585" t="s">
        <v>6416</v>
      </c>
    </row>
    <row r="2586" spans="1:24" s="29" customFormat="1">
      <c r="A2586" t="s">
        <v>38</v>
      </c>
      <c r="B2586" t="s">
        <v>6441</v>
      </c>
      <c r="C2586" t="s">
        <v>218</v>
      </c>
      <c r="D2586" t="s">
        <v>214</v>
      </c>
      <c r="E2586" t="s">
        <v>219</v>
      </c>
      <c r="F2586" t="s">
        <v>195</v>
      </c>
      <c r="G2586" t="s">
        <v>166</v>
      </c>
      <c r="H2586" t="s">
        <v>216</v>
      </c>
      <c r="I2586">
        <v>36.716666666666669</v>
      </c>
      <c r="J2586">
        <v>-33.25</v>
      </c>
      <c r="K2586">
        <f t="shared" si="375"/>
        <v>25</v>
      </c>
      <c r="L2586">
        <f t="shared" si="376"/>
        <v>1978</v>
      </c>
      <c r="M2586" t="s">
        <v>6442</v>
      </c>
      <c r="N2586" s="153">
        <v>28717.463888888888</v>
      </c>
      <c r="O2586" s="153">
        <v>28717.526388888888</v>
      </c>
      <c r="P2586" s="153">
        <v>28717.802083333332</v>
      </c>
      <c r="Q2586" s="153">
        <v>28717.868055555555</v>
      </c>
      <c r="R2586" t="s">
        <v>6419</v>
      </c>
      <c r="S2586" s="215">
        <f t="shared" si="371"/>
        <v>0.27569444444452529</v>
      </c>
      <c r="T2586" s="215">
        <f t="shared" si="372"/>
        <v>0.40416666666715173</v>
      </c>
      <c r="U2586">
        <f t="shared" si="373"/>
        <v>3.3083333333343035</v>
      </c>
      <c r="V2586"/>
      <c r="W2586">
        <v>0</v>
      </c>
      <c r="X2586" t="s">
        <v>6416</v>
      </c>
    </row>
    <row r="2587" spans="1:24" s="29" customFormat="1">
      <c r="A2587" t="s">
        <v>38</v>
      </c>
      <c r="B2587" t="s">
        <v>6443</v>
      </c>
      <c r="C2587" t="s">
        <v>218</v>
      </c>
      <c r="D2587" t="s">
        <v>214</v>
      </c>
      <c r="E2587" t="s">
        <v>219</v>
      </c>
      <c r="F2587" t="s">
        <v>195</v>
      </c>
      <c r="G2587" t="s">
        <v>166</v>
      </c>
      <c r="H2587" t="s">
        <v>216</v>
      </c>
      <c r="I2587">
        <v>36.466666666666669</v>
      </c>
      <c r="J2587">
        <v>-33.666666666666664</v>
      </c>
      <c r="K2587">
        <f t="shared" si="375"/>
        <v>25</v>
      </c>
      <c r="L2587">
        <f t="shared" si="376"/>
        <v>1978</v>
      </c>
      <c r="M2587" t="s">
        <v>6444</v>
      </c>
      <c r="N2587" s="153">
        <v>28716.960416666665</v>
      </c>
      <c r="O2587" s="153">
        <v>28716.99722222222</v>
      </c>
      <c r="P2587" s="153">
        <v>28717.174999999999</v>
      </c>
      <c r="Q2587" s="153">
        <v>28717.22013888889</v>
      </c>
      <c r="R2587" t="s">
        <v>6415</v>
      </c>
      <c r="S2587" s="215">
        <f t="shared" si="371"/>
        <v>0.17777777777882875</v>
      </c>
      <c r="T2587" s="215">
        <f t="shared" si="372"/>
        <v>0.25972222222480923</v>
      </c>
      <c r="U2587">
        <f t="shared" si="373"/>
        <v>2.133333333345945</v>
      </c>
      <c r="V2587"/>
      <c r="W2587">
        <v>0</v>
      </c>
      <c r="X2587" t="s">
        <v>6445</v>
      </c>
    </row>
    <row r="2588" spans="1:24" s="29" customFormat="1">
      <c r="A2588" t="s">
        <v>38</v>
      </c>
      <c r="B2588" t="s">
        <v>6446</v>
      </c>
      <c r="C2588" t="s">
        <v>218</v>
      </c>
      <c r="D2588" t="s">
        <v>214</v>
      </c>
      <c r="E2588" t="s">
        <v>219</v>
      </c>
      <c r="F2588" t="s">
        <v>195</v>
      </c>
      <c r="G2588" t="s">
        <v>166</v>
      </c>
      <c r="H2588" t="s">
        <v>216</v>
      </c>
      <c r="I2588">
        <v>36.466666666666669</v>
      </c>
      <c r="J2588">
        <v>-33.666666666666664</v>
      </c>
      <c r="K2588">
        <f t="shared" si="375"/>
        <v>25</v>
      </c>
      <c r="L2588">
        <f t="shared" si="376"/>
        <v>1978</v>
      </c>
      <c r="M2588" t="s">
        <v>6447</v>
      </c>
      <c r="N2588" s="153">
        <v>28716.461111111112</v>
      </c>
      <c r="O2588" s="153">
        <v>28716.530555555557</v>
      </c>
      <c r="P2588" s="153">
        <v>28716.791666666668</v>
      </c>
      <c r="Q2588" s="153">
        <v>28716.847222222223</v>
      </c>
      <c r="R2588" t="s">
        <v>6415</v>
      </c>
      <c r="S2588" s="215">
        <f t="shared" si="371"/>
        <v>0.26111111111094942</v>
      </c>
      <c r="T2588" s="215">
        <f t="shared" si="372"/>
        <v>0.38611111111094942</v>
      </c>
      <c r="U2588">
        <f t="shared" si="373"/>
        <v>3.1333333333313931</v>
      </c>
      <c r="V2588"/>
      <c r="W2588">
        <v>0</v>
      </c>
      <c r="X2588" t="s">
        <v>6416</v>
      </c>
    </row>
    <row r="2589" spans="1:24" s="29" customFormat="1">
      <c r="A2589" t="s">
        <v>38</v>
      </c>
      <c r="B2589" t="s">
        <v>6448</v>
      </c>
      <c r="C2589" t="s">
        <v>218</v>
      </c>
      <c r="D2589" t="s">
        <v>214</v>
      </c>
      <c r="E2589" t="s">
        <v>219</v>
      </c>
      <c r="F2589" t="s">
        <v>195</v>
      </c>
      <c r="G2589" t="s">
        <v>166</v>
      </c>
      <c r="H2589" t="s">
        <v>216</v>
      </c>
      <c r="I2589">
        <v>36.799999999999997</v>
      </c>
      <c r="J2589">
        <v>-33.25</v>
      </c>
      <c r="K2589">
        <f t="shared" si="375"/>
        <v>25</v>
      </c>
      <c r="L2589">
        <f t="shared" si="376"/>
        <v>1978</v>
      </c>
      <c r="M2589" t="s">
        <v>6449</v>
      </c>
      <c r="N2589" s="153">
        <v>28715.479166666668</v>
      </c>
      <c r="O2589" s="153">
        <v>28715.514583333334</v>
      </c>
      <c r="P2589" s="153">
        <v>28715.813194444443</v>
      </c>
      <c r="Q2589" s="153">
        <v>28715.875694444443</v>
      </c>
      <c r="R2589" t="s">
        <v>6419</v>
      </c>
      <c r="S2589" s="215">
        <f t="shared" si="371"/>
        <v>0.29861111110949423</v>
      </c>
      <c r="T2589" s="215">
        <f t="shared" si="372"/>
        <v>0.39652777777519077</v>
      </c>
      <c r="U2589">
        <f t="shared" si="373"/>
        <v>3.5833333333139308</v>
      </c>
      <c r="V2589"/>
      <c r="W2589">
        <v>0</v>
      </c>
      <c r="X2589" t="s">
        <v>6416</v>
      </c>
    </row>
    <row r="2590" spans="1:24" s="29" customFormat="1">
      <c r="A2590" t="s">
        <v>38</v>
      </c>
      <c r="B2590" t="s">
        <v>6450</v>
      </c>
      <c r="C2590" t="s">
        <v>213</v>
      </c>
      <c r="D2590" t="s">
        <v>214</v>
      </c>
      <c r="E2590" t="s">
        <v>215</v>
      </c>
      <c r="F2590" t="s">
        <v>195</v>
      </c>
      <c r="G2590" t="s">
        <v>166</v>
      </c>
      <c r="H2590" t="s">
        <v>216</v>
      </c>
      <c r="I2590">
        <v>36.43333333333333</v>
      </c>
      <c r="J2590">
        <v>-33.666666666666664</v>
      </c>
      <c r="K2590">
        <f t="shared" si="375"/>
        <v>25</v>
      </c>
      <c r="L2590">
        <f t="shared" si="376"/>
        <v>1978</v>
      </c>
      <c r="M2590" t="s">
        <v>6451</v>
      </c>
      <c r="N2590" s="153">
        <v>28708.170833333334</v>
      </c>
      <c r="O2590" s="153">
        <v>28708.207638888889</v>
      </c>
      <c r="P2590" s="153">
        <v>28708.451388888891</v>
      </c>
      <c r="Q2590" s="153">
        <v>28708.520833333332</v>
      </c>
      <c r="R2590" t="s">
        <v>6415</v>
      </c>
      <c r="S2590" s="215">
        <f t="shared" si="371"/>
        <v>0.24375000000145519</v>
      </c>
      <c r="T2590" s="215">
        <f t="shared" si="372"/>
        <v>0.34999999999854481</v>
      </c>
      <c r="U2590">
        <f t="shared" si="373"/>
        <v>2.9250000000174623</v>
      </c>
      <c r="V2590"/>
      <c r="W2590">
        <v>0</v>
      </c>
      <c r="X2590" t="s">
        <v>6452</v>
      </c>
    </row>
    <row r="2591" spans="1:24" s="29" customFormat="1">
      <c r="A2591" t="s">
        <v>38</v>
      </c>
      <c r="B2591" t="s">
        <v>6453</v>
      </c>
      <c r="C2591" t="s">
        <v>213</v>
      </c>
      <c r="D2591" t="s">
        <v>214</v>
      </c>
      <c r="E2591" t="s">
        <v>215</v>
      </c>
      <c r="F2591" t="s">
        <v>195</v>
      </c>
      <c r="G2591" t="s">
        <v>166</v>
      </c>
      <c r="H2591" t="s">
        <v>216</v>
      </c>
      <c r="I2591">
        <v>36.43333333333333</v>
      </c>
      <c r="J2591">
        <v>-33.666666666666664</v>
      </c>
      <c r="K2591">
        <f t="shared" si="375"/>
        <v>25</v>
      </c>
      <c r="L2591">
        <f t="shared" si="376"/>
        <v>1978</v>
      </c>
      <c r="M2591" t="s">
        <v>6454</v>
      </c>
      <c r="N2591" s="153">
        <v>28707.701388888891</v>
      </c>
      <c r="O2591" s="153">
        <v>28707.723611111112</v>
      </c>
      <c r="P2591" s="153">
        <v>28708.03125</v>
      </c>
      <c r="Q2591" s="153">
        <v>28708.09236111111</v>
      </c>
      <c r="R2591" t="s">
        <v>6415</v>
      </c>
      <c r="S2591" s="215">
        <f t="shared" ref="S2591:S2654" si="377">(P2591 - O2591)</f>
        <v>0.30763888888759539</v>
      </c>
      <c r="T2591" s="215">
        <f t="shared" ref="T2591:T2654" si="378">(Q2591 - N2591)</f>
        <v>0.39097222221971606</v>
      </c>
      <c r="U2591">
        <f t="shared" si="373"/>
        <v>3.6916666666511446</v>
      </c>
      <c r="V2591"/>
      <c r="W2591">
        <v>0</v>
      </c>
      <c r="X2591" t="s">
        <v>6455</v>
      </c>
    </row>
    <row r="2592" spans="1:24" s="29" customFormat="1">
      <c r="A2592" t="s">
        <v>38</v>
      </c>
      <c r="B2592" t="s">
        <v>6456</v>
      </c>
      <c r="C2592" t="s">
        <v>213</v>
      </c>
      <c r="D2592" t="s">
        <v>214</v>
      </c>
      <c r="E2592" t="s">
        <v>215</v>
      </c>
      <c r="F2592" t="s">
        <v>195</v>
      </c>
      <c r="G2592" t="s">
        <v>166</v>
      </c>
      <c r="H2592" t="s">
        <v>216</v>
      </c>
      <c r="I2592">
        <v>36.43333333333333</v>
      </c>
      <c r="J2592">
        <v>-33.666666666666664</v>
      </c>
      <c r="K2592">
        <f t="shared" si="375"/>
        <v>25</v>
      </c>
      <c r="L2592">
        <f t="shared" si="376"/>
        <v>1978</v>
      </c>
      <c r="M2592" t="s">
        <v>6457</v>
      </c>
      <c r="N2592" s="153">
        <v>28707.145833333332</v>
      </c>
      <c r="O2592" s="153">
        <v>28707.172222222223</v>
      </c>
      <c r="P2592" s="153">
        <v>28707.479166666668</v>
      </c>
      <c r="Q2592" s="153">
        <v>28707.534722222223</v>
      </c>
      <c r="R2592" t="s">
        <v>6415</v>
      </c>
      <c r="S2592" s="215">
        <f t="shared" si="377"/>
        <v>0.30694444444452529</v>
      </c>
      <c r="T2592" s="215">
        <f t="shared" si="378"/>
        <v>0.38888888889050577</v>
      </c>
      <c r="U2592">
        <f t="shared" si="373"/>
        <v>3.6833333333343035</v>
      </c>
      <c r="V2592"/>
      <c r="W2592">
        <v>0</v>
      </c>
      <c r="X2592" t="s">
        <v>6416</v>
      </c>
    </row>
    <row r="2593" spans="1:24" s="29" customFormat="1">
      <c r="A2593" t="s">
        <v>38</v>
      </c>
      <c r="B2593" t="s">
        <v>6458</v>
      </c>
      <c r="C2593" t="s">
        <v>213</v>
      </c>
      <c r="D2593" t="s">
        <v>214</v>
      </c>
      <c r="E2593" t="s">
        <v>215</v>
      </c>
      <c r="F2593" t="s">
        <v>195</v>
      </c>
      <c r="G2593" t="s">
        <v>166</v>
      </c>
      <c r="H2593" t="s">
        <v>216</v>
      </c>
      <c r="I2593">
        <v>36.43333333333333</v>
      </c>
      <c r="J2593">
        <v>-33.666666666666664</v>
      </c>
      <c r="K2593">
        <f t="shared" si="375"/>
        <v>25</v>
      </c>
      <c r="L2593">
        <f t="shared" si="376"/>
        <v>1978</v>
      </c>
      <c r="M2593" t="s">
        <v>6459</v>
      </c>
      <c r="N2593" s="153">
        <v>28706.739583333332</v>
      </c>
      <c r="O2593" s="153">
        <v>28706.772222222222</v>
      </c>
      <c r="P2593" s="153">
        <v>28707.052777777779</v>
      </c>
      <c r="Q2593" s="153">
        <v>28707.1</v>
      </c>
      <c r="R2593" t="s">
        <v>6415</v>
      </c>
      <c r="S2593" s="215">
        <f t="shared" si="377"/>
        <v>0.2805555555569299</v>
      </c>
      <c r="T2593" s="215">
        <f t="shared" si="378"/>
        <v>0.36041666666642413</v>
      </c>
      <c r="U2593">
        <f t="shared" si="373"/>
        <v>3.3666666666831588</v>
      </c>
      <c r="V2593"/>
      <c r="W2593">
        <v>0</v>
      </c>
      <c r="X2593" t="s">
        <v>6416</v>
      </c>
    </row>
    <row r="2594" spans="1:24" s="29" customFormat="1">
      <c r="A2594" t="s">
        <v>38</v>
      </c>
      <c r="B2594" t="s">
        <v>6460</v>
      </c>
      <c r="C2594" t="s">
        <v>213</v>
      </c>
      <c r="D2594" t="s">
        <v>214</v>
      </c>
      <c r="E2594" t="s">
        <v>215</v>
      </c>
      <c r="F2594" t="s">
        <v>195</v>
      </c>
      <c r="G2594" t="s">
        <v>166</v>
      </c>
      <c r="H2594" t="s">
        <v>216</v>
      </c>
      <c r="I2594">
        <v>36.43333333333333</v>
      </c>
      <c r="J2594">
        <v>-33.666666666666664</v>
      </c>
      <c r="K2594">
        <f t="shared" si="375"/>
        <v>25</v>
      </c>
      <c r="L2594">
        <f t="shared" si="376"/>
        <v>1978</v>
      </c>
      <c r="M2594" t="s">
        <v>6461</v>
      </c>
      <c r="N2594" s="153">
        <v>28706.181944444445</v>
      </c>
      <c r="O2594" s="153">
        <v>28706.225694444445</v>
      </c>
      <c r="P2594" s="153">
        <v>28706.53125</v>
      </c>
      <c r="Q2594" s="153">
        <v>28706.583333333332</v>
      </c>
      <c r="R2594" t="s">
        <v>6415</v>
      </c>
      <c r="S2594" s="215">
        <f t="shared" si="377"/>
        <v>0.30555555555474712</v>
      </c>
      <c r="T2594" s="215">
        <f t="shared" si="378"/>
        <v>0.40138888888759539</v>
      </c>
      <c r="U2594">
        <f t="shared" ref="U2594:U2637" si="379">((VALUE(S2594)) * 24) * 0.5</f>
        <v>3.6666666666569654</v>
      </c>
      <c r="V2594"/>
      <c r="W2594">
        <v>0</v>
      </c>
      <c r="X2594" t="s">
        <v>6416</v>
      </c>
    </row>
    <row r="2595" spans="1:24" s="29" customFormat="1">
      <c r="A2595" t="s">
        <v>38</v>
      </c>
      <c r="B2595" t="s">
        <v>6462</v>
      </c>
      <c r="C2595" t="s">
        <v>213</v>
      </c>
      <c r="D2595" t="s">
        <v>214</v>
      </c>
      <c r="E2595" t="s">
        <v>215</v>
      </c>
      <c r="F2595" t="s">
        <v>195</v>
      </c>
      <c r="G2595" t="s">
        <v>166</v>
      </c>
      <c r="H2595" t="s">
        <v>216</v>
      </c>
      <c r="I2595">
        <v>36.43333333333333</v>
      </c>
      <c r="J2595">
        <v>-33.666666666666664</v>
      </c>
      <c r="K2595">
        <f t="shared" si="375"/>
        <v>25</v>
      </c>
      <c r="L2595">
        <f t="shared" si="376"/>
        <v>1978</v>
      </c>
      <c r="M2595" t="s">
        <v>6463</v>
      </c>
      <c r="N2595" s="153">
        <v>28705.1875</v>
      </c>
      <c r="O2595" s="153">
        <v>28705.243750000001</v>
      </c>
      <c r="P2595" s="153">
        <v>28705.583333333332</v>
      </c>
      <c r="Q2595" s="153">
        <v>28705.643749999999</v>
      </c>
      <c r="R2595" t="s">
        <v>6415</v>
      </c>
      <c r="S2595" s="215">
        <f t="shared" si="377"/>
        <v>0.33958333333066548</v>
      </c>
      <c r="T2595" s="215">
        <f t="shared" si="378"/>
        <v>0.4562499999992724</v>
      </c>
      <c r="U2595">
        <f t="shared" si="379"/>
        <v>4.0749999999679858</v>
      </c>
      <c r="V2595"/>
      <c r="W2595">
        <v>0</v>
      </c>
      <c r="X2595" t="s">
        <v>6416</v>
      </c>
    </row>
    <row r="2596" spans="1:24" s="29" customFormat="1">
      <c r="A2596" t="s">
        <v>38</v>
      </c>
      <c r="B2596" t="s">
        <v>6464</v>
      </c>
      <c r="C2596" t="s">
        <v>213</v>
      </c>
      <c r="D2596" t="s">
        <v>214</v>
      </c>
      <c r="E2596" t="s">
        <v>215</v>
      </c>
      <c r="F2596" t="s">
        <v>195</v>
      </c>
      <c r="G2596" t="s">
        <v>166</v>
      </c>
      <c r="H2596" t="s">
        <v>216</v>
      </c>
      <c r="I2596">
        <v>36.43333333333333</v>
      </c>
      <c r="J2596">
        <v>-33.666666666666664</v>
      </c>
      <c r="K2596">
        <f t="shared" si="375"/>
        <v>25</v>
      </c>
      <c r="L2596">
        <f t="shared" si="376"/>
        <v>1978</v>
      </c>
      <c r="M2596" t="s">
        <v>6465</v>
      </c>
      <c r="N2596" s="153">
        <v>28703.541666666668</v>
      </c>
      <c r="O2596" s="153">
        <v>28703.700694444444</v>
      </c>
      <c r="P2596" s="153">
        <v>28703.822916666668</v>
      </c>
      <c r="Q2596" s="153">
        <v>28703.868055555555</v>
      </c>
      <c r="R2596" t="s">
        <v>6415</v>
      </c>
      <c r="S2596" s="215">
        <f t="shared" si="377"/>
        <v>0.12222222222408163</v>
      </c>
      <c r="T2596" s="215">
        <f t="shared" si="378"/>
        <v>0.32638888888686779</v>
      </c>
      <c r="U2596">
        <f t="shared" si="379"/>
        <v>1.4666666666889796</v>
      </c>
      <c r="V2596"/>
      <c r="W2596">
        <v>0</v>
      </c>
      <c r="X2596" t="s">
        <v>6416</v>
      </c>
    </row>
    <row r="2597" spans="1:24" s="29" customFormat="1">
      <c r="A2597" t="s">
        <v>38</v>
      </c>
      <c r="B2597" t="s">
        <v>6466</v>
      </c>
      <c r="C2597" t="s">
        <v>210</v>
      </c>
      <c r="D2597" t="s">
        <v>182</v>
      </c>
      <c r="E2597" t="s">
        <v>211</v>
      </c>
      <c r="F2597" t="s">
        <v>195</v>
      </c>
      <c r="G2597" t="s">
        <v>206</v>
      </c>
      <c r="H2597" t="s">
        <v>207</v>
      </c>
      <c r="I2597">
        <v>0.78333333333333333</v>
      </c>
      <c r="J2597">
        <v>-86.15</v>
      </c>
      <c r="K2597">
        <f t="shared" si="375"/>
        <v>16</v>
      </c>
      <c r="L2597">
        <f t="shared" si="376"/>
        <v>1977</v>
      </c>
      <c r="M2597" t="s">
        <v>6467</v>
      </c>
      <c r="N2597" s="153">
        <v>28205.347222222223</v>
      </c>
      <c r="O2597" s="153">
        <v>28205.379166666666</v>
      </c>
      <c r="P2597" s="153">
        <v>28205.564583333333</v>
      </c>
      <c r="Q2597" s="153">
        <v>28205.586805555555</v>
      </c>
      <c r="R2597" t="s">
        <v>6468</v>
      </c>
      <c r="S2597" s="215">
        <f t="shared" si="377"/>
        <v>0.18541666666715173</v>
      </c>
      <c r="T2597" s="215">
        <f t="shared" si="378"/>
        <v>0.23958333333212067</v>
      </c>
      <c r="U2597">
        <f t="shared" si="379"/>
        <v>2.2250000000058208</v>
      </c>
      <c r="V2597"/>
      <c r="W2597">
        <v>0</v>
      </c>
      <c r="X2597" t="s">
        <v>6469</v>
      </c>
    </row>
    <row r="2598" spans="1:24" s="29" customFormat="1">
      <c r="A2598" t="s">
        <v>38</v>
      </c>
      <c r="B2598" t="s">
        <v>6470</v>
      </c>
      <c r="C2598" t="s">
        <v>210</v>
      </c>
      <c r="D2598" t="s">
        <v>182</v>
      </c>
      <c r="E2598" t="s">
        <v>211</v>
      </c>
      <c r="F2598" t="s">
        <v>195</v>
      </c>
      <c r="G2598" t="s">
        <v>206</v>
      </c>
      <c r="H2598" t="s">
        <v>207</v>
      </c>
      <c r="I2598">
        <v>0.78333333333333333</v>
      </c>
      <c r="J2598">
        <v>-86.15</v>
      </c>
      <c r="K2598">
        <f t="shared" si="375"/>
        <v>16</v>
      </c>
      <c r="L2598">
        <f t="shared" si="376"/>
        <v>1977</v>
      </c>
      <c r="M2598" t="s">
        <v>6471</v>
      </c>
      <c r="N2598" s="153">
        <v>28204.554166666665</v>
      </c>
      <c r="O2598" s="153">
        <v>28204.578472222223</v>
      </c>
      <c r="P2598" s="153">
        <v>28204.578472222223</v>
      </c>
      <c r="Q2598" s="153">
        <v>28204.833333333332</v>
      </c>
      <c r="R2598" t="s">
        <v>6472</v>
      </c>
      <c r="S2598" s="215">
        <f t="shared" si="377"/>
        <v>0</v>
      </c>
      <c r="T2598" s="215">
        <f t="shared" si="378"/>
        <v>0.27916666666715173</v>
      </c>
      <c r="U2598">
        <f t="shared" si="379"/>
        <v>0</v>
      </c>
      <c r="V2598"/>
      <c r="W2598">
        <v>0</v>
      </c>
      <c r="X2598" t="s">
        <v>6469</v>
      </c>
    </row>
    <row r="2599" spans="1:24" s="29" customFormat="1">
      <c r="A2599" t="s">
        <v>38</v>
      </c>
      <c r="B2599" t="s">
        <v>6473</v>
      </c>
      <c r="C2599" t="s">
        <v>210</v>
      </c>
      <c r="D2599" t="s">
        <v>182</v>
      </c>
      <c r="E2599" t="s">
        <v>211</v>
      </c>
      <c r="F2599" t="s">
        <v>195</v>
      </c>
      <c r="G2599" t="s">
        <v>206</v>
      </c>
      <c r="H2599" t="s">
        <v>207</v>
      </c>
      <c r="I2599">
        <v>0.78333333333333333</v>
      </c>
      <c r="J2599">
        <v>-86.15</v>
      </c>
      <c r="K2599">
        <f t="shared" si="375"/>
        <v>16</v>
      </c>
      <c r="L2599">
        <f t="shared" si="376"/>
        <v>1977</v>
      </c>
      <c r="M2599" t="s">
        <v>6474</v>
      </c>
      <c r="N2599" s="153">
        <v>28203.15347222222</v>
      </c>
      <c r="O2599" s="153">
        <v>28203.202083333334</v>
      </c>
      <c r="P2599" s="153">
        <v>28203.468055555557</v>
      </c>
      <c r="Q2599" s="153">
        <v>28203.493055555555</v>
      </c>
      <c r="R2599" t="s">
        <v>6475</v>
      </c>
      <c r="S2599" s="215">
        <f t="shared" si="377"/>
        <v>0.26597222222335404</v>
      </c>
      <c r="T2599" s="215">
        <f t="shared" si="378"/>
        <v>0.33958333333430346</v>
      </c>
      <c r="U2599">
        <f t="shared" si="379"/>
        <v>3.1916666666802485</v>
      </c>
      <c r="V2599"/>
      <c r="W2599">
        <v>0</v>
      </c>
      <c r="X2599" t="s">
        <v>6476</v>
      </c>
    </row>
    <row r="2600" spans="1:24" s="29" customFormat="1">
      <c r="A2600" t="s">
        <v>38</v>
      </c>
      <c r="B2600" t="s">
        <v>6477</v>
      </c>
      <c r="C2600" t="s">
        <v>210</v>
      </c>
      <c r="D2600" t="s">
        <v>182</v>
      </c>
      <c r="E2600" t="s">
        <v>211</v>
      </c>
      <c r="F2600" t="s">
        <v>195</v>
      </c>
      <c r="G2600" t="s">
        <v>206</v>
      </c>
      <c r="H2600" t="s">
        <v>207</v>
      </c>
      <c r="I2600">
        <v>0.78333333333333333</v>
      </c>
      <c r="J2600">
        <v>-86.15</v>
      </c>
      <c r="K2600">
        <f t="shared" si="375"/>
        <v>16</v>
      </c>
      <c r="L2600">
        <f t="shared" si="376"/>
        <v>1977</v>
      </c>
      <c r="M2600" t="s">
        <v>6478</v>
      </c>
      <c r="N2600" s="153">
        <v>28199.118750000001</v>
      </c>
      <c r="O2600" s="153">
        <v>28199.160416666666</v>
      </c>
      <c r="P2600" s="153">
        <v>28199.649305555555</v>
      </c>
      <c r="Q2600" s="153">
        <v>28199.729166666668</v>
      </c>
      <c r="R2600" t="s">
        <v>6475</v>
      </c>
      <c r="S2600" s="215">
        <f t="shared" si="377"/>
        <v>0.48888888888905058</v>
      </c>
      <c r="T2600" s="215">
        <f t="shared" si="378"/>
        <v>0.61041666666642413</v>
      </c>
      <c r="U2600">
        <f t="shared" si="379"/>
        <v>5.8666666666686069</v>
      </c>
      <c r="V2600"/>
      <c r="W2600">
        <v>0</v>
      </c>
      <c r="X2600" t="s">
        <v>6476</v>
      </c>
    </row>
    <row r="2601" spans="1:24" s="29" customFormat="1">
      <c r="A2601" t="s">
        <v>38</v>
      </c>
      <c r="B2601" t="s">
        <v>6479</v>
      </c>
      <c r="C2601" t="s">
        <v>210</v>
      </c>
      <c r="D2601" t="s">
        <v>182</v>
      </c>
      <c r="E2601" t="s">
        <v>211</v>
      </c>
      <c r="F2601" t="s">
        <v>195</v>
      </c>
      <c r="G2601" t="s">
        <v>206</v>
      </c>
      <c r="H2601" t="s">
        <v>207</v>
      </c>
      <c r="I2601">
        <v>0.78333333333333333</v>
      </c>
      <c r="J2601">
        <v>-86.15</v>
      </c>
      <c r="K2601">
        <f t="shared" si="375"/>
        <v>16</v>
      </c>
      <c r="L2601">
        <f t="shared" si="376"/>
        <v>1977</v>
      </c>
      <c r="M2601" t="s">
        <v>6480</v>
      </c>
      <c r="N2601" s="153">
        <v>28198.173611111109</v>
      </c>
      <c r="O2601" s="153">
        <v>28198.204861111109</v>
      </c>
      <c r="P2601" s="153">
        <v>28198.511805555554</v>
      </c>
      <c r="Q2601" s="153">
        <v>28198.567361111112</v>
      </c>
      <c r="R2601" t="s">
        <v>6475</v>
      </c>
      <c r="S2601" s="215">
        <f t="shared" si="377"/>
        <v>0.30694444444452529</v>
      </c>
      <c r="T2601" s="215">
        <f t="shared" si="378"/>
        <v>0.39375000000291038</v>
      </c>
      <c r="U2601">
        <f t="shared" si="379"/>
        <v>3.6833333333343035</v>
      </c>
      <c r="V2601"/>
      <c r="W2601">
        <v>0</v>
      </c>
      <c r="X2601" t="s">
        <v>6476</v>
      </c>
    </row>
    <row r="2602" spans="1:24" s="29" customFormat="1">
      <c r="A2602" t="s">
        <v>38</v>
      </c>
      <c r="B2602" t="s">
        <v>6481</v>
      </c>
      <c r="C2602" t="s">
        <v>210</v>
      </c>
      <c r="D2602" t="s">
        <v>182</v>
      </c>
      <c r="E2602" t="s">
        <v>211</v>
      </c>
      <c r="F2602" t="s">
        <v>195</v>
      </c>
      <c r="G2602" t="s">
        <v>206</v>
      </c>
      <c r="H2602" t="s">
        <v>207</v>
      </c>
      <c r="I2602">
        <v>0.78333333333333333</v>
      </c>
      <c r="J2602">
        <v>-86.15</v>
      </c>
      <c r="K2602">
        <f t="shared" ref="K2602:K2633" si="380">INT(((180 + J2602)/6) + 1)</f>
        <v>16</v>
      </c>
      <c r="L2602">
        <f t="shared" si="376"/>
        <v>1977</v>
      </c>
      <c r="M2602" t="s">
        <v>6482</v>
      </c>
      <c r="N2602" s="153">
        <v>28196.704861111109</v>
      </c>
      <c r="O2602" s="153">
        <v>28196.704861111109</v>
      </c>
      <c r="P2602" s="153">
        <v>28197.107638888891</v>
      </c>
      <c r="Q2602" s="153">
        <v>28197.107638888891</v>
      </c>
      <c r="R2602" t="s">
        <v>6483</v>
      </c>
      <c r="S2602" s="215">
        <f t="shared" si="377"/>
        <v>0.40277777778101154</v>
      </c>
      <c r="T2602" s="215">
        <f t="shared" si="378"/>
        <v>0.40277777778101154</v>
      </c>
      <c r="U2602">
        <f t="shared" si="379"/>
        <v>4.8333333333721384</v>
      </c>
      <c r="V2602"/>
      <c r="W2602">
        <v>0</v>
      </c>
      <c r="X2602" t="s">
        <v>6484</v>
      </c>
    </row>
    <row r="2603" spans="1:24" s="29" customFormat="1">
      <c r="A2603" t="s">
        <v>38</v>
      </c>
      <c r="B2603" t="s">
        <v>6485</v>
      </c>
      <c r="C2603" t="s">
        <v>210</v>
      </c>
      <c r="D2603" t="s">
        <v>182</v>
      </c>
      <c r="E2603" t="s">
        <v>211</v>
      </c>
      <c r="F2603" t="s">
        <v>195</v>
      </c>
      <c r="G2603" t="s">
        <v>206</v>
      </c>
      <c r="H2603" t="s">
        <v>207</v>
      </c>
      <c r="I2603">
        <v>0.78333333333333333</v>
      </c>
      <c r="J2603">
        <v>-86.15</v>
      </c>
      <c r="K2603">
        <f t="shared" si="380"/>
        <v>16</v>
      </c>
      <c r="L2603">
        <f t="shared" si="376"/>
        <v>1977</v>
      </c>
      <c r="M2603" t="s">
        <v>6486</v>
      </c>
      <c r="N2603" s="153">
        <v>28195.286805555555</v>
      </c>
      <c r="O2603" s="153">
        <v>28195.297222222223</v>
      </c>
      <c r="P2603" s="153">
        <v>28195.460416666665</v>
      </c>
      <c r="Q2603" s="153">
        <v>28195.520833333332</v>
      </c>
      <c r="R2603" t="s">
        <v>6487</v>
      </c>
      <c r="S2603" s="215">
        <f t="shared" si="377"/>
        <v>0.16319444444161491</v>
      </c>
      <c r="T2603" s="215">
        <f t="shared" si="378"/>
        <v>0.23402777777664596</v>
      </c>
      <c r="U2603">
        <f t="shared" si="379"/>
        <v>1.9583333332993789</v>
      </c>
      <c r="V2603"/>
      <c r="W2603">
        <v>0</v>
      </c>
      <c r="X2603" t="s">
        <v>6469</v>
      </c>
    </row>
    <row r="2604" spans="1:24" s="29" customFormat="1">
      <c r="A2604" t="s">
        <v>38</v>
      </c>
      <c r="B2604" t="s">
        <v>6488</v>
      </c>
      <c r="C2604" t="s">
        <v>210</v>
      </c>
      <c r="D2604" t="s">
        <v>182</v>
      </c>
      <c r="E2604" t="s">
        <v>211</v>
      </c>
      <c r="F2604" t="s">
        <v>195</v>
      </c>
      <c r="G2604" t="s">
        <v>206</v>
      </c>
      <c r="H2604" t="s">
        <v>207</v>
      </c>
      <c r="I2604">
        <v>0.78333333333333333</v>
      </c>
      <c r="J2604">
        <v>-86.15</v>
      </c>
      <c r="K2604">
        <f t="shared" si="380"/>
        <v>16</v>
      </c>
      <c r="L2604">
        <f t="shared" si="376"/>
        <v>1977</v>
      </c>
      <c r="M2604" t="s">
        <v>6489</v>
      </c>
      <c r="N2604" s="153">
        <v>28194.129166666666</v>
      </c>
      <c r="O2604" s="153">
        <v>28194.148611111112</v>
      </c>
      <c r="P2604" s="153">
        <v>28194.34513888889</v>
      </c>
      <c r="Q2604" s="153">
        <v>28194.378472222223</v>
      </c>
      <c r="R2604" t="s">
        <v>6490</v>
      </c>
      <c r="S2604" s="215">
        <f t="shared" si="377"/>
        <v>0.19652777777810115</v>
      </c>
      <c r="T2604" s="215">
        <f t="shared" si="378"/>
        <v>0.2493055555569299</v>
      </c>
      <c r="U2604">
        <f t="shared" si="379"/>
        <v>2.3583333333372138</v>
      </c>
      <c r="V2604"/>
      <c r="W2604"/>
      <c r="X2604" t="s">
        <v>6469</v>
      </c>
    </row>
    <row r="2605" spans="1:24" s="29" customFormat="1">
      <c r="A2605" t="s">
        <v>38</v>
      </c>
      <c r="B2605" t="s">
        <v>6491</v>
      </c>
      <c r="C2605" t="s">
        <v>210</v>
      </c>
      <c r="D2605" t="s">
        <v>182</v>
      </c>
      <c r="E2605" t="s">
        <v>211</v>
      </c>
      <c r="F2605" t="s">
        <v>195</v>
      </c>
      <c r="G2605" t="s">
        <v>206</v>
      </c>
      <c r="H2605" t="s">
        <v>207</v>
      </c>
      <c r="I2605">
        <v>0.78333333333333333</v>
      </c>
      <c r="J2605">
        <v>-86.15</v>
      </c>
      <c r="K2605">
        <f t="shared" si="380"/>
        <v>16</v>
      </c>
      <c r="L2605">
        <f t="shared" si="376"/>
        <v>1977</v>
      </c>
      <c r="M2605" t="s">
        <v>6492</v>
      </c>
      <c r="N2605" s="153">
        <v>28192.436805555557</v>
      </c>
      <c r="O2605" s="153">
        <v>28192.510416666668</v>
      </c>
      <c r="P2605" s="153">
        <v>28192.941666666666</v>
      </c>
      <c r="Q2605" s="153">
        <v>28192.96875</v>
      </c>
      <c r="R2605" t="s">
        <v>6475</v>
      </c>
      <c r="S2605" s="215">
        <f t="shared" si="377"/>
        <v>0.43124999999781721</v>
      </c>
      <c r="T2605" s="215">
        <f t="shared" si="378"/>
        <v>0.5319444444430701</v>
      </c>
      <c r="U2605">
        <f t="shared" si="379"/>
        <v>5.1749999999738066</v>
      </c>
      <c r="V2605"/>
      <c r="W2605">
        <v>0</v>
      </c>
      <c r="X2605" t="s">
        <v>6476</v>
      </c>
    </row>
    <row r="2606" spans="1:24" s="29" customFormat="1">
      <c r="A2606" t="s">
        <v>38</v>
      </c>
      <c r="B2606" t="s">
        <v>6493</v>
      </c>
      <c r="C2606" t="s">
        <v>203</v>
      </c>
      <c r="D2606" t="s">
        <v>182</v>
      </c>
      <c r="E2606" t="s">
        <v>204</v>
      </c>
      <c r="F2606" t="s">
        <v>205</v>
      </c>
      <c r="G2606" t="s">
        <v>206</v>
      </c>
      <c r="H2606" t="s">
        <v>207</v>
      </c>
      <c r="I2606">
        <v>0.78333333333333333</v>
      </c>
      <c r="J2606">
        <v>-86.15</v>
      </c>
      <c r="K2606">
        <f t="shared" si="380"/>
        <v>16</v>
      </c>
      <c r="L2606">
        <f t="shared" si="376"/>
        <v>1977</v>
      </c>
      <c r="M2606" t="s">
        <v>6494</v>
      </c>
      <c r="N2606" s="153">
        <v>28184.106250000001</v>
      </c>
      <c r="O2606" s="153">
        <v>28184.128472222223</v>
      </c>
      <c r="P2606" s="153">
        <v>28184.50277777778</v>
      </c>
      <c r="Q2606" s="153">
        <v>28184.53125</v>
      </c>
      <c r="R2606" t="s">
        <v>6475</v>
      </c>
      <c r="S2606" s="215">
        <f t="shared" si="377"/>
        <v>0.3743055555569299</v>
      </c>
      <c r="T2606" s="215">
        <f t="shared" si="378"/>
        <v>0.4249999999992724</v>
      </c>
      <c r="U2606">
        <f t="shared" si="379"/>
        <v>4.4916666666831588</v>
      </c>
      <c r="V2606"/>
      <c r="W2606">
        <v>0</v>
      </c>
      <c r="X2606" t="s">
        <v>6476</v>
      </c>
    </row>
    <row r="2607" spans="1:24" s="29" customFormat="1">
      <c r="A2607" t="s">
        <v>38</v>
      </c>
      <c r="B2607" t="s">
        <v>6495</v>
      </c>
      <c r="C2607" t="s">
        <v>203</v>
      </c>
      <c r="D2607" t="s">
        <v>182</v>
      </c>
      <c r="E2607" t="s">
        <v>204</v>
      </c>
      <c r="F2607" t="s">
        <v>205</v>
      </c>
      <c r="G2607" t="s">
        <v>206</v>
      </c>
      <c r="H2607" t="s">
        <v>207</v>
      </c>
      <c r="I2607">
        <v>0.78333333333333333</v>
      </c>
      <c r="J2607">
        <v>-86.15</v>
      </c>
      <c r="K2607">
        <f t="shared" si="380"/>
        <v>16</v>
      </c>
      <c r="L2607">
        <f t="shared" si="376"/>
        <v>1977</v>
      </c>
      <c r="M2607" t="s">
        <v>6496</v>
      </c>
      <c r="N2607" s="153">
        <v>28183.104166666668</v>
      </c>
      <c r="O2607" s="153">
        <v>28183.164583333335</v>
      </c>
      <c r="P2607" s="153">
        <v>28183.463888888888</v>
      </c>
      <c r="Q2607" s="153">
        <v>28183.486111111109</v>
      </c>
      <c r="R2607" t="s">
        <v>6475</v>
      </c>
      <c r="S2607" s="215">
        <f t="shared" si="377"/>
        <v>0.29930555555256433</v>
      </c>
      <c r="T2607" s="215">
        <f t="shared" si="378"/>
        <v>0.38194444444161491</v>
      </c>
      <c r="U2607">
        <f t="shared" si="379"/>
        <v>3.5916666666307719</v>
      </c>
      <c r="V2607"/>
      <c r="W2607">
        <v>0</v>
      </c>
      <c r="X2607" t="s">
        <v>6476</v>
      </c>
    </row>
    <row r="2608" spans="1:24" s="29" customFormat="1">
      <c r="A2608" t="s">
        <v>38</v>
      </c>
      <c r="B2608" t="s">
        <v>6497</v>
      </c>
      <c r="C2608" t="s">
        <v>203</v>
      </c>
      <c r="D2608" t="s">
        <v>182</v>
      </c>
      <c r="E2608" t="s">
        <v>204</v>
      </c>
      <c r="F2608" t="s">
        <v>205</v>
      </c>
      <c r="G2608" t="s">
        <v>206</v>
      </c>
      <c r="H2608" t="s">
        <v>207</v>
      </c>
      <c r="I2608">
        <v>0.78333333333333333</v>
      </c>
      <c r="J2608">
        <v>-86.15</v>
      </c>
      <c r="K2608">
        <f t="shared" si="380"/>
        <v>16</v>
      </c>
      <c r="L2608">
        <f t="shared" si="376"/>
        <v>1977</v>
      </c>
      <c r="M2608" t="s">
        <v>6498</v>
      </c>
      <c r="N2608" s="153">
        <v>28182.12222222222</v>
      </c>
      <c r="O2608" s="153">
        <v>28182.139583333334</v>
      </c>
      <c r="P2608" s="153">
        <v>28182.395833333332</v>
      </c>
      <c r="Q2608" s="153">
        <v>28182.430555555555</v>
      </c>
      <c r="R2608" t="s">
        <v>6475</v>
      </c>
      <c r="S2608" s="215">
        <f t="shared" si="377"/>
        <v>0.25624999999854481</v>
      </c>
      <c r="T2608" s="215">
        <f t="shared" si="378"/>
        <v>0.30833333333430346</v>
      </c>
      <c r="U2608">
        <f t="shared" si="379"/>
        <v>3.0749999999825377</v>
      </c>
      <c r="V2608"/>
      <c r="W2608">
        <v>0</v>
      </c>
      <c r="X2608" t="s">
        <v>6476</v>
      </c>
    </row>
    <row r="2609" spans="1:24" s="29" customFormat="1">
      <c r="A2609" t="s">
        <v>38</v>
      </c>
      <c r="B2609" t="s">
        <v>6499</v>
      </c>
      <c r="C2609" t="s">
        <v>203</v>
      </c>
      <c r="D2609" t="s">
        <v>182</v>
      </c>
      <c r="E2609" t="s">
        <v>204</v>
      </c>
      <c r="F2609" t="s">
        <v>205</v>
      </c>
      <c r="G2609" t="s">
        <v>206</v>
      </c>
      <c r="H2609" t="s">
        <v>207</v>
      </c>
      <c r="I2609">
        <v>0.78333333333333333</v>
      </c>
      <c r="J2609">
        <v>-86.15</v>
      </c>
      <c r="K2609">
        <f t="shared" si="380"/>
        <v>16</v>
      </c>
      <c r="L2609">
        <f t="shared" si="376"/>
        <v>1977</v>
      </c>
      <c r="M2609" t="s">
        <v>6500</v>
      </c>
      <c r="N2609" s="153">
        <v>28180.223611111112</v>
      </c>
      <c r="O2609" s="153">
        <v>28180.272222222222</v>
      </c>
      <c r="P2609" s="153">
        <v>28180.731250000001</v>
      </c>
      <c r="Q2609" s="153">
        <v>28180.772916666665</v>
      </c>
      <c r="R2609" t="s">
        <v>6475</v>
      </c>
      <c r="S2609" s="215">
        <f t="shared" si="377"/>
        <v>0.45902777777882875</v>
      </c>
      <c r="T2609" s="215">
        <f t="shared" si="378"/>
        <v>0.54930555555256433</v>
      </c>
      <c r="U2609">
        <f t="shared" si="379"/>
        <v>5.508333333345945</v>
      </c>
      <c r="V2609"/>
      <c r="W2609">
        <v>0</v>
      </c>
      <c r="X2609" t="s">
        <v>6476</v>
      </c>
    </row>
    <row r="2610" spans="1:24" s="29" customFormat="1">
      <c r="A2610" t="s">
        <v>38</v>
      </c>
      <c r="B2610" t="s">
        <v>6501</v>
      </c>
      <c r="C2610" t="s">
        <v>203</v>
      </c>
      <c r="D2610" t="s">
        <v>182</v>
      </c>
      <c r="E2610" t="s">
        <v>204</v>
      </c>
      <c r="F2610" t="s">
        <v>205</v>
      </c>
      <c r="G2610" t="s">
        <v>206</v>
      </c>
      <c r="H2610" t="s">
        <v>207</v>
      </c>
      <c r="I2610">
        <v>0.6166666666666667</v>
      </c>
      <c r="J2610">
        <v>-86.1</v>
      </c>
      <c r="K2610">
        <f t="shared" si="380"/>
        <v>16</v>
      </c>
      <c r="L2610">
        <f t="shared" si="376"/>
        <v>1977</v>
      </c>
      <c r="M2610" t="s">
        <v>6502</v>
      </c>
      <c r="N2610" s="153">
        <v>28179.135416666668</v>
      </c>
      <c r="O2610" s="153">
        <v>28179.168750000001</v>
      </c>
      <c r="P2610" s="153">
        <v>28179.544444444444</v>
      </c>
      <c r="Q2610" s="153">
        <v>28179.569444444445</v>
      </c>
      <c r="R2610" t="s">
        <v>6503</v>
      </c>
      <c r="S2610" s="215">
        <f t="shared" si="377"/>
        <v>0.3756944444430701</v>
      </c>
      <c r="T2610" s="215">
        <f t="shared" si="378"/>
        <v>0.43402777777737356</v>
      </c>
      <c r="U2610">
        <f t="shared" si="379"/>
        <v>4.5083333333168412</v>
      </c>
      <c r="V2610"/>
      <c r="W2610">
        <v>0</v>
      </c>
      <c r="X2610" t="s">
        <v>6476</v>
      </c>
    </row>
    <row r="2611" spans="1:24" s="29" customFormat="1">
      <c r="A2611" t="s">
        <v>38</v>
      </c>
      <c r="B2611" t="s">
        <v>6504</v>
      </c>
      <c r="C2611" t="s">
        <v>203</v>
      </c>
      <c r="D2611" t="s">
        <v>182</v>
      </c>
      <c r="E2611" t="s">
        <v>204</v>
      </c>
      <c r="F2611" t="s">
        <v>205</v>
      </c>
      <c r="G2611" t="s">
        <v>206</v>
      </c>
      <c r="H2611" t="s">
        <v>207</v>
      </c>
      <c r="I2611">
        <v>0.78333333333333333</v>
      </c>
      <c r="J2611">
        <v>-86.15</v>
      </c>
      <c r="K2611">
        <f t="shared" si="380"/>
        <v>16</v>
      </c>
      <c r="L2611">
        <f t="shared" si="376"/>
        <v>1977</v>
      </c>
      <c r="M2611" t="s">
        <v>6505</v>
      </c>
      <c r="N2611" s="153">
        <v>28178.135416666668</v>
      </c>
      <c r="O2611" s="153">
        <v>28178.15902777778</v>
      </c>
      <c r="P2611" s="153">
        <v>28178.487499999999</v>
      </c>
      <c r="Q2611" s="153">
        <v>28178.5</v>
      </c>
      <c r="R2611" t="s">
        <v>6475</v>
      </c>
      <c r="S2611" s="215">
        <f t="shared" si="377"/>
        <v>0.32847222221971606</v>
      </c>
      <c r="T2611" s="215">
        <f t="shared" si="378"/>
        <v>0.36458333333212067</v>
      </c>
      <c r="U2611">
        <f t="shared" si="379"/>
        <v>3.9416666666365927</v>
      </c>
      <c r="V2611"/>
      <c r="W2611">
        <v>0</v>
      </c>
      <c r="X2611" t="s">
        <v>6476</v>
      </c>
    </row>
    <row r="2612" spans="1:24" s="29" customFormat="1">
      <c r="A2612" t="s">
        <v>38</v>
      </c>
      <c r="B2612" t="s">
        <v>6506</v>
      </c>
      <c r="C2612" t="s">
        <v>203</v>
      </c>
      <c r="D2612" t="s">
        <v>182</v>
      </c>
      <c r="E2612" t="s">
        <v>204</v>
      </c>
      <c r="F2612" t="s">
        <v>205</v>
      </c>
      <c r="G2612" t="s">
        <v>206</v>
      </c>
      <c r="H2612" t="s">
        <v>207</v>
      </c>
      <c r="I2612">
        <v>0.78333333333333333</v>
      </c>
      <c r="J2612">
        <v>-86.15</v>
      </c>
      <c r="K2612">
        <f t="shared" si="380"/>
        <v>16</v>
      </c>
      <c r="L2612">
        <f t="shared" si="376"/>
        <v>1977</v>
      </c>
      <c r="M2612" t="s">
        <v>6507</v>
      </c>
      <c r="N2612" s="153">
        <v>28177.237499999999</v>
      </c>
      <c r="O2612" s="153">
        <v>28177.277083333334</v>
      </c>
      <c r="P2612" s="153">
        <v>28177.463194444445</v>
      </c>
      <c r="Q2612" s="153">
        <v>28177.496527777777</v>
      </c>
      <c r="R2612" t="s">
        <v>6475</v>
      </c>
      <c r="S2612" s="215">
        <f t="shared" si="377"/>
        <v>0.18611111111022183</v>
      </c>
      <c r="T2612" s="215">
        <f t="shared" si="378"/>
        <v>0.25902777777810115</v>
      </c>
      <c r="U2612">
        <f t="shared" si="379"/>
        <v>2.2333333333226619</v>
      </c>
      <c r="V2612"/>
      <c r="W2612">
        <v>0</v>
      </c>
      <c r="X2612" t="s">
        <v>6476</v>
      </c>
    </row>
    <row r="2613" spans="1:24" s="29" customFormat="1">
      <c r="A2613" t="s">
        <v>38</v>
      </c>
      <c r="B2613" t="s">
        <v>6508</v>
      </c>
      <c r="C2613" t="s">
        <v>203</v>
      </c>
      <c r="D2613" t="s">
        <v>182</v>
      </c>
      <c r="E2613" t="s">
        <v>204</v>
      </c>
      <c r="F2613" t="s">
        <v>205</v>
      </c>
      <c r="G2613" t="s">
        <v>206</v>
      </c>
      <c r="H2613" t="s">
        <v>207</v>
      </c>
      <c r="I2613">
        <v>0.78333333333333333</v>
      </c>
      <c r="J2613">
        <v>-86.15</v>
      </c>
      <c r="K2613">
        <f t="shared" si="380"/>
        <v>16</v>
      </c>
      <c r="L2613">
        <f t="shared" si="376"/>
        <v>1977</v>
      </c>
      <c r="M2613" t="s">
        <v>6509</v>
      </c>
      <c r="N2613" s="153">
        <v>28176.069444444445</v>
      </c>
      <c r="O2613" s="153">
        <v>28176.102777777778</v>
      </c>
      <c r="P2613" s="153">
        <v>28176.378472222223</v>
      </c>
      <c r="Q2613" s="153">
        <v>28176.408333333333</v>
      </c>
      <c r="R2613" t="s">
        <v>6475</v>
      </c>
      <c r="S2613" s="215">
        <f t="shared" si="377"/>
        <v>0.27569444444452529</v>
      </c>
      <c r="T2613" s="215">
        <f t="shared" si="378"/>
        <v>0.33888888888759539</v>
      </c>
      <c r="U2613">
        <f t="shared" si="379"/>
        <v>3.3083333333343035</v>
      </c>
      <c r="V2613"/>
      <c r="W2613">
        <v>0</v>
      </c>
      <c r="X2613" t="s">
        <v>6476</v>
      </c>
    </row>
    <row r="2614" spans="1:24" s="29" customFormat="1">
      <c r="A2614" t="s">
        <v>38</v>
      </c>
      <c r="B2614" t="s">
        <v>6510</v>
      </c>
      <c r="C2614" t="s">
        <v>203</v>
      </c>
      <c r="D2614" t="s">
        <v>182</v>
      </c>
      <c r="E2614" t="s">
        <v>204</v>
      </c>
      <c r="F2614" t="s">
        <v>205</v>
      </c>
      <c r="G2614" t="s">
        <v>206</v>
      </c>
      <c r="H2614" t="s">
        <v>207</v>
      </c>
      <c r="I2614">
        <v>0.78333333333333333</v>
      </c>
      <c r="J2614">
        <v>-86.15</v>
      </c>
      <c r="K2614">
        <f t="shared" si="380"/>
        <v>16</v>
      </c>
      <c r="L2614">
        <f t="shared" si="376"/>
        <v>1977</v>
      </c>
      <c r="M2614" t="s">
        <v>6511</v>
      </c>
      <c r="N2614" s="153">
        <v>28174.983333333334</v>
      </c>
      <c r="O2614" s="153">
        <v>28175.006249999999</v>
      </c>
      <c r="P2614" s="153">
        <v>28175.404166666667</v>
      </c>
      <c r="Q2614" s="153">
        <v>28175.4375</v>
      </c>
      <c r="R2614" t="s">
        <v>6475</v>
      </c>
      <c r="S2614" s="215">
        <f t="shared" si="377"/>
        <v>0.39791666666860692</v>
      </c>
      <c r="T2614" s="215">
        <f t="shared" si="378"/>
        <v>0.45416666666642413</v>
      </c>
      <c r="U2614">
        <f t="shared" si="379"/>
        <v>4.7750000000232831</v>
      </c>
      <c r="V2614"/>
      <c r="W2614">
        <v>0</v>
      </c>
      <c r="X2614" t="s">
        <v>6512</v>
      </c>
    </row>
    <row r="2615" spans="1:24" s="29" customFormat="1">
      <c r="A2615" t="s">
        <v>38</v>
      </c>
      <c r="B2615" t="s">
        <v>6513</v>
      </c>
      <c r="C2615" t="s">
        <v>203</v>
      </c>
      <c r="D2615" t="s">
        <v>182</v>
      </c>
      <c r="E2615" t="s">
        <v>204</v>
      </c>
      <c r="F2615" t="s">
        <v>205</v>
      </c>
      <c r="G2615" t="s">
        <v>206</v>
      </c>
      <c r="H2615" t="s">
        <v>207</v>
      </c>
      <c r="I2615">
        <v>0.78333333333333333</v>
      </c>
      <c r="J2615">
        <v>-86.15</v>
      </c>
      <c r="K2615">
        <f t="shared" si="380"/>
        <v>16</v>
      </c>
      <c r="L2615">
        <f t="shared" si="376"/>
        <v>1977</v>
      </c>
      <c r="M2615" t="s">
        <v>6514</v>
      </c>
      <c r="N2615" s="153">
        <v>28171.565972222223</v>
      </c>
      <c r="O2615" s="153">
        <v>28171.604166666668</v>
      </c>
      <c r="P2615" s="153">
        <v>28172.139583333334</v>
      </c>
      <c r="Q2615" s="153">
        <v>28172.175694444446</v>
      </c>
      <c r="R2615" t="s">
        <v>6475</v>
      </c>
      <c r="S2615" s="215">
        <f t="shared" si="377"/>
        <v>0.53541666666569654</v>
      </c>
      <c r="T2615" s="215">
        <f t="shared" si="378"/>
        <v>0.60972222222335404</v>
      </c>
      <c r="U2615">
        <f t="shared" si="379"/>
        <v>6.4249999999883585</v>
      </c>
      <c r="V2615"/>
      <c r="W2615">
        <v>0</v>
      </c>
      <c r="X2615" t="s">
        <v>6476</v>
      </c>
    </row>
    <row r="2616" spans="1:24" s="29" customFormat="1">
      <c r="A2616" t="s">
        <v>38</v>
      </c>
      <c r="B2616" t="s">
        <v>6515</v>
      </c>
      <c r="C2616" t="s">
        <v>200</v>
      </c>
      <c r="D2616" t="s">
        <v>182</v>
      </c>
      <c r="E2616" t="s">
        <v>201</v>
      </c>
      <c r="F2616" t="s">
        <v>195</v>
      </c>
      <c r="G2616" t="s">
        <v>196</v>
      </c>
      <c r="H2616" t="s">
        <v>955</v>
      </c>
      <c r="I2616">
        <v>18.488333333333333</v>
      </c>
      <c r="J2616">
        <v>-81.701166666666666</v>
      </c>
      <c r="K2616">
        <f t="shared" si="380"/>
        <v>17</v>
      </c>
      <c r="L2616">
        <f t="shared" si="376"/>
        <v>1976</v>
      </c>
      <c r="M2616" t="s">
        <v>6516</v>
      </c>
      <c r="N2616" s="153">
        <v>27811.072916666668</v>
      </c>
      <c r="O2616" s="153">
        <v>27811.125</v>
      </c>
      <c r="P2616" s="153">
        <v>27811.229166666668</v>
      </c>
      <c r="Q2616" s="153">
        <v>27811.269444444446</v>
      </c>
      <c r="R2616" t="s">
        <v>6517</v>
      </c>
      <c r="S2616" s="215">
        <f t="shared" si="377"/>
        <v>0.10416666666787933</v>
      </c>
      <c r="T2616" s="215">
        <f t="shared" si="378"/>
        <v>0.19652777777810115</v>
      </c>
      <c r="U2616">
        <f t="shared" si="379"/>
        <v>1.2500000000145519</v>
      </c>
      <c r="V2616"/>
      <c r="W2616">
        <v>0</v>
      </c>
      <c r="X2616" t="s">
        <v>6518</v>
      </c>
    </row>
    <row r="2617" spans="1:24" s="29" customFormat="1">
      <c r="A2617" t="s">
        <v>38</v>
      </c>
      <c r="B2617" t="s">
        <v>6519</v>
      </c>
      <c r="C2617" t="s">
        <v>200</v>
      </c>
      <c r="D2617" t="s">
        <v>182</v>
      </c>
      <c r="E2617" t="s">
        <v>201</v>
      </c>
      <c r="F2617" t="s">
        <v>195</v>
      </c>
      <c r="G2617" t="s">
        <v>196</v>
      </c>
      <c r="H2617" t="s">
        <v>955</v>
      </c>
      <c r="I2617">
        <v>18.625833333333333</v>
      </c>
      <c r="J2617">
        <v>-81.747166666666672</v>
      </c>
      <c r="K2617">
        <f t="shared" si="380"/>
        <v>17</v>
      </c>
      <c r="L2617">
        <f t="shared" si="376"/>
        <v>1976</v>
      </c>
      <c r="M2617" t="s">
        <v>6520</v>
      </c>
      <c r="N2617" s="153">
        <v>27810.921527777777</v>
      </c>
      <c r="O2617" s="153">
        <v>27810.962500000001</v>
      </c>
      <c r="P2617" s="153">
        <v>27811.067361111112</v>
      </c>
      <c r="Q2617" s="153">
        <v>27811.129861111112</v>
      </c>
      <c r="R2617" t="s">
        <v>6517</v>
      </c>
      <c r="S2617" s="215">
        <f t="shared" si="377"/>
        <v>0.10486111111094942</v>
      </c>
      <c r="T2617" s="215">
        <f t="shared" si="378"/>
        <v>0.20833333333575865</v>
      </c>
      <c r="U2617">
        <f t="shared" si="379"/>
        <v>1.2583333333313931</v>
      </c>
      <c r="V2617"/>
      <c r="W2617">
        <v>0</v>
      </c>
      <c r="X2617" t="s">
        <v>6518</v>
      </c>
    </row>
    <row r="2618" spans="1:24" s="29" customFormat="1">
      <c r="A2618" t="s">
        <v>38</v>
      </c>
      <c r="B2618" t="s">
        <v>6521</v>
      </c>
      <c r="C2618" t="s">
        <v>200</v>
      </c>
      <c r="D2618" t="s">
        <v>182</v>
      </c>
      <c r="E2618" t="s">
        <v>201</v>
      </c>
      <c r="F2618" t="s">
        <v>195</v>
      </c>
      <c r="G2618" t="s">
        <v>196</v>
      </c>
      <c r="H2618" t="s">
        <v>955</v>
      </c>
      <c r="I2618">
        <v>18.633333333333333</v>
      </c>
      <c r="J2618">
        <v>-81.766666666666666</v>
      </c>
      <c r="K2618">
        <f t="shared" si="380"/>
        <v>17</v>
      </c>
      <c r="L2618">
        <f t="shared" si="376"/>
        <v>1976</v>
      </c>
      <c r="M2618" t="s">
        <v>6522</v>
      </c>
      <c r="N2618" s="153">
        <v>27810.37777777778</v>
      </c>
      <c r="O2618" s="153">
        <v>27810.429861111112</v>
      </c>
      <c r="P2618" s="153">
        <v>27810.53402777778</v>
      </c>
      <c r="Q2618" s="153">
        <v>27810.590277777777</v>
      </c>
      <c r="R2618" t="s">
        <v>6517</v>
      </c>
      <c r="S2618" s="215">
        <f t="shared" si="377"/>
        <v>0.10416666666787933</v>
      </c>
      <c r="T2618" s="215">
        <f t="shared" si="378"/>
        <v>0.21249999999781721</v>
      </c>
      <c r="U2618">
        <f t="shared" si="379"/>
        <v>1.2500000000145519</v>
      </c>
      <c r="V2618"/>
      <c r="W2618">
        <v>0</v>
      </c>
      <c r="X2618" t="s">
        <v>6523</v>
      </c>
    </row>
    <row r="2619" spans="1:24" s="29" customFormat="1">
      <c r="A2619" t="s">
        <v>38</v>
      </c>
      <c r="B2619" t="s">
        <v>6524</v>
      </c>
      <c r="C2619" t="s">
        <v>200</v>
      </c>
      <c r="D2619" t="s">
        <v>182</v>
      </c>
      <c r="E2619" t="s">
        <v>201</v>
      </c>
      <c r="F2619" t="s">
        <v>195</v>
      </c>
      <c r="G2619" t="s">
        <v>196</v>
      </c>
      <c r="H2619" t="s">
        <v>955</v>
      </c>
      <c r="I2619">
        <v>18.6355</v>
      </c>
      <c r="J2619">
        <v>-81.763999999999996</v>
      </c>
      <c r="K2619">
        <f t="shared" si="380"/>
        <v>17</v>
      </c>
      <c r="L2619">
        <f t="shared" si="376"/>
        <v>1976</v>
      </c>
      <c r="M2619" t="s">
        <v>6525</v>
      </c>
      <c r="N2619" s="153">
        <v>27809.388888888891</v>
      </c>
      <c r="O2619" s="153">
        <v>27809.388888888891</v>
      </c>
      <c r="P2619" s="153">
        <v>27809.489583333332</v>
      </c>
      <c r="Q2619" s="153">
        <v>27809.489583333332</v>
      </c>
      <c r="R2619" t="s">
        <v>6517</v>
      </c>
      <c r="S2619" s="215">
        <f t="shared" si="377"/>
        <v>0.10069444444161491</v>
      </c>
      <c r="T2619" s="215">
        <f t="shared" si="378"/>
        <v>0.10069444444161491</v>
      </c>
      <c r="U2619">
        <f t="shared" si="379"/>
        <v>1.2083333332993789</v>
      </c>
      <c r="V2619"/>
      <c r="W2619">
        <v>0</v>
      </c>
      <c r="X2619" t="s">
        <v>6526</v>
      </c>
    </row>
    <row r="2620" spans="1:24" s="29" customFormat="1">
      <c r="A2620" t="s">
        <v>38</v>
      </c>
      <c r="B2620" t="s">
        <v>6527</v>
      </c>
      <c r="C2620" t="s">
        <v>200</v>
      </c>
      <c r="D2620" t="s">
        <v>182</v>
      </c>
      <c r="E2620" t="s">
        <v>201</v>
      </c>
      <c r="F2620" t="s">
        <v>195</v>
      </c>
      <c r="G2620" t="s">
        <v>196</v>
      </c>
      <c r="H2620" t="s">
        <v>955</v>
      </c>
      <c r="I2620">
        <v>18.621666666666666</v>
      </c>
      <c r="J2620">
        <v>-81.742166666666662</v>
      </c>
      <c r="K2620">
        <f t="shared" si="380"/>
        <v>17</v>
      </c>
      <c r="L2620">
        <f t="shared" si="376"/>
        <v>1976</v>
      </c>
      <c r="M2620" t="s">
        <v>6528</v>
      </c>
      <c r="N2620" s="153">
        <v>27807.912499999999</v>
      </c>
      <c r="O2620" s="153">
        <v>27807.912499999999</v>
      </c>
      <c r="P2620" s="153">
        <v>27808.101388888888</v>
      </c>
      <c r="Q2620" s="153">
        <v>27808.101388888888</v>
      </c>
      <c r="R2620" t="s">
        <v>6517</v>
      </c>
      <c r="S2620" s="215">
        <f t="shared" si="377"/>
        <v>0.18888888888977817</v>
      </c>
      <c r="T2620" s="215">
        <f t="shared" si="378"/>
        <v>0.18888888888977817</v>
      </c>
      <c r="U2620">
        <f t="shared" si="379"/>
        <v>2.2666666666773381</v>
      </c>
      <c r="V2620"/>
      <c r="W2620">
        <v>0</v>
      </c>
      <c r="X2620" t="s">
        <v>6529</v>
      </c>
    </row>
    <row r="2621" spans="1:24" s="29" customFormat="1">
      <c r="A2621" t="s">
        <v>38</v>
      </c>
      <c r="B2621" t="s">
        <v>6530</v>
      </c>
      <c r="C2621" t="s">
        <v>200</v>
      </c>
      <c r="D2621" t="s">
        <v>182</v>
      </c>
      <c r="E2621" t="s">
        <v>201</v>
      </c>
      <c r="F2621" t="s">
        <v>195</v>
      </c>
      <c r="G2621" t="s">
        <v>196</v>
      </c>
      <c r="H2621" t="s">
        <v>955</v>
      </c>
      <c r="I2621">
        <v>18.616666666666667</v>
      </c>
      <c r="J2621">
        <v>-81.733333333333334</v>
      </c>
      <c r="K2621">
        <f t="shared" si="380"/>
        <v>17</v>
      </c>
      <c r="L2621">
        <f t="shared" si="376"/>
        <v>1976</v>
      </c>
      <c r="M2621" t="s">
        <v>6531</v>
      </c>
      <c r="N2621" s="153">
        <v>27806.489583333332</v>
      </c>
      <c r="O2621" s="153">
        <v>27806.489583333332</v>
      </c>
      <c r="P2621" s="153">
        <v>27806.701388888891</v>
      </c>
      <c r="Q2621" s="153">
        <v>27806.701388888891</v>
      </c>
      <c r="R2621" t="s">
        <v>6517</v>
      </c>
      <c r="S2621" s="215">
        <f t="shared" si="377"/>
        <v>0.21180555555838509</v>
      </c>
      <c r="T2621" s="215">
        <f t="shared" si="378"/>
        <v>0.21180555555838509</v>
      </c>
      <c r="U2621">
        <f t="shared" si="379"/>
        <v>2.5416666667006211</v>
      </c>
      <c r="V2621"/>
      <c r="W2621">
        <v>0</v>
      </c>
      <c r="X2621" t="s">
        <v>6529</v>
      </c>
    </row>
    <row r="2622" spans="1:24" s="29" customFormat="1">
      <c r="A2622" t="s">
        <v>38</v>
      </c>
      <c r="B2622" t="s">
        <v>6532</v>
      </c>
      <c r="C2622" t="s">
        <v>200</v>
      </c>
      <c r="D2622" t="s">
        <v>182</v>
      </c>
      <c r="E2622" t="s">
        <v>201</v>
      </c>
      <c r="F2622" t="s">
        <v>195</v>
      </c>
      <c r="G2622" t="s">
        <v>196</v>
      </c>
      <c r="H2622" t="s">
        <v>955</v>
      </c>
      <c r="I2622">
        <v>18.740833333333335</v>
      </c>
      <c r="J2622">
        <v>-81.728166666666667</v>
      </c>
      <c r="K2622">
        <f t="shared" si="380"/>
        <v>17</v>
      </c>
      <c r="L2622">
        <f t="shared" si="376"/>
        <v>1976</v>
      </c>
      <c r="M2622" t="s">
        <v>6533</v>
      </c>
      <c r="N2622" s="153">
        <v>27802.870138888888</v>
      </c>
      <c r="O2622" s="153">
        <v>27802.870138888888</v>
      </c>
      <c r="P2622" s="153">
        <v>27803.03402777778</v>
      </c>
      <c r="Q2622" s="153">
        <v>27803.03402777778</v>
      </c>
      <c r="R2622" t="s">
        <v>6517</v>
      </c>
      <c r="S2622" s="215">
        <f t="shared" si="377"/>
        <v>0.16388888889196096</v>
      </c>
      <c r="T2622" s="215">
        <f t="shared" si="378"/>
        <v>0.16388888889196096</v>
      </c>
      <c r="U2622">
        <f t="shared" si="379"/>
        <v>1.9666666667035315</v>
      </c>
      <c r="V2622"/>
      <c r="W2622">
        <v>0</v>
      </c>
      <c r="X2622" t="s">
        <v>6529</v>
      </c>
    </row>
    <row r="2623" spans="1:24" s="29" customFormat="1">
      <c r="A2623" t="s">
        <v>38</v>
      </c>
      <c r="B2623" t="s">
        <v>6534</v>
      </c>
      <c r="C2623" t="s">
        <v>193</v>
      </c>
      <c r="D2623" t="s">
        <v>182</v>
      </c>
      <c r="E2623" t="s">
        <v>194</v>
      </c>
      <c r="F2623" t="s">
        <v>195</v>
      </c>
      <c r="G2623" t="s">
        <v>196</v>
      </c>
      <c r="H2623" t="s">
        <v>955</v>
      </c>
      <c r="I2623">
        <v>18.121666666666666</v>
      </c>
      <c r="J2623">
        <v>-81.75</v>
      </c>
      <c r="K2623">
        <f t="shared" si="380"/>
        <v>17</v>
      </c>
      <c r="L2623">
        <f t="shared" si="376"/>
        <v>1976</v>
      </c>
      <c r="M2623" t="s">
        <v>6535</v>
      </c>
      <c r="N2623" s="153">
        <v>27793.769444444446</v>
      </c>
      <c r="O2623" s="153">
        <v>27793.769444444446</v>
      </c>
      <c r="P2623" s="153">
        <v>27793.861805555556</v>
      </c>
      <c r="Q2623" s="153">
        <v>27793.861805555556</v>
      </c>
      <c r="R2623" t="s">
        <v>6517</v>
      </c>
      <c r="S2623" s="215">
        <f t="shared" si="377"/>
        <v>9.2361111110221827E-2</v>
      </c>
      <c r="T2623" s="215">
        <f t="shared" si="378"/>
        <v>9.2361111110221827E-2</v>
      </c>
      <c r="U2623">
        <f t="shared" si="379"/>
        <v>1.1083333333226619</v>
      </c>
      <c r="V2623"/>
      <c r="W2623">
        <v>0</v>
      </c>
      <c r="X2623" t="s">
        <v>6536</v>
      </c>
    </row>
    <row r="2624" spans="1:24" s="29" customFormat="1">
      <c r="A2624" t="s">
        <v>38</v>
      </c>
      <c r="B2624" t="s">
        <v>6537</v>
      </c>
      <c r="C2624" t="s">
        <v>193</v>
      </c>
      <c r="D2624" t="s">
        <v>182</v>
      </c>
      <c r="E2624" t="s">
        <v>194</v>
      </c>
      <c r="F2624" t="s">
        <v>195</v>
      </c>
      <c r="G2624" t="s">
        <v>196</v>
      </c>
      <c r="H2624" t="s">
        <v>955</v>
      </c>
      <c r="I2624">
        <v>18.136666666666667</v>
      </c>
      <c r="J2624">
        <v>-81.816666666666663</v>
      </c>
      <c r="K2624">
        <f t="shared" si="380"/>
        <v>17</v>
      </c>
      <c r="L2624">
        <f t="shared" si="376"/>
        <v>1976</v>
      </c>
      <c r="M2624" t="s">
        <v>6538</v>
      </c>
      <c r="N2624" s="153">
        <v>27792.705555555556</v>
      </c>
      <c r="O2624" s="153">
        <v>27792.705555555556</v>
      </c>
      <c r="P2624" s="153">
        <v>27792.723611111112</v>
      </c>
      <c r="Q2624" s="153">
        <v>27792.723611111112</v>
      </c>
      <c r="R2624" t="s">
        <v>6517</v>
      </c>
      <c r="S2624" s="215">
        <f t="shared" si="377"/>
        <v>1.8055555556202307E-2</v>
      </c>
      <c r="T2624" s="215">
        <f t="shared" si="378"/>
        <v>1.8055555556202307E-2</v>
      </c>
      <c r="U2624">
        <f t="shared" si="379"/>
        <v>0.21666666667442769</v>
      </c>
      <c r="V2624"/>
      <c r="W2624">
        <v>0</v>
      </c>
      <c r="X2624" t="s">
        <v>6536</v>
      </c>
    </row>
    <row r="2625" spans="1:24" s="29" customFormat="1">
      <c r="A2625" t="s">
        <v>38</v>
      </c>
      <c r="B2625" t="s">
        <v>6539</v>
      </c>
      <c r="C2625" t="s">
        <v>193</v>
      </c>
      <c r="D2625" t="s">
        <v>182</v>
      </c>
      <c r="E2625" t="s">
        <v>194</v>
      </c>
      <c r="F2625" t="s">
        <v>195</v>
      </c>
      <c r="G2625" t="s">
        <v>196</v>
      </c>
      <c r="H2625" t="s">
        <v>955</v>
      </c>
      <c r="I2625">
        <v>18.1175</v>
      </c>
      <c r="J2625">
        <v>-81.836333333333329</v>
      </c>
      <c r="K2625">
        <f t="shared" si="380"/>
        <v>17</v>
      </c>
      <c r="L2625">
        <f t="shared" si="376"/>
        <v>1976</v>
      </c>
      <c r="M2625" t="s">
        <v>6540</v>
      </c>
      <c r="N2625" s="153">
        <v>27791.205555555556</v>
      </c>
      <c r="O2625" s="153">
        <v>27791.205555555556</v>
      </c>
      <c r="P2625" s="153">
        <v>27791.422222222223</v>
      </c>
      <c r="Q2625" s="153">
        <v>27791.422222222223</v>
      </c>
      <c r="R2625" t="s">
        <v>6517</v>
      </c>
      <c r="S2625" s="215">
        <f t="shared" si="377"/>
        <v>0.21666666666715173</v>
      </c>
      <c r="T2625" s="215">
        <f t="shared" si="378"/>
        <v>0.21666666666715173</v>
      </c>
      <c r="U2625">
        <f t="shared" si="379"/>
        <v>2.6000000000058208</v>
      </c>
      <c r="V2625"/>
      <c r="W2625">
        <v>0</v>
      </c>
      <c r="X2625" t="s">
        <v>6529</v>
      </c>
    </row>
    <row r="2626" spans="1:24" s="29" customFormat="1">
      <c r="A2626" t="s">
        <v>38</v>
      </c>
      <c r="B2626" t="s">
        <v>6541</v>
      </c>
      <c r="C2626" t="s">
        <v>193</v>
      </c>
      <c r="D2626" t="s">
        <v>182</v>
      </c>
      <c r="E2626" t="s">
        <v>194</v>
      </c>
      <c r="F2626" t="s">
        <v>195</v>
      </c>
      <c r="G2626" t="s">
        <v>196</v>
      </c>
      <c r="H2626" t="s">
        <v>955</v>
      </c>
      <c r="I2626">
        <v>17.986666666666668</v>
      </c>
      <c r="J2626">
        <v>-81.72</v>
      </c>
      <c r="K2626">
        <f t="shared" si="380"/>
        <v>17</v>
      </c>
      <c r="L2626">
        <f t="shared" si="376"/>
        <v>1976</v>
      </c>
      <c r="M2626" t="s">
        <v>6542</v>
      </c>
      <c r="N2626" s="153">
        <v>27789.991666666665</v>
      </c>
      <c r="O2626" s="153">
        <v>27789.991666666665</v>
      </c>
      <c r="P2626" s="153">
        <v>27790.047222222223</v>
      </c>
      <c r="Q2626" s="153">
        <v>27790.047222222223</v>
      </c>
      <c r="R2626" t="s">
        <v>6517</v>
      </c>
      <c r="S2626" s="215">
        <f t="shared" si="377"/>
        <v>5.5555555558385095E-2</v>
      </c>
      <c r="T2626" s="215">
        <f t="shared" si="378"/>
        <v>5.5555555558385095E-2</v>
      </c>
      <c r="U2626">
        <f t="shared" si="379"/>
        <v>0.66666666670062114</v>
      </c>
      <c r="V2626"/>
      <c r="W2626">
        <v>0</v>
      </c>
      <c r="X2626" t="s">
        <v>6529</v>
      </c>
    </row>
    <row r="2627" spans="1:24" s="29" customFormat="1">
      <c r="A2627" t="s">
        <v>38</v>
      </c>
      <c r="B2627" t="s">
        <v>6543</v>
      </c>
      <c r="C2627" t="s">
        <v>193</v>
      </c>
      <c r="D2627" t="s">
        <v>182</v>
      </c>
      <c r="E2627" t="s">
        <v>194</v>
      </c>
      <c r="F2627" t="s">
        <v>195</v>
      </c>
      <c r="G2627" t="s">
        <v>196</v>
      </c>
      <c r="H2627" t="s">
        <v>955</v>
      </c>
      <c r="I2627">
        <v>18.028833333333335</v>
      </c>
      <c r="J2627">
        <v>-81.755833333333328</v>
      </c>
      <c r="K2627">
        <f t="shared" si="380"/>
        <v>17</v>
      </c>
      <c r="L2627">
        <f t="shared" si="376"/>
        <v>1976</v>
      </c>
      <c r="M2627" t="s">
        <v>6544</v>
      </c>
      <c r="N2627" s="153">
        <v>27788.895833333332</v>
      </c>
      <c r="O2627" s="153">
        <v>27788.895833333332</v>
      </c>
      <c r="P2627" s="153">
        <v>27789.097222222223</v>
      </c>
      <c r="Q2627" s="153">
        <v>27789.097222222223</v>
      </c>
      <c r="R2627" t="s">
        <v>6517</v>
      </c>
      <c r="S2627" s="215">
        <f t="shared" si="377"/>
        <v>0.20138888889050577</v>
      </c>
      <c r="T2627" s="215">
        <f t="shared" si="378"/>
        <v>0.20138888889050577</v>
      </c>
      <c r="U2627">
        <f t="shared" si="379"/>
        <v>2.4166666666860692</v>
      </c>
      <c r="V2627"/>
      <c r="W2627">
        <v>0</v>
      </c>
      <c r="X2627" t="s">
        <v>6529</v>
      </c>
    </row>
    <row r="2628" spans="1:24" s="29" customFormat="1">
      <c r="A2628" t="s">
        <v>38</v>
      </c>
      <c r="B2628" t="s">
        <v>6545</v>
      </c>
      <c r="C2628" t="s">
        <v>193</v>
      </c>
      <c r="D2628" t="s">
        <v>182</v>
      </c>
      <c r="E2628" t="s">
        <v>194</v>
      </c>
      <c r="F2628" t="s">
        <v>195</v>
      </c>
      <c r="G2628" t="s">
        <v>196</v>
      </c>
      <c r="H2628" t="s">
        <v>955</v>
      </c>
      <c r="I2628">
        <v>18.079999999999998</v>
      </c>
      <c r="J2628">
        <v>-81.808333333333337</v>
      </c>
      <c r="K2628">
        <f t="shared" si="380"/>
        <v>17</v>
      </c>
      <c r="L2628">
        <f t="shared" si="376"/>
        <v>1976</v>
      </c>
      <c r="M2628" t="s">
        <v>6546</v>
      </c>
      <c r="N2628" s="153">
        <v>27787.979166666668</v>
      </c>
      <c r="O2628" s="153">
        <v>27787.979166666668</v>
      </c>
      <c r="P2628" s="153">
        <v>27788.180555555555</v>
      </c>
      <c r="Q2628" s="153">
        <v>27788.180555555555</v>
      </c>
      <c r="R2628" t="s">
        <v>6517</v>
      </c>
      <c r="S2628" s="215">
        <f t="shared" si="377"/>
        <v>0.20138888888686779</v>
      </c>
      <c r="T2628" s="215">
        <f t="shared" si="378"/>
        <v>0.20138888888686779</v>
      </c>
      <c r="U2628">
        <f t="shared" si="379"/>
        <v>2.4166666666424135</v>
      </c>
      <c r="V2628"/>
      <c r="W2628">
        <v>0</v>
      </c>
      <c r="X2628" t="s">
        <v>6529</v>
      </c>
    </row>
    <row r="2629" spans="1:24" s="29" customFormat="1">
      <c r="A2629" t="s">
        <v>38</v>
      </c>
      <c r="B2629" t="s">
        <v>6547</v>
      </c>
      <c r="C2629" t="s">
        <v>193</v>
      </c>
      <c r="D2629" t="s">
        <v>182</v>
      </c>
      <c r="E2629" t="s">
        <v>194</v>
      </c>
      <c r="F2629" t="s">
        <v>195</v>
      </c>
      <c r="G2629" t="s">
        <v>196</v>
      </c>
      <c r="H2629" t="s">
        <v>955</v>
      </c>
      <c r="I2629">
        <v>17.973500000000001</v>
      </c>
      <c r="J2629">
        <v>-81.385000000000005</v>
      </c>
      <c r="K2629">
        <f t="shared" si="380"/>
        <v>17</v>
      </c>
      <c r="L2629">
        <f t="shared" si="376"/>
        <v>1976</v>
      </c>
      <c r="M2629" t="s">
        <v>6548</v>
      </c>
      <c r="N2629" s="153">
        <v>27786.013194444444</v>
      </c>
      <c r="O2629" s="153">
        <v>27786.013194444444</v>
      </c>
      <c r="P2629" s="153">
        <v>27786.051388888889</v>
      </c>
      <c r="Q2629" s="153">
        <v>27786.051388888889</v>
      </c>
      <c r="R2629" t="s">
        <v>6517</v>
      </c>
      <c r="S2629" s="215">
        <f t="shared" si="377"/>
        <v>3.8194444445252884E-2</v>
      </c>
      <c r="T2629" s="215">
        <f t="shared" si="378"/>
        <v>3.8194444445252884E-2</v>
      </c>
      <c r="U2629">
        <f t="shared" si="379"/>
        <v>0.45833333334303461</v>
      </c>
      <c r="V2629"/>
      <c r="W2629">
        <v>0</v>
      </c>
      <c r="X2629" t="s">
        <v>6549</v>
      </c>
    </row>
    <row r="2630" spans="1:24" s="29" customFormat="1">
      <c r="A2630" t="s">
        <v>38</v>
      </c>
      <c r="B2630" t="s">
        <v>6550</v>
      </c>
      <c r="C2630" t="s">
        <v>193</v>
      </c>
      <c r="D2630" t="s">
        <v>182</v>
      </c>
      <c r="E2630" t="s">
        <v>194</v>
      </c>
      <c r="F2630" t="s">
        <v>195</v>
      </c>
      <c r="G2630" t="s">
        <v>196</v>
      </c>
      <c r="H2630" t="s">
        <v>955</v>
      </c>
      <c r="I2630">
        <v>18.058666666666667</v>
      </c>
      <c r="J2630">
        <v>-81.78</v>
      </c>
      <c r="K2630">
        <f t="shared" si="380"/>
        <v>17</v>
      </c>
      <c r="L2630">
        <f t="shared" si="376"/>
        <v>1976</v>
      </c>
      <c r="M2630" t="s">
        <v>6551</v>
      </c>
      <c r="N2630" s="153">
        <v>27784.961805555555</v>
      </c>
      <c r="O2630" s="153">
        <v>27784.961805555555</v>
      </c>
      <c r="P2630" s="153">
        <v>27785.068055555555</v>
      </c>
      <c r="Q2630" s="153">
        <v>27785.068055555555</v>
      </c>
      <c r="R2630" t="s">
        <v>6517</v>
      </c>
      <c r="S2630" s="215">
        <f t="shared" si="377"/>
        <v>0.1062500000007276</v>
      </c>
      <c r="T2630" s="215">
        <f t="shared" si="378"/>
        <v>0.1062500000007276</v>
      </c>
      <c r="U2630">
        <f t="shared" si="379"/>
        <v>1.2750000000087311</v>
      </c>
      <c r="V2630"/>
      <c r="W2630">
        <v>0</v>
      </c>
      <c r="X2630" t="s">
        <v>6529</v>
      </c>
    </row>
    <row r="2631" spans="1:24" s="29" customFormat="1">
      <c r="A2631" t="s">
        <v>38</v>
      </c>
      <c r="B2631" t="s">
        <v>6552</v>
      </c>
      <c r="C2631" t="s">
        <v>193</v>
      </c>
      <c r="D2631" t="s">
        <v>182</v>
      </c>
      <c r="E2631" t="s">
        <v>194</v>
      </c>
      <c r="F2631" t="s">
        <v>195</v>
      </c>
      <c r="G2631" t="s">
        <v>196</v>
      </c>
      <c r="H2631" t="s">
        <v>955</v>
      </c>
      <c r="I2631">
        <v>18.066666666666666</v>
      </c>
      <c r="J2631">
        <v>-81.766666666666666</v>
      </c>
      <c r="K2631">
        <f t="shared" si="380"/>
        <v>17</v>
      </c>
      <c r="L2631">
        <f t="shared" si="376"/>
        <v>1976</v>
      </c>
      <c r="M2631" t="s">
        <v>6553</v>
      </c>
      <c r="N2631" s="153">
        <v>27784.086111111112</v>
      </c>
      <c r="O2631" s="153">
        <v>27784.086111111112</v>
      </c>
      <c r="P2631" s="153">
        <v>27784.222222222223</v>
      </c>
      <c r="Q2631" s="153">
        <v>27784.222222222223</v>
      </c>
      <c r="R2631" t="s">
        <v>6517</v>
      </c>
      <c r="S2631" s="215">
        <f t="shared" si="377"/>
        <v>0.13611111111094942</v>
      </c>
      <c r="T2631" s="215">
        <f t="shared" si="378"/>
        <v>0.13611111111094942</v>
      </c>
      <c r="U2631">
        <f t="shared" si="379"/>
        <v>1.6333333333313931</v>
      </c>
      <c r="V2631"/>
      <c r="W2631">
        <v>0</v>
      </c>
      <c r="X2631" t="s">
        <v>6529</v>
      </c>
    </row>
    <row r="2632" spans="1:24" s="29" customFormat="1">
      <c r="A2632" t="s">
        <v>1249</v>
      </c>
      <c r="B2632" t="s">
        <v>6554</v>
      </c>
      <c r="C2632" t="s">
        <v>193</v>
      </c>
      <c r="D2632" t="s">
        <v>182</v>
      </c>
      <c r="E2632" t="s">
        <v>194</v>
      </c>
      <c r="F2632" t="s">
        <v>195</v>
      </c>
      <c r="G2632" t="s">
        <v>196</v>
      </c>
      <c r="H2632" t="s">
        <v>955</v>
      </c>
      <c r="I2632">
        <v>18.05</v>
      </c>
      <c r="J2632">
        <v>-81.8</v>
      </c>
      <c r="K2632">
        <f t="shared" si="380"/>
        <v>17</v>
      </c>
      <c r="L2632">
        <f t="shared" si="376"/>
        <v>1976</v>
      </c>
      <c r="M2632" t="s">
        <v>6555</v>
      </c>
      <c r="N2632" s="153">
        <v>27783.017361111109</v>
      </c>
      <c r="O2632" s="153">
        <v>27783.017361111109</v>
      </c>
      <c r="P2632" s="153">
        <v>27783.183333333334</v>
      </c>
      <c r="Q2632" s="153">
        <v>27783.183333333334</v>
      </c>
      <c r="R2632" t="s">
        <v>6517</v>
      </c>
      <c r="S2632" s="215">
        <f t="shared" si="377"/>
        <v>0.16597222222480923</v>
      </c>
      <c r="T2632" s="215">
        <f t="shared" si="378"/>
        <v>0.16597222222480923</v>
      </c>
      <c r="U2632">
        <f t="shared" si="379"/>
        <v>1.9916666666977108</v>
      </c>
      <c r="V2632"/>
      <c r="W2632">
        <v>0</v>
      </c>
      <c r="X2632" t="s">
        <v>6529</v>
      </c>
    </row>
    <row r="2633" spans="1:24" s="29" customFormat="1">
      <c r="A2633" t="s">
        <v>1249</v>
      </c>
      <c r="B2633" t="s">
        <v>6556</v>
      </c>
      <c r="C2633" t="s">
        <v>193</v>
      </c>
      <c r="D2633" t="s">
        <v>182</v>
      </c>
      <c r="E2633" t="s">
        <v>194</v>
      </c>
      <c r="F2633" t="s">
        <v>195</v>
      </c>
      <c r="G2633" t="s">
        <v>196</v>
      </c>
      <c r="H2633" t="s">
        <v>955</v>
      </c>
      <c r="I2633">
        <v>18.013166666666667</v>
      </c>
      <c r="J2633">
        <v>-81.791833333333329</v>
      </c>
      <c r="K2633">
        <f t="shared" si="380"/>
        <v>17</v>
      </c>
      <c r="L2633">
        <f t="shared" si="376"/>
        <v>1976</v>
      </c>
      <c r="M2633" t="s">
        <v>6557</v>
      </c>
      <c r="N2633" s="153">
        <v>27782.094444444443</v>
      </c>
      <c r="O2633" s="153">
        <v>27782.094444444443</v>
      </c>
      <c r="P2633" s="153">
        <v>27782.215277777777</v>
      </c>
      <c r="Q2633" s="153">
        <v>27782.215277777777</v>
      </c>
      <c r="R2633" t="s">
        <v>6517</v>
      </c>
      <c r="S2633" s="215">
        <f t="shared" si="377"/>
        <v>0.12083333333430346</v>
      </c>
      <c r="T2633" s="215">
        <f t="shared" si="378"/>
        <v>0.12083333333430346</v>
      </c>
      <c r="U2633">
        <f t="shared" si="379"/>
        <v>1.4500000000116415</v>
      </c>
      <c r="V2633"/>
      <c r="W2633">
        <v>0</v>
      </c>
      <c r="X2633" t="s">
        <v>6529</v>
      </c>
    </row>
    <row r="2634" spans="1:24" s="29" customFormat="1">
      <c r="A2634" t="s">
        <v>1249</v>
      </c>
      <c r="B2634" t="s">
        <v>6558</v>
      </c>
      <c r="C2634" t="s">
        <v>193</v>
      </c>
      <c r="D2634" t="s">
        <v>182</v>
      </c>
      <c r="E2634" t="s">
        <v>194</v>
      </c>
      <c r="F2634" t="s">
        <v>195</v>
      </c>
      <c r="G2634" t="s">
        <v>196</v>
      </c>
      <c r="H2634" t="s">
        <v>955</v>
      </c>
      <c r="I2634">
        <v>18.0505</v>
      </c>
      <c r="J2634">
        <v>-81.748500000000007</v>
      </c>
      <c r="K2634">
        <f>INT(((180 + J2634)/6) + 1)</f>
        <v>17</v>
      </c>
      <c r="L2634">
        <f t="shared" si="376"/>
        <v>1976</v>
      </c>
      <c r="M2634" t="s">
        <v>6559</v>
      </c>
      <c r="N2634" s="153">
        <v>27779.280555555557</v>
      </c>
      <c r="O2634" s="153">
        <v>27779.280555555557</v>
      </c>
      <c r="P2634" s="153">
        <v>27779.298611111109</v>
      </c>
      <c r="Q2634" s="153">
        <v>27779.298611111109</v>
      </c>
      <c r="R2634" t="s">
        <v>6517</v>
      </c>
      <c r="S2634" s="215">
        <f t="shared" si="377"/>
        <v>1.8055555552564329E-2</v>
      </c>
      <c r="T2634" s="215">
        <f t="shared" si="378"/>
        <v>1.8055555552564329E-2</v>
      </c>
      <c r="U2634">
        <f t="shared" si="379"/>
        <v>0.21666666663077194</v>
      </c>
      <c r="V2634"/>
      <c r="W2634">
        <v>0</v>
      </c>
      <c r="X2634" t="s">
        <v>6560</v>
      </c>
    </row>
    <row r="2635" spans="1:24" s="29" customFormat="1">
      <c r="A2635" t="s">
        <v>1249</v>
      </c>
      <c r="B2635" t="s">
        <v>6561</v>
      </c>
      <c r="C2635" t="s">
        <v>193</v>
      </c>
      <c r="D2635" t="s">
        <v>182</v>
      </c>
      <c r="E2635" t="s">
        <v>194</v>
      </c>
      <c r="F2635" t="s">
        <v>195</v>
      </c>
      <c r="G2635" t="s">
        <v>196</v>
      </c>
      <c r="H2635" t="s">
        <v>955</v>
      </c>
      <c r="I2635">
        <v>17.965</v>
      </c>
      <c r="J2635">
        <v>-81.63333333333334</v>
      </c>
      <c r="K2635">
        <f>INT(((180 + J2635)/6) + 1)</f>
        <v>17</v>
      </c>
      <c r="L2635">
        <f t="shared" si="376"/>
        <v>1976</v>
      </c>
      <c r="M2635" t="s">
        <v>6562</v>
      </c>
      <c r="N2635" s="153">
        <v>27777.361111111109</v>
      </c>
      <c r="O2635" s="153">
        <v>27777.361111111109</v>
      </c>
      <c r="P2635" s="153">
        <v>27777.923611111109</v>
      </c>
      <c r="Q2635" s="153">
        <v>27777.506944444445</v>
      </c>
      <c r="R2635" t="s">
        <v>6517</v>
      </c>
      <c r="S2635" s="215">
        <f t="shared" si="377"/>
        <v>0.5625</v>
      </c>
      <c r="T2635" s="215">
        <f t="shared" si="378"/>
        <v>0.14583333333575865</v>
      </c>
      <c r="U2635">
        <f t="shared" si="379"/>
        <v>6.75</v>
      </c>
      <c r="V2635"/>
      <c r="W2635">
        <v>0</v>
      </c>
      <c r="X2635" t="s">
        <v>6529</v>
      </c>
    </row>
    <row r="2636" spans="1:24" s="29" customFormat="1">
      <c r="A2636" t="s">
        <v>1249</v>
      </c>
      <c r="B2636" t="s">
        <v>6563</v>
      </c>
      <c r="C2636" t="s">
        <v>193</v>
      </c>
      <c r="D2636" t="s">
        <v>182</v>
      </c>
      <c r="E2636" t="s">
        <v>194</v>
      </c>
      <c r="F2636" t="s">
        <v>195</v>
      </c>
      <c r="G2636" t="s">
        <v>196</v>
      </c>
      <c r="H2636" t="s">
        <v>955</v>
      </c>
      <c r="I2636">
        <v>18.043333333333333</v>
      </c>
      <c r="J2636">
        <v>-81.718333333333334</v>
      </c>
      <c r="K2636">
        <f>INT(((180 + J2636)/6) + 1)</f>
        <v>17</v>
      </c>
      <c r="L2636">
        <f t="shared" si="376"/>
        <v>1976</v>
      </c>
      <c r="M2636" t="s">
        <v>6564</v>
      </c>
      <c r="N2636" s="153">
        <v>27774.338888888888</v>
      </c>
      <c r="O2636" s="153">
        <v>27774.338888888888</v>
      </c>
      <c r="P2636" s="153">
        <v>27774.855555555554</v>
      </c>
      <c r="Q2636" s="153">
        <v>27774.855555555554</v>
      </c>
      <c r="R2636" t="s">
        <v>6517</v>
      </c>
      <c r="S2636" s="215">
        <f t="shared" si="377"/>
        <v>0.51666666666642413</v>
      </c>
      <c r="T2636" s="215">
        <f t="shared" si="378"/>
        <v>0.51666666666642413</v>
      </c>
      <c r="U2636">
        <f t="shared" si="379"/>
        <v>6.1999999999970896</v>
      </c>
      <c r="V2636"/>
      <c r="W2636">
        <v>0</v>
      </c>
      <c r="X2636" t="s">
        <v>6565</v>
      </c>
    </row>
    <row r="2637" spans="1:24" s="29" customFormat="1">
      <c r="A2637" t="s">
        <v>1249</v>
      </c>
      <c r="B2637" t="s">
        <v>6566</v>
      </c>
      <c r="C2637" t="s">
        <v>193</v>
      </c>
      <c r="D2637" t="s">
        <v>182</v>
      </c>
      <c r="E2637" t="s">
        <v>194</v>
      </c>
      <c r="F2637" t="s">
        <v>195</v>
      </c>
      <c r="G2637" t="s">
        <v>196</v>
      </c>
      <c r="H2637" t="s">
        <v>955</v>
      </c>
      <c r="I2637">
        <v>18.07</v>
      </c>
      <c r="J2637">
        <v>-81.745000000000005</v>
      </c>
      <c r="K2637">
        <f>INT(((180 + J2637)/6) + 1)</f>
        <v>17</v>
      </c>
      <c r="L2637">
        <f t="shared" si="376"/>
        <v>1976</v>
      </c>
      <c r="M2637" t="s">
        <v>6567</v>
      </c>
      <c r="N2637" s="153">
        <v>27774.328472222223</v>
      </c>
      <c r="O2637" s="153">
        <v>27774.328472222223</v>
      </c>
      <c r="P2637" s="153">
        <v>27774.489583333332</v>
      </c>
      <c r="Q2637" s="153">
        <v>27774.489583333332</v>
      </c>
      <c r="R2637" t="s">
        <v>6517</v>
      </c>
      <c r="S2637" s="215">
        <f t="shared" si="377"/>
        <v>0.16111111110876664</v>
      </c>
      <c r="T2637" s="215">
        <f t="shared" si="378"/>
        <v>0.16111111110876664</v>
      </c>
      <c r="U2637">
        <f t="shared" si="379"/>
        <v>1.9333333333051996</v>
      </c>
      <c r="V2637"/>
      <c r="W2637">
        <v>0</v>
      </c>
      <c r="X2637" t="s">
        <v>6568</v>
      </c>
    </row>
    <row r="2638" spans="1:24" s="29" customFormat="1">
      <c r="A2638" t="s">
        <v>1249</v>
      </c>
      <c r="B2638" t="s">
        <v>6569</v>
      </c>
      <c r="C2638" t="s">
        <v>357</v>
      </c>
      <c r="D2638" t="s">
        <v>358</v>
      </c>
      <c r="E2638" t="s">
        <v>359</v>
      </c>
      <c r="F2638" t="s">
        <v>346</v>
      </c>
      <c r="G2638" t="s">
        <v>196</v>
      </c>
      <c r="H2638" t="s">
        <v>360</v>
      </c>
      <c r="I2638">
        <v>19.5</v>
      </c>
      <c r="J2638">
        <v>-66</v>
      </c>
      <c r="K2638">
        <f>INT(((180 + J2638)/6) + 1)</f>
        <v>20</v>
      </c>
      <c r="L2638">
        <f t="shared" si="376"/>
        <v>1988</v>
      </c>
      <c r="M2638" t="s">
        <v>6569</v>
      </c>
      <c r="N2638" s="153">
        <v>32231.041666666668</v>
      </c>
      <c r="O2638" s="153">
        <v>32231.041666666668</v>
      </c>
      <c r="P2638" s="153">
        <v>32231.041666666668</v>
      </c>
      <c r="Q2638" s="153">
        <v>32231.5625</v>
      </c>
      <c r="R2638" t="s">
        <v>6570</v>
      </c>
      <c r="S2638" s="215">
        <f t="shared" si="377"/>
        <v>0</v>
      </c>
      <c r="T2638" s="215">
        <f t="shared" si="378"/>
        <v>0.52083333333212067</v>
      </c>
      <c r="U2638">
        <f t="shared" ref="U2638:U2649" si="381">((VALUE(S2638)) * 24) * 1.25</f>
        <v>0</v>
      </c>
      <c r="V2638"/>
      <c r="W2638">
        <v>0</v>
      </c>
      <c r="X2638" t="s">
        <v>6571</v>
      </c>
    </row>
    <row r="2639" spans="1:24" s="29" customFormat="1">
      <c r="A2639" t="s">
        <v>1249</v>
      </c>
      <c r="B2639" t="s">
        <v>6572</v>
      </c>
      <c r="C2639" t="s">
        <v>311</v>
      </c>
      <c r="D2639" t="s">
        <v>263</v>
      </c>
      <c r="E2639" t="s">
        <v>354</v>
      </c>
      <c r="F2639" t="s">
        <v>195</v>
      </c>
      <c r="G2639" t="s">
        <v>265</v>
      </c>
      <c r="H2639" t="s">
        <v>355</v>
      </c>
      <c r="I2639">
        <v>0</v>
      </c>
      <c r="J2639">
        <v>0</v>
      </c>
      <c r="K2639">
        <v>0</v>
      </c>
      <c r="L2639">
        <f t="shared" si="376"/>
        <v>1988</v>
      </c>
      <c r="M2639" t="s">
        <v>6572</v>
      </c>
      <c r="N2639" s="153">
        <v>32143.041666666668</v>
      </c>
      <c r="O2639" s="153">
        <v>32143.041666666668</v>
      </c>
      <c r="P2639" s="153">
        <v>32143.041666666668</v>
      </c>
      <c r="Q2639" s="153">
        <v>32143.041666666668</v>
      </c>
      <c r="R2639" t="s">
        <v>311</v>
      </c>
      <c r="S2639" s="215">
        <f t="shared" si="377"/>
        <v>0</v>
      </c>
      <c r="T2639" s="215">
        <f t="shared" si="378"/>
        <v>0</v>
      </c>
      <c r="U2639">
        <f t="shared" si="381"/>
        <v>0</v>
      </c>
      <c r="V2639"/>
      <c r="W2639">
        <v>0</v>
      </c>
      <c r="X2639" t="s">
        <v>5770</v>
      </c>
    </row>
    <row r="2640" spans="1:24" s="29" customFormat="1">
      <c r="A2640" t="s">
        <v>1249</v>
      </c>
      <c r="B2640" t="s">
        <v>6573</v>
      </c>
      <c r="C2640" t="s">
        <v>350</v>
      </c>
      <c r="D2640" t="s">
        <v>182</v>
      </c>
      <c r="E2640" t="s">
        <v>351</v>
      </c>
      <c r="F2640" t="s">
        <v>346</v>
      </c>
      <c r="G2640" t="s">
        <v>352</v>
      </c>
      <c r="H2640" t="s">
        <v>5784</v>
      </c>
      <c r="I2640">
        <v>71.56</v>
      </c>
      <c r="J2640">
        <v>-3.33</v>
      </c>
      <c r="K2640">
        <f>INT(((180 + J2640)/6) + 1)</f>
        <v>30</v>
      </c>
      <c r="L2640">
        <f t="shared" si="376"/>
        <v>1987</v>
      </c>
      <c r="M2640" t="s">
        <v>6573</v>
      </c>
      <c r="N2640" s="153">
        <v>32000.96875</v>
      </c>
      <c r="O2640" s="153">
        <v>32000.981944444444</v>
      </c>
      <c r="P2640" s="153">
        <v>32002.268749999999</v>
      </c>
      <c r="Q2640" s="153">
        <v>32002.3125</v>
      </c>
      <c r="R2640" t="s">
        <v>6574</v>
      </c>
      <c r="S2640" s="215">
        <f t="shared" si="377"/>
        <v>1.2868055555554747</v>
      </c>
      <c r="T2640" s="215">
        <f t="shared" si="378"/>
        <v>1.34375</v>
      </c>
      <c r="U2640">
        <f t="shared" si="381"/>
        <v>38.604166666664241</v>
      </c>
      <c r="V2640"/>
      <c r="W2640">
        <v>0</v>
      </c>
      <c r="X2640" t="s">
        <v>5767</v>
      </c>
    </row>
    <row r="2641" spans="1:24" s="29" customFormat="1">
      <c r="A2641" t="s">
        <v>1249</v>
      </c>
      <c r="B2641" t="s">
        <v>6575</v>
      </c>
      <c r="C2641" t="s">
        <v>350</v>
      </c>
      <c r="D2641" t="s">
        <v>182</v>
      </c>
      <c r="E2641" t="s">
        <v>351</v>
      </c>
      <c r="F2641" t="s">
        <v>346</v>
      </c>
      <c r="G2641" t="s">
        <v>352</v>
      </c>
      <c r="H2641" t="s">
        <v>5784</v>
      </c>
      <c r="I2641">
        <v>71.92</v>
      </c>
      <c r="J2641">
        <v>-0.83</v>
      </c>
      <c r="K2641">
        <f>INT(((180 + J2641)/6) + 1)</f>
        <v>30</v>
      </c>
      <c r="L2641">
        <f t="shared" si="376"/>
        <v>1987</v>
      </c>
      <c r="M2641" t="s">
        <v>6575</v>
      </c>
      <c r="N2641" s="153">
        <v>31997.166666666668</v>
      </c>
      <c r="O2641" s="153">
        <v>31997.292361111111</v>
      </c>
      <c r="P2641" s="153">
        <v>31998.6875</v>
      </c>
      <c r="Q2641" s="153">
        <v>31998.770833333332</v>
      </c>
      <c r="R2641" t="s">
        <v>6574</v>
      </c>
      <c r="S2641" s="215">
        <f t="shared" si="377"/>
        <v>1.3951388888890506</v>
      </c>
      <c r="T2641" s="215">
        <f t="shared" si="378"/>
        <v>1.6041666666642413</v>
      </c>
      <c r="U2641">
        <f t="shared" si="381"/>
        <v>41.854166666671517</v>
      </c>
      <c r="V2641"/>
      <c r="W2641">
        <v>0</v>
      </c>
      <c r="X2641" t="s">
        <v>5767</v>
      </c>
    </row>
    <row r="2642" spans="1:24" s="29" customFormat="1">
      <c r="A2642" t="s">
        <v>1249</v>
      </c>
      <c r="B2642" t="s">
        <v>6576</v>
      </c>
      <c r="C2642" t="s">
        <v>311</v>
      </c>
      <c r="D2642" t="s">
        <v>182</v>
      </c>
      <c r="E2642" t="s">
        <v>349</v>
      </c>
      <c r="F2642" t="s">
        <v>195</v>
      </c>
      <c r="G2642" t="s">
        <v>265</v>
      </c>
      <c r="H2642" t="s">
        <v>266</v>
      </c>
      <c r="I2642">
        <v>0</v>
      </c>
      <c r="J2642">
        <v>0</v>
      </c>
      <c r="K2642">
        <v>0</v>
      </c>
      <c r="L2642">
        <f t="shared" ref="L2642:L2702" si="382">YEAR(N2642)</f>
        <v>1987</v>
      </c>
      <c r="M2642" t="s">
        <v>6576</v>
      </c>
      <c r="N2642" s="153">
        <v>31983.195833333335</v>
      </c>
      <c r="O2642" s="153">
        <v>31983.238194444446</v>
      </c>
      <c r="P2642" s="153">
        <v>31985.0625</v>
      </c>
      <c r="Q2642" s="153">
        <v>31985.104166666668</v>
      </c>
      <c r="R2642" t="s">
        <v>311</v>
      </c>
      <c r="S2642" s="215">
        <f t="shared" si="377"/>
        <v>1.8243055555540195</v>
      </c>
      <c r="T2642" s="215">
        <f t="shared" si="378"/>
        <v>1.9083333333328483</v>
      </c>
      <c r="U2642">
        <f t="shared" si="381"/>
        <v>54.729166666620586</v>
      </c>
      <c r="V2642"/>
      <c r="W2642">
        <v>0</v>
      </c>
      <c r="X2642" t="s">
        <v>6577</v>
      </c>
    </row>
    <row r="2643" spans="1:24" s="29" customFormat="1">
      <c r="A2643" t="s">
        <v>1249</v>
      </c>
      <c r="B2643" t="s">
        <v>6578</v>
      </c>
      <c r="C2643" t="s">
        <v>311</v>
      </c>
      <c r="D2643" t="s">
        <v>182</v>
      </c>
      <c r="E2643" t="s">
        <v>349</v>
      </c>
      <c r="F2643" t="s">
        <v>195</v>
      </c>
      <c r="G2643" t="s">
        <v>265</v>
      </c>
      <c r="H2643" t="s">
        <v>266</v>
      </c>
      <c r="I2643">
        <v>0</v>
      </c>
      <c r="J2643">
        <v>0</v>
      </c>
      <c r="K2643">
        <v>0</v>
      </c>
      <c r="L2643">
        <f t="shared" si="382"/>
        <v>1987</v>
      </c>
      <c r="M2643" t="s">
        <v>6578</v>
      </c>
      <c r="N2643" s="153">
        <v>31981.895138888889</v>
      </c>
      <c r="O2643" s="153">
        <v>31981.895138888889</v>
      </c>
      <c r="P2643" s="153">
        <v>31982.636111111111</v>
      </c>
      <c r="Q2643" s="153">
        <v>31982.708333333332</v>
      </c>
      <c r="R2643" t="s">
        <v>311</v>
      </c>
      <c r="S2643" s="215">
        <f t="shared" si="377"/>
        <v>0.74097222222189885</v>
      </c>
      <c r="T2643" s="215">
        <f t="shared" si="378"/>
        <v>0.8131944444430701</v>
      </c>
      <c r="U2643">
        <f t="shared" si="381"/>
        <v>22.229166666656965</v>
      </c>
      <c r="V2643"/>
      <c r="W2643">
        <v>0</v>
      </c>
      <c r="X2643" t="s">
        <v>6577</v>
      </c>
    </row>
    <row r="2644" spans="1:24" s="29" customFormat="1">
      <c r="A2644" t="s">
        <v>6579</v>
      </c>
      <c r="B2644" t="s">
        <v>6580</v>
      </c>
      <c r="C2644" t="s">
        <v>343</v>
      </c>
      <c r="D2644" t="s">
        <v>344</v>
      </c>
      <c r="E2644" t="s">
        <v>345</v>
      </c>
      <c r="F2644" t="s">
        <v>346</v>
      </c>
      <c r="G2644" t="s">
        <v>196</v>
      </c>
      <c r="H2644" t="s">
        <v>347</v>
      </c>
      <c r="I2644">
        <v>24.416666666666668</v>
      </c>
      <c r="J2644">
        <v>-77.55</v>
      </c>
      <c r="K2644">
        <f t="shared" ref="K2644:K2675" si="383">INT(((180 + J2644)/6) + 1)</f>
        <v>18</v>
      </c>
      <c r="L2644">
        <f t="shared" si="382"/>
        <v>1987</v>
      </c>
      <c r="M2644" t="s">
        <v>6580</v>
      </c>
      <c r="N2644" s="153">
        <v>31892.973611111112</v>
      </c>
      <c r="O2644" s="153">
        <v>31893.023611111112</v>
      </c>
      <c r="P2644" s="153">
        <v>31894.5625</v>
      </c>
      <c r="Q2644" s="153">
        <v>31894.625</v>
      </c>
      <c r="R2644" t="s">
        <v>5810</v>
      </c>
      <c r="S2644" s="215">
        <f t="shared" si="377"/>
        <v>1.538888888888323</v>
      </c>
      <c r="T2644" s="215">
        <f t="shared" si="378"/>
        <v>1.6513888888875954</v>
      </c>
      <c r="U2644">
        <f t="shared" si="381"/>
        <v>46.166666666649689</v>
      </c>
      <c r="V2644"/>
      <c r="W2644">
        <v>0</v>
      </c>
      <c r="X2644" t="s">
        <v>6581</v>
      </c>
    </row>
    <row r="2645" spans="1:24" s="29" customFormat="1">
      <c r="A2645" t="s">
        <v>6579</v>
      </c>
      <c r="B2645" t="s">
        <v>6582</v>
      </c>
      <c r="C2645" t="s">
        <v>343</v>
      </c>
      <c r="D2645" t="s">
        <v>344</v>
      </c>
      <c r="E2645" t="s">
        <v>345</v>
      </c>
      <c r="F2645" t="s">
        <v>346</v>
      </c>
      <c r="G2645" t="s">
        <v>196</v>
      </c>
      <c r="H2645" t="s">
        <v>347</v>
      </c>
      <c r="I2645">
        <v>24.416666666666668</v>
      </c>
      <c r="J2645">
        <v>-77.55</v>
      </c>
      <c r="K2645">
        <f t="shared" si="383"/>
        <v>18</v>
      </c>
      <c r="L2645">
        <f t="shared" si="382"/>
        <v>1987</v>
      </c>
      <c r="M2645" t="s">
        <v>6582</v>
      </c>
      <c r="N2645" s="153">
        <v>31892.070833333335</v>
      </c>
      <c r="O2645" s="153">
        <v>31892.070833333335</v>
      </c>
      <c r="P2645" s="153">
        <v>31892.388888888891</v>
      </c>
      <c r="Q2645" s="153">
        <v>31892.458333333332</v>
      </c>
      <c r="R2645" t="s">
        <v>5810</v>
      </c>
      <c r="S2645" s="215">
        <f t="shared" si="377"/>
        <v>0.31805555555547471</v>
      </c>
      <c r="T2645" s="215">
        <f t="shared" si="378"/>
        <v>0.38749999999708962</v>
      </c>
      <c r="U2645">
        <f t="shared" si="381"/>
        <v>9.5416666666642413</v>
      </c>
      <c r="V2645"/>
      <c r="W2645">
        <v>0</v>
      </c>
      <c r="X2645" t="s">
        <v>6583</v>
      </c>
    </row>
    <row r="2646" spans="1:24" s="29" customFormat="1">
      <c r="A2646" t="s">
        <v>6579</v>
      </c>
      <c r="B2646" t="s">
        <v>6584</v>
      </c>
      <c r="C2646" t="s">
        <v>343</v>
      </c>
      <c r="D2646" t="s">
        <v>344</v>
      </c>
      <c r="E2646" t="s">
        <v>345</v>
      </c>
      <c r="F2646" t="s">
        <v>346</v>
      </c>
      <c r="G2646" t="s">
        <v>196</v>
      </c>
      <c r="H2646" t="s">
        <v>347</v>
      </c>
      <c r="I2646">
        <v>24.416666666666668</v>
      </c>
      <c r="J2646">
        <v>-77.55</v>
      </c>
      <c r="K2646">
        <f t="shared" si="383"/>
        <v>18</v>
      </c>
      <c r="L2646">
        <f t="shared" si="382"/>
        <v>1987</v>
      </c>
      <c r="M2646" t="s">
        <v>6584</v>
      </c>
      <c r="N2646" s="153">
        <v>31891.809027777777</v>
      </c>
      <c r="O2646" s="153">
        <v>31891.854166666668</v>
      </c>
      <c r="P2646" s="153">
        <v>31891.985416666666</v>
      </c>
      <c r="Q2646" s="153">
        <v>31891.993055555555</v>
      </c>
      <c r="R2646" t="s">
        <v>5810</v>
      </c>
      <c r="S2646" s="215">
        <f t="shared" si="377"/>
        <v>0.13124999999854481</v>
      </c>
      <c r="T2646" s="215">
        <f t="shared" si="378"/>
        <v>0.18402777777737356</v>
      </c>
      <c r="U2646">
        <f t="shared" si="381"/>
        <v>3.9374999999563443</v>
      </c>
      <c r="V2646"/>
      <c r="W2646">
        <v>0</v>
      </c>
      <c r="X2646" t="s">
        <v>6585</v>
      </c>
    </row>
    <row r="2647" spans="1:24" s="29" customFormat="1">
      <c r="A2647" t="s">
        <v>6579</v>
      </c>
      <c r="B2647" t="s">
        <v>6586</v>
      </c>
      <c r="C2647" t="s">
        <v>343</v>
      </c>
      <c r="D2647" t="s">
        <v>344</v>
      </c>
      <c r="E2647" t="s">
        <v>345</v>
      </c>
      <c r="F2647" t="s">
        <v>346</v>
      </c>
      <c r="G2647" t="s">
        <v>196</v>
      </c>
      <c r="H2647" t="s">
        <v>347</v>
      </c>
      <c r="I2647">
        <v>24.416666666666668</v>
      </c>
      <c r="J2647">
        <v>-77.55</v>
      </c>
      <c r="K2647">
        <f t="shared" si="383"/>
        <v>18</v>
      </c>
      <c r="L2647">
        <f t="shared" si="382"/>
        <v>1987</v>
      </c>
      <c r="M2647" t="s">
        <v>6586</v>
      </c>
      <c r="N2647" s="153">
        <v>31891.366666666665</v>
      </c>
      <c r="O2647" s="153">
        <v>31891.366666666665</v>
      </c>
      <c r="P2647" s="153">
        <v>31891.618750000001</v>
      </c>
      <c r="Q2647" s="153">
        <v>31891.6875</v>
      </c>
      <c r="R2647" t="s">
        <v>5810</v>
      </c>
      <c r="S2647" s="215">
        <f t="shared" si="377"/>
        <v>0.25208333333648625</v>
      </c>
      <c r="T2647" s="215">
        <f t="shared" si="378"/>
        <v>0.32083333333503106</v>
      </c>
      <c r="U2647">
        <f t="shared" si="381"/>
        <v>7.5625000000945874</v>
      </c>
      <c r="V2647"/>
      <c r="W2647">
        <v>0</v>
      </c>
      <c r="X2647" t="s">
        <v>6583</v>
      </c>
    </row>
    <row r="2648" spans="1:24" s="29" customFormat="1">
      <c r="A2648" t="s">
        <v>6579</v>
      </c>
      <c r="B2648" t="s">
        <v>6587</v>
      </c>
      <c r="C2648" t="s">
        <v>343</v>
      </c>
      <c r="D2648" t="s">
        <v>344</v>
      </c>
      <c r="E2648" t="s">
        <v>345</v>
      </c>
      <c r="F2648" t="s">
        <v>346</v>
      </c>
      <c r="G2648" t="s">
        <v>196</v>
      </c>
      <c r="H2648" t="s">
        <v>347</v>
      </c>
      <c r="I2648">
        <v>24.416666666666668</v>
      </c>
      <c r="J2648">
        <v>-77.55</v>
      </c>
      <c r="K2648">
        <f t="shared" si="383"/>
        <v>18</v>
      </c>
      <c r="L2648">
        <f t="shared" si="382"/>
        <v>1987</v>
      </c>
      <c r="M2648" t="s">
        <v>6587</v>
      </c>
      <c r="N2648" s="153">
        <v>31887.409722222223</v>
      </c>
      <c r="O2648" s="153">
        <v>31887.409722222223</v>
      </c>
      <c r="P2648" s="153">
        <v>31888.811805555557</v>
      </c>
      <c r="Q2648" s="153">
        <v>31888.854166666668</v>
      </c>
      <c r="R2648" t="s">
        <v>5810</v>
      </c>
      <c r="S2648" s="215">
        <f t="shared" si="377"/>
        <v>1.4020833333343035</v>
      </c>
      <c r="T2648" s="215">
        <f t="shared" si="378"/>
        <v>1.4444444444452529</v>
      </c>
      <c r="U2648">
        <f t="shared" si="381"/>
        <v>42.062500000029104</v>
      </c>
      <c r="V2648"/>
      <c r="W2648">
        <v>0</v>
      </c>
      <c r="X2648" t="s">
        <v>6583</v>
      </c>
    </row>
    <row r="2649" spans="1:24" s="29" customFormat="1">
      <c r="A2649" t="s">
        <v>6579</v>
      </c>
      <c r="B2649" t="s">
        <v>6588</v>
      </c>
      <c r="C2649" t="s">
        <v>343</v>
      </c>
      <c r="D2649" t="s">
        <v>344</v>
      </c>
      <c r="E2649" t="s">
        <v>345</v>
      </c>
      <c r="F2649" t="s">
        <v>346</v>
      </c>
      <c r="G2649" t="s">
        <v>196</v>
      </c>
      <c r="H2649" t="s">
        <v>347</v>
      </c>
      <c r="I2649">
        <v>24.416666666666668</v>
      </c>
      <c r="J2649">
        <v>-77.55</v>
      </c>
      <c r="K2649">
        <f t="shared" si="383"/>
        <v>18</v>
      </c>
      <c r="L2649">
        <f t="shared" si="382"/>
        <v>1987</v>
      </c>
      <c r="M2649" t="s">
        <v>6588</v>
      </c>
      <c r="N2649" s="153">
        <v>31886.805555555555</v>
      </c>
      <c r="O2649" s="153">
        <v>31886.805555555555</v>
      </c>
      <c r="P2649" s="153">
        <v>31886.805555555555</v>
      </c>
      <c r="Q2649" s="153">
        <v>31886.916666666668</v>
      </c>
      <c r="R2649" t="s">
        <v>5810</v>
      </c>
      <c r="S2649" s="215">
        <f t="shared" si="377"/>
        <v>0</v>
      </c>
      <c r="T2649" s="215">
        <f t="shared" si="378"/>
        <v>0.11111111111313221</v>
      </c>
      <c r="U2649">
        <f t="shared" si="381"/>
        <v>0</v>
      </c>
      <c r="V2649"/>
      <c r="W2649">
        <v>0</v>
      </c>
      <c r="X2649" t="s">
        <v>6589</v>
      </c>
    </row>
    <row r="2650" spans="1:24">
      <c r="A2650" t="s">
        <v>6579</v>
      </c>
      <c r="B2650" t="s">
        <v>6590</v>
      </c>
      <c r="C2650" t="s">
        <v>546</v>
      </c>
      <c r="D2650" t="s">
        <v>488</v>
      </c>
      <c r="E2650" t="s">
        <v>547</v>
      </c>
      <c r="F2650" t="s">
        <v>548</v>
      </c>
      <c r="G2650" t="s">
        <v>206</v>
      </c>
      <c r="H2650" t="s">
        <v>402</v>
      </c>
      <c r="I2650" t="s">
        <v>498</v>
      </c>
      <c r="J2650" t="s">
        <v>499</v>
      </c>
      <c r="K2650">
        <f t="shared" si="383"/>
        <v>13</v>
      </c>
      <c r="L2650">
        <f t="shared" si="382"/>
        <v>2000</v>
      </c>
      <c r="M2650" t="s">
        <v>6591</v>
      </c>
      <c r="N2650" s="153">
        <v>36562.080555555556</v>
      </c>
      <c r="O2650" s="153">
        <v>36562.080555555556</v>
      </c>
      <c r="P2650" s="153">
        <v>36562.288888888892</v>
      </c>
      <c r="Q2650" s="153">
        <v>36562.288888888892</v>
      </c>
      <c r="R2650" t="s">
        <v>5657</v>
      </c>
      <c r="S2650" s="215">
        <f t="shared" si="377"/>
        <v>0.20833333333575865</v>
      </c>
      <c r="T2650" s="215">
        <f t="shared" si="378"/>
        <v>0.20833333333575865</v>
      </c>
      <c r="U2650">
        <f t="shared" ref="U2650:U2681" si="384">((VALUE(S2650)) * 24) * 0.25</f>
        <v>1.2500000000145519</v>
      </c>
      <c r="V2650"/>
      <c r="W2650">
        <v>0</v>
      </c>
      <c r="X2650" t="s">
        <v>6592</v>
      </c>
    </row>
    <row r="2651" spans="1:24">
      <c r="A2651" t="s">
        <v>6579</v>
      </c>
      <c r="B2651" t="s">
        <v>6593</v>
      </c>
      <c r="C2651" t="s">
        <v>546</v>
      </c>
      <c r="D2651" t="s">
        <v>488</v>
      </c>
      <c r="E2651" t="s">
        <v>547</v>
      </c>
      <c r="F2651" t="s">
        <v>548</v>
      </c>
      <c r="G2651" t="s">
        <v>206</v>
      </c>
      <c r="H2651" t="s">
        <v>402</v>
      </c>
      <c r="I2651" t="s">
        <v>498</v>
      </c>
      <c r="J2651" t="s">
        <v>499</v>
      </c>
      <c r="K2651">
        <f t="shared" si="383"/>
        <v>13</v>
      </c>
      <c r="L2651">
        <f t="shared" si="382"/>
        <v>2000</v>
      </c>
      <c r="M2651" t="s">
        <v>6594</v>
      </c>
      <c r="N2651" s="153">
        <v>36561.23333333333</v>
      </c>
      <c r="O2651" s="153">
        <v>36561.23333333333</v>
      </c>
      <c r="P2651" s="153">
        <v>36561.506249999999</v>
      </c>
      <c r="Q2651" s="153">
        <v>36561.506249999999</v>
      </c>
      <c r="R2651" t="s">
        <v>5657</v>
      </c>
      <c r="S2651" s="215">
        <f t="shared" si="377"/>
        <v>0.27291666666860692</v>
      </c>
      <c r="T2651" s="215">
        <f t="shared" si="378"/>
        <v>0.27291666666860692</v>
      </c>
      <c r="U2651">
        <f t="shared" si="384"/>
        <v>1.6375000000116415</v>
      </c>
      <c r="V2651"/>
      <c r="W2651">
        <v>0</v>
      </c>
      <c r="X2651" t="s">
        <v>6595</v>
      </c>
    </row>
    <row r="2652" spans="1:24">
      <c r="A2652" t="s">
        <v>6579</v>
      </c>
      <c r="B2652" t="s">
        <v>6596</v>
      </c>
      <c r="C2652" t="s">
        <v>546</v>
      </c>
      <c r="D2652" t="s">
        <v>488</v>
      </c>
      <c r="E2652" t="s">
        <v>547</v>
      </c>
      <c r="F2652" t="s">
        <v>548</v>
      </c>
      <c r="G2652" t="s">
        <v>206</v>
      </c>
      <c r="H2652" t="s">
        <v>402</v>
      </c>
      <c r="I2652" t="s">
        <v>498</v>
      </c>
      <c r="J2652" t="s">
        <v>499</v>
      </c>
      <c r="K2652">
        <f t="shared" si="383"/>
        <v>13</v>
      </c>
      <c r="L2652">
        <f t="shared" si="382"/>
        <v>2000</v>
      </c>
      <c r="M2652" t="s">
        <v>6597</v>
      </c>
      <c r="N2652" s="153">
        <v>36560.160416666666</v>
      </c>
      <c r="O2652" s="153">
        <v>36560.160416666666</v>
      </c>
      <c r="P2652" s="153">
        <v>36560.439583333333</v>
      </c>
      <c r="Q2652" s="153">
        <v>36560.439583333333</v>
      </c>
      <c r="R2652" t="s">
        <v>5657</v>
      </c>
      <c r="S2652" s="215">
        <f t="shared" si="377"/>
        <v>0.27916666666715173</v>
      </c>
      <c r="T2652" s="215">
        <f t="shared" si="378"/>
        <v>0.27916666666715173</v>
      </c>
      <c r="U2652">
        <f t="shared" si="384"/>
        <v>1.6750000000029104</v>
      </c>
      <c r="V2652"/>
      <c r="W2652">
        <v>0</v>
      </c>
      <c r="X2652" t="s">
        <v>6598</v>
      </c>
    </row>
    <row r="2653" spans="1:24">
      <c r="A2653" t="s">
        <v>6579</v>
      </c>
      <c r="B2653" t="s">
        <v>6599</v>
      </c>
      <c r="C2653" t="s">
        <v>546</v>
      </c>
      <c r="D2653" t="s">
        <v>488</v>
      </c>
      <c r="E2653" t="s">
        <v>547</v>
      </c>
      <c r="F2653" t="s">
        <v>548</v>
      </c>
      <c r="G2653" t="s">
        <v>206</v>
      </c>
      <c r="H2653" t="s">
        <v>402</v>
      </c>
      <c r="I2653" t="s">
        <v>498</v>
      </c>
      <c r="J2653" t="s">
        <v>499</v>
      </c>
      <c r="K2653">
        <f t="shared" si="383"/>
        <v>13</v>
      </c>
      <c r="L2653">
        <f t="shared" si="382"/>
        <v>2000</v>
      </c>
      <c r="M2653" t="s">
        <v>6600</v>
      </c>
      <c r="N2653" s="153">
        <v>36559.198611111111</v>
      </c>
      <c r="O2653" s="153">
        <v>36559.198611111111</v>
      </c>
      <c r="P2653" s="153">
        <v>36559.469444444447</v>
      </c>
      <c r="Q2653" s="153">
        <v>36559.469444444447</v>
      </c>
      <c r="R2653" t="s">
        <v>5657</v>
      </c>
      <c r="S2653" s="215">
        <f t="shared" si="377"/>
        <v>0.27083333333575865</v>
      </c>
      <c r="T2653" s="215">
        <f t="shared" si="378"/>
        <v>0.27083333333575865</v>
      </c>
      <c r="U2653">
        <f t="shared" si="384"/>
        <v>1.6250000000145519</v>
      </c>
      <c r="V2653"/>
      <c r="W2653">
        <v>0</v>
      </c>
      <c r="X2653" t="s">
        <v>6601</v>
      </c>
    </row>
    <row r="2654" spans="1:24">
      <c r="A2654" t="s">
        <v>6579</v>
      </c>
      <c r="B2654" t="s">
        <v>6602</v>
      </c>
      <c r="C2654" t="s">
        <v>546</v>
      </c>
      <c r="D2654" t="s">
        <v>488</v>
      </c>
      <c r="E2654" t="s">
        <v>547</v>
      </c>
      <c r="F2654" t="s">
        <v>548</v>
      </c>
      <c r="G2654" t="s">
        <v>206</v>
      </c>
      <c r="H2654" t="s">
        <v>402</v>
      </c>
      <c r="I2654" t="s">
        <v>498</v>
      </c>
      <c r="J2654" t="s">
        <v>499</v>
      </c>
      <c r="K2654">
        <f t="shared" si="383"/>
        <v>13</v>
      </c>
      <c r="L2654">
        <f t="shared" si="382"/>
        <v>2000</v>
      </c>
      <c r="M2654" t="s">
        <v>6603</v>
      </c>
      <c r="N2654" s="153">
        <v>36558.135416666664</v>
      </c>
      <c r="O2654" s="153">
        <v>36558.135416666664</v>
      </c>
      <c r="P2654" s="153">
        <v>36558.428472222222</v>
      </c>
      <c r="Q2654" s="153">
        <v>36558.428472222222</v>
      </c>
      <c r="R2654" t="s">
        <v>5657</v>
      </c>
      <c r="S2654" s="215">
        <f t="shared" si="377"/>
        <v>0.2930555555576575</v>
      </c>
      <c r="T2654" s="215">
        <f t="shared" si="378"/>
        <v>0.2930555555576575</v>
      </c>
      <c r="U2654">
        <f t="shared" si="384"/>
        <v>1.758333333345945</v>
      </c>
      <c r="V2654"/>
      <c r="W2654">
        <v>0</v>
      </c>
      <c r="X2654" t="s">
        <v>6604</v>
      </c>
    </row>
    <row r="2655" spans="1:24">
      <c r="A2655" t="s">
        <v>6579</v>
      </c>
      <c r="B2655" t="s">
        <v>6605</v>
      </c>
      <c r="C2655" t="s">
        <v>546</v>
      </c>
      <c r="D2655" t="s">
        <v>488</v>
      </c>
      <c r="E2655" t="s">
        <v>547</v>
      </c>
      <c r="F2655" t="s">
        <v>548</v>
      </c>
      <c r="G2655" t="s">
        <v>206</v>
      </c>
      <c r="H2655" t="s">
        <v>402</v>
      </c>
      <c r="I2655" t="s">
        <v>498</v>
      </c>
      <c r="J2655" t="s">
        <v>499</v>
      </c>
      <c r="K2655">
        <f t="shared" si="383"/>
        <v>13</v>
      </c>
      <c r="L2655">
        <f t="shared" si="382"/>
        <v>2000</v>
      </c>
      <c r="M2655" t="s">
        <v>6606</v>
      </c>
      <c r="N2655" s="153">
        <v>36557.066666666666</v>
      </c>
      <c r="O2655" s="153">
        <v>36557.066666666666</v>
      </c>
      <c r="P2655" s="153">
        <v>36557.361805555556</v>
      </c>
      <c r="Q2655" s="153">
        <v>36557.361805555556</v>
      </c>
      <c r="R2655" t="s">
        <v>5657</v>
      </c>
      <c r="S2655" s="215">
        <f t="shared" ref="S2655:S2690" si="385">(P2655 - O2655)</f>
        <v>0.29513888889050577</v>
      </c>
      <c r="T2655" s="215">
        <f t="shared" ref="T2655:T2690" si="386">(Q2655 - N2655)</f>
        <v>0.29513888889050577</v>
      </c>
      <c r="U2655">
        <f t="shared" si="384"/>
        <v>1.7708333333430346</v>
      </c>
      <c r="V2655"/>
      <c r="W2655">
        <v>0</v>
      </c>
      <c r="X2655" t="s">
        <v>6607</v>
      </c>
    </row>
    <row r="2656" spans="1:24">
      <c r="A2656" t="s">
        <v>6579</v>
      </c>
      <c r="B2656" t="s">
        <v>6608</v>
      </c>
      <c r="C2656" t="s">
        <v>546</v>
      </c>
      <c r="D2656" t="s">
        <v>488</v>
      </c>
      <c r="E2656" t="s">
        <v>547</v>
      </c>
      <c r="F2656" t="s">
        <v>548</v>
      </c>
      <c r="G2656" t="s">
        <v>206</v>
      </c>
      <c r="H2656" t="s">
        <v>402</v>
      </c>
      <c r="I2656" t="s">
        <v>498</v>
      </c>
      <c r="J2656" t="s">
        <v>499</v>
      </c>
      <c r="K2656">
        <f t="shared" si="383"/>
        <v>13</v>
      </c>
      <c r="L2656">
        <f t="shared" si="382"/>
        <v>2000</v>
      </c>
      <c r="M2656" t="s">
        <v>6609</v>
      </c>
      <c r="N2656" s="153">
        <v>36556.081944444442</v>
      </c>
      <c r="O2656" s="153">
        <v>36556.081944444442</v>
      </c>
      <c r="P2656" s="153">
        <v>36556.373611111114</v>
      </c>
      <c r="Q2656" s="153">
        <v>36556.373611111114</v>
      </c>
      <c r="R2656" t="s">
        <v>5657</v>
      </c>
      <c r="S2656" s="215">
        <f t="shared" si="385"/>
        <v>0.29166666667151731</v>
      </c>
      <c r="T2656" s="215">
        <f t="shared" si="386"/>
        <v>0.29166666667151731</v>
      </c>
      <c r="U2656">
        <f t="shared" si="384"/>
        <v>1.7500000000291038</v>
      </c>
      <c r="V2656"/>
      <c r="W2656">
        <v>0</v>
      </c>
      <c r="X2656" t="s">
        <v>6610</v>
      </c>
    </row>
    <row r="2657" spans="1:24">
      <c r="A2657" t="s">
        <v>6579</v>
      </c>
      <c r="B2657" t="s">
        <v>6611</v>
      </c>
      <c r="C2657" t="s">
        <v>546</v>
      </c>
      <c r="D2657" t="s">
        <v>488</v>
      </c>
      <c r="E2657" t="s">
        <v>547</v>
      </c>
      <c r="F2657" t="s">
        <v>548</v>
      </c>
      <c r="G2657" t="s">
        <v>206</v>
      </c>
      <c r="H2657" t="s">
        <v>402</v>
      </c>
      <c r="I2657" t="s">
        <v>498</v>
      </c>
      <c r="J2657" t="s">
        <v>499</v>
      </c>
      <c r="K2657">
        <f t="shared" si="383"/>
        <v>13</v>
      </c>
      <c r="L2657">
        <f t="shared" si="382"/>
        <v>2000</v>
      </c>
      <c r="M2657" t="s">
        <v>6612</v>
      </c>
      <c r="N2657" s="153">
        <v>36555.163194444445</v>
      </c>
      <c r="O2657" s="153">
        <v>36555.163194444445</v>
      </c>
      <c r="P2657" s="153">
        <v>36555.466666666667</v>
      </c>
      <c r="Q2657" s="153">
        <v>36555.466666666667</v>
      </c>
      <c r="R2657" t="s">
        <v>5657</v>
      </c>
      <c r="S2657" s="215">
        <f t="shared" si="385"/>
        <v>0.30347222222189885</v>
      </c>
      <c r="T2657" s="215">
        <f t="shared" si="386"/>
        <v>0.30347222222189885</v>
      </c>
      <c r="U2657">
        <f t="shared" si="384"/>
        <v>1.8208333333313931</v>
      </c>
      <c r="V2657"/>
      <c r="W2657">
        <v>0</v>
      </c>
      <c r="X2657" t="s">
        <v>6613</v>
      </c>
    </row>
    <row r="2658" spans="1:24">
      <c r="A2658" t="s">
        <v>6579</v>
      </c>
      <c r="B2658" t="s">
        <v>6614</v>
      </c>
      <c r="C2658" t="s">
        <v>532</v>
      </c>
      <c r="D2658" t="s">
        <v>488</v>
      </c>
      <c r="E2658" t="s">
        <v>533</v>
      </c>
      <c r="F2658" t="s">
        <v>534</v>
      </c>
      <c r="G2658" t="s">
        <v>206</v>
      </c>
      <c r="H2658" t="s">
        <v>402</v>
      </c>
      <c r="I2658" t="s">
        <v>498</v>
      </c>
      <c r="J2658" t="s">
        <v>499</v>
      </c>
      <c r="K2658">
        <f t="shared" si="383"/>
        <v>13</v>
      </c>
      <c r="L2658">
        <f t="shared" si="382"/>
        <v>1999</v>
      </c>
      <c r="M2658" t="s">
        <v>6615</v>
      </c>
      <c r="N2658" s="153">
        <v>36308.080555555556</v>
      </c>
      <c r="O2658" s="153">
        <v>36308.080555555556</v>
      </c>
      <c r="P2658" s="153">
        <v>36308.40902777778</v>
      </c>
      <c r="Q2658" s="153">
        <v>36308.40902777778</v>
      </c>
      <c r="R2658" t="s">
        <v>5657</v>
      </c>
      <c r="S2658" s="215">
        <f t="shared" si="385"/>
        <v>0.32847222222335404</v>
      </c>
      <c r="T2658" s="215">
        <f t="shared" si="386"/>
        <v>0.32847222222335404</v>
      </c>
      <c r="U2658">
        <f t="shared" si="384"/>
        <v>1.9708333333401242</v>
      </c>
      <c r="V2658"/>
      <c r="W2658">
        <v>0</v>
      </c>
      <c r="X2658" t="s">
        <v>6616</v>
      </c>
    </row>
    <row r="2659" spans="1:24">
      <c r="A2659" t="s">
        <v>6579</v>
      </c>
      <c r="B2659" t="s">
        <v>6617</v>
      </c>
      <c r="C2659" t="s">
        <v>532</v>
      </c>
      <c r="D2659" t="s">
        <v>488</v>
      </c>
      <c r="E2659" t="s">
        <v>533</v>
      </c>
      <c r="F2659" t="s">
        <v>534</v>
      </c>
      <c r="G2659" t="s">
        <v>206</v>
      </c>
      <c r="H2659" t="s">
        <v>402</v>
      </c>
      <c r="I2659" t="s">
        <v>498</v>
      </c>
      <c r="J2659" t="s">
        <v>499</v>
      </c>
      <c r="K2659">
        <f t="shared" si="383"/>
        <v>13</v>
      </c>
      <c r="L2659">
        <f t="shared" si="382"/>
        <v>1999</v>
      </c>
      <c r="M2659" t="s">
        <v>6618</v>
      </c>
      <c r="N2659" s="153">
        <v>36306.201388888891</v>
      </c>
      <c r="O2659" s="153">
        <v>36306.201388888891</v>
      </c>
      <c r="P2659" s="153">
        <v>36306.486111111109</v>
      </c>
      <c r="Q2659" s="153">
        <v>36306.486111111109</v>
      </c>
      <c r="R2659" t="s">
        <v>5657</v>
      </c>
      <c r="S2659" s="215">
        <f t="shared" si="385"/>
        <v>0.28472222221898846</v>
      </c>
      <c r="T2659" s="215">
        <f t="shared" si="386"/>
        <v>0.28472222221898846</v>
      </c>
      <c r="U2659">
        <f t="shared" si="384"/>
        <v>1.7083333333139308</v>
      </c>
      <c r="V2659"/>
      <c r="W2659">
        <v>0</v>
      </c>
      <c r="X2659" t="s">
        <v>6619</v>
      </c>
    </row>
    <row r="2660" spans="1:24">
      <c r="A2660" t="s">
        <v>6579</v>
      </c>
      <c r="B2660" t="s">
        <v>6620</v>
      </c>
      <c r="C2660" t="s">
        <v>532</v>
      </c>
      <c r="D2660" t="s">
        <v>488</v>
      </c>
      <c r="E2660" t="s">
        <v>533</v>
      </c>
      <c r="F2660" t="s">
        <v>534</v>
      </c>
      <c r="G2660" t="s">
        <v>206</v>
      </c>
      <c r="H2660" t="s">
        <v>402</v>
      </c>
      <c r="I2660" t="s">
        <v>498</v>
      </c>
      <c r="J2660" t="s">
        <v>499</v>
      </c>
      <c r="K2660">
        <f t="shared" si="383"/>
        <v>13</v>
      </c>
      <c r="L2660">
        <f t="shared" si="382"/>
        <v>1999</v>
      </c>
      <c r="M2660" t="s">
        <v>6621</v>
      </c>
      <c r="N2660" s="153">
        <v>36302.123611111114</v>
      </c>
      <c r="O2660" s="153">
        <v>36302.123611111114</v>
      </c>
      <c r="P2660" s="153">
        <v>36302.473611111112</v>
      </c>
      <c r="Q2660" s="153">
        <v>36302.473611111112</v>
      </c>
      <c r="R2660" t="s">
        <v>5657</v>
      </c>
      <c r="S2660" s="215">
        <f t="shared" si="385"/>
        <v>0.34999999999854481</v>
      </c>
      <c r="T2660" s="215">
        <f t="shared" si="386"/>
        <v>0.34999999999854481</v>
      </c>
      <c r="U2660">
        <f t="shared" si="384"/>
        <v>2.0999999999912689</v>
      </c>
      <c r="V2660"/>
      <c r="W2660">
        <v>0</v>
      </c>
      <c r="X2660" t="s">
        <v>6622</v>
      </c>
    </row>
    <row r="2661" spans="1:24">
      <c r="A2661" t="s">
        <v>6579</v>
      </c>
      <c r="B2661" t="s">
        <v>6623</v>
      </c>
      <c r="C2661" t="s">
        <v>532</v>
      </c>
      <c r="D2661" t="s">
        <v>488</v>
      </c>
      <c r="E2661" t="s">
        <v>533</v>
      </c>
      <c r="F2661" t="s">
        <v>534</v>
      </c>
      <c r="G2661" t="s">
        <v>206</v>
      </c>
      <c r="H2661" t="s">
        <v>402</v>
      </c>
      <c r="I2661" t="s">
        <v>498</v>
      </c>
      <c r="J2661" t="s">
        <v>499</v>
      </c>
      <c r="K2661">
        <f t="shared" si="383"/>
        <v>13</v>
      </c>
      <c r="L2661">
        <f t="shared" si="382"/>
        <v>1999</v>
      </c>
      <c r="M2661" t="s">
        <v>6624</v>
      </c>
      <c r="N2661" s="153">
        <v>36300.112500000003</v>
      </c>
      <c r="O2661" s="153">
        <v>36300.112500000003</v>
      </c>
      <c r="P2661" s="153">
        <v>36300.426388888889</v>
      </c>
      <c r="Q2661" s="153">
        <v>36300.426388888889</v>
      </c>
      <c r="R2661" t="s">
        <v>5657</v>
      </c>
      <c r="S2661" s="215">
        <f t="shared" si="385"/>
        <v>0.31388888888614019</v>
      </c>
      <c r="T2661" s="215">
        <f t="shared" si="386"/>
        <v>0.31388888888614019</v>
      </c>
      <c r="U2661">
        <f t="shared" si="384"/>
        <v>1.8833333333168412</v>
      </c>
      <c r="V2661"/>
      <c r="W2661">
        <v>0</v>
      </c>
      <c r="X2661" t="s">
        <v>6625</v>
      </c>
    </row>
    <row r="2662" spans="1:24">
      <c r="A2662" t="s">
        <v>6579</v>
      </c>
      <c r="B2662" t="s">
        <v>6626</v>
      </c>
      <c r="C2662" t="s">
        <v>532</v>
      </c>
      <c r="D2662" t="s">
        <v>488</v>
      </c>
      <c r="E2662" t="s">
        <v>533</v>
      </c>
      <c r="F2662" t="s">
        <v>534</v>
      </c>
      <c r="G2662" t="s">
        <v>206</v>
      </c>
      <c r="H2662" t="s">
        <v>402</v>
      </c>
      <c r="I2662" t="s">
        <v>498</v>
      </c>
      <c r="J2662" t="s">
        <v>499</v>
      </c>
      <c r="K2662">
        <f t="shared" si="383"/>
        <v>13</v>
      </c>
      <c r="L2662">
        <f t="shared" si="382"/>
        <v>1999</v>
      </c>
      <c r="M2662" t="s">
        <v>6627</v>
      </c>
      <c r="N2662" s="153">
        <v>36299.104166666664</v>
      </c>
      <c r="O2662" s="153">
        <v>36299.104166666664</v>
      </c>
      <c r="P2662" s="153">
        <v>36299.326388888891</v>
      </c>
      <c r="Q2662" s="153">
        <v>36299.326388888891</v>
      </c>
      <c r="R2662" t="s">
        <v>5657</v>
      </c>
      <c r="S2662" s="215">
        <f t="shared" si="385"/>
        <v>0.22222222222626442</v>
      </c>
      <c r="T2662" s="215">
        <f t="shared" si="386"/>
        <v>0.22222222222626442</v>
      </c>
      <c r="U2662">
        <f t="shared" si="384"/>
        <v>1.3333333333575865</v>
      </c>
      <c r="V2662"/>
      <c r="W2662">
        <v>0</v>
      </c>
      <c r="X2662" t="s">
        <v>6628</v>
      </c>
    </row>
    <row r="2663" spans="1:24">
      <c r="A2663" t="s">
        <v>6579</v>
      </c>
      <c r="B2663" t="s">
        <v>6629</v>
      </c>
      <c r="C2663" t="s">
        <v>532</v>
      </c>
      <c r="D2663" t="s">
        <v>488</v>
      </c>
      <c r="E2663" t="s">
        <v>533</v>
      </c>
      <c r="F2663" t="s">
        <v>534</v>
      </c>
      <c r="G2663" t="s">
        <v>206</v>
      </c>
      <c r="H2663" t="s">
        <v>402</v>
      </c>
      <c r="I2663" t="s">
        <v>498</v>
      </c>
      <c r="J2663" t="s">
        <v>499</v>
      </c>
      <c r="K2663">
        <f t="shared" si="383"/>
        <v>13</v>
      </c>
      <c r="L2663">
        <f t="shared" si="382"/>
        <v>1999</v>
      </c>
      <c r="M2663" t="s">
        <v>6630</v>
      </c>
      <c r="N2663" s="153">
        <v>36298.222222222219</v>
      </c>
      <c r="O2663" s="153">
        <v>36298.222222222219</v>
      </c>
      <c r="P2663" s="153">
        <v>36298.458333333336</v>
      </c>
      <c r="Q2663" s="153">
        <v>36298.458333333336</v>
      </c>
      <c r="R2663" t="s">
        <v>5657</v>
      </c>
      <c r="S2663" s="215">
        <f t="shared" si="385"/>
        <v>0.23611111111677019</v>
      </c>
      <c r="T2663" s="215">
        <f t="shared" si="386"/>
        <v>0.23611111111677019</v>
      </c>
      <c r="U2663">
        <f t="shared" si="384"/>
        <v>1.4166666667006211</v>
      </c>
      <c r="V2663"/>
      <c r="W2663">
        <v>0</v>
      </c>
      <c r="X2663" t="s">
        <v>6631</v>
      </c>
    </row>
    <row r="2664" spans="1:24">
      <c r="A2664" t="s">
        <v>6579</v>
      </c>
      <c r="B2664" t="s">
        <v>6632</v>
      </c>
      <c r="C2664" t="s">
        <v>532</v>
      </c>
      <c r="D2664" t="s">
        <v>488</v>
      </c>
      <c r="E2664" t="s">
        <v>533</v>
      </c>
      <c r="F2664" t="s">
        <v>534</v>
      </c>
      <c r="G2664" t="s">
        <v>206</v>
      </c>
      <c r="H2664" t="s">
        <v>402</v>
      </c>
      <c r="I2664" t="s">
        <v>498</v>
      </c>
      <c r="J2664" t="s">
        <v>499</v>
      </c>
      <c r="K2664">
        <f t="shared" si="383"/>
        <v>13</v>
      </c>
      <c r="L2664">
        <f t="shared" si="382"/>
        <v>1999</v>
      </c>
      <c r="M2664" t="s">
        <v>6633</v>
      </c>
      <c r="N2664" s="153">
        <v>36296.07708333333</v>
      </c>
      <c r="O2664" s="153">
        <v>36296.07708333333</v>
      </c>
      <c r="P2664" s="153">
        <v>36296.393750000003</v>
      </c>
      <c r="Q2664" s="153">
        <v>36296.393750000003</v>
      </c>
      <c r="R2664" t="s">
        <v>5657</v>
      </c>
      <c r="S2664" s="215">
        <f t="shared" si="385"/>
        <v>0.3166666666729725</v>
      </c>
      <c r="T2664" s="215">
        <f t="shared" si="386"/>
        <v>0.3166666666729725</v>
      </c>
      <c r="U2664">
        <f t="shared" si="384"/>
        <v>1.900000000037835</v>
      </c>
      <c r="V2664"/>
      <c r="W2664">
        <v>0</v>
      </c>
      <c r="X2664" t="s">
        <v>6634</v>
      </c>
    </row>
    <row r="2665" spans="1:24">
      <c r="A2665" t="s">
        <v>6579</v>
      </c>
      <c r="B2665" t="s">
        <v>6635</v>
      </c>
      <c r="C2665" t="s">
        <v>532</v>
      </c>
      <c r="D2665" t="s">
        <v>488</v>
      </c>
      <c r="E2665" t="s">
        <v>533</v>
      </c>
      <c r="F2665" t="s">
        <v>534</v>
      </c>
      <c r="G2665" t="s">
        <v>206</v>
      </c>
      <c r="H2665" t="s">
        <v>402</v>
      </c>
      <c r="I2665" t="s">
        <v>498</v>
      </c>
      <c r="J2665" t="s">
        <v>499</v>
      </c>
      <c r="K2665">
        <f t="shared" si="383"/>
        <v>13</v>
      </c>
      <c r="L2665">
        <f t="shared" si="382"/>
        <v>1999</v>
      </c>
      <c r="M2665" t="s">
        <v>6636</v>
      </c>
      <c r="N2665" s="153">
        <v>36295.091666666667</v>
      </c>
      <c r="O2665" s="153">
        <v>36295.091666666667</v>
      </c>
      <c r="P2665" s="153">
        <v>36295.322916666664</v>
      </c>
      <c r="Q2665" s="153">
        <v>36295.322916666664</v>
      </c>
      <c r="R2665" t="s">
        <v>5657</v>
      </c>
      <c r="S2665" s="215">
        <f t="shared" si="385"/>
        <v>0.23124999999708962</v>
      </c>
      <c r="T2665" s="215">
        <f t="shared" si="386"/>
        <v>0.23124999999708962</v>
      </c>
      <c r="U2665">
        <f t="shared" si="384"/>
        <v>1.3874999999825377</v>
      </c>
      <c r="V2665"/>
      <c r="W2665">
        <v>0</v>
      </c>
      <c r="X2665" t="s">
        <v>6637</v>
      </c>
    </row>
    <row r="2666" spans="1:24">
      <c r="A2666" t="s">
        <v>6579</v>
      </c>
      <c r="B2666" t="s">
        <v>6638</v>
      </c>
      <c r="C2666" t="s">
        <v>532</v>
      </c>
      <c r="D2666" t="s">
        <v>488</v>
      </c>
      <c r="E2666" t="s">
        <v>533</v>
      </c>
      <c r="F2666" t="s">
        <v>534</v>
      </c>
      <c r="G2666" t="s">
        <v>206</v>
      </c>
      <c r="H2666" t="s">
        <v>402</v>
      </c>
      <c r="I2666" t="s">
        <v>498</v>
      </c>
      <c r="J2666" t="s">
        <v>499</v>
      </c>
      <c r="K2666">
        <f t="shared" si="383"/>
        <v>13</v>
      </c>
      <c r="L2666">
        <f t="shared" si="382"/>
        <v>1999</v>
      </c>
      <c r="M2666" t="s">
        <v>6639</v>
      </c>
      <c r="N2666" s="153">
        <v>36293.238194444442</v>
      </c>
      <c r="O2666" s="153">
        <v>36293.238194444442</v>
      </c>
      <c r="P2666" s="153">
        <v>36293.416666666664</v>
      </c>
      <c r="Q2666" s="153">
        <v>36293.416666666664</v>
      </c>
      <c r="R2666" t="s">
        <v>5657</v>
      </c>
      <c r="S2666" s="215">
        <f t="shared" si="385"/>
        <v>0.17847222222189885</v>
      </c>
      <c r="T2666" s="215">
        <f t="shared" si="386"/>
        <v>0.17847222222189885</v>
      </c>
      <c r="U2666">
        <f t="shared" si="384"/>
        <v>1.0708333333313931</v>
      </c>
      <c r="V2666"/>
      <c r="W2666">
        <v>0</v>
      </c>
      <c r="X2666" t="s">
        <v>6640</v>
      </c>
    </row>
    <row r="2667" spans="1:24">
      <c r="A2667" t="s">
        <v>6579</v>
      </c>
      <c r="B2667" t="s">
        <v>6641</v>
      </c>
      <c r="C2667" t="s">
        <v>532</v>
      </c>
      <c r="D2667" t="s">
        <v>488</v>
      </c>
      <c r="E2667" t="s">
        <v>533</v>
      </c>
      <c r="F2667" t="s">
        <v>534</v>
      </c>
      <c r="G2667" t="s">
        <v>206</v>
      </c>
      <c r="H2667" t="s">
        <v>402</v>
      </c>
      <c r="I2667" t="s">
        <v>498</v>
      </c>
      <c r="J2667" t="s">
        <v>499</v>
      </c>
      <c r="K2667">
        <f t="shared" si="383"/>
        <v>13</v>
      </c>
      <c r="L2667">
        <f t="shared" si="382"/>
        <v>1999</v>
      </c>
      <c r="M2667" t="s">
        <v>6642</v>
      </c>
      <c r="N2667" s="153">
        <v>36292.1875</v>
      </c>
      <c r="O2667" s="153">
        <v>36292.1875</v>
      </c>
      <c r="P2667" s="153">
        <v>36292.486111111109</v>
      </c>
      <c r="Q2667" s="153">
        <v>36292.486111111109</v>
      </c>
      <c r="R2667" t="s">
        <v>5657</v>
      </c>
      <c r="S2667" s="215">
        <f t="shared" si="385"/>
        <v>0.29861111110949423</v>
      </c>
      <c r="T2667" s="215">
        <f t="shared" si="386"/>
        <v>0.29861111110949423</v>
      </c>
      <c r="U2667">
        <f t="shared" si="384"/>
        <v>1.7916666666569654</v>
      </c>
      <c r="V2667"/>
      <c r="W2667">
        <v>0</v>
      </c>
      <c r="X2667" t="s">
        <v>6643</v>
      </c>
    </row>
    <row r="2668" spans="1:24">
      <c r="A2668" t="s">
        <v>6579</v>
      </c>
      <c r="B2668" t="s">
        <v>6644</v>
      </c>
      <c r="C2668" t="s">
        <v>532</v>
      </c>
      <c r="D2668" t="s">
        <v>488</v>
      </c>
      <c r="E2668" t="s">
        <v>533</v>
      </c>
      <c r="F2668" t="s">
        <v>534</v>
      </c>
      <c r="G2668" t="s">
        <v>206</v>
      </c>
      <c r="H2668" t="s">
        <v>402</v>
      </c>
      <c r="I2668" t="s">
        <v>498</v>
      </c>
      <c r="J2668" t="s">
        <v>499</v>
      </c>
      <c r="K2668">
        <f t="shared" si="383"/>
        <v>13</v>
      </c>
      <c r="L2668">
        <f t="shared" si="382"/>
        <v>1999</v>
      </c>
      <c r="M2668" t="s">
        <v>6645</v>
      </c>
      <c r="N2668" s="153">
        <v>36291.154166666667</v>
      </c>
      <c r="O2668" s="153">
        <v>36291.154166666667</v>
      </c>
      <c r="P2668" s="153">
        <v>36291.445833333331</v>
      </c>
      <c r="Q2668" s="153">
        <v>36291.445833333331</v>
      </c>
      <c r="R2668" t="s">
        <v>5657</v>
      </c>
      <c r="S2668" s="215">
        <f t="shared" si="385"/>
        <v>0.29166666666424135</v>
      </c>
      <c r="T2668" s="215">
        <f t="shared" si="386"/>
        <v>0.29166666666424135</v>
      </c>
      <c r="U2668">
        <f t="shared" si="384"/>
        <v>1.7499999999854481</v>
      </c>
      <c r="V2668"/>
      <c r="W2668">
        <v>0</v>
      </c>
      <c r="X2668" t="s">
        <v>6646</v>
      </c>
    </row>
    <row r="2669" spans="1:24">
      <c r="A2669" t="s">
        <v>6579</v>
      </c>
      <c r="B2669" t="s">
        <v>6647</v>
      </c>
      <c r="C2669" t="s">
        <v>521</v>
      </c>
      <c r="D2669" t="s">
        <v>488</v>
      </c>
      <c r="E2669" t="s">
        <v>522</v>
      </c>
      <c r="F2669" t="s">
        <v>523</v>
      </c>
      <c r="G2669" t="s">
        <v>206</v>
      </c>
      <c r="H2669" t="s">
        <v>402</v>
      </c>
      <c r="I2669" t="s">
        <v>498</v>
      </c>
      <c r="J2669" t="s">
        <v>499</v>
      </c>
      <c r="K2669">
        <f t="shared" si="383"/>
        <v>13</v>
      </c>
      <c r="L2669">
        <f t="shared" si="382"/>
        <v>1998</v>
      </c>
      <c r="M2669" t="s">
        <v>6648</v>
      </c>
      <c r="N2669" s="153">
        <v>36136.091666666667</v>
      </c>
      <c r="O2669" s="153">
        <v>36136.091666666667</v>
      </c>
      <c r="P2669" s="153">
        <v>36136.415277777778</v>
      </c>
      <c r="Q2669" s="153">
        <v>36136.415277777778</v>
      </c>
      <c r="R2669" t="s">
        <v>5657</v>
      </c>
      <c r="S2669" s="215">
        <f t="shared" si="385"/>
        <v>0.32361111111094942</v>
      </c>
      <c r="T2669" s="215">
        <f t="shared" si="386"/>
        <v>0.32361111111094942</v>
      </c>
      <c r="U2669">
        <f t="shared" si="384"/>
        <v>1.9416666666656965</v>
      </c>
      <c r="V2669"/>
      <c r="W2669">
        <v>0</v>
      </c>
      <c r="X2669" t="s">
        <v>6649</v>
      </c>
    </row>
    <row r="2670" spans="1:24">
      <c r="A2670" t="s">
        <v>6579</v>
      </c>
      <c r="B2670" t="s">
        <v>6650</v>
      </c>
      <c r="C2670" t="s">
        <v>521</v>
      </c>
      <c r="D2670" t="s">
        <v>488</v>
      </c>
      <c r="E2670" t="s">
        <v>522</v>
      </c>
      <c r="F2670" t="s">
        <v>523</v>
      </c>
      <c r="G2670" t="s">
        <v>206</v>
      </c>
      <c r="H2670" t="s">
        <v>402</v>
      </c>
      <c r="I2670" t="s">
        <v>498</v>
      </c>
      <c r="J2670" t="s">
        <v>499</v>
      </c>
      <c r="K2670">
        <f t="shared" si="383"/>
        <v>13</v>
      </c>
      <c r="L2670">
        <f t="shared" si="382"/>
        <v>1998</v>
      </c>
      <c r="M2670" t="s">
        <v>6651</v>
      </c>
      <c r="N2670" s="153">
        <v>36134.215277777781</v>
      </c>
      <c r="O2670" s="153">
        <v>36134.215277777781</v>
      </c>
      <c r="P2670" s="153">
        <v>36134.4375</v>
      </c>
      <c r="Q2670" s="153">
        <v>36134.4375</v>
      </c>
      <c r="R2670" t="s">
        <v>5657</v>
      </c>
      <c r="S2670" s="215">
        <f t="shared" si="385"/>
        <v>0.22222222221898846</v>
      </c>
      <c r="T2670" s="215">
        <f t="shared" si="386"/>
        <v>0.22222222221898846</v>
      </c>
      <c r="U2670">
        <f t="shared" si="384"/>
        <v>1.3333333333139308</v>
      </c>
      <c r="V2670"/>
      <c r="W2670">
        <v>0</v>
      </c>
      <c r="X2670" t="s">
        <v>6652</v>
      </c>
    </row>
    <row r="2671" spans="1:24">
      <c r="A2671" t="s">
        <v>6579</v>
      </c>
      <c r="B2671" t="s">
        <v>6653</v>
      </c>
      <c r="C2671" t="s">
        <v>521</v>
      </c>
      <c r="D2671" t="s">
        <v>488</v>
      </c>
      <c r="E2671" t="s">
        <v>522</v>
      </c>
      <c r="F2671" t="s">
        <v>523</v>
      </c>
      <c r="G2671" t="s">
        <v>206</v>
      </c>
      <c r="H2671" t="s">
        <v>402</v>
      </c>
      <c r="I2671" t="s">
        <v>498</v>
      </c>
      <c r="J2671" t="s">
        <v>499</v>
      </c>
      <c r="K2671">
        <f t="shared" si="383"/>
        <v>13</v>
      </c>
      <c r="L2671">
        <f t="shared" si="382"/>
        <v>1998</v>
      </c>
      <c r="M2671" t="s">
        <v>6654</v>
      </c>
      <c r="N2671" s="153">
        <v>36133.041666666664</v>
      </c>
      <c r="O2671" s="153">
        <v>36133.041666666664</v>
      </c>
      <c r="P2671" s="153">
        <v>36133.041666666664</v>
      </c>
      <c r="Q2671" s="153">
        <v>36133.041666666664</v>
      </c>
      <c r="R2671" t="s">
        <v>5657</v>
      </c>
      <c r="S2671" s="215">
        <f t="shared" si="385"/>
        <v>0</v>
      </c>
      <c r="T2671" s="215">
        <f t="shared" si="386"/>
        <v>0</v>
      </c>
      <c r="U2671">
        <f t="shared" si="384"/>
        <v>0</v>
      </c>
      <c r="V2671"/>
      <c r="W2671">
        <v>0</v>
      </c>
      <c r="X2671" t="s">
        <v>6655</v>
      </c>
    </row>
    <row r="2672" spans="1:24">
      <c r="A2672" t="s">
        <v>6579</v>
      </c>
      <c r="B2672" t="s">
        <v>6656</v>
      </c>
      <c r="C2672" t="s">
        <v>521</v>
      </c>
      <c r="D2672" t="s">
        <v>488</v>
      </c>
      <c r="E2672" t="s">
        <v>522</v>
      </c>
      <c r="F2672" t="s">
        <v>523</v>
      </c>
      <c r="G2672" t="s">
        <v>206</v>
      </c>
      <c r="H2672" t="s">
        <v>402</v>
      </c>
      <c r="I2672" t="s">
        <v>498</v>
      </c>
      <c r="J2672" t="s">
        <v>499</v>
      </c>
      <c r="K2672">
        <f t="shared" si="383"/>
        <v>13</v>
      </c>
      <c r="L2672">
        <f t="shared" si="382"/>
        <v>1998</v>
      </c>
      <c r="M2672" t="s">
        <v>6657</v>
      </c>
      <c r="N2672" s="153">
        <v>36127.239583333336</v>
      </c>
      <c r="O2672" s="153">
        <v>36127.239583333336</v>
      </c>
      <c r="P2672" s="153">
        <v>36127.330555555556</v>
      </c>
      <c r="Q2672" s="153">
        <v>36127.330555555556</v>
      </c>
      <c r="R2672" t="s">
        <v>5657</v>
      </c>
      <c r="S2672" s="215">
        <f t="shared" si="385"/>
        <v>9.0972222220443655E-2</v>
      </c>
      <c r="T2672" s="215">
        <f t="shared" si="386"/>
        <v>9.0972222220443655E-2</v>
      </c>
      <c r="U2672">
        <f t="shared" si="384"/>
        <v>0.54583333332266193</v>
      </c>
      <c r="V2672"/>
      <c r="W2672">
        <v>0</v>
      </c>
      <c r="X2672" t="s">
        <v>6658</v>
      </c>
    </row>
    <row r="2673" spans="1:24">
      <c r="A2673" t="s">
        <v>6579</v>
      </c>
      <c r="B2673" t="s">
        <v>6659</v>
      </c>
      <c r="C2673" t="s">
        <v>521</v>
      </c>
      <c r="D2673" t="s">
        <v>488</v>
      </c>
      <c r="E2673" t="s">
        <v>522</v>
      </c>
      <c r="F2673" t="s">
        <v>523</v>
      </c>
      <c r="G2673" t="s">
        <v>206</v>
      </c>
      <c r="H2673" t="s">
        <v>402</v>
      </c>
      <c r="I2673" t="s">
        <v>498</v>
      </c>
      <c r="J2673" t="s">
        <v>499</v>
      </c>
      <c r="K2673">
        <f t="shared" si="383"/>
        <v>13</v>
      </c>
      <c r="L2673">
        <f t="shared" si="382"/>
        <v>1998</v>
      </c>
      <c r="M2673" t="s">
        <v>6660</v>
      </c>
      <c r="N2673" s="153">
        <v>36126.106249999997</v>
      </c>
      <c r="O2673" s="153">
        <v>36126.106249999997</v>
      </c>
      <c r="P2673" s="153">
        <v>36126.350694444445</v>
      </c>
      <c r="Q2673" s="153">
        <v>36126.350694444445</v>
      </c>
      <c r="R2673" t="s">
        <v>5657</v>
      </c>
      <c r="S2673" s="215">
        <f t="shared" si="385"/>
        <v>0.24444444444816327</v>
      </c>
      <c r="T2673" s="215">
        <f t="shared" si="386"/>
        <v>0.24444444444816327</v>
      </c>
      <c r="U2673">
        <f t="shared" si="384"/>
        <v>1.4666666666889796</v>
      </c>
      <c r="V2673"/>
      <c r="W2673">
        <v>0</v>
      </c>
      <c r="X2673" t="s">
        <v>6661</v>
      </c>
    </row>
    <row r="2674" spans="1:24">
      <c r="A2674" t="s">
        <v>6579</v>
      </c>
      <c r="B2674" t="s">
        <v>6662</v>
      </c>
      <c r="C2674" t="s">
        <v>521</v>
      </c>
      <c r="D2674" t="s">
        <v>488</v>
      </c>
      <c r="E2674" t="s">
        <v>522</v>
      </c>
      <c r="F2674" t="s">
        <v>523</v>
      </c>
      <c r="G2674" t="s">
        <v>206</v>
      </c>
      <c r="H2674" t="s">
        <v>402</v>
      </c>
      <c r="I2674" t="s">
        <v>498</v>
      </c>
      <c r="J2674" t="s">
        <v>499</v>
      </c>
      <c r="K2674">
        <f t="shared" si="383"/>
        <v>13</v>
      </c>
      <c r="L2674">
        <f t="shared" si="382"/>
        <v>1998</v>
      </c>
      <c r="M2674" t="s">
        <v>6663</v>
      </c>
      <c r="N2674" s="153">
        <v>36125.196527777778</v>
      </c>
      <c r="O2674" s="153">
        <v>36125.196527777778</v>
      </c>
      <c r="P2674" s="153">
        <v>36125.425694444442</v>
      </c>
      <c r="Q2674" s="153">
        <v>36125.425694444442</v>
      </c>
      <c r="R2674" t="s">
        <v>5657</v>
      </c>
      <c r="S2674" s="215">
        <f t="shared" si="385"/>
        <v>0.22916666666424135</v>
      </c>
      <c r="T2674" s="215">
        <f t="shared" si="386"/>
        <v>0.22916666666424135</v>
      </c>
      <c r="U2674">
        <f t="shared" si="384"/>
        <v>1.3749999999854481</v>
      </c>
      <c r="V2674"/>
      <c r="W2674">
        <v>0</v>
      </c>
      <c r="X2674" t="s">
        <v>6664</v>
      </c>
    </row>
    <row r="2675" spans="1:24">
      <c r="A2675" t="s">
        <v>6579</v>
      </c>
      <c r="B2675" t="s">
        <v>6665</v>
      </c>
      <c r="C2675" t="s">
        <v>521</v>
      </c>
      <c r="D2675" t="s">
        <v>488</v>
      </c>
      <c r="E2675" t="s">
        <v>522</v>
      </c>
      <c r="F2675" t="s">
        <v>523</v>
      </c>
      <c r="G2675" t="s">
        <v>206</v>
      </c>
      <c r="H2675" t="s">
        <v>402</v>
      </c>
      <c r="I2675" t="s">
        <v>498</v>
      </c>
      <c r="J2675" t="s">
        <v>499</v>
      </c>
      <c r="K2675">
        <f t="shared" si="383"/>
        <v>13</v>
      </c>
      <c r="L2675">
        <f t="shared" si="382"/>
        <v>1998</v>
      </c>
      <c r="M2675" t="s">
        <v>6666</v>
      </c>
      <c r="N2675" s="153">
        <v>36124.902777777781</v>
      </c>
      <c r="O2675" s="153">
        <v>36124.902777777781</v>
      </c>
      <c r="P2675" s="153">
        <v>36124.999305555553</v>
      </c>
      <c r="Q2675" s="153">
        <v>36124.999305555553</v>
      </c>
      <c r="R2675" t="s">
        <v>5657</v>
      </c>
      <c r="S2675" s="215">
        <f t="shared" si="385"/>
        <v>9.6527777772280388E-2</v>
      </c>
      <c r="T2675" s="215">
        <f t="shared" si="386"/>
        <v>9.6527777772280388E-2</v>
      </c>
      <c r="U2675">
        <f t="shared" si="384"/>
        <v>0.57916666663368233</v>
      </c>
      <c r="V2675"/>
      <c r="W2675">
        <v>0</v>
      </c>
      <c r="X2675" t="s">
        <v>6667</v>
      </c>
    </row>
    <row r="2676" spans="1:24">
      <c r="A2676" t="s">
        <v>6579</v>
      </c>
      <c r="B2676" t="s">
        <v>6668</v>
      </c>
      <c r="C2676" t="s">
        <v>500</v>
      </c>
      <c r="D2676" t="s">
        <v>231</v>
      </c>
      <c r="E2676" t="s">
        <v>5528</v>
      </c>
      <c r="F2676" t="s">
        <v>5529</v>
      </c>
      <c r="G2676" t="s">
        <v>503</v>
      </c>
      <c r="H2676" t="s">
        <v>472</v>
      </c>
      <c r="I2676">
        <v>-28.7</v>
      </c>
      <c r="J2676">
        <v>-112.98</v>
      </c>
      <c r="K2676">
        <f t="shared" ref="K2676:K2702" si="387">INT(((180 + J2676)/6) + 1)</f>
        <v>12</v>
      </c>
      <c r="L2676">
        <f t="shared" si="382"/>
        <v>1998</v>
      </c>
      <c r="M2676" t="s">
        <v>6669</v>
      </c>
      <c r="N2676" s="153">
        <v>35891.624305555553</v>
      </c>
      <c r="O2676" s="153">
        <v>35891.668749999997</v>
      </c>
      <c r="P2676" s="153">
        <v>35891.736805555556</v>
      </c>
      <c r="Q2676" s="153">
        <v>35891.781944444447</v>
      </c>
      <c r="R2676" t="s">
        <v>6670</v>
      </c>
      <c r="S2676" s="215">
        <f t="shared" si="385"/>
        <v>6.805555555911269E-2</v>
      </c>
      <c r="T2676" s="215">
        <f t="shared" si="386"/>
        <v>0.15763888889341615</v>
      </c>
      <c r="U2676">
        <f t="shared" si="384"/>
        <v>0.40833333335467614</v>
      </c>
      <c r="V2676"/>
      <c r="W2676">
        <v>0</v>
      </c>
      <c r="X2676" t="s">
        <v>6671</v>
      </c>
    </row>
    <row r="2677" spans="1:24">
      <c r="A2677" t="s">
        <v>6579</v>
      </c>
      <c r="B2677" t="s">
        <v>6672</v>
      </c>
      <c r="C2677" t="s">
        <v>500</v>
      </c>
      <c r="D2677" t="s">
        <v>231</v>
      </c>
      <c r="E2677" t="s">
        <v>5528</v>
      </c>
      <c r="F2677" t="s">
        <v>5529</v>
      </c>
      <c r="G2677" t="s">
        <v>503</v>
      </c>
      <c r="H2677" t="s">
        <v>472</v>
      </c>
      <c r="I2677">
        <v>-31.15</v>
      </c>
      <c r="J2677">
        <v>-111.9</v>
      </c>
      <c r="K2677">
        <f t="shared" si="387"/>
        <v>12</v>
      </c>
      <c r="L2677">
        <f t="shared" si="382"/>
        <v>1998</v>
      </c>
      <c r="M2677" t="s">
        <v>6673</v>
      </c>
      <c r="N2677" s="153">
        <v>35890.297222222223</v>
      </c>
      <c r="O2677" s="153">
        <v>35890.354861111111</v>
      </c>
      <c r="P2677" s="153">
        <v>35890.604166666664</v>
      </c>
      <c r="Q2677" s="153">
        <v>35890.652777777781</v>
      </c>
      <c r="R2677" t="s">
        <v>6674</v>
      </c>
      <c r="S2677" s="215">
        <f t="shared" si="385"/>
        <v>0.24930555555329192</v>
      </c>
      <c r="T2677" s="215">
        <f t="shared" si="386"/>
        <v>0.3555555555576575</v>
      </c>
      <c r="U2677">
        <f t="shared" si="384"/>
        <v>1.4958333333197515</v>
      </c>
      <c r="V2677"/>
      <c r="W2677">
        <v>0</v>
      </c>
      <c r="X2677" t="s">
        <v>6675</v>
      </c>
    </row>
    <row r="2678" spans="1:24">
      <c r="A2678" t="s">
        <v>6579</v>
      </c>
      <c r="B2678" t="s">
        <v>6676</v>
      </c>
      <c r="C2678" t="s">
        <v>500</v>
      </c>
      <c r="D2678" t="s">
        <v>231</v>
      </c>
      <c r="E2678" t="s">
        <v>5528</v>
      </c>
      <c r="F2678" t="s">
        <v>5529</v>
      </c>
      <c r="G2678" t="s">
        <v>503</v>
      </c>
      <c r="H2678" t="s">
        <v>472</v>
      </c>
      <c r="I2678">
        <v>-31.8</v>
      </c>
      <c r="J2678">
        <v>-112.03</v>
      </c>
      <c r="K2678">
        <f t="shared" si="387"/>
        <v>12</v>
      </c>
      <c r="L2678">
        <f t="shared" si="382"/>
        <v>1998</v>
      </c>
      <c r="M2678" t="s">
        <v>6677</v>
      </c>
      <c r="N2678" s="153">
        <v>35889.521527777775</v>
      </c>
      <c r="O2678" s="153">
        <v>35889.582638888889</v>
      </c>
      <c r="P2678" s="153">
        <v>35889.826388888891</v>
      </c>
      <c r="Q2678" s="153">
        <v>35889.875</v>
      </c>
      <c r="R2678" t="s">
        <v>6678</v>
      </c>
      <c r="S2678" s="215">
        <f t="shared" si="385"/>
        <v>0.24375000000145519</v>
      </c>
      <c r="T2678" s="215">
        <f t="shared" si="386"/>
        <v>0.35347222222480923</v>
      </c>
      <c r="U2678">
        <f t="shared" si="384"/>
        <v>1.4625000000087311</v>
      </c>
      <c r="V2678"/>
      <c r="W2678">
        <v>0</v>
      </c>
      <c r="X2678" t="s">
        <v>6679</v>
      </c>
    </row>
    <row r="2679" spans="1:24">
      <c r="A2679" t="s">
        <v>6579</v>
      </c>
      <c r="B2679" t="s">
        <v>6680</v>
      </c>
      <c r="C2679" t="s">
        <v>500</v>
      </c>
      <c r="D2679" t="s">
        <v>231</v>
      </c>
      <c r="E2679" t="s">
        <v>5528</v>
      </c>
      <c r="F2679" t="s">
        <v>5529</v>
      </c>
      <c r="G2679" t="s">
        <v>503</v>
      </c>
      <c r="H2679" t="s">
        <v>472</v>
      </c>
      <c r="I2679">
        <v>-29.8</v>
      </c>
      <c r="J2679">
        <v>-111.7</v>
      </c>
      <c r="K2679">
        <f t="shared" si="387"/>
        <v>12</v>
      </c>
      <c r="L2679">
        <f t="shared" si="382"/>
        <v>1998</v>
      </c>
      <c r="M2679" t="s">
        <v>6681</v>
      </c>
      <c r="N2679" s="153">
        <v>35876.406944444447</v>
      </c>
      <c r="O2679" s="153">
        <v>35876.468055555553</v>
      </c>
      <c r="P2679" s="153">
        <v>35876.711111111108</v>
      </c>
      <c r="Q2679" s="153">
        <v>35876.756944444445</v>
      </c>
      <c r="R2679" t="s">
        <v>6682</v>
      </c>
      <c r="S2679" s="215">
        <f t="shared" si="385"/>
        <v>0.24305555555474712</v>
      </c>
      <c r="T2679" s="215">
        <f t="shared" si="386"/>
        <v>0.34999999999854481</v>
      </c>
      <c r="U2679">
        <f t="shared" si="384"/>
        <v>1.4583333333284827</v>
      </c>
      <c r="V2679"/>
      <c r="W2679">
        <v>0</v>
      </c>
      <c r="X2679" t="s">
        <v>6683</v>
      </c>
    </row>
    <row r="2680" spans="1:24">
      <c r="A2680" t="s">
        <v>6579</v>
      </c>
      <c r="B2680" t="s">
        <v>6684</v>
      </c>
      <c r="C2680" t="s">
        <v>500</v>
      </c>
      <c r="D2680" t="s">
        <v>231</v>
      </c>
      <c r="E2680" t="s">
        <v>5528</v>
      </c>
      <c r="F2680" t="s">
        <v>5529</v>
      </c>
      <c r="G2680" t="s">
        <v>503</v>
      </c>
      <c r="H2680" t="s">
        <v>472</v>
      </c>
      <c r="I2680">
        <v>-28.1</v>
      </c>
      <c r="J2680">
        <v>-112.9</v>
      </c>
      <c r="K2680">
        <f t="shared" si="387"/>
        <v>12</v>
      </c>
      <c r="L2680">
        <f t="shared" si="382"/>
        <v>1998</v>
      </c>
      <c r="M2680" t="s">
        <v>6685</v>
      </c>
      <c r="N2680" s="153">
        <v>35865.479166666664</v>
      </c>
      <c r="O2680" s="153">
        <v>35865.541666666664</v>
      </c>
      <c r="P2680" s="153">
        <v>35865.784722222219</v>
      </c>
      <c r="Q2680" s="153">
        <v>35865.829861111109</v>
      </c>
      <c r="R2680" t="s">
        <v>6686</v>
      </c>
      <c r="S2680" s="215">
        <f t="shared" si="385"/>
        <v>0.24305555555474712</v>
      </c>
      <c r="T2680" s="215">
        <f t="shared" si="386"/>
        <v>0.35069444444525288</v>
      </c>
      <c r="U2680">
        <f t="shared" si="384"/>
        <v>1.4583333333284827</v>
      </c>
      <c r="V2680"/>
      <c r="W2680">
        <v>0</v>
      </c>
      <c r="X2680" t="s">
        <v>6687</v>
      </c>
    </row>
    <row r="2681" spans="1:24">
      <c r="A2681" t="s">
        <v>6579</v>
      </c>
      <c r="B2681" t="s">
        <v>6688</v>
      </c>
      <c r="C2681" t="s">
        <v>495</v>
      </c>
      <c r="D2681" t="s">
        <v>488</v>
      </c>
      <c r="E2681" t="s">
        <v>496</v>
      </c>
      <c r="F2681" t="s">
        <v>497</v>
      </c>
      <c r="G2681" t="s">
        <v>206</v>
      </c>
      <c r="H2681" t="s">
        <v>402</v>
      </c>
      <c r="I2681" t="s">
        <v>498</v>
      </c>
      <c r="J2681" t="s">
        <v>499</v>
      </c>
      <c r="K2681">
        <f t="shared" si="387"/>
        <v>13</v>
      </c>
      <c r="L2681">
        <f t="shared" si="382"/>
        <v>1997</v>
      </c>
      <c r="M2681" t="s">
        <v>6689</v>
      </c>
      <c r="N2681" s="153">
        <v>35751.19027777778</v>
      </c>
      <c r="O2681" s="153">
        <v>35751.19027777778</v>
      </c>
      <c r="P2681" s="153">
        <v>35751.433333333334</v>
      </c>
      <c r="Q2681" s="153">
        <v>35751.433333333334</v>
      </c>
      <c r="R2681" t="s">
        <v>5657</v>
      </c>
      <c r="S2681" s="215">
        <f t="shared" si="385"/>
        <v>0.24305555555474712</v>
      </c>
      <c r="T2681" s="215">
        <f t="shared" si="386"/>
        <v>0.24305555555474712</v>
      </c>
      <c r="U2681">
        <f t="shared" si="384"/>
        <v>1.4583333333284827</v>
      </c>
      <c r="V2681"/>
      <c r="W2681">
        <v>0</v>
      </c>
      <c r="X2681" t="s">
        <v>6690</v>
      </c>
    </row>
    <row r="2682" spans="1:24">
      <c r="A2682" t="s">
        <v>6579</v>
      </c>
      <c r="B2682" t="s">
        <v>6691</v>
      </c>
      <c r="C2682" t="s">
        <v>495</v>
      </c>
      <c r="D2682" t="s">
        <v>488</v>
      </c>
      <c r="E2682" t="s">
        <v>496</v>
      </c>
      <c r="F2682" t="s">
        <v>497</v>
      </c>
      <c r="G2682" t="s">
        <v>206</v>
      </c>
      <c r="H2682" t="s">
        <v>402</v>
      </c>
      <c r="I2682" t="s">
        <v>498</v>
      </c>
      <c r="J2682" t="s">
        <v>499</v>
      </c>
      <c r="K2682">
        <f t="shared" si="387"/>
        <v>13</v>
      </c>
      <c r="L2682">
        <f t="shared" si="382"/>
        <v>1997</v>
      </c>
      <c r="M2682" t="s">
        <v>6692</v>
      </c>
      <c r="N2682" s="153">
        <v>35750.092361111114</v>
      </c>
      <c r="O2682" s="153">
        <v>35750.092361111114</v>
      </c>
      <c r="P2682" s="153">
        <v>35750.334722222222</v>
      </c>
      <c r="Q2682" s="153">
        <v>35750.334722222222</v>
      </c>
      <c r="R2682" t="s">
        <v>5657</v>
      </c>
      <c r="S2682" s="215">
        <f t="shared" si="385"/>
        <v>0.24236111110803904</v>
      </c>
      <c r="T2682" s="215">
        <f t="shared" si="386"/>
        <v>0.24236111110803904</v>
      </c>
      <c r="U2682">
        <f t="shared" ref="U2682:U2702" si="388">((VALUE(S2682)) * 24) * 0.25</f>
        <v>1.4541666666482342</v>
      </c>
      <c r="V2682"/>
      <c r="W2682">
        <v>0</v>
      </c>
      <c r="X2682" t="s">
        <v>6693</v>
      </c>
    </row>
    <row r="2683" spans="1:24">
      <c r="A2683" t="s">
        <v>6579</v>
      </c>
      <c r="B2683" t="s">
        <v>6694</v>
      </c>
      <c r="C2683" t="s">
        <v>495</v>
      </c>
      <c r="D2683" t="s">
        <v>488</v>
      </c>
      <c r="E2683" t="s">
        <v>496</v>
      </c>
      <c r="F2683" t="s">
        <v>497</v>
      </c>
      <c r="G2683" t="s">
        <v>206</v>
      </c>
      <c r="H2683" t="s">
        <v>402</v>
      </c>
      <c r="I2683" t="s">
        <v>498</v>
      </c>
      <c r="J2683" t="s">
        <v>499</v>
      </c>
      <c r="K2683">
        <f t="shared" si="387"/>
        <v>13</v>
      </c>
      <c r="L2683">
        <f t="shared" si="382"/>
        <v>1997</v>
      </c>
      <c r="M2683" t="s">
        <v>6695</v>
      </c>
      <c r="N2683" s="153">
        <v>35749.118750000001</v>
      </c>
      <c r="O2683" s="153">
        <v>35749.118750000001</v>
      </c>
      <c r="P2683" s="153">
        <v>35749.331944444442</v>
      </c>
      <c r="Q2683" s="153">
        <v>35749.331944444442</v>
      </c>
      <c r="R2683" t="s">
        <v>5657</v>
      </c>
      <c r="S2683" s="215">
        <f t="shared" si="385"/>
        <v>0.21319444444088731</v>
      </c>
      <c r="T2683" s="215">
        <f t="shared" si="386"/>
        <v>0.21319444444088731</v>
      </c>
      <c r="U2683">
        <f t="shared" si="388"/>
        <v>1.2791666666453239</v>
      </c>
      <c r="V2683"/>
      <c r="W2683">
        <v>0</v>
      </c>
      <c r="X2683" t="s">
        <v>6696</v>
      </c>
    </row>
    <row r="2684" spans="1:24">
      <c r="A2684" t="s">
        <v>6579</v>
      </c>
      <c r="B2684" t="s">
        <v>6697</v>
      </c>
      <c r="C2684" t="s">
        <v>495</v>
      </c>
      <c r="D2684" t="s">
        <v>488</v>
      </c>
      <c r="E2684" t="s">
        <v>496</v>
      </c>
      <c r="F2684" t="s">
        <v>497</v>
      </c>
      <c r="G2684" t="s">
        <v>206</v>
      </c>
      <c r="H2684" t="s">
        <v>402</v>
      </c>
      <c r="I2684" t="s">
        <v>498</v>
      </c>
      <c r="J2684" t="s">
        <v>499</v>
      </c>
      <c r="K2684">
        <f t="shared" si="387"/>
        <v>13</v>
      </c>
      <c r="L2684">
        <f t="shared" si="382"/>
        <v>1997</v>
      </c>
      <c r="M2684" t="s">
        <v>6698</v>
      </c>
      <c r="N2684" s="153">
        <v>35748.156944444447</v>
      </c>
      <c r="O2684" s="153">
        <v>35748.156944444447</v>
      </c>
      <c r="P2684" s="153">
        <v>35748.400000000001</v>
      </c>
      <c r="Q2684" s="153">
        <v>35748.400000000001</v>
      </c>
      <c r="R2684" t="s">
        <v>5657</v>
      </c>
      <c r="S2684" s="215">
        <f t="shared" si="385"/>
        <v>0.24305555555474712</v>
      </c>
      <c r="T2684" s="215">
        <f t="shared" si="386"/>
        <v>0.24305555555474712</v>
      </c>
      <c r="U2684">
        <f t="shared" si="388"/>
        <v>1.4583333333284827</v>
      </c>
      <c r="V2684"/>
      <c r="W2684">
        <v>0</v>
      </c>
      <c r="X2684" t="s">
        <v>6699</v>
      </c>
    </row>
    <row r="2685" spans="1:24">
      <c r="A2685" t="s">
        <v>6700</v>
      </c>
      <c r="B2685" t="s">
        <v>6701</v>
      </c>
      <c r="C2685" t="s">
        <v>495</v>
      </c>
      <c r="D2685" t="s">
        <v>488</v>
      </c>
      <c r="E2685" t="s">
        <v>496</v>
      </c>
      <c r="F2685" t="s">
        <v>497</v>
      </c>
      <c r="G2685" t="s">
        <v>206</v>
      </c>
      <c r="H2685" t="s">
        <v>402</v>
      </c>
      <c r="I2685" t="s">
        <v>498</v>
      </c>
      <c r="J2685" t="s">
        <v>499</v>
      </c>
      <c r="K2685">
        <f t="shared" si="387"/>
        <v>13</v>
      </c>
      <c r="L2685">
        <f t="shared" si="382"/>
        <v>1997</v>
      </c>
      <c r="M2685" t="s">
        <v>6702</v>
      </c>
      <c r="N2685" s="153">
        <v>35747.059027777781</v>
      </c>
      <c r="O2685" s="153">
        <v>35747.059027777781</v>
      </c>
      <c r="P2685" s="153">
        <v>35747.301388888889</v>
      </c>
      <c r="Q2685" s="153">
        <v>35747.301388888889</v>
      </c>
      <c r="R2685" t="s">
        <v>5657</v>
      </c>
      <c r="S2685" s="215">
        <f t="shared" si="385"/>
        <v>0.24236111110803904</v>
      </c>
      <c r="T2685" s="215">
        <f t="shared" si="386"/>
        <v>0.24236111110803904</v>
      </c>
      <c r="U2685">
        <f t="shared" si="388"/>
        <v>1.4541666666482342</v>
      </c>
      <c r="V2685"/>
      <c r="W2685">
        <v>0</v>
      </c>
      <c r="X2685" t="s">
        <v>6703</v>
      </c>
    </row>
    <row r="2686" spans="1:24">
      <c r="A2686" t="s">
        <v>6700</v>
      </c>
      <c r="B2686" t="s">
        <v>6704</v>
      </c>
      <c r="C2686" t="s">
        <v>495</v>
      </c>
      <c r="D2686" t="s">
        <v>488</v>
      </c>
      <c r="E2686" t="s">
        <v>496</v>
      </c>
      <c r="F2686" t="s">
        <v>497</v>
      </c>
      <c r="G2686" t="s">
        <v>206</v>
      </c>
      <c r="H2686" t="s">
        <v>402</v>
      </c>
      <c r="I2686" t="s">
        <v>498</v>
      </c>
      <c r="J2686" t="s">
        <v>499</v>
      </c>
      <c r="K2686">
        <f t="shared" si="387"/>
        <v>13</v>
      </c>
      <c r="L2686">
        <f t="shared" si="382"/>
        <v>1997</v>
      </c>
      <c r="M2686" t="s">
        <v>6705</v>
      </c>
      <c r="N2686" s="153">
        <v>35746.113888888889</v>
      </c>
      <c r="O2686" s="153">
        <v>35746.113888888889</v>
      </c>
      <c r="P2686" s="153">
        <v>35746.35833333333</v>
      </c>
      <c r="Q2686" s="153">
        <v>35746.35833333333</v>
      </c>
      <c r="R2686" t="s">
        <v>5657</v>
      </c>
      <c r="S2686" s="215">
        <f t="shared" si="385"/>
        <v>0.24444444444088731</v>
      </c>
      <c r="T2686" s="215">
        <f t="shared" si="386"/>
        <v>0.24444444444088731</v>
      </c>
      <c r="U2686">
        <f t="shared" si="388"/>
        <v>1.4666666666453239</v>
      </c>
      <c r="V2686"/>
      <c r="W2686">
        <v>0</v>
      </c>
      <c r="X2686" t="s">
        <v>6706</v>
      </c>
    </row>
    <row r="2687" spans="1:24">
      <c r="A2687" t="s">
        <v>6700</v>
      </c>
      <c r="B2687" t="s">
        <v>6707</v>
      </c>
      <c r="C2687" t="s">
        <v>495</v>
      </c>
      <c r="D2687" t="s">
        <v>488</v>
      </c>
      <c r="E2687" t="s">
        <v>496</v>
      </c>
      <c r="F2687" t="s">
        <v>497</v>
      </c>
      <c r="G2687" t="s">
        <v>206</v>
      </c>
      <c r="H2687" t="s">
        <v>402</v>
      </c>
      <c r="I2687" t="s">
        <v>498</v>
      </c>
      <c r="J2687" t="s">
        <v>499</v>
      </c>
      <c r="K2687">
        <f t="shared" si="387"/>
        <v>13</v>
      </c>
      <c r="L2687">
        <f t="shared" si="382"/>
        <v>1997</v>
      </c>
      <c r="M2687" t="s">
        <v>6708</v>
      </c>
      <c r="N2687" s="153">
        <v>35743.087500000001</v>
      </c>
      <c r="O2687" s="153">
        <v>35743.087500000001</v>
      </c>
      <c r="P2687" s="153">
        <v>35743.328472222223</v>
      </c>
      <c r="Q2687" s="153">
        <v>35743.328472222223</v>
      </c>
      <c r="R2687" t="s">
        <v>5657</v>
      </c>
      <c r="S2687" s="215">
        <f t="shared" si="385"/>
        <v>0.24097222222189885</v>
      </c>
      <c r="T2687" s="215">
        <f t="shared" si="386"/>
        <v>0.24097222222189885</v>
      </c>
      <c r="U2687">
        <f t="shared" si="388"/>
        <v>1.4458333333313931</v>
      </c>
      <c r="V2687"/>
      <c r="W2687">
        <v>0</v>
      </c>
      <c r="X2687" t="s">
        <v>6709</v>
      </c>
    </row>
    <row r="2688" spans="1:24">
      <c r="A2688" t="s">
        <v>6700</v>
      </c>
      <c r="B2688" t="s">
        <v>6710</v>
      </c>
      <c r="C2688" t="s">
        <v>495</v>
      </c>
      <c r="D2688" t="s">
        <v>488</v>
      </c>
      <c r="E2688" t="s">
        <v>496</v>
      </c>
      <c r="F2688" t="s">
        <v>497</v>
      </c>
      <c r="G2688" t="s">
        <v>206</v>
      </c>
      <c r="H2688" t="s">
        <v>402</v>
      </c>
      <c r="I2688" t="s">
        <v>498</v>
      </c>
      <c r="J2688" t="s">
        <v>499</v>
      </c>
      <c r="K2688">
        <f t="shared" si="387"/>
        <v>13</v>
      </c>
      <c r="L2688">
        <f t="shared" si="382"/>
        <v>1997</v>
      </c>
      <c r="M2688" t="s">
        <v>6711</v>
      </c>
      <c r="N2688" s="153">
        <v>35741.114583333336</v>
      </c>
      <c r="O2688" s="153">
        <v>35741.114583333336</v>
      </c>
      <c r="P2688" s="153">
        <v>35741.327777777777</v>
      </c>
      <c r="Q2688" s="153">
        <v>35741.327777777777</v>
      </c>
      <c r="R2688" t="s">
        <v>5657</v>
      </c>
      <c r="S2688" s="215">
        <f t="shared" si="385"/>
        <v>0.21319444444088731</v>
      </c>
      <c r="T2688" s="215">
        <f t="shared" si="386"/>
        <v>0.21319444444088731</v>
      </c>
      <c r="U2688">
        <f t="shared" si="388"/>
        <v>1.2791666666453239</v>
      </c>
      <c r="V2688"/>
      <c r="W2688">
        <v>0</v>
      </c>
      <c r="X2688" t="s">
        <v>6712</v>
      </c>
    </row>
    <row r="2689" spans="1:24">
      <c r="A2689" t="s">
        <v>6700</v>
      </c>
      <c r="B2689" t="s">
        <v>6713</v>
      </c>
      <c r="C2689" t="s">
        <v>495</v>
      </c>
      <c r="D2689" t="s">
        <v>488</v>
      </c>
      <c r="E2689" t="s">
        <v>496</v>
      </c>
      <c r="F2689" t="s">
        <v>497</v>
      </c>
      <c r="G2689" t="s">
        <v>206</v>
      </c>
      <c r="H2689" t="s">
        <v>402</v>
      </c>
      <c r="I2689" t="s">
        <v>498</v>
      </c>
      <c r="J2689" t="s">
        <v>499</v>
      </c>
      <c r="K2689">
        <f t="shared" si="387"/>
        <v>13</v>
      </c>
      <c r="L2689">
        <f t="shared" si="382"/>
        <v>1997</v>
      </c>
      <c r="M2689" t="s">
        <v>6714</v>
      </c>
      <c r="N2689" s="153">
        <v>35739.088888888888</v>
      </c>
      <c r="O2689" s="153">
        <v>35739.088888888888</v>
      </c>
      <c r="P2689" s="153">
        <v>35739.32708333333</v>
      </c>
      <c r="Q2689" s="153">
        <v>35739.32708333333</v>
      </c>
      <c r="R2689" t="s">
        <v>5657</v>
      </c>
      <c r="S2689" s="215">
        <f t="shared" si="385"/>
        <v>0.2381944444423425</v>
      </c>
      <c r="T2689" s="215">
        <f t="shared" si="386"/>
        <v>0.2381944444423425</v>
      </c>
      <c r="U2689">
        <f t="shared" si="388"/>
        <v>1.429166666654055</v>
      </c>
      <c r="V2689"/>
      <c r="W2689">
        <v>0</v>
      </c>
      <c r="X2689" t="s">
        <v>6715</v>
      </c>
    </row>
    <row r="2690" spans="1:24">
      <c r="A2690" t="s">
        <v>6700</v>
      </c>
      <c r="B2690" t="s">
        <v>6716</v>
      </c>
      <c r="C2690" t="s">
        <v>495</v>
      </c>
      <c r="D2690" t="s">
        <v>488</v>
      </c>
      <c r="E2690" t="s">
        <v>496</v>
      </c>
      <c r="F2690" t="s">
        <v>497</v>
      </c>
      <c r="G2690" t="s">
        <v>206</v>
      </c>
      <c r="H2690" t="s">
        <v>402</v>
      </c>
      <c r="I2690" t="s">
        <v>498</v>
      </c>
      <c r="J2690" t="s">
        <v>499</v>
      </c>
      <c r="K2690">
        <f t="shared" si="387"/>
        <v>13</v>
      </c>
      <c r="L2690">
        <f t="shared" si="382"/>
        <v>1997</v>
      </c>
      <c r="M2690" t="s">
        <v>6717</v>
      </c>
      <c r="N2690" s="153">
        <v>35737.128472222219</v>
      </c>
      <c r="O2690" s="153">
        <v>35737.128472222219</v>
      </c>
      <c r="P2690" s="153">
        <v>35737.376388888886</v>
      </c>
      <c r="Q2690" s="153">
        <v>35737.376388888886</v>
      </c>
      <c r="R2690" t="s">
        <v>5657</v>
      </c>
      <c r="S2690" s="215">
        <f t="shared" si="385"/>
        <v>0.24791666666715173</v>
      </c>
      <c r="T2690" s="215">
        <f t="shared" si="386"/>
        <v>0.24791666666715173</v>
      </c>
      <c r="U2690">
        <f t="shared" si="388"/>
        <v>1.4875000000029104</v>
      </c>
      <c r="V2690"/>
      <c r="W2690">
        <v>0</v>
      </c>
      <c r="X2690" t="s">
        <v>6718</v>
      </c>
    </row>
    <row r="2691" spans="1:24">
      <c r="A2691" t="s">
        <v>6700</v>
      </c>
      <c r="B2691" t="s">
        <v>6719</v>
      </c>
      <c r="C2691" t="s">
        <v>583</v>
      </c>
      <c r="D2691" t="s">
        <v>466</v>
      </c>
      <c r="E2691" t="s">
        <v>584</v>
      </c>
      <c r="F2691" t="s">
        <v>569</v>
      </c>
      <c r="G2691" t="s">
        <v>273</v>
      </c>
      <c r="H2691" t="s">
        <v>570</v>
      </c>
      <c r="I2691">
        <v>40</v>
      </c>
      <c r="J2691">
        <v>-124</v>
      </c>
      <c r="K2691">
        <f t="shared" si="387"/>
        <v>10</v>
      </c>
      <c r="L2691">
        <f t="shared" si="382"/>
        <v>2001</v>
      </c>
      <c r="M2691" t="s">
        <v>6719</v>
      </c>
      <c r="N2691" s="153">
        <v>37011.020833333336</v>
      </c>
      <c r="O2691" s="153">
        <v>37011.041666666664</v>
      </c>
      <c r="P2691" s="153">
        <v>37011.416666666664</v>
      </c>
      <c r="Q2691" s="153">
        <v>37011.444444444445</v>
      </c>
      <c r="R2691" t="s">
        <v>4856</v>
      </c>
      <c r="S2691" s="215">
        <f t="shared" ref="S2691:S2701" si="389">P2691 - O2691</f>
        <v>0.375</v>
      </c>
      <c r="T2691" s="215">
        <f t="shared" ref="T2691:T2702" si="390">Q2691 - N2691</f>
        <v>0.42361111110949423</v>
      </c>
      <c r="U2691">
        <f t="shared" si="388"/>
        <v>2.25</v>
      </c>
      <c r="V2691"/>
      <c r="W2691">
        <v>0</v>
      </c>
      <c r="X2691"/>
    </row>
    <row r="2692" spans="1:24">
      <c r="A2692" t="s">
        <v>6700</v>
      </c>
      <c r="B2692" t="s">
        <v>6720</v>
      </c>
      <c r="C2692" t="s">
        <v>583</v>
      </c>
      <c r="D2692" t="s">
        <v>466</v>
      </c>
      <c r="E2692" t="s">
        <v>584</v>
      </c>
      <c r="F2692" t="s">
        <v>569</v>
      </c>
      <c r="G2692" t="s">
        <v>273</v>
      </c>
      <c r="H2692" t="s">
        <v>570</v>
      </c>
      <c r="I2692">
        <v>40</v>
      </c>
      <c r="J2692">
        <v>-124</v>
      </c>
      <c r="K2692">
        <f t="shared" si="387"/>
        <v>10</v>
      </c>
      <c r="L2692">
        <f t="shared" si="382"/>
        <v>2001</v>
      </c>
      <c r="M2692" t="s">
        <v>6720</v>
      </c>
      <c r="N2692" s="153">
        <v>37010.53402777778</v>
      </c>
      <c r="O2692" s="153">
        <v>37010.560416666667</v>
      </c>
      <c r="P2692" s="153">
        <v>37010.9375</v>
      </c>
      <c r="Q2692" s="153">
        <v>37010.965277777781</v>
      </c>
      <c r="R2692" t="s">
        <v>4856</v>
      </c>
      <c r="S2692" s="215">
        <f t="shared" si="389"/>
        <v>0.37708333333284827</v>
      </c>
      <c r="T2692" s="215">
        <f t="shared" si="390"/>
        <v>0.43125000000145519</v>
      </c>
      <c r="U2692">
        <f t="shared" si="388"/>
        <v>2.2624999999970896</v>
      </c>
      <c r="V2692"/>
      <c r="W2692">
        <v>0</v>
      </c>
      <c r="X2692"/>
    </row>
    <row r="2693" spans="1:24">
      <c r="A2693" t="s">
        <v>6700</v>
      </c>
      <c r="B2693" t="s">
        <v>6721</v>
      </c>
      <c r="C2693" t="s">
        <v>583</v>
      </c>
      <c r="D2693" t="s">
        <v>466</v>
      </c>
      <c r="E2693" t="s">
        <v>584</v>
      </c>
      <c r="F2693" t="s">
        <v>569</v>
      </c>
      <c r="G2693" t="s">
        <v>273</v>
      </c>
      <c r="H2693" t="s">
        <v>570</v>
      </c>
      <c r="I2693">
        <v>40</v>
      </c>
      <c r="J2693">
        <v>-124</v>
      </c>
      <c r="K2693">
        <f t="shared" si="387"/>
        <v>10</v>
      </c>
      <c r="L2693">
        <f t="shared" si="382"/>
        <v>2001</v>
      </c>
      <c r="M2693" t="s">
        <v>6721</v>
      </c>
      <c r="N2693" s="153">
        <v>37009.962500000001</v>
      </c>
      <c r="O2693" s="153">
        <v>37009.979166666664</v>
      </c>
      <c r="P2693" s="153">
        <v>37010.340277777781</v>
      </c>
      <c r="Q2693" s="153">
        <v>37010.368055555555</v>
      </c>
      <c r="R2693" t="s">
        <v>4856</v>
      </c>
      <c r="S2693" s="215">
        <f t="shared" si="389"/>
        <v>0.36111111111677019</v>
      </c>
      <c r="T2693" s="215">
        <f t="shared" si="390"/>
        <v>0.40555555555329192</v>
      </c>
      <c r="U2693">
        <f t="shared" si="388"/>
        <v>2.1666666667006211</v>
      </c>
      <c r="V2693"/>
      <c r="W2693">
        <v>0</v>
      </c>
      <c r="X2693"/>
    </row>
    <row r="2694" spans="1:24">
      <c r="A2694" t="s">
        <v>6700</v>
      </c>
      <c r="B2694" t="s">
        <v>6722</v>
      </c>
      <c r="C2694" t="s">
        <v>583</v>
      </c>
      <c r="D2694" t="s">
        <v>466</v>
      </c>
      <c r="E2694" t="s">
        <v>584</v>
      </c>
      <c r="F2694" t="s">
        <v>569</v>
      </c>
      <c r="G2694" t="s">
        <v>273</v>
      </c>
      <c r="H2694" t="s">
        <v>570</v>
      </c>
      <c r="I2694">
        <v>40</v>
      </c>
      <c r="J2694">
        <v>-124</v>
      </c>
      <c r="K2694">
        <f t="shared" si="387"/>
        <v>10</v>
      </c>
      <c r="L2694">
        <f t="shared" si="382"/>
        <v>2001</v>
      </c>
      <c r="M2694" t="s">
        <v>6722</v>
      </c>
      <c r="N2694" s="153">
        <v>37009.454861111109</v>
      </c>
      <c r="O2694" s="153">
        <v>37009.472916666666</v>
      </c>
      <c r="P2694" s="153">
        <v>37009.840277777781</v>
      </c>
      <c r="Q2694" s="153">
        <v>37009.868055555555</v>
      </c>
      <c r="R2694" t="s">
        <v>4856</v>
      </c>
      <c r="S2694" s="215">
        <f t="shared" si="389"/>
        <v>0.367361111115315</v>
      </c>
      <c r="T2694" s="215">
        <f t="shared" si="390"/>
        <v>0.41319444444525288</v>
      </c>
      <c r="U2694">
        <f t="shared" si="388"/>
        <v>2.20416666669189</v>
      </c>
      <c r="V2694"/>
      <c r="W2694">
        <v>0</v>
      </c>
      <c r="X2694"/>
    </row>
    <row r="2695" spans="1:24">
      <c r="A2695" t="s">
        <v>6700</v>
      </c>
      <c r="B2695" t="s">
        <v>6723</v>
      </c>
      <c r="C2695" t="s">
        <v>583</v>
      </c>
      <c r="D2695" t="s">
        <v>466</v>
      </c>
      <c r="E2695" t="s">
        <v>584</v>
      </c>
      <c r="F2695" t="s">
        <v>569</v>
      </c>
      <c r="G2695" t="s">
        <v>273</v>
      </c>
      <c r="H2695" t="s">
        <v>570</v>
      </c>
      <c r="I2695">
        <v>40</v>
      </c>
      <c r="J2695">
        <v>-124</v>
      </c>
      <c r="K2695">
        <f t="shared" si="387"/>
        <v>10</v>
      </c>
      <c r="L2695">
        <f t="shared" si="382"/>
        <v>2001</v>
      </c>
      <c r="M2695" t="s">
        <v>6723</v>
      </c>
      <c r="N2695" s="153">
        <v>37009.423611111109</v>
      </c>
      <c r="O2695" s="153">
        <v>37009.423611111109</v>
      </c>
      <c r="P2695" s="153">
        <v>37009.423611111109</v>
      </c>
      <c r="Q2695" s="153">
        <v>37009.438194444447</v>
      </c>
      <c r="R2695" t="s">
        <v>4856</v>
      </c>
      <c r="S2695" s="215">
        <f t="shared" si="389"/>
        <v>0</v>
      </c>
      <c r="T2695" s="215">
        <f t="shared" si="390"/>
        <v>1.4583333337213844E-2</v>
      </c>
      <c r="U2695">
        <f t="shared" si="388"/>
        <v>0</v>
      </c>
      <c r="V2695"/>
      <c r="W2695">
        <v>0</v>
      </c>
      <c r="X2695" t="s">
        <v>6724</v>
      </c>
    </row>
    <row r="2696" spans="1:24">
      <c r="A2696" t="s">
        <v>6700</v>
      </c>
      <c r="B2696" t="s">
        <v>6725</v>
      </c>
      <c r="C2696" t="s">
        <v>583</v>
      </c>
      <c r="D2696" t="s">
        <v>466</v>
      </c>
      <c r="E2696" t="s">
        <v>584</v>
      </c>
      <c r="F2696" t="s">
        <v>569</v>
      </c>
      <c r="G2696" t="s">
        <v>273</v>
      </c>
      <c r="H2696" t="s">
        <v>570</v>
      </c>
      <c r="I2696">
        <v>40</v>
      </c>
      <c r="J2696">
        <v>-124</v>
      </c>
      <c r="K2696">
        <f t="shared" si="387"/>
        <v>10</v>
      </c>
      <c r="L2696">
        <f t="shared" si="382"/>
        <v>2001</v>
      </c>
      <c r="M2696" t="s">
        <v>6725</v>
      </c>
      <c r="N2696" s="153">
        <v>37008.54583333333</v>
      </c>
      <c r="O2696" s="153">
        <v>37008.566666666666</v>
      </c>
      <c r="P2696" s="153">
        <v>37008.977777777778</v>
      </c>
      <c r="Q2696" s="153">
        <v>37009.009722222225</v>
      </c>
      <c r="R2696" t="s">
        <v>4856</v>
      </c>
      <c r="S2696" s="215">
        <f t="shared" si="389"/>
        <v>0.41111111111240461</v>
      </c>
      <c r="T2696" s="215">
        <f t="shared" si="390"/>
        <v>0.46388888889487134</v>
      </c>
      <c r="U2696">
        <f t="shared" si="388"/>
        <v>2.4666666666744277</v>
      </c>
      <c r="V2696"/>
      <c r="W2696">
        <v>0</v>
      </c>
      <c r="X2696"/>
    </row>
    <row r="2697" spans="1:24">
      <c r="B2697" t="s">
        <v>6726</v>
      </c>
      <c r="C2697" t="s">
        <v>583</v>
      </c>
      <c r="D2697" t="s">
        <v>466</v>
      </c>
      <c r="E2697" t="s">
        <v>584</v>
      </c>
      <c r="F2697" t="s">
        <v>569</v>
      </c>
      <c r="G2697" t="s">
        <v>273</v>
      </c>
      <c r="H2697" t="s">
        <v>570</v>
      </c>
      <c r="I2697">
        <v>40</v>
      </c>
      <c r="J2697">
        <v>-124</v>
      </c>
      <c r="K2697">
        <f t="shared" si="387"/>
        <v>10</v>
      </c>
      <c r="L2697">
        <f t="shared" si="382"/>
        <v>2001</v>
      </c>
      <c r="M2697" t="s">
        <v>6726</v>
      </c>
      <c r="N2697" s="153">
        <v>37007.923611111109</v>
      </c>
      <c r="O2697" s="153">
        <v>37007.942361111112</v>
      </c>
      <c r="P2697" s="153">
        <v>37008.222916666666</v>
      </c>
      <c r="Q2697" s="153">
        <v>37008.25</v>
      </c>
      <c r="R2697" t="s">
        <v>4856</v>
      </c>
      <c r="S2697" s="215">
        <f t="shared" si="389"/>
        <v>0.28055555555329192</v>
      </c>
      <c r="T2697" s="215">
        <f t="shared" si="390"/>
        <v>0.32638888889050577</v>
      </c>
      <c r="U2697">
        <f t="shared" si="388"/>
        <v>1.6833333333197515</v>
      </c>
      <c r="V2697"/>
      <c r="W2697">
        <v>0</v>
      </c>
      <c r="X2697"/>
    </row>
    <row r="2698" spans="1:24">
      <c r="B2698" t="s">
        <v>6727</v>
      </c>
      <c r="C2698" t="s">
        <v>583</v>
      </c>
      <c r="D2698" t="s">
        <v>466</v>
      </c>
      <c r="E2698" t="s">
        <v>584</v>
      </c>
      <c r="F2698" t="s">
        <v>569</v>
      </c>
      <c r="G2698" t="s">
        <v>273</v>
      </c>
      <c r="H2698" t="s">
        <v>570</v>
      </c>
      <c r="I2698">
        <v>40</v>
      </c>
      <c r="J2698">
        <v>-124</v>
      </c>
      <c r="K2698">
        <f t="shared" si="387"/>
        <v>10</v>
      </c>
      <c r="L2698">
        <f t="shared" si="382"/>
        <v>2001</v>
      </c>
      <c r="M2698" t="s">
        <v>6727</v>
      </c>
      <c r="N2698" s="153">
        <v>37006.805555555555</v>
      </c>
      <c r="O2698" s="153">
        <v>37006.826388888891</v>
      </c>
      <c r="P2698" s="153">
        <v>37006.970833333333</v>
      </c>
      <c r="Q2698" s="153">
        <v>37006.993750000001</v>
      </c>
      <c r="R2698" t="s">
        <v>4856</v>
      </c>
      <c r="S2698" s="215">
        <f t="shared" si="389"/>
        <v>0.1444444444423425</v>
      </c>
      <c r="T2698" s="215">
        <f t="shared" si="390"/>
        <v>0.18819444444670808</v>
      </c>
      <c r="U2698">
        <f t="shared" si="388"/>
        <v>0.86666666665405501</v>
      </c>
      <c r="V2698"/>
      <c r="W2698">
        <v>0</v>
      </c>
      <c r="X2698"/>
    </row>
    <row r="2699" spans="1:24">
      <c r="B2699" t="s">
        <v>6728</v>
      </c>
      <c r="C2699" t="s">
        <v>583</v>
      </c>
      <c r="D2699" t="s">
        <v>466</v>
      </c>
      <c r="E2699" t="s">
        <v>584</v>
      </c>
      <c r="F2699" t="s">
        <v>569</v>
      </c>
      <c r="G2699" t="s">
        <v>273</v>
      </c>
      <c r="H2699" t="s">
        <v>570</v>
      </c>
      <c r="I2699">
        <v>40</v>
      </c>
      <c r="J2699">
        <v>-124</v>
      </c>
      <c r="K2699">
        <f t="shared" si="387"/>
        <v>10</v>
      </c>
      <c r="L2699">
        <f t="shared" si="382"/>
        <v>2001</v>
      </c>
      <c r="M2699" t="s">
        <v>6728</v>
      </c>
      <c r="N2699" s="153">
        <v>37005.938194444447</v>
      </c>
      <c r="O2699" s="153">
        <v>37005.962500000001</v>
      </c>
      <c r="P2699" s="153">
        <v>37006.491666666669</v>
      </c>
      <c r="Q2699" s="153">
        <v>37006.524305555555</v>
      </c>
      <c r="R2699" t="s">
        <v>4856</v>
      </c>
      <c r="S2699" s="215">
        <f t="shared" si="389"/>
        <v>0.52916666666715173</v>
      </c>
      <c r="T2699" s="215">
        <f t="shared" si="390"/>
        <v>0.58611111110803904</v>
      </c>
      <c r="U2699">
        <f t="shared" si="388"/>
        <v>3.1750000000029104</v>
      </c>
      <c r="V2699"/>
      <c r="W2699">
        <v>0</v>
      </c>
      <c r="X2699"/>
    </row>
    <row r="2700" spans="1:24">
      <c r="B2700" t="s">
        <v>6729</v>
      </c>
      <c r="C2700" t="s">
        <v>583</v>
      </c>
      <c r="D2700" t="s">
        <v>466</v>
      </c>
      <c r="E2700" t="s">
        <v>584</v>
      </c>
      <c r="F2700" t="s">
        <v>569</v>
      </c>
      <c r="G2700" t="s">
        <v>273</v>
      </c>
      <c r="H2700" t="s">
        <v>570</v>
      </c>
      <c r="I2700">
        <v>40</v>
      </c>
      <c r="J2700">
        <v>-124</v>
      </c>
      <c r="K2700">
        <f t="shared" si="387"/>
        <v>10</v>
      </c>
      <c r="L2700">
        <f t="shared" si="382"/>
        <v>2001</v>
      </c>
      <c r="M2700" t="s">
        <v>6729</v>
      </c>
      <c r="N2700" s="153">
        <v>37005.419444444444</v>
      </c>
      <c r="O2700" s="153">
        <v>37005.450694444444</v>
      </c>
      <c r="P2700" s="153">
        <v>37005.677777777775</v>
      </c>
      <c r="Q2700" s="153">
        <v>37005.702777777777</v>
      </c>
      <c r="R2700" t="s">
        <v>4856</v>
      </c>
      <c r="S2700" s="215">
        <f t="shared" si="389"/>
        <v>0.22708333333139308</v>
      </c>
      <c r="T2700" s="215">
        <f t="shared" si="390"/>
        <v>0.28333333333284827</v>
      </c>
      <c r="U2700">
        <f t="shared" si="388"/>
        <v>1.3624999999883585</v>
      </c>
      <c r="V2700"/>
      <c r="W2700">
        <v>0</v>
      </c>
      <c r="X2700"/>
    </row>
    <row r="2701" spans="1:24">
      <c r="B2701" t="s">
        <v>6730</v>
      </c>
      <c r="C2701" t="s">
        <v>583</v>
      </c>
      <c r="D2701" t="s">
        <v>466</v>
      </c>
      <c r="E2701" t="s">
        <v>584</v>
      </c>
      <c r="F2701" t="s">
        <v>569</v>
      </c>
      <c r="G2701" t="s">
        <v>273</v>
      </c>
      <c r="H2701" t="s">
        <v>570</v>
      </c>
      <c r="I2701">
        <v>40</v>
      </c>
      <c r="J2701">
        <v>-124</v>
      </c>
      <c r="K2701">
        <f t="shared" si="387"/>
        <v>10</v>
      </c>
      <c r="L2701">
        <f t="shared" si="382"/>
        <v>2001</v>
      </c>
      <c r="M2701" t="s">
        <v>6730</v>
      </c>
      <c r="N2701" s="153">
        <v>37004.6875</v>
      </c>
      <c r="O2701" s="153">
        <v>37004.708333333336</v>
      </c>
      <c r="P2701" s="153">
        <v>37004.822916666664</v>
      </c>
      <c r="Q2701" s="153">
        <v>37004.850694444445</v>
      </c>
      <c r="R2701" t="s">
        <v>4856</v>
      </c>
      <c r="S2701" s="215">
        <f t="shared" si="389"/>
        <v>0.11458333332848269</v>
      </c>
      <c r="T2701" s="215">
        <f t="shared" si="390"/>
        <v>0.16319444444525288</v>
      </c>
      <c r="U2701">
        <f t="shared" si="388"/>
        <v>0.68749999997089617</v>
      </c>
      <c r="V2701"/>
      <c r="W2701">
        <v>0</v>
      </c>
      <c r="X2701"/>
    </row>
    <row r="2702" spans="1:24">
      <c r="B2702" t="s">
        <v>6731</v>
      </c>
      <c r="C2702" t="s">
        <v>583</v>
      </c>
      <c r="D2702" t="s">
        <v>466</v>
      </c>
      <c r="E2702" t="s">
        <v>584</v>
      </c>
      <c r="F2702" t="s">
        <v>569</v>
      </c>
      <c r="G2702" t="s">
        <v>273</v>
      </c>
      <c r="H2702" t="s">
        <v>570</v>
      </c>
      <c r="I2702">
        <v>40</v>
      </c>
      <c r="J2702">
        <v>-124</v>
      </c>
      <c r="K2702">
        <f t="shared" si="387"/>
        <v>10</v>
      </c>
      <c r="L2702">
        <f t="shared" si="382"/>
        <v>2001</v>
      </c>
      <c r="M2702" t="s">
        <v>6731</v>
      </c>
      <c r="N2702" s="153">
        <v>37003.541666666664</v>
      </c>
      <c r="O2702" s="153">
        <v>37003.541666666664</v>
      </c>
      <c r="P2702" s="153">
        <v>37003.541666666664</v>
      </c>
      <c r="Q2702" s="153">
        <v>37003.569444444445</v>
      </c>
      <c r="R2702" t="s">
        <v>4856</v>
      </c>
      <c r="S2702" s="215">
        <f>P2702-O2702</f>
        <v>0</v>
      </c>
      <c r="T2702" s="215">
        <f t="shared" si="390"/>
        <v>2.7777777781011537E-2</v>
      </c>
      <c r="U2702">
        <f t="shared" si="388"/>
        <v>0</v>
      </c>
      <c r="V2702"/>
      <c r="W2702">
        <v>0</v>
      </c>
      <c r="X2702" t="s">
        <v>6732</v>
      </c>
    </row>
  </sheetData>
  <printOptions horizontalCentered="1"/>
  <pageMargins left="0.25" right="0.25" top="0.5" bottom="0.5" header="0.25" footer="0.25"/>
  <pageSetup paperSize="17" scale="37" fitToHeight="17" orientation="landscape"/>
  <headerFooter alignWithMargins="0">
    <oddFooter>&amp;L&amp;"Arial,Italic"&amp;8&amp;F  &amp;A     &amp;D &amp;T&amp;R&amp;"Arial,Italic"&amp;8Page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N1781"/>
  <sheetViews>
    <sheetView workbookViewId="0">
      <pane xSplit="1" ySplit="11" topLeftCell="F1754" activePane="bottomRight" state="frozen"/>
      <selection pane="topRight"/>
      <selection pane="bottomLeft"/>
      <selection pane="bottomRight" activeCell="O1765" sqref="O1765:O1772"/>
    </sheetView>
  </sheetViews>
  <sheetFormatPr baseColWidth="10" defaultColWidth="9.1640625" defaultRowHeight="13"/>
  <cols>
    <col min="1" max="1" width="22.6640625" style="28" customWidth="1"/>
    <col min="2" max="2" width="28.6640625" style="28" customWidth="1"/>
    <col min="3" max="3" width="14.6640625" style="28" customWidth="1"/>
    <col min="4" max="4" width="34.6640625" style="28" customWidth="1"/>
    <col min="5" max="5" width="22.6640625" style="28" customWidth="1"/>
    <col min="6" max="6" width="32.6640625" style="28" customWidth="1"/>
    <col min="7" max="8" width="10.6640625" style="28" customWidth="1"/>
    <col min="9" max="9" width="16.5" style="28" customWidth="1"/>
    <col min="10" max="10" width="8.6640625" style="28" customWidth="1"/>
    <col min="11" max="11" width="18.6640625" style="28" customWidth="1"/>
    <col min="12" max="15" width="20.6640625" style="28" customWidth="1"/>
    <col min="16" max="16" width="50.6640625" style="28" customWidth="1"/>
    <col min="17" max="18" width="16.6640625" style="28" customWidth="1"/>
    <col min="19" max="21" width="10.6640625" style="28" customWidth="1"/>
    <col min="22" max="24" width="16.6640625" style="28" customWidth="1"/>
    <col min="25" max="25" width="96.83203125" style="28" customWidth="1"/>
    <col min="26" max="26" width="200.6640625" style="28" customWidth="1"/>
    <col min="27" max="38" width="10.6640625" style="28" customWidth="1"/>
    <col min="39" max="39" width="10.5" style="28" customWidth="1"/>
    <col min="40" max="16384" width="9.1640625" style="28"/>
  </cols>
  <sheetData>
    <row r="1" spans="1:40">
      <c r="A1" s="61" t="s">
        <v>65</v>
      </c>
    </row>
    <row r="2" spans="1:40" ht="16">
      <c r="F2" s="1"/>
      <c r="G2" s="1"/>
      <c r="H2" s="1"/>
      <c r="I2" s="1"/>
      <c r="J2" s="1"/>
      <c r="L2" s="1" t="s">
        <v>0</v>
      </c>
      <c r="O2" s="8"/>
      <c r="P2" s="8"/>
    </row>
    <row r="3" spans="1:40" ht="16">
      <c r="C3" s="3" t="s">
        <v>1224</v>
      </c>
      <c r="D3" s="3" t="s">
        <v>1225</v>
      </c>
      <c r="E3" s="3" t="s">
        <v>114</v>
      </c>
      <c r="F3" s="14"/>
      <c r="G3" s="14"/>
      <c r="H3" s="14"/>
      <c r="J3" s="14"/>
      <c r="L3" s="1" t="s">
        <v>6733</v>
      </c>
      <c r="O3" s="8"/>
      <c r="P3" s="8"/>
    </row>
    <row r="4" spans="1:40" ht="16">
      <c r="B4" s="3" t="s">
        <v>6734</v>
      </c>
      <c r="C4" s="3" t="s">
        <v>1229</v>
      </c>
      <c r="D4" s="3" t="s">
        <v>1229</v>
      </c>
      <c r="E4" s="3" t="s">
        <v>1230</v>
      </c>
      <c r="F4" s="3" t="s">
        <v>1232</v>
      </c>
      <c r="G4" s="3" t="s">
        <v>1233</v>
      </c>
      <c r="H4" s="2"/>
      <c r="L4" s="14" t="s">
        <v>6837</v>
      </c>
      <c r="Q4" s="6"/>
      <c r="R4" s="6"/>
      <c r="S4" s="5"/>
      <c r="T4" s="5"/>
      <c r="U4" s="5"/>
      <c r="V4" s="5"/>
      <c r="W4" s="5"/>
      <c r="X4" s="5"/>
      <c r="Y4" s="5"/>
      <c r="Z4" s="5"/>
    </row>
    <row r="5" spans="1:40" ht="16">
      <c r="A5" s="3" t="s">
        <v>1251</v>
      </c>
      <c r="B5" s="2">
        <f>COUNT(Q12:Q674)</f>
        <v>663</v>
      </c>
      <c r="C5" s="19">
        <f>SUM(Q12:Q1450)</f>
        <v>753.72066083343816</v>
      </c>
      <c r="D5" s="19">
        <f>SUM(R12:R1450)</f>
        <v>923.56760416663792</v>
      </c>
      <c r="E5" s="21">
        <f>SUM(S12:S674)</f>
        <v>2715.0981944447849</v>
      </c>
      <c r="F5" s="19">
        <f>MAX(R12:R674)</f>
        <v>5.796701388891961</v>
      </c>
      <c r="G5" s="19">
        <f>AVERAGE(R12:R283)</f>
        <v>0.89578593069178591</v>
      </c>
      <c r="H5" s="2"/>
      <c r="L5" s="11" t="s">
        <v>6735</v>
      </c>
      <c r="Q5" s="6"/>
      <c r="R5" s="6"/>
      <c r="S5" s="5"/>
      <c r="T5" s="5"/>
      <c r="U5" s="5"/>
      <c r="V5" s="5"/>
      <c r="W5" s="5"/>
      <c r="X5" s="5"/>
      <c r="Y5" s="5"/>
      <c r="Z5" s="5"/>
    </row>
    <row r="6" spans="1:40" ht="16">
      <c r="A6" s="3"/>
      <c r="B6" s="2"/>
      <c r="C6" s="19"/>
      <c r="D6" s="19"/>
      <c r="E6" s="120" t="s">
        <v>6736</v>
      </c>
      <c r="F6" s="155" t="s">
        <v>6737</v>
      </c>
      <c r="H6" s="2"/>
      <c r="K6" s="11"/>
      <c r="Q6" s="6"/>
      <c r="R6" s="6"/>
      <c r="S6" s="5"/>
      <c r="T6" s="5"/>
      <c r="U6" s="5"/>
      <c r="V6" s="5"/>
      <c r="W6" s="5"/>
      <c r="X6" s="5"/>
      <c r="Y6" s="5"/>
      <c r="Z6" s="5"/>
    </row>
    <row r="7" spans="1:40" ht="16">
      <c r="A7" s="3" t="s">
        <v>131</v>
      </c>
      <c r="B7" s="41">
        <f ca="1" xml:space="preserve"> TODAY()</f>
        <v>46085</v>
      </c>
      <c r="E7" s="118" t="s">
        <v>6738</v>
      </c>
      <c r="F7" s="117" t="s">
        <v>6739</v>
      </c>
      <c r="K7" s="11"/>
      <c r="Q7" s="6"/>
      <c r="R7" s="6"/>
      <c r="S7" s="5"/>
      <c r="T7" s="5"/>
      <c r="U7" s="5"/>
      <c r="V7" s="5"/>
      <c r="W7" s="5"/>
      <c r="X7" s="5"/>
      <c r="Y7" s="5"/>
      <c r="Z7" s="50"/>
    </row>
    <row r="8" spans="1:40" ht="16">
      <c r="A8" s="3" t="s">
        <v>132</v>
      </c>
      <c r="B8" s="40" t="s">
        <v>7650</v>
      </c>
      <c r="K8" s="11"/>
    </row>
    <row r="9" spans="1:40" ht="16">
      <c r="G9" s="20"/>
      <c r="H9" s="20"/>
      <c r="I9" s="20"/>
      <c r="J9" s="20"/>
      <c r="K9" s="11"/>
    </row>
    <row r="10" spans="1:40">
      <c r="G10" s="66" t="s">
        <v>135</v>
      </c>
      <c r="H10" s="66" t="s">
        <v>136</v>
      </c>
      <c r="I10" s="12"/>
      <c r="J10" s="12"/>
      <c r="P10" s="10"/>
      <c r="Q10" s="68" t="s">
        <v>111</v>
      </c>
      <c r="R10" s="68" t="s">
        <v>71</v>
      </c>
      <c r="S10" s="61" t="s">
        <v>114</v>
      </c>
      <c r="T10" s="61" t="s">
        <v>1264</v>
      </c>
      <c r="U10" s="61" t="s">
        <v>1265</v>
      </c>
      <c r="V10" s="61"/>
      <c r="W10" s="61"/>
      <c r="X10" s="61"/>
      <c r="Y10" s="61"/>
      <c r="Z10" s="3"/>
      <c r="AG10" s="61" t="s">
        <v>122</v>
      </c>
    </row>
    <row r="11" spans="1:40"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22" t="s">
        <v>6742</v>
      </c>
      <c r="V11" s="22" t="s">
        <v>6838</v>
      </c>
      <c r="W11" s="22" t="s">
        <v>6839</v>
      </c>
      <c r="X11" s="22" t="s">
        <v>6840</v>
      </c>
      <c r="Y11" s="22" t="s">
        <v>120</v>
      </c>
      <c r="Z11" s="63" t="s">
        <v>120</v>
      </c>
      <c r="AA11" s="22" t="s">
        <v>6743</v>
      </c>
      <c r="AB11" s="22" t="s">
        <v>591</v>
      </c>
      <c r="AC11" s="22" t="s">
        <v>6744</v>
      </c>
      <c r="AD11" s="22" t="s">
        <v>6745</v>
      </c>
      <c r="AE11" s="22" t="s">
        <v>6746</v>
      </c>
      <c r="AF11" s="22" t="s">
        <v>6747</v>
      </c>
      <c r="AG11" s="22" t="s">
        <v>6748</v>
      </c>
      <c r="AH11" s="22" t="s">
        <v>6749</v>
      </c>
      <c r="AI11" s="22" t="s">
        <v>6750</v>
      </c>
      <c r="AJ11" s="22" t="s">
        <v>6751</v>
      </c>
      <c r="AK11" s="22" t="s">
        <v>902</v>
      </c>
      <c r="AL11" s="22" t="s">
        <v>582</v>
      </c>
      <c r="AM11" s="22" t="s">
        <v>616</v>
      </c>
      <c r="AN11" s="22" t="s">
        <v>6753</v>
      </c>
    </row>
    <row r="12" spans="1:40">
      <c r="A12" s="2" t="s">
        <v>608</v>
      </c>
      <c r="B12" s="9" t="s">
        <v>6841</v>
      </c>
      <c r="C12" s="2" t="s">
        <v>609</v>
      </c>
      <c r="D12" s="10" t="s">
        <v>610</v>
      </c>
      <c r="E12" s="9" t="s">
        <v>611</v>
      </c>
      <c r="F12" s="9" t="s">
        <v>611</v>
      </c>
      <c r="G12" s="21">
        <v>45.83</v>
      </c>
      <c r="H12" s="21">
        <v>-125.13</v>
      </c>
      <c r="I12" s="13">
        <f t="shared" ref="I12:I43" si="0">INT(((180 + H12) / 6) + 1)</f>
        <v>10</v>
      </c>
      <c r="J12" s="13">
        <f t="shared" ref="J12:J75" si="1">YEAR(L12)</f>
        <v>2002</v>
      </c>
      <c r="K12" s="2" t="s">
        <v>4560</v>
      </c>
      <c r="L12" s="123">
        <v>37459.65902777778</v>
      </c>
      <c r="M12" s="123">
        <v>37459.718055555553</v>
      </c>
      <c r="N12" s="123">
        <v>37460.022222222222</v>
      </c>
      <c r="O12" s="123">
        <v>37460.072916666664</v>
      </c>
      <c r="P12" s="44" t="s">
        <v>4561</v>
      </c>
      <c r="Q12" s="239">
        <f t="shared" ref="Q12:Q75" si="2">N12 - M12</f>
        <v>0.30416666666860692</v>
      </c>
      <c r="R12" s="239">
        <f t="shared" ref="R12:R75" si="3">O12 - L12</f>
        <v>0.413888888884685</v>
      </c>
      <c r="S12" s="21">
        <f t="shared" ref="S12:S75" si="4">((VALUE(Q12)) * 24) * 0.25</f>
        <v>1.8250000000116415</v>
      </c>
      <c r="T12" s="6">
        <v>0</v>
      </c>
      <c r="U12" s="50">
        <v>1650</v>
      </c>
      <c r="V12" s="39"/>
      <c r="W12" s="161"/>
      <c r="X12" s="145"/>
      <c r="Y12" s="2" t="s">
        <v>4562</v>
      </c>
      <c r="AA12" s="2" t="s">
        <v>8</v>
      </c>
      <c r="AB12" s="2" t="s">
        <v>8</v>
      </c>
      <c r="AC12" s="2"/>
      <c r="AD12" s="2" t="s">
        <v>8</v>
      </c>
      <c r="AE12" s="2" t="s">
        <v>8</v>
      </c>
      <c r="AF12" s="2" t="s">
        <v>8</v>
      </c>
      <c r="AG12" s="2" t="s">
        <v>8</v>
      </c>
      <c r="AH12" s="2" t="s">
        <v>8</v>
      </c>
      <c r="AI12" s="2" t="s">
        <v>8</v>
      </c>
      <c r="AJ12" s="2" t="s">
        <v>8</v>
      </c>
      <c r="AK12" s="2" t="s">
        <v>6754</v>
      </c>
      <c r="AL12" s="2" t="s">
        <v>8</v>
      </c>
      <c r="AM12" s="2" t="s">
        <v>8</v>
      </c>
    </row>
    <row r="13" spans="1:40">
      <c r="A13" s="2" t="s">
        <v>617</v>
      </c>
      <c r="B13" s="9" t="s">
        <v>6841</v>
      </c>
      <c r="C13" s="2" t="s">
        <v>618</v>
      </c>
      <c r="D13" s="2" t="s">
        <v>619</v>
      </c>
      <c r="E13" s="9" t="s">
        <v>6126</v>
      </c>
      <c r="F13" s="9" t="s">
        <v>6126</v>
      </c>
      <c r="G13" s="21">
        <v>45.83</v>
      </c>
      <c r="H13" s="21">
        <v>-125.13</v>
      </c>
      <c r="I13" s="13">
        <f t="shared" si="0"/>
        <v>10</v>
      </c>
      <c r="J13" s="13">
        <f t="shared" si="1"/>
        <v>2002</v>
      </c>
      <c r="K13" s="2" t="s">
        <v>4558</v>
      </c>
      <c r="L13" s="123">
        <v>37499.845833333333</v>
      </c>
      <c r="M13" s="123">
        <v>37499.935416666667</v>
      </c>
      <c r="N13" s="123">
        <v>37501.181944444441</v>
      </c>
      <c r="O13" s="123">
        <v>37501.255555555559</v>
      </c>
      <c r="P13" s="9" t="s">
        <v>4557</v>
      </c>
      <c r="Q13" s="239">
        <f t="shared" si="2"/>
        <v>1.2465277777737356</v>
      </c>
      <c r="R13" s="239">
        <f t="shared" si="3"/>
        <v>1.4097222222262644</v>
      </c>
      <c r="S13" s="21">
        <f t="shared" si="4"/>
        <v>7.4791666666424135</v>
      </c>
      <c r="T13" s="6">
        <v>0</v>
      </c>
      <c r="U13" s="6">
        <v>2650</v>
      </c>
      <c r="V13" s="19"/>
      <c r="W13" s="240"/>
      <c r="X13" s="21"/>
      <c r="Y13" s="47" t="s">
        <v>6842</v>
      </c>
      <c r="AA13" s="51">
        <v>37553</v>
      </c>
      <c r="AB13" s="51">
        <v>38069</v>
      </c>
      <c r="AC13" s="51">
        <v>37553</v>
      </c>
      <c r="AD13" s="51">
        <v>37553</v>
      </c>
      <c r="AE13" s="2" t="s">
        <v>8</v>
      </c>
      <c r="AF13" s="2" t="s">
        <v>8</v>
      </c>
      <c r="AG13" s="51">
        <v>37553</v>
      </c>
      <c r="AH13" s="51">
        <v>37553</v>
      </c>
      <c r="AI13" s="51">
        <v>37553</v>
      </c>
      <c r="AJ13" s="51">
        <v>37553</v>
      </c>
      <c r="AK13" s="2" t="s">
        <v>6754</v>
      </c>
      <c r="AL13" s="2" t="s">
        <v>6754</v>
      </c>
      <c r="AM13" s="51">
        <v>37553</v>
      </c>
    </row>
    <row r="14" spans="1:40">
      <c r="A14" s="2" t="s">
        <v>617</v>
      </c>
      <c r="B14" s="9" t="s">
        <v>6841</v>
      </c>
      <c r="C14" s="2" t="s">
        <v>618</v>
      </c>
      <c r="D14" s="2" t="s">
        <v>619</v>
      </c>
      <c r="E14" s="9" t="s">
        <v>6126</v>
      </c>
      <c r="F14" s="9" t="s">
        <v>6126</v>
      </c>
      <c r="G14" s="21">
        <v>45.83</v>
      </c>
      <c r="H14" s="21">
        <v>-125.13</v>
      </c>
      <c r="I14" s="13">
        <f t="shared" si="0"/>
        <v>10</v>
      </c>
      <c r="J14" s="13">
        <f t="shared" si="1"/>
        <v>2002</v>
      </c>
      <c r="K14" s="2" t="s">
        <v>4556</v>
      </c>
      <c r="L14" s="123">
        <v>37502.890277777777</v>
      </c>
      <c r="M14" s="123">
        <v>37502.95416666667</v>
      </c>
      <c r="N14" s="123">
        <v>37503.359722222223</v>
      </c>
      <c r="O14" s="123">
        <v>37503.436111111114</v>
      </c>
      <c r="P14" s="44" t="s">
        <v>4557</v>
      </c>
      <c r="Q14" s="239">
        <f t="shared" si="2"/>
        <v>0.40555555555329192</v>
      </c>
      <c r="R14" s="239">
        <f t="shared" si="3"/>
        <v>0.54583333333721384</v>
      </c>
      <c r="S14" s="21">
        <f t="shared" si="4"/>
        <v>2.4333333333197515</v>
      </c>
      <c r="T14" s="6">
        <v>0</v>
      </c>
      <c r="U14" s="6">
        <v>2650</v>
      </c>
      <c r="V14" s="19"/>
      <c r="W14" s="240"/>
      <c r="X14" s="21"/>
      <c r="Y14" s="2" t="s">
        <v>4546</v>
      </c>
      <c r="AA14" s="51">
        <v>37553</v>
      </c>
      <c r="AB14" s="51">
        <v>38069</v>
      </c>
      <c r="AC14" s="51">
        <v>37553</v>
      </c>
      <c r="AD14" s="51">
        <v>37553</v>
      </c>
      <c r="AE14" s="2" t="s">
        <v>8</v>
      </c>
      <c r="AF14" s="2" t="s">
        <v>8</v>
      </c>
      <c r="AG14" s="51">
        <v>37553</v>
      </c>
      <c r="AH14" s="51">
        <v>37553</v>
      </c>
      <c r="AI14" s="51">
        <v>37553</v>
      </c>
      <c r="AJ14" s="51">
        <v>37553</v>
      </c>
      <c r="AK14" s="2" t="s">
        <v>6754</v>
      </c>
      <c r="AL14" s="2" t="s">
        <v>6754</v>
      </c>
      <c r="AM14" s="51">
        <v>37553</v>
      </c>
    </row>
    <row r="15" spans="1:40">
      <c r="A15" s="2" t="s">
        <v>617</v>
      </c>
      <c r="B15" s="9" t="s">
        <v>6841</v>
      </c>
      <c r="C15" s="2" t="s">
        <v>618</v>
      </c>
      <c r="D15" s="2" t="s">
        <v>619</v>
      </c>
      <c r="E15" s="9" t="s">
        <v>6126</v>
      </c>
      <c r="F15" s="9" t="s">
        <v>6126</v>
      </c>
      <c r="G15" s="21">
        <v>45.83</v>
      </c>
      <c r="H15" s="21">
        <v>-125.13</v>
      </c>
      <c r="I15" s="13">
        <f t="shared" si="0"/>
        <v>10</v>
      </c>
      <c r="J15" s="13">
        <f t="shared" si="1"/>
        <v>2002</v>
      </c>
      <c r="K15" s="2" t="s">
        <v>4555</v>
      </c>
      <c r="L15" s="123">
        <v>37503.72152777778</v>
      </c>
      <c r="M15" s="123">
        <v>37503.798611111109</v>
      </c>
      <c r="N15" s="123">
        <v>37504.381944444445</v>
      </c>
      <c r="O15" s="123">
        <v>37504.457638888889</v>
      </c>
      <c r="P15" s="44" t="s">
        <v>4440</v>
      </c>
      <c r="Q15" s="239">
        <f t="shared" si="2"/>
        <v>0.58333333333575865</v>
      </c>
      <c r="R15" s="239">
        <f t="shared" si="3"/>
        <v>0.73611111110949423</v>
      </c>
      <c r="S15" s="21">
        <f t="shared" si="4"/>
        <v>3.5000000000145519</v>
      </c>
      <c r="T15" s="6">
        <v>0</v>
      </c>
      <c r="U15" s="6">
        <v>2600</v>
      </c>
      <c r="V15" s="19"/>
      <c r="W15" s="240"/>
      <c r="X15" s="21"/>
      <c r="Y15" s="2" t="s">
        <v>4546</v>
      </c>
      <c r="AA15" s="51">
        <v>37553</v>
      </c>
      <c r="AB15" s="51">
        <v>38069</v>
      </c>
      <c r="AC15" s="51">
        <v>37553</v>
      </c>
      <c r="AD15" s="51">
        <v>37553</v>
      </c>
      <c r="AE15" s="2" t="s">
        <v>8</v>
      </c>
      <c r="AF15" s="2" t="s">
        <v>8</v>
      </c>
      <c r="AG15" s="51">
        <v>37553</v>
      </c>
      <c r="AH15" s="51">
        <v>37553</v>
      </c>
      <c r="AI15" s="51">
        <v>37553</v>
      </c>
      <c r="AJ15" s="51">
        <v>37553</v>
      </c>
      <c r="AK15" s="2" t="s">
        <v>6754</v>
      </c>
      <c r="AL15" s="2" t="s">
        <v>6754</v>
      </c>
      <c r="AM15" s="51">
        <v>37553</v>
      </c>
    </row>
    <row r="16" spans="1:40">
      <c r="A16" s="2" t="s">
        <v>617</v>
      </c>
      <c r="B16" s="9" t="s">
        <v>6841</v>
      </c>
      <c r="C16" s="2" t="s">
        <v>618</v>
      </c>
      <c r="D16" s="2" t="s">
        <v>619</v>
      </c>
      <c r="E16" s="9" t="s">
        <v>6126</v>
      </c>
      <c r="F16" s="9" t="s">
        <v>6126</v>
      </c>
      <c r="G16" s="21">
        <v>45.83</v>
      </c>
      <c r="H16" s="21">
        <v>-125.13</v>
      </c>
      <c r="I16" s="13">
        <f t="shared" si="0"/>
        <v>10</v>
      </c>
      <c r="J16" s="13">
        <f t="shared" si="1"/>
        <v>2002</v>
      </c>
      <c r="K16" s="2" t="s">
        <v>4554</v>
      </c>
      <c r="L16" s="123">
        <v>37505.462500000001</v>
      </c>
      <c r="M16" s="123">
        <v>37505.542361111111</v>
      </c>
      <c r="N16" s="123">
        <v>37506.875</v>
      </c>
      <c r="O16" s="123">
        <v>37506.969444444447</v>
      </c>
      <c r="P16" s="44" t="s">
        <v>4440</v>
      </c>
      <c r="Q16" s="239">
        <f t="shared" si="2"/>
        <v>1.3326388888890506</v>
      </c>
      <c r="R16" s="239">
        <f t="shared" si="3"/>
        <v>1.5069444444452529</v>
      </c>
      <c r="S16" s="21">
        <f t="shared" si="4"/>
        <v>7.9958333333343035</v>
      </c>
      <c r="T16" s="6">
        <v>0</v>
      </c>
      <c r="U16" s="6">
        <v>2600</v>
      </c>
      <c r="V16" s="19"/>
      <c r="W16" s="240"/>
      <c r="X16" s="21"/>
      <c r="Y16" s="2" t="s">
        <v>4546</v>
      </c>
      <c r="AA16" s="51">
        <v>37553</v>
      </c>
      <c r="AB16" s="51">
        <v>38069</v>
      </c>
      <c r="AC16" s="51">
        <v>37553</v>
      </c>
      <c r="AD16" s="51">
        <v>37553</v>
      </c>
      <c r="AE16" s="2" t="s">
        <v>8</v>
      </c>
      <c r="AF16" s="2" t="s">
        <v>8</v>
      </c>
      <c r="AG16" s="51">
        <v>37553</v>
      </c>
      <c r="AH16" s="51">
        <v>37553</v>
      </c>
      <c r="AI16" s="51">
        <v>37553</v>
      </c>
      <c r="AJ16" s="51">
        <v>37553</v>
      </c>
      <c r="AK16" s="2" t="s">
        <v>6754</v>
      </c>
      <c r="AL16" s="2" t="s">
        <v>6754</v>
      </c>
      <c r="AM16" s="51">
        <v>37553</v>
      </c>
    </row>
    <row r="17" spans="1:39">
      <c r="A17" s="2" t="s">
        <v>617</v>
      </c>
      <c r="B17" s="9" t="s">
        <v>6841</v>
      </c>
      <c r="C17" s="2" t="s">
        <v>618</v>
      </c>
      <c r="D17" s="2" t="s">
        <v>619</v>
      </c>
      <c r="E17" s="9" t="s">
        <v>6126</v>
      </c>
      <c r="F17" s="9" t="s">
        <v>6126</v>
      </c>
      <c r="G17" s="21">
        <v>45.83</v>
      </c>
      <c r="H17" s="21">
        <v>-125.13</v>
      </c>
      <c r="I17" s="13">
        <f t="shared" si="0"/>
        <v>10</v>
      </c>
      <c r="J17" s="13">
        <f t="shared" si="1"/>
        <v>2002</v>
      </c>
      <c r="K17" s="2" t="s">
        <v>4552</v>
      </c>
      <c r="L17" s="123">
        <v>37507.592361111114</v>
      </c>
      <c r="M17" s="123">
        <v>37507.662499999999</v>
      </c>
      <c r="N17" s="123">
        <v>37509.899305555555</v>
      </c>
      <c r="O17" s="123">
        <v>37509.991666666669</v>
      </c>
      <c r="P17" s="44" t="s">
        <v>4553</v>
      </c>
      <c r="Q17" s="239">
        <f t="shared" si="2"/>
        <v>2.2368055555562023</v>
      </c>
      <c r="R17" s="239">
        <f t="shared" si="3"/>
        <v>2.3993055555547471</v>
      </c>
      <c r="S17" s="21">
        <f t="shared" si="4"/>
        <v>13.420833333337214</v>
      </c>
      <c r="T17" s="6">
        <v>0</v>
      </c>
      <c r="U17" s="6">
        <v>2600</v>
      </c>
      <c r="V17" s="19"/>
      <c r="W17" s="240"/>
      <c r="X17" s="21"/>
      <c r="Y17" s="2" t="s">
        <v>4546</v>
      </c>
      <c r="AA17" s="51">
        <v>37553</v>
      </c>
      <c r="AB17" s="51">
        <v>38069</v>
      </c>
      <c r="AC17" s="51">
        <v>37553</v>
      </c>
      <c r="AD17" s="51">
        <v>37553</v>
      </c>
      <c r="AE17" s="2" t="s">
        <v>8</v>
      </c>
      <c r="AF17" s="2" t="s">
        <v>8</v>
      </c>
      <c r="AG17" s="51">
        <v>37553</v>
      </c>
      <c r="AH17" s="51">
        <v>37553</v>
      </c>
      <c r="AI17" s="51">
        <v>37553</v>
      </c>
      <c r="AJ17" s="51">
        <v>37553</v>
      </c>
      <c r="AK17" s="2" t="s">
        <v>6754</v>
      </c>
      <c r="AL17" s="2" t="s">
        <v>6754</v>
      </c>
      <c r="AM17" s="51">
        <v>37553</v>
      </c>
    </row>
    <row r="18" spans="1:39">
      <c r="A18" s="2" t="s">
        <v>617</v>
      </c>
      <c r="B18" s="9" t="s">
        <v>6841</v>
      </c>
      <c r="C18" s="2" t="s">
        <v>618</v>
      </c>
      <c r="D18" s="2" t="s">
        <v>619</v>
      </c>
      <c r="E18" s="9" t="s">
        <v>6126</v>
      </c>
      <c r="F18" s="9" t="s">
        <v>6126</v>
      </c>
      <c r="G18" s="21">
        <v>45.83</v>
      </c>
      <c r="H18" s="21">
        <v>-125.13</v>
      </c>
      <c r="I18" s="13">
        <f t="shared" si="0"/>
        <v>10</v>
      </c>
      <c r="J18" s="13">
        <f t="shared" si="1"/>
        <v>2002</v>
      </c>
      <c r="K18" s="2" t="s">
        <v>4551</v>
      </c>
      <c r="L18" s="123">
        <v>37510.886805555558</v>
      </c>
      <c r="M18" s="123">
        <v>37510.953472222223</v>
      </c>
      <c r="N18" s="123">
        <v>37512.611805555556</v>
      </c>
      <c r="O18" s="123">
        <v>37512.688194444447</v>
      </c>
      <c r="P18" s="44" t="s">
        <v>4440</v>
      </c>
      <c r="Q18" s="239">
        <f t="shared" si="2"/>
        <v>1.6583333333328483</v>
      </c>
      <c r="R18" s="239">
        <f t="shared" si="3"/>
        <v>1.8013888888890506</v>
      </c>
      <c r="S18" s="21">
        <f t="shared" si="4"/>
        <v>9.9499999999970896</v>
      </c>
      <c r="T18" s="6">
        <v>0</v>
      </c>
      <c r="U18" s="6">
        <v>2600</v>
      </c>
      <c r="V18" s="19"/>
      <c r="W18" s="240"/>
      <c r="X18" s="21"/>
      <c r="Y18" s="2" t="s">
        <v>4546</v>
      </c>
      <c r="AA18" s="51">
        <v>37553</v>
      </c>
      <c r="AB18" s="51">
        <v>38069</v>
      </c>
      <c r="AC18" s="51">
        <v>37553</v>
      </c>
      <c r="AD18" s="51">
        <v>37553</v>
      </c>
      <c r="AE18" s="2" t="s">
        <v>8</v>
      </c>
      <c r="AF18" s="2" t="s">
        <v>8</v>
      </c>
      <c r="AG18" s="51">
        <v>37553</v>
      </c>
      <c r="AH18" s="51">
        <v>37553</v>
      </c>
      <c r="AI18" s="51">
        <v>37553</v>
      </c>
      <c r="AJ18" s="51">
        <v>37553</v>
      </c>
      <c r="AK18" s="2" t="s">
        <v>6754</v>
      </c>
      <c r="AL18" s="2" t="s">
        <v>6754</v>
      </c>
      <c r="AM18" s="51">
        <v>37553</v>
      </c>
    </row>
    <row r="19" spans="1:39">
      <c r="A19" s="2" t="s">
        <v>617</v>
      </c>
      <c r="B19" s="9" t="s">
        <v>6841</v>
      </c>
      <c r="C19" s="2" t="s">
        <v>618</v>
      </c>
      <c r="D19" s="2" t="s">
        <v>619</v>
      </c>
      <c r="E19" s="9" t="s">
        <v>6126</v>
      </c>
      <c r="F19" s="9" t="s">
        <v>6126</v>
      </c>
      <c r="G19" s="21">
        <v>45.83</v>
      </c>
      <c r="H19" s="21">
        <v>-125.13</v>
      </c>
      <c r="I19" s="13">
        <f t="shared" si="0"/>
        <v>10</v>
      </c>
      <c r="J19" s="13">
        <f t="shared" si="1"/>
        <v>2002</v>
      </c>
      <c r="K19" s="2" t="s">
        <v>4550</v>
      </c>
      <c r="L19" s="123">
        <v>37513.590277777781</v>
      </c>
      <c r="M19" s="123">
        <v>37513.631249999999</v>
      </c>
      <c r="N19" s="123">
        <v>37515.037499999999</v>
      </c>
      <c r="O19" s="123">
        <v>37515.083333333336</v>
      </c>
      <c r="P19" s="44" t="s">
        <v>1558</v>
      </c>
      <c r="Q19" s="239">
        <f t="shared" si="2"/>
        <v>1.40625</v>
      </c>
      <c r="R19" s="239">
        <f t="shared" si="3"/>
        <v>1.4930555555547471</v>
      </c>
      <c r="S19" s="21">
        <f t="shared" si="4"/>
        <v>8.4375</v>
      </c>
      <c r="T19" s="6">
        <v>0</v>
      </c>
      <c r="U19" s="6">
        <v>1540</v>
      </c>
      <c r="V19" s="19"/>
      <c r="W19" s="240"/>
      <c r="X19" s="21"/>
      <c r="Y19" s="2" t="s">
        <v>4546</v>
      </c>
      <c r="AA19" s="51">
        <v>37553</v>
      </c>
      <c r="AB19" s="51">
        <v>38069</v>
      </c>
      <c r="AC19" s="51">
        <v>37553</v>
      </c>
      <c r="AD19" s="51">
        <v>37553</v>
      </c>
      <c r="AE19" s="2" t="s">
        <v>8</v>
      </c>
      <c r="AF19" s="2" t="s">
        <v>8</v>
      </c>
      <c r="AG19" s="51">
        <v>37553</v>
      </c>
      <c r="AH19" s="51">
        <v>37553</v>
      </c>
      <c r="AI19" s="51">
        <v>37553</v>
      </c>
      <c r="AJ19" s="51">
        <v>37553</v>
      </c>
      <c r="AK19" s="2" t="s">
        <v>6754</v>
      </c>
      <c r="AL19" s="2" t="s">
        <v>6754</v>
      </c>
      <c r="AM19" s="51">
        <v>37553</v>
      </c>
    </row>
    <row r="20" spans="1:39">
      <c r="A20" s="2" t="s">
        <v>617</v>
      </c>
      <c r="B20" s="9" t="s">
        <v>6841</v>
      </c>
      <c r="C20" s="2" t="s">
        <v>618</v>
      </c>
      <c r="D20" s="2" t="s">
        <v>619</v>
      </c>
      <c r="E20" s="9" t="s">
        <v>6126</v>
      </c>
      <c r="F20" s="9" t="s">
        <v>6126</v>
      </c>
      <c r="G20" s="21">
        <v>45.83</v>
      </c>
      <c r="H20" s="21">
        <v>-125.13</v>
      </c>
      <c r="I20" s="13">
        <f t="shared" si="0"/>
        <v>10</v>
      </c>
      <c r="J20" s="13">
        <f t="shared" si="1"/>
        <v>2002</v>
      </c>
      <c r="K20" s="2" t="s">
        <v>4549</v>
      </c>
      <c r="L20" s="123">
        <v>37515.693055555559</v>
      </c>
      <c r="M20" s="123">
        <v>37515.752083333333</v>
      </c>
      <c r="N20" s="123">
        <v>37515.779861111114</v>
      </c>
      <c r="O20" s="123">
        <v>37515.82708333333</v>
      </c>
      <c r="P20" s="44" t="s">
        <v>2678</v>
      </c>
      <c r="Q20" s="239">
        <f t="shared" si="2"/>
        <v>2.7777777781011537E-2</v>
      </c>
      <c r="R20" s="239">
        <f t="shared" si="3"/>
        <v>0.1340277777708252</v>
      </c>
      <c r="S20" s="21">
        <f t="shared" si="4"/>
        <v>0.16666666668606922</v>
      </c>
      <c r="T20" s="6">
        <v>0</v>
      </c>
      <c r="U20" s="6">
        <v>2210</v>
      </c>
      <c r="V20" s="19"/>
      <c r="W20" s="240"/>
      <c r="X20" s="21"/>
      <c r="Y20" s="2" t="s">
        <v>4546</v>
      </c>
      <c r="AA20" s="51">
        <v>37553</v>
      </c>
      <c r="AB20" s="51">
        <v>38069</v>
      </c>
      <c r="AC20" s="51">
        <v>37553</v>
      </c>
      <c r="AD20" s="51">
        <v>37553</v>
      </c>
      <c r="AE20" s="2" t="s">
        <v>8</v>
      </c>
      <c r="AF20" s="2" t="s">
        <v>8</v>
      </c>
      <c r="AG20" s="51">
        <v>37553</v>
      </c>
      <c r="AH20" s="51">
        <v>37553</v>
      </c>
      <c r="AI20" s="51">
        <v>37553</v>
      </c>
      <c r="AJ20" s="51">
        <v>37553</v>
      </c>
      <c r="AK20" s="2" t="s">
        <v>6754</v>
      </c>
      <c r="AL20" s="2" t="s">
        <v>6754</v>
      </c>
      <c r="AM20" s="51">
        <v>37553</v>
      </c>
    </row>
    <row r="21" spans="1:39">
      <c r="A21" s="2" t="s">
        <v>617</v>
      </c>
      <c r="B21" s="9" t="s">
        <v>6841</v>
      </c>
      <c r="C21" s="2" t="s">
        <v>618</v>
      </c>
      <c r="D21" s="2" t="s">
        <v>619</v>
      </c>
      <c r="E21" s="9" t="s">
        <v>6126</v>
      </c>
      <c r="F21" s="9" t="s">
        <v>6126</v>
      </c>
      <c r="G21" s="21">
        <v>45.83</v>
      </c>
      <c r="H21" s="21">
        <v>-125.13</v>
      </c>
      <c r="I21" s="13">
        <f t="shared" si="0"/>
        <v>10</v>
      </c>
      <c r="J21" s="13">
        <f t="shared" si="1"/>
        <v>2002</v>
      </c>
      <c r="K21" s="2" t="s">
        <v>4548</v>
      </c>
      <c r="L21" s="123">
        <v>37516.59097222222</v>
      </c>
      <c r="M21" s="123">
        <v>37516.652083333334</v>
      </c>
      <c r="N21" s="123">
        <v>37517.727083333331</v>
      </c>
      <c r="O21" s="123">
        <v>37517.815972222219</v>
      </c>
      <c r="P21" s="44" t="s">
        <v>2678</v>
      </c>
      <c r="Q21" s="239">
        <f t="shared" si="2"/>
        <v>1.0749999999970896</v>
      </c>
      <c r="R21" s="239">
        <f t="shared" si="3"/>
        <v>1.2249999999985448</v>
      </c>
      <c r="S21" s="21">
        <f t="shared" si="4"/>
        <v>6.4499999999825377</v>
      </c>
      <c r="T21" s="6">
        <v>0</v>
      </c>
      <c r="U21" s="6">
        <v>2210</v>
      </c>
      <c r="V21" s="19"/>
      <c r="W21" s="240"/>
      <c r="X21" s="21"/>
      <c r="Y21" s="2" t="s">
        <v>4546</v>
      </c>
      <c r="AA21" s="51">
        <v>37553</v>
      </c>
      <c r="AB21" s="51">
        <v>38069</v>
      </c>
      <c r="AC21" s="51">
        <v>37553</v>
      </c>
      <c r="AD21" s="51">
        <v>37553</v>
      </c>
      <c r="AE21" s="2" t="s">
        <v>8</v>
      </c>
      <c r="AF21" s="2" t="s">
        <v>8</v>
      </c>
      <c r="AG21" s="51">
        <v>37553</v>
      </c>
      <c r="AH21" s="51">
        <v>37553</v>
      </c>
      <c r="AI21" s="51">
        <v>37553</v>
      </c>
      <c r="AJ21" s="51">
        <v>37553</v>
      </c>
      <c r="AK21" s="2" t="s">
        <v>6754</v>
      </c>
      <c r="AL21" s="2" t="s">
        <v>6754</v>
      </c>
      <c r="AM21" s="51">
        <v>37553</v>
      </c>
    </row>
    <row r="22" spans="1:39">
      <c r="A22" s="2" t="s">
        <v>617</v>
      </c>
      <c r="B22" s="9" t="s">
        <v>6841</v>
      </c>
      <c r="C22" s="2" t="s">
        <v>618</v>
      </c>
      <c r="D22" s="2" t="s">
        <v>619</v>
      </c>
      <c r="E22" s="9" t="s">
        <v>6126</v>
      </c>
      <c r="F22" s="9" t="s">
        <v>6126</v>
      </c>
      <c r="G22" s="21">
        <v>45.83</v>
      </c>
      <c r="H22" s="21">
        <v>-125.13</v>
      </c>
      <c r="I22" s="13">
        <f t="shared" si="0"/>
        <v>10</v>
      </c>
      <c r="J22" s="13">
        <f t="shared" si="1"/>
        <v>2002</v>
      </c>
      <c r="K22" s="2" t="s">
        <v>4547</v>
      </c>
      <c r="L22" s="123">
        <v>37519.125</v>
      </c>
      <c r="M22" s="123">
        <v>37519.181944444441</v>
      </c>
      <c r="N22" s="123">
        <v>37520.643750000003</v>
      </c>
      <c r="O22" s="123">
        <v>37520.736111111109</v>
      </c>
      <c r="P22" s="44" t="s">
        <v>2678</v>
      </c>
      <c r="Q22" s="239">
        <f t="shared" si="2"/>
        <v>1.4618055555620231</v>
      </c>
      <c r="R22" s="239">
        <f t="shared" si="3"/>
        <v>1.6111111111094942</v>
      </c>
      <c r="S22" s="21">
        <f t="shared" si="4"/>
        <v>8.7708333333721384</v>
      </c>
      <c r="T22" s="6">
        <v>0</v>
      </c>
      <c r="U22" s="6">
        <v>2210</v>
      </c>
      <c r="V22" s="19"/>
      <c r="W22" s="240"/>
      <c r="X22" s="21"/>
      <c r="Y22" s="2" t="s">
        <v>4546</v>
      </c>
      <c r="AA22" s="51">
        <v>37553</v>
      </c>
      <c r="AB22" s="51">
        <v>38069</v>
      </c>
      <c r="AC22" s="51">
        <v>37553</v>
      </c>
      <c r="AD22" s="51">
        <v>37553</v>
      </c>
      <c r="AE22" s="2" t="s">
        <v>8</v>
      </c>
      <c r="AF22" s="2" t="s">
        <v>8</v>
      </c>
      <c r="AG22" s="51">
        <v>37553</v>
      </c>
      <c r="AH22" s="51">
        <v>37553</v>
      </c>
      <c r="AI22" s="51">
        <v>37553</v>
      </c>
      <c r="AJ22" s="51">
        <v>37553</v>
      </c>
      <c r="AK22" s="2" t="s">
        <v>6754</v>
      </c>
      <c r="AL22" s="2" t="s">
        <v>6754</v>
      </c>
      <c r="AM22" s="51">
        <v>37553</v>
      </c>
    </row>
    <row r="23" spans="1:39">
      <c r="A23" s="2" t="s">
        <v>617</v>
      </c>
      <c r="B23" s="9" t="s">
        <v>6841</v>
      </c>
      <c r="C23" s="2" t="s">
        <v>618</v>
      </c>
      <c r="D23" s="2" t="s">
        <v>619</v>
      </c>
      <c r="E23" s="9" t="s">
        <v>6126</v>
      </c>
      <c r="F23" s="9" t="s">
        <v>6126</v>
      </c>
      <c r="G23" s="21">
        <v>45.83</v>
      </c>
      <c r="H23" s="21">
        <v>-125.13</v>
      </c>
      <c r="I23" s="13">
        <f t="shared" si="0"/>
        <v>10</v>
      </c>
      <c r="J23" s="13">
        <f t="shared" si="1"/>
        <v>2002</v>
      </c>
      <c r="K23" s="2" t="s">
        <v>4545</v>
      </c>
      <c r="L23" s="123">
        <v>37521.048611111109</v>
      </c>
      <c r="M23" s="123">
        <v>37521.145833333336</v>
      </c>
      <c r="N23" s="123">
        <v>37521.580555555556</v>
      </c>
      <c r="O23" s="123">
        <v>37521.674305555556</v>
      </c>
      <c r="P23" s="44" t="s">
        <v>4440</v>
      </c>
      <c r="Q23" s="239">
        <f t="shared" si="2"/>
        <v>0.43472222222044365</v>
      </c>
      <c r="R23" s="239">
        <f t="shared" si="3"/>
        <v>0.62569444444670808</v>
      </c>
      <c r="S23" s="21">
        <f t="shared" si="4"/>
        <v>2.6083333333226619</v>
      </c>
      <c r="T23" s="6">
        <v>0</v>
      </c>
      <c r="U23" s="6">
        <v>2600</v>
      </c>
      <c r="V23" s="19">
        <f>SUM(Q13:Q23)</f>
        <v>11.868750000001455</v>
      </c>
      <c r="W23" s="240">
        <f>(N23-M13)/24</f>
        <v>0.90188078703704377</v>
      </c>
      <c r="X23" s="21">
        <f>V23/W23</f>
        <v>13.159998716675133</v>
      </c>
      <c r="Y23" s="2" t="s">
        <v>4546</v>
      </c>
      <c r="AA23" s="51">
        <v>37553</v>
      </c>
      <c r="AB23" s="51">
        <v>38069</v>
      </c>
      <c r="AC23" s="51">
        <v>37553</v>
      </c>
      <c r="AD23" s="51">
        <v>37553</v>
      </c>
      <c r="AE23" s="2" t="s">
        <v>8</v>
      </c>
      <c r="AF23" s="2" t="s">
        <v>8</v>
      </c>
      <c r="AG23" s="51">
        <v>37553</v>
      </c>
      <c r="AH23" s="51">
        <v>37553</v>
      </c>
      <c r="AI23" s="51">
        <v>37553</v>
      </c>
      <c r="AJ23" s="51">
        <v>37553</v>
      </c>
      <c r="AK23" s="2" t="s">
        <v>6754</v>
      </c>
      <c r="AL23" s="2" t="s">
        <v>6754</v>
      </c>
      <c r="AM23" s="51">
        <v>37553</v>
      </c>
    </row>
    <row r="24" spans="1:39">
      <c r="A24" s="2" t="s">
        <v>620</v>
      </c>
      <c r="B24" s="9" t="s">
        <v>6843</v>
      </c>
      <c r="C24" s="2" t="s">
        <v>621</v>
      </c>
      <c r="D24" s="2" t="s">
        <v>622</v>
      </c>
      <c r="E24" s="9" t="s">
        <v>6755</v>
      </c>
      <c r="F24" s="9" t="s">
        <v>6755</v>
      </c>
      <c r="G24" s="21">
        <v>18.75</v>
      </c>
      <c r="H24" s="21">
        <v>-155.5</v>
      </c>
      <c r="I24" s="13">
        <f t="shared" si="0"/>
        <v>5</v>
      </c>
      <c r="J24" s="13">
        <f t="shared" si="1"/>
        <v>2002</v>
      </c>
      <c r="K24" s="2" t="s">
        <v>4543</v>
      </c>
      <c r="L24" s="123">
        <v>37556.199999999997</v>
      </c>
      <c r="M24" s="123">
        <v>37556.284722222219</v>
      </c>
      <c r="N24" s="123">
        <v>37557.000694444447</v>
      </c>
      <c r="O24" s="123">
        <v>37557.038194444445</v>
      </c>
      <c r="P24" s="9" t="s">
        <v>4533</v>
      </c>
      <c r="Q24" s="239">
        <f t="shared" si="2"/>
        <v>0.71597222222771961</v>
      </c>
      <c r="R24" s="239">
        <f t="shared" si="3"/>
        <v>0.83819444444816327</v>
      </c>
      <c r="S24" s="21">
        <f t="shared" si="4"/>
        <v>4.2958333333663177</v>
      </c>
      <c r="T24" s="6">
        <v>0</v>
      </c>
      <c r="U24" s="50">
        <v>1454.063177</v>
      </c>
      <c r="V24" s="39"/>
      <c r="W24" s="161"/>
      <c r="X24" s="145"/>
      <c r="Y24" s="2" t="s">
        <v>4544</v>
      </c>
      <c r="AA24" s="51">
        <v>37603</v>
      </c>
      <c r="AB24" s="52" t="s">
        <v>6756</v>
      </c>
      <c r="AC24" s="51">
        <v>37603</v>
      </c>
      <c r="AD24" s="51">
        <v>37603</v>
      </c>
      <c r="AE24" s="51">
        <v>37603</v>
      </c>
      <c r="AF24" s="2" t="s">
        <v>8</v>
      </c>
      <c r="AG24" s="51">
        <v>37603</v>
      </c>
      <c r="AH24" s="51">
        <v>37603</v>
      </c>
      <c r="AI24" s="51">
        <v>37603</v>
      </c>
      <c r="AJ24" s="51">
        <v>37603</v>
      </c>
      <c r="AK24" s="2" t="s">
        <v>6754</v>
      </c>
      <c r="AL24" s="2" t="s">
        <v>6754</v>
      </c>
      <c r="AM24" s="51">
        <v>37603</v>
      </c>
    </row>
    <row r="25" spans="1:39">
      <c r="A25" s="2" t="s">
        <v>620</v>
      </c>
      <c r="B25" s="9" t="s">
        <v>6843</v>
      </c>
      <c r="C25" s="2" t="s">
        <v>621</v>
      </c>
      <c r="D25" s="2" t="s">
        <v>622</v>
      </c>
      <c r="E25" s="9" t="s">
        <v>6755</v>
      </c>
      <c r="F25" s="9" t="s">
        <v>6755</v>
      </c>
      <c r="G25" s="21">
        <v>18.75</v>
      </c>
      <c r="H25" s="21">
        <v>-155.5</v>
      </c>
      <c r="I25" s="13">
        <f t="shared" si="0"/>
        <v>5</v>
      </c>
      <c r="J25" s="13">
        <f t="shared" si="1"/>
        <v>2002</v>
      </c>
      <c r="K25" s="2" t="s">
        <v>4541</v>
      </c>
      <c r="L25" s="123">
        <v>37558.376388888886</v>
      </c>
      <c r="M25" s="123">
        <v>37558.409722222219</v>
      </c>
      <c r="N25" s="123">
        <v>37558.988194444442</v>
      </c>
      <c r="O25" s="123">
        <v>37559.024305555555</v>
      </c>
      <c r="P25" s="9" t="s">
        <v>4533</v>
      </c>
      <c r="Q25" s="239">
        <f t="shared" si="2"/>
        <v>0.57847222222335404</v>
      </c>
      <c r="R25" s="239">
        <f t="shared" si="3"/>
        <v>0.64791666666860692</v>
      </c>
      <c r="S25" s="21">
        <f t="shared" si="4"/>
        <v>3.4708333333401242</v>
      </c>
      <c r="T25" s="6">
        <v>0</v>
      </c>
      <c r="U25" s="50">
        <v>1120.3103779999999</v>
      </c>
      <c r="V25" s="39"/>
      <c r="W25" s="161"/>
      <c r="X25" s="145"/>
      <c r="Y25" s="2" t="s">
        <v>4542</v>
      </c>
      <c r="AA25" s="51">
        <v>37603</v>
      </c>
      <c r="AB25" s="52" t="s">
        <v>6756</v>
      </c>
      <c r="AC25" s="51">
        <v>37603</v>
      </c>
      <c r="AD25" s="51">
        <v>37603</v>
      </c>
      <c r="AE25" s="51">
        <v>37603</v>
      </c>
      <c r="AF25" s="2" t="s">
        <v>8</v>
      </c>
      <c r="AG25" s="51">
        <v>37603</v>
      </c>
      <c r="AH25" s="51">
        <v>37603</v>
      </c>
      <c r="AI25" s="51">
        <v>37603</v>
      </c>
      <c r="AJ25" s="51">
        <v>37603</v>
      </c>
      <c r="AK25" s="2" t="s">
        <v>6754</v>
      </c>
      <c r="AL25" s="2" t="s">
        <v>6754</v>
      </c>
      <c r="AM25" s="51">
        <v>37603</v>
      </c>
    </row>
    <row r="26" spans="1:39">
      <c r="A26" s="2" t="s">
        <v>620</v>
      </c>
      <c r="B26" s="9" t="s">
        <v>6843</v>
      </c>
      <c r="C26" s="2" t="s">
        <v>621</v>
      </c>
      <c r="D26" s="2" t="s">
        <v>622</v>
      </c>
      <c r="E26" s="9" t="s">
        <v>6755</v>
      </c>
      <c r="F26" s="9" t="s">
        <v>6755</v>
      </c>
      <c r="G26" s="21">
        <v>18.75</v>
      </c>
      <c r="H26" s="21">
        <v>-155.5</v>
      </c>
      <c r="I26" s="13">
        <f t="shared" si="0"/>
        <v>5</v>
      </c>
      <c r="J26" s="13">
        <f t="shared" si="1"/>
        <v>2002</v>
      </c>
      <c r="K26" s="2" t="s">
        <v>4540</v>
      </c>
      <c r="L26" s="123">
        <v>37559.455555555556</v>
      </c>
      <c r="M26" s="123">
        <v>37559.5</v>
      </c>
      <c r="N26" s="123">
        <v>37560.01458333333</v>
      </c>
      <c r="O26" s="123">
        <v>37560.046527777777</v>
      </c>
      <c r="P26" s="9" t="s">
        <v>4536</v>
      </c>
      <c r="Q26" s="239">
        <f t="shared" si="2"/>
        <v>0.51458333332993789</v>
      </c>
      <c r="R26" s="239">
        <f t="shared" si="3"/>
        <v>0.59097222222044365</v>
      </c>
      <c r="S26" s="21">
        <f t="shared" si="4"/>
        <v>3.0874999999796273</v>
      </c>
      <c r="T26" s="6">
        <v>0</v>
      </c>
      <c r="U26" s="50">
        <v>1920.8875</v>
      </c>
      <c r="V26" s="39"/>
      <c r="W26" s="161"/>
      <c r="X26" s="145"/>
      <c r="Y26" s="2" t="s">
        <v>4530</v>
      </c>
      <c r="AA26" s="51">
        <v>37603</v>
      </c>
      <c r="AB26" s="52" t="s">
        <v>6756</v>
      </c>
      <c r="AC26" s="51">
        <v>37603</v>
      </c>
      <c r="AD26" s="51">
        <v>37603</v>
      </c>
      <c r="AE26" s="51">
        <v>37603</v>
      </c>
      <c r="AF26" s="2" t="s">
        <v>8</v>
      </c>
      <c r="AG26" s="51">
        <v>37603</v>
      </c>
      <c r="AH26" s="51">
        <v>37603</v>
      </c>
      <c r="AI26" s="51">
        <v>37603</v>
      </c>
      <c r="AJ26" s="51">
        <v>37603</v>
      </c>
      <c r="AK26" s="2" t="s">
        <v>6754</v>
      </c>
      <c r="AL26" s="2" t="s">
        <v>6754</v>
      </c>
      <c r="AM26" s="51">
        <v>37603</v>
      </c>
    </row>
    <row r="27" spans="1:39">
      <c r="A27" s="2" t="s">
        <v>620</v>
      </c>
      <c r="B27" s="9" t="s">
        <v>6843</v>
      </c>
      <c r="C27" s="2" t="s">
        <v>621</v>
      </c>
      <c r="D27" s="2" t="s">
        <v>622</v>
      </c>
      <c r="E27" s="9" t="s">
        <v>6755</v>
      </c>
      <c r="F27" s="9" t="s">
        <v>6755</v>
      </c>
      <c r="G27" s="21">
        <v>18.75</v>
      </c>
      <c r="H27" s="21">
        <v>-155.5</v>
      </c>
      <c r="I27" s="13">
        <f t="shared" si="0"/>
        <v>5</v>
      </c>
      <c r="J27" s="13">
        <f t="shared" si="1"/>
        <v>2002</v>
      </c>
      <c r="K27" s="2" t="s">
        <v>4538</v>
      </c>
      <c r="L27" s="123">
        <v>37560.383333333331</v>
      </c>
      <c r="M27" s="123">
        <v>37560.440972222219</v>
      </c>
      <c r="N27" s="123">
        <v>37560.760416666664</v>
      </c>
      <c r="O27" s="123">
        <v>37560.815972222219</v>
      </c>
      <c r="P27" s="44" t="s">
        <v>4539</v>
      </c>
      <c r="Q27" s="239">
        <f t="shared" si="2"/>
        <v>0.31944444444525288</v>
      </c>
      <c r="R27" s="239">
        <f t="shared" si="3"/>
        <v>0.43263888888759539</v>
      </c>
      <c r="S27" s="21">
        <f t="shared" si="4"/>
        <v>1.9166666666715173</v>
      </c>
      <c r="T27" s="6">
        <v>0</v>
      </c>
      <c r="U27" s="50">
        <v>2415.7930350000001</v>
      </c>
      <c r="V27" s="39"/>
      <c r="W27" s="161"/>
      <c r="X27" s="145"/>
      <c r="Y27" s="2" t="s">
        <v>4530</v>
      </c>
      <c r="AA27" s="51">
        <v>37603</v>
      </c>
      <c r="AB27" s="52" t="s">
        <v>6756</v>
      </c>
      <c r="AC27" s="51">
        <v>37603</v>
      </c>
      <c r="AD27" s="51">
        <v>37603</v>
      </c>
      <c r="AE27" s="51">
        <v>37603</v>
      </c>
      <c r="AF27" s="2" t="s">
        <v>8</v>
      </c>
      <c r="AG27" s="51">
        <v>37603</v>
      </c>
      <c r="AH27" s="51">
        <v>37603</v>
      </c>
      <c r="AI27" s="51">
        <v>37603</v>
      </c>
      <c r="AJ27" s="51">
        <v>37603</v>
      </c>
      <c r="AK27" s="2" t="s">
        <v>6754</v>
      </c>
      <c r="AL27" s="2" t="s">
        <v>6754</v>
      </c>
      <c r="AM27" s="51">
        <v>37603</v>
      </c>
    </row>
    <row r="28" spans="1:39">
      <c r="A28" s="2" t="s">
        <v>620</v>
      </c>
      <c r="B28" s="9" t="s">
        <v>6843</v>
      </c>
      <c r="C28" s="2" t="s">
        <v>621</v>
      </c>
      <c r="D28" s="2" t="s">
        <v>622</v>
      </c>
      <c r="E28" s="9" t="s">
        <v>6755</v>
      </c>
      <c r="F28" s="9" t="s">
        <v>6755</v>
      </c>
      <c r="G28" s="21">
        <v>18.75</v>
      </c>
      <c r="H28" s="21">
        <v>-155.5</v>
      </c>
      <c r="I28" s="13">
        <f t="shared" si="0"/>
        <v>5</v>
      </c>
      <c r="J28" s="13">
        <f t="shared" si="1"/>
        <v>2002</v>
      </c>
      <c r="K28" s="2" t="s">
        <v>4535</v>
      </c>
      <c r="L28" s="123">
        <v>37561.632638888892</v>
      </c>
      <c r="M28" s="123">
        <v>37561.665972222225</v>
      </c>
      <c r="N28" s="123">
        <v>37562.047222222223</v>
      </c>
      <c r="O28" s="123">
        <v>37562.083333333336</v>
      </c>
      <c r="P28" s="9" t="s">
        <v>4536</v>
      </c>
      <c r="Q28" s="239">
        <f t="shared" si="2"/>
        <v>0.38124999999854481</v>
      </c>
      <c r="R28" s="239">
        <f t="shared" si="3"/>
        <v>0.45069444444379769</v>
      </c>
      <c r="S28" s="21">
        <f t="shared" si="4"/>
        <v>2.2874999999912689</v>
      </c>
      <c r="T28" s="6">
        <v>0</v>
      </c>
      <c r="U28" s="50">
        <v>1076.961544</v>
      </c>
      <c r="V28" s="39"/>
      <c r="W28" s="161"/>
      <c r="X28" s="145"/>
      <c r="Y28" s="2" t="s">
        <v>4537</v>
      </c>
      <c r="AA28" s="51">
        <v>37603</v>
      </c>
      <c r="AB28" s="52" t="s">
        <v>6756</v>
      </c>
      <c r="AC28" s="51">
        <v>37603</v>
      </c>
      <c r="AD28" s="51">
        <v>37603</v>
      </c>
      <c r="AE28" s="51">
        <v>37603</v>
      </c>
      <c r="AF28" s="2" t="s">
        <v>8</v>
      </c>
      <c r="AG28" s="51">
        <v>37603</v>
      </c>
      <c r="AH28" s="51">
        <v>37603</v>
      </c>
      <c r="AI28" s="51">
        <v>37603</v>
      </c>
      <c r="AJ28" s="51">
        <v>37603</v>
      </c>
      <c r="AK28" s="2" t="s">
        <v>6754</v>
      </c>
      <c r="AL28" s="2" t="s">
        <v>6754</v>
      </c>
      <c r="AM28" s="51">
        <v>37603</v>
      </c>
    </row>
    <row r="29" spans="1:39">
      <c r="A29" s="2" t="s">
        <v>620</v>
      </c>
      <c r="B29" s="9" t="s">
        <v>6843</v>
      </c>
      <c r="C29" s="2" t="s">
        <v>621</v>
      </c>
      <c r="D29" s="2" t="s">
        <v>622</v>
      </c>
      <c r="E29" s="9" t="s">
        <v>6755</v>
      </c>
      <c r="F29" s="9" t="s">
        <v>6755</v>
      </c>
      <c r="G29" s="21">
        <v>18.75</v>
      </c>
      <c r="H29" s="21">
        <v>-155.5</v>
      </c>
      <c r="I29" s="13">
        <f t="shared" si="0"/>
        <v>5</v>
      </c>
      <c r="J29" s="13">
        <f t="shared" si="1"/>
        <v>2002</v>
      </c>
      <c r="K29" s="2" t="s">
        <v>4532</v>
      </c>
      <c r="L29" s="123">
        <v>37562.17083333333</v>
      </c>
      <c r="M29" s="123">
        <v>37562.208333333336</v>
      </c>
      <c r="N29" s="123">
        <v>37562.572916666664</v>
      </c>
      <c r="O29" s="123">
        <v>37562.664583333331</v>
      </c>
      <c r="P29" s="9" t="s">
        <v>4533</v>
      </c>
      <c r="Q29" s="239">
        <f t="shared" si="2"/>
        <v>0.36458333332848269</v>
      </c>
      <c r="R29" s="239">
        <f t="shared" si="3"/>
        <v>0.49375000000145519</v>
      </c>
      <c r="S29" s="21">
        <f t="shared" si="4"/>
        <v>2.1874999999708962</v>
      </c>
      <c r="T29" s="6">
        <v>0</v>
      </c>
      <c r="U29" s="50">
        <v>1251.6303640000001</v>
      </c>
      <c r="V29" s="39"/>
      <c r="W29" s="161"/>
      <c r="X29" s="145"/>
      <c r="Y29" s="2" t="s">
        <v>4534</v>
      </c>
      <c r="AA29" s="51">
        <v>37603</v>
      </c>
      <c r="AB29" s="52" t="s">
        <v>6756</v>
      </c>
      <c r="AC29" s="51">
        <v>37603</v>
      </c>
      <c r="AD29" s="51">
        <v>37603</v>
      </c>
      <c r="AE29" s="51">
        <v>37603</v>
      </c>
      <c r="AF29" s="2" t="s">
        <v>8</v>
      </c>
      <c r="AG29" s="51">
        <v>37603</v>
      </c>
      <c r="AH29" s="51">
        <v>37603</v>
      </c>
      <c r="AI29" s="51">
        <v>37603</v>
      </c>
      <c r="AJ29" s="51">
        <v>37603</v>
      </c>
      <c r="AK29" s="2" t="s">
        <v>6754</v>
      </c>
      <c r="AL29" s="2" t="s">
        <v>6754</v>
      </c>
      <c r="AM29" s="51">
        <v>37603</v>
      </c>
    </row>
    <row r="30" spans="1:39">
      <c r="A30" s="2" t="s">
        <v>620</v>
      </c>
      <c r="B30" s="9" t="s">
        <v>6843</v>
      </c>
      <c r="C30" s="2" t="s">
        <v>621</v>
      </c>
      <c r="D30" s="2" t="s">
        <v>622</v>
      </c>
      <c r="E30" s="9" t="s">
        <v>6755</v>
      </c>
      <c r="F30" s="9" t="s">
        <v>6755</v>
      </c>
      <c r="G30" s="21">
        <v>18.75</v>
      </c>
      <c r="H30" s="21">
        <v>-155.5</v>
      </c>
      <c r="I30" s="13">
        <f t="shared" si="0"/>
        <v>5</v>
      </c>
      <c r="J30" s="13">
        <f t="shared" si="1"/>
        <v>2002</v>
      </c>
      <c r="K30" s="2" t="s">
        <v>4531</v>
      </c>
      <c r="L30" s="123">
        <v>37563.393055555556</v>
      </c>
      <c r="M30" s="123">
        <v>37563.463194444441</v>
      </c>
      <c r="N30" s="123">
        <v>37563.991666666669</v>
      </c>
      <c r="O30" s="123">
        <v>37564.034722222219</v>
      </c>
      <c r="P30" s="44" t="s">
        <v>4518</v>
      </c>
      <c r="Q30" s="239">
        <f t="shared" si="2"/>
        <v>0.52847222222771961</v>
      </c>
      <c r="R30" s="239">
        <f t="shared" si="3"/>
        <v>0.64166666666278616</v>
      </c>
      <c r="S30" s="21">
        <f t="shared" si="4"/>
        <v>3.1708333333663177</v>
      </c>
      <c r="T30" s="6">
        <v>0</v>
      </c>
      <c r="U30" s="50">
        <v>2237.0204709999998</v>
      </c>
      <c r="V30" s="39"/>
      <c r="W30" s="161"/>
      <c r="X30" s="145"/>
      <c r="Y30" s="2" t="s">
        <v>4530</v>
      </c>
      <c r="AA30" s="51">
        <v>37603</v>
      </c>
      <c r="AB30" s="52" t="s">
        <v>6756</v>
      </c>
      <c r="AC30" s="51">
        <v>37603</v>
      </c>
      <c r="AD30" s="51">
        <v>37603</v>
      </c>
      <c r="AE30" s="51">
        <v>37603</v>
      </c>
      <c r="AF30" s="2" t="s">
        <v>8</v>
      </c>
      <c r="AG30" s="51">
        <v>37603</v>
      </c>
      <c r="AH30" s="51">
        <v>37603</v>
      </c>
      <c r="AI30" s="51">
        <v>37603</v>
      </c>
      <c r="AJ30" s="51">
        <v>37603</v>
      </c>
      <c r="AK30" s="2" t="s">
        <v>6754</v>
      </c>
      <c r="AL30" s="2" t="s">
        <v>6754</v>
      </c>
      <c r="AM30" s="51">
        <v>37603</v>
      </c>
    </row>
    <row r="31" spans="1:39">
      <c r="A31" s="2" t="s">
        <v>620</v>
      </c>
      <c r="B31" s="9" t="s">
        <v>6843</v>
      </c>
      <c r="C31" s="2" t="s">
        <v>621</v>
      </c>
      <c r="D31" s="2" t="s">
        <v>622</v>
      </c>
      <c r="E31" s="9" t="s">
        <v>6755</v>
      </c>
      <c r="F31" s="9" t="s">
        <v>6755</v>
      </c>
      <c r="G31" s="21">
        <v>18.75</v>
      </c>
      <c r="H31" s="21">
        <v>-155.5</v>
      </c>
      <c r="I31" s="13">
        <f t="shared" si="0"/>
        <v>5</v>
      </c>
      <c r="J31" s="13">
        <f t="shared" si="1"/>
        <v>2002</v>
      </c>
      <c r="K31" s="2" t="s">
        <v>4529</v>
      </c>
      <c r="L31" s="123">
        <v>37564.675694444442</v>
      </c>
      <c r="M31" s="123">
        <v>37564.711805555555</v>
      </c>
      <c r="N31" s="123">
        <v>37565.322916666664</v>
      </c>
      <c r="O31" s="123">
        <v>37565.350694444445</v>
      </c>
      <c r="P31" s="44" t="s">
        <v>4518</v>
      </c>
      <c r="Q31" s="239">
        <f t="shared" si="2"/>
        <v>0.61111111110949423</v>
      </c>
      <c r="R31" s="239">
        <f t="shared" si="3"/>
        <v>0.67500000000291038</v>
      </c>
      <c r="S31" s="21">
        <f t="shared" si="4"/>
        <v>3.6666666666569654</v>
      </c>
      <c r="T31" s="6">
        <v>0</v>
      </c>
      <c r="U31" s="50">
        <v>1382.943053</v>
      </c>
      <c r="V31" s="39"/>
      <c r="W31" s="161"/>
      <c r="X31" s="145"/>
      <c r="Y31" s="2" t="s">
        <v>4530</v>
      </c>
      <c r="AA31" s="51">
        <v>37603</v>
      </c>
      <c r="AB31" s="52" t="s">
        <v>6756</v>
      </c>
      <c r="AC31" s="51">
        <v>37603</v>
      </c>
      <c r="AD31" s="51">
        <v>37603</v>
      </c>
      <c r="AE31" s="51">
        <v>37603</v>
      </c>
      <c r="AF31" s="2" t="s">
        <v>8</v>
      </c>
      <c r="AG31" s="51">
        <v>37603</v>
      </c>
      <c r="AH31" s="51">
        <v>37603</v>
      </c>
      <c r="AI31" s="51">
        <v>37603</v>
      </c>
      <c r="AJ31" s="51">
        <v>37603</v>
      </c>
      <c r="AK31" s="2" t="s">
        <v>6754</v>
      </c>
      <c r="AL31" s="2" t="s">
        <v>6754</v>
      </c>
      <c r="AM31" s="51">
        <v>37603</v>
      </c>
    </row>
    <row r="32" spans="1:39">
      <c r="A32" s="2" t="s">
        <v>620</v>
      </c>
      <c r="B32" s="9" t="s">
        <v>6843</v>
      </c>
      <c r="C32" s="2" t="s">
        <v>621</v>
      </c>
      <c r="D32" s="2" t="s">
        <v>622</v>
      </c>
      <c r="E32" s="9" t="s">
        <v>6755</v>
      </c>
      <c r="F32" s="9" t="s">
        <v>6755</v>
      </c>
      <c r="G32" s="21">
        <v>18.75</v>
      </c>
      <c r="H32" s="21">
        <v>-155.5</v>
      </c>
      <c r="I32" s="13">
        <f t="shared" si="0"/>
        <v>5</v>
      </c>
      <c r="J32" s="13">
        <f t="shared" si="1"/>
        <v>2002</v>
      </c>
      <c r="K32" s="2" t="s">
        <v>4527</v>
      </c>
      <c r="L32" s="123">
        <v>37565.597222222219</v>
      </c>
      <c r="M32" s="123">
        <v>37565.760416666664</v>
      </c>
      <c r="N32" s="123">
        <v>37565.875</v>
      </c>
      <c r="O32" s="123">
        <v>37565.927777777775</v>
      </c>
      <c r="P32" s="44" t="s">
        <v>4525</v>
      </c>
      <c r="Q32" s="239">
        <f t="shared" si="2"/>
        <v>0.11458333333575865</v>
      </c>
      <c r="R32" s="239">
        <f t="shared" si="3"/>
        <v>0.33055555555620231</v>
      </c>
      <c r="S32" s="21">
        <f t="shared" si="4"/>
        <v>0.68750000001455192</v>
      </c>
      <c r="T32" s="6">
        <v>0</v>
      </c>
      <c r="U32" s="50">
        <v>1209.9562269999999</v>
      </c>
      <c r="V32" s="39"/>
      <c r="W32" s="161"/>
      <c r="X32" s="145"/>
      <c r="Y32" s="2" t="s">
        <v>4528</v>
      </c>
      <c r="AA32" s="51">
        <v>37603</v>
      </c>
      <c r="AB32" s="52" t="s">
        <v>6756</v>
      </c>
      <c r="AC32" s="51">
        <v>37603</v>
      </c>
      <c r="AD32" s="51">
        <v>37603</v>
      </c>
      <c r="AE32" s="51">
        <v>37603</v>
      </c>
      <c r="AF32" s="2" t="s">
        <v>8</v>
      </c>
      <c r="AG32" s="51">
        <v>37603</v>
      </c>
      <c r="AH32" s="51">
        <v>37603</v>
      </c>
      <c r="AI32" s="51">
        <v>37603</v>
      </c>
      <c r="AJ32" s="51">
        <v>37603</v>
      </c>
      <c r="AK32" s="2" t="s">
        <v>6754</v>
      </c>
      <c r="AL32" s="2" t="s">
        <v>6754</v>
      </c>
      <c r="AM32" s="51">
        <v>37603</v>
      </c>
    </row>
    <row r="33" spans="1:39">
      <c r="A33" s="2" t="s">
        <v>620</v>
      </c>
      <c r="B33" s="9" t="s">
        <v>6843</v>
      </c>
      <c r="C33" s="2" t="s">
        <v>621</v>
      </c>
      <c r="D33" s="2" t="s">
        <v>622</v>
      </c>
      <c r="E33" s="9" t="s">
        <v>6755</v>
      </c>
      <c r="F33" s="9" t="s">
        <v>6755</v>
      </c>
      <c r="G33" s="21">
        <v>18.75</v>
      </c>
      <c r="H33" s="21">
        <v>-155.5</v>
      </c>
      <c r="I33" s="13">
        <f t="shared" si="0"/>
        <v>5</v>
      </c>
      <c r="J33" s="13">
        <f t="shared" si="1"/>
        <v>2002</v>
      </c>
      <c r="K33" s="2" t="s">
        <v>4524</v>
      </c>
      <c r="L33" s="123">
        <v>37566.178472222222</v>
      </c>
      <c r="M33" s="123">
        <v>37566.213194444441</v>
      </c>
      <c r="N33" s="123">
        <v>37566.388888888891</v>
      </c>
      <c r="O33" s="123">
        <v>37566.444444444445</v>
      </c>
      <c r="P33" s="44" t="s">
        <v>4525</v>
      </c>
      <c r="Q33" s="239">
        <f t="shared" si="2"/>
        <v>0.17569444444961846</v>
      </c>
      <c r="R33" s="239">
        <f t="shared" si="3"/>
        <v>0.26597222222335404</v>
      </c>
      <c r="S33" s="21">
        <f t="shared" si="4"/>
        <v>1.0541666666977108</v>
      </c>
      <c r="T33" s="6">
        <v>0</v>
      </c>
      <c r="U33" s="50">
        <v>1200.2478639999999</v>
      </c>
      <c r="V33" s="39"/>
      <c r="W33" s="161"/>
      <c r="X33" s="145"/>
      <c r="Y33" s="2" t="s">
        <v>4526</v>
      </c>
      <c r="AA33" s="51">
        <v>37603</v>
      </c>
      <c r="AB33" s="52" t="s">
        <v>6756</v>
      </c>
      <c r="AC33" s="51">
        <v>37603</v>
      </c>
      <c r="AD33" s="51">
        <v>37603</v>
      </c>
      <c r="AE33" s="51">
        <v>37603</v>
      </c>
      <c r="AF33" s="2" t="s">
        <v>8</v>
      </c>
      <c r="AG33" s="51">
        <v>37603</v>
      </c>
      <c r="AH33" s="51">
        <v>37603</v>
      </c>
      <c r="AI33" s="51">
        <v>37603</v>
      </c>
      <c r="AJ33" s="51">
        <v>37603</v>
      </c>
      <c r="AK33" s="2" t="s">
        <v>6754</v>
      </c>
      <c r="AL33" s="2" t="s">
        <v>6754</v>
      </c>
      <c r="AM33" s="51">
        <v>37603</v>
      </c>
    </row>
    <row r="34" spans="1:39">
      <c r="A34" s="2" t="s">
        <v>620</v>
      </c>
      <c r="B34" s="9" t="s">
        <v>6843</v>
      </c>
      <c r="C34" s="2" t="s">
        <v>621</v>
      </c>
      <c r="D34" s="2" t="s">
        <v>622</v>
      </c>
      <c r="E34" s="9" t="s">
        <v>6755</v>
      </c>
      <c r="F34" s="9" t="s">
        <v>6755</v>
      </c>
      <c r="G34" s="21">
        <v>18.75</v>
      </c>
      <c r="H34" s="21">
        <v>-155.5</v>
      </c>
      <c r="I34" s="13">
        <f t="shared" si="0"/>
        <v>5</v>
      </c>
      <c r="J34" s="13">
        <f t="shared" si="1"/>
        <v>2002</v>
      </c>
      <c r="K34" s="2" t="s">
        <v>4522</v>
      </c>
      <c r="L34" s="123">
        <v>37566.976388888892</v>
      </c>
      <c r="M34" s="123">
        <v>37567.063194444447</v>
      </c>
      <c r="N34" s="123">
        <v>37567.78125</v>
      </c>
      <c r="O34" s="123">
        <v>37567.859027777777</v>
      </c>
      <c r="P34" s="44" t="s">
        <v>4518</v>
      </c>
      <c r="Q34" s="239">
        <f t="shared" si="2"/>
        <v>0.71805555555329192</v>
      </c>
      <c r="R34" s="239">
        <f t="shared" si="3"/>
        <v>0.882638888884685</v>
      </c>
      <c r="S34" s="21">
        <f t="shared" si="4"/>
        <v>4.3083333333197515</v>
      </c>
      <c r="T34" s="6">
        <v>0</v>
      </c>
      <c r="U34" s="50">
        <v>4079.7899160000002</v>
      </c>
      <c r="V34" s="39"/>
      <c r="W34" s="161"/>
      <c r="X34" s="145"/>
      <c r="Y34" s="2" t="s">
        <v>4523</v>
      </c>
      <c r="AA34" s="51">
        <v>37603</v>
      </c>
      <c r="AB34" s="52" t="s">
        <v>6756</v>
      </c>
      <c r="AC34" s="51">
        <v>37603</v>
      </c>
      <c r="AD34" s="51">
        <v>37603</v>
      </c>
      <c r="AE34" s="51">
        <v>37603</v>
      </c>
      <c r="AF34" s="2" t="s">
        <v>8</v>
      </c>
      <c r="AG34" s="51">
        <v>37603</v>
      </c>
      <c r="AH34" s="51">
        <v>37603</v>
      </c>
      <c r="AI34" s="51">
        <v>37603</v>
      </c>
      <c r="AJ34" s="51">
        <v>37603</v>
      </c>
      <c r="AK34" s="2" t="s">
        <v>6754</v>
      </c>
      <c r="AL34" s="2" t="s">
        <v>6754</v>
      </c>
      <c r="AM34" s="51">
        <v>37603</v>
      </c>
    </row>
    <row r="35" spans="1:39">
      <c r="A35" s="2" t="s">
        <v>620</v>
      </c>
      <c r="B35" s="9" t="s">
        <v>6843</v>
      </c>
      <c r="C35" s="2" t="s">
        <v>621</v>
      </c>
      <c r="D35" s="2" t="s">
        <v>622</v>
      </c>
      <c r="E35" s="9" t="s">
        <v>6755</v>
      </c>
      <c r="F35" s="9" t="s">
        <v>6755</v>
      </c>
      <c r="G35" s="21">
        <v>18.75</v>
      </c>
      <c r="H35" s="21">
        <v>-155.5</v>
      </c>
      <c r="I35" s="13">
        <f t="shared" si="0"/>
        <v>5</v>
      </c>
      <c r="J35" s="13">
        <f t="shared" si="1"/>
        <v>2002</v>
      </c>
      <c r="K35" s="2" t="s">
        <v>4520</v>
      </c>
      <c r="L35" s="123">
        <v>37568.263194444444</v>
      </c>
      <c r="M35" s="123">
        <v>37568.36041666667</v>
      </c>
      <c r="N35" s="123">
        <v>37569.20208333333</v>
      </c>
      <c r="O35" s="123">
        <v>37569.290972222225</v>
      </c>
      <c r="P35" s="44" t="s">
        <v>4518</v>
      </c>
      <c r="Q35" s="239">
        <f t="shared" si="2"/>
        <v>0.84166666665987577</v>
      </c>
      <c r="R35" s="239">
        <f t="shared" si="3"/>
        <v>1.0277777777810115</v>
      </c>
      <c r="S35" s="21">
        <f t="shared" si="4"/>
        <v>5.0499999999592546</v>
      </c>
      <c r="T35" s="6">
        <v>0</v>
      </c>
      <c r="U35" s="50">
        <v>4663.5204199999998</v>
      </c>
      <c r="V35" s="39"/>
      <c r="W35" s="161"/>
      <c r="X35" s="145"/>
      <c r="Y35" s="2" t="s">
        <v>4521</v>
      </c>
      <c r="AA35" s="51">
        <v>37603</v>
      </c>
      <c r="AB35" s="52" t="s">
        <v>6756</v>
      </c>
      <c r="AC35" s="51">
        <v>37603</v>
      </c>
      <c r="AD35" s="51">
        <v>37603</v>
      </c>
      <c r="AE35" s="51">
        <v>37603</v>
      </c>
      <c r="AF35" s="2" t="s">
        <v>8</v>
      </c>
      <c r="AG35" s="51">
        <v>37603</v>
      </c>
      <c r="AH35" s="51">
        <v>37603</v>
      </c>
      <c r="AI35" s="51">
        <v>37603</v>
      </c>
      <c r="AJ35" s="51">
        <v>37603</v>
      </c>
      <c r="AK35" s="2" t="s">
        <v>6754</v>
      </c>
      <c r="AL35" s="2" t="s">
        <v>6754</v>
      </c>
      <c r="AM35" s="51">
        <v>37603</v>
      </c>
    </row>
    <row r="36" spans="1:39">
      <c r="A36" s="2" t="s">
        <v>620</v>
      </c>
      <c r="B36" s="9" t="s">
        <v>6843</v>
      </c>
      <c r="C36" s="2" t="s">
        <v>621</v>
      </c>
      <c r="D36" s="2" t="s">
        <v>622</v>
      </c>
      <c r="E36" s="9" t="s">
        <v>6755</v>
      </c>
      <c r="F36" s="9" t="s">
        <v>6755</v>
      </c>
      <c r="G36" s="21">
        <v>18.75</v>
      </c>
      <c r="H36" s="21">
        <v>-155.5</v>
      </c>
      <c r="I36" s="13">
        <f t="shared" si="0"/>
        <v>5</v>
      </c>
      <c r="J36" s="13">
        <f t="shared" si="1"/>
        <v>2002</v>
      </c>
      <c r="K36" s="2" t="s">
        <v>4517</v>
      </c>
      <c r="L36" s="123">
        <v>37569.685416666667</v>
      </c>
      <c r="M36" s="123">
        <v>37569.777777777781</v>
      </c>
      <c r="N36" s="123">
        <v>37570.357638888891</v>
      </c>
      <c r="O36" s="123">
        <v>37570.430555555555</v>
      </c>
      <c r="P36" s="44" t="s">
        <v>4518</v>
      </c>
      <c r="Q36" s="239">
        <f t="shared" si="2"/>
        <v>0.57986111110949423</v>
      </c>
      <c r="R36" s="239">
        <f t="shared" si="3"/>
        <v>0.74513888888759539</v>
      </c>
      <c r="S36" s="21">
        <f t="shared" si="4"/>
        <v>3.4791666666569654</v>
      </c>
      <c r="T36" s="6">
        <v>0</v>
      </c>
      <c r="U36" s="50">
        <v>3586.9386490000002</v>
      </c>
      <c r="V36" s="39"/>
      <c r="W36" s="161"/>
      <c r="X36" s="145"/>
      <c r="Y36" s="2" t="s">
        <v>4519</v>
      </c>
      <c r="AA36" s="51">
        <v>37603</v>
      </c>
      <c r="AB36" s="52" t="s">
        <v>6756</v>
      </c>
      <c r="AC36" s="51">
        <v>37603</v>
      </c>
      <c r="AD36" s="51">
        <v>37603</v>
      </c>
      <c r="AE36" s="51">
        <v>37603</v>
      </c>
      <c r="AF36" s="2" t="s">
        <v>8</v>
      </c>
      <c r="AG36" s="51">
        <v>37603</v>
      </c>
      <c r="AH36" s="51">
        <v>37603</v>
      </c>
      <c r="AI36" s="51">
        <v>37603</v>
      </c>
      <c r="AJ36" s="51">
        <v>37603</v>
      </c>
      <c r="AK36" s="2" t="s">
        <v>6754</v>
      </c>
      <c r="AL36" s="2" t="s">
        <v>6754</v>
      </c>
      <c r="AM36" s="51">
        <v>37603</v>
      </c>
    </row>
    <row r="37" spans="1:39">
      <c r="A37" s="2" t="s">
        <v>620</v>
      </c>
      <c r="B37" s="9" t="s">
        <v>6843</v>
      </c>
      <c r="C37" s="2" t="s">
        <v>621</v>
      </c>
      <c r="D37" s="2" t="s">
        <v>622</v>
      </c>
      <c r="E37" s="9" t="s">
        <v>6755</v>
      </c>
      <c r="F37" s="9" t="s">
        <v>6755</v>
      </c>
      <c r="G37" s="21">
        <v>18.75</v>
      </c>
      <c r="H37" s="21">
        <v>-155.5</v>
      </c>
      <c r="I37" s="13">
        <f t="shared" si="0"/>
        <v>5</v>
      </c>
      <c r="J37" s="13">
        <f t="shared" si="1"/>
        <v>2002</v>
      </c>
      <c r="K37" s="2" t="s">
        <v>4514</v>
      </c>
      <c r="L37" s="123">
        <v>37570.626388888886</v>
      </c>
      <c r="M37" s="123">
        <v>37570.675694444442</v>
      </c>
      <c r="N37" s="123">
        <v>37571.049305555556</v>
      </c>
      <c r="O37" s="123">
        <v>37571.084027777775</v>
      </c>
      <c r="P37" s="9" t="s">
        <v>4515</v>
      </c>
      <c r="Q37" s="239">
        <f t="shared" si="2"/>
        <v>0.37361111111385981</v>
      </c>
      <c r="R37" s="239">
        <f t="shared" si="3"/>
        <v>0.45763888888905058</v>
      </c>
      <c r="S37" s="21">
        <f t="shared" si="4"/>
        <v>2.2416666666831588</v>
      </c>
      <c r="T37" s="6">
        <v>0</v>
      </c>
      <c r="U37" s="50">
        <v>1984.0878379999999</v>
      </c>
      <c r="V37" s="19">
        <f>SUM(Q24:Q37)</f>
        <v>6.8173611111124046</v>
      </c>
      <c r="W37" s="240">
        <f>(N37-M24)/24</f>
        <v>0.61519097222238395</v>
      </c>
      <c r="X37" s="21">
        <f>V37/W37</f>
        <v>11.081698885282101</v>
      </c>
      <c r="Y37" s="2" t="s">
        <v>4516</v>
      </c>
      <c r="AA37" s="51">
        <v>37603</v>
      </c>
      <c r="AB37" s="52" t="s">
        <v>6756</v>
      </c>
      <c r="AC37" s="51">
        <v>37603</v>
      </c>
      <c r="AD37" s="51">
        <v>37603</v>
      </c>
      <c r="AE37" s="51">
        <v>37603</v>
      </c>
      <c r="AF37" s="2" t="s">
        <v>8</v>
      </c>
      <c r="AG37" s="51">
        <v>37603</v>
      </c>
      <c r="AH37" s="51">
        <v>37603</v>
      </c>
      <c r="AI37" s="51">
        <v>37603</v>
      </c>
      <c r="AJ37" s="51">
        <v>37603</v>
      </c>
      <c r="AK37" s="2" t="s">
        <v>6754</v>
      </c>
      <c r="AL37" s="2" t="s">
        <v>6754</v>
      </c>
      <c r="AM37" s="51">
        <v>37603</v>
      </c>
    </row>
    <row r="38" spans="1:39">
      <c r="A38" s="2" t="s">
        <v>643</v>
      </c>
      <c r="B38" s="9" t="s">
        <v>6843</v>
      </c>
      <c r="C38" s="2" t="s">
        <v>644</v>
      </c>
      <c r="D38" s="10" t="s">
        <v>475</v>
      </c>
      <c r="E38" s="44" t="s">
        <v>645</v>
      </c>
      <c r="F38" s="44" t="s">
        <v>645</v>
      </c>
      <c r="G38" s="21">
        <v>20</v>
      </c>
      <c r="H38" s="21">
        <v>147</v>
      </c>
      <c r="I38" s="13">
        <f t="shared" si="0"/>
        <v>55</v>
      </c>
      <c r="J38" s="13">
        <f t="shared" si="1"/>
        <v>2003</v>
      </c>
      <c r="K38" s="2" t="s">
        <v>4513</v>
      </c>
      <c r="L38" s="123">
        <v>37698.65625</v>
      </c>
      <c r="M38" s="123">
        <v>37698.770138888889</v>
      </c>
      <c r="N38" s="123">
        <v>37699.357638888891</v>
      </c>
      <c r="O38" s="123">
        <v>37699.450694444444</v>
      </c>
      <c r="P38" s="9" t="s">
        <v>4486</v>
      </c>
      <c r="Q38" s="239">
        <f t="shared" si="2"/>
        <v>0.58750000000145519</v>
      </c>
      <c r="R38" s="239">
        <f t="shared" si="3"/>
        <v>0.79444444444379769</v>
      </c>
      <c r="S38" s="21">
        <f t="shared" si="4"/>
        <v>3.5250000000087311</v>
      </c>
      <c r="T38" s="6">
        <v>0</v>
      </c>
      <c r="U38" s="50">
        <v>3027.5065020000002</v>
      </c>
      <c r="V38" s="39"/>
      <c r="W38" s="161"/>
      <c r="X38" s="145"/>
      <c r="Y38" s="2" t="s">
        <v>4510</v>
      </c>
      <c r="AA38" s="51">
        <v>37792</v>
      </c>
      <c r="AB38" s="51">
        <v>37792</v>
      </c>
      <c r="AC38" s="51">
        <v>37792</v>
      </c>
      <c r="AD38" s="2" t="s">
        <v>8</v>
      </c>
      <c r="AE38" s="2" t="s">
        <v>8</v>
      </c>
      <c r="AF38" s="51">
        <v>37792</v>
      </c>
      <c r="AG38" s="51">
        <v>37792</v>
      </c>
      <c r="AH38" s="51">
        <v>37792</v>
      </c>
      <c r="AI38" s="2" t="s">
        <v>8</v>
      </c>
      <c r="AJ38" s="51">
        <v>37792</v>
      </c>
      <c r="AK38" s="2" t="s">
        <v>6754</v>
      </c>
      <c r="AL38" s="2" t="s">
        <v>6754</v>
      </c>
      <c r="AM38" s="51">
        <v>37792</v>
      </c>
    </row>
    <row r="39" spans="1:39">
      <c r="A39" s="2" t="s">
        <v>643</v>
      </c>
      <c r="B39" s="9" t="s">
        <v>6843</v>
      </c>
      <c r="C39" s="2" t="s">
        <v>644</v>
      </c>
      <c r="D39" s="10" t="s">
        <v>475</v>
      </c>
      <c r="E39" s="44" t="s">
        <v>645</v>
      </c>
      <c r="F39" s="44" t="s">
        <v>645</v>
      </c>
      <c r="G39" s="21">
        <v>20</v>
      </c>
      <c r="H39" s="21">
        <v>147</v>
      </c>
      <c r="I39" s="13">
        <f t="shared" si="0"/>
        <v>55</v>
      </c>
      <c r="J39" s="13">
        <f t="shared" si="1"/>
        <v>2003</v>
      </c>
      <c r="K39" s="2" t="s">
        <v>4511</v>
      </c>
      <c r="L39" s="123">
        <v>37699.737500000003</v>
      </c>
      <c r="M39" s="123">
        <v>37699.827777777777</v>
      </c>
      <c r="N39" s="123">
        <v>37700.0625</v>
      </c>
      <c r="O39" s="123">
        <v>37700.212500000001</v>
      </c>
      <c r="P39" s="9" t="s">
        <v>4486</v>
      </c>
      <c r="Q39" s="239">
        <f t="shared" si="2"/>
        <v>0.23472222222335404</v>
      </c>
      <c r="R39" s="239">
        <f t="shared" si="3"/>
        <v>0.47499999999854481</v>
      </c>
      <c r="S39" s="21">
        <f t="shared" si="4"/>
        <v>1.4083333333401242</v>
      </c>
      <c r="T39" s="6">
        <v>0</v>
      </c>
      <c r="U39" s="50">
        <v>2984.800213</v>
      </c>
      <c r="V39" s="39"/>
      <c r="W39" s="161"/>
      <c r="X39" s="145"/>
      <c r="Y39" s="2" t="s">
        <v>4512</v>
      </c>
      <c r="AA39" s="51">
        <v>37792</v>
      </c>
      <c r="AB39" s="51">
        <v>37792</v>
      </c>
      <c r="AC39" s="51">
        <v>37792</v>
      </c>
      <c r="AD39" s="2" t="s">
        <v>8</v>
      </c>
      <c r="AE39" s="2" t="s">
        <v>8</v>
      </c>
      <c r="AF39" s="51">
        <v>37792</v>
      </c>
      <c r="AG39" s="51">
        <v>37792</v>
      </c>
      <c r="AH39" s="51">
        <v>37792</v>
      </c>
      <c r="AI39" s="2" t="s">
        <v>8</v>
      </c>
      <c r="AJ39" s="51">
        <v>37792</v>
      </c>
      <c r="AK39" s="2" t="s">
        <v>6754</v>
      </c>
      <c r="AL39" s="2" t="s">
        <v>6754</v>
      </c>
      <c r="AM39" s="51">
        <v>37792</v>
      </c>
    </row>
    <row r="40" spans="1:39">
      <c r="A40" s="2" t="s">
        <v>643</v>
      </c>
      <c r="B40" s="9" t="s">
        <v>6843</v>
      </c>
      <c r="C40" s="2" t="s">
        <v>644</v>
      </c>
      <c r="D40" s="10" t="s">
        <v>475</v>
      </c>
      <c r="E40" s="44" t="s">
        <v>645</v>
      </c>
      <c r="F40" s="44" t="s">
        <v>645</v>
      </c>
      <c r="G40" s="21">
        <v>20</v>
      </c>
      <c r="H40" s="21">
        <v>147</v>
      </c>
      <c r="I40" s="13">
        <f t="shared" si="0"/>
        <v>55</v>
      </c>
      <c r="J40" s="13">
        <f t="shared" si="1"/>
        <v>2003</v>
      </c>
      <c r="K40" s="2" t="s">
        <v>4509</v>
      </c>
      <c r="L40" s="123">
        <v>37700.376388888886</v>
      </c>
      <c r="M40" s="123">
        <v>37700.451388888891</v>
      </c>
      <c r="N40" s="123">
        <v>37701.269444444442</v>
      </c>
      <c r="O40" s="123">
        <v>37701.352777777778</v>
      </c>
      <c r="P40" s="9" t="s">
        <v>4486</v>
      </c>
      <c r="Q40" s="239">
        <f t="shared" si="2"/>
        <v>0.81805555555183673</v>
      </c>
      <c r="R40" s="239">
        <f t="shared" si="3"/>
        <v>0.97638888889196096</v>
      </c>
      <c r="S40" s="21">
        <f t="shared" si="4"/>
        <v>4.9083333333110204</v>
      </c>
      <c r="T40" s="6">
        <v>0</v>
      </c>
      <c r="U40" s="50">
        <v>2988.3785200000002</v>
      </c>
      <c r="V40" s="39"/>
      <c r="W40" s="161"/>
      <c r="X40" s="145"/>
      <c r="Y40" s="2" t="s">
        <v>4510</v>
      </c>
      <c r="AA40" s="51">
        <v>37792</v>
      </c>
      <c r="AB40" s="51">
        <v>37792</v>
      </c>
      <c r="AC40" s="51">
        <v>37792</v>
      </c>
      <c r="AD40" s="2" t="s">
        <v>8</v>
      </c>
      <c r="AE40" s="2" t="s">
        <v>8</v>
      </c>
      <c r="AF40" s="51">
        <v>37792</v>
      </c>
      <c r="AG40" s="51">
        <v>37792</v>
      </c>
      <c r="AH40" s="51">
        <v>37792</v>
      </c>
      <c r="AI40" s="2" t="s">
        <v>8</v>
      </c>
      <c r="AJ40" s="51">
        <v>37792</v>
      </c>
      <c r="AK40" s="2" t="s">
        <v>6754</v>
      </c>
      <c r="AL40" s="2" t="s">
        <v>6754</v>
      </c>
      <c r="AM40" s="51">
        <v>37792</v>
      </c>
    </row>
    <row r="41" spans="1:39">
      <c r="A41" s="2" t="s">
        <v>643</v>
      </c>
      <c r="B41" s="9" t="s">
        <v>6843</v>
      </c>
      <c r="C41" s="2" t="s">
        <v>644</v>
      </c>
      <c r="D41" s="10" t="s">
        <v>475</v>
      </c>
      <c r="E41" s="44" t="s">
        <v>645</v>
      </c>
      <c r="F41" s="44" t="s">
        <v>645</v>
      </c>
      <c r="G41" s="21">
        <v>20</v>
      </c>
      <c r="H41" s="21">
        <v>147</v>
      </c>
      <c r="I41" s="13">
        <f t="shared" si="0"/>
        <v>55</v>
      </c>
      <c r="J41" s="13">
        <f t="shared" si="1"/>
        <v>2003</v>
      </c>
      <c r="K41" s="2" t="s">
        <v>4507</v>
      </c>
      <c r="L41" s="123">
        <v>37719.424305555556</v>
      </c>
      <c r="M41" s="123">
        <v>37719.47152777778</v>
      </c>
      <c r="N41" s="123">
        <v>37719.47152777778</v>
      </c>
      <c r="O41" s="123">
        <v>37719.518750000003</v>
      </c>
      <c r="P41" s="44" t="s">
        <v>4506</v>
      </c>
      <c r="Q41" s="239">
        <f t="shared" si="2"/>
        <v>0</v>
      </c>
      <c r="R41" s="239">
        <f t="shared" si="3"/>
        <v>9.4444444446708076E-2</v>
      </c>
      <c r="S41" s="21">
        <f t="shared" si="4"/>
        <v>0</v>
      </c>
      <c r="T41" s="6">
        <v>0</v>
      </c>
      <c r="U41" s="50" t="s">
        <v>395</v>
      </c>
      <c r="V41" s="39"/>
      <c r="W41" s="161"/>
      <c r="X41" s="145"/>
      <c r="Y41" s="38" t="s">
        <v>4508</v>
      </c>
      <c r="AA41" s="51">
        <v>37792</v>
      </c>
      <c r="AB41" s="51">
        <v>37792</v>
      </c>
      <c r="AC41" s="51">
        <v>37792</v>
      </c>
      <c r="AD41" s="2" t="s">
        <v>8</v>
      </c>
      <c r="AE41" s="2" t="s">
        <v>8</v>
      </c>
      <c r="AF41" s="51">
        <v>37792</v>
      </c>
      <c r="AG41" s="51">
        <v>37792</v>
      </c>
      <c r="AH41" s="51">
        <v>37792</v>
      </c>
      <c r="AI41" s="2" t="s">
        <v>8</v>
      </c>
      <c r="AJ41" s="51">
        <v>37792</v>
      </c>
      <c r="AK41" s="2" t="s">
        <v>6754</v>
      </c>
      <c r="AL41" s="2" t="s">
        <v>6754</v>
      </c>
      <c r="AM41" s="51">
        <v>37792</v>
      </c>
    </row>
    <row r="42" spans="1:39">
      <c r="A42" s="2" t="s">
        <v>643</v>
      </c>
      <c r="B42" s="9" t="s">
        <v>6843</v>
      </c>
      <c r="C42" s="2" t="s">
        <v>644</v>
      </c>
      <c r="D42" s="10" t="s">
        <v>475</v>
      </c>
      <c r="E42" s="44" t="s">
        <v>645</v>
      </c>
      <c r="F42" s="44" t="s">
        <v>645</v>
      </c>
      <c r="G42" s="21">
        <v>20</v>
      </c>
      <c r="H42" s="21">
        <v>147</v>
      </c>
      <c r="I42" s="13">
        <f t="shared" si="0"/>
        <v>55</v>
      </c>
      <c r="J42" s="13">
        <f t="shared" si="1"/>
        <v>2003</v>
      </c>
      <c r="K42" s="2" t="s">
        <v>4505</v>
      </c>
      <c r="L42" s="123">
        <v>37719.879861111112</v>
      </c>
      <c r="M42" s="123">
        <v>37719.979166666664</v>
      </c>
      <c r="N42" s="123">
        <v>37720.526388888888</v>
      </c>
      <c r="O42" s="123">
        <v>37720.625</v>
      </c>
      <c r="P42" s="44" t="s">
        <v>4506</v>
      </c>
      <c r="Q42" s="239">
        <f t="shared" si="2"/>
        <v>0.54722222222335404</v>
      </c>
      <c r="R42" s="239">
        <f t="shared" si="3"/>
        <v>0.74513888888759539</v>
      </c>
      <c r="S42" s="21">
        <f t="shared" si="4"/>
        <v>3.2833333333401242</v>
      </c>
      <c r="T42" s="6">
        <v>0</v>
      </c>
      <c r="U42" s="50">
        <v>3566.1259239999999</v>
      </c>
      <c r="V42" s="39"/>
      <c r="W42" s="161"/>
      <c r="X42" s="145"/>
      <c r="AA42" s="51">
        <v>37792</v>
      </c>
      <c r="AB42" s="51">
        <v>37792</v>
      </c>
      <c r="AC42" s="51">
        <v>37792</v>
      </c>
      <c r="AD42" s="2" t="s">
        <v>8</v>
      </c>
      <c r="AE42" s="2" t="s">
        <v>8</v>
      </c>
      <c r="AF42" s="51">
        <v>37792</v>
      </c>
      <c r="AG42" s="51">
        <v>37792</v>
      </c>
      <c r="AH42" s="51">
        <v>37792</v>
      </c>
      <c r="AI42" s="2" t="s">
        <v>8</v>
      </c>
      <c r="AJ42" s="51">
        <v>37792</v>
      </c>
      <c r="AK42" s="2" t="s">
        <v>6754</v>
      </c>
      <c r="AL42" s="2" t="s">
        <v>6754</v>
      </c>
      <c r="AM42" s="51">
        <v>37792</v>
      </c>
    </row>
    <row r="43" spans="1:39">
      <c r="A43" s="2" t="s">
        <v>643</v>
      </c>
      <c r="B43" s="9" t="s">
        <v>6843</v>
      </c>
      <c r="C43" s="2" t="s">
        <v>644</v>
      </c>
      <c r="D43" s="10" t="s">
        <v>475</v>
      </c>
      <c r="E43" s="44" t="s">
        <v>645</v>
      </c>
      <c r="F43" s="44" t="s">
        <v>645</v>
      </c>
      <c r="G43" s="21">
        <v>20</v>
      </c>
      <c r="H43" s="21">
        <v>147</v>
      </c>
      <c r="I43" s="13">
        <f t="shared" si="0"/>
        <v>55</v>
      </c>
      <c r="J43" s="13">
        <f t="shared" si="1"/>
        <v>2003</v>
      </c>
      <c r="K43" s="2" t="s">
        <v>4503</v>
      </c>
      <c r="L43" s="123">
        <v>37721.256249999999</v>
      </c>
      <c r="M43" s="123">
        <v>37721.319444444445</v>
      </c>
      <c r="N43" s="123">
        <v>37722.145833333336</v>
      </c>
      <c r="O43" s="123">
        <v>37722.265972222223</v>
      </c>
      <c r="P43" s="9" t="s">
        <v>4504</v>
      </c>
      <c r="Q43" s="239">
        <f t="shared" si="2"/>
        <v>0.82638888889050577</v>
      </c>
      <c r="R43" s="239">
        <f t="shared" si="3"/>
        <v>1.0097222222248092</v>
      </c>
      <c r="S43" s="21">
        <f t="shared" si="4"/>
        <v>4.9583333333430346</v>
      </c>
      <c r="T43" s="6">
        <v>0</v>
      </c>
      <c r="U43" s="50">
        <v>3137.5955239999998</v>
      </c>
      <c r="V43" s="39"/>
      <c r="W43" s="161"/>
      <c r="X43" s="145"/>
      <c r="AA43" s="51">
        <v>37792</v>
      </c>
      <c r="AB43" s="51">
        <v>37792</v>
      </c>
      <c r="AC43" s="51">
        <v>37792</v>
      </c>
      <c r="AD43" s="2" t="s">
        <v>8</v>
      </c>
      <c r="AE43" s="2" t="s">
        <v>8</v>
      </c>
      <c r="AF43" s="51">
        <v>37792</v>
      </c>
      <c r="AG43" s="51">
        <v>37792</v>
      </c>
      <c r="AH43" s="51">
        <v>37792</v>
      </c>
      <c r="AI43" s="2" t="s">
        <v>8</v>
      </c>
      <c r="AJ43" s="51">
        <v>37792</v>
      </c>
      <c r="AK43" s="2" t="s">
        <v>6754</v>
      </c>
      <c r="AL43" s="2" t="s">
        <v>6754</v>
      </c>
      <c r="AM43" s="51">
        <v>37792</v>
      </c>
    </row>
    <row r="44" spans="1:39">
      <c r="A44" s="2" t="s">
        <v>643</v>
      </c>
      <c r="B44" s="9" t="s">
        <v>6843</v>
      </c>
      <c r="C44" s="2" t="s">
        <v>644</v>
      </c>
      <c r="D44" s="10" t="s">
        <v>475</v>
      </c>
      <c r="E44" s="44" t="s">
        <v>645</v>
      </c>
      <c r="F44" s="44" t="s">
        <v>645</v>
      </c>
      <c r="G44" s="21">
        <v>20</v>
      </c>
      <c r="H44" s="21">
        <v>147</v>
      </c>
      <c r="I44" s="13">
        <f t="shared" ref="I44:I75" si="5">INT(((180 + H44) / 6) + 1)</f>
        <v>55</v>
      </c>
      <c r="J44" s="13">
        <f t="shared" si="1"/>
        <v>2003</v>
      </c>
      <c r="K44" s="2" t="s">
        <v>4501</v>
      </c>
      <c r="L44" s="123">
        <v>37724.595138888886</v>
      </c>
      <c r="M44" s="123">
        <v>37724.675694444442</v>
      </c>
      <c r="N44" s="123">
        <v>37725.015972222223</v>
      </c>
      <c r="O44" s="123">
        <v>37725.083333333336</v>
      </c>
      <c r="P44" s="44" t="s">
        <v>4495</v>
      </c>
      <c r="Q44" s="239">
        <f t="shared" si="2"/>
        <v>0.34027777778101154</v>
      </c>
      <c r="R44" s="239">
        <f t="shared" si="3"/>
        <v>0.48819444444961846</v>
      </c>
      <c r="S44" s="21">
        <f t="shared" si="4"/>
        <v>2.0416666666860692</v>
      </c>
      <c r="T44" s="6">
        <v>0</v>
      </c>
      <c r="U44" s="50">
        <v>2204.9112129999999</v>
      </c>
      <c r="V44" s="39"/>
      <c r="W44" s="161"/>
      <c r="X44" s="145"/>
      <c r="Y44" s="38" t="s">
        <v>4502</v>
      </c>
      <c r="AA44" s="51">
        <v>37792</v>
      </c>
      <c r="AB44" s="51">
        <v>37792</v>
      </c>
      <c r="AC44" s="51">
        <v>37792</v>
      </c>
      <c r="AD44" s="2" t="s">
        <v>8</v>
      </c>
      <c r="AE44" s="2" t="s">
        <v>8</v>
      </c>
      <c r="AF44" s="51">
        <v>37792</v>
      </c>
      <c r="AG44" s="51">
        <v>37792</v>
      </c>
      <c r="AH44" s="51">
        <v>37792</v>
      </c>
      <c r="AI44" s="2" t="s">
        <v>8</v>
      </c>
      <c r="AJ44" s="51">
        <v>37792</v>
      </c>
      <c r="AK44" s="2" t="s">
        <v>6754</v>
      </c>
      <c r="AL44" s="2" t="s">
        <v>6754</v>
      </c>
      <c r="AM44" s="51">
        <v>37792</v>
      </c>
    </row>
    <row r="45" spans="1:39">
      <c r="A45" s="2" t="s">
        <v>643</v>
      </c>
      <c r="B45" s="9" t="s">
        <v>6843</v>
      </c>
      <c r="C45" s="2" t="s">
        <v>644</v>
      </c>
      <c r="D45" s="10" t="s">
        <v>475</v>
      </c>
      <c r="E45" s="44" t="s">
        <v>645</v>
      </c>
      <c r="F45" s="44" t="s">
        <v>645</v>
      </c>
      <c r="G45" s="21">
        <v>20</v>
      </c>
      <c r="H45" s="21">
        <v>147</v>
      </c>
      <c r="I45" s="13">
        <f t="shared" si="5"/>
        <v>55</v>
      </c>
      <c r="J45" s="13">
        <f t="shared" si="1"/>
        <v>2003</v>
      </c>
      <c r="K45" s="2" t="s">
        <v>4500</v>
      </c>
      <c r="L45" s="123">
        <v>37726.449999999997</v>
      </c>
      <c r="M45" s="123">
        <v>37726.513888888891</v>
      </c>
      <c r="N45" s="123">
        <v>37727.21875</v>
      </c>
      <c r="O45" s="123">
        <v>37727.259722222225</v>
      </c>
      <c r="P45" s="44" t="s">
        <v>4497</v>
      </c>
      <c r="Q45" s="239">
        <f t="shared" si="2"/>
        <v>0.70486111110949423</v>
      </c>
      <c r="R45" s="239">
        <f t="shared" si="3"/>
        <v>0.80972222222771961</v>
      </c>
      <c r="S45" s="21">
        <f t="shared" si="4"/>
        <v>4.2291666666569654</v>
      </c>
      <c r="T45" s="6">
        <v>0</v>
      </c>
      <c r="U45" s="50">
        <v>1243.4895140000001</v>
      </c>
      <c r="V45" s="39"/>
      <c r="W45" s="161"/>
      <c r="X45" s="145"/>
      <c r="AA45" s="51">
        <v>37792</v>
      </c>
      <c r="AB45" s="51">
        <v>37792</v>
      </c>
      <c r="AC45" s="51">
        <v>37792</v>
      </c>
      <c r="AD45" s="2" t="s">
        <v>8</v>
      </c>
      <c r="AE45" s="2" t="s">
        <v>8</v>
      </c>
      <c r="AF45" s="51">
        <v>37792</v>
      </c>
      <c r="AG45" s="51">
        <v>37792</v>
      </c>
      <c r="AH45" s="51">
        <v>37792</v>
      </c>
      <c r="AI45" s="2" t="s">
        <v>8</v>
      </c>
      <c r="AJ45" s="51">
        <v>37792</v>
      </c>
      <c r="AK45" s="2" t="s">
        <v>6754</v>
      </c>
      <c r="AL45" s="2" t="s">
        <v>6754</v>
      </c>
      <c r="AM45" s="51">
        <v>37792</v>
      </c>
    </row>
    <row r="46" spans="1:39">
      <c r="A46" s="2" t="s">
        <v>643</v>
      </c>
      <c r="B46" s="9" t="s">
        <v>6843</v>
      </c>
      <c r="C46" s="2" t="s">
        <v>644</v>
      </c>
      <c r="D46" s="10" t="s">
        <v>475</v>
      </c>
      <c r="E46" s="44" t="s">
        <v>645</v>
      </c>
      <c r="F46" s="44" t="s">
        <v>645</v>
      </c>
      <c r="G46" s="21">
        <v>20</v>
      </c>
      <c r="H46" s="21">
        <v>147</v>
      </c>
      <c r="I46" s="13">
        <f t="shared" si="5"/>
        <v>55</v>
      </c>
      <c r="J46" s="13">
        <f t="shared" si="1"/>
        <v>2003</v>
      </c>
      <c r="K46" s="2" t="s">
        <v>4498</v>
      </c>
      <c r="L46" s="123">
        <v>37727.48333333333</v>
      </c>
      <c r="M46" s="123">
        <v>37727.493055555555</v>
      </c>
      <c r="N46" s="123">
        <v>37727.493055555555</v>
      </c>
      <c r="O46" s="123">
        <v>37727.505555555559</v>
      </c>
      <c r="P46" s="44" t="s">
        <v>4497</v>
      </c>
      <c r="Q46" s="239">
        <f t="shared" si="2"/>
        <v>0</v>
      </c>
      <c r="R46" s="239">
        <f t="shared" si="3"/>
        <v>2.2222222229174804E-2</v>
      </c>
      <c r="S46" s="21">
        <f t="shared" si="4"/>
        <v>0</v>
      </c>
      <c r="T46" s="6">
        <v>0</v>
      </c>
      <c r="U46" s="50" t="s">
        <v>395</v>
      </c>
      <c r="V46" s="39"/>
      <c r="W46" s="161"/>
      <c r="X46" s="145"/>
      <c r="Y46" s="38" t="s">
        <v>4499</v>
      </c>
      <c r="AA46" s="51">
        <v>37792</v>
      </c>
      <c r="AB46" s="51">
        <v>37792</v>
      </c>
      <c r="AC46" s="51">
        <v>37792</v>
      </c>
      <c r="AD46" s="2" t="s">
        <v>8</v>
      </c>
      <c r="AE46" s="2" t="s">
        <v>8</v>
      </c>
      <c r="AF46" s="51">
        <v>37792</v>
      </c>
      <c r="AG46" s="51">
        <v>37792</v>
      </c>
      <c r="AH46" s="51">
        <v>37792</v>
      </c>
      <c r="AI46" s="2" t="s">
        <v>8</v>
      </c>
      <c r="AJ46" s="51">
        <v>37792</v>
      </c>
      <c r="AK46" s="2" t="s">
        <v>6754</v>
      </c>
      <c r="AL46" s="2" t="s">
        <v>6754</v>
      </c>
      <c r="AM46" s="51">
        <v>37792</v>
      </c>
    </row>
    <row r="47" spans="1:39">
      <c r="A47" s="2" t="s">
        <v>643</v>
      </c>
      <c r="B47" s="9" t="s">
        <v>6843</v>
      </c>
      <c r="C47" s="2" t="s">
        <v>644</v>
      </c>
      <c r="D47" s="10" t="s">
        <v>475</v>
      </c>
      <c r="E47" s="44" t="s">
        <v>645</v>
      </c>
      <c r="F47" s="44" t="s">
        <v>645</v>
      </c>
      <c r="G47" s="21">
        <v>20</v>
      </c>
      <c r="H47" s="21">
        <v>147</v>
      </c>
      <c r="I47" s="13">
        <f t="shared" si="5"/>
        <v>55</v>
      </c>
      <c r="J47" s="13">
        <f t="shared" si="1"/>
        <v>2003</v>
      </c>
      <c r="K47" s="2" t="s">
        <v>4496</v>
      </c>
      <c r="L47" s="123">
        <v>37728.043055555558</v>
      </c>
      <c r="M47" s="123">
        <v>37728.104166666664</v>
      </c>
      <c r="N47" s="123">
        <v>37728.37777777778</v>
      </c>
      <c r="O47" s="123">
        <v>37728.421527777777</v>
      </c>
      <c r="P47" s="44" t="s">
        <v>4497</v>
      </c>
      <c r="Q47" s="239">
        <f t="shared" si="2"/>
        <v>0.273611111115315</v>
      </c>
      <c r="R47" s="239">
        <f t="shared" si="3"/>
        <v>0.37847222221898846</v>
      </c>
      <c r="S47" s="21">
        <f t="shared" si="4"/>
        <v>1.64166666669189</v>
      </c>
      <c r="T47" s="6">
        <v>0</v>
      </c>
      <c r="U47" s="50">
        <v>1243.4895140000001</v>
      </c>
      <c r="V47" s="39"/>
      <c r="W47" s="161"/>
      <c r="X47" s="145"/>
      <c r="Y47" s="38"/>
      <c r="AA47" s="51">
        <v>37792</v>
      </c>
      <c r="AB47" s="51">
        <v>37792</v>
      </c>
      <c r="AC47" s="51">
        <v>37792</v>
      </c>
      <c r="AD47" s="2" t="s">
        <v>8</v>
      </c>
      <c r="AE47" s="2" t="s">
        <v>8</v>
      </c>
      <c r="AF47" s="51">
        <v>37792</v>
      </c>
      <c r="AG47" s="51">
        <v>37792</v>
      </c>
      <c r="AH47" s="51">
        <v>37792</v>
      </c>
      <c r="AI47" s="2" t="s">
        <v>8</v>
      </c>
      <c r="AJ47" s="51">
        <v>37792</v>
      </c>
      <c r="AK47" s="2" t="s">
        <v>6754</v>
      </c>
      <c r="AL47" s="2" t="s">
        <v>6754</v>
      </c>
      <c r="AM47" s="51">
        <v>37792</v>
      </c>
    </row>
    <row r="48" spans="1:39">
      <c r="A48" s="2" t="s">
        <v>643</v>
      </c>
      <c r="B48" s="9" t="s">
        <v>6843</v>
      </c>
      <c r="C48" s="2" t="s">
        <v>644</v>
      </c>
      <c r="D48" s="10" t="s">
        <v>475</v>
      </c>
      <c r="E48" s="44" t="s">
        <v>645</v>
      </c>
      <c r="F48" s="44" t="s">
        <v>645</v>
      </c>
      <c r="G48" s="21">
        <v>20</v>
      </c>
      <c r="H48" s="21">
        <v>147</v>
      </c>
      <c r="I48" s="13">
        <f t="shared" si="5"/>
        <v>55</v>
      </c>
      <c r="J48" s="13">
        <f t="shared" si="1"/>
        <v>2003</v>
      </c>
      <c r="K48" s="2" t="s">
        <v>4494</v>
      </c>
      <c r="L48" s="123">
        <v>37728.918749999997</v>
      </c>
      <c r="M48" s="123">
        <v>37728.989583333336</v>
      </c>
      <c r="N48" s="123">
        <v>37729.470833333333</v>
      </c>
      <c r="O48" s="123">
        <v>37729.53125</v>
      </c>
      <c r="P48" s="44" t="s">
        <v>4495</v>
      </c>
      <c r="Q48" s="239">
        <f t="shared" si="2"/>
        <v>0.48124999999708962</v>
      </c>
      <c r="R48" s="239">
        <f t="shared" si="3"/>
        <v>0.61250000000291038</v>
      </c>
      <c r="S48" s="21">
        <f t="shared" si="4"/>
        <v>2.8874999999825377</v>
      </c>
      <c r="T48" s="6">
        <v>0</v>
      </c>
      <c r="U48" s="50">
        <v>2206.754289</v>
      </c>
      <c r="V48" s="39"/>
      <c r="W48" s="161"/>
      <c r="X48" s="145"/>
      <c r="AA48" s="51">
        <v>37792</v>
      </c>
      <c r="AB48" s="51">
        <v>37792</v>
      </c>
      <c r="AC48" s="51">
        <v>37792</v>
      </c>
      <c r="AD48" s="2" t="s">
        <v>8</v>
      </c>
      <c r="AE48" s="2" t="s">
        <v>8</v>
      </c>
      <c r="AF48" s="51">
        <v>37792</v>
      </c>
      <c r="AG48" s="51">
        <v>37792</v>
      </c>
      <c r="AH48" s="51">
        <v>37792</v>
      </c>
      <c r="AI48" s="2" t="s">
        <v>8</v>
      </c>
      <c r="AJ48" s="51">
        <v>37792</v>
      </c>
      <c r="AK48" s="2" t="s">
        <v>6754</v>
      </c>
      <c r="AL48" s="2" t="s">
        <v>6754</v>
      </c>
      <c r="AM48" s="51">
        <v>37792</v>
      </c>
    </row>
    <row r="49" spans="1:39">
      <c r="A49" s="2" t="s">
        <v>643</v>
      </c>
      <c r="B49" s="9" t="s">
        <v>6843</v>
      </c>
      <c r="C49" s="2" t="s">
        <v>644</v>
      </c>
      <c r="D49" s="10" t="s">
        <v>475</v>
      </c>
      <c r="E49" s="44" t="s">
        <v>645</v>
      </c>
      <c r="F49" s="44" t="s">
        <v>645</v>
      </c>
      <c r="G49" s="21">
        <v>20</v>
      </c>
      <c r="H49" s="21">
        <v>147</v>
      </c>
      <c r="I49" s="13">
        <f t="shared" si="5"/>
        <v>55</v>
      </c>
      <c r="J49" s="13">
        <f t="shared" si="1"/>
        <v>2003</v>
      </c>
      <c r="K49" s="2" t="s">
        <v>4492</v>
      </c>
      <c r="L49" s="123">
        <v>37731.729861111111</v>
      </c>
      <c r="M49" s="123">
        <v>37731.773611111108</v>
      </c>
      <c r="N49" s="123">
        <v>37732.590277777781</v>
      </c>
      <c r="O49" s="123">
        <v>37732.645833333336</v>
      </c>
      <c r="P49" s="44" t="s">
        <v>4493</v>
      </c>
      <c r="Q49" s="239">
        <f t="shared" si="2"/>
        <v>0.8166666666729725</v>
      </c>
      <c r="R49" s="239">
        <f t="shared" si="3"/>
        <v>0.91597222222480923</v>
      </c>
      <c r="S49" s="21">
        <f t="shared" si="4"/>
        <v>4.900000000037835</v>
      </c>
      <c r="T49" s="6">
        <v>0</v>
      </c>
      <c r="U49" s="50">
        <v>2039.0642029999999</v>
      </c>
      <c r="V49" s="39"/>
      <c r="W49" s="161"/>
      <c r="X49" s="145"/>
      <c r="AA49" s="51">
        <v>37792</v>
      </c>
      <c r="AB49" s="51">
        <v>37792</v>
      </c>
      <c r="AC49" s="51">
        <v>37792</v>
      </c>
      <c r="AD49" s="2" t="s">
        <v>8</v>
      </c>
      <c r="AE49" s="2" t="s">
        <v>8</v>
      </c>
      <c r="AF49" s="51">
        <v>37792</v>
      </c>
      <c r="AG49" s="51">
        <v>37792</v>
      </c>
      <c r="AH49" s="51">
        <v>37792</v>
      </c>
      <c r="AI49" s="2" t="s">
        <v>8</v>
      </c>
      <c r="AJ49" s="51">
        <v>37792</v>
      </c>
      <c r="AK49" s="2" t="s">
        <v>6754</v>
      </c>
      <c r="AL49" s="2" t="s">
        <v>6754</v>
      </c>
      <c r="AM49" s="51">
        <v>37792</v>
      </c>
    </row>
    <row r="50" spans="1:39">
      <c r="A50" s="2" t="s">
        <v>643</v>
      </c>
      <c r="B50" s="9" t="s">
        <v>6843</v>
      </c>
      <c r="C50" s="2" t="s">
        <v>644</v>
      </c>
      <c r="D50" s="10" t="s">
        <v>475</v>
      </c>
      <c r="E50" s="44" t="s">
        <v>645</v>
      </c>
      <c r="F50" s="44" t="s">
        <v>645</v>
      </c>
      <c r="G50" s="21">
        <v>20</v>
      </c>
      <c r="H50" s="21">
        <v>147</v>
      </c>
      <c r="I50" s="13">
        <f t="shared" si="5"/>
        <v>55</v>
      </c>
      <c r="J50" s="13">
        <f t="shared" si="1"/>
        <v>2003</v>
      </c>
      <c r="K50" s="2" t="s">
        <v>4490</v>
      </c>
      <c r="L50" s="123">
        <v>37733.917361111111</v>
      </c>
      <c r="M50" s="123">
        <v>37734.009722222225</v>
      </c>
      <c r="N50" s="123">
        <v>37734.178472222222</v>
      </c>
      <c r="O50" s="123">
        <v>37734.376388888886</v>
      </c>
      <c r="P50" s="44" t="s">
        <v>4488</v>
      </c>
      <c r="Q50" s="239">
        <f t="shared" si="2"/>
        <v>0.16874999999708962</v>
      </c>
      <c r="R50" s="239">
        <f t="shared" si="3"/>
        <v>0.45902777777519077</v>
      </c>
      <c r="S50" s="21">
        <f t="shared" si="4"/>
        <v>1.0124999999825377</v>
      </c>
      <c r="T50" s="6">
        <v>0</v>
      </c>
      <c r="U50" s="50">
        <v>3676.2800001999999</v>
      </c>
      <c r="V50" s="39"/>
      <c r="W50" s="161"/>
      <c r="X50" s="145"/>
      <c r="Y50" s="38" t="s">
        <v>4491</v>
      </c>
      <c r="AA50" s="51">
        <v>37792</v>
      </c>
      <c r="AB50" s="51">
        <v>37792</v>
      </c>
      <c r="AC50" s="51">
        <v>37792</v>
      </c>
      <c r="AD50" s="2" t="s">
        <v>8</v>
      </c>
      <c r="AE50" s="2" t="s">
        <v>8</v>
      </c>
      <c r="AF50" s="51">
        <v>37792</v>
      </c>
      <c r="AG50" s="51">
        <v>37792</v>
      </c>
      <c r="AH50" s="51">
        <v>37792</v>
      </c>
      <c r="AI50" s="2" t="s">
        <v>8</v>
      </c>
      <c r="AJ50" s="51">
        <v>37792</v>
      </c>
      <c r="AK50" s="2" t="s">
        <v>6754</v>
      </c>
      <c r="AL50" s="2" t="s">
        <v>6754</v>
      </c>
      <c r="AM50" s="51">
        <v>37792</v>
      </c>
    </row>
    <row r="51" spans="1:39">
      <c r="A51" s="2" t="s">
        <v>643</v>
      </c>
      <c r="B51" s="9" t="s">
        <v>6843</v>
      </c>
      <c r="C51" s="2" t="s">
        <v>644</v>
      </c>
      <c r="D51" s="10" t="s">
        <v>475</v>
      </c>
      <c r="E51" s="44" t="s">
        <v>645</v>
      </c>
      <c r="F51" s="44" t="s">
        <v>645</v>
      </c>
      <c r="G51" s="21">
        <v>20</v>
      </c>
      <c r="H51" s="21">
        <v>147</v>
      </c>
      <c r="I51" s="13">
        <f t="shared" si="5"/>
        <v>55</v>
      </c>
      <c r="J51" s="13">
        <f t="shared" si="1"/>
        <v>2003</v>
      </c>
      <c r="K51" s="2" t="s">
        <v>4487</v>
      </c>
      <c r="L51" s="123">
        <v>37734.9375</v>
      </c>
      <c r="M51" s="123">
        <v>37735.024305555555</v>
      </c>
      <c r="N51" s="123">
        <v>37736.13958333333</v>
      </c>
      <c r="O51" s="123">
        <v>37736.87222222222</v>
      </c>
      <c r="P51" s="44" t="s">
        <v>4488</v>
      </c>
      <c r="Q51" s="239">
        <f t="shared" si="2"/>
        <v>1.1152777777751908</v>
      </c>
      <c r="R51" s="239">
        <f t="shared" si="3"/>
        <v>1.9347222222204437</v>
      </c>
      <c r="S51" s="21">
        <f t="shared" si="4"/>
        <v>6.6916666666511446</v>
      </c>
      <c r="T51" s="6">
        <v>0</v>
      </c>
      <c r="U51" s="50">
        <v>3695.52</v>
      </c>
      <c r="V51" s="39"/>
      <c r="W51" s="161"/>
      <c r="X51" s="145"/>
      <c r="Y51" s="38" t="s">
        <v>4489</v>
      </c>
      <c r="AA51" s="51">
        <v>37792</v>
      </c>
      <c r="AB51" s="51">
        <v>37792</v>
      </c>
      <c r="AC51" s="51">
        <v>37792</v>
      </c>
      <c r="AD51" s="2" t="s">
        <v>8</v>
      </c>
      <c r="AE51" s="2" t="s">
        <v>8</v>
      </c>
      <c r="AF51" s="51">
        <v>37792</v>
      </c>
      <c r="AG51" s="51">
        <v>37792</v>
      </c>
      <c r="AH51" s="51">
        <v>37792</v>
      </c>
      <c r="AI51" s="2" t="s">
        <v>8</v>
      </c>
      <c r="AJ51" s="51">
        <v>37792</v>
      </c>
      <c r="AK51" s="2" t="s">
        <v>6754</v>
      </c>
      <c r="AL51" s="2" t="s">
        <v>6754</v>
      </c>
      <c r="AM51" s="51">
        <v>37792</v>
      </c>
    </row>
    <row r="52" spans="1:39">
      <c r="A52" s="2" t="s">
        <v>643</v>
      </c>
      <c r="B52" s="9" t="s">
        <v>6843</v>
      </c>
      <c r="C52" s="2" t="s">
        <v>644</v>
      </c>
      <c r="D52" s="10" t="s">
        <v>475</v>
      </c>
      <c r="E52" s="44" t="s">
        <v>645</v>
      </c>
      <c r="F52" s="44" t="s">
        <v>645</v>
      </c>
      <c r="G52" s="21">
        <v>20</v>
      </c>
      <c r="H52" s="21">
        <v>147</v>
      </c>
      <c r="I52" s="13">
        <f t="shared" si="5"/>
        <v>55</v>
      </c>
      <c r="J52" s="13">
        <f t="shared" si="1"/>
        <v>2003</v>
      </c>
      <c r="K52" s="2" t="s">
        <v>4485</v>
      </c>
      <c r="L52" s="123">
        <v>37738.272916666669</v>
      </c>
      <c r="M52" s="123">
        <v>37738.336111111108</v>
      </c>
      <c r="N52" s="123">
        <v>37739.336805555555</v>
      </c>
      <c r="O52" s="123">
        <v>37739.430555555555</v>
      </c>
      <c r="P52" s="9" t="s">
        <v>4486</v>
      </c>
      <c r="Q52" s="239">
        <f t="shared" si="2"/>
        <v>1.0006944444467081</v>
      </c>
      <c r="R52" s="239">
        <f t="shared" si="3"/>
        <v>1.1576388888861402</v>
      </c>
      <c r="S52" s="21">
        <f t="shared" si="4"/>
        <v>6.0041666666802485</v>
      </c>
      <c r="T52" s="6">
        <v>0</v>
      </c>
      <c r="U52" s="50">
        <v>3019.24</v>
      </c>
      <c r="V52" s="39"/>
      <c r="W52" s="161"/>
      <c r="X52" s="145"/>
      <c r="Y52" s="47"/>
      <c r="AA52" s="51">
        <v>37792</v>
      </c>
      <c r="AB52" s="51">
        <v>37792</v>
      </c>
      <c r="AC52" s="51">
        <v>37792</v>
      </c>
      <c r="AD52" s="2" t="s">
        <v>8</v>
      </c>
      <c r="AE52" s="2" t="s">
        <v>8</v>
      </c>
      <c r="AF52" s="51">
        <v>37792</v>
      </c>
      <c r="AG52" s="51">
        <v>37792</v>
      </c>
      <c r="AH52" s="51">
        <v>37792</v>
      </c>
      <c r="AI52" s="2" t="s">
        <v>8</v>
      </c>
      <c r="AJ52" s="51">
        <v>37792</v>
      </c>
      <c r="AK52" s="2" t="s">
        <v>6754</v>
      </c>
      <c r="AL52" s="2" t="s">
        <v>6754</v>
      </c>
      <c r="AM52" s="51">
        <v>37792</v>
      </c>
    </row>
    <row r="53" spans="1:39">
      <c r="A53" s="2" t="s">
        <v>643</v>
      </c>
      <c r="B53" s="9" t="s">
        <v>6843</v>
      </c>
      <c r="C53" s="2" t="s">
        <v>644</v>
      </c>
      <c r="D53" s="10" t="s">
        <v>475</v>
      </c>
      <c r="E53" s="44" t="s">
        <v>645</v>
      </c>
      <c r="F53" s="44" t="s">
        <v>645</v>
      </c>
      <c r="G53" s="21">
        <v>12.93</v>
      </c>
      <c r="H53" s="21">
        <v>143.6</v>
      </c>
      <c r="I53" s="13">
        <f t="shared" si="5"/>
        <v>54</v>
      </c>
      <c r="J53" s="13">
        <f t="shared" si="1"/>
        <v>2003</v>
      </c>
      <c r="K53" s="2" t="s">
        <v>4482</v>
      </c>
      <c r="L53" s="123">
        <v>37740.580555555556</v>
      </c>
      <c r="M53" s="123">
        <v>37740.640277777777</v>
      </c>
      <c r="N53" s="123">
        <v>37742.045138888891</v>
      </c>
      <c r="O53" s="123">
        <v>37742.123611111114</v>
      </c>
      <c r="P53" s="9" t="s">
        <v>4483</v>
      </c>
      <c r="Q53" s="239">
        <f t="shared" si="2"/>
        <v>1.4048611111138598</v>
      </c>
      <c r="R53" s="239">
        <f t="shared" si="3"/>
        <v>1.5430555555576575</v>
      </c>
      <c r="S53" s="21">
        <f t="shared" si="4"/>
        <v>8.4291666666831588</v>
      </c>
      <c r="T53" s="6">
        <v>0</v>
      </c>
      <c r="U53" s="50">
        <v>2862.62</v>
      </c>
      <c r="V53" s="39"/>
      <c r="W53" s="161"/>
      <c r="X53" s="145"/>
      <c r="Y53" s="47" t="s">
        <v>4484</v>
      </c>
      <c r="AA53" s="51">
        <v>37792</v>
      </c>
      <c r="AB53" s="51">
        <v>37792</v>
      </c>
      <c r="AC53" s="51">
        <v>37792</v>
      </c>
      <c r="AD53" s="2" t="s">
        <v>8</v>
      </c>
      <c r="AE53" s="2" t="s">
        <v>8</v>
      </c>
      <c r="AF53" s="51">
        <v>37792</v>
      </c>
      <c r="AG53" s="51">
        <v>37792</v>
      </c>
      <c r="AH53" s="51">
        <v>37792</v>
      </c>
      <c r="AI53" s="2" t="s">
        <v>8</v>
      </c>
      <c r="AJ53" s="51">
        <v>37792</v>
      </c>
      <c r="AK53" s="2" t="s">
        <v>6754</v>
      </c>
      <c r="AL53" s="2" t="s">
        <v>6754</v>
      </c>
      <c r="AM53" s="51">
        <v>37792</v>
      </c>
    </row>
    <row r="54" spans="1:39">
      <c r="A54" s="2" t="s">
        <v>643</v>
      </c>
      <c r="B54" s="9" t="s">
        <v>6843</v>
      </c>
      <c r="C54" s="2" t="s">
        <v>644</v>
      </c>
      <c r="D54" s="10" t="s">
        <v>475</v>
      </c>
      <c r="E54" s="44" t="s">
        <v>645</v>
      </c>
      <c r="F54" s="44" t="s">
        <v>645</v>
      </c>
      <c r="G54" s="21">
        <v>12.93</v>
      </c>
      <c r="H54" s="21">
        <v>143.6</v>
      </c>
      <c r="I54" s="13">
        <f t="shared" si="5"/>
        <v>54</v>
      </c>
      <c r="J54" s="13">
        <f t="shared" si="1"/>
        <v>2003</v>
      </c>
      <c r="K54" s="2" t="s">
        <v>4480</v>
      </c>
      <c r="L54" s="123">
        <v>37742.356944444444</v>
      </c>
      <c r="M54" s="123">
        <v>37742.425694444442</v>
      </c>
      <c r="N54" s="123">
        <v>37743.068055555559</v>
      </c>
      <c r="O54" s="123">
        <v>37743.138194444444</v>
      </c>
      <c r="P54" s="9" t="s">
        <v>4481</v>
      </c>
      <c r="Q54" s="239">
        <f t="shared" si="2"/>
        <v>0.64236111111677019</v>
      </c>
      <c r="R54" s="239">
        <f t="shared" si="3"/>
        <v>0.78125</v>
      </c>
      <c r="S54" s="21">
        <f t="shared" si="4"/>
        <v>3.8541666667006211</v>
      </c>
      <c r="T54" s="6">
        <v>0</v>
      </c>
      <c r="U54" s="50">
        <v>3159.52</v>
      </c>
      <c r="V54" s="39"/>
      <c r="W54" s="161"/>
      <c r="X54" s="145"/>
      <c r="Y54" s="47"/>
      <c r="AA54" s="51">
        <v>37792</v>
      </c>
      <c r="AB54" s="51">
        <v>37792</v>
      </c>
      <c r="AC54" s="51">
        <v>37792</v>
      </c>
      <c r="AD54" s="2" t="s">
        <v>8</v>
      </c>
      <c r="AE54" s="2" t="s">
        <v>8</v>
      </c>
      <c r="AF54" s="51">
        <v>37792</v>
      </c>
      <c r="AG54" s="51">
        <v>37792</v>
      </c>
      <c r="AH54" s="51">
        <v>37792</v>
      </c>
      <c r="AI54" s="2" t="s">
        <v>8</v>
      </c>
      <c r="AJ54" s="51">
        <v>37792</v>
      </c>
      <c r="AK54" s="2" t="s">
        <v>6754</v>
      </c>
      <c r="AL54" s="2" t="s">
        <v>6754</v>
      </c>
      <c r="AM54" s="51">
        <v>37792</v>
      </c>
    </row>
    <row r="55" spans="1:39">
      <c r="A55" s="2" t="s">
        <v>643</v>
      </c>
      <c r="B55" s="9" t="s">
        <v>6843</v>
      </c>
      <c r="C55" s="2" t="s">
        <v>644</v>
      </c>
      <c r="D55" s="10" t="s">
        <v>475</v>
      </c>
      <c r="E55" s="44" t="s">
        <v>645</v>
      </c>
      <c r="F55" s="44" t="s">
        <v>645</v>
      </c>
      <c r="G55" s="21">
        <v>12.93</v>
      </c>
      <c r="H55" s="21">
        <v>143.6</v>
      </c>
      <c r="I55" s="13">
        <f t="shared" si="5"/>
        <v>54</v>
      </c>
      <c r="J55" s="13">
        <f t="shared" si="1"/>
        <v>2003</v>
      </c>
      <c r="K55" s="2" t="s">
        <v>4477</v>
      </c>
      <c r="L55" s="123">
        <v>37743.482638888891</v>
      </c>
      <c r="M55" s="123">
        <v>37743.662499999999</v>
      </c>
      <c r="N55" s="123">
        <v>37744.54791666667</v>
      </c>
      <c r="O55" s="123">
        <v>37744.65902777778</v>
      </c>
      <c r="P55" s="9" t="s">
        <v>4478</v>
      </c>
      <c r="Q55" s="239">
        <f t="shared" si="2"/>
        <v>0.88541666667151731</v>
      </c>
      <c r="R55" s="239">
        <f t="shared" si="3"/>
        <v>1.1763888888890506</v>
      </c>
      <c r="S55" s="21">
        <f t="shared" si="4"/>
        <v>5.3125000000291038</v>
      </c>
      <c r="T55" s="6">
        <v>0</v>
      </c>
      <c r="U55" s="71">
        <v>6501.69</v>
      </c>
      <c r="V55" s="19">
        <f>SUM(Q38:Q55)</f>
        <v>10.847916666687524</v>
      </c>
      <c r="W55" s="240">
        <f>((N40-M38) + (N43-N41) + (N48-M44) + (N49-M49) + (N51-M50) + (N55-M52)) /24</f>
        <v>0.79696180555583851</v>
      </c>
      <c r="X55" s="21">
        <f>V55/W55</f>
        <v>13.611589151529889</v>
      </c>
      <c r="Y55" s="47" t="s">
        <v>4479</v>
      </c>
      <c r="AA55" s="51">
        <v>37792</v>
      </c>
      <c r="AB55" s="51">
        <v>37792</v>
      </c>
      <c r="AC55" s="51">
        <v>37792</v>
      </c>
      <c r="AD55" s="2" t="s">
        <v>8</v>
      </c>
      <c r="AE55" s="2" t="s">
        <v>8</v>
      </c>
      <c r="AF55" s="51">
        <v>37792</v>
      </c>
      <c r="AG55" s="51">
        <v>37792</v>
      </c>
      <c r="AH55" s="51">
        <v>37792</v>
      </c>
      <c r="AI55" s="2" t="s">
        <v>8</v>
      </c>
      <c r="AJ55" s="51">
        <v>37792</v>
      </c>
      <c r="AK55" s="2" t="s">
        <v>6754</v>
      </c>
      <c r="AL55" s="2" t="s">
        <v>6754</v>
      </c>
      <c r="AM55" s="51">
        <v>37792</v>
      </c>
    </row>
    <row r="56" spans="1:39">
      <c r="A56" s="2" t="s">
        <v>647</v>
      </c>
      <c r="B56" s="9" t="s">
        <v>6843</v>
      </c>
      <c r="C56" s="2" t="s">
        <v>648</v>
      </c>
      <c r="D56" s="10" t="s">
        <v>649</v>
      </c>
      <c r="E56" s="2" t="s">
        <v>516</v>
      </c>
      <c r="F56" s="2" t="s">
        <v>516</v>
      </c>
      <c r="G56" s="21">
        <v>28</v>
      </c>
      <c r="H56" s="21">
        <v>-142</v>
      </c>
      <c r="I56" s="13">
        <f t="shared" si="5"/>
        <v>7</v>
      </c>
      <c r="J56" s="13">
        <f t="shared" si="1"/>
        <v>2003</v>
      </c>
      <c r="K56" s="2" t="s">
        <v>4475</v>
      </c>
      <c r="L56" s="123">
        <v>37766.90347222222</v>
      </c>
      <c r="M56" s="123">
        <v>37767.039583333331</v>
      </c>
      <c r="N56" s="123">
        <v>37767.21597222222</v>
      </c>
      <c r="O56" s="123">
        <v>37767.489583333336</v>
      </c>
      <c r="P56" s="9" t="s">
        <v>516</v>
      </c>
      <c r="Q56" s="239">
        <f t="shared" si="2"/>
        <v>0.17638888888905058</v>
      </c>
      <c r="R56" s="239">
        <f t="shared" si="3"/>
        <v>0.586111111115315</v>
      </c>
      <c r="S56" s="21">
        <f t="shared" si="4"/>
        <v>1.0583333333343035</v>
      </c>
      <c r="T56" s="6">
        <v>0</v>
      </c>
      <c r="U56" s="21">
        <v>4962</v>
      </c>
      <c r="V56" s="19"/>
      <c r="W56" s="240"/>
      <c r="X56" s="21"/>
      <c r="Y56" s="2" t="s">
        <v>4476</v>
      </c>
      <c r="AA56" s="51">
        <v>37812</v>
      </c>
      <c r="AB56" s="51">
        <v>37812</v>
      </c>
      <c r="AC56" s="51">
        <v>37812</v>
      </c>
      <c r="AD56" s="2" t="s">
        <v>8</v>
      </c>
      <c r="AE56" s="2" t="s">
        <v>8</v>
      </c>
      <c r="AF56" s="51">
        <v>37812</v>
      </c>
      <c r="AG56" s="51">
        <v>37812</v>
      </c>
      <c r="AH56" s="51">
        <v>37812</v>
      </c>
      <c r="AI56" s="2" t="s">
        <v>8</v>
      </c>
      <c r="AJ56" s="2" t="s">
        <v>6754</v>
      </c>
      <c r="AK56" s="2" t="s">
        <v>6754</v>
      </c>
      <c r="AL56" s="2" t="s">
        <v>6754</v>
      </c>
      <c r="AM56" s="51">
        <v>37812</v>
      </c>
    </row>
    <row r="57" spans="1:39">
      <c r="A57" s="2" t="s">
        <v>647</v>
      </c>
      <c r="B57" s="9" t="s">
        <v>6843</v>
      </c>
      <c r="C57" s="2" t="s">
        <v>648</v>
      </c>
      <c r="D57" s="10" t="s">
        <v>649</v>
      </c>
      <c r="E57" s="2" t="s">
        <v>516</v>
      </c>
      <c r="F57" s="2" t="s">
        <v>516</v>
      </c>
      <c r="G57" s="21">
        <v>28</v>
      </c>
      <c r="H57" s="21">
        <v>-142</v>
      </c>
      <c r="I57" s="13">
        <f t="shared" si="5"/>
        <v>7</v>
      </c>
      <c r="J57" s="13">
        <f t="shared" si="1"/>
        <v>2003</v>
      </c>
      <c r="K57" s="2" t="s">
        <v>4473</v>
      </c>
      <c r="L57" s="123">
        <v>37768.334074074075</v>
      </c>
      <c r="M57" s="123">
        <v>37768.454386574071</v>
      </c>
      <c r="N57" s="123">
        <v>37768.664583333331</v>
      </c>
      <c r="O57" s="123">
        <v>37768.836736111109</v>
      </c>
      <c r="P57" s="9" t="s">
        <v>516</v>
      </c>
      <c r="Q57" s="239">
        <f t="shared" si="2"/>
        <v>0.21019675926072523</v>
      </c>
      <c r="R57" s="239">
        <f t="shared" si="3"/>
        <v>0.50266203703358769</v>
      </c>
      <c r="S57" s="21">
        <f t="shared" si="4"/>
        <v>1.2611805555643514</v>
      </c>
      <c r="T57" s="6">
        <v>0</v>
      </c>
      <c r="U57" s="21">
        <v>4962</v>
      </c>
      <c r="V57" s="19"/>
      <c r="W57" s="240"/>
      <c r="X57" s="21"/>
      <c r="Y57" s="2" t="s">
        <v>4474</v>
      </c>
      <c r="AA57" s="51">
        <v>37812</v>
      </c>
      <c r="AB57" s="51">
        <v>37812</v>
      </c>
      <c r="AC57" s="51">
        <v>37812</v>
      </c>
      <c r="AD57" s="2" t="s">
        <v>8</v>
      </c>
      <c r="AE57" s="2" t="s">
        <v>8</v>
      </c>
      <c r="AF57" s="51">
        <v>37812</v>
      </c>
      <c r="AG57" s="51">
        <v>37812</v>
      </c>
      <c r="AH57" s="51">
        <v>37812</v>
      </c>
      <c r="AI57" s="2" t="s">
        <v>8</v>
      </c>
      <c r="AJ57" s="2" t="s">
        <v>6754</v>
      </c>
      <c r="AK57" s="2" t="s">
        <v>6754</v>
      </c>
      <c r="AL57" s="2" t="s">
        <v>6754</v>
      </c>
      <c r="AM57" s="51">
        <v>37812</v>
      </c>
    </row>
    <row r="58" spans="1:39">
      <c r="A58" s="2" t="s">
        <v>647</v>
      </c>
      <c r="B58" s="9" t="s">
        <v>6843</v>
      </c>
      <c r="C58" s="2" t="s">
        <v>648</v>
      </c>
      <c r="D58" s="10" t="s">
        <v>649</v>
      </c>
      <c r="E58" s="2" t="s">
        <v>516</v>
      </c>
      <c r="F58" s="2" t="s">
        <v>516</v>
      </c>
      <c r="G58" s="21">
        <v>28</v>
      </c>
      <c r="H58" s="21">
        <v>-142</v>
      </c>
      <c r="I58" s="13">
        <f t="shared" si="5"/>
        <v>7</v>
      </c>
      <c r="J58" s="13">
        <f t="shared" si="1"/>
        <v>2003</v>
      </c>
      <c r="K58" s="2" t="s">
        <v>4471</v>
      </c>
      <c r="L58" s="123">
        <v>37769.006226851852</v>
      </c>
      <c r="M58" s="123">
        <v>37769.136157407411</v>
      </c>
      <c r="N58" s="123">
        <v>37771.085138888891</v>
      </c>
      <c r="O58" s="123">
        <v>37771.26666666667</v>
      </c>
      <c r="P58" s="9" t="s">
        <v>516</v>
      </c>
      <c r="Q58" s="239">
        <f t="shared" si="2"/>
        <v>1.9489814814805868</v>
      </c>
      <c r="R58" s="239">
        <f t="shared" si="3"/>
        <v>2.2604398148178007</v>
      </c>
      <c r="S58" s="21">
        <f t="shared" si="4"/>
        <v>11.693888888883521</v>
      </c>
      <c r="T58" s="6">
        <v>0</v>
      </c>
      <c r="U58" s="21">
        <v>4966</v>
      </c>
      <c r="V58" s="19"/>
      <c r="W58" s="240"/>
      <c r="X58" s="21"/>
      <c r="Y58" s="2" t="s">
        <v>4472</v>
      </c>
      <c r="AA58" s="51">
        <v>37812</v>
      </c>
      <c r="AB58" s="51">
        <v>37812</v>
      </c>
      <c r="AC58" s="51">
        <v>37812</v>
      </c>
      <c r="AD58" s="2" t="s">
        <v>8</v>
      </c>
      <c r="AE58" s="2" t="s">
        <v>8</v>
      </c>
      <c r="AF58" s="51">
        <v>37812</v>
      </c>
      <c r="AG58" s="51">
        <v>37812</v>
      </c>
      <c r="AH58" s="51">
        <v>37812</v>
      </c>
      <c r="AI58" s="2" t="s">
        <v>8</v>
      </c>
      <c r="AJ58" s="2" t="s">
        <v>6754</v>
      </c>
      <c r="AK58" s="2" t="s">
        <v>6754</v>
      </c>
      <c r="AL58" s="2" t="s">
        <v>6754</v>
      </c>
      <c r="AM58" s="51">
        <v>37812</v>
      </c>
    </row>
    <row r="59" spans="1:39">
      <c r="A59" s="2" t="s">
        <v>647</v>
      </c>
      <c r="B59" s="9" t="s">
        <v>6843</v>
      </c>
      <c r="C59" s="2" t="s">
        <v>648</v>
      </c>
      <c r="D59" s="10" t="s">
        <v>649</v>
      </c>
      <c r="E59" s="2" t="s">
        <v>516</v>
      </c>
      <c r="F59" s="2" t="s">
        <v>516</v>
      </c>
      <c r="G59" s="21">
        <v>28</v>
      </c>
      <c r="H59" s="21">
        <v>-142</v>
      </c>
      <c r="I59" s="13">
        <f t="shared" si="5"/>
        <v>7</v>
      </c>
      <c r="J59" s="13">
        <f t="shared" si="1"/>
        <v>2003</v>
      </c>
      <c r="K59" s="2" t="s">
        <v>4469</v>
      </c>
      <c r="L59" s="123">
        <v>37772.750393518516</v>
      </c>
      <c r="M59" s="123">
        <v>37772.861932870372</v>
      </c>
      <c r="N59" s="123">
        <v>37773.557129629633</v>
      </c>
      <c r="O59" s="123">
        <v>37773.697916666664</v>
      </c>
      <c r="P59" s="9" t="s">
        <v>516</v>
      </c>
      <c r="Q59" s="239">
        <f t="shared" si="2"/>
        <v>0.69519675926130731</v>
      </c>
      <c r="R59" s="239">
        <f t="shared" si="3"/>
        <v>0.94752314814832062</v>
      </c>
      <c r="S59" s="21">
        <f t="shared" si="4"/>
        <v>4.1711805555678438</v>
      </c>
      <c r="T59" s="6">
        <v>0</v>
      </c>
      <c r="U59" s="21">
        <v>4969</v>
      </c>
      <c r="V59" s="19"/>
      <c r="W59" s="240"/>
      <c r="X59" s="21"/>
      <c r="Y59" s="2" t="s">
        <v>4470</v>
      </c>
      <c r="AA59" s="51">
        <v>37812</v>
      </c>
      <c r="AB59" s="51">
        <v>37812</v>
      </c>
      <c r="AC59" s="51">
        <v>37812</v>
      </c>
      <c r="AD59" s="2" t="s">
        <v>8</v>
      </c>
      <c r="AE59" s="2" t="s">
        <v>8</v>
      </c>
      <c r="AF59" s="51">
        <v>37812</v>
      </c>
      <c r="AG59" s="51">
        <v>37812</v>
      </c>
      <c r="AH59" s="51">
        <v>37812</v>
      </c>
      <c r="AI59" s="2" t="s">
        <v>8</v>
      </c>
      <c r="AJ59" s="2" t="s">
        <v>6754</v>
      </c>
      <c r="AK59" s="2" t="s">
        <v>6754</v>
      </c>
      <c r="AL59" s="2" t="s">
        <v>6754</v>
      </c>
      <c r="AM59" s="51">
        <v>37812</v>
      </c>
    </row>
    <row r="60" spans="1:39">
      <c r="A60" s="2" t="s">
        <v>647</v>
      </c>
      <c r="B60" s="9" t="s">
        <v>6843</v>
      </c>
      <c r="C60" s="2" t="s">
        <v>648</v>
      </c>
      <c r="D60" s="10" t="s">
        <v>649</v>
      </c>
      <c r="E60" s="2" t="s">
        <v>516</v>
      </c>
      <c r="F60" s="2" t="s">
        <v>516</v>
      </c>
      <c r="G60" s="21">
        <v>28</v>
      </c>
      <c r="H60" s="21">
        <v>-142</v>
      </c>
      <c r="I60" s="13">
        <f t="shared" si="5"/>
        <v>7</v>
      </c>
      <c r="J60" s="13">
        <f t="shared" si="1"/>
        <v>2003</v>
      </c>
      <c r="K60" s="2" t="s">
        <v>4467</v>
      </c>
      <c r="L60" s="123">
        <v>37773.880462962959</v>
      </c>
      <c r="M60" s="123">
        <v>37773.984189814815</v>
      </c>
      <c r="N60" s="123">
        <v>37774.128831018519</v>
      </c>
      <c r="O60" s="123">
        <v>37774.256249999999</v>
      </c>
      <c r="P60" s="9" t="s">
        <v>516</v>
      </c>
      <c r="Q60" s="239">
        <f t="shared" si="2"/>
        <v>0.14464120370394085</v>
      </c>
      <c r="R60" s="239">
        <f t="shared" si="3"/>
        <v>0.37578703703911742</v>
      </c>
      <c r="S60" s="21">
        <f t="shared" si="4"/>
        <v>0.86784722222364508</v>
      </c>
      <c r="T60" s="6">
        <v>0</v>
      </c>
      <c r="U60" s="21">
        <v>4963</v>
      </c>
      <c r="V60" s="19"/>
      <c r="W60" s="240"/>
      <c r="X60" s="21"/>
      <c r="Y60" s="2" t="s">
        <v>4468</v>
      </c>
      <c r="AA60" s="51">
        <v>37812</v>
      </c>
      <c r="AB60" s="51">
        <v>37812</v>
      </c>
      <c r="AC60" s="51">
        <v>37812</v>
      </c>
      <c r="AD60" s="2" t="s">
        <v>8</v>
      </c>
      <c r="AE60" s="2" t="s">
        <v>8</v>
      </c>
      <c r="AF60" s="51">
        <v>37812</v>
      </c>
      <c r="AG60" s="51">
        <v>37812</v>
      </c>
      <c r="AH60" s="51">
        <v>37812</v>
      </c>
      <c r="AI60" s="2" t="s">
        <v>8</v>
      </c>
      <c r="AJ60" s="2" t="s">
        <v>6754</v>
      </c>
      <c r="AK60" s="2" t="s">
        <v>6754</v>
      </c>
      <c r="AL60" s="2" t="s">
        <v>6754</v>
      </c>
      <c r="AM60" s="51">
        <v>37812</v>
      </c>
    </row>
    <row r="61" spans="1:39">
      <c r="A61" s="2" t="s">
        <v>647</v>
      </c>
      <c r="B61" s="9" t="s">
        <v>6843</v>
      </c>
      <c r="C61" s="2" t="s">
        <v>648</v>
      </c>
      <c r="D61" s="10" t="s">
        <v>649</v>
      </c>
      <c r="E61" s="2" t="s">
        <v>516</v>
      </c>
      <c r="F61" s="2" t="s">
        <v>516</v>
      </c>
      <c r="G61" s="21">
        <v>28</v>
      </c>
      <c r="H61" s="21">
        <v>-142</v>
      </c>
      <c r="I61" s="13">
        <f t="shared" si="5"/>
        <v>7</v>
      </c>
      <c r="J61" s="13">
        <f t="shared" si="1"/>
        <v>2003</v>
      </c>
      <c r="K61" s="2" t="s">
        <v>4464</v>
      </c>
      <c r="L61" s="123">
        <v>37774.64947916667</v>
      </c>
      <c r="M61" s="123">
        <v>37774.755555555559</v>
      </c>
      <c r="N61" s="123">
        <v>37774.860486111109</v>
      </c>
      <c r="O61" s="123">
        <v>37774.968206018515</v>
      </c>
      <c r="P61" s="9" t="s">
        <v>4465</v>
      </c>
      <c r="Q61" s="239">
        <f t="shared" si="2"/>
        <v>0.10493055554979946</v>
      </c>
      <c r="R61" s="239">
        <f t="shared" si="3"/>
        <v>0.3187268518449855</v>
      </c>
      <c r="S61" s="21">
        <f t="shared" si="4"/>
        <v>0.62958333329879679</v>
      </c>
      <c r="T61" s="6">
        <v>0</v>
      </c>
      <c r="U61" s="21">
        <v>4969</v>
      </c>
      <c r="V61" s="19">
        <f>SUM(Q56:Q61)</f>
        <v>3.2803356481454102</v>
      </c>
      <c r="W61" s="240">
        <f>(N61-M56)/24</f>
        <v>0.32587094907406328</v>
      </c>
      <c r="X61" s="21">
        <f>V61/W61</f>
        <v>10.066364177188014</v>
      </c>
      <c r="Y61" s="2" t="s">
        <v>4466</v>
      </c>
      <c r="AA61" s="51">
        <v>37812</v>
      </c>
      <c r="AB61" s="51">
        <v>37812</v>
      </c>
      <c r="AC61" s="51">
        <v>37812</v>
      </c>
      <c r="AD61" s="2" t="s">
        <v>8</v>
      </c>
      <c r="AE61" s="2" t="s">
        <v>8</v>
      </c>
      <c r="AF61" s="51">
        <v>37812</v>
      </c>
      <c r="AG61" s="51">
        <v>37812</v>
      </c>
      <c r="AH61" s="51">
        <v>37812</v>
      </c>
      <c r="AI61" s="2" t="s">
        <v>8</v>
      </c>
      <c r="AJ61" s="2" t="s">
        <v>6754</v>
      </c>
      <c r="AK61" s="2" t="s">
        <v>6754</v>
      </c>
      <c r="AL61" s="2" t="s">
        <v>6754</v>
      </c>
      <c r="AM61" s="51">
        <v>37812</v>
      </c>
    </row>
    <row r="62" spans="1:39">
      <c r="A62" s="2" t="s">
        <v>650</v>
      </c>
      <c r="B62" s="9" t="s">
        <v>6843</v>
      </c>
      <c r="C62" s="2" t="s">
        <v>651</v>
      </c>
      <c r="D62" s="2" t="s">
        <v>652</v>
      </c>
      <c r="E62" s="9" t="s">
        <v>6126</v>
      </c>
      <c r="F62" s="9" t="s">
        <v>6126</v>
      </c>
      <c r="G62" s="21">
        <v>47.95</v>
      </c>
      <c r="H62" s="21">
        <v>-129.08000000000001</v>
      </c>
      <c r="I62" s="13">
        <f t="shared" si="5"/>
        <v>9</v>
      </c>
      <c r="J62" s="13">
        <f t="shared" si="1"/>
        <v>2003</v>
      </c>
      <c r="K62" s="2" t="s">
        <v>4463</v>
      </c>
      <c r="L62" s="123">
        <v>37792.379166666666</v>
      </c>
      <c r="M62" s="123">
        <v>37792.433333333334</v>
      </c>
      <c r="N62" s="123">
        <v>37793.159722222219</v>
      </c>
      <c r="O62" s="123">
        <v>37793.237500000003</v>
      </c>
      <c r="P62" s="44" t="s">
        <v>4252</v>
      </c>
      <c r="Q62" s="239">
        <f t="shared" si="2"/>
        <v>0.726388888884685</v>
      </c>
      <c r="R62" s="239">
        <f t="shared" si="3"/>
        <v>0.85833333333721384</v>
      </c>
      <c r="S62" s="21">
        <f t="shared" si="4"/>
        <v>4.35833333330811</v>
      </c>
      <c r="T62" s="6">
        <v>0</v>
      </c>
      <c r="U62" s="21"/>
      <c r="V62" s="19"/>
      <c r="W62" s="240"/>
      <c r="X62" s="21"/>
      <c r="Y62" s="2" t="s">
        <v>6844</v>
      </c>
      <c r="AA62" s="51">
        <v>37837</v>
      </c>
      <c r="AB62" s="51">
        <v>37837</v>
      </c>
      <c r="AC62" s="51">
        <v>37837</v>
      </c>
      <c r="AD62" s="2" t="s">
        <v>8</v>
      </c>
      <c r="AE62" s="2" t="s">
        <v>8</v>
      </c>
      <c r="AF62" s="51">
        <v>37837</v>
      </c>
      <c r="AG62" s="51">
        <v>37837</v>
      </c>
      <c r="AH62" s="51">
        <v>37837</v>
      </c>
      <c r="AI62" s="51">
        <v>37837</v>
      </c>
      <c r="AJ62" s="51">
        <v>37837</v>
      </c>
      <c r="AK62" s="2" t="s">
        <v>6754</v>
      </c>
      <c r="AL62" s="2" t="s">
        <v>6754</v>
      </c>
      <c r="AM62" s="51">
        <v>37837</v>
      </c>
    </row>
    <row r="63" spans="1:39">
      <c r="A63" s="2" t="s">
        <v>650</v>
      </c>
      <c r="B63" s="9" t="s">
        <v>6843</v>
      </c>
      <c r="C63" s="2" t="s">
        <v>651</v>
      </c>
      <c r="D63" s="2" t="s">
        <v>652</v>
      </c>
      <c r="E63" s="9" t="s">
        <v>6126</v>
      </c>
      <c r="F63" s="9" t="s">
        <v>6126</v>
      </c>
      <c r="G63" s="21">
        <v>47.95</v>
      </c>
      <c r="H63" s="21">
        <v>-129.08000000000001</v>
      </c>
      <c r="I63" s="13">
        <f t="shared" si="5"/>
        <v>9</v>
      </c>
      <c r="J63" s="13">
        <f t="shared" si="1"/>
        <v>2003</v>
      </c>
      <c r="K63" s="2" t="s">
        <v>4462</v>
      </c>
      <c r="L63" s="123">
        <v>37793.504861111112</v>
      </c>
      <c r="M63" s="123">
        <v>37793.581250000003</v>
      </c>
      <c r="N63" s="123">
        <v>37794.649305555555</v>
      </c>
      <c r="O63" s="123">
        <v>37794.727777777778</v>
      </c>
      <c r="P63" s="44" t="s">
        <v>4449</v>
      </c>
      <c r="Q63" s="239">
        <f t="shared" si="2"/>
        <v>1.0680555555518367</v>
      </c>
      <c r="R63" s="239">
        <f t="shared" si="3"/>
        <v>1.2229166666656965</v>
      </c>
      <c r="S63" s="21">
        <f t="shared" si="4"/>
        <v>6.4083333333110204</v>
      </c>
      <c r="T63" s="6">
        <v>0</v>
      </c>
      <c r="U63" s="21"/>
      <c r="V63" s="19"/>
      <c r="W63" s="240"/>
      <c r="X63" s="21"/>
      <c r="Y63" s="2" t="s">
        <v>6844</v>
      </c>
      <c r="AA63" s="51">
        <v>37837</v>
      </c>
      <c r="AB63" s="51">
        <v>37837</v>
      </c>
      <c r="AC63" s="51">
        <v>37837</v>
      </c>
      <c r="AD63" s="2" t="s">
        <v>8</v>
      </c>
      <c r="AE63" s="2" t="s">
        <v>8</v>
      </c>
      <c r="AF63" s="51">
        <v>37837</v>
      </c>
      <c r="AG63" s="51">
        <v>37837</v>
      </c>
      <c r="AH63" s="51">
        <v>37837</v>
      </c>
      <c r="AI63" s="51">
        <v>37837</v>
      </c>
      <c r="AJ63" s="51">
        <v>37837</v>
      </c>
      <c r="AK63" s="2" t="s">
        <v>6754</v>
      </c>
      <c r="AL63" s="2" t="s">
        <v>6754</v>
      </c>
      <c r="AM63" s="51">
        <v>37837</v>
      </c>
    </row>
    <row r="64" spans="1:39">
      <c r="A64" s="2" t="s">
        <v>650</v>
      </c>
      <c r="B64" s="9" t="s">
        <v>6843</v>
      </c>
      <c r="C64" s="2" t="s">
        <v>651</v>
      </c>
      <c r="D64" s="2" t="s">
        <v>652</v>
      </c>
      <c r="E64" s="9" t="s">
        <v>6126</v>
      </c>
      <c r="F64" s="9" t="s">
        <v>6126</v>
      </c>
      <c r="G64" s="21">
        <v>47.95</v>
      </c>
      <c r="H64" s="21">
        <v>-129.08000000000001</v>
      </c>
      <c r="I64" s="13">
        <f t="shared" si="5"/>
        <v>9</v>
      </c>
      <c r="J64" s="13">
        <f t="shared" si="1"/>
        <v>2003</v>
      </c>
      <c r="K64" s="2" t="s">
        <v>4460</v>
      </c>
      <c r="L64" s="123">
        <v>37795.053472222222</v>
      </c>
      <c r="M64" s="123">
        <v>37795.113888888889</v>
      </c>
      <c r="N64" s="123">
        <v>37796.086805555555</v>
      </c>
      <c r="O64" s="123">
        <v>37796.14166666667</v>
      </c>
      <c r="P64" s="44" t="s">
        <v>4461</v>
      </c>
      <c r="Q64" s="239">
        <f t="shared" si="2"/>
        <v>0.97291666666569654</v>
      </c>
      <c r="R64" s="239">
        <f t="shared" si="3"/>
        <v>1.0881944444481633</v>
      </c>
      <c r="S64" s="21">
        <f t="shared" si="4"/>
        <v>5.8374999999941792</v>
      </c>
      <c r="T64" s="6">
        <v>0</v>
      </c>
      <c r="U64" s="21"/>
      <c r="V64" s="19"/>
      <c r="W64" s="240"/>
      <c r="X64" s="21"/>
      <c r="Y64" s="2" t="s">
        <v>6844</v>
      </c>
      <c r="AA64" s="51">
        <v>37837</v>
      </c>
      <c r="AB64" s="51">
        <v>37837</v>
      </c>
      <c r="AC64" s="51">
        <v>37837</v>
      </c>
      <c r="AD64" s="2" t="s">
        <v>8</v>
      </c>
      <c r="AE64" s="2" t="s">
        <v>8</v>
      </c>
      <c r="AF64" s="51">
        <v>37837</v>
      </c>
      <c r="AG64" s="51">
        <v>37837</v>
      </c>
      <c r="AH64" s="51">
        <v>37837</v>
      </c>
      <c r="AI64" s="51">
        <v>37837</v>
      </c>
      <c r="AJ64" s="51">
        <v>37837</v>
      </c>
      <c r="AK64" s="2" t="s">
        <v>6754</v>
      </c>
      <c r="AL64" s="2" t="s">
        <v>6754</v>
      </c>
      <c r="AM64" s="51">
        <v>37837</v>
      </c>
    </row>
    <row r="65" spans="1:39">
      <c r="A65" s="2" t="s">
        <v>650</v>
      </c>
      <c r="B65" s="9" t="s">
        <v>6843</v>
      </c>
      <c r="C65" s="2" t="s">
        <v>651</v>
      </c>
      <c r="D65" s="2" t="s">
        <v>652</v>
      </c>
      <c r="E65" s="9" t="s">
        <v>6126</v>
      </c>
      <c r="F65" s="9" t="s">
        <v>6126</v>
      </c>
      <c r="G65" s="21">
        <v>47.95</v>
      </c>
      <c r="H65" s="21">
        <v>-129.08000000000001</v>
      </c>
      <c r="I65" s="13">
        <f t="shared" si="5"/>
        <v>9</v>
      </c>
      <c r="J65" s="13">
        <f t="shared" si="1"/>
        <v>2003</v>
      </c>
      <c r="K65" s="2" t="s">
        <v>4458</v>
      </c>
      <c r="L65" s="123">
        <v>37796.465277777781</v>
      </c>
      <c r="M65" s="123">
        <v>37796.541666666664</v>
      </c>
      <c r="N65" s="123">
        <v>37796.870833333334</v>
      </c>
      <c r="O65" s="123">
        <v>37796.927083333336</v>
      </c>
      <c r="P65" s="44" t="s">
        <v>4252</v>
      </c>
      <c r="Q65" s="239">
        <f t="shared" si="2"/>
        <v>0.32916666667006211</v>
      </c>
      <c r="R65" s="239">
        <f t="shared" si="3"/>
        <v>0.46180555555474712</v>
      </c>
      <c r="S65" s="21">
        <f t="shared" si="4"/>
        <v>1.9750000000203727</v>
      </c>
      <c r="T65" s="6">
        <v>0</v>
      </c>
      <c r="U65" s="21"/>
      <c r="V65" s="19"/>
      <c r="W65" s="240"/>
      <c r="X65" s="21"/>
      <c r="Y65" s="2" t="s">
        <v>6844</v>
      </c>
      <c r="AA65" s="51">
        <v>37837</v>
      </c>
      <c r="AB65" s="51">
        <v>37837</v>
      </c>
      <c r="AC65" s="51">
        <v>37837</v>
      </c>
      <c r="AD65" s="2" t="s">
        <v>8</v>
      </c>
      <c r="AE65" s="2" t="s">
        <v>8</v>
      </c>
      <c r="AF65" s="51">
        <v>37837</v>
      </c>
      <c r="AG65" s="51">
        <v>37837</v>
      </c>
      <c r="AH65" s="51">
        <v>37837</v>
      </c>
      <c r="AI65" s="51">
        <v>37837</v>
      </c>
      <c r="AJ65" s="51">
        <v>37837</v>
      </c>
      <c r="AK65" s="2" t="s">
        <v>6754</v>
      </c>
      <c r="AL65" s="2" t="s">
        <v>6754</v>
      </c>
      <c r="AM65" s="51">
        <v>37837</v>
      </c>
    </row>
    <row r="66" spans="1:39">
      <c r="A66" s="2" t="s">
        <v>650</v>
      </c>
      <c r="B66" s="9" t="s">
        <v>6843</v>
      </c>
      <c r="C66" s="2" t="s">
        <v>651</v>
      </c>
      <c r="D66" s="2" t="s">
        <v>652</v>
      </c>
      <c r="E66" s="9" t="s">
        <v>6126</v>
      </c>
      <c r="F66" s="9" t="s">
        <v>6126</v>
      </c>
      <c r="G66" s="21">
        <v>47.95</v>
      </c>
      <c r="H66" s="21">
        <v>-129.08000000000001</v>
      </c>
      <c r="I66" s="13">
        <f t="shared" si="5"/>
        <v>9</v>
      </c>
      <c r="J66" s="13">
        <f t="shared" si="1"/>
        <v>2003</v>
      </c>
      <c r="K66" s="2" t="s">
        <v>4456</v>
      </c>
      <c r="L66" s="123">
        <v>37798.04791666667</v>
      </c>
      <c r="M66" s="123">
        <v>37798.100694444445</v>
      </c>
      <c r="N66" s="123">
        <v>37798.181944444441</v>
      </c>
      <c r="O66" s="123">
        <v>37798.240972222222</v>
      </c>
      <c r="P66" s="44" t="s">
        <v>4457</v>
      </c>
      <c r="Q66" s="239">
        <f t="shared" si="2"/>
        <v>8.1249999995634425E-2</v>
      </c>
      <c r="R66" s="239">
        <f t="shared" si="3"/>
        <v>0.19305555555183673</v>
      </c>
      <c r="S66" s="21">
        <f t="shared" si="4"/>
        <v>0.48749999997380655</v>
      </c>
      <c r="T66" s="6">
        <v>0</v>
      </c>
      <c r="U66" s="21"/>
      <c r="V66" s="19"/>
      <c r="W66" s="240"/>
      <c r="X66" s="21"/>
      <c r="Y66" s="47" t="s">
        <v>4453</v>
      </c>
      <c r="AA66" s="51">
        <v>37837</v>
      </c>
      <c r="AB66" s="51">
        <v>37837</v>
      </c>
      <c r="AC66" s="51">
        <v>37837</v>
      </c>
      <c r="AD66" s="2" t="s">
        <v>8</v>
      </c>
      <c r="AE66" s="2" t="s">
        <v>8</v>
      </c>
      <c r="AF66" s="47" t="s">
        <v>6754</v>
      </c>
      <c r="AG66" s="51">
        <v>37837</v>
      </c>
      <c r="AH66" s="51">
        <v>37837</v>
      </c>
      <c r="AI66" s="51">
        <v>37837</v>
      </c>
      <c r="AJ66" s="51">
        <v>37837</v>
      </c>
      <c r="AK66" s="2" t="s">
        <v>6754</v>
      </c>
      <c r="AL66" s="2" t="s">
        <v>6754</v>
      </c>
      <c r="AM66" s="51">
        <v>37837</v>
      </c>
    </row>
    <row r="67" spans="1:39">
      <c r="A67" s="2" t="s">
        <v>650</v>
      </c>
      <c r="B67" s="9" t="s">
        <v>6843</v>
      </c>
      <c r="C67" s="2" t="s">
        <v>651</v>
      </c>
      <c r="D67" s="2" t="s">
        <v>652</v>
      </c>
      <c r="E67" s="9" t="s">
        <v>6126</v>
      </c>
      <c r="F67" s="9" t="s">
        <v>6126</v>
      </c>
      <c r="G67" s="21">
        <v>47.95</v>
      </c>
      <c r="H67" s="21">
        <v>-129.08000000000001</v>
      </c>
      <c r="I67" s="13">
        <f t="shared" si="5"/>
        <v>9</v>
      </c>
      <c r="J67" s="13">
        <f t="shared" si="1"/>
        <v>2003</v>
      </c>
      <c r="K67" s="2" t="s">
        <v>4454</v>
      </c>
      <c r="L67" s="123">
        <v>37798.631249999999</v>
      </c>
      <c r="M67" s="123">
        <v>37798.699999999997</v>
      </c>
      <c r="N67" s="123">
        <v>37798.732638888891</v>
      </c>
      <c r="O67" s="123">
        <v>37798.802777777775</v>
      </c>
      <c r="P67" s="44" t="s">
        <v>4455</v>
      </c>
      <c r="Q67" s="239">
        <f t="shared" si="2"/>
        <v>3.2638888893416151E-2</v>
      </c>
      <c r="R67" s="239">
        <f t="shared" si="3"/>
        <v>0.17152777777664596</v>
      </c>
      <c r="S67" s="21">
        <f t="shared" si="4"/>
        <v>0.19583333336049691</v>
      </c>
      <c r="T67" s="6">
        <v>0</v>
      </c>
      <c r="U67" s="21"/>
      <c r="V67" s="19"/>
      <c r="W67" s="240"/>
      <c r="X67" s="21"/>
      <c r="Y67" s="47" t="s">
        <v>4453</v>
      </c>
      <c r="AA67" s="51">
        <v>37837</v>
      </c>
      <c r="AB67" s="51">
        <v>37837</v>
      </c>
      <c r="AC67" s="51">
        <v>37837</v>
      </c>
      <c r="AD67" s="2" t="s">
        <v>8</v>
      </c>
      <c r="AE67" s="2" t="s">
        <v>8</v>
      </c>
      <c r="AF67" s="47" t="s">
        <v>6754</v>
      </c>
      <c r="AG67" s="51">
        <v>37837</v>
      </c>
      <c r="AH67" s="51">
        <v>37837</v>
      </c>
      <c r="AI67" s="51">
        <v>37837</v>
      </c>
      <c r="AJ67" s="51">
        <v>37837</v>
      </c>
      <c r="AK67" s="2" t="s">
        <v>6754</v>
      </c>
      <c r="AL67" s="2" t="s">
        <v>6754</v>
      </c>
      <c r="AM67" s="51">
        <v>37837</v>
      </c>
    </row>
    <row r="68" spans="1:39">
      <c r="A68" s="2" t="s">
        <v>650</v>
      </c>
      <c r="B68" s="9" t="s">
        <v>6843</v>
      </c>
      <c r="C68" s="2" t="s">
        <v>651</v>
      </c>
      <c r="D68" s="2" t="s">
        <v>652</v>
      </c>
      <c r="E68" s="9" t="s">
        <v>6126</v>
      </c>
      <c r="F68" s="9" t="s">
        <v>6126</v>
      </c>
      <c r="G68" s="21">
        <v>47.95</v>
      </c>
      <c r="H68" s="21">
        <v>-129.08000000000001</v>
      </c>
      <c r="I68" s="13">
        <f t="shared" si="5"/>
        <v>9</v>
      </c>
      <c r="J68" s="13">
        <f t="shared" si="1"/>
        <v>2003</v>
      </c>
      <c r="K68" s="2" t="s">
        <v>4451</v>
      </c>
      <c r="L68" s="123">
        <v>37799.045138888891</v>
      </c>
      <c r="M68" s="123">
        <v>37799.104166666664</v>
      </c>
      <c r="N68" s="123">
        <v>37799.617361111108</v>
      </c>
      <c r="O68" s="123">
        <v>37799.675694444442</v>
      </c>
      <c r="P68" s="44" t="s">
        <v>4452</v>
      </c>
      <c r="Q68" s="239">
        <f t="shared" si="2"/>
        <v>0.51319444444379769</v>
      </c>
      <c r="R68" s="239">
        <f t="shared" si="3"/>
        <v>0.63055555555183673</v>
      </c>
      <c r="S68" s="21">
        <f t="shared" si="4"/>
        <v>3.0791666666627862</v>
      </c>
      <c r="T68" s="6">
        <v>0</v>
      </c>
      <c r="U68" s="21"/>
      <c r="V68" s="19"/>
      <c r="W68" s="240"/>
      <c r="X68" s="21"/>
      <c r="Y68" s="47" t="s">
        <v>4453</v>
      </c>
      <c r="AA68" s="51">
        <v>37837</v>
      </c>
      <c r="AB68" s="51">
        <v>37837</v>
      </c>
      <c r="AC68" s="51">
        <v>37837</v>
      </c>
      <c r="AD68" s="2" t="s">
        <v>8</v>
      </c>
      <c r="AE68" s="2" t="s">
        <v>8</v>
      </c>
      <c r="AF68" s="47" t="s">
        <v>6754</v>
      </c>
      <c r="AG68" s="51">
        <v>37837</v>
      </c>
      <c r="AH68" s="51">
        <v>37837</v>
      </c>
      <c r="AI68" s="51">
        <v>37837</v>
      </c>
      <c r="AJ68" s="51">
        <v>37837</v>
      </c>
      <c r="AK68" s="2" t="s">
        <v>6754</v>
      </c>
      <c r="AL68" s="2" t="s">
        <v>6754</v>
      </c>
      <c r="AM68" s="51">
        <v>37837</v>
      </c>
    </row>
    <row r="69" spans="1:39">
      <c r="A69" s="2" t="s">
        <v>650</v>
      </c>
      <c r="B69" s="9" t="s">
        <v>6843</v>
      </c>
      <c r="C69" s="2" t="s">
        <v>651</v>
      </c>
      <c r="D69" s="2" t="s">
        <v>652</v>
      </c>
      <c r="E69" s="9" t="s">
        <v>6126</v>
      </c>
      <c r="F69" s="9" t="s">
        <v>6126</v>
      </c>
      <c r="G69" s="21">
        <v>47.95</v>
      </c>
      <c r="H69" s="21">
        <v>-129.08000000000001</v>
      </c>
      <c r="I69" s="13">
        <f t="shared" si="5"/>
        <v>9</v>
      </c>
      <c r="J69" s="13">
        <f t="shared" si="1"/>
        <v>2003</v>
      </c>
      <c r="K69" s="2" t="s">
        <v>4450</v>
      </c>
      <c r="L69" s="123">
        <v>37799.838194444441</v>
      </c>
      <c r="M69" s="123">
        <v>37799.897916666669</v>
      </c>
      <c r="N69" s="123">
        <v>37799.95208333333</v>
      </c>
      <c r="O69" s="123">
        <v>37800.036111111112</v>
      </c>
      <c r="P69" s="44" t="s">
        <v>4443</v>
      </c>
      <c r="Q69" s="239">
        <f t="shared" si="2"/>
        <v>5.4166666661330964E-2</v>
      </c>
      <c r="R69" s="239">
        <f t="shared" si="3"/>
        <v>0.19791666667151731</v>
      </c>
      <c r="S69" s="21">
        <f t="shared" si="4"/>
        <v>0.32499999996798579</v>
      </c>
      <c r="T69" s="6">
        <v>0</v>
      </c>
      <c r="U69" s="21"/>
      <c r="V69" s="19"/>
      <c r="W69" s="240"/>
      <c r="X69" s="21"/>
      <c r="Y69" s="47" t="s">
        <v>4444</v>
      </c>
      <c r="AA69" s="51">
        <v>37837</v>
      </c>
      <c r="AB69" s="51">
        <v>37837</v>
      </c>
      <c r="AC69" s="51">
        <v>37837</v>
      </c>
      <c r="AD69" s="2" t="s">
        <v>8</v>
      </c>
      <c r="AE69" s="2" t="s">
        <v>8</v>
      </c>
      <c r="AF69" s="51">
        <v>37837</v>
      </c>
      <c r="AG69" s="51">
        <v>37837</v>
      </c>
      <c r="AH69" s="51">
        <v>37837</v>
      </c>
      <c r="AI69" s="51">
        <v>37837</v>
      </c>
      <c r="AJ69" s="51">
        <v>37837</v>
      </c>
      <c r="AK69" s="2" t="s">
        <v>6754</v>
      </c>
      <c r="AL69" s="2" t="s">
        <v>6754</v>
      </c>
      <c r="AM69" s="51">
        <v>37837</v>
      </c>
    </row>
    <row r="70" spans="1:39">
      <c r="A70" s="2" t="s">
        <v>650</v>
      </c>
      <c r="B70" s="9" t="s">
        <v>6843</v>
      </c>
      <c r="C70" s="2" t="s">
        <v>651</v>
      </c>
      <c r="D70" s="2" t="s">
        <v>652</v>
      </c>
      <c r="E70" s="9" t="s">
        <v>6126</v>
      </c>
      <c r="F70" s="9" t="s">
        <v>6126</v>
      </c>
      <c r="G70" s="21">
        <v>47.95</v>
      </c>
      <c r="H70" s="21">
        <v>-129.08000000000001</v>
      </c>
      <c r="I70" s="13">
        <f t="shared" si="5"/>
        <v>9</v>
      </c>
      <c r="J70" s="13">
        <f t="shared" si="1"/>
        <v>2003</v>
      </c>
      <c r="K70" s="2" t="s">
        <v>4448</v>
      </c>
      <c r="L70" s="123">
        <v>37800.29583333333</v>
      </c>
      <c r="M70" s="123">
        <v>37800.345138888886</v>
      </c>
      <c r="N70" s="123">
        <v>37801.031944444447</v>
      </c>
      <c r="O70" s="123">
        <v>37801.10833333333</v>
      </c>
      <c r="P70" s="44" t="s">
        <v>4449</v>
      </c>
      <c r="Q70" s="239">
        <f t="shared" si="2"/>
        <v>0.68680555556056788</v>
      </c>
      <c r="R70" s="239">
        <f t="shared" si="3"/>
        <v>0.8125</v>
      </c>
      <c r="S70" s="21">
        <f t="shared" si="4"/>
        <v>4.1208333333634073</v>
      </c>
      <c r="T70" s="6">
        <v>0</v>
      </c>
      <c r="U70" s="21"/>
      <c r="V70" s="19"/>
      <c r="W70" s="240"/>
      <c r="X70" s="21"/>
      <c r="Y70" s="47" t="s">
        <v>4444</v>
      </c>
      <c r="AA70" s="51">
        <v>37837</v>
      </c>
      <c r="AB70" s="51">
        <v>37837</v>
      </c>
      <c r="AC70" s="51">
        <v>37837</v>
      </c>
      <c r="AD70" s="2" t="s">
        <v>8</v>
      </c>
      <c r="AE70" s="2" t="s">
        <v>8</v>
      </c>
      <c r="AF70" s="51">
        <v>37837</v>
      </c>
      <c r="AG70" s="51">
        <v>37837</v>
      </c>
      <c r="AH70" s="51">
        <v>37837</v>
      </c>
      <c r="AI70" s="51">
        <v>37837</v>
      </c>
      <c r="AJ70" s="51">
        <v>37837</v>
      </c>
      <c r="AK70" s="2" t="s">
        <v>6754</v>
      </c>
      <c r="AL70" s="2" t="s">
        <v>6754</v>
      </c>
      <c r="AM70" s="51">
        <v>37837</v>
      </c>
    </row>
    <row r="71" spans="1:39">
      <c r="A71" s="2" t="s">
        <v>650</v>
      </c>
      <c r="B71" s="9" t="s">
        <v>6843</v>
      </c>
      <c r="C71" s="2" t="s">
        <v>651</v>
      </c>
      <c r="D71" s="2" t="s">
        <v>652</v>
      </c>
      <c r="E71" s="9" t="s">
        <v>6126</v>
      </c>
      <c r="F71" s="9" t="s">
        <v>6126</v>
      </c>
      <c r="G71" s="21">
        <v>47.95</v>
      </c>
      <c r="H71" s="21">
        <v>-129.08000000000001</v>
      </c>
      <c r="I71" s="13">
        <f t="shared" si="5"/>
        <v>9</v>
      </c>
      <c r="J71" s="13">
        <f t="shared" si="1"/>
        <v>2003</v>
      </c>
      <c r="K71" s="2" t="s">
        <v>4445</v>
      </c>
      <c r="L71" s="123">
        <v>37801.298611111109</v>
      </c>
      <c r="M71" s="123">
        <v>37801.349305555559</v>
      </c>
      <c r="N71" s="123">
        <v>37802.291666666664</v>
      </c>
      <c r="O71" s="123">
        <v>37802.352777777778</v>
      </c>
      <c r="P71" s="44" t="s">
        <v>4446</v>
      </c>
      <c r="Q71" s="239">
        <f t="shared" si="2"/>
        <v>0.94236111110512866</v>
      </c>
      <c r="R71" s="239">
        <f t="shared" si="3"/>
        <v>1.0541666666686069</v>
      </c>
      <c r="S71" s="21">
        <f t="shared" si="4"/>
        <v>5.6541666666307719</v>
      </c>
      <c r="T71" s="6">
        <v>0</v>
      </c>
      <c r="U71" s="21"/>
      <c r="V71" s="19"/>
      <c r="W71" s="240"/>
      <c r="X71" s="21"/>
      <c r="Y71" s="2" t="s">
        <v>6845</v>
      </c>
      <c r="AA71" s="51">
        <v>37837</v>
      </c>
      <c r="AB71" s="51">
        <v>37837</v>
      </c>
      <c r="AC71" s="51">
        <v>37837</v>
      </c>
      <c r="AD71" s="2" t="s">
        <v>8</v>
      </c>
      <c r="AE71" s="2" t="s">
        <v>8</v>
      </c>
      <c r="AF71" s="51">
        <v>37837</v>
      </c>
      <c r="AG71" s="51">
        <v>37837</v>
      </c>
      <c r="AH71" s="51">
        <v>37837</v>
      </c>
      <c r="AI71" s="51">
        <v>37837</v>
      </c>
      <c r="AJ71" s="51">
        <v>37837</v>
      </c>
      <c r="AK71" s="2" t="s">
        <v>6754</v>
      </c>
      <c r="AL71" s="72">
        <v>37837</v>
      </c>
      <c r="AM71" s="51">
        <v>37837</v>
      </c>
    </row>
    <row r="72" spans="1:39">
      <c r="A72" s="2" t="s">
        <v>650</v>
      </c>
      <c r="B72" s="9" t="s">
        <v>6843</v>
      </c>
      <c r="C72" s="2" t="s">
        <v>651</v>
      </c>
      <c r="D72" s="2" t="s">
        <v>652</v>
      </c>
      <c r="E72" s="9" t="s">
        <v>6126</v>
      </c>
      <c r="F72" s="9" t="s">
        <v>6126</v>
      </c>
      <c r="G72" s="21">
        <v>47.95</v>
      </c>
      <c r="H72" s="21">
        <v>-129.08000000000001</v>
      </c>
      <c r="I72" s="13">
        <f t="shared" si="5"/>
        <v>9</v>
      </c>
      <c r="J72" s="13">
        <f t="shared" si="1"/>
        <v>2003</v>
      </c>
      <c r="K72" s="2" t="s">
        <v>4442</v>
      </c>
      <c r="L72" s="123">
        <v>37802.800694444442</v>
      </c>
      <c r="M72" s="123">
        <v>37802.854166666664</v>
      </c>
      <c r="N72" s="123">
        <v>37802.87222222222</v>
      </c>
      <c r="O72" s="123">
        <v>37802.943749999999</v>
      </c>
      <c r="P72" s="44" t="s">
        <v>4443</v>
      </c>
      <c r="Q72" s="239">
        <f t="shared" si="2"/>
        <v>1.8055555556202307E-2</v>
      </c>
      <c r="R72" s="239">
        <f t="shared" si="3"/>
        <v>0.14305555555620231</v>
      </c>
      <c r="S72" s="21">
        <f t="shared" si="4"/>
        <v>0.10833333333721384</v>
      </c>
      <c r="T72" s="6">
        <v>0</v>
      </c>
      <c r="U72" s="21"/>
      <c r="V72" s="19">
        <f>SUM(Q62:Q72)</f>
        <v>5.4249999999883585</v>
      </c>
      <c r="W72" s="240">
        <f>(N72-M62)/24</f>
        <v>0.43495370370358916</v>
      </c>
      <c r="X72" s="21">
        <f>V72/W72</f>
        <v>12.472591804127664</v>
      </c>
      <c r="Y72" s="47" t="s">
        <v>4444</v>
      </c>
      <c r="AA72" s="51">
        <v>37837</v>
      </c>
      <c r="AB72" s="51">
        <v>37837</v>
      </c>
      <c r="AC72" s="51">
        <v>37837</v>
      </c>
      <c r="AD72" s="2" t="s">
        <v>8</v>
      </c>
      <c r="AE72" s="2" t="s">
        <v>8</v>
      </c>
      <c r="AF72" s="51">
        <v>37837</v>
      </c>
      <c r="AG72" s="51">
        <v>37837</v>
      </c>
      <c r="AH72" s="51">
        <v>37837</v>
      </c>
      <c r="AI72" s="51">
        <v>37837</v>
      </c>
      <c r="AJ72" s="51">
        <v>37837</v>
      </c>
      <c r="AK72" s="2" t="s">
        <v>6754</v>
      </c>
      <c r="AL72" s="2" t="s">
        <v>6754</v>
      </c>
      <c r="AM72" s="51">
        <v>37837</v>
      </c>
    </row>
    <row r="73" spans="1:39">
      <c r="A73" s="2" t="s">
        <v>654</v>
      </c>
      <c r="B73" s="9" t="s">
        <v>6843</v>
      </c>
      <c r="C73" s="2" t="s">
        <v>655</v>
      </c>
      <c r="D73" s="2" t="s">
        <v>619</v>
      </c>
      <c r="E73" s="9" t="s">
        <v>6126</v>
      </c>
      <c r="F73" s="9" t="s">
        <v>6126</v>
      </c>
      <c r="G73" s="21">
        <v>47.95</v>
      </c>
      <c r="H73" s="21">
        <v>-129.08000000000001</v>
      </c>
      <c r="I73" s="13">
        <f t="shared" si="5"/>
        <v>9</v>
      </c>
      <c r="J73" s="13">
        <f t="shared" si="1"/>
        <v>2003</v>
      </c>
      <c r="K73" s="2" t="s">
        <v>4441</v>
      </c>
      <c r="L73" s="123">
        <v>37809.845833333333</v>
      </c>
      <c r="M73" s="123">
        <v>37809.90902777778</v>
      </c>
      <c r="N73" s="123">
        <v>37811.427083333336</v>
      </c>
      <c r="O73" s="123">
        <v>37811.487500000003</v>
      </c>
      <c r="P73" s="44" t="s">
        <v>4440</v>
      </c>
      <c r="Q73" s="239">
        <f t="shared" si="2"/>
        <v>1.5180555555562023</v>
      </c>
      <c r="R73" s="239">
        <f t="shared" si="3"/>
        <v>1.6416666666700621</v>
      </c>
      <c r="S73" s="21">
        <f t="shared" si="4"/>
        <v>9.1083333333372138</v>
      </c>
      <c r="T73" s="6">
        <v>0</v>
      </c>
      <c r="U73" s="21"/>
      <c r="V73" s="19"/>
      <c r="W73" s="240"/>
      <c r="X73" s="21"/>
      <c r="Y73" s="47"/>
      <c r="AA73" s="51">
        <v>37837</v>
      </c>
      <c r="AB73" s="51">
        <v>37837</v>
      </c>
      <c r="AC73" s="51">
        <v>37837</v>
      </c>
      <c r="AD73" s="2" t="s">
        <v>8</v>
      </c>
      <c r="AE73" s="2" t="s">
        <v>8</v>
      </c>
      <c r="AF73" s="51">
        <v>37837</v>
      </c>
      <c r="AG73" s="51">
        <v>37837</v>
      </c>
      <c r="AH73" s="51">
        <v>37837</v>
      </c>
      <c r="AI73" s="51">
        <v>37837</v>
      </c>
      <c r="AJ73" s="51">
        <v>37837</v>
      </c>
      <c r="AK73" s="2" t="s">
        <v>6754</v>
      </c>
      <c r="AL73" s="2" t="s">
        <v>6754</v>
      </c>
      <c r="AM73" s="51">
        <v>37837</v>
      </c>
    </row>
    <row r="74" spans="1:39">
      <c r="A74" s="2" t="s">
        <v>654</v>
      </c>
      <c r="B74" s="9" t="s">
        <v>6843</v>
      </c>
      <c r="C74" s="2" t="s">
        <v>655</v>
      </c>
      <c r="D74" s="2" t="s">
        <v>619</v>
      </c>
      <c r="E74" s="9" t="s">
        <v>6126</v>
      </c>
      <c r="F74" s="9" t="s">
        <v>6126</v>
      </c>
      <c r="G74" s="21">
        <v>47.95</v>
      </c>
      <c r="H74" s="21">
        <v>-129.08000000000001</v>
      </c>
      <c r="I74" s="13">
        <f t="shared" si="5"/>
        <v>9</v>
      </c>
      <c r="J74" s="13">
        <f t="shared" si="1"/>
        <v>2003</v>
      </c>
      <c r="K74" s="2" t="s">
        <v>4439</v>
      </c>
      <c r="L74" s="123">
        <v>37811.949999999997</v>
      </c>
      <c r="M74" s="123">
        <v>37812.002083333333</v>
      </c>
      <c r="N74" s="123">
        <v>37812.765972222223</v>
      </c>
      <c r="O74" s="123">
        <v>37812.843055555553</v>
      </c>
      <c r="P74" s="44" t="s">
        <v>4440</v>
      </c>
      <c r="Q74" s="239">
        <f t="shared" si="2"/>
        <v>0.76388888889050577</v>
      </c>
      <c r="R74" s="239">
        <f t="shared" si="3"/>
        <v>0.89305555555620231</v>
      </c>
      <c r="S74" s="21">
        <f t="shared" si="4"/>
        <v>4.5833333333430346</v>
      </c>
      <c r="T74" s="6">
        <v>0</v>
      </c>
      <c r="U74" s="21"/>
      <c r="V74" s="19"/>
      <c r="W74" s="240"/>
      <c r="X74" s="21"/>
      <c r="AA74" s="51">
        <v>37837</v>
      </c>
      <c r="AB74" s="51">
        <v>37837</v>
      </c>
      <c r="AC74" s="51">
        <v>37837</v>
      </c>
      <c r="AD74" s="2" t="s">
        <v>8</v>
      </c>
      <c r="AE74" s="2" t="s">
        <v>8</v>
      </c>
      <c r="AF74" s="51">
        <v>37837</v>
      </c>
      <c r="AG74" s="51">
        <v>37837</v>
      </c>
      <c r="AH74" s="51">
        <v>37837</v>
      </c>
      <c r="AI74" s="51">
        <v>37837</v>
      </c>
      <c r="AJ74" s="51">
        <v>37837</v>
      </c>
      <c r="AK74" s="2" t="s">
        <v>6754</v>
      </c>
      <c r="AL74" s="2" t="s">
        <v>6754</v>
      </c>
      <c r="AM74" s="51">
        <v>37837</v>
      </c>
    </row>
    <row r="75" spans="1:39">
      <c r="A75" s="2" t="s">
        <v>654</v>
      </c>
      <c r="B75" s="9" t="s">
        <v>6843</v>
      </c>
      <c r="C75" s="2" t="s">
        <v>655</v>
      </c>
      <c r="D75" s="2" t="s">
        <v>619</v>
      </c>
      <c r="E75" s="9" t="s">
        <v>6126</v>
      </c>
      <c r="F75" s="9" t="s">
        <v>6126</v>
      </c>
      <c r="G75" s="21">
        <v>47.95</v>
      </c>
      <c r="H75" s="21">
        <v>-129.08000000000001</v>
      </c>
      <c r="I75" s="13">
        <f t="shared" si="5"/>
        <v>9</v>
      </c>
      <c r="J75" s="13">
        <f t="shared" si="1"/>
        <v>2003</v>
      </c>
      <c r="K75" s="2" t="s">
        <v>4438</v>
      </c>
      <c r="L75" s="123">
        <v>37813.25</v>
      </c>
      <c r="M75" s="123">
        <v>37813.302777777775</v>
      </c>
      <c r="N75" s="123">
        <v>37813.486805555556</v>
      </c>
      <c r="O75" s="123">
        <v>37813.553472222222</v>
      </c>
      <c r="P75" s="44" t="s">
        <v>4437</v>
      </c>
      <c r="Q75" s="239">
        <f t="shared" si="2"/>
        <v>0.18402777778101154</v>
      </c>
      <c r="R75" s="239">
        <f t="shared" si="3"/>
        <v>0.30347222222189885</v>
      </c>
      <c r="S75" s="21">
        <f t="shared" si="4"/>
        <v>1.1041666666860692</v>
      </c>
      <c r="T75" s="6">
        <v>0</v>
      </c>
      <c r="U75" s="21"/>
      <c r="V75" s="19"/>
      <c r="W75" s="240"/>
      <c r="X75" s="21"/>
      <c r="AA75" s="51">
        <v>37837</v>
      </c>
      <c r="AB75" s="51">
        <v>37837</v>
      </c>
      <c r="AC75" s="51">
        <v>37837</v>
      </c>
      <c r="AD75" s="2" t="s">
        <v>8</v>
      </c>
      <c r="AE75" s="2" t="s">
        <v>8</v>
      </c>
      <c r="AF75" s="51">
        <v>37837</v>
      </c>
      <c r="AG75" s="51">
        <v>37837</v>
      </c>
      <c r="AH75" s="51">
        <v>37837</v>
      </c>
      <c r="AI75" s="51">
        <v>37837</v>
      </c>
      <c r="AJ75" s="51">
        <v>37837</v>
      </c>
      <c r="AK75" s="2" t="s">
        <v>6754</v>
      </c>
      <c r="AL75" s="2" t="s">
        <v>6754</v>
      </c>
      <c r="AM75" s="51">
        <v>37837</v>
      </c>
    </row>
    <row r="76" spans="1:39">
      <c r="A76" s="2" t="s">
        <v>654</v>
      </c>
      <c r="B76" s="9" t="s">
        <v>6843</v>
      </c>
      <c r="C76" s="2" t="s">
        <v>655</v>
      </c>
      <c r="D76" s="2" t="s">
        <v>619</v>
      </c>
      <c r="E76" s="9" t="s">
        <v>6126</v>
      </c>
      <c r="F76" s="9" t="s">
        <v>6126</v>
      </c>
      <c r="G76" s="21">
        <v>47.95</v>
      </c>
      <c r="H76" s="21">
        <v>-129.08000000000001</v>
      </c>
      <c r="I76" s="13">
        <f t="shared" ref="I76:I107" si="6">INT(((180 + H76) / 6) + 1)</f>
        <v>9</v>
      </c>
      <c r="J76" s="13">
        <f t="shared" ref="J76:J139" si="7">YEAR(L76)</f>
        <v>2003</v>
      </c>
      <c r="K76" s="2" t="s">
        <v>4436</v>
      </c>
      <c r="L76" s="123">
        <v>37813.709027777775</v>
      </c>
      <c r="M76" s="123">
        <v>37813.76458333333</v>
      </c>
      <c r="N76" s="123">
        <v>37814.142361111109</v>
      </c>
      <c r="O76" s="123">
        <v>37814.222222222219</v>
      </c>
      <c r="P76" s="44" t="s">
        <v>4437</v>
      </c>
      <c r="Q76" s="239">
        <f t="shared" ref="Q76:Q139" si="8">N76 - M76</f>
        <v>0.37777777777955635</v>
      </c>
      <c r="R76" s="239">
        <f t="shared" ref="R76:R139" si="9">O76 - L76</f>
        <v>0.51319444444379769</v>
      </c>
      <c r="S76" s="21">
        <f t="shared" ref="S76:S139" si="10">((VALUE(Q76)) * 24) * 0.25</f>
        <v>2.2666666666773381</v>
      </c>
      <c r="T76" s="6">
        <v>0</v>
      </c>
      <c r="U76" s="21"/>
      <c r="V76" s="19"/>
      <c r="W76" s="240"/>
      <c r="X76" s="21"/>
      <c r="AA76" s="51">
        <v>37837</v>
      </c>
      <c r="AB76" s="51">
        <v>37837</v>
      </c>
      <c r="AC76" s="51">
        <v>37837</v>
      </c>
      <c r="AD76" s="2" t="s">
        <v>8</v>
      </c>
      <c r="AE76" s="2" t="s">
        <v>8</v>
      </c>
      <c r="AF76" s="51">
        <v>37837</v>
      </c>
      <c r="AG76" s="51">
        <v>37837</v>
      </c>
      <c r="AH76" s="51">
        <v>37837</v>
      </c>
      <c r="AI76" s="51">
        <v>37837</v>
      </c>
      <c r="AJ76" s="51">
        <v>37837</v>
      </c>
      <c r="AK76" s="2" t="s">
        <v>6754</v>
      </c>
      <c r="AL76" s="2" t="s">
        <v>6754</v>
      </c>
      <c r="AM76" s="51">
        <v>37837</v>
      </c>
    </row>
    <row r="77" spans="1:39">
      <c r="A77" s="2" t="s">
        <v>654</v>
      </c>
      <c r="B77" s="9" t="s">
        <v>6843</v>
      </c>
      <c r="C77" s="2" t="s">
        <v>655</v>
      </c>
      <c r="D77" s="2" t="s">
        <v>619</v>
      </c>
      <c r="E77" s="9" t="s">
        <v>6126</v>
      </c>
      <c r="F77" s="9" t="s">
        <v>6126</v>
      </c>
      <c r="G77" s="21">
        <v>47.95</v>
      </c>
      <c r="H77" s="21">
        <v>-129.08000000000001</v>
      </c>
      <c r="I77" s="13">
        <f t="shared" si="6"/>
        <v>9</v>
      </c>
      <c r="J77" s="13">
        <f t="shared" si="7"/>
        <v>2003</v>
      </c>
      <c r="K77" s="2" t="s">
        <v>4434</v>
      </c>
      <c r="L77" s="123">
        <v>37814.904166666667</v>
      </c>
      <c r="M77" s="123">
        <v>37814.916666666664</v>
      </c>
      <c r="N77" s="123">
        <v>37814.916666666664</v>
      </c>
      <c r="O77" s="123">
        <v>37814.930555555555</v>
      </c>
      <c r="P77" s="44" t="s">
        <v>2678</v>
      </c>
      <c r="Q77" s="239">
        <f t="shared" si="8"/>
        <v>0</v>
      </c>
      <c r="R77" s="239">
        <f t="shared" si="9"/>
        <v>2.6388888887595385E-2</v>
      </c>
      <c r="S77" s="21">
        <f t="shared" si="10"/>
        <v>0</v>
      </c>
      <c r="T77" s="6">
        <v>0</v>
      </c>
      <c r="U77" s="21"/>
      <c r="V77" s="19"/>
      <c r="W77" s="240"/>
      <c r="X77" s="21"/>
      <c r="Y77" s="2" t="s">
        <v>4435</v>
      </c>
      <c r="AA77" s="51">
        <v>37837</v>
      </c>
      <c r="AB77" s="51">
        <v>37837</v>
      </c>
      <c r="AC77" s="51">
        <v>37837</v>
      </c>
      <c r="AD77" s="2" t="s">
        <v>8</v>
      </c>
      <c r="AE77" s="2" t="s">
        <v>8</v>
      </c>
      <c r="AF77" s="51">
        <v>37837</v>
      </c>
      <c r="AG77" s="51">
        <v>37837</v>
      </c>
      <c r="AH77" s="51">
        <v>37837</v>
      </c>
      <c r="AI77" s="51">
        <v>37837</v>
      </c>
      <c r="AJ77" s="51">
        <v>37837</v>
      </c>
      <c r="AK77" s="2" t="s">
        <v>6754</v>
      </c>
      <c r="AL77" s="2" t="s">
        <v>6754</v>
      </c>
      <c r="AM77" s="51">
        <v>37837</v>
      </c>
    </row>
    <row r="78" spans="1:39">
      <c r="A78" s="2" t="s">
        <v>654</v>
      </c>
      <c r="B78" s="9" t="s">
        <v>6843</v>
      </c>
      <c r="C78" s="2" t="s">
        <v>655</v>
      </c>
      <c r="D78" s="2" t="s">
        <v>619</v>
      </c>
      <c r="E78" s="9" t="s">
        <v>6126</v>
      </c>
      <c r="F78" s="9" t="s">
        <v>6126</v>
      </c>
      <c r="G78" s="21">
        <v>47.95</v>
      </c>
      <c r="H78" s="21">
        <v>-129.08000000000001</v>
      </c>
      <c r="I78" s="13">
        <f t="shared" si="6"/>
        <v>9</v>
      </c>
      <c r="J78" s="13">
        <f t="shared" si="7"/>
        <v>2003</v>
      </c>
      <c r="K78" s="2" t="s">
        <v>4433</v>
      </c>
      <c r="L78" s="123">
        <v>37814.947916666664</v>
      </c>
      <c r="M78" s="123">
        <v>37814.990277777775</v>
      </c>
      <c r="N78" s="123">
        <v>37816.808333333334</v>
      </c>
      <c r="O78" s="123">
        <v>37816.878472222219</v>
      </c>
      <c r="P78" s="44" t="s">
        <v>2678</v>
      </c>
      <c r="Q78" s="239">
        <f t="shared" si="8"/>
        <v>1.8180555555591127</v>
      </c>
      <c r="R78" s="239">
        <f t="shared" si="9"/>
        <v>1.9305555555547471</v>
      </c>
      <c r="S78" s="21">
        <f t="shared" si="10"/>
        <v>10.908333333354676</v>
      </c>
      <c r="T78" s="6">
        <v>0</v>
      </c>
      <c r="U78" s="21"/>
      <c r="V78" s="19"/>
      <c r="W78" s="240"/>
      <c r="X78" s="21"/>
      <c r="AA78" s="51">
        <v>37837</v>
      </c>
      <c r="AB78" s="51">
        <v>37837</v>
      </c>
      <c r="AC78" s="51">
        <v>37837</v>
      </c>
      <c r="AD78" s="2" t="s">
        <v>8</v>
      </c>
      <c r="AE78" s="2" t="s">
        <v>8</v>
      </c>
      <c r="AF78" s="51">
        <v>37837</v>
      </c>
      <c r="AG78" s="51">
        <v>37837</v>
      </c>
      <c r="AH78" s="51">
        <v>37837</v>
      </c>
      <c r="AI78" s="51">
        <v>37837</v>
      </c>
      <c r="AJ78" s="51">
        <v>37837</v>
      </c>
      <c r="AK78" s="2" t="s">
        <v>6754</v>
      </c>
      <c r="AL78" s="2" t="s">
        <v>6754</v>
      </c>
      <c r="AM78" s="51">
        <v>37837</v>
      </c>
    </row>
    <row r="79" spans="1:39">
      <c r="A79" s="2" t="s">
        <v>654</v>
      </c>
      <c r="B79" s="9" t="s">
        <v>6843</v>
      </c>
      <c r="C79" s="2" t="s">
        <v>655</v>
      </c>
      <c r="D79" s="2" t="s">
        <v>619</v>
      </c>
      <c r="E79" s="9" t="s">
        <v>6126</v>
      </c>
      <c r="F79" s="9" t="s">
        <v>6126</v>
      </c>
      <c r="G79" s="21">
        <v>47.95</v>
      </c>
      <c r="H79" s="21">
        <v>-129.08000000000001</v>
      </c>
      <c r="I79" s="13">
        <f t="shared" si="6"/>
        <v>9</v>
      </c>
      <c r="J79" s="13">
        <f t="shared" si="7"/>
        <v>2003</v>
      </c>
      <c r="K79" s="2" t="s">
        <v>4432</v>
      </c>
      <c r="L79" s="123">
        <v>37817.113888888889</v>
      </c>
      <c r="M79" s="123">
        <v>37817.15625</v>
      </c>
      <c r="N79" s="123">
        <v>37818.150694444441</v>
      </c>
      <c r="O79" s="123">
        <v>37818.213194444441</v>
      </c>
      <c r="P79" s="44" t="s">
        <v>2678</v>
      </c>
      <c r="Q79" s="239">
        <f t="shared" si="8"/>
        <v>0.99444444444088731</v>
      </c>
      <c r="R79" s="239">
        <f t="shared" si="9"/>
        <v>1.0993055555518367</v>
      </c>
      <c r="S79" s="21">
        <f t="shared" si="10"/>
        <v>5.9666666666453239</v>
      </c>
      <c r="T79" s="6">
        <v>0</v>
      </c>
      <c r="U79" s="21"/>
      <c r="V79" s="19"/>
      <c r="W79" s="240"/>
      <c r="X79" s="21"/>
      <c r="AA79" s="51">
        <v>37837</v>
      </c>
      <c r="AB79" s="51">
        <v>37837</v>
      </c>
      <c r="AC79" s="51">
        <v>37837</v>
      </c>
      <c r="AD79" s="2" t="s">
        <v>8</v>
      </c>
      <c r="AE79" s="2" t="s">
        <v>8</v>
      </c>
      <c r="AF79" s="51">
        <v>37837</v>
      </c>
      <c r="AG79" s="51">
        <v>37837</v>
      </c>
      <c r="AH79" s="51">
        <v>37837</v>
      </c>
      <c r="AI79" s="51">
        <v>37837</v>
      </c>
      <c r="AJ79" s="51">
        <v>37837</v>
      </c>
      <c r="AK79" s="2" t="s">
        <v>6754</v>
      </c>
      <c r="AL79" s="2" t="s">
        <v>6754</v>
      </c>
      <c r="AM79" s="51">
        <v>37837</v>
      </c>
    </row>
    <row r="80" spans="1:39">
      <c r="A80" s="2" t="s">
        <v>654</v>
      </c>
      <c r="B80" s="9" t="s">
        <v>6843</v>
      </c>
      <c r="C80" s="2" t="s">
        <v>655</v>
      </c>
      <c r="D80" s="2" t="s">
        <v>619</v>
      </c>
      <c r="E80" s="9" t="s">
        <v>6126</v>
      </c>
      <c r="F80" s="9" t="s">
        <v>6126</v>
      </c>
      <c r="G80" s="21">
        <v>47.95</v>
      </c>
      <c r="H80" s="21">
        <v>-129.08000000000001</v>
      </c>
      <c r="I80" s="13">
        <f t="shared" si="6"/>
        <v>9</v>
      </c>
      <c r="J80" s="13">
        <f t="shared" si="7"/>
        <v>2003</v>
      </c>
      <c r="K80" s="2" t="s">
        <v>4430</v>
      </c>
      <c r="L80" s="123">
        <v>37818.658333333333</v>
      </c>
      <c r="M80" s="123">
        <v>37818.699999999997</v>
      </c>
      <c r="N80" s="123">
        <v>37819.165277777778</v>
      </c>
      <c r="O80" s="123">
        <v>37819.234722222223</v>
      </c>
      <c r="P80" s="44" t="s">
        <v>2678</v>
      </c>
      <c r="Q80" s="239">
        <f t="shared" si="8"/>
        <v>0.46527777778101154</v>
      </c>
      <c r="R80" s="239">
        <f t="shared" si="9"/>
        <v>0.57638888889050577</v>
      </c>
      <c r="S80" s="21">
        <f t="shared" si="10"/>
        <v>2.7916666666860692</v>
      </c>
      <c r="T80" s="6">
        <v>0</v>
      </c>
      <c r="U80" s="21"/>
      <c r="V80" s="19">
        <f>SUM(Q73:Q80)</f>
        <v>6.1215277777882875</v>
      </c>
      <c r="W80" s="240">
        <f>(N80-M73)/24</f>
        <v>0.38567708333327272</v>
      </c>
      <c r="X80" s="21">
        <f>V80/W80</f>
        <v>15.872158451526481</v>
      </c>
      <c r="AA80" s="51">
        <v>37837</v>
      </c>
      <c r="AB80" s="51">
        <v>37837</v>
      </c>
      <c r="AC80" s="51">
        <v>37837</v>
      </c>
      <c r="AD80" s="2" t="s">
        <v>8</v>
      </c>
      <c r="AE80" s="2" t="s">
        <v>8</v>
      </c>
      <c r="AF80" s="51">
        <v>37837</v>
      </c>
      <c r="AG80" s="51">
        <v>37837</v>
      </c>
      <c r="AH80" s="51">
        <v>37837</v>
      </c>
      <c r="AI80" s="51">
        <v>37837</v>
      </c>
      <c r="AJ80" s="51">
        <v>37837</v>
      </c>
      <c r="AK80" s="2" t="s">
        <v>6754</v>
      </c>
      <c r="AL80" s="2" t="s">
        <v>6754</v>
      </c>
      <c r="AM80" s="51">
        <v>37837</v>
      </c>
    </row>
    <row r="81" spans="1:39">
      <c r="A81" s="2" t="s">
        <v>663</v>
      </c>
      <c r="B81" s="9" t="s">
        <v>6843</v>
      </c>
      <c r="C81" s="2" t="s">
        <v>664</v>
      </c>
      <c r="D81" s="10" t="s">
        <v>665</v>
      </c>
      <c r="E81" s="2" t="s">
        <v>516</v>
      </c>
      <c r="F81" s="2" t="s">
        <v>516</v>
      </c>
      <c r="G81" s="21">
        <v>28</v>
      </c>
      <c r="H81" s="21">
        <v>-142</v>
      </c>
      <c r="I81" s="13">
        <f t="shared" si="6"/>
        <v>7</v>
      </c>
      <c r="J81" s="13">
        <f t="shared" si="7"/>
        <v>2003</v>
      </c>
      <c r="K81" s="2" t="s">
        <v>4428</v>
      </c>
      <c r="L81" s="123">
        <v>37890.34375</v>
      </c>
      <c r="M81" s="123">
        <v>37890.466666666667</v>
      </c>
      <c r="N81" s="123">
        <v>37891.701388888891</v>
      </c>
      <c r="O81" s="123">
        <v>37891.824305555558</v>
      </c>
      <c r="P81" s="9" t="s">
        <v>516</v>
      </c>
      <c r="Q81" s="239">
        <f t="shared" si="8"/>
        <v>1.234722222223354</v>
      </c>
      <c r="R81" s="239">
        <f t="shared" si="9"/>
        <v>1.4805555555576575</v>
      </c>
      <c r="S81" s="21">
        <f t="shared" si="10"/>
        <v>7.4083333333401242</v>
      </c>
      <c r="T81" s="6">
        <v>0</v>
      </c>
      <c r="U81" s="21">
        <v>4960</v>
      </c>
      <c r="V81" s="19"/>
      <c r="W81" s="240"/>
      <c r="X81" s="21"/>
      <c r="Y81" s="2" t="s">
        <v>4429</v>
      </c>
      <c r="AA81" s="51">
        <v>37926</v>
      </c>
      <c r="AB81" s="51">
        <v>37926</v>
      </c>
      <c r="AC81" s="51">
        <v>37926</v>
      </c>
      <c r="AD81" s="2" t="s">
        <v>8</v>
      </c>
      <c r="AE81" s="2" t="s">
        <v>8</v>
      </c>
      <c r="AF81" s="51">
        <v>37926</v>
      </c>
      <c r="AG81" s="51">
        <v>37926</v>
      </c>
      <c r="AH81" s="51">
        <v>37926</v>
      </c>
      <c r="AI81" s="51">
        <v>37926</v>
      </c>
      <c r="AJ81" s="51">
        <v>37926</v>
      </c>
      <c r="AK81" s="2" t="s">
        <v>6754</v>
      </c>
      <c r="AL81" s="2" t="s">
        <v>8</v>
      </c>
      <c r="AM81" s="51">
        <v>37926</v>
      </c>
    </row>
    <row r="82" spans="1:39">
      <c r="A82" s="2" t="s">
        <v>663</v>
      </c>
      <c r="B82" s="9" t="s">
        <v>6843</v>
      </c>
      <c r="C82" s="2" t="s">
        <v>664</v>
      </c>
      <c r="D82" s="10" t="s">
        <v>665</v>
      </c>
      <c r="E82" s="2" t="s">
        <v>516</v>
      </c>
      <c r="F82" s="2" t="s">
        <v>516</v>
      </c>
      <c r="G82" s="21">
        <v>28</v>
      </c>
      <c r="H82" s="21">
        <v>-142</v>
      </c>
      <c r="I82" s="13">
        <f t="shared" si="6"/>
        <v>7</v>
      </c>
      <c r="J82" s="13">
        <f t="shared" si="7"/>
        <v>2003</v>
      </c>
      <c r="K82" s="2" t="s">
        <v>4426</v>
      </c>
      <c r="L82" s="123">
        <v>37898.042361111111</v>
      </c>
      <c r="M82" s="123">
        <v>37898.15</v>
      </c>
      <c r="N82" s="123">
        <v>37899.594444444447</v>
      </c>
      <c r="O82" s="123">
        <v>37899.706944444442</v>
      </c>
      <c r="P82" s="9" t="s">
        <v>516</v>
      </c>
      <c r="Q82" s="239">
        <f t="shared" si="8"/>
        <v>1.4444444444452529</v>
      </c>
      <c r="R82" s="239">
        <f t="shared" si="9"/>
        <v>1.6645833333313931</v>
      </c>
      <c r="S82" s="21">
        <f t="shared" si="10"/>
        <v>8.6666666666715173</v>
      </c>
      <c r="T82" s="6">
        <v>0</v>
      </c>
      <c r="U82" s="21">
        <v>4960</v>
      </c>
      <c r="V82" s="19"/>
      <c r="W82" s="240"/>
      <c r="X82" s="21"/>
      <c r="Y82" s="2" t="s">
        <v>4427</v>
      </c>
      <c r="AA82" s="51">
        <v>37926</v>
      </c>
      <c r="AB82" s="51">
        <v>37926</v>
      </c>
      <c r="AC82" s="51">
        <v>37926</v>
      </c>
      <c r="AD82" s="2" t="s">
        <v>8</v>
      </c>
      <c r="AE82" s="2" t="s">
        <v>8</v>
      </c>
      <c r="AF82" s="51">
        <v>37926</v>
      </c>
      <c r="AG82" s="51">
        <v>37926</v>
      </c>
      <c r="AH82" s="51">
        <v>37926</v>
      </c>
      <c r="AI82" s="51">
        <v>37926</v>
      </c>
      <c r="AJ82" s="51">
        <v>37926</v>
      </c>
      <c r="AK82" s="2" t="s">
        <v>6754</v>
      </c>
      <c r="AL82" s="2" t="s">
        <v>8</v>
      </c>
      <c r="AM82" s="51">
        <v>37926</v>
      </c>
    </row>
    <row r="83" spans="1:39">
      <c r="A83" s="2" t="s">
        <v>663</v>
      </c>
      <c r="B83" s="9" t="s">
        <v>6843</v>
      </c>
      <c r="C83" s="2" t="s">
        <v>664</v>
      </c>
      <c r="D83" s="10" t="s">
        <v>665</v>
      </c>
      <c r="E83" s="2" t="s">
        <v>516</v>
      </c>
      <c r="F83" s="2" t="s">
        <v>516</v>
      </c>
      <c r="G83" s="21">
        <v>28</v>
      </c>
      <c r="H83" s="21">
        <v>-142</v>
      </c>
      <c r="I83" s="13">
        <f t="shared" si="6"/>
        <v>7</v>
      </c>
      <c r="J83" s="13">
        <f t="shared" si="7"/>
        <v>2003</v>
      </c>
      <c r="K83" s="2" t="s">
        <v>4424</v>
      </c>
      <c r="L83" s="123">
        <v>37899.800000000003</v>
      </c>
      <c r="M83" s="123">
        <v>37899.895833333336</v>
      </c>
      <c r="N83" s="123">
        <v>37901.616666666669</v>
      </c>
      <c r="O83" s="123">
        <v>37901.851388888892</v>
      </c>
      <c r="P83" s="9" t="s">
        <v>516</v>
      </c>
      <c r="Q83" s="239">
        <f t="shared" si="8"/>
        <v>1.7208333333328483</v>
      </c>
      <c r="R83" s="239">
        <f t="shared" si="9"/>
        <v>2.0513888888890506</v>
      </c>
      <c r="S83" s="21">
        <f t="shared" si="10"/>
        <v>10.32499999999709</v>
      </c>
      <c r="T83" s="6">
        <v>0</v>
      </c>
      <c r="U83" s="21">
        <v>4960</v>
      </c>
      <c r="V83" s="19"/>
      <c r="W83" s="240"/>
      <c r="X83" s="21"/>
      <c r="Y83" s="2" t="s">
        <v>4425</v>
      </c>
      <c r="AA83" s="51">
        <v>37926</v>
      </c>
      <c r="AB83" s="51">
        <v>37926</v>
      </c>
      <c r="AC83" s="51">
        <v>37926</v>
      </c>
      <c r="AD83" s="2" t="s">
        <v>8</v>
      </c>
      <c r="AE83" s="2" t="s">
        <v>8</v>
      </c>
      <c r="AF83" s="51">
        <v>37926</v>
      </c>
      <c r="AG83" s="51">
        <v>37926</v>
      </c>
      <c r="AH83" s="51">
        <v>37926</v>
      </c>
      <c r="AI83" s="51">
        <v>37926</v>
      </c>
      <c r="AJ83" s="51">
        <v>37926</v>
      </c>
      <c r="AK83" s="2" t="s">
        <v>6754</v>
      </c>
      <c r="AL83" s="2" t="s">
        <v>8</v>
      </c>
      <c r="AM83" s="51">
        <v>37926</v>
      </c>
    </row>
    <row r="84" spans="1:39">
      <c r="A84" s="2" t="s">
        <v>663</v>
      </c>
      <c r="B84" s="9" t="s">
        <v>6843</v>
      </c>
      <c r="C84" s="2" t="s">
        <v>664</v>
      </c>
      <c r="D84" s="10" t="s">
        <v>665</v>
      </c>
      <c r="E84" s="2" t="s">
        <v>516</v>
      </c>
      <c r="F84" s="2" t="s">
        <v>516</v>
      </c>
      <c r="G84" s="21">
        <v>28</v>
      </c>
      <c r="H84" s="21">
        <v>-142</v>
      </c>
      <c r="I84" s="13">
        <f t="shared" si="6"/>
        <v>7</v>
      </c>
      <c r="J84" s="13">
        <f t="shared" si="7"/>
        <v>2003</v>
      </c>
      <c r="K84" s="2" t="s">
        <v>4422</v>
      </c>
      <c r="L84" s="123">
        <v>37902.551388888889</v>
      </c>
      <c r="M84" s="123">
        <v>37902.668749999997</v>
      </c>
      <c r="N84" s="123">
        <v>37903.943749999999</v>
      </c>
      <c r="O84" s="123">
        <v>37904.068055555559</v>
      </c>
      <c r="P84" s="9" t="s">
        <v>516</v>
      </c>
      <c r="Q84" s="239">
        <f t="shared" si="8"/>
        <v>1.2750000000014552</v>
      </c>
      <c r="R84" s="239">
        <f t="shared" si="9"/>
        <v>1.5166666666700621</v>
      </c>
      <c r="S84" s="21">
        <f t="shared" si="10"/>
        <v>7.6500000000087311</v>
      </c>
      <c r="T84" s="6">
        <v>0</v>
      </c>
      <c r="U84" s="21">
        <v>4960</v>
      </c>
      <c r="V84" s="19">
        <f>SUM(Q81:Q84)</f>
        <v>5.6750000000029104</v>
      </c>
      <c r="W84" s="240">
        <f>(N84-M81)/24</f>
        <v>0.56154513888880808</v>
      </c>
      <c r="X84" s="21">
        <f>V84/W84</f>
        <v>10.106044210858391</v>
      </c>
      <c r="Y84" s="2" t="s">
        <v>4423</v>
      </c>
      <c r="AA84" s="51">
        <v>37926</v>
      </c>
      <c r="AB84" s="51">
        <v>37926</v>
      </c>
      <c r="AC84" s="51">
        <v>37926</v>
      </c>
      <c r="AD84" s="2" t="s">
        <v>8</v>
      </c>
      <c r="AE84" s="2" t="s">
        <v>8</v>
      </c>
      <c r="AF84" s="51">
        <v>37926</v>
      </c>
      <c r="AG84" s="51">
        <v>37926</v>
      </c>
      <c r="AH84" s="51">
        <v>37926</v>
      </c>
      <c r="AI84" s="51">
        <v>37926</v>
      </c>
      <c r="AJ84" s="51">
        <v>37926</v>
      </c>
      <c r="AK84" s="2" t="s">
        <v>6754</v>
      </c>
      <c r="AL84" s="2" t="s">
        <v>8</v>
      </c>
      <c r="AM84" s="51">
        <v>37926</v>
      </c>
    </row>
    <row r="85" spans="1:39">
      <c r="A85" s="2" t="s">
        <v>666</v>
      </c>
      <c r="B85" s="9" t="s">
        <v>6843</v>
      </c>
      <c r="C85" s="2" t="s">
        <v>667</v>
      </c>
      <c r="D85" s="2" t="s">
        <v>668</v>
      </c>
      <c r="E85" s="2" t="s">
        <v>669</v>
      </c>
      <c r="F85" s="2" t="s">
        <v>669</v>
      </c>
      <c r="G85" s="21">
        <v>-32.5</v>
      </c>
      <c r="H85" s="21">
        <v>-109.5</v>
      </c>
      <c r="I85" s="13">
        <f t="shared" si="6"/>
        <v>12</v>
      </c>
      <c r="J85" s="13">
        <f t="shared" si="7"/>
        <v>2004</v>
      </c>
      <c r="K85" s="2" t="s">
        <v>4420</v>
      </c>
      <c r="L85" s="123">
        <v>38008.594502314816</v>
      </c>
      <c r="M85" s="123">
        <v>38008.742037037038</v>
      </c>
      <c r="N85" s="123">
        <v>38008.750393518516</v>
      </c>
      <c r="O85" s="123">
        <v>38008.864699074074</v>
      </c>
      <c r="P85" s="9" t="s">
        <v>6757</v>
      </c>
      <c r="Q85" s="239">
        <f t="shared" si="8"/>
        <v>8.3564814776764251E-3</v>
      </c>
      <c r="R85" s="239">
        <f t="shared" si="9"/>
        <v>0.27019675925839692</v>
      </c>
      <c r="S85" s="21">
        <f t="shared" si="10"/>
        <v>5.0138888866058551E-2</v>
      </c>
      <c r="T85" s="6">
        <v>0</v>
      </c>
      <c r="U85" s="2">
        <v>5276.5</v>
      </c>
      <c r="V85" s="19"/>
      <c r="W85" s="240"/>
      <c r="X85" s="21"/>
      <c r="Y85" s="2" t="s">
        <v>4421</v>
      </c>
      <c r="AA85" s="51">
        <v>38160</v>
      </c>
      <c r="AB85" s="51">
        <v>38160</v>
      </c>
      <c r="AC85" s="51">
        <v>38160</v>
      </c>
      <c r="AD85" s="2" t="s">
        <v>8</v>
      </c>
      <c r="AE85" s="2" t="s">
        <v>8</v>
      </c>
      <c r="AF85" s="51">
        <v>38160</v>
      </c>
      <c r="AG85" s="51">
        <v>38160</v>
      </c>
      <c r="AH85" s="51">
        <v>38160</v>
      </c>
      <c r="AI85" s="51">
        <v>38160</v>
      </c>
      <c r="AJ85" s="51">
        <v>38160</v>
      </c>
      <c r="AK85" s="2" t="s">
        <v>6754</v>
      </c>
      <c r="AL85" s="2" t="s">
        <v>8</v>
      </c>
      <c r="AM85" s="51">
        <v>38160</v>
      </c>
    </row>
    <row r="86" spans="1:39">
      <c r="A86" s="2" t="s">
        <v>666</v>
      </c>
      <c r="B86" s="9" t="s">
        <v>6843</v>
      </c>
      <c r="C86" s="2" t="s">
        <v>667</v>
      </c>
      <c r="D86" s="2" t="s">
        <v>668</v>
      </c>
      <c r="E86" s="2" t="s">
        <v>669</v>
      </c>
      <c r="F86" s="2" t="s">
        <v>669</v>
      </c>
      <c r="G86" s="21">
        <v>-32.5</v>
      </c>
      <c r="H86" s="21">
        <v>-109.5</v>
      </c>
      <c r="I86" s="13">
        <f t="shared" si="6"/>
        <v>12</v>
      </c>
      <c r="J86" s="13">
        <f t="shared" si="7"/>
        <v>2004</v>
      </c>
      <c r="K86" s="2" t="s">
        <v>4418</v>
      </c>
      <c r="L86" s="123">
        <v>38008.976099537038</v>
      </c>
      <c r="M86" s="123">
        <v>38009.085358796299</v>
      </c>
      <c r="N86" s="123">
        <v>38011.1169212963</v>
      </c>
      <c r="O86" s="123">
        <v>38011.222604166665</v>
      </c>
      <c r="P86" s="9" t="s">
        <v>6757</v>
      </c>
      <c r="Q86" s="239">
        <f t="shared" si="8"/>
        <v>2.031562500000291</v>
      </c>
      <c r="R86" s="239">
        <f t="shared" si="9"/>
        <v>2.2465046296274522</v>
      </c>
      <c r="S86" s="21">
        <f t="shared" si="10"/>
        <v>12.189375000001746</v>
      </c>
      <c r="T86" s="6">
        <v>0</v>
      </c>
      <c r="U86" s="50">
        <v>5169.7</v>
      </c>
      <c r="V86" s="39"/>
      <c r="W86" s="161"/>
      <c r="X86" s="145"/>
      <c r="Y86" s="2" t="s">
        <v>4419</v>
      </c>
      <c r="AA86" s="51">
        <v>38160</v>
      </c>
      <c r="AB86" s="51">
        <v>38160</v>
      </c>
      <c r="AC86" s="51">
        <v>38160</v>
      </c>
      <c r="AD86" s="2" t="s">
        <v>8</v>
      </c>
      <c r="AE86" s="2" t="s">
        <v>8</v>
      </c>
      <c r="AF86" s="51">
        <v>38160</v>
      </c>
      <c r="AG86" s="51">
        <v>38160</v>
      </c>
      <c r="AH86" s="51">
        <v>38160</v>
      </c>
      <c r="AI86" s="51">
        <v>38160</v>
      </c>
      <c r="AJ86" s="51">
        <v>38160</v>
      </c>
      <c r="AK86" s="2" t="s">
        <v>6754</v>
      </c>
      <c r="AL86" s="2" t="s">
        <v>8</v>
      </c>
      <c r="AM86" s="51">
        <v>38160</v>
      </c>
    </row>
    <row r="87" spans="1:39">
      <c r="A87" s="2" t="s">
        <v>666</v>
      </c>
      <c r="B87" s="9" t="s">
        <v>6843</v>
      </c>
      <c r="C87" s="2" t="s">
        <v>667</v>
      </c>
      <c r="D87" s="2" t="s">
        <v>668</v>
      </c>
      <c r="E87" s="2" t="s">
        <v>669</v>
      </c>
      <c r="F87" s="2" t="s">
        <v>669</v>
      </c>
      <c r="G87" s="21">
        <v>-32.5</v>
      </c>
      <c r="H87" s="21">
        <v>-109.5</v>
      </c>
      <c r="I87" s="13">
        <f t="shared" si="6"/>
        <v>12</v>
      </c>
      <c r="J87" s="13">
        <f t="shared" si="7"/>
        <v>2004</v>
      </c>
      <c r="K87" s="2" t="s">
        <v>4416</v>
      </c>
      <c r="L87" s="123">
        <v>38011.729641203703</v>
      </c>
      <c r="M87" s="123">
        <v>38011.948958333334</v>
      </c>
      <c r="N87" s="123">
        <v>38013.641412037039</v>
      </c>
      <c r="O87" s="123">
        <v>38013.729490740741</v>
      </c>
      <c r="P87" s="9" t="s">
        <v>6757</v>
      </c>
      <c r="Q87" s="239">
        <f t="shared" si="8"/>
        <v>1.692453703704814</v>
      </c>
      <c r="R87" s="239">
        <f t="shared" si="9"/>
        <v>1.9998495370382443</v>
      </c>
      <c r="S87" s="21">
        <f t="shared" si="10"/>
        <v>10.154722222228884</v>
      </c>
      <c r="T87" s="6">
        <v>0</v>
      </c>
      <c r="U87" s="50">
        <v>5021</v>
      </c>
      <c r="V87" s="39"/>
      <c r="W87" s="161"/>
      <c r="X87" s="145"/>
      <c r="Y87" s="2" t="s">
        <v>4417</v>
      </c>
      <c r="AA87" s="51">
        <v>38160</v>
      </c>
      <c r="AB87" s="51">
        <v>38160</v>
      </c>
      <c r="AC87" s="51">
        <v>38160</v>
      </c>
      <c r="AD87" s="2" t="s">
        <v>8</v>
      </c>
      <c r="AE87" s="2" t="s">
        <v>8</v>
      </c>
      <c r="AF87" s="51">
        <v>38160</v>
      </c>
      <c r="AG87" s="51">
        <v>38160</v>
      </c>
      <c r="AH87" s="51">
        <v>38160</v>
      </c>
      <c r="AI87" s="51">
        <v>38160</v>
      </c>
      <c r="AJ87" s="51">
        <v>38160</v>
      </c>
      <c r="AK87" s="2" t="s">
        <v>6754</v>
      </c>
      <c r="AL87" s="2" t="s">
        <v>8</v>
      </c>
      <c r="AM87" s="51">
        <v>38160</v>
      </c>
    </row>
    <row r="88" spans="1:39">
      <c r="A88" s="2" t="s">
        <v>666</v>
      </c>
      <c r="B88" s="9" t="s">
        <v>6843</v>
      </c>
      <c r="C88" s="2" t="s">
        <v>667</v>
      </c>
      <c r="D88" s="2" t="s">
        <v>668</v>
      </c>
      <c r="E88" s="2" t="s">
        <v>669</v>
      </c>
      <c r="F88" s="2" t="s">
        <v>669</v>
      </c>
      <c r="G88" s="21">
        <v>-32.5</v>
      </c>
      <c r="H88" s="21">
        <v>-109.5</v>
      </c>
      <c r="I88" s="13">
        <f t="shared" si="6"/>
        <v>12</v>
      </c>
      <c r="J88" s="13">
        <f t="shared" si="7"/>
        <v>2004</v>
      </c>
      <c r="K88" s="2" t="s">
        <v>4414</v>
      </c>
      <c r="L88" s="123">
        <v>38013.873229166667</v>
      </c>
      <c r="M88" s="123">
        <v>38013.97797453704</v>
      </c>
      <c r="N88" s="123">
        <v>38015.165416666663</v>
      </c>
      <c r="O88" s="123">
        <v>38015.243078703701</v>
      </c>
      <c r="P88" s="9" t="s">
        <v>6757</v>
      </c>
      <c r="Q88" s="239">
        <f t="shared" si="8"/>
        <v>1.1874421296233777</v>
      </c>
      <c r="R88" s="239">
        <f t="shared" si="9"/>
        <v>1.3698495370335877</v>
      </c>
      <c r="S88" s="21">
        <f t="shared" si="10"/>
        <v>7.1246527777402662</v>
      </c>
      <c r="T88" s="6">
        <v>0</v>
      </c>
      <c r="U88" s="50">
        <v>4933.8999999999996</v>
      </c>
      <c r="V88" s="39"/>
      <c r="W88" s="161"/>
      <c r="X88" s="145"/>
      <c r="AA88" s="51">
        <v>38160</v>
      </c>
      <c r="AB88" s="51">
        <v>38160</v>
      </c>
      <c r="AC88" s="51">
        <v>38160</v>
      </c>
      <c r="AD88" s="2" t="s">
        <v>8</v>
      </c>
      <c r="AE88" s="2" t="s">
        <v>8</v>
      </c>
      <c r="AF88" s="51">
        <v>38160</v>
      </c>
      <c r="AG88" s="51">
        <v>38160</v>
      </c>
      <c r="AH88" s="51">
        <v>38160</v>
      </c>
      <c r="AI88" s="51">
        <v>38160</v>
      </c>
      <c r="AJ88" s="51">
        <v>38160</v>
      </c>
      <c r="AK88" s="2" t="s">
        <v>6754</v>
      </c>
      <c r="AL88" s="2" t="s">
        <v>8</v>
      </c>
      <c r="AM88" s="51">
        <v>38160</v>
      </c>
    </row>
    <row r="89" spans="1:39">
      <c r="A89" s="2" t="s">
        <v>666</v>
      </c>
      <c r="B89" s="9" t="s">
        <v>6843</v>
      </c>
      <c r="C89" s="2" t="s">
        <v>667</v>
      </c>
      <c r="D89" s="2" t="s">
        <v>668</v>
      </c>
      <c r="E89" s="2" t="s">
        <v>669</v>
      </c>
      <c r="F89" s="2" t="s">
        <v>669</v>
      </c>
      <c r="G89" s="21">
        <v>-32.5</v>
      </c>
      <c r="H89" s="21">
        <v>-109.5</v>
      </c>
      <c r="I89" s="13">
        <f t="shared" si="6"/>
        <v>12</v>
      </c>
      <c r="J89" s="13">
        <f t="shared" si="7"/>
        <v>2004</v>
      </c>
      <c r="K89" s="2" t="s">
        <v>4412</v>
      </c>
      <c r="L89" s="123">
        <v>38015.563425925924</v>
      </c>
      <c r="M89" s="123">
        <v>38015.643391203703</v>
      </c>
      <c r="N89" s="123">
        <v>38016.687268518515</v>
      </c>
      <c r="O89" s="123">
        <v>38016.733518518522</v>
      </c>
      <c r="P89" s="9" t="s">
        <v>6758</v>
      </c>
      <c r="Q89" s="239">
        <f t="shared" si="8"/>
        <v>1.043877314812562</v>
      </c>
      <c r="R89" s="239">
        <f t="shared" si="9"/>
        <v>1.1700925925979391</v>
      </c>
      <c r="S89" s="21">
        <f t="shared" si="10"/>
        <v>6.2632638888753718</v>
      </c>
      <c r="T89" s="6">
        <v>0</v>
      </c>
      <c r="U89" s="50">
        <v>3485.6</v>
      </c>
      <c r="V89" s="39"/>
      <c r="W89" s="161"/>
      <c r="X89" s="145"/>
      <c r="Y89" s="2" t="s">
        <v>4413</v>
      </c>
      <c r="AA89" s="51">
        <v>38160</v>
      </c>
      <c r="AB89" s="51">
        <v>38160</v>
      </c>
      <c r="AC89" s="51">
        <v>38160</v>
      </c>
      <c r="AD89" s="2" t="s">
        <v>8</v>
      </c>
      <c r="AE89" s="2" t="s">
        <v>8</v>
      </c>
      <c r="AF89" s="51">
        <v>38160</v>
      </c>
      <c r="AG89" s="51">
        <v>38160</v>
      </c>
      <c r="AH89" s="51">
        <v>38160</v>
      </c>
      <c r="AI89" s="51">
        <v>38160</v>
      </c>
      <c r="AJ89" s="51">
        <v>38160</v>
      </c>
      <c r="AK89" s="2" t="s">
        <v>6754</v>
      </c>
      <c r="AL89" s="2" t="s">
        <v>8</v>
      </c>
      <c r="AM89" s="51">
        <v>38160</v>
      </c>
    </row>
    <row r="90" spans="1:39">
      <c r="A90" s="2" t="s">
        <v>666</v>
      </c>
      <c r="B90" s="9" t="s">
        <v>6843</v>
      </c>
      <c r="C90" s="2" t="s">
        <v>667</v>
      </c>
      <c r="D90" s="2" t="s">
        <v>668</v>
      </c>
      <c r="E90" s="2" t="s">
        <v>669</v>
      </c>
      <c r="F90" s="2" t="s">
        <v>669</v>
      </c>
      <c r="G90" s="21">
        <v>-32.5</v>
      </c>
      <c r="H90" s="21">
        <v>-109.5</v>
      </c>
      <c r="I90" s="13">
        <f t="shared" si="6"/>
        <v>12</v>
      </c>
      <c r="J90" s="13">
        <f t="shared" si="7"/>
        <v>2004</v>
      </c>
      <c r="K90" s="2" t="s">
        <v>4410</v>
      </c>
      <c r="L90" s="123">
        <v>38016.978171296294</v>
      </c>
      <c r="M90" s="123">
        <v>38017.045624999999</v>
      </c>
      <c r="N90" s="123">
        <v>38017.741747685184</v>
      </c>
      <c r="O90" s="123">
        <v>38017.802499999998</v>
      </c>
      <c r="P90" s="9" t="s">
        <v>6758</v>
      </c>
      <c r="Q90" s="239">
        <f t="shared" si="8"/>
        <v>0.69612268518540077</v>
      </c>
      <c r="R90" s="239">
        <f t="shared" si="9"/>
        <v>0.82432870370394085</v>
      </c>
      <c r="S90" s="21">
        <f t="shared" si="10"/>
        <v>4.1767361111124046</v>
      </c>
      <c r="T90" s="6">
        <v>0</v>
      </c>
      <c r="U90" s="50">
        <v>2754</v>
      </c>
      <c r="V90" s="39"/>
      <c r="W90" s="161"/>
      <c r="X90" s="145"/>
      <c r="Y90" s="2" t="s">
        <v>4411</v>
      </c>
      <c r="AA90" s="51">
        <v>38160</v>
      </c>
      <c r="AB90" s="51">
        <v>38160</v>
      </c>
      <c r="AC90" s="51">
        <v>38160</v>
      </c>
      <c r="AD90" s="2" t="s">
        <v>8</v>
      </c>
      <c r="AE90" s="2" t="s">
        <v>8</v>
      </c>
      <c r="AF90" s="51">
        <v>38160</v>
      </c>
      <c r="AG90" s="51">
        <v>38160</v>
      </c>
      <c r="AH90" s="51">
        <v>38160</v>
      </c>
      <c r="AI90" s="51">
        <v>38160</v>
      </c>
      <c r="AJ90" s="51">
        <v>38160</v>
      </c>
      <c r="AK90" s="2" t="s">
        <v>6754</v>
      </c>
      <c r="AL90" s="2" t="s">
        <v>8</v>
      </c>
      <c r="AM90" s="51">
        <v>38160</v>
      </c>
    </row>
    <row r="91" spans="1:39">
      <c r="A91" s="2" t="s">
        <v>666</v>
      </c>
      <c r="B91" s="9" t="s">
        <v>6843</v>
      </c>
      <c r="C91" s="2" t="s">
        <v>667</v>
      </c>
      <c r="D91" s="2" t="s">
        <v>668</v>
      </c>
      <c r="E91" s="2" t="s">
        <v>669</v>
      </c>
      <c r="F91" s="2" t="s">
        <v>669</v>
      </c>
      <c r="G91" s="21">
        <v>-32.5</v>
      </c>
      <c r="H91" s="21">
        <v>-109.5</v>
      </c>
      <c r="I91" s="13">
        <f t="shared" si="6"/>
        <v>12</v>
      </c>
      <c r="J91" s="13">
        <f t="shared" si="7"/>
        <v>2004</v>
      </c>
      <c r="K91" s="2" t="s">
        <v>4408</v>
      </c>
      <c r="L91" s="123">
        <v>38017.998761574076</v>
      </c>
      <c r="M91" s="123">
        <v>38018.057696759257</v>
      </c>
      <c r="N91" s="123">
        <v>38019.799074074072</v>
      </c>
      <c r="O91" s="123">
        <v>38019.846516203703</v>
      </c>
      <c r="P91" s="9" t="s">
        <v>6758</v>
      </c>
      <c r="Q91" s="239">
        <f t="shared" si="8"/>
        <v>1.7413773148145992</v>
      </c>
      <c r="R91" s="239">
        <f t="shared" si="9"/>
        <v>1.8477546296271612</v>
      </c>
      <c r="S91" s="21">
        <f t="shared" si="10"/>
        <v>10.448263888887595</v>
      </c>
      <c r="T91" s="6">
        <v>0</v>
      </c>
      <c r="U91" s="6">
        <v>2292.9</v>
      </c>
      <c r="V91" s="19"/>
      <c r="W91" s="240"/>
      <c r="X91" s="21"/>
      <c r="Y91" s="2" t="s">
        <v>4409</v>
      </c>
      <c r="AA91" s="51">
        <v>38160</v>
      </c>
      <c r="AB91" s="51">
        <v>38160</v>
      </c>
      <c r="AC91" s="51">
        <v>38160</v>
      </c>
      <c r="AD91" s="2" t="s">
        <v>8</v>
      </c>
      <c r="AE91" s="2" t="s">
        <v>8</v>
      </c>
      <c r="AF91" s="51">
        <v>38160</v>
      </c>
      <c r="AG91" s="51">
        <v>38160</v>
      </c>
      <c r="AH91" s="51">
        <v>38160</v>
      </c>
      <c r="AI91" s="51">
        <v>38160</v>
      </c>
      <c r="AJ91" s="51">
        <v>38160</v>
      </c>
      <c r="AK91" s="2" t="s">
        <v>6754</v>
      </c>
      <c r="AL91" s="2" t="s">
        <v>8</v>
      </c>
      <c r="AM91" s="51">
        <v>38160</v>
      </c>
    </row>
    <row r="92" spans="1:39">
      <c r="A92" s="2" t="s">
        <v>666</v>
      </c>
      <c r="B92" s="9" t="s">
        <v>6843</v>
      </c>
      <c r="C92" s="2" t="s">
        <v>667</v>
      </c>
      <c r="D92" s="2" t="s">
        <v>668</v>
      </c>
      <c r="E92" s="2" t="s">
        <v>669</v>
      </c>
      <c r="F92" s="2" t="s">
        <v>669</v>
      </c>
      <c r="G92" s="21">
        <v>-32.5</v>
      </c>
      <c r="H92" s="21">
        <v>-109.5</v>
      </c>
      <c r="I92" s="13">
        <f t="shared" si="6"/>
        <v>12</v>
      </c>
      <c r="J92" s="13">
        <f t="shared" si="7"/>
        <v>2004</v>
      </c>
      <c r="K92" s="2" t="s">
        <v>4405</v>
      </c>
      <c r="L92" s="123">
        <v>38019.956354166665</v>
      </c>
      <c r="M92" s="123">
        <v>38020.013819444444</v>
      </c>
      <c r="N92" s="123">
        <v>38021.172939814816</v>
      </c>
      <c r="O92" s="123">
        <v>38021.219976851855</v>
      </c>
      <c r="P92" s="9" t="s">
        <v>6758</v>
      </c>
      <c r="Q92" s="239">
        <f t="shared" si="8"/>
        <v>1.1591203703719657</v>
      </c>
      <c r="R92" s="239">
        <f t="shared" si="9"/>
        <v>1.2636226851900574</v>
      </c>
      <c r="S92" s="21">
        <f t="shared" si="10"/>
        <v>6.9547222222317941</v>
      </c>
      <c r="T92" s="6">
        <v>0</v>
      </c>
      <c r="U92" s="6">
        <v>2685.2</v>
      </c>
      <c r="V92" s="19"/>
      <c r="W92" s="240"/>
      <c r="X92" s="21"/>
      <c r="Y92" s="2" t="s">
        <v>4407</v>
      </c>
      <c r="AA92" s="51">
        <v>38160</v>
      </c>
      <c r="AB92" s="51">
        <v>38160</v>
      </c>
      <c r="AC92" s="51">
        <v>38160</v>
      </c>
      <c r="AD92" s="2" t="s">
        <v>8</v>
      </c>
      <c r="AE92" s="2" t="s">
        <v>8</v>
      </c>
      <c r="AF92" s="51">
        <v>38160</v>
      </c>
      <c r="AG92" s="51">
        <v>38160</v>
      </c>
      <c r="AH92" s="51">
        <v>38160</v>
      </c>
      <c r="AI92" s="51">
        <v>38160</v>
      </c>
      <c r="AJ92" s="51">
        <v>38160</v>
      </c>
      <c r="AK92" s="2" t="s">
        <v>6754</v>
      </c>
      <c r="AL92" s="2" t="s">
        <v>8</v>
      </c>
      <c r="AM92" s="51">
        <v>38160</v>
      </c>
    </row>
    <row r="93" spans="1:39">
      <c r="A93" s="2" t="s">
        <v>666</v>
      </c>
      <c r="B93" s="9" t="s">
        <v>6843</v>
      </c>
      <c r="C93" s="2" t="s">
        <v>667</v>
      </c>
      <c r="D93" s="2" t="s">
        <v>668</v>
      </c>
      <c r="E93" s="2" t="s">
        <v>669</v>
      </c>
      <c r="F93" s="2" t="s">
        <v>669</v>
      </c>
      <c r="G93" s="21">
        <v>-32.5</v>
      </c>
      <c r="H93" s="21">
        <v>-109.5</v>
      </c>
      <c r="I93" s="13">
        <f t="shared" si="6"/>
        <v>12</v>
      </c>
      <c r="J93" s="13">
        <f t="shared" si="7"/>
        <v>2004</v>
      </c>
      <c r="K93" s="2" t="s">
        <v>4402</v>
      </c>
      <c r="L93" s="123">
        <v>38021.576388888891</v>
      </c>
      <c r="M93" s="123">
        <v>38021.682673611111</v>
      </c>
      <c r="N93" s="123">
        <v>38024.497916666667</v>
      </c>
      <c r="O93" s="123">
        <v>38024.588125000002</v>
      </c>
      <c r="P93" s="9" t="s">
        <v>6759</v>
      </c>
      <c r="Q93" s="239">
        <f t="shared" si="8"/>
        <v>2.8152430555564933</v>
      </c>
      <c r="R93" s="239">
        <f t="shared" si="9"/>
        <v>3.0117361111115315</v>
      </c>
      <c r="S93" s="21">
        <f t="shared" si="10"/>
        <v>16.89145833333896</v>
      </c>
      <c r="T93" s="6">
        <v>0</v>
      </c>
      <c r="U93" s="6">
        <v>4925.5</v>
      </c>
      <c r="V93" s="19">
        <f>SUM(Q85:Q93)</f>
        <v>12.37555555554718</v>
      </c>
      <c r="W93" s="240">
        <f>(N93-M85)/24</f>
        <v>0.65649498456787114</v>
      </c>
      <c r="X93" s="21">
        <f>V93/W93</f>
        <v>18.850952172457525</v>
      </c>
      <c r="Y93" s="2" t="s">
        <v>4404</v>
      </c>
      <c r="AA93" s="51">
        <v>38160</v>
      </c>
      <c r="AB93" s="51">
        <v>38160</v>
      </c>
      <c r="AC93" s="51">
        <v>38160</v>
      </c>
      <c r="AD93" s="2" t="s">
        <v>8</v>
      </c>
      <c r="AE93" s="2" t="s">
        <v>8</v>
      </c>
      <c r="AF93" s="51">
        <v>38160</v>
      </c>
      <c r="AG93" s="51">
        <v>38160</v>
      </c>
      <c r="AH93" s="51">
        <v>38160</v>
      </c>
      <c r="AI93" s="51">
        <v>38160</v>
      </c>
      <c r="AJ93" s="51">
        <v>38160</v>
      </c>
      <c r="AK93" s="2" t="s">
        <v>6754</v>
      </c>
      <c r="AL93" s="2" t="s">
        <v>8</v>
      </c>
      <c r="AM93" s="51">
        <v>38160</v>
      </c>
    </row>
    <row r="94" spans="1:39" s="76" customFormat="1">
      <c r="A94" s="2" t="s">
        <v>682</v>
      </c>
      <c r="B94" s="9" t="s">
        <v>6846</v>
      </c>
      <c r="C94" s="2" t="s">
        <v>684</v>
      </c>
      <c r="D94" s="10" t="s">
        <v>515</v>
      </c>
      <c r="E94" s="2" t="s">
        <v>516</v>
      </c>
      <c r="F94" s="2" t="s">
        <v>516</v>
      </c>
      <c r="G94" s="21">
        <v>28</v>
      </c>
      <c r="H94" s="21">
        <v>-142</v>
      </c>
      <c r="I94" s="13">
        <f t="shared" si="6"/>
        <v>7</v>
      </c>
      <c r="J94" s="13">
        <f t="shared" si="7"/>
        <v>2004</v>
      </c>
      <c r="K94" s="2" t="s">
        <v>4400</v>
      </c>
      <c r="L94" s="123">
        <v>38166.673611111109</v>
      </c>
      <c r="M94" s="123">
        <v>38166.794444444444</v>
      </c>
      <c r="N94" s="123">
        <v>38166.862500000003</v>
      </c>
      <c r="O94" s="123">
        <v>38166.975694444445</v>
      </c>
      <c r="P94" s="9" t="s">
        <v>516</v>
      </c>
      <c r="Q94" s="239">
        <f t="shared" si="8"/>
        <v>6.805555555911269E-2</v>
      </c>
      <c r="R94" s="239">
        <f t="shared" si="9"/>
        <v>0.30208333333575865</v>
      </c>
      <c r="S94" s="21">
        <f t="shared" si="10"/>
        <v>0.40833333335467614</v>
      </c>
      <c r="T94" s="6">
        <v>0</v>
      </c>
      <c r="U94" s="6">
        <v>4960</v>
      </c>
      <c r="V94" s="19"/>
      <c r="W94" s="240"/>
      <c r="X94" s="21"/>
      <c r="Y94" s="2" t="s">
        <v>4401</v>
      </c>
      <c r="AA94" s="51">
        <v>38182</v>
      </c>
      <c r="AB94" s="51">
        <v>38182</v>
      </c>
      <c r="AC94" s="51">
        <v>38182</v>
      </c>
      <c r="AD94" s="2" t="s">
        <v>8</v>
      </c>
      <c r="AE94" s="2" t="s">
        <v>8</v>
      </c>
      <c r="AF94" s="51">
        <v>38182</v>
      </c>
      <c r="AG94" s="51">
        <v>38182</v>
      </c>
      <c r="AH94" s="51">
        <v>38182</v>
      </c>
      <c r="AI94" s="2" t="s">
        <v>8</v>
      </c>
      <c r="AJ94" s="2" t="s">
        <v>8</v>
      </c>
      <c r="AK94" s="2" t="s">
        <v>6754</v>
      </c>
      <c r="AL94" s="2" t="s">
        <v>8</v>
      </c>
      <c r="AM94" s="51">
        <v>38182</v>
      </c>
    </row>
    <row r="95" spans="1:39">
      <c r="A95" s="2" t="s">
        <v>682</v>
      </c>
      <c r="B95" s="9" t="s">
        <v>6846</v>
      </c>
      <c r="C95" s="2" t="s">
        <v>684</v>
      </c>
      <c r="D95" s="10" t="s">
        <v>515</v>
      </c>
      <c r="E95" s="2" t="s">
        <v>516</v>
      </c>
      <c r="F95" s="2" t="s">
        <v>516</v>
      </c>
      <c r="G95" s="21">
        <v>28</v>
      </c>
      <c r="H95" s="21">
        <v>-142</v>
      </c>
      <c r="I95" s="13">
        <f t="shared" si="6"/>
        <v>7</v>
      </c>
      <c r="J95" s="13">
        <f t="shared" si="7"/>
        <v>2004</v>
      </c>
      <c r="K95" s="2" t="s">
        <v>4398</v>
      </c>
      <c r="L95" s="123">
        <v>38167.172222222223</v>
      </c>
      <c r="M95" s="123">
        <v>38167.280555555553</v>
      </c>
      <c r="N95" s="123">
        <v>38167.406944444447</v>
      </c>
      <c r="O95" s="123">
        <v>38167.533333333333</v>
      </c>
      <c r="P95" s="9" t="s">
        <v>516</v>
      </c>
      <c r="Q95" s="239">
        <f t="shared" si="8"/>
        <v>0.12638888889341615</v>
      </c>
      <c r="R95" s="239">
        <f t="shared" si="9"/>
        <v>0.36111111110949423</v>
      </c>
      <c r="S95" s="21">
        <f t="shared" si="10"/>
        <v>0.75833333336049691</v>
      </c>
      <c r="T95" s="6">
        <v>0</v>
      </c>
      <c r="U95" s="6">
        <v>4960</v>
      </c>
      <c r="V95" s="19"/>
      <c r="W95" s="240"/>
      <c r="X95" s="21"/>
      <c r="Y95" s="2" t="s">
        <v>4399</v>
      </c>
      <c r="AA95" s="51">
        <v>38182</v>
      </c>
      <c r="AB95" s="51">
        <v>38182</v>
      </c>
      <c r="AC95" s="51">
        <v>38182</v>
      </c>
      <c r="AD95" s="2" t="s">
        <v>8</v>
      </c>
      <c r="AE95" s="2" t="s">
        <v>8</v>
      </c>
      <c r="AF95" s="51">
        <v>38182</v>
      </c>
      <c r="AG95" s="51">
        <v>38182</v>
      </c>
      <c r="AH95" s="51">
        <v>38182</v>
      </c>
      <c r="AI95" s="2" t="s">
        <v>8</v>
      </c>
      <c r="AJ95" s="2" t="s">
        <v>8</v>
      </c>
      <c r="AK95" s="2" t="s">
        <v>6754</v>
      </c>
      <c r="AL95" s="2" t="s">
        <v>8</v>
      </c>
      <c r="AM95" s="51">
        <v>38182</v>
      </c>
    </row>
    <row r="96" spans="1:39">
      <c r="A96" s="2" t="s">
        <v>682</v>
      </c>
      <c r="B96" s="9" t="s">
        <v>6846</v>
      </c>
      <c r="C96" s="2" t="s">
        <v>684</v>
      </c>
      <c r="D96" s="10" t="s">
        <v>515</v>
      </c>
      <c r="E96" s="2" t="s">
        <v>516</v>
      </c>
      <c r="F96" s="2" t="s">
        <v>516</v>
      </c>
      <c r="G96" s="21">
        <v>28</v>
      </c>
      <c r="H96" s="21">
        <v>-142</v>
      </c>
      <c r="I96" s="13">
        <f t="shared" si="6"/>
        <v>7</v>
      </c>
      <c r="J96" s="13">
        <f t="shared" si="7"/>
        <v>2004</v>
      </c>
      <c r="K96" s="2" t="s">
        <v>4396</v>
      </c>
      <c r="L96" s="123">
        <v>38167.672222222223</v>
      </c>
      <c r="M96" s="123">
        <v>38167.779861111114</v>
      </c>
      <c r="N96" s="123">
        <v>38167.807638888888</v>
      </c>
      <c r="O96" s="123">
        <v>38167.922222222223</v>
      </c>
      <c r="P96" s="9" t="s">
        <v>516</v>
      </c>
      <c r="Q96" s="239">
        <f t="shared" si="8"/>
        <v>2.7777777773735579E-2</v>
      </c>
      <c r="R96" s="239">
        <f t="shared" si="9"/>
        <v>0.25</v>
      </c>
      <c r="S96" s="21">
        <f t="shared" si="10"/>
        <v>0.16666666664241347</v>
      </c>
      <c r="T96" s="6">
        <v>0</v>
      </c>
      <c r="U96" s="6">
        <v>4960</v>
      </c>
      <c r="V96" s="19">
        <f>SUM(Q94:Q96)</f>
        <v>0.22222222222626442</v>
      </c>
      <c r="W96" s="240">
        <f>(N96-M94)/24</f>
        <v>4.221643518515824E-2</v>
      </c>
      <c r="X96" s="21">
        <f>V96/W96</f>
        <v>5.2638793695302262</v>
      </c>
      <c r="Y96" s="2" t="s">
        <v>4397</v>
      </c>
      <c r="AA96" s="51">
        <v>38182</v>
      </c>
      <c r="AB96" s="51">
        <v>38182</v>
      </c>
      <c r="AC96" s="51">
        <v>38182</v>
      </c>
      <c r="AD96" s="2" t="s">
        <v>8</v>
      </c>
      <c r="AE96" s="2" t="s">
        <v>8</v>
      </c>
      <c r="AF96" s="51">
        <v>38182</v>
      </c>
      <c r="AG96" s="51">
        <v>38182</v>
      </c>
      <c r="AH96" s="51">
        <v>38182</v>
      </c>
      <c r="AI96" s="2" t="s">
        <v>8</v>
      </c>
      <c r="AJ96" s="2" t="s">
        <v>8</v>
      </c>
      <c r="AK96" s="2" t="s">
        <v>6754</v>
      </c>
      <c r="AL96" s="2" t="s">
        <v>8</v>
      </c>
      <c r="AM96" s="51">
        <v>38182</v>
      </c>
    </row>
    <row r="97" spans="1:39">
      <c r="A97" s="2" t="s">
        <v>685</v>
      </c>
      <c r="B97" s="9" t="s">
        <v>6846</v>
      </c>
      <c r="C97" s="2" t="s">
        <v>686</v>
      </c>
      <c r="D97" s="2" t="s">
        <v>687</v>
      </c>
      <c r="E97" s="2" t="s">
        <v>689</v>
      </c>
      <c r="F97" s="2" t="s">
        <v>689</v>
      </c>
      <c r="G97" s="21">
        <v>53.5</v>
      </c>
      <c r="H97" s="21">
        <v>-163.75</v>
      </c>
      <c r="I97" s="13">
        <f t="shared" si="6"/>
        <v>3</v>
      </c>
      <c r="J97" s="13">
        <f t="shared" si="7"/>
        <v>2004</v>
      </c>
      <c r="K97" s="2" t="s">
        <v>4393</v>
      </c>
      <c r="L97" s="123">
        <v>38179.62777777778</v>
      </c>
      <c r="M97" s="123">
        <v>38179.713194444441</v>
      </c>
      <c r="N97" s="123">
        <v>38180.224305555559</v>
      </c>
      <c r="O97" s="123">
        <v>38180.343055555553</v>
      </c>
      <c r="P97" s="9" t="s">
        <v>4394</v>
      </c>
      <c r="Q97" s="239">
        <f t="shared" si="8"/>
        <v>0.51111111111822538</v>
      </c>
      <c r="R97" s="239">
        <f t="shared" si="9"/>
        <v>0.71527777777373558</v>
      </c>
      <c r="S97" s="21">
        <f t="shared" si="10"/>
        <v>3.0666666667093523</v>
      </c>
      <c r="T97" s="6">
        <v>0</v>
      </c>
      <c r="U97" s="6">
        <v>3613</v>
      </c>
      <c r="V97" s="19"/>
      <c r="W97" s="240"/>
      <c r="X97" s="21"/>
      <c r="Y97" s="2" t="s">
        <v>4395</v>
      </c>
      <c r="AA97" s="51">
        <v>38244</v>
      </c>
      <c r="AB97" s="51">
        <v>38244</v>
      </c>
      <c r="AC97" s="51">
        <v>38244</v>
      </c>
      <c r="AD97" s="2" t="s">
        <v>8</v>
      </c>
      <c r="AE97" s="2" t="s">
        <v>8</v>
      </c>
      <c r="AF97" s="51">
        <v>38244</v>
      </c>
      <c r="AG97" s="51">
        <v>38244</v>
      </c>
      <c r="AH97" s="51">
        <v>38244</v>
      </c>
      <c r="AI97" s="51">
        <v>38244</v>
      </c>
      <c r="AJ97" s="51">
        <v>38244</v>
      </c>
      <c r="AK97" s="2" t="s">
        <v>6754</v>
      </c>
      <c r="AL97" s="2" t="s">
        <v>8</v>
      </c>
      <c r="AM97" s="51">
        <v>38244</v>
      </c>
    </row>
    <row r="98" spans="1:39">
      <c r="A98" s="2" t="s">
        <v>685</v>
      </c>
      <c r="B98" s="9" t="s">
        <v>6846</v>
      </c>
      <c r="C98" s="2" t="s">
        <v>686</v>
      </c>
      <c r="D98" s="2" t="s">
        <v>687</v>
      </c>
      <c r="E98" s="2" t="s">
        <v>689</v>
      </c>
      <c r="F98" s="2" t="s">
        <v>689</v>
      </c>
      <c r="G98" s="21">
        <v>53.5</v>
      </c>
      <c r="H98" s="21">
        <v>-163.75</v>
      </c>
      <c r="I98" s="13">
        <f t="shared" si="6"/>
        <v>3</v>
      </c>
      <c r="J98" s="13">
        <f t="shared" si="7"/>
        <v>2004</v>
      </c>
      <c r="K98" s="2" t="s">
        <v>4391</v>
      </c>
      <c r="L98" s="123">
        <v>38180.76666666667</v>
      </c>
      <c r="M98" s="123">
        <v>38180.852777777778</v>
      </c>
      <c r="N98" s="123">
        <v>38181.267361111109</v>
      </c>
      <c r="O98" s="123">
        <v>38181.365277777775</v>
      </c>
      <c r="P98" s="9" t="s">
        <v>4392</v>
      </c>
      <c r="Q98" s="239">
        <f t="shared" si="8"/>
        <v>0.41458333333139308</v>
      </c>
      <c r="R98" s="239">
        <f t="shared" si="9"/>
        <v>0.59861111110512866</v>
      </c>
      <c r="S98" s="21">
        <f t="shared" si="10"/>
        <v>2.4874999999883585</v>
      </c>
      <c r="T98" s="6">
        <v>0</v>
      </c>
      <c r="U98" s="6">
        <v>3402.4</v>
      </c>
      <c r="V98" s="19"/>
      <c r="W98" s="240"/>
      <c r="X98" s="21"/>
      <c r="Y98" s="2" t="s">
        <v>4377</v>
      </c>
      <c r="AA98" s="51">
        <v>38244</v>
      </c>
      <c r="AB98" s="51">
        <v>38244</v>
      </c>
      <c r="AC98" s="51">
        <v>38244</v>
      </c>
      <c r="AD98" s="2" t="s">
        <v>8</v>
      </c>
      <c r="AE98" s="2" t="s">
        <v>8</v>
      </c>
      <c r="AF98" s="51">
        <v>38244</v>
      </c>
      <c r="AG98" s="51">
        <v>38244</v>
      </c>
      <c r="AH98" s="51">
        <v>38244</v>
      </c>
      <c r="AI98" s="51">
        <v>38244</v>
      </c>
      <c r="AJ98" s="51">
        <v>38244</v>
      </c>
      <c r="AK98" s="2" t="s">
        <v>6754</v>
      </c>
      <c r="AL98" s="2" t="s">
        <v>8</v>
      </c>
      <c r="AM98" s="51">
        <v>38244</v>
      </c>
    </row>
    <row r="99" spans="1:39">
      <c r="A99" s="2" t="s">
        <v>685</v>
      </c>
      <c r="B99" s="9" t="s">
        <v>6846</v>
      </c>
      <c r="C99" s="2" t="s">
        <v>686</v>
      </c>
      <c r="D99" s="2" t="s">
        <v>687</v>
      </c>
      <c r="E99" s="2" t="s">
        <v>689</v>
      </c>
      <c r="F99" s="2" t="s">
        <v>689</v>
      </c>
      <c r="G99" s="21">
        <v>53.5</v>
      </c>
      <c r="H99" s="21">
        <v>-163.75</v>
      </c>
      <c r="I99" s="13">
        <f t="shared" si="6"/>
        <v>3</v>
      </c>
      <c r="J99" s="13">
        <f t="shared" si="7"/>
        <v>2004</v>
      </c>
      <c r="K99" s="2" t="s">
        <v>4389</v>
      </c>
      <c r="L99" s="123">
        <v>38181.719444444447</v>
      </c>
      <c r="M99" s="123">
        <v>38181.783333333333</v>
      </c>
      <c r="N99" s="123">
        <v>38182.161805555559</v>
      </c>
      <c r="O99" s="123">
        <v>38182.216666666667</v>
      </c>
      <c r="P99" s="9" t="s">
        <v>4390</v>
      </c>
      <c r="Q99" s="239">
        <f t="shared" si="8"/>
        <v>0.37847222222626442</v>
      </c>
      <c r="R99" s="239">
        <f t="shared" si="9"/>
        <v>0.49722222222044365</v>
      </c>
      <c r="S99" s="21">
        <f t="shared" si="10"/>
        <v>2.2708333333575865</v>
      </c>
      <c r="T99" s="6">
        <v>0</v>
      </c>
      <c r="U99" s="6">
        <v>2103.8000000000002</v>
      </c>
      <c r="V99" s="19"/>
      <c r="W99" s="240"/>
      <c r="X99" s="21"/>
      <c r="Y99" s="2" t="s">
        <v>4377</v>
      </c>
      <c r="AA99" s="51">
        <v>38244</v>
      </c>
      <c r="AB99" s="51">
        <v>38244</v>
      </c>
      <c r="AC99" s="51">
        <v>38244</v>
      </c>
      <c r="AD99" s="2" t="s">
        <v>8</v>
      </c>
      <c r="AE99" s="2" t="s">
        <v>8</v>
      </c>
      <c r="AF99" s="51">
        <v>38244</v>
      </c>
      <c r="AG99" s="51">
        <v>38244</v>
      </c>
      <c r="AH99" s="51">
        <v>38244</v>
      </c>
      <c r="AI99" s="51">
        <v>38244</v>
      </c>
      <c r="AJ99" s="51">
        <v>38244</v>
      </c>
      <c r="AK99" s="2" t="s">
        <v>6754</v>
      </c>
      <c r="AL99" s="2" t="s">
        <v>8</v>
      </c>
      <c r="AM99" s="51">
        <v>38244</v>
      </c>
    </row>
    <row r="100" spans="1:39">
      <c r="A100" s="2" t="s">
        <v>685</v>
      </c>
      <c r="B100" s="9" t="s">
        <v>6846</v>
      </c>
      <c r="C100" s="2" t="s">
        <v>686</v>
      </c>
      <c r="D100" s="2" t="s">
        <v>687</v>
      </c>
      <c r="E100" s="2" t="s">
        <v>689</v>
      </c>
      <c r="F100" s="2" t="s">
        <v>689</v>
      </c>
      <c r="G100" s="21">
        <v>53.5</v>
      </c>
      <c r="H100" s="21">
        <v>-163.75</v>
      </c>
      <c r="I100" s="13">
        <f t="shared" si="6"/>
        <v>3</v>
      </c>
      <c r="J100" s="13">
        <f t="shared" si="7"/>
        <v>2004</v>
      </c>
      <c r="K100" s="2" t="s">
        <v>4388</v>
      </c>
      <c r="L100" s="123">
        <v>38182.563888888886</v>
      </c>
      <c r="M100" s="123">
        <v>38182.674305555556</v>
      </c>
      <c r="N100" s="123">
        <v>38183.263888888891</v>
      </c>
      <c r="O100" s="123">
        <v>38183.37222222222</v>
      </c>
      <c r="P100" s="9" t="s">
        <v>4349</v>
      </c>
      <c r="Q100" s="239">
        <f t="shared" si="8"/>
        <v>0.58958333333430346</v>
      </c>
      <c r="R100" s="239">
        <f t="shared" si="9"/>
        <v>0.80833333333430346</v>
      </c>
      <c r="S100" s="21">
        <f t="shared" si="10"/>
        <v>3.5375000000058208</v>
      </c>
      <c r="T100" s="6">
        <v>0</v>
      </c>
      <c r="U100" s="6">
        <v>4836.3</v>
      </c>
      <c r="V100" s="19"/>
      <c r="W100" s="240"/>
      <c r="X100" s="21"/>
      <c r="Y100" s="2" t="s">
        <v>4377</v>
      </c>
      <c r="AA100" s="51">
        <v>38244</v>
      </c>
      <c r="AB100" s="51">
        <v>38244</v>
      </c>
      <c r="AC100" s="51">
        <v>38244</v>
      </c>
      <c r="AD100" s="2" t="s">
        <v>8</v>
      </c>
      <c r="AE100" s="2" t="s">
        <v>8</v>
      </c>
      <c r="AF100" s="51">
        <v>38244</v>
      </c>
      <c r="AG100" s="51">
        <v>38244</v>
      </c>
      <c r="AH100" s="51">
        <v>38244</v>
      </c>
      <c r="AI100" s="51">
        <v>38244</v>
      </c>
      <c r="AJ100" s="51">
        <v>38244</v>
      </c>
      <c r="AK100" s="2" t="s">
        <v>6754</v>
      </c>
      <c r="AL100" s="2" t="s">
        <v>8</v>
      </c>
      <c r="AM100" s="51">
        <v>38244</v>
      </c>
    </row>
    <row r="101" spans="1:39">
      <c r="A101" s="2" t="s">
        <v>685</v>
      </c>
      <c r="B101" s="9" t="s">
        <v>6846</v>
      </c>
      <c r="C101" s="2" t="s">
        <v>686</v>
      </c>
      <c r="D101" s="2" t="s">
        <v>687</v>
      </c>
      <c r="E101" s="2" t="s">
        <v>689</v>
      </c>
      <c r="F101" s="2" t="s">
        <v>689</v>
      </c>
      <c r="G101" s="21">
        <v>53.5</v>
      </c>
      <c r="H101" s="21">
        <v>-163.75</v>
      </c>
      <c r="I101" s="13">
        <f t="shared" si="6"/>
        <v>3</v>
      </c>
      <c r="J101" s="13">
        <f t="shared" si="7"/>
        <v>2004</v>
      </c>
      <c r="K101" s="2" t="s">
        <v>4385</v>
      </c>
      <c r="L101" s="123">
        <v>38183.751388888886</v>
      </c>
      <c r="M101" s="123">
        <v>38183.833333333336</v>
      </c>
      <c r="N101" s="123">
        <v>38184.293749999997</v>
      </c>
      <c r="O101" s="123">
        <v>38184.385416666664</v>
      </c>
      <c r="P101" s="9" t="s">
        <v>4386</v>
      </c>
      <c r="Q101" s="239">
        <f t="shared" si="8"/>
        <v>0.46041666666133096</v>
      </c>
      <c r="R101" s="239">
        <f t="shared" si="9"/>
        <v>0.63402777777810115</v>
      </c>
      <c r="S101" s="21">
        <f t="shared" si="10"/>
        <v>2.7624999999679858</v>
      </c>
      <c r="T101" s="6">
        <v>0</v>
      </c>
      <c r="U101" s="6">
        <v>3329.3</v>
      </c>
      <c r="V101" s="19"/>
      <c r="W101" s="240"/>
      <c r="X101" s="21"/>
      <c r="Y101" s="2" t="s">
        <v>4387</v>
      </c>
      <c r="AA101" s="51">
        <v>38244</v>
      </c>
      <c r="AB101" s="51">
        <v>38244</v>
      </c>
      <c r="AC101" s="51">
        <v>38244</v>
      </c>
      <c r="AD101" s="2" t="s">
        <v>8</v>
      </c>
      <c r="AE101" s="2" t="s">
        <v>8</v>
      </c>
      <c r="AF101" s="51">
        <v>38244</v>
      </c>
      <c r="AG101" s="51">
        <v>38244</v>
      </c>
      <c r="AH101" s="51">
        <v>38244</v>
      </c>
      <c r="AI101" s="51">
        <v>38244</v>
      </c>
      <c r="AJ101" s="51">
        <v>38244</v>
      </c>
      <c r="AK101" s="2" t="s">
        <v>6754</v>
      </c>
      <c r="AL101" s="2" t="s">
        <v>8</v>
      </c>
      <c r="AM101" s="51">
        <v>38244</v>
      </c>
    </row>
    <row r="102" spans="1:39" s="76" customFormat="1">
      <c r="A102" s="2" t="s">
        <v>685</v>
      </c>
      <c r="B102" s="9" t="s">
        <v>6846</v>
      </c>
      <c r="C102" s="2" t="s">
        <v>686</v>
      </c>
      <c r="D102" s="2" t="s">
        <v>687</v>
      </c>
      <c r="E102" s="2" t="s">
        <v>689</v>
      </c>
      <c r="F102" s="2" t="s">
        <v>689</v>
      </c>
      <c r="G102" s="21">
        <v>53.5</v>
      </c>
      <c r="H102" s="21">
        <v>-163.75</v>
      </c>
      <c r="I102" s="13">
        <f t="shared" si="6"/>
        <v>3</v>
      </c>
      <c r="J102" s="13">
        <f t="shared" si="7"/>
        <v>2004</v>
      </c>
      <c r="K102" s="2" t="s">
        <v>4383</v>
      </c>
      <c r="L102" s="123">
        <v>38186.706944444442</v>
      </c>
      <c r="M102" s="123">
        <v>38186.784722222219</v>
      </c>
      <c r="N102" s="123">
        <v>38187.288194444445</v>
      </c>
      <c r="O102" s="123">
        <v>38187.377083333333</v>
      </c>
      <c r="P102" s="9" t="s">
        <v>4384</v>
      </c>
      <c r="Q102" s="239">
        <f t="shared" si="8"/>
        <v>0.50347222222626442</v>
      </c>
      <c r="R102" s="239">
        <f t="shared" si="9"/>
        <v>0.67013888889050577</v>
      </c>
      <c r="S102" s="21">
        <f t="shared" si="10"/>
        <v>3.0208333333575865</v>
      </c>
      <c r="T102" s="6">
        <v>0</v>
      </c>
      <c r="U102" s="6">
        <v>3287.2</v>
      </c>
      <c r="V102" s="19"/>
      <c r="W102" s="240"/>
      <c r="X102" s="21"/>
      <c r="Y102" s="2" t="s">
        <v>4377</v>
      </c>
      <c r="AA102" s="51">
        <v>38244</v>
      </c>
      <c r="AB102" s="51">
        <v>38244</v>
      </c>
      <c r="AC102" s="51">
        <v>38244</v>
      </c>
      <c r="AD102" s="2" t="s">
        <v>8</v>
      </c>
      <c r="AE102" s="2" t="s">
        <v>8</v>
      </c>
      <c r="AF102" s="51">
        <v>38244</v>
      </c>
      <c r="AG102" s="51">
        <v>38244</v>
      </c>
      <c r="AH102" s="51">
        <v>38244</v>
      </c>
      <c r="AI102" s="51">
        <v>38244</v>
      </c>
      <c r="AJ102" s="51">
        <v>38244</v>
      </c>
      <c r="AK102" s="2" t="s">
        <v>6754</v>
      </c>
      <c r="AL102" s="2" t="s">
        <v>8</v>
      </c>
      <c r="AM102" s="51">
        <v>38244</v>
      </c>
    </row>
    <row r="103" spans="1:39">
      <c r="A103" s="2" t="s">
        <v>685</v>
      </c>
      <c r="B103" s="9" t="s">
        <v>6846</v>
      </c>
      <c r="C103" s="2" t="s">
        <v>686</v>
      </c>
      <c r="D103" s="2" t="s">
        <v>687</v>
      </c>
      <c r="E103" s="2" t="s">
        <v>689</v>
      </c>
      <c r="F103" s="2" t="s">
        <v>689</v>
      </c>
      <c r="G103" s="21">
        <v>53.5</v>
      </c>
      <c r="H103" s="21">
        <v>-163.75</v>
      </c>
      <c r="I103" s="13">
        <f t="shared" si="6"/>
        <v>3</v>
      </c>
      <c r="J103" s="13">
        <f t="shared" si="7"/>
        <v>2004</v>
      </c>
      <c r="K103" s="2" t="s">
        <v>4381</v>
      </c>
      <c r="L103" s="123">
        <v>38187.852777777778</v>
      </c>
      <c r="M103" s="123">
        <v>38187.954861111109</v>
      </c>
      <c r="N103" s="123">
        <v>38188.215277777781</v>
      </c>
      <c r="O103" s="123">
        <v>38188.328472222223</v>
      </c>
      <c r="P103" s="9" t="s">
        <v>4349</v>
      </c>
      <c r="Q103" s="239">
        <f t="shared" si="8"/>
        <v>0.26041666667151731</v>
      </c>
      <c r="R103" s="239">
        <f t="shared" si="9"/>
        <v>0.47569444444525288</v>
      </c>
      <c r="S103" s="21">
        <f t="shared" si="10"/>
        <v>1.5625000000291038</v>
      </c>
      <c r="T103" s="6">
        <v>0</v>
      </c>
      <c r="U103" s="6">
        <v>4240.2</v>
      </c>
      <c r="V103" s="19"/>
      <c r="W103" s="240"/>
      <c r="X103" s="21"/>
      <c r="Y103" s="2" t="s">
        <v>4382</v>
      </c>
      <c r="AA103" s="51">
        <v>38244</v>
      </c>
      <c r="AB103" s="51">
        <v>38244</v>
      </c>
      <c r="AC103" s="51">
        <v>38244</v>
      </c>
      <c r="AD103" s="2" t="s">
        <v>8</v>
      </c>
      <c r="AE103" s="2" t="s">
        <v>8</v>
      </c>
      <c r="AF103" s="51">
        <v>38244</v>
      </c>
      <c r="AG103" s="51">
        <v>38244</v>
      </c>
      <c r="AH103" s="51">
        <v>38244</v>
      </c>
      <c r="AI103" s="51">
        <v>38244</v>
      </c>
      <c r="AJ103" s="51">
        <v>38244</v>
      </c>
      <c r="AK103" s="2" t="s">
        <v>6754</v>
      </c>
      <c r="AL103" s="2" t="s">
        <v>8</v>
      </c>
      <c r="AM103" s="51">
        <v>38244</v>
      </c>
    </row>
    <row r="104" spans="1:39">
      <c r="A104" s="2" t="s">
        <v>685</v>
      </c>
      <c r="B104" s="9" t="s">
        <v>6846</v>
      </c>
      <c r="C104" s="2" t="s">
        <v>686</v>
      </c>
      <c r="D104" s="2" t="s">
        <v>690</v>
      </c>
      <c r="E104" s="2" t="s">
        <v>691</v>
      </c>
      <c r="F104" s="2" t="s">
        <v>691</v>
      </c>
      <c r="G104" s="21">
        <v>52.5</v>
      </c>
      <c r="H104" s="21">
        <v>-161</v>
      </c>
      <c r="I104" s="13">
        <f t="shared" si="6"/>
        <v>4</v>
      </c>
      <c r="J104" s="13">
        <f t="shared" si="7"/>
        <v>2004</v>
      </c>
      <c r="K104" s="2" t="s">
        <v>4378</v>
      </c>
      <c r="L104" s="123">
        <v>38188.708333333336</v>
      </c>
      <c r="M104" s="123">
        <v>38188.819444444445</v>
      </c>
      <c r="N104" s="123">
        <v>38190.614583333336</v>
      </c>
      <c r="O104" s="123">
        <v>38190.695138888892</v>
      </c>
      <c r="P104" s="9" t="s">
        <v>4379</v>
      </c>
      <c r="Q104" s="239">
        <f t="shared" si="8"/>
        <v>1.7951388888905058</v>
      </c>
      <c r="R104" s="239">
        <f t="shared" si="9"/>
        <v>1.9868055555562023</v>
      </c>
      <c r="S104" s="21">
        <f t="shared" si="10"/>
        <v>10.770833333343035</v>
      </c>
      <c r="T104" s="6">
        <v>0</v>
      </c>
      <c r="U104" s="50">
        <v>5183.2</v>
      </c>
      <c r="V104" s="39"/>
      <c r="W104" s="161"/>
      <c r="X104" s="145"/>
      <c r="Y104" s="2" t="s">
        <v>4380</v>
      </c>
      <c r="AA104" s="51">
        <v>38244</v>
      </c>
      <c r="AB104" s="51">
        <v>38244</v>
      </c>
      <c r="AC104" s="51">
        <v>38244</v>
      </c>
      <c r="AD104" s="2" t="s">
        <v>8</v>
      </c>
      <c r="AE104" s="2" t="s">
        <v>8</v>
      </c>
      <c r="AF104" s="51">
        <v>38244</v>
      </c>
      <c r="AG104" s="51">
        <v>38244</v>
      </c>
      <c r="AH104" s="51">
        <v>38244</v>
      </c>
      <c r="AI104" s="51">
        <v>38244</v>
      </c>
      <c r="AJ104" s="51">
        <v>38244</v>
      </c>
      <c r="AK104" s="2" t="s">
        <v>6754</v>
      </c>
      <c r="AL104" s="2" t="s">
        <v>8</v>
      </c>
      <c r="AM104" s="51">
        <v>38244</v>
      </c>
    </row>
    <row r="105" spans="1:39">
      <c r="A105" s="2" t="s">
        <v>685</v>
      </c>
      <c r="B105" s="9" t="s">
        <v>6846</v>
      </c>
      <c r="C105" s="2" t="s">
        <v>686</v>
      </c>
      <c r="D105" s="2" t="s">
        <v>690</v>
      </c>
      <c r="E105" s="2" t="s">
        <v>691</v>
      </c>
      <c r="F105" s="2" t="s">
        <v>691</v>
      </c>
      <c r="G105" s="21">
        <v>52.5</v>
      </c>
      <c r="H105" s="21">
        <v>-161</v>
      </c>
      <c r="I105" s="13">
        <f t="shared" si="6"/>
        <v>4</v>
      </c>
      <c r="J105" s="13">
        <f t="shared" si="7"/>
        <v>2004</v>
      </c>
      <c r="K105" s="2" t="s">
        <v>4375</v>
      </c>
      <c r="L105" s="123">
        <v>38191.043749999997</v>
      </c>
      <c r="M105" s="123">
        <v>38191.150694444441</v>
      </c>
      <c r="N105" s="123">
        <v>38191.851388888892</v>
      </c>
      <c r="O105" s="123">
        <v>38191.948611111111</v>
      </c>
      <c r="P105" s="9" t="s">
        <v>4376</v>
      </c>
      <c r="Q105" s="239">
        <f t="shared" si="8"/>
        <v>0.70069444445107365</v>
      </c>
      <c r="R105" s="239">
        <f t="shared" si="9"/>
        <v>0.90486111111385981</v>
      </c>
      <c r="S105" s="21">
        <f t="shared" si="10"/>
        <v>4.2041666667064419</v>
      </c>
      <c r="T105" s="6">
        <v>0</v>
      </c>
      <c r="U105" s="50">
        <v>4774.3</v>
      </c>
      <c r="V105" s="19">
        <f>SUM(Q97:Q105)</f>
        <v>5.6138888889108784</v>
      </c>
      <c r="W105" s="240">
        <f>(N105-M97)/24</f>
        <v>0.50575810185212811</v>
      </c>
      <c r="X105" s="21">
        <f>V105/W105</f>
        <v>11.099948509677555</v>
      </c>
      <c r="Y105" s="2" t="s">
        <v>4377</v>
      </c>
      <c r="AA105" s="51">
        <v>38244</v>
      </c>
      <c r="AB105" s="51">
        <v>38244</v>
      </c>
      <c r="AC105" s="51">
        <v>38244</v>
      </c>
      <c r="AD105" s="2" t="s">
        <v>8</v>
      </c>
      <c r="AE105" s="2" t="s">
        <v>8</v>
      </c>
      <c r="AF105" s="51">
        <v>38244</v>
      </c>
      <c r="AG105" s="51">
        <v>38244</v>
      </c>
      <c r="AH105" s="51">
        <v>38244</v>
      </c>
      <c r="AI105" s="51">
        <v>38244</v>
      </c>
      <c r="AJ105" s="51">
        <v>38244</v>
      </c>
      <c r="AK105" s="2" t="s">
        <v>6754</v>
      </c>
      <c r="AL105" s="2" t="s">
        <v>8</v>
      </c>
      <c r="AM105" s="51">
        <v>38244</v>
      </c>
    </row>
    <row r="106" spans="1:39">
      <c r="A106" s="2" t="s">
        <v>692</v>
      </c>
      <c r="B106" s="9" t="s">
        <v>6846</v>
      </c>
      <c r="C106" s="2" t="s">
        <v>686</v>
      </c>
      <c r="D106" s="2" t="s">
        <v>693</v>
      </c>
      <c r="E106" s="2" t="s">
        <v>694</v>
      </c>
      <c r="F106" s="2" t="s">
        <v>694</v>
      </c>
      <c r="G106" s="21">
        <v>51.7</v>
      </c>
      <c r="H106" s="21">
        <v>-173.9</v>
      </c>
      <c r="I106" s="13">
        <f t="shared" si="6"/>
        <v>2</v>
      </c>
      <c r="J106" s="13">
        <f t="shared" si="7"/>
        <v>2004</v>
      </c>
      <c r="K106" s="2" t="s">
        <v>4373</v>
      </c>
      <c r="L106" s="123">
        <v>38194.253472222219</v>
      </c>
      <c r="M106" s="123">
        <v>38194.318749999999</v>
      </c>
      <c r="N106" s="123">
        <v>38195.105555555558</v>
      </c>
      <c r="O106" s="123">
        <v>38195.145138888889</v>
      </c>
      <c r="P106" s="9" t="s">
        <v>4374</v>
      </c>
      <c r="Q106" s="239">
        <f t="shared" si="8"/>
        <v>0.78680555555911269</v>
      </c>
      <c r="R106" s="239">
        <f t="shared" si="9"/>
        <v>0.89166666667006211</v>
      </c>
      <c r="S106" s="21">
        <f t="shared" si="10"/>
        <v>4.7208333333546761</v>
      </c>
      <c r="T106" s="6">
        <v>0</v>
      </c>
      <c r="U106" s="6" t="s">
        <v>4349</v>
      </c>
      <c r="V106" s="19"/>
      <c r="W106" s="240"/>
      <c r="X106" s="21"/>
      <c r="Y106" s="2" t="s">
        <v>4350</v>
      </c>
      <c r="AA106" s="51">
        <v>38244</v>
      </c>
      <c r="AB106" s="51">
        <v>38244</v>
      </c>
      <c r="AC106" s="51">
        <v>38244</v>
      </c>
      <c r="AD106" s="2" t="s">
        <v>8</v>
      </c>
      <c r="AE106" s="2" t="s">
        <v>8</v>
      </c>
      <c r="AF106" s="51">
        <v>38244</v>
      </c>
      <c r="AG106" s="51">
        <v>38244</v>
      </c>
      <c r="AH106" s="51">
        <v>38244</v>
      </c>
      <c r="AI106" s="51">
        <v>38244</v>
      </c>
      <c r="AJ106" s="51">
        <v>38244</v>
      </c>
      <c r="AK106" s="2" t="s">
        <v>6754</v>
      </c>
      <c r="AL106" s="2" t="s">
        <v>8</v>
      </c>
      <c r="AM106" s="51">
        <v>38244</v>
      </c>
    </row>
    <row r="107" spans="1:39">
      <c r="A107" s="2" t="s">
        <v>692</v>
      </c>
      <c r="B107" s="9" t="s">
        <v>6846</v>
      </c>
      <c r="C107" s="2" t="s">
        <v>686</v>
      </c>
      <c r="D107" s="2" t="s">
        <v>693</v>
      </c>
      <c r="E107" s="2" t="s">
        <v>694</v>
      </c>
      <c r="F107" s="2" t="s">
        <v>694</v>
      </c>
      <c r="G107" s="21">
        <v>52.33</v>
      </c>
      <c r="H107" s="21">
        <v>-174.93</v>
      </c>
      <c r="I107" s="13">
        <f t="shared" si="6"/>
        <v>1</v>
      </c>
      <c r="J107" s="13">
        <f t="shared" si="7"/>
        <v>2004</v>
      </c>
      <c r="K107" s="2" t="s">
        <v>4371</v>
      </c>
      <c r="L107" s="123">
        <v>38195.515277777777</v>
      </c>
      <c r="M107" s="123">
        <v>38195.588888888888</v>
      </c>
      <c r="N107" s="123">
        <v>38196.307638888888</v>
      </c>
      <c r="O107" s="123">
        <v>38196.363194444442</v>
      </c>
      <c r="P107" s="9" t="s">
        <v>4372</v>
      </c>
      <c r="Q107" s="239">
        <f t="shared" si="8"/>
        <v>0.71875</v>
      </c>
      <c r="R107" s="239">
        <f t="shared" si="9"/>
        <v>0.84791666666569654</v>
      </c>
      <c r="S107" s="21">
        <f t="shared" si="10"/>
        <v>4.3125</v>
      </c>
      <c r="T107" s="6">
        <v>0</v>
      </c>
      <c r="U107" s="6" t="s">
        <v>4349</v>
      </c>
      <c r="V107" s="19"/>
      <c r="W107" s="240"/>
      <c r="X107" s="21"/>
      <c r="Y107" s="2" t="s">
        <v>4350</v>
      </c>
      <c r="AA107" s="51">
        <v>38244</v>
      </c>
      <c r="AB107" s="51">
        <v>38244</v>
      </c>
      <c r="AC107" s="51">
        <v>38244</v>
      </c>
      <c r="AD107" s="2" t="s">
        <v>8</v>
      </c>
      <c r="AE107" s="2" t="s">
        <v>8</v>
      </c>
      <c r="AF107" s="51">
        <v>38244</v>
      </c>
      <c r="AG107" s="51">
        <v>38244</v>
      </c>
      <c r="AH107" s="51">
        <v>38244</v>
      </c>
      <c r="AI107" s="51">
        <v>38244</v>
      </c>
      <c r="AJ107" s="51">
        <v>38244</v>
      </c>
      <c r="AK107" s="2" t="s">
        <v>6754</v>
      </c>
      <c r="AL107" s="2" t="s">
        <v>8</v>
      </c>
      <c r="AM107" s="51">
        <v>38244</v>
      </c>
    </row>
    <row r="108" spans="1:39">
      <c r="A108" s="2" t="s">
        <v>692</v>
      </c>
      <c r="B108" s="9" t="s">
        <v>6846</v>
      </c>
      <c r="C108" s="2" t="s">
        <v>686</v>
      </c>
      <c r="D108" s="2" t="s">
        <v>693</v>
      </c>
      <c r="E108" s="2" t="s">
        <v>694</v>
      </c>
      <c r="F108" s="2" t="s">
        <v>694</v>
      </c>
      <c r="G108" s="21">
        <v>51.4</v>
      </c>
      <c r="H108" s="21">
        <v>-176.25</v>
      </c>
      <c r="I108" s="13">
        <f t="shared" ref="I108:I118" si="11">INT(((180 + H108) / 6) + 1)</f>
        <v>1</v>
      </c>
      <c r="J108" s="13">
        <f t="shared" si="7"/>
        <v>2004</v>
      </c>
      <c r="K108" s="2" t="s">
        <v>4368</v>
      </c>
      <c r="L108" s="123">
        <v>38196.729166666664</v>
      </c>
      <c r="M108" s="123">
        <v>38196.781944444447</v>
      </c>
      <c r="N108" s="123">
        <v>38197.069444444445</v>
      </c>
      <c r="O108" s="123">
        <v>38197.50277777778</v>
      </c>
      <c r="P108" s="9" t="s">
        <v>4369</v>
      </c>
      <c r="Q108" s="239">
        <f t="shared" si="8"/>
        <v>0.28749999999854481</v>
      </c>
      <c r="R108" s="239">
        <f t="shared" si="9"/>
        <v>0.773611111115315</v>
      </c>
      <c r="S108" s="21">
        <f t="shared" si="10"/>
        <v>1.7249999999912689</v>
      </c>
      <c r="T108" s="6">
        <v>0</v>
      </c>
      <c r="U108" s="6" t="s">
        <v>4349</v>
      </c>
      <c r="V108" s="19"/>
      <c r="W108" s="240"/>
      <c r="X108" s="21"/>
      <c r="Y108" s="2" t="s">
        <v>4370</v>
      </c>
      <c r="AA108" s="51">
        <v>38244</v>
      </c>
      <c r="AB108" s="51">
        <v>38244</v>
      </c>
      <c r="AC108" s="51">
        <v>38244</v>
      </c>
      <c r="AD108" s="2" t="s">
        <v>8</v>
      </c>
      <c r="AE108" s="2" t="s">
        <v>8</v>
      </c>
      <c r="AF108" s="51">
        <v>38244</v>
      </c>
      <c r="AG108" s="51">
        <v>38244</v>
      </c>
      <c r="AH108" s="51">
        <v>38244</v>
      </c>
      <c r="AI108" s="51">
        <v>38244</v>
      </c>
      <c r="AJ108" s="51">
        <v>38244</v>
      </c>
      <c r="AK108" s="2" t="s">
        <v>6754</v>
      </c>
      <c r="AL108" s="2" t="s">
        <v>8</v>
      </c>
      <c r="AM108" s="51">
        <v>38244</v>
      </c>
    </row>
    <row r="109" spans="1:39">
      <c r="A109" s="2" t="s">
        <v>692</v>
      </c>
      <c r="B109" s="9" t="s">
        <v>6846</v>
      </c>
      <c r="C109" s="2" t="s">
        <v>686</v>
      </c>
      <c r="D109" s="2" t="s">
        <v>693</v>
      </c>
      <c r="E109" s="2" t="s">
        <v>694</v>
      </c>
      <c r="F109" s="2" t="s">
        <v>694</v>
      </c>
      <c r="G109" s="21">
        <v>51.33</v>
      </c>
      <c r="H109" s="21">
        <v>-177.1</v>
      </c>
      <c r="I109" s="13">
        <f t="shared" si="11"/>
        <v>1</v>
      </c>
      <c r="J109" s="13">
        <f t="shared" si="7"/>
        <v>2004</v>
      </c>
      <c r="K109" s="2" t="s">
        <v>4367</v>
      </c>
      <c r="L109" s="123">
        <v>38198.15</v>
      </c>
      <c r="M109" s="123">
        <v>38198.217361111114</v>
      </c>
      <c r="N109" s="123">
        <v>38198.684027777781</v>
      </c>
      <c r="O109" s="123">
        <v>38198.737500000003</v>
      </c>
      <c r="P109" s="9" t="s">
        <v>4364</v>
      </c>
      <c r="Q109" s="239">
        <f t="shared" si="8"/>
        <v>0.46666666666715173</v>
      </c>
      <c r="R109" s="239">
        <f t="shared" si="9"/>
        <v>0.58750000000145519</v>
      </c>
      <c r="S109" s="21">
        <f t="shared" si="10"/>
        <v>2.8000000000029104</v>
      </c>
      <c r="T109" s="6">
        <v>0</v>
      </c>
      <c r="U109" s="6" t="s">
        <v>4349</v>
      </c>
      <c r="V109" s="19"/>
      <c r="W109" s="240"/>
      <c r="X109" s="21"/>
      <c r="Y109" s="2" t="s">
        <v>4350</v>
      </c>
      <c r="AA109" s="51">
        <v>38244</v>
      </c>
      <c r="AB109" s="51">
        <v>38244</v>
      </c>
      <c r="AC109" s="51">
        <v>38244</v>
      </c>
      <c r="AD109" s="2" t="s">
        <v>8</v>
      </c>
      <c r="AE109" s="2" t="s">
        <v>8</v>
      </c>
      <c r="AF109" s="51">
        <v>38244</v>
      </c>
      <c r="AG109" s="51">
        <v>38244</v>
      </c>
      <c r="AH109" s="51">
        <v>38244</v>
      </c>
      <c r="AI109" s="51">
        <v>38244</v>
      </c>
      <c r="AJ109" s="51">
        <v>38244</v>
      </c>
      <c r="AK109" s="2" t="s">
        <v>6754</v>
      </c>
      <c r="AL109" s="2" t="s">
        <v>8</v>
      </c>
      <c r="AM109" s="51">
        <v>38244</v>
      </c>
    </row>
    <row r="110" spans="1:39">
      <c r="A110" s="2" t="s">
        <v>692</v>
      </c>
      <c r="B110" s="9" t="s">
        <v>6846</v>
      </c>
      <c r="C110" s="2" t="s">
        <v>686</v>
      </c>
      <c r="D110" s="2" t="s">
        <v>693</v>
      </c>
      <c r="E110" s="2" t="s">
        <v>694</v>
      </c>
      <c r="F110" s="2" t="s">
        <v>694</v>
      </c>
      <c r="G110" s="21">
        <v>51.33</v>
      </c>
      <c r="H110" s="21">
        <v>-177.1</v>
      </c>
      <c r="I110" s="13">
        <f t="shared" si="11"/>
        <v>1</v>
      </c>
      <c r="J110" s="13">
        <f t="shared" si="7"/>
        <v>2004</v>
      </c>
      <c r="K110" s="2" t="s">
        <v>4366</v>
      </c>
      <c r="L110" s="123">
        <v>38198.803472222222</v>
      </c>
      <c r="M110" s="123">
        <v>38198.870138888888</v>
      </c>
      <c r="N110" s="123">
        <v>38199.864583333336</v>
      </c>
      <c r="O110" s="123">
        <v>38199.915277777778</v>
      </c>
      <c r="P110" s="9" t="s">
        <v>4364</v>
      </c>
      <c r="Q110" s="239">
        <f t="shared" si="8"/>
        <v>0.99444444444816327</v>
      </c>
      <c r="R110" s="239">
        <f t="shared" si="9"/>
        <v>1.1118055555562023</v>
      </c>
      <c r="S110" s="21">
        <f t="shared" si="10"/>
        <v>5.9666666666889796</v>
      </c>
      <c r="T110" s="6">
        <v>0</v>
      </c>
      <c r="U110" s="6" t="s">
        <v>4349</v>
      </c>
      <c r="V110" s="19"/>
      <c r="W110" s="240"/>
      <c r="X110" s="21"/>
      <c r="Y110" s="2" t="s">
        <v>4350</v>
      </c>
      <c r="AA110" s="51">
        <v>38244</v>
      </c>
      <c r="AB110" s="51">
        <v>38244</v>
      </c>
      <c r="AC110" s="51">
        <v>38244</v>
      </c>
      <c r="AD110" s="2" t="s">
        <v>8</v>
      </c>
      <c r="AE110" s="2" t="s">
        <v>8</v>
      </c>
      <c r="AF110" s="51">
        <v>38244</v>
      </c>
      <c r="AG110" s="51">
        <v>38244</v>
      </c>
      <c r="AH110" s="51">
        <v>38244</v>
      </c>
      <c r="AI110" s="51">
        <v>38244</v>
      </c>
      <c r="AJ110" s="51">
        <v>38244</v>
      </c>
      <c r="AK110" s="2" t="s">
        <v>6754</v>
      </c>
      <c r="AL110" s="2" t="s">
        <v>8</v>
      </c>
      <c r="AM110" s="51">
        <v>38244</v>
      </c>
    </row>
    <row r="111" spans="1:39">
      <c r="A111" s="2" t="s">
        <v>692</v>
      </c>
      <c r="B111" s="9" t="s">
        <v>6846</v>
      </c>
      <c r="C111" s="2" t="s">
        <v>686</v>
      </c>
      <c r="D111" s="2" t="s">
        <v>693</v>
      </c>
      <c r="E111" s="2" t="s">
        <v>694</v>
      </c>
      <c r="F111" s="2" t="s">
        <v>694</v>
      </c>
      <c r="G111" s="21">
        <v>51.53</v>
      </c>
      <c r="H111" s="21">
        <v>-177.09</v>
      </c>
      <c r="I111" s="13">
        <f t="shared" si="11"/>
        <v>1</v>
      </c>
      <c r="J111" s="13">
        <f t="shared" si="7"/>
        <v>2004</v>
      </c>
      <c r="K111" s="2" t="s">
        <v>4363</v>
      </c>
      <c r="L111" s="123">
        <v>38200.272222222222</v>
      </c>
      <c r="M111" s="123">
        <v>38200.320138888892</v>
      </c>
      <c r="N111" s="123">
        <v>38200.468055555553</v>
      </c>
      <c r="O111" s="123">
        <v>38200.743055555555</v>
      </c>
      <c r="P111" s="9" t="s">
        <v>4364</v>
      </c>
      <c r="Q111" s="239">
        <f t="shared" si="8"/>
        <v>0.14791666666133096</v>
      </c>
      <c r="R111" s="239">
        <f t="shared" si="9"/>
        <v>0.47083333333284827</v>
      </c>
      <c r="S111" s="21">
        <f t="shared" si="10"/>
        <v>0.88749999996798579</v>
      </c>
      <c r="T111" s="6">
        <v>0</v>
      </c>
      <c r="U111" s="6">
        <v>1811</v>
      </c>
      <c r="V111" s="19"/>
      <c r="W111" s="240"/>
      <c r="X111" s="21"/>
      <c r="Y111" s="2" t="s">
        <v>4365</v>
      </c>
      <c r="AA111" s="51">
        <v>38244</v>
      </c>
      <c r="AB111" s="51">
        <v>38244</v>
      </c>
      <c r="AC111" s="51">
        <v>38244</v>
      </c>
      <c r="AD111" s="2" t="s">
        <v>8</v>
      </c>
      <c r="AE111" s="2" t="s">
        <v>8</v>
      </c>
      <c r="AF111" s="51">
        <v>38244</v>
      </c>
      <c r="AG111" s="51">
        <v>38244</v>
      </c>
      <c r="AH111" s="51">
        <v>38244</v>
      </c>
      <c r="AI111" s="51">
        <v>38244</v>
      </c>
      <c r="AJ111" s="51">
        <v>38244</v>
      </c>
      <c r="AK111" s="2" t="s">
        <v>6754</v>
      </c>
      <c r="AL111" s="2" t="s">
        <v>8</v>
      </c>
      <c r="AM111" s="51">
        <v>38244</v>
      </c>
    </row>
    <row r="112" spans="1:39">
      <c r="A112" s="2" t="s">
        <v>692</v>
      </c>
      <c r="B112" s="9" t="s">
        <v>6846</v>
      </c>
      <c r="C112" s="2" t="s">
        <v>686</v>
      </c>
      <c r="D112" s="2" t="s">
        <v>693</v>
      </c>
      <c r="E112" s="2" t="s">
        <v>694</v>
      </c>
      <c r="F112" s="2" t="s">
        <v>694</v>
      </c>
      <c r="G112" s="21">
        <v>51.4</v>
      </c>
      <c r="H112" s="21">
        <v>-178</v>
      </c>
      <c r="I112" s="13">
        <f t="shared" si="11"/>
        <v>1</v>
      </c>
      <c r="J112" s="13">
        <f t="shared" si="7"/>
        <v>2004</v>
      </c>
      <c r="K112" s="2" t="s">
        <v>4361</v>
      </c>
      <c r="L112" s="123">
        <v>38201.0625</v>
      </c>
      <c r="M112" s="123">
        <v>38201.124305555553</v>
      </c>
      <c r="N112" s="123">
        <v>38201.890277777777</v>
      </c>
      <c r="O112" s="123">
        <v>38201.912499999999</v>
      </c>
      <c r="P112" s="9" t="s">
        <v>4362</v>
      </c>
      <c r="Q112" s="239">
        <f t="shared" si="8"/>
        <v>0.76597222222335404</v>
      </c>
      <c r="R112" s="239">
        <f t="shared" si="9"/>
        <v>0.84999999999854481</v>
      </c>
      <c r="S112" s="21">
        <f t="shared" si="10"/>
        <v>4.5958333333401242</v>
      </c>
      <c r="T112" s="6">
        <v>0</v>
      </c>
      <c r="U112" s="6" t="s">
        <v>4349</v>
      </c>
      <c r="V112" s="19"/>
      <c r="W112" s="240"/>
      <c r="X112" s="21"/>
      <c r="Y112" s="2" t="s">
        <v>4350</v>
      </c>
      <c r="AA112" s="51">
        <v>38244</v>
      </c>
      <c r="AB112" s="51">
        <v>38244</v>
      </c>
      <c r="AC112" s="51">
        <v>38244</v>
      </c>
      <c r="AD112" s="2" t="s">
        <v>8</v>
      </c>
      <c r="AE112" s="2" t="s">
        <v>8</v>
      </c>
      <c r="AF112" s="51">
        <v>38244</v>
      </c>
      <c r="AG112" s="51">
        <v>38244</v>
      </c>
      <c r="AH112" s="51">
        <v>38244</v>
      </c>
      <c r="AI112" s="51">
        <v>38244</v>
      </c>
      <c r="AJ112" s="51">
        <v>38244</v>
      </c>
      <c r="AK112" s="2" t="s">
        <v>6754</v>
      </c>
      <c r="AL112" s="2" t="s">
        <v>8</v>
      </c>
      <c r="AM112" s="51">
        <v>38244</v>
      </c>
    </row>
    <row r="113" spans="1:40">
      <c r="A113" s="2" t="s">
        <v>692</v>
      </c>
      <c r="B113" s="9" t="s">
        <v>6846</v>
      </c>
      <c r="C113" s="2" t="s">
        <v>686</v>
      </c>
      <c r="D113" s="2" t="s">
        <v>693</v>
      </c>
      <c r="E113" s="2" t="s">
        <v>694</v>
      </c>
      <c r="F113" s="2" t="s">
        <v>694</v>
      </c>
      <c r="G113" s="21">
        <v>51.25</v>
      </c>
      <c r="H113" s="21">
        <v>-179.7</v>
      </c>
      <c r="I113" s="13">
        <f t="shared" si="11"/>
        <v>1</v>
      </c>
      <c r="J113" s="13">
        <f t="shared" si="7"/>
        <v>2004</v>
      </c>
      <c r="K113" s="2" t="s">
        <v>4359</v>
      </c>
      <c r="L113" s="123">
        <v>38202.15625</v>
      </c>
      <c r="M113" s="123">
        <v>38202.211805555555</v>
      </c>
      <c r="N113" s="123">
        <v>38202.825694444444</v>
      </c>
      <c r="O113" s="123">
        <v>38202.847222222219</v>
      </c>
      <c r="P113" s="9" t="s">
        <v>4360</v>
      </c>
      <c r="Q113" s="239">
        <f t="shared" si="8"/>
        <v>0.61388888888905058</v>
      </c>
      <c r="R113" s="239">
        <f t="shared" si="9"/>
        <v>0.69097222221898846</v>
      </c>
      <c r="S113" s="21">
        <f t="shared" si="10"/>
        <v>3.6833333333343035</v>
      </c>
      <c r="T113" s="6">
        <v>0</v>
      </c>
      <c r="U113" s="6" t="s">
        <v>4349</v>
      </c>
      <c r="V113" s="19"/>
      <c r="W113" s="240"/>
      <c r="X113" s="21"/>
      <c r="Y113" s="2" t="s">
        <v>4350</v>
      </c>
      <c r="AA113" s="51">
        <v>38244</v>
      </c>
      <c r="AB113" s="51">
        <v>38244</v>
      </c>
      <c r="AC113" s="51">
        <v>38244</v>
      </c>
      <c r="AD113" s="2" t="s">
        <v>8</v>
      </c>
      <c r="AE113" s="2" t="s">
        <v>8</v>
      </c>
      <c r="AF113" s="51">
        <v>38244</v>
      </c>
      <c r="AG113" s="51">
        <v>38244</v>
      </c>
      <c r="AH113" s="51">
        <v>38244</v>
      </c>
      <c r="AI113" s="51">
        <v>38244</v>
      </c>
      <c r="AJ113" s="51">
        <v>38244</v>
      </c>
      <c r="AK113" s="2" t="s">
        <v>6754</v>
      </c>
      <c r="AL113" s="2" t="s">
        <v>8</v>
      </c>
      <c r="AM113" s="51">
        <v>38244</v>
      </c>
    </row>
    <row r="114" spans="1:40" s="76" customFormat="1">
      <c r="A114" s="2" t="s">
        <v>692</v>
      </c>
      <c r="B114" s="9" t="s">
        <v>6846</v>
      </c>
      <c r="C114" s="2" t="s">
        <v>686</v>
      </c>
      <c r="D114" s="2" t="s">
        <v>693</v>
      </c>
      <c r="E114" s="2" t="s">
        <v>694</v>
      </c>
      <c r="F114" s="2" t="s">
        <v>694</v>
      </c>
      <c r="G114" s="21">
        <v>51.75</v>
      </c>
      <c r="H114" s="21">
        <v>179.8</v>
      </c>
      <c r="I114" s="13">
        <f t="shared" si="11"/>
        <v>60</v>
      </c>
      <c r="J114" s="13">
        <f t="shared" si="7"/>
        <v>2004</v>
      </c>
      <c r="K114" s="2" t="s">
        <v>4357</v>
      </c>
      <c r="L114" s="123">
        <v>38203.124305555553</v>
      </c>
      <c r="M114" s="123">
        <v>38203.169444444444</v>
      </c>
      <c r="N114" s="123">
        <v>38203.962500000001</v>
      </c>
      <c r="O114" s="123">
        <v>38203.984027777777</v>
      </c>
      <c r="P114" s="2" t="s">
        <v>4358</v>
      </c>
      <c r="Q114" s="239">
        <f t="shared" si="8"/>
        <v>0.7930555555576575</v>
      </c>
      <c r="R114" s="239">
        <f t="shared" si="9"/>
        <v>0.85972222222335404</v>
      </c>
      <c r="S114" s="21">
        <f t="shared" si="10"/>
        <v>4.758333333345945</v>
      </c>
      <c r="T114" s="6">
        <v>0</v>
      </c>
      <c r="U114" s="6" t="s">
        <v>4349</v>
      </c>
      <c r="V114" s="19"/>
      <c r="W114" s="240"/>
      <c r="X114" s="21"/>
      <c r="Y114" s="2" t="s">
        <v>4350</v>
      </c>
      <c r="AA114" s="51">
        <v>38244</v>
      </c>
      <c r="AB114" s="51">
        <v>38244</v>
      </c>
      <c r="AC114" s="51">
        <v>38244</v>
      </c>
      <c r="AD114" s="2" t="s">
        <v>8</v>
      </c>
      <c r="AE114" s="2" t="s">
        <v>8</v>
      </c>
      <c r="AF114" s="51">
        <v>38244</v>
      </c>
      <c r="AG114" s="51">
        <v>38244</v>
      </c>
      <c r="AH114" s="51">
        <v>38244</v>
      </c>
      <c r="AI114" s="51">
        <v>38244</v>
      </c>
      <c r="AJ114" s="51">
        <v>38244</v>
      </c>
      <c r="AK114" s="2" t="s">
        <v>6754</v>
      </c>
      <c r="AL114" s="2" t="s">
        <v>8</v>
      </c>
      <c r="AM114" s="51">
        <v>38244</v>
      </c>
    </row>
    <row r="115" spans="1:40">
      <c r="A115" s="2" t="s">
        <v>692</v>
      </c>
      <c r="B115" s="9" t="s">
        <v>6846</v>
      </c>
      <c r="C115" s="2" t="s">
        <v>686</v>
      </c>
      <c r="D115" s="2" t="s">
        <v>693</v>
      </c>
      <c r="E115" s="2" t="s">
        <v>694</v>
      </c>
      <c r="F115" s="2" t="s">
        <v>694</v>
      </c>
      <c r="G115" s="21">
        <v>51.6</v>
      </c>
      <c r="H115" s="21">
        <v>-179.6</v>
      </c>
      <c r="I115" s="13">
        <f t="shared" si="11"/>
        <v>1</v>
      </c>
      <c r="J115" s="13">
        <f t="shared" si="7"/>
        <v>2004</v>
      </c>
      <c r="K115" s="2" t="s">
        <v>4355</v>
      </c>
      <c r="L115" s="123">
        <v>38204.135416666664</v>
      </c>
      <c r="M115" s="123">
        <v>38204.165972222225</v>
      </c>
      <c r="N115" s="123">
        <v>38204.951388888891</v>
      </c>
      <c r="O115" s="123">
        <v>38204.970833333333</v>
      </c>
      <c r="P115" s="79" t="s">
        <v>4356</v>
      </c>
      <c r="Q115" s="239">
        <f t="shared" si="8"/>
        <v>0.78541666666569654</v>
      </c>
      <c r="R115" s="239">
        <f t="shared" si="9"/>
        <v>0.83541666666860692</v>
      </c>
      <c r="S115" s="21">
        <f t="shared" si="10"/>
        <v>4.7124999999941792</v>
      </c>
      <c r="T115" s="6">
        <v>0</v>
      </c>
      <c r="U115" s="6" t="s">
        <v>4349</v>
      </c>
      <c r="V115" s="19"/>
      <c r="W115" s="240"/>
      <c r="X115" s="21"/>
      <c r="Y115" s="2" t="s">
        <v>4350</v>
      </c>
      <c r="AA115" s="51">
        <v>38244</v>
      </c>
      <c r="AB115" s="51">
        <v>38244</v>
      </c>
      <c r="AC115" s="51">
        <v>38244</v>
      </c>
      <c r="AD115" s="2" t="s">
        <v>8</v>
      </c>
      <c r="AE115" s="2" t="s">
        <v>8</v>
      </c>
      <c r="AF115" s="51">
        <v>38244</v>
      </c>
      <c r="AG115" s="51">
        <v>38244</v>
      </c>
      <c r="AH115" s="51">
        <v>38244</v>
      </c>
      <c r="AI115" s="51">
        <v>38244</v>
      </c>
      <c r="AJ115" s="51">
        <v>38244</v>
      </c>
      <c r="AK115" s="2" t="s">
        <v>6754</v>
      </c>
      <c r="AL115" s="2" t="s">
        <v>8</v>
      </c>
      <c r="AM115" s="51">
        <v>38244</v>
      </c>
    </row>
    <row r="116" spans="1:40">
      <c r="A116" s="2" t="s">
        <v>692</v>
      </c>
      <c r="B116" s="9" t="s">
        <v>6846</v>
      </c>
      <c r="C116" s="2" t="s">
        <v>686</v>
      </c>
      <c r="D116" s="2" t="s">
        <v>693</v>
      </c>
      <c r="E116" s="2" t="s">
        <v>694</v>
      </c>
      <c r="F116" s="2" t="s">
        <v>694</v>
      </c>
      <c r="G116" s="21">
        <v>51.83</v>
      </c>
      <c r="H116" s="21">
        <v>-178.4</v>
      </c>
      <c r="I116" s="13">
        <f t="shared" si="11"/>
        <v>1</v>
      </c>
      <c r="J116" s="13">
        <f t="shared" si="7"/>
        <v>2004</v>
      </c>
      <c r="K116" s="2" t="s">
        <v>4353</v>
      </c>
      <c r="L116" s="123">
        <v>38205.158333333333</v>
      </c>
      <c r="M116" s="123">
        <v>38205.220833333333</v>
      </c>
      <c r="N116" s="123">
        <v>38205.936111111114</v>
      </c>
      <c r="O116" s="123">
        <v>38205.963194444441</v>
      </c>
      <c r="P116" s="2" t="s">
        <v>4354</v>
      </c>
      <c r="Q116" s="239">
        <f t="shared" si="8"/>
        <v>0.71527777778101154</v>
      </c>
      <c r="R116" s="239">
        <f t="shared" si="9"/>
        <v>0.80486111110803904</v>
      </c>
      <c r="S116" s="21">
        <f t="shared" si="10"/>
        <v>4.2916666666860692</v>
      </c>
      <c r="T116" s="6">
        <v>0</v>
      </c>
      <c r="U116" s="6" t="s">
        <v>4349</v>
      </c>
      <c r="V116" s="19"/>
      <c r="W116" s="240"/>
      <c r="X116" s="21"/>
      <c r="Y116" s="2" t="s">
        <v>4350</v>
      </c>
      <c r="AA116" s="51">
        <v>38244</v>
      </c>
      <c r="AB116" s="51">
        <v>38244</v>
      </c>
      <c r="AC116" s="51">
        <v>38244</v>
      </c>
      <c r="AD116" s="2" t="s">
        <v>8</v>
      </c>
      <c r="AE116" s="2" t="s">
        <v>8</v>
      </c>
      <c r="AF116" s="51">
        <v>38244</v>
      </c>
      <c r="AG116" s="51">
        <v>38244</v>
      </c>
      <c r="AH116" s="51">
        <v>38244</v>
      </c>
      <c r="AI116" s="51">
        <v>38244</v>
      </c>
      <c r="AJ116" s="51">
        <v>38244</v>
      </c>
      <c r="AK116" s="2" t="s">
        <v>6754</v>
      </c>
      <c r="AL116" s="2" t="s">
        <v>8</v>
      </c>
      <c r="AM116" s="51">
        <v>38244</v>
      </c>
    </row>
    <row r="117" spans="1:40">
      <c r="A117" s="2" t="s">
        <v>692</v>
      </c>
      <c r="B117" s="9" t="s">
        <v>6846</v>
      </c>
      <c r="C117" s="2" t="s">
        <v>686</v>
      </c>
      <c r="D117" s="2" t="s">
        <v>693</v>
      </c>
      <c r="E117" s="2" t="s">
        <v>694</v>
      </c>
      <c r="F117" s="2" t="s">
        <v>694</v>
      </c>
      <c r="G117" s="21">
        <v>51.87</v>
      </c>
      <c r="H117" s="21">
        <v>-177.42</v>
      </c>
      <c r="I117" s="13">
        <f t="shared" si="11"/>
        <v>1</v>
      </c>
      <c r="J117" s="13">
        <f t="shared" si="7"/>
        <v>2004</v>
      </c>
      <c r="K117" s="2" t="s">
        <v>4351</v>
      </c>
      <c r="L117" s="123">
        <v>38206.124305555553</v>
      </c>
      <c r="M117" s="123">
        <v>38206.163194444445</v>
      </c>
      <c r="N117" s="123">
        <v>38206.838888888888</v>
      </c>
      <c r="O117" s="123">
        <v>38206.927083333336</v>
      </c>
      <c r="P117" s="2" t="s">
        <v>4352</v>
      </c>
      <c r="Q117" s="239">
        <f t="shared" si="8"/>
        <v>0.6756944444423425</v>
      </c>
      <c r="R117" s="239">
        <f t="shared" si="9"/>
        <v>0.80277777778246673</v>
      </c>
      <c r="S117" s="21">
        <f t="shared" si="10"/>
        <v>4.054166666654055</v>
      </c>
      <c r="T117" s="6">
        <v>0</v>
      </c>
      <c r="U117" s="6" t="s">
        <v>4349</v>
      </c>
      <c r="V117" s="19"/>
      <c r="W117" s="240"/>
      <c r="X117" s="21"/>
      <c r="Y117" s="2" t="s">
        <v>4350</v>
      </c>
      <c r="AA117" s="51">
        <v>38244</v>
      </c>
      <c r="AB117" s="51">
        <v>38244</v>
      </c>
      <c r="AC117" s="51">
        <v>38244</v>
      </c>
      <c r="AD117" s="2" t="s">
        <v>8</v>
      </c>
      <c r="AE117" s="2" t="s">
        <v>8</v>
      </c>
      <c r="AF117" s="51">
        <v>38244</v>
      </c>
      <c r="AG117" s="51">
        <v>38244</v>
      </c>
      <c r="AH117" s="51">
        <v>38244</v>
      </c>
      <c r="AI117" s="51">
        <v>38244</v>
      </c>
      <c r="AJ117" s="51">
        <v>38244</v>
      </c>
      <c r="AK117" s="2" t="s">
        <v>6754</v>
      </c>
      <c r="AL117" s="2" t="s">
        <v>8</v>
      </c>
      <c r="AM117" s="51">
        <v>38244</v>
      </c>
    </row>
    <row r="118" spans="1:40">
      <c r="A118" s="2" t="s">
        <v>692</v>
      </c>
      <c r="B118" s="9" t="s">
        <v>6846</v>
      </c>
      <c r="C118" s="2" t="s">
        <v>686</v>
      </c>
      <c r="D118" s="2" t="s">
        <v>693</v>
      </c>
      <c r="E118" s="2" t="s">
        <v>694</v>
      </c>
      <c r="F118" s="2" t="s">
        <v>694</v>
      </c>
      <c r="G118" s="21">
        <v>51.97</v>
      </c>
      <c r="H118" s="21">
        <v>-176.75</v>
      </c>
      <c r="I118" s="13">
        <f t="shared" si="11"/>
        <v>1</v>
      </c>
      <c r="J118" s="13">
        <f t="shared" si="7"/>
        <v>2004</v>
      </c>
      <c r="K118" s="2" t="s">
        <v>4347</v>
      </c>
      <c r="L118" s="123">
        <v>38207.311111111114</v>
      </c>
      <c r="M118" s="123">
        <v>38207.353472222225</v>
      </c>
      <c r="N118" s="123">
        <v>38208.003472222219</v>
      </c>
      <c r="O118" s="123">
        <v>38208.019444444442</v>
      </c>
      <c r="P118" s="2" t="s">
        <v>4348</v>
      </c>
      <c r="Q118" s="239">
        <f t="shared" si="8"/>
        <v>0.64999999999417923</v>
      </c>
      <c r="R118" s="239">
        <f t="shared" si="9"/>
        <v>0.70833333332848269</v>
      </c>
      <c r="S118" s="21">
        <f t="shared" si="10"/>
        <v>3.8999999999650754</v>
      </c>
      <c r="T118" s="6">
        <v>0</v>
      </c>
      <c r="U118" s="6" t="s">
        <v>4349</v>
      </c>
      <c r="V118" s="19">
        <f>SUM(Q106:Q118)</f>
        <v>8.4013888888875954</v>
      </c>
      <c r="W118" s="240">
        <f>(N118-M106)/24</f>
        <v>0.57019675925918512</v>
      </c>
      <c r="X118" s="21">
        <f>V118/W118</f>
        <v>14.734192631685428</v>
      </c>
      <c r="Y118" s="2" t="s">
        <v>4350</v>
      </c>
      <c r="AA118" s="51">
        <v>38244</v>
      </c>
      <c r="AB118" s="51">
        <v>38244</v>
      </c>
      <c r="AC118" s="51">
        <v>38244</v>
      </c>
      <c r="AD118" s="2" t="s">
        <v>8</v>
      </c>
      <c r="AE118" s="2" t="s">
        <v>8</v>
      </c>
      <c r="AF118" s="51">
        <v>38244</v>
      </c>
      <c r="AG118" s="51">
        <v>38244</v>
      </c>
      <c r="AH118" s="51">
        <v>38244</v>
      </c>
      <c r="AI118" s="51">
        <v>38244</v>
      </c>
      <c r="AJ118" s="51">
        <v>38244</v>
      </c>
      <c r="AK118" s="2" t="s">
        <v>6754</v>
      </c>
      <c r="AL118" s="2" t="s">
        <v>8</v>
      </c>
      <c r="AM118" s="51">
        <v>38244</v>
      </c>
    </row>
    <row r="119" spans="1:40" s="76" customFormat="1">
      <c r="A119" s="2" t="s">
        <v>697</v>
      </c>
      <c r="B119" s="9" t="s">
        <v>6847</v>
      </c>
      <c r="C119" s="2" t="s">
        <v>698</v>
      </c>
      <c r="D119" s="2" t="s">
        <v>699</v>
      </c>
      <c r="E119" s="2" t="s">
        <v>222</v>
      </c>
      <c r="F119" s="2" t="s">
        <v>280</v>
      </c>
      <c r="G119" s="97">
        <v>26.14</v>
      </c>
      <c r="H119" s="97">
        <v>-44.83</v>
      </c>
      <c r="I119" s="96">
        <v>23</v>
      </c>
      <c r="J119" s="13">
        <f t="shared" si="7"/>
        <v>2004</v>
      </c>
      <c r="K119" s="2" t="s">
        <v>4345</v>
      </c>
      <c r="L119" s="123">
        <v>38292.324212962965</v>
      </c>
      <c r="M119" s="123">
        <v>38292.429016203707</v>
      </c>
      <c r="N119" s="123">
        <v>38293.730937499997</v>
      </c>
      <c r="O119" s="123">
        <v>38293.828356481485</v>
      </c>
      <c r="P119" s="9" t="s">
        <v>4343</v>
      </c>
      <c r="Q119" s="239">
        <f t="shared" si="8"/>
        <v>1.3019212962899473</v>
      </c>
      <c r="R119" s="239">
        <f t="shared" si="9"/>
        <v>1.5041435185194132</v>
      </c>
      <c r="S119" s="21">
        <f t="shared" si="10"/>
        <v>7.8115277777396841</v>
      </c>
      <c r="T119" s="6">
        <v>0</v>
      </c>
      <c r="U119" s="6">
        <v>3670</v>
      </c>
      <c r="V119" s="19"/>
      <c r="W119" s="240"/>
      <c r="X119" s="21"/>
      <c r="Y119" s="2" t="s">
        <v>4346</v>
      </c>
      <c r="AA119" s="51">
        <v>38343</v>
      </c>
      <c r="AB119" s="51">
        <v>38343</v>
      </c>
      <c r="AC119" s="51">
        <v>38343</v>
      </c>
      <c r="AD119" s="2" t="s">
        <v>8</v>
      </c>
      <c r="AE119" s="112">
        <v>38425</v>
      </c>
      <c r="AF119" s="51">
        <v>38343</v>
      </c>
      <c r="AG119" s="51">
        <v>38343</v>
      </c>
      <c r="AH119" s="51">
        <v>38343</v>
      </c>
      <c r="AI119" s="51">
        <v>38343</v>
      </c>
      <c r="AJ119" s="51">
        <v>38343</v>
      </c>
      <c r="AK119" s="2" t="s">
        <v>6754</v>
      </c>
      <c r="AL119" s="51">
        <v>38343</v>
      </c>
      <c r="AM119" s="51">
        <v>38343</v>
      </c>
      <c r="AN119" s="112">
        <v>38425</v>
      </c>
    </row>
    <row r="120" spans="1:40">
      <c r="A120" s="2" t="s">
        <v>697</v>
      </c>
      <c r="B120" s="9" t="s">
        <v>6847</v>
      </c>
      <c r="C120" s="2" t="s">
        <v>698</v>
      </c>
      <c r="D120" s="2" t="s">
        <v>699</v>
      </c>
      <c r="E120" s="2" t="s">
        <v>222</v>
      </c>
      <c r="F120" s="2" t="s">
        <v>280</v>
      </c>
      <c r="G120" s="97">
        <v>26.14</v>
      </c>
      <c r="H120" s="97">
        <v>-44.83</v>
      </c>
      <c r="I120" s="96">
        <v>23</v>
      </c>
      <c r="J120" s="13">
        <f t="shared" si="7"/>
        <v>2004</v>
      </c>
      <c r="K120" s="2" t="s">
        <v>4342</v>
      </c>
      <c r="L120" s="123">
        <v>38294.043541666666</v>
      </c>
      <c r="M120" s="123">
        <v>38294.130462962959</v>
      </c>
      <c r="N120" s="123">
        <v>38296.246990740743</v>
      </c>
      <c r="O120" s="123">
        <v>38296.324571759258</v>
      </c>
      <c r="P120" s="9" t="s">
        <v>4343</v>
      </c>
      <c r="Q120" s="239">
        <f t="shared" si="8"/>
        <v>2.1165277777836309</v>
      </c>
      <c r="R120" s="239">
        <f t="shared" si="9"/>
        <v>2.2810300925921183</v>
      </c>
      <c r="S120" s="21">
        <f t="shared" si="10"/>
        <v>12.699166666701785</v>
      </c>
      <c r="T120" s="6">
        <v>0</v>
      </c>
      <c r="U120" s="6">
        <v>3900</v>
      </c>
      <c r="V120" s="19">
        <f>SUM(Q119:Q120)</f>
        <v>3.4184490740735782</v>
      </c>
      <c r="W120" s="240">
        <f>(N120-M119)/24</f>
        <v>0.15908227237650863</v>
      </c>
      <c r="X120" s="21">
        <f>V120/W120</f>
        <v>21.488560749138344</v>
      </c>
      <c r="Y120" s="2" t="s">
        <v>4344</v>
      </c>
      <c r="AA120" s="51">
        <v>38343</v>
      </c>
      <c r="AB120" s="51">
        <v>38343</v>
      </c>
      <c r="AC120" s="51">
        <v>38343</v>
      </c>
      <c r="AD120" s="2" t="s">
        <v>8</v>
      </c>
      <c r="AE120" s="112">
        <v>38425</v>
      </c>
      <c r="AF120" s="51">
        <v>38343</v>
      </c>
      <c r="AG120" s="51">
        <v>38343</v>
      </c>
      <c r="AH120" s="51">
        <v>38343</v>
      </c>
      <c r="AI120" s="51">
        <v>38343</v>
      </c>
      <c r="AJ120" s="51">
        <v>38343</v>
      </c>
      <c r="AK120" s="2" t="s">
        <v>6754</v>
      </c>
      <c r="AL120" s="51">
        <v>38343</v>
      </c>
      <c r="AM120" s="51">
        <v>38343</v>
      </c>
      <c r="AN120" s="112">
        <v>38425</v>
      </c>
    </row>
    <row r="121" spans="1:40">
      <c r="A121" s="2" t="s">
        <v>704</v>
      </c>
      <c r="B121" s="9" t="s">
        <v>6847</v>
      </c>
      <c r="C121" s="2" t="s">
        <v>705</v>
      </c>
      <c r="D121" s="2" t="s">
        <v>626</v>
      </c>
      <c r="E121" s="2" t="s">
        <v>222</v>
      </c>
      <c r="F121" s="2" t="s">
        <v>706</v>
      </c>
      <c r="G121" s="97">
        <v>23.5</v>
      </c>
      <c r="H121" s="97">
        <v>-45.33</v>
      </c>
      <c r="I121" s="96">
        <v>23</v>
      </c>
      <c r="J121" s="13">
        <f t="shared" si="7"/>
        <v>2004</v>
      </c>
      <c r="K121" s="2" t="s">
        <v>4340</v>
      </c>
      <c r="L121" s="123">
        <v>38311.926388888889</v>
      </c>
      <c r="M121" s="123">
        <v>38312.042361111111</v>
      </c>
      <c r="N121" s="123">
        <v>38312.104861111111</v>
      </c>
      <c r="O121" s="123">
        <v>38312.175000000003</v>
      </c>
      <c r="P121" s="38" t="s">
        <v>6760</v>
      </c>
      <c r="Q121" s="239">
        <f t="shared" si="8"/>
        <v>6.25E-2</v>
      </c>
      <c r="R121" s="239">
        <f t="shared" si="9"/>
        <v>0.24861111111385981</v>
      </c>
      <c r="S121" s="21">
        <f t="shared" si="10"/>
        <v>0.375</v>
      </c>
      <c r="T121" s="6">
        <v>0</v>
      </c>
      <c r="U121" s="50">
        <v>3006</v>
      </c>
      <c r="V121" s="39"/>
      <c r="W121" s="161"/>
      <c r="X121" s="145"/>
      <c r="Y121" s="2" t="s">
        <v>4341</v>
      </c>
      <c r="AA121" s="51">
        <v>38343</v>
      </c>
      <c r="AB121" s="51">
        <v>38343</v>
      </c>
      <c r="AC121" s="51">
        <v>38343</v>
      </c>
      <c r="AD121" s="2" t="s">
        <v>8</v>
      </c>
      <c r="AE121" s="2" t="s">
        <v>8</v>
      </c>
      <c r="AF121" s="51">
        <v>38343</v>
      </c>
      <c r="AG121" s="51">
        <v>38343</v>
      </c>
      <c r="AH121" s="51">
        <v>38343</v>
      </c>
      <c r="AI121" s="51">
        <v>38343</v>
      </c>
      <c r="AJ121" s="51">
        <v>38343</v>
      </c>
      <c r="AK121" s="2" t="s">
        <v>6754</v>
      </c>
      <c r="AL121" s="51">
        <v>38343</v>
      </c>
      <c r="AM121" s="51">
        <v>38343</v>
      </c>
    </row>
    <row r="122" spans="1:40">
      <c r="A122" s="2" t="s">
        <v>704</v>
      </c>
      <c r="B122" s="9" t="s">
        <v>6847</v>
      </c>
      <c r="C122" s="2" t="s">
        <v>705</v>
      </c>
      <c r="D122" s="2" t="s">
        <v>626</v>
      </c>
      <c r="E122" s="2" t="s">
        <v>222</v>
      </c>
      <c r="F122" s="2" t="s">
        <v>706</v>
      </c>
      <c r="G122" s="97">
        <v>23.5</v>
      </c>
      <c r="H122" s="97">
        <v>-45.33</v>
      </c>
      <c r="I122" s="96">
        <v>23</v>
      </c>
      <c r="J122" s="13">
        <f t="shared" si="7"/>
        <v>2004</v>
      </c>
      <c r="K122" s="2" t="s">
        <v>4339</v>
      </c>
      <c r="L122" s="123">
        <v>38312.754861111112</v>
      </c>
      <c r="M122" s="123">
        <v>38312.848611111112</v>
      </c>
      <c r="N122" s="123">
        <v>38313.284722222219</v>
      </c>
      <c r="O122" s="123">
        <v>38313.350694444445</v>
      </c>
      <c r="P122" s="38" t="s">
        <v>6760</v>
      </c>
      <c r="Q122" s="239">
        <f t="shared" si="8"/>
        <v>0.43611111110658385</v>
      </c>
      <c r="R122" s="239">
        <f t="shared" si="9"/>
        <v>0.59583333333284827</v>
      </c>
      <c r="S122" s="21">
        <f t="shared" si="10"/>
        <v>2.6166666666395031</v>
      </c>
      <c r="T122" s="6">
        <v>0</v>
      </c>
      <c r="U122" s="50">
        <v>2949</v>
      </c>
      <c r="V122" s="39"/>
      <c r="W122" s="161"/>
      <c r="X122" s="145"/>
      <c r="AA122" s="51">
        <v>38343</v>
      </c>
      <c r="AB122" s="51">
        <v>38343</v>
      </c>
      <c r="AC122" s="51">
        <v>38343</v>
      </c>
      <c r="AD122" s="2" t="s">
        <v>8</v>
      </c>
      <c r="AE122" s="2" t="s">
        <v>8</v>
      </c>
      <c r="AF122" s="51">
        <v>38343</v>
      </c>
      <c r="AG122" s="51">
        <v>38343</v>
      </c>
      <c r="AH122" s="51">
        <v>38343</v>
      </c>
      <c r="AI122" s="51">
        <v>38343</v>
      </c>
      <c r="AJ122" s="51">
        <v>38343</v>
      </c>
      <c r="AK122" s="2" t="s">
        <v>6754</v>
      </c>
      <c r="AL122" s="51">
        <v>38343</v>
      </c>
      <c r="AM122" s="51">
        <v>38343</v>
      </c>
    </row>
    <row r="123" spans="1:40">
      <c r="A123" s="2" t="s">
        <v>704</v>
      </c>
      <c r="B123" s="9" t="s">
        <v>6847</v>
      </c>
      <c r="C123" s="2" t="s">
        <v>705</v>
      </c>
      <c r="D123" s="2" t="s">
        <v>626</v>
      </c>
      <c r="E123" s="2" t="s">
        <v>222</v>
      </c>
      <c r="F123" s="2" t="s">
        <v>706</v>
      </c>
      <c r="G123" s="97">
        <v>23.5</v>
      </c>
      <c r="H123" s="97">
        <v>-45.33</v>
      </c>
      <c r="I123" s="96">
        <v>23</v>
      </c>
      <c r="J123" s="13">
        <f t="shared" si="7"/>
        <v>2004</v>
      </c>
      <c r="K123" s="2" t="s">
        <v>4337</v>
      </c>
      <c r="L123" s="123">
        <v>38316.62777777778</v>
      </c>
      <c r="M123" s="123">
        <v>38316.726388888892</v>
      </c>
      <c r="N123" s="123">
        <v>38319.738194444442</v>
      </c>
      <c r="O123" s="123">
        <v>38319.82708333333</v>
      </c>
      <c r="P123" s="38" t="s">
        <v>6760</v>
      </c>
      <c r="Q123" s="239">
        <f t="shared" si="8"/>
        <v>3.0118055555503815</v>
      </c>
      <c r="R123" s="239">
        <f t="shared" si="9"/>
        <v>3.1993055555503815</v>
      </c>
      <c r="S123" s="21">
        <f t="shared" si="10"/>
        <v>18.070833333302289</v>
      </c>
      <c r="T123" s="6">
        <v>0</v>
      </c>
      <c r="U123" s="50">
        <v>2918</v>
      </c>
      <c r="V123" s="39"/>
      <c r="W123" s="161"/>
      <c r="X123" s="145"/>
      <c r="Y123" s="2" t="s">
        <v>4338</v>
      </c>
      <c r="AA123" s="51">
        <v>38343</v>
      </c>
      <c r="AB123" s="51">
        <v>38343</v>
      </c>
      <c r="AC123" s="51">
        <v>38343</v>
      </c>
      <c r="AD123" s="2" t="s">
        <v>8</v>
      </c>
      <c r="AE123" s="2" t="s">
        <v>8</v>
      </c>
      <c r="AF123" s="51">
        <v>38343</v>
      </c>
      <c r="AG123" s="51">
        <v>38343</v>
      </c>
      <c r="AH123" s="51">
        <v>38343</v>
      </c>
      <c r="AI123" s="51">
        <v>38343</v>
      </c>
      <c r="AJ123" s="51">
        <v>38343</v>
      </c>
      <c r="AK123" s="2" t="s">
        <v>6754</v>
      </c>
      <c r="AL123" s="51">
        <v>38343</v>
      </c>
      <c r="AM123" s="51">
        <v>38343</v>
      </c>
    </row>
    <row r="124" spans="1:40">
      <c r="A124" s="2" t="s">
        <v>704</v>
      </c>
      <c r="B124" s="9" t="s">
        <v>6847</v>
      </c>
      <c r="C124" s="2" t="s">
        <v>705</v>
      </c>
      <c r="D124" s="2" t="s">
        <v>626</v>
      </c>
      <c r="E124" s="2" t="s">
        <v>222</v>
      </c>
      <c r="F124" s="2" t="s">
        <v>706</v>
      </c>
      <c r="G124" s="97">
        <v>23.5</v>
      </c>
      <c r="H124" s="97">
        <v>-45.33</v>
      </c>
      <c r="I124" s="96">
        <v>23</v>
      </c>
      <c r="J124" s="13">
        <f t="shared" si="7"/>
        <v>2004</v>
      </c>
      <c r="K124" s="38" t="s">
        <v>4336</v>
      </c>
      <c r="L124" s="123">
        <v>38320.818055555559</v>
      </c>
      <c r="M124" s="123">
        <v>38320.90347222222</v>
      </c>
      <c r="N124" s="123">
        <v>38322.167361111111</v>
      </c>
      <c r="O124" s="123">
        <v>38322.236111111109</v>
      </c>
      <c r="P124" s="38" t="s">
        <v>6760</v>
      </c>
      <c r="Q124" s="239">
        <f t="shared" si="8"/>
        <v>1.2638888888905058</v>
      </c>
      <c r="R124" s="239">
        <f t="shared" si="9"/>
        <v>1.4180555555503815</v>
      </c>
      <c r="S124" s="21">
        <f t="shared" si="10"/>
        <v>7.5833333333430346</v>
      </c>
      <c r="T124" s="6">
        <v>0</v>
      </c>
      <c r="U124" s="50">
        <v>2894</v>
      </c>
      <c r="V124" s="39"/>
      <c r="W124" s="161"/>
      <c r="X124" s="145"/>
      <c r="Y124" s="47"/>
      <c r="AA124" s="51">
        <v>38343</v>
      </c>
      <c r="AB124" s="51">
        <v>38343</v>
      </c>
      <c r="AC124" s="51">
        <v>38343</v>
      </c>
      <c r="AD124" s="2" t="s">
        <v>8</v>
      </c>
      <c r="AE124" s="2" t="s">
        <v>8</v>
      </c>
      <c r="AF124" s="51">
        <v>38343</v>
      </c>
      <c r="AG124" s="51">
        <v>38343</v>
      </c>
      <c r="AH124" s="51">
        <v>38343</v>
      </c>
      <c r="AI124" s="51">
        <v>38343</v>
      </c>
      <c r="AJ124" s="51">
        <v>38343</v>
      </c>
      <c r="AK124" s="2" t="s">
        <v>6754</v>
      </c>
      <c r="AL124" s="51">
        <v>38343</v>
      </c>
      <c r="AM124" s="51">
        <v>38343</v>
      </c>
    </row>
    <row r="125" spans="1:40">
      <c r="A125" s="2" t="s">
        <v>704</v>
      </c>
      <c r="B125" s="9" t="s">
        <v>6847</v>
      </c>
      <c r="C125" s="2" t="s">
        <v>705</v>
      </c>
      <c r="D125" s="2" t="s">
        <v>626</v>
      </c>
      <c r="E125" s="2" t="s">
        <v>222</v>
      </c>
      <c r="F125" s="2" t="s">
        <v>706</v>
      </c>
      <c r="G125" s="97">
        <v>23.5</v>
      </c>
      <c r="H125" s="97">
        <v>-45.33</v>
      </c>
      <c r="I125" s="96">
        <v>23</v>
      </c>
      <c r="J125" s="13">
        <f t="shared" si="7"/>
        <v>2004</v>
      </c>
      <c r="K125" s="38" t="s">
        <v>4334</v>
      </c>
      <c r="L125" s="123">
        <v>38322.958333333336</v>
      </c>
      <c r="M125" s="123">
        <v>38323.003472222219</v>
      </c>
      <c r="N125" s="123">
        <v>38323.606249999997</v>
      </c>
      <c r="O125" s="123">
        <v>38323.700694444444</v>
      </c>
      <c r="P125" s="38" t="s">
        <v>6760</v>
      </c>
      <c r="Q125" s="239">
        <f t="shared" si="8"/>
        <v>0.60277777777810115</v>
      </c>
      <c r="R125" s="239">
        <f t="shared" si="9"/>
        <v>0.74236111110803904</v>
      </c>
      <c r="S125" s="21">
        <f t="shared" si="10"/>
        <v>3.6166666666686069</v>
      </c>
      <c r="T125" s="6">
        <v>0</v>
      </c>
      <c r="U125" s="50">
        <v>2646</v>
      </c>
      <c r="V125" s="39"/>
      <c r="W125" s="161"/>
      <c r="X125" s="145"/>
      <c r="Y125" s="38" t="s">
        <v>4335</v>
      </c>
      <c r="AA125" s="51">
        <v>38343</v>
      </c>
      <c r="AB125" s="51">
        <v>38343</v>
      </c>
      <c r="AC125" s="51">
        <v>38343</v>
      </c>
      <c r="AD125" s="2" t="s">
        <v>8</v>
      </c>
      <c r="AE125" s="2" t="s">
        <v>8</v>
      </c>
      <c r="AF125" s="51">
        <v>38343</v>
      </c>
      <c r="AG125" s="51">
        <v>38343</v>
      </c>
      <c r="AH125" s="51">
        <v>38343</v>
      </c>
      <c r="AI125" s="51">
        <v>38343</v>
      </c>
      <c r="AJ125" s="51">
        <v>38343</v>
      </c>
      <c r="AK125" s="2" t="s">
        <v>6754</v>
      </c>
      <c r="AL125" s="51">
        <v>38343</v>
      </c>
      <c r="AM125" s="51">
        <v>38343</v>
      </c>
    </row>
    <row r="126" spans="1:40">
      <c r="A126" s="2" t="s">
        <v>704</v>
      </c>
      <c r="B126" s="9" t="s">
        <v>6847</v>
      </c>
      <c r="C126" s="2" t="s">
        <v>705</v>
      </c>
      <c r="D126" s="2" t="s">
        <v>626</v>
      </c>
      <c r="E126" s="2" t="s">
        <v>222</v>
      </c>
      <c r="F126" s="2" t="s">
        <v>706</v>
      </c>
      <c r="G126" s="97">
        <v>23.5</v>
      </c>
      <c r="H126" s="97">
        <v>-45.33</v>
      </c>
      <c r="I126" s="96">
        <v>23</v>
      </c>
      <c r="J126" s="13">
        <f t="shared" si="7"/>
        <v>2004</v>
      </c>
      <c r="K126" s="38" t="s">
        <v>4332</v>
      </c>
      <c r="L126" s="123">
        <v>38324.85833333333</v>
      </c>
      <c r="M126" s="123">
        <v>38324.883333333331</v>
      </c>
      <c r="N126" s="123">
        <v>38324.895138888889</v>
      </c>
      <c r="O126" s="123">
        <v>38324.931944444441</v>
      </c>
      <c r="P126" s="38" t="s">
        <v>6760</v>
      </c>
      <c r="Q126" s="239">
        <f t="shared" si="8"/>
        <v>1.1805555557657499E-2</v>
      </c>
      <c r="R126" s="239">
        <f t="shared" si="9"/>
        <v>7.3611111110949423E-2</v>
      </c>
      <c r="S126" s="21">
        <f t="shared" si="10"/>
        <v>7.0833333345944993E-2</v>
      </c>
      <c r="T126" s="6">
        <v>0</v>
      </c>
      <c r="U126" s="50">
        <v>1000</v>
      </c>
      <c r="V126" s="39"/>
      <c r="W126" s="161"/>
      <c r="X126" s="145"/>
      <c r="Y126" s="38" t="s">
        <v>4333</v>
      </c>
      <c r="AA126" s="51">
        <v>38343</v>
      </c>
      <c r="AB126" s="51">
        <v>38343</v>
      </c>
      <c r="AC126" s="51">
        <v>38343</v>
      </c>
      <c r="AD126" s="2" t="s">
        <v>8</v>
      </c>
      <c r="AE126" s="2" t="s">
        <v>8</v>
      </c>
      <c r="AF126" s="51">
        <v>38343</v>
      </c>
      <c r="AG126" s="51">
        <v>38343</v>
      </c>
      <c r="AH126" s="51">
        <v>38343</v>
      </c>
      <c r="AI126" s="51">
        <v>38343</v>
      </c>
      <c r="AJ126" s="51">
        <v>38343</v>
      </c>
      <c r="AK126" s="2" t="s">
        <v>6754</v>
      </c>
      <c r="AL126" s="51">
        <v>38343</v>
      </c>
      <c r="AM126" s="51">
        <v>38343</v>
      </c>
    </row>
    <row r="127" spans="1:40">
      <c r="A127" s="2" t="s">
        <v>704</v>
      </c>
      <c r="B127" s="9" t="s">
        <v>6847</v>
      </c>
      <c r="C127" s="2" t="s">
        <v>705</v>
      </c>
      <c r="D127" s="2" t="s">
        <v>626</v>
      </c>
      <c r="E127" s="2" t="s">
        <v>222</v>
      </c>
      <c r="F127" s="2" t="s">
        <v>706</v>
      </c>
      <c r="G127" s="97">
        <v>23.5</v>
      </c>
      <c r="H127" s="97">
        <v>-45.33</v>
      </c>
      <c r="I127" s="96">
        <v>23</v>
      </c>
      <c r="J127" s="13">
        <f t="shared" si="7"/>
        <v>2004</v>
      </c>
      <c r="K127" s="38" t="s">
        <v>4331</v>
      </c>
      <c r="L127" s="123">
        <v>38325.629166666666</v>
      </c>
      <c r="M127" s="123">
        <v>38325.701388888891</v>
      </c>
      <c r="N127" s="123">
        <v>38327.065972222219</v>
      </c>
      <c r="O127" s="123">
        <v>38327.127083333333</v>
      </c>
      <c r="P127" s="38" t="s">
        <v>6760</v>
      </c>
      <c r="Q127" s="239">
        <f t="shared" si="8"/>
        <v>1.3645833333284827</v>
      </c>
      <c r="R127" s="239">
        <f t="shared" si="9"/>
        <v>1.4979166666671517</v>
      </c>
      <c r="S127" s="21">
        <f t="shared" si="10"/>
        <v>8.1874999999708962</v>
      </c>
      <c r="T127" s="6">
        <v>0</v>
      </c>
      <c r="U127" s="50">
        <v>2421</v>
      </c>
      <c r="V127" s="39"/>
      <c r="W127" s="161"/>
      <c r="X127" s="145"/>
      <c r="AA127" s="51">
        <v>38343</v>
      </c>
      <c r="AB127" s="51">
        <v>38343</v>
      </c>
      <c r="AC127" s="51">
        <v>38343</v>
      </c>
      <c r="AD127" s="2" t="s">
        <v>8</v>
      </c>
      <c r="AE127" s="2" t="s">
        <v>8</v>
      </c>
      <c r="AF127" s="51">
        <v>38343</v>
      </c>
      <c r="AG127" s="51">
        <v>38343</v>
      </c>
      <c r="AH127" s="51">
        <v>38343</v>
      </c>
      <c r="AI127" s="51">
        <v>38343</v>
      </c>
      <c r="AJ127" s="51">
        <v>38343</v>
      </c>
      <c r="AK127" s="2" t="s">
        <v>6754</v>
      </c>
      <c r="AL127" s="51">
        <v>38343</v>
      </c>
      <c r="AM127" s="51">
        <v>38343</v>
      </c>
    </row>
    <row r="128" spans="1:40">
      <c r="A128" s="2" t="s">
        <v>704</v>
      </c>
      <c r="B128" s="9" t="s">
        <v>6847</v>
      </c>
      <c r="C128" s="2" t="s">
        <v>705</v>
      </c>
      <c r="D128" s="2" t="s">
        <v>626</v>
      </c>
      <c r="E128" s="2" t="s">
        <v>222</v>
      </c>
      <c r="F128" s="2" t="s">
        <v>706</v>
      </c>
      <c r="G128" s="97">
        <v>23.5</v>
      </c>
      <c r="H128" s="97">
        <v>-45.33</v>
      </c>
      <c r="I128" s="96">
        <v>23</v>
      </c>
      <c r="J128" s="13">
        <f t="shared" si="7"/>
        <v>2004</v>
      </c>
      <c r="K128" s="2" t="s">
        <v>4328</v>
      </c>
      <c r="L128" s="123">
        <v>38328.25</v>
      </c>
      <c r="M128" s="123">
        <v>38328.352083333331</v>
      </c>
      <c r="N128" s="123">
        <v>38330.179166666669</v>
      </c>
      <c r="O128" s="123">
        <v>38330.263194444444</v>
      </c>
      <c r="P128" s="2" t="s">
        <v>6760</v>
      </c>
      <c r="Q128" s="239">
        <f t="shared" si="8"/>
        <v>1.8270833333372138</v>
      </c>
      <c r="R128" s="239">
        <f t="shared" si="9"/>
        <v>2.0131944444437977</v>
      </c>
      <c r="S128" s="21">
        <f t="shared" si="10"/>
        <v>10.962500000023283</v>
      </c>
      <c r="T128" s="6">
        <v>0</v>
      </c>
      <c r="U128" s="6">
        <v>3534</v>
      </c>
      <c r="V128" s="19">
        <f>SUM(Q121:Q128)</f>
        <v>8.5805555555489263</v>
      </c>
      <c r="W128" s="240">
        <f>(N128-M121)/24</f>
        <v>0.75570023148156906</v>
      </c>
      <c r="X128" s="21">
        <f>V128/W128</f>
        <v>11.354443465931636</v>
      </c>
      <c r="AA128" s="51">
        <v>38343</v>
      </c>
      <c r="AB128" s="51">
        <v>38343</v>
      </c>
      <c r="AC128" s="51">
        <v>38343</v>
      </c>
      <c r="AD128" s="2" t="s">
        <v>8</v>
      </c>
      <c r="AE128" s="2" t="s">
        <v>8</v>
      </c>
      <c r="AF128" s="51">
        <v>38343</v>
      </c>
      <c r="AG128" s="51">
        <v>38343</v>
      </c>
      <c r="AH128" s="51">
        <v>38343</v>
      </c>
      <c r="AI128" s="51">
        <v>38343</v>
      </c>
      <c r="AJ128" s="51">
        <v>38343</v>
      </c>
      <c r="AK128" s="2" t="s">
        <v>6754</v>
      </c>
      <c r="AL128" s="51">
        <v>38343</v>
      </c>
      <c r="AM128" s="51">
        <v>38343</v>
      </c>
    </row>
    <row r="129" spans="1:39">
      <c r="A129" s="59" t="s">
        <v>708</v>
      </c>
      <c r="B129" s="81" t="s">
        <v>6841</v>
      </c>
      <c r="C129" s="59" t="s">
        <v>709</v>
      </c>
      <c r="D129" s="59" t="s">
        <v>328</v>
      </c>
      <c r="E129" s="59" t="s">
        <v>258</v>
      </c>
      <c r="F129" s="81" t="s">
        <v>710</v>
      </c>
      <c r="G129" s="97">
        <v>-23</v>
      </c>
      <c r="H129" s="97">
        <v>-112</v>
      </c>
      <c r="I129" s="96">
        <f t="shared" ref="I129:I160" si="12">INT(((180 + H129) / 6) + 1)</f>
        <v>12</v>
      </c>
      <c r="J129" s="13">
        <f t="shared" si="7"/>
        <v>2005</v>
      </c>
      <c r="K129" s="2" t="s">
        <v>4326</v>
      </c>
      <c r="L129" s="123">
        <v>38389.979166666664</v>
      </c>
      <c r="M129" s="123">
        <v>38389.979166666664</v>
      </c>
      <c r="N129" s="123">
        <v>38389.979166666664</v>
      </c>
      <c r="O129" s="123">
        <v>38390.095138888886</v>
      </c>
      <c r="P129" s="2" t="s">
        <v>710</v>
      </c>
      <c r="Q129" s="239">
        <f t="shared" si="8"/>
        <v>0</v>
      </c>
      <c r="R129" s="239">
        <f t="shared" si="9"/>
        <v>0.11597222222189885</v>
      </c>
      <c r="S129" s="21">
        <f t="shared" si="10"/>
        <v>0</v>
      </c>
      <c r="T129" s="6">
        <v>0</v>
      </c>
      <c r="U129" s="6">
        <v>1975</v>
      </c>
      <c r="V129" s="19"/>
      <c r="W129" s="240"/>
      <c r="X129" s="21"/>
      <c r="Y129" s="2" t="s">
        <v>4327</v>
      </c>
      <c r="AA129" s="51">
        <v>38505</v>
      </c>
      <c r="AB129" s="51">
        <v>38505</v>
      </c>
      <c r="AC129" s="51">
        <v>38505</v>
      </c>
      <c r="AD129" s="2" t="s">
        <v>8</v>
      </c>
      <c r="AE129" s="2" t="s">
        <v>8</v>
      </c>
      <c r="AF129" s="51">
        <v>38505</v>
      </c>
      <c r="AG129" s="51">
        <v>38505</v>
      </c>
      <c r="AH129" s="51">
        <v>38505</v>
      </c>
      <c r="AI129" s="51">
        <v>38505</v>
      </c>
      <c r="AJ129" s="51">
        <v>38505</v>
      </c>
      <c r="AK129" s="51">
        <v>38505</v>
      </c>
      <c r="AL129" s="2" t="s">
        <v>8</v>
      </c>
      <c r="AM129" s="51">
        <v>38505</v>
      </c>
    </row>
    <row r="130" spans="1:39">
      <c r="A130" s="59" t="s">
        <v>708</v>
      </c>
      <c r="B130" s="81" t="s">
        <v>6841</v>
      </c>
      <c r="C130" s="59" t="s">
        <v>709</v>
      </c>
      <c r="D130" s="59" t="s">
        <v>328</v>
      </c>
      <c r="E130" s="59" t="s">
        <v>258</v>
      </c>
      <c r="F130" s="81" t="s">
        <v>710</v>
      </c>
      <c r="G130" s="97">
        <v>-23</v>
      </c>
      <c r="H130" s="97">
        <v>-112</v>
      </c>
      <c r="I130" s="96">
        <f t="shared" si="12"/>
        <v>12</v>
      </c>
      <c r="J130" s="13">
        <f t="shared" si="7"/>
        <v>2005</v>
      </c>
      <c r="K130" s="2" t="s">
        <v>4324</v>
      </c>
      <c r="L130" s="123">
        <v>38390.296527777777</v>
      </c>
      <c r="M130" s="123">
        <v>38390.405555555553</v>
      </c>
      <c r="N130" s="123">
        <v>38392.70208333333</v>
      </c>
      <c r="O130" s="123">
        <v>38392.784722222219</v>
      </c>
      <c r="P130" s="2" t="s">
        <v>710</v>
      </c>
      <c r="Q130" s="239">
        <f t="shared" si="8"/>
        <v>2.296527777776646</v>
      </c>
      <c r="R130" s="239">
        <f t="shared" si="9"/>
        <v>2.4881944444423425</v>
      </c>
      <c r="S130" s="21">
        <f t="shared" si="10"/>
        <v>13.779166666659876</v>
      </c>
      <c r="T130" s="6">
        <v>0</v>
      </c>
      <c r="U130" s="6">
        <v>4066</v>
      </c>
      <c r="V130" s="19"/>
      <c r="W130" s="240"/>
      <c r="X130" s="21"/>
      <c r="Y130" s="2" t="s">
        <v>4325</v>
      </c>
      <c r="AA130" s="51">
        <v>38505</v>
      </c>
      <c r="AB130" s="51">
        <v>38505</v>
      </c>
      <c r="AC130" s="51">
        <v>38505</v>
      </c>
      <c r="AD130" s="2" t="s">
        <v>8</v>
      </c>
      <c r="AE130" s="2" t="s">
        <v>8</v>
      </c>
      <c r="AF130" s="51">
        <v>38505</v>
      </c>
      <c r="AG130" s="51">
        <v>38505</v>
      </c>
      <c r="AH130" s="51">
        <v>38505</v>
      </c>
      <c r="AI130" s="51">
        <v>38505</v>
      </c>
      <c r="AJ130" s="51">
        <v>38505</v>
      </c>
      <c r="AK130" s="51">
        <v>38505</v>
      </c>
      <c r="AL130" s="2" t="s">
        <v>8</v>
      </c>
      <c r="AM130" s="51">
        <v>38505</v>
      </c>
    </row>
    <row r="131" spans="1:39">
      <c r="A131" s="59" t="s">
        <v>708</v>
      </c>
      <c r="B131" s="81" t="s">
        <v>6841</v>
      </c>
      <c r="C131" s="59" t="s">
        <v>709</v>
      </c>
      <c r="D131" s="59" t="s">
        <v>328</v>
      </c>
      <c r="E131" s="59" t="s">
        <v>258</v>
      </c>
      <c r="F131" s="81" t="s">
        <v>710</v>
      </c>
      <c r="G131" s="97">
        <v>-23</v>
      </c>
      <c r="H131" s="97">
        <v>-112</v>
      </c>
      <c r="I131" s="96">
        <f t="shared" si="12"/>
        <v>12</v>
      </c>
      <c r="J131" s="13">
        <f t="shared" si="7"/>
        <v>2005</v>
      </c>
      <c r="K131" s="2" t="s">
        <v>4322</v>
      </c>
      <c r="L131" s="123">
        <v>38393.036111111112</v>
      </c>
      <c r="M131" s="123">
        <v>38393.168749999997</v>
      </c>
      <c r="N131" s="123">
        <v>38394.404861111114</v>
      </c>
      <c r="O131" s="123">
        <v>38394.493055555555</v>
      </c>
      <c r="P131" s="2" t="s">
        <v>710</v>
      </c>
      <c r="Q131" s="239">
        <f t="shared" si="8"/>
        <v>1.2361111111167702</v>
      </c>
      <c r="R131" s="239">
        <f t="shared" si="9"/>
        <v>1.4569444444423425</v>
      </c>
      <c r="S131" s="21">
        <f t="shared" si="10"/>
        <v>7.4166666667006211</v>
      </c>
      <c r="T131" s="6">
        <v>0</v>
      </c>
      <c r="U131" s="6">
        <v>3595</v>
      </c>
      <c r="V131" s="19"/>
      <c r="W131" s="240"/>
      <c r="X131" s="21"/>
      <c r="Y131" s="2" t="s">
        <v>4323</v>
      </c>
      <c r="AA131" s="51">
        <v>38505</v>
      </c>
      <c r="AB131" s="51">
        <v>38505</v>
      </c>
      <c r="AC131" s="51">
        <v>38505</v>
      </c>
      <c r="AD131" s="2" t="s">
        <v>8</v>
      </c>
      <c r="AE131" s="2" t="s">
        <v>8</v>
      </c>
      <c r="AF131" s="51">
        <v>38505</v>
      </c>
      <c r="AG131" s="51">
        <v>38505</v>
      </c>
      <c r="AH131" s="51">
        <v>38505</v>
      </c>
      <c r="AI131" s="51">
        <v>38505</v>
      </c>
      <c r="AJ131" s="51">
        <v>38505</v>
      </c>
      <c r="AK131" s="51">
        <v>38505</v>
      </c>
      <c r="AL131" s="2" t="s">
        <v>8</v>
      </c>
      <c r="AM131" s="51">
        <v>38505</v>
      </c>
    </row>
    <row r="132" spans="1:39" s="76" customFormat="1">
      <c r="A132" s="59" t="s">
        <v>708</v>
      </c>
      <c r="B132" s="81" t="s">
        <v>6841</v>
      </c>
      <c r="C132" s="59" t="s">
        <v>709</v>
      </c>
      <c r="D132" s="59" t="s">
        <v>328</v>
      </c>
      <c r="E132" s="59" t="s">
        <v>258</v>
      </c>
      <c r="F132" s="81" t="s">
        <v>710</v>
      </c>
      <c r="G132" s="97">
        <v>-23</v>
      </c>
      <c r="H132" s="97">
        <v>-112</v>
      </c>
      <c r="I132" s="96">
        <f t="shared" si="12"/>
        <v>12</v>
      </c>
      <c r="J132" s="13">
        <f t="shared" si="7"/>
        <v>2005</v>
      </c>
      <c r="K132" s="2" t="s">
        <v>4320</v>
      </c>
      <c r="L132" s="123">
        <v>38400.604166666664</v>
      </c>
      <c r="M132" s="123">
        <v>38400.712500000001</v>
      </c>
      <c r="N132" s="123">
        <v>38402.42083333333</v>
      </c>
      <c r="O132" s="123">
        <v>38402.521527777775</v>
      </c>
      <c r="P132" s="2" t="s">
        <v>710</v>
      </c>
      <c r="Q132" s="239">
        <f t="shared" si="8"/>
        <v>1.7083333333284827</v>
      </c>
      <c r="R132" s="239">
        <f t="shared" si="9"/>
        <v>1.9173611111109494</v>
      </c>
      <c r="S132" s="21">
        <f t="shared" si="10"/>
        <v>10.249999999970896</v>
      </c>
      <c r="T132" s="6">
        <v>0</v>
      </c>
      <c r="U132" s="6">
        <v>4412</v>
      </c>
      <c r="V132" s="19"/>
      <c r="W132" s="240"/>
      <c r="X132" s="21"/>
      <c r="Y132" s="2" t="s">
        <v>4321</v>
      </c>
      <c r="AA132" s="51">
        <v>38505</v>
      </c>
      <c r="AB132" s="51">
        <v>38505</v>
      </c>
      <c r="AC132" s="51">
        <v>38505</v>
      </c>
      <c r="AD132" s="2" t="s">
        <v>8</v>
      </c>
      <c r="AE132" s="2" t="s">
        <v>8</v>
      </c>
      <c r="AF132" s="51">
        <v>38505</v>
      </c>
      <c r="AG132" s="51">
        <v>38505</v>
      </c>
      <c r="AH132" s="51">
        <v>38505</v>
      </c>
      <c r="AI132" s="51">
        <v>38505</v>
      </c>
      <c r="AJ132" s="51">
        <v>38505</v>
      </c>
      <c r="AK132" s="51">
        <v>38505</v>
      </c>
      <c r="AL132" s="2" t="s">
        <v>8</v>
      </c>
      <c r="AM132" s="51">
        <v>38505</v>
      </c>
    </row>
    <row r="133" spans="1:39">
      <c r="A133" s="59" t="s">
        <v>708</v>
      </c>
      <c r="B133" s="81" t="s">
        <v>6841</v>
      </c>
      <c r="C133" s="59" t="s">
        <v>709</v>
      </c>
      <c r="D133" s="59" t="s">
        <v>328</v>
      </c>
      <c r="E133" s="59" t="s">
        <v>258</v>
      </c>
      <c r="F133" s="81" t="s">
        <v>710</v>
      </c>
      <c r="G133" s="97">
        <v>-23</v>
      </c>
      <c r="H133" s="97">
        <v>-112</v>
      </c>
      <c r="I133" s="96">
        <f t="shared" si="12"/>
        <v>12</v>
      </c>
      <c r="J133" s="13">
        <f t="shared" si="7"/>
        <v>2005</v>
      </c>
      <c r="K133" s="2" t="s">
        <v>4318</v>
      </c>
      <c r="L133" s="123">
        <v>38402.840277777781</v>
      </c>
      <c r="M133" s="123">
        <v>38402.961111111108</v>
      </c>
      <c r="N133" s="123">
        <v>38404.740972222222</v>
      </c>
      <c r="O133" s="123">
        <v>38404.836805555555</v>
      </c>
      <c r="P133" s="2" t="s">
        <v>710</v>
      </c>
      <c r="Q133" s="239">
        <f t="shared" si="8"/>
        <v>1.7798611111138598</v>
      </c>
      <c r="R133" s="239">
        <f t="shared" si="9"/>
        <v>1.9965277777737356</v>
      </c>
      <c r="S133" s="21">
        <f t="shared" si="10"/>
        <v>10.679166666683159</v>
      </c>
      <c r="T133" s="6">
        <v>0</v>
      </c>
      <c r="U133" s="6">
        <v>4176</v>
      </c>
      <c r="V133" s="19"/>
      <c r="W133" s="240"/>
      <c r="X133" s="21"/>
      <c r="Y133" s="2" t="s">
        <v>4319</v>
      </c>
      <c r="AA133" s="51">
        <v>38505</v>
      </c>
      <c r="AB133" s="51">
        <v>38505</v>
      </c>
      <c r="AC133" s="51">
        <v>38505</v>
      </c>
      <c r="AD133" s="2" t="s">
        <v>8</v>
      </c>
      <c r="AE133" s="2" t="s">
        <v>8</v>
      </c>
      <c r="AF133" s="51">
        <v>38505</v>
      </c>
      <c r="AG133" s="51">
        <v>38505</v>
      </c>
      <c r="AH133" s="51">
        <v>38505</v>
      </c>
      <c r="AI133" s="51">
        <v>38505</v>
      </c>
      <c r="AJ133" s="51">
        <v>38505</v>
      </c>
      <c r="AK133" s="51">
        <v>38505</v>
      </c>
      <c r="AL133" s="2" t="s">
        <v>8</v>
      </c>
      <c r="AM133" s="51">
        <v>38505</v>
      </c>
    </row>
    <row r="134" spans="1:39">
      <c r="A134" s="59" t="s">
        <v>708</v>
      </c>
      <c r="B134" s="81" t="s">
        <v>6841</v>
      </c>
      <c r="C134" s="59" t="s">
        <v>709</v>
      </c>
      <c r="D134" s="59" t="s">
        <v>328</v>
      </c>
      <c r="E134" s="59" t="s">
        <v>258</v>
      </c>
      <c r="F134" s="81" t="s">
        <v>710</v>
      </c>
      <c r="G134" s="97">
        <v>-23</v>
      </c>
      <c r="H134" s="97">
        <v>-112</v>
      </c>
      <c r="I134" s="96">
        <f t="shared" si="12"/>
        <v>12</v>
      </c>
      <c r="J134" s="13">
        <f t="shared" si="7"/>
        <v>2005</v>
      </c>
      <c r="K134" s="2" t="s">
        <v>4315</v>
      </c>
      <c r="L134" s="123">
        <v>38404.956250000003</v>
      </c>
      <c r="M134" s="123">
        <v>38405.049305555556</v>
      </c>
      <c r="N134" s="123">
        <v>38406.38958333333</v>
      </c>
      <c r="O134" s="123">
        <v>38406.5</v>
      </c>
      <c r="P134" s="2" t="s">
        <v>710</v>
      </c>
      <c r="Q134" s="239">
        <f t="shared" si="8"/>
        <v>1.3402777777737356</v>
      </c>
      <c r="R134" s="239">
        <f t="shared" si="9"/>
        <v>1.5437499999970896</v>
      </c>
      <c r="S134" s="21">
        <f t="shared" si="10"/>
        <v>8.0416666666424135</v>
      </c>
      <c r="T134" s="6">
        <v>0</v>
      </c>
      <c r="U134" s="6">
        <v>4158</v>
      </c>
      <c r="V134" s="19">
        <f>SUM(Q129:Q134)</f>
        <v>8.3611111111094942</v>
      </c>
      <c r="W134" s="240">
        <f>(N134-M129)/24</f>
        <v>0.68376736111107073</v>
      </c>
      <c r="X134" s="21">
        <f>V134/W134</f>
        <v>12.228005585881307</v>
      </c>
      <c r="Y134" s="2" t="s">
        <v>4317</v>
      </c>
      <c r="AA134" s="51">
        <v>38505</v>
      </c>
      <c r="AB134" s="51">
        <v>38505</v>
      </c>
      <c r="AC134" s="51">
        <v>38505</v>
      </c>
      <c r="AD134" s="2" t="s">
        <v>8</v>
      </c>
      <c r="AE134" s="2" t="s">
        <v>8</v>
      </c>
      <c r="AF134" s="51">
        <v>38505</v>
      </c>
      <c r="AG134" s="51">
        <v>38505</v>
      </c>
      <c r="AH134" s="51">
        <v>38505</v>
      </c>
      <c r="AI134" s="51">
        <v>38505</v>
      </c>
      <c r="AJ134" s="51">
        <v>38505</v>
      </c>
      <c r="AK134" s="51">
        <v>38505</v>
      </c>
      <c r="AL134" s="2" t="s">
        <v>8</v>
      </c>
      <c r="AM134" s="51">
        <v>38505</v>
      </c>
    </row>
    <row r="135" spans="1:39">
      <c r="A135" s="59" t="s">
        <v>717</v>
      </c>
      <c r="B135" s="81" t="s">
        <v>6848</v>
      </c>
      <c r="C135" s="59" t="s">
        <v>718</v>
      </c>
      <c r="D135" s="59" t="s">
        <v>719</v>
      </c>
      <c r="E135" s="59" t="s">
        <v>675</v>
      </c>
      <c r="F135" s="81" t="s">
        <v>676</v>
      </c>
      <c r="G135" s="97">
        <v>-22</v>
      </c>
      <c r="H135" s="97">
        <v>-176</v>
      </c>
      <c r="I135" s="96">
        <f t="shared" si="12"/>
        <v>1</v>
      </c>
      <c r="J135" s="13">
        <f t="shared" si="7"/>
        <v>2005</v>
      </c>
      <c r="K135" s="2" t="s">
        <v>4313</v>
      </c>
      <c r="L135" s="123">
        <v>38447.90289351852</v>
      </c>
      <c r="M135" s="123">
        <v>38447.995092592595</v>
      </c>
      <c r="N135" s="123">
        <v>38448.739814814813</v>
      </c>
      <c r="O135" s="123">
        <v>38448.833182870374</v>
      </c>
      <c r="P135" s="2" t="s">
        <v>2150</v>
      </c>
      <c r="Q135" s="239">
        <f t="shared" si="8"/>
        <v>0.74472222221811535</v>
      </c>
      <c r="R135" s="239">
        <f t="shared" si="9"/>
        <v>0.93028935185429873</v>
      </c>
      <c r="S135" s="21">
        <f t="shared" si="10"/>
        <v>4.4683333333086921</v>
      </c>
      <c r="T135" s="6">
        <v>0</v>
      </c>
      <c r="U135" s="6">
        <v>2670</v>
      </c>
      <c r="V135" s="19"/>
      <c r="W135" s="240"/>
      <c r="X135" s="21"/>
      <c r="Y135" s="2" t="s">
        <v>4314</v>
      </c>
      <c r="AA135" s="51">
        <v>38580</v>
      </c>
      <c r="AB135" s="51">
        <v>38580</v>
      </c>
      <c r="AC135" s="51">
        <v>38580</v>
      </c>
      <c r="AD135" s="2" t="s">
        <v>8</v>
      </c>
      <c r="AE135" s="2" t="s">
        <v>8</v>
      </c>
      <c r="AF135" s="51">
        <v>38580</v>
      </c>
      <c r="AG135" s="51">
        <v>38580</v>
      </c>
      <c r="AH135" s="51">
        <v>38580</v>
      </c>
      <c r="AI135" s="51">
        <v>38580</v>
      </c>
      <c r="AJ135" s="51">
        <v>38580</v>
      </c>
      <c r="AK135" s="51">
        <v>38580</v>
      </c>
      <c r="AL135" s="51">
        <v>38580</v>
      </c>
      <c r="AM135" s="51">
        <v>38580</v>
      </c>
    </row>
    <row r="136" spans="1:39">
      <c r="A136" s="59" t="s">
        <v>717</v>
      </c>
      <c r="B136" s="81" t="s">
        <v>6848</v>
      </c>
      <c r="C136" s="59" t="s">
        <v>718</v>
      </c>
      <c r="D136" s="59" t="s">
        <v>719</v>
      </c>
      <c r="E136" s="59" t="s">
        <v>675</v>
      </c>
      <c r="F136" s="81" t="s">
        <v>676</v>
      </c>
      <c r="G136" s="97">
        <v>-22</v>
      </c>
      <c r="H136" s="97">
        <v>-176</v>
      </c>
      <c r="I136" s="96">
        <f t="shared" si="12"/>
        <v>1</v>
      </c>
      <c r="J136" s="13">
        <f t="shared" si="7"/>
        <v>2005</v>
      </c>
      <c r="K136" s="2" t="s">
        <v>4311</v>
      </c>
      <c r="L136" s="123">
        <v>38449.293009259258</v>
      </c>
      <c r="M136" s="123">
        <v>38449.366793981484</v>
      </c>
      <c r="N136" s="123">
        <v>38450.222222222219</v>
      </c>
      <c r="O136" s="123">
        <v>38450.303043981483</v>
      </c>
      <c r="P136" s="2" t="s">
        <v>4312</v>
      </c>
      <c r="Q136" s="239">
        <f t="shared" si="8"/>
        <v>0.8554282407349092</v>
      </c>
      <c r="R136" s="239">
        <f t="shared" si="9"/>
        <v>1.0100347222251003</v>
      </c>
      <c r="S136" s="21">
        <f t="shared" si="10"/>
        <v>5.1325694444094552</v>
      </c>
      <c r="T136" s="6">
        <v>0</v>
      </c>
      <c r="U136" s="6">
        <v>2670</v>
      </c>
      <c r="V136" s="19"/>
      <c r="W136" s="240"/>
      <c r="X136" s="21"/>
      <c r="Y136" s="2" t="s">
        <v>4307</v>
      </c>
      <c r="AA136" s="51">
        <v>38580</v>
      </c>
      <c r="AB136" s="51">
        <v>38580</v>
      </c>
      <c r="AC136" s="51">
        <v>38580</v>
      </c>
      <c r="AD136" s="2" t="s">
        <v>8</v>
      </c>
      <c r="AE136" s="2" t="s">
        <v>8</v>
      </c>
      <c r="AF136" s="51">
        <v>38580</v>
      </c>
      <c r="AG136" s="51">
        <v>38580</v>
      </c>
      <c r="AH136" s="51">
        <v>38580</v>
      </c>
      <c r="AI136" s="51">
        <v>38580</v>
      </c>
      <c r="AJ136" s="51">
        <v>38580</v>
      </c>
      <c r="AK136" s="51">
        <v>38580</v>
      </c>
      <c r="AL136" s="51">
        <v>38580</v>
      </c>
      <c r="AM136" s="51">
        <v>38580</v>
      </c>
    </row>
    <row r="137" spans="1:39">
      <c r="A137" s="59" t="s">
        <v>717</v>
      </c>
      <c r="B137" s="81" t="s">
        <v>6848</v>
      </c>
      <c r="C137" s="59" t="s">
        <v>718</v>
      </c>
      <c r="D137" s="59" t="s">
        <v>719</v>
      </c>
      <c r="E137" s="59" t="s">
        <v>675</v>
      </c>
      <c r="F137" s="81" t="s">
        <v>676</v>
      </c>
      <c r="G137" s="97">
        <v>-22</v>
      </c>
      <c r="H137" s="97">
        <v>-176</v>
      </c>
      <c r="I137" s="96">
        <f t="shared" si="12"/>
        <v>1</v>
      </c>
      <c r="J137" s="13">
        <f t="shared" si="7"/>
        <v>2005</v>
      </c>
      <c r="K137" s="2" t="s">
        <v>4310</v>
      </c>
      <c r="L137" s="123">
        <v>38450.976064814815</v>
      </c>
      <c r="M137" s="123">
        <v>38451.060416666667</v>
      </c>
      <c r="N137" s="123">
        <v>38452.227500000001</v>
      </c>
      <c r="O137" s="123">
        <v>38452.301180555558</v>
      </c>
      <c r="P137" s="2" t="s">
        <v>4261</v>
      </c>
      <c r="Q137" s="239">
        <f t="shared" si="8"/>
        <v>1.1670833333337214</v>
      </c>
      <c r="R137" s="239">
        <f t="shared" si="9"/>
        <v>1.3251157407430583</v>
      </c>
      <c r="S137" s="21">
        <f t="shared" si="10"/>
        <v>7.0025000000023283</v>
      </c>
      <c r="T137" s="6">
        <v>0</v>
      </c>
      <c r="U137" s="6">
        <v>2670</v>
      </c>
      <c r="V137" s="19"/>
      <c r="W137" s="240"/>
      <c r="X137" s="21"/>
      <c r="Y137" s="2" t="s">
        <v>4307</v>
      </c>
      <c r="AA137" s="51">
        <v>38580</v>
      </c>
      <c r="AB137" s="51">
        <v>38580</v>
      </c>
      <c r="AC137" s="51">
        <v>38580</v>
      </c>
      <c r="AD137" s="2" t="s">
        <v>8</v>
      </c>
      <c r="AE137" s="2" t="s">
        <v>8</v>
      </c>
      <c r="AF137" s="51">
        <v>38580</v>
      </c>
      <c r="AG137" s="51">
        <v>38580</v>
      </c>
      <c r="AH137" s="51">
        <v>38580</v>
      </c>
      <c r="AI137" s="51">
        <v>38580</v>
      </c>
      <c r="AJ137" s="51">
        <v>38580</v>
      </c>
      <c r="AK137" s="51">
        <v>38580</v>
      </c>
      <c r="AL137" s="51">
        <v>38580</v>
      </c>
      <c r="AM137" s="51">
        <v>38580</v>
      </c>
    </row>
    <row r="138" spans="1:39">
      <c r="A138" s="59" t="s">
        <v>717</v>
      </c>
      <c r="B138" s="81" t="s">
        <v>6848</v>
      </c>
      <c r="C138" s="59" t="s">
        <v>718</v>
      </c>
      <c r="D138" s="59" t="s">
        <v>719</v>
      </c>
      <c r="E138" s="59" t="s">
        <v>675</v>
      </c>
      <c r="F138" s="81" t="s">
        <v>676</v>
      </c>
      <c r="G138" s="97">
        <v>-22</v>
      </c>
      <c r="H138" s="97">
        <v>-176</v>
      </c>
      <c r="I138" s="96">
        <f t="shared" si="12"/>
        <v>1</v>
      </c>
      <c r="J138" s="13">
        <f t="shared" si="7"/>
        <v>2005</v>
      </c>
      <c r="K138" s="2" t="s">
        <v>4309</v>
      </c>
      <c r="L138" s="123">
        <v>38452.969895833332</v>
      </c>
      <c r="M138" s="123">
        <v>38453.044444444444</v>
      </c>
      <c r="N138" s="123">
        <v>38453.740254629629</v>
      </c>
      <c r="O138" s="123">
        <v>38453.81690972222</v>
      </c>
      <c r="P138" s="2" t="s">
        <v>4261</v>
      </c>
      <c r="Q138" s="239">
        <f t="shared" si="8"/>
        <v>0.69581018518510973</v>
      </c>
      <c r="R138" s="239">
        <f t="shared" si="9"/>
        <v>0.84701388888788642</v>
      </c>
      <c r="S138" s="21">
        <f t="shared" si="10"/>
        <v>4.1748611111106584</v>
      </c>
      <c r="T138" s="6">
        <v>0</v>
      </c>
      <c r="U138" s="6">
        <v>2670</v>
      </c>
      <c r="V138" s="19"/>
      <c r="W138" s="240"/>
      <c r="X138" s="21"/>
      <c r="Y138" s="2" t="s">
        <v>4307</v>
      </c>
      <c r="AA138" s="51">
        <v>38580</v>
      </c>
      <c r="AB138" s="51">
        <v>38580</v>
      </c>
      <c r="AC138" s="51">
        <v>38580</v>
      </c>
      <c r="AD138" s="2" t="s">
        <v>8</v>
      </c>
      <c r="AE138" s="2" t="s">
        <v>8</v>
      </c>
      <c r="AF138" s="51">
        <v>38580</v>
      </c>
      <c r="AG138" s="51">
        <v>38580</v>
      </c>
      <c r="AH138" s="51">
        <v>38580</v>
      </c>
      <c r="AI138" s="51">
        <v>38580</v>
      </c>
      <c r="AJ138" s="51">
        <v>38580</v>
      </c>
      <c r="AK138" s="51">
        <v>38580</v>
      </c>
      <c r="AL138" s="51">
        <v>38580</v>
      </c>
      <c r="AM138" s="51">
        <v>38580</v>
      </c>
    </row>
    <row r="139" spans="1:39">
      <c r="A139" s="59" t="s">
        <v>717</v>
      </c>
      <c r="B139" s="81" t="s">
        <v>6848</v>
      </c>
      <c r="C139" s="59" t="s">
        <v>718</v>
      </c>
      <c r="D139" s="59" t="s">
        <v>719</v>
      </c>
      <c r="E139" s="59" t="s">
        <v>675</v>
      </c>
      <c r="F139" s="81" t="s">
        <v>676</v>
      </c>
      <c r="G139" s="97">
        <v>-22</v>
      </c>
      <c r="H139" s="97">
        <v>-176</v>
      </c>
      <c r="I139" s="96">
        <f t="shared" si="12"/>
        <v>1</v>
      </c>
      <c r="J139" s="13">
        <f t="shared" si="7"/>
        <v>2005</v>
      </c>
      <c r="K139" s="2" t="s">
        <v>4308</v>
      </c>
      <c r="L139" s="123">
        <v>38454.898761574077</v>
      </c>
      <c r="M139" s="123">
        <v>38454.963854166665</v>
      </c>
      <c r="N139" s="123">
        <v>38456.0625462963</v>
      </c>
      <c r="O139" s="123">
        <v>38456.119814814818</v>
      </c>
      <c r="P139" s="2" t="s">
        <v>528</v>
      </c>
      <c r="Q139" s="239">
        <f t="shared" si="8"/>
        <v>1.0986921296353103</v>
      </c>
      <c r="R139" s="239">
        <f t="shared" si="9"/>
        <v>1.22105324074073</v>
      </c>
      <c r="S139" s="21">
        <f t="shared" si="10"/>
        <v>6.5921527778118616</v>
      </c>
      <c r="T139" s="6">
        <v>0</v>
      </c>
      <c r="U139" s="6">
        <v>2210</v>
      </c>
      <c r="V139" s="19"/>
      <c r="W139" s="240"/>
      <c r="X139" s="21"/>
      <c r="Y139" s="2" t="s">
        <v>4307</v>
      </c>
      <c r="AA139" s="51">
        <v>38580</v>
      </c>
      <c r="AB139" s="51">
        <v>38580</v>
      </c>
      <c r="AC139" s="51">
        <v>38580</v>
      </c>
      <c r="AD139" s="2" t="s">
        <v>8</v>
      </c>
      <c r="AE139" s="2" t="s">
        <v>8</v>
      </c>
      <c r="AF139" s="51">
        <v>38580</v>
      </c>
      <c r="AG139" s="51">
        <v>38580</v>
      </c>
      <c r="AH139" s="51">
        <v>38580</v>
      </c>
      <c r="AI139" s="51">
        <v>38580</v>
      </c>
      <c r="AJ139" s="51">
        <v>38580</v>
      </c>
      <c r="AK139" s="51">
        <v>38580</v>
      </c>
      <c r="AL139" s="51">
        <v>38580</v>
      </c>
      <c r="AM139" s="51">
        <v>38580</v>
      </c>
    </row>
    <row r="140" spans="1:39">
      <c r="A140" s="59" t="s">
        <v>717</v>
      </c>
      <c r="B140" s="81" t="s">
        <v>6848</v>
      </c>
      <c r="C140" s="59" t="s">
        <v>718</v>
      </c>
      <c r="D140" s="59" t="s">
        <v>719</v>
      </c>
      <c r="E140" s="59" t="s">
        <v>675</v>
      </c>
      <c r="F140" s="81" t="s">
        <v>676</v>
      </c>
      <c r="G140" s="97">
        <v>-22</v>
      </c>
      <c r="H140" s="97">
        <v>-176</v>
      </c>
      <c r="I140" s="96">
        <f t="shared" si="12"/>
        <v>1</v>
      </c>
      <c r="J140" s="13">
        <f t="shared" ref="J140:J203" si="13">YEAR(L140)</f>
        <v>2005</v>
      </c>
      <c r="K140" s="2" t="s">
        <v>4306</v>
      </c>
      <c r="L140" s="123">
        <v>38456.291400462964</v>
      </c>
      <c r="M140" s="123">
        <v>38456.360381944447</v>
      </c>
      <c r="N140" s="123">
        <v>38457.069050925929</v>
      </c>
      <c r="O140" s="123">
        <v>38457.127326388887</v>
      </c>
      <c r="P140" s="2" t="s">
        <v>528</v>
      </c>
      <c r="Q140" s="239">
        <f t="shared" ref="Q140:Q203" si="14">N140 - M140</f>
        <v>0.70866898148233304</v>
      </c>
      <c r="R140" s="239">
        <f t="shared" ref="R140:R203" si="15">O140 - L140</f>
        <v>0.83592592592322035</v>
      </c>
      <c r="S140" s="21">
        <f t="shared" ref="S140:S203" si="16">((VALUE(Q140)) * 24) * 0.25</f>
        <v>4.2520138888939982</v>
      </c>
      <c r="T140" s="6">
        <v>0</v>
      </c>
      <c r="U140" s="6">
        <v>2210</v>
      </c>
      <c r="V140" s="19"/>
      <c r="W140" s="240"/>
      <c r="X140" s="21"/>
      <c r="Y140" s="2" t="s">
        <v>4307</v>
      </c>
      <c r="AA140" s="51">
        <v>38580</v>
      </c>
      <c r="AB140" s="51">
        <v>38580</v>
      </c>
      <c r="AC140" s="51">
        <v>38580</v>
      </c>
      <c r="AD140" s="2" t="s">
        <v>8</v>
      </c>
      <c r="AE140" s="2" t="s">
        <v>8</v>
      </c>
      <c r="AF140" s="51">
        <v>38580</v>
      </c>
      <c r="AG140" s="51">
        <v>38580</v>
      </c>
      <c r="AH140" s="51">
        <v>38580</v>
      </c>
      <c r="AI140" s="51">
        <v>38580</v>
      </c>
      <c r="AJ140" s="51">
        <v>38580</v>
      </c>
      <c r="AK140" s="51">
        <v>38580</v>
      </c>
      <c r="AL140" s="51">
        <v>38580</v>
      </c>
      <c r="AM140" s="51">
        <v>38580</v>
      </c>
    </row>
    <row r="141" spans="1:39">
      <c r="A141" s="59" t="s">
        <v>717</v>
      </c>
      <c r="B141" s="81" t="s">
        <v>6848</v>
      </c>
      <c r="C141" s="59" t="s">
        <v>718</v>
      </c>
      <c r="D141" s="59" t="s">
        <v>719</v>
      </c>
      <c r="E141" s="59" t="s">
        <v>675</v>
      </c>
      <c r="F141" s="81" t="s">
        <v>676</v>
      </c>
      <c r="G141" s="97">
        <v>-22</v>
      </c>
      <c r="H141" s="97">
        <v>-176</v>
      </c>
      <c r="I141" s="96">
        <f t="shared" si="12"/>
        <v>1</v>
      </c>
      <c r="J141" s="13">
        <f t="shared" si="13"/>
        <v>2005</v>
      </c>
      <c r="K141" s="2" t="s">
        <v>4304</v>
      </c>
      <c r="L141" s="123">
        <v>38457.811365740738</v>
      </c>
      <c r="M141" s="123">
        <v>38457.881423611114</v>
      </c>
      <c r="N141" s="123">
        <v>38458.074282407404</v>
      </c>
      <c r="O141" s="123">
        <v>38458.135925925926</v>
      </c>
      <c r="P141" s="2" t="s">
        <v>2142</v>
      </c>
      <c r="Q141" s="239">
        <f t="shared" si="14"/>
        <v>0.19285879629023839</v>
      </c>
      <c r="R141" s="239">
        <f t="shared" si="15"/>
        <v>0.32456018518860219</v>
      </c>
      <c r="S141" s="21">
        <f t="shared" si="16"/>
        <v>1.1571527777414303</v>
      </c>
      <c r="T141" s="6">
        <v>0</v>
      </c>
      <c r="U141" s="6">
        <v>2210</v>
      </c>
      <c r="V141" s="19"/>
      <c r="W141" s="240"/>
      <c r="X141" s="21"/>
      <c r="Y141" s="2" t="s">
        <v>4305</v>
      </c>
      <c r="AA141" s="51">
        <v>38580</v>
      </c>
      <c r="AB141" s="51">
        <v>38580</v>
      </c>
      <c r="AC141" s="51">
        <v>38580</v>
      </c>
      <c r="AD141" s="2" t="s">
        <v>8</v>
      </c>
      <c r="AE141" s="2" t="s">
        <v>8</v>
      </c>
      <c r="AF141" s="51">
        <v>38580</v>
      </c>
      <c r="AG141" s="51">
        <v>38580</v>
      </c>
      <c r="AH141" s="51">
        <v>38580</v>
      </c>
      <c r="AI141" s="51">
        <v>38580</v>
      </c>
      <c r="AJ141" s="51">
        <v>38580</v>
      </c>
      <c r="AK141" s="51">
        <v>38580</v>
      </c>
      <c r="AL141" s="51">
        <v>38580</v>
      </c>
      <c r="AM141" s="51">
        <v>38580</v>
      </c>
    </row>
    <row r="142" spans="1:39">
      <c r="A142" s="59" t="s">
        <v>717</v>
      </c>
      <c r="B142" s="81" t="s">
        <v>6848</v>
      </c>
      <c r="C142" s="59" t="s">
        <v>718</v>
      </c>
      <c r="D142" s="59" t="s">
        <v>719</v>
      </c>
      <c r="E142" s="59" t="s">
        <v>675</v>
      </c>
      <c r="F142" s="81" t="s">
        <v>676</v>
      </c>
      <c r="G142" s="97">
        <v>-22</v>
      </c>
      <c r="H142" s="97">
        <v>-176</v>
      </c>
      <c r="I142" s="96">
        <f t="shared" si="12"/>
        <v>1</v>
      </c>
      <c r="J142" s="13">
        <f t="shared" si="13"/>
        <v>2005</v>
      </c>
      <c r="K142" s="2" t="s">
        <v>4303</v>
      </c>
      <c r="L142" s="123">
        <v>38463.971851851849</v>
      </c>
      <c r="M142" s="123">
        <v>38464.061180555553</v>
      </c>
      <c r="N142" s="123">
        <v>38464.980312500003</v>
      </c>
      <c r="O142" s="123">
        <v>38465.041666666664</v>
      </c>
      <c r="P142" s="2" t="s">
        <v>2142</v>
      </c>
      <c r="Q142" s="239">
        <f t="shared" si="14"/>
        <v>0.91913194445078261</v>
      </c>
      <c r="R142" s="239">
        <f t="shared" si="15"/>
        <v>1.0698148148148903</v>
      </c>
      <c r="S142" s="21">
        <f t="shared" si="16"/>
        <v>5.5147916667046957</v>
      </c>
      <c r="T142" s="6">
        <v>0</v>
      </c>
      <c r="U142" s="6">
        <v>2210</v>
      </c>
      <c r="V142" s="19"/>
      <c r="W142" s="240"/>
      <c r="X142" s="21"/>
      <c r="Y142" s="2" t="s">
        <v>4291</v>
      </c>
      <c r="AA142" s="51">
        <v>38580</v>
      </c>
      <c r="AB142" s="51">
        <v>38580</v>
      </c>
      <c r="AC142" s="51">
        <v>38580</v>
      </c>
      <c r="AD142" s="2" t="s">
        <v>8</v>
      </c>
      <c r="AE142" s="2" t="s">
        <v>8</v>
      </c>
      <c r="AF142" s="51">
        <v>38580</v>
      </c>
      <c r="AG142" s="51">
        <v>38580</v>
      </c>
      <c r="AH142" s="51">
        <v>38580</v>
      </c>
      <c r="AI142" s="51">
        <v>38580</v>
      </c>
      <c r="AJ142" s="51">
        <v>38580</v>
      </c>
      <c r="AK142" s="51">
        <v>38580</v>
      </c>
      <c r="AL142" s="51">
        <v>38580</v>
      </c>
      <c r="AM142" s="51">
        <v>38580</v>
      </c>
    </row>
    <row r="143" spans="1:39">
      <c r="A143" s="59" t="s">
        <v>717</v>
      </c>
      <c r="B143" s="81" t="s">
        <v>6848</v>
      </c>
      <c r="C143" s="59" t="s">
        <v>718</v>
      </c>
      <c r="D143" s="59" t="s">
        <v>719</v>
      </c>
      <c r="E143" s="59" t="s">
        <v>675</v>
      </c>
      <c r="F143" s="81" t="s">
        <v>676</v>
      </c>
      <c r="G143" s="97">
        <v>-22</v>
      </c>
      <c r="H143" s="97">
        <v>-176</v>
      </c>
      <c r="I143" s="96">
        <f t="shared" si="12"/>
        <v>1</v>
      </c>
      <c r="J143" s="13">
        <f t="shared" si="13"/>
        <v>2005</v>
      </c>
      <c r="K143" s="59" t="s">
        <v>4301</v>
      </c>
      <c r="L143" s="123">
        <v>38466.049733796295</v>
      </c>
      <c r="M143" s="123">
        <v>38466.100891203707</v>
      </c>
      <c r="N143" s="123">
        <v>38467.079155092593</v>
      </c>
      <c r="O143" s="123">
        <v>38467.132233796299</v>
      </c>
      <c r="P143" s="59" t="s">
        <v>4298</v>
      </c>
      <c r="Q143" s="247">
        <f t="shared" si="14"/>
        <v>0.97826388888643123</v>
      </c>
      <c r="R143" s="247">
        <f t="shared" si="15"/>
        <v>1.0825000000040745</v>
      </c>
      <c r="S143" s="21">
        <f t="shared" si="16"/>
        <v>5.8695833333185874</v>
      </c>
      <c r="T143" s="6">
        <v>0</v>
      </c>
      <c r="U143" s="82">
        <v>1870</v>
      </c>
      <c r="V143" s="114"/>
      <c r="W143" s="241"/>
      <c r="X143" s="97"/>
      <c r="Y143" s="59" t="s">
        <v>4302</v>
      </c>
      <c r="AA143" s="51">
        <v>38580</v>
      </c>
      <c r="AB143" s="51">
        <v>38580</v>
      </c>
      <c r="AC143" s="51">
        <v>38580</v>
      </c>
      <c r="AD143" s="2" t="s">
        <v>8</v>
      </c>
      <c r="AE143" s="2" t="s">
        <v>8</v>
      </c>
      <c r="AF143" s="51">
        <v>38580</v>
      </c>
      <c r="AG143" s="51">
        <v>38580</v>
      </c>
      <c r="AH143" s="51">
        <v>38580</v>
      </c>
      <c r="AI143" s="51">
        <v>38580</v>
      </c>
      <c r="AJ143" s="51">
        <v>38580</v>
      </c>
      <c r="AK143" s="51">
        <v>38580</v>
      </c>
      <c r="AL143" s="51">
        <v>38580</v>
      </c>
      <c r="AM143" s="51">
        <v>38580</v>
      </c>
    </row>
    <row r="144" spans="1:39">
      <c r="A144" s="59" t="s">
        <v>717</v>
      </c>
      <c r="B144" s="81" t="s">
        <v>6848</v>
      </c>
      <c r="C144" s="59" t="s">
        <v>718</v>
      </c>
      <c r="D144" s="59" t="s">
        <v>719</v>
      </c>
      <c r="E144" s="59" t="s">
        <v>675</v>
      </c>
      <c r="F144" s="81" t="s">
        <v>676</v>
      </c>
      <c r="G144" s="97">
        <v>-22</v>
      </c>
      <c r="H144" s="97">
        <v>-176</v>
      </c>
      <c r="I144" s="96">
        <f t="shared" si="12"/>
        <v>1</v>
      </c>
      <c r="J144" s="13">
        <f t="shared" si="13"/>
        <v>2005</v>
      </c>
      <c r="K144" s="59" t="s">
        <v>4299</v>
      </c>
      <c r="L144" s="123">
        <v>38467.461840277778</v>
      </c>
      <c r="M144" s="123">
        <v>38467.512685185182</v>
      </c>
      <c r="N144" s="123">
        <v>38467.954942129632</v>
      </c>
      <c r="O144" s="123">
        <v>38468.001516203702</v>
      </c>
      <c r="P144" s="59" t="s">
        <v>3148</v>
      </c>
      <c r="Q144" s="247">
        <f t="shared" si="14"/>
        <v>0.44225694445049157</v>
      </c>
      <c r="R144" s="247">
        <f t="shared" si="15"/>
        <v>0.53967592592380242</v>
      </c>
      <c r="S144" s="21">
        <f t="shared" si="16"/>
        <v>2.6535416667029494</v>
      </c>
      <c r="T144" s="6">
        <v>0</v>
      </c>
      <c r="U144" s="82">
        <v>1870</v>
      </c>
      <c r="V144" s="114"/>
      <c r="W144" s="241"/>
      <c r="X144" s="97"/>
      <c r="Y144" s="59" t="s">
        <v>4300</v>
      </c>
      <c r="AA144" s="51">
        <v>38580</v>
      </c>
      <c r="AB144" s="51">
        <v>38580</v>
      </c>
      <c r="AC144" s="51">
        <v>38580</v>
      </c>
      <c r="AD144" s="2" t="s">
        <v>8</v>
      </c>
      <c r="AE144" s="2" t="s">
        <v>8</v>
      </c>
      <c r="AF144" s="51">
        <v>38580</v>
      </c>
      <c r="AG144" s="51">
        <v>38580</v>
      </c>
      <c r="AH144" s="51">
        <v>38580</v>
      </c>
      <c r="AI144" s="51">
        <v>38580</v>
      </c>
      <c r="AJ144" s="51">
        <v>38580</v>
      </c>
      <c r="AK144" s="51">
        <v>38580</v>
      </c>
      <c r="AL144" s="51">
        <v>38580</v>
      </c>
      <c r="AM144" s="51">
        <v>38580</v>
      </c>
    </row>
    <row r="145" spans="1:39">
      <c r="A145" s="59" t="s">
        <v>717</v>
      </c>
      <c r="B145" s="81" t="s">
        <v>6848</v>
      </c>
      <c r="C145" s="59" t="s">
        <v>718</v>
      </c>
      <c r="D145" s="59" t="s">
        <v>719</v>
      </c>
      <c r="E145" s="59" t="s">
        <v>675</v>
      </c>
      <c r="F145" s="81" t="s">
        <v>676</v>
      </c>
      <c r="G145" s="97">
        <v>-22</v>
      </c>
      <c r="H145" s="97">
        <v>-176</v>
      </c>
      <c r="I145" s="96">
        <f t="shared" si="12"/>
        <v>1</v>
      </c>
      <c r="J145" s="13">
        <f t="shared" si="13"/>
        <v>2005</v>
      </c>
      <c r="K145" s="59" t="s">
        <v>4297</v>
      </c>
      <c r="L145" s="123">
        <v>38469.210486111115</v>
      </c>
      <c r="M145" s="123">
        <v>38469.256493055553</v>
      </c>
      <c r="N145" s="123">
        <v>38470.442453703705</v>
      </c>
      <c r="O145" s="123">
        <v>38470.512499999997</v>
      </c>
      <c r="P145" s="59" t="s">
        <v>4298</v>
      </c>
      <c r="Q145" s="247">
        <f t="shared" si="14"/>
        <v>1.1859606481521041</v>
      </c>
      <c r="R145" s="247">
        <f t="shared" si="15"/>
        <v>1.3020138888823567</v>
      </c>
      <c r="S145" s="21">
        <f t="shared" si="16"/>
        <v>7.1157638889126247</v>
      </c>
      <c r="T145" s="6">
        <v>0</v>
      </c>
      <c r="U145" s="82">
        <v>1870</v>
      </c>
      <c r="V145" s="114"/>
      <c r="W145" s="241"/>
      <c r="X145" s="97"/>
      <c r="Y145" s="59" t="s">
        <v>4291</v>
      </c>
      <c r="AA145" s="51">
        <v>38580</v>
      </c>
      <c r="AB145" s="51">
        <v>38580</v>
      </c>
      <c r="AC145" s="51">
        <v>38580</v>
      </c>
      <c r="AD145" s="2" t="s">
        <v>8</v>
      </c>
      <c r="AE145" s="2" t="s">
        <v>8</v>
      </c>
      <c r="AF145" s="51">
        <v>38580</v>
      </c>
      <c r="AG145" s="51">
        <v>38580</v>
      </c>
      <c r="AH145" s="51">
        <v>38580</v>
      </c>
      <c r="AI145" s="51">
        <v>38580</v>
      </c>
      <c r="AJ145" s="51">
        <v>38580</v>
      </c>
      <c r="AK145" s="51">
        <v>38580</v>
      </c>
      <c r="AL145" s="51">
        <v>38580</v>
      </c>
      <c r="AM145" s="51">
        <v>38580</v>
      </c>
    </row>
    <row r="146" spans="1:39">
      <c r="A146" s="59" t="s">
        <v>717</v>
      </c>
      <c r="B146" s="81" t="s">
        <v>6848</v>
      </c>
      <c r="C146" s="59" t="s">
        <v>718</v>
      </c>
      <c r="D146" s="59" t="s">
        <v>719</v>
      </c>
      <c r="E146" s="59" t="s">
        <v>675</v>
      </c>
      <c r="F146" s="81" t="s">
        <v>676</v>
      </c>
      <c r="G146" s="97">
        <v>-22</v>
      </c>
      <c r="H146" s="97">
        <v>-176</v>
      </c>
      <c r="I146" s="96">
        <f t="shared" si="12"/>
        <v>1</v>
      </c>
      <c r="J146" s="13">
        <f t="shared" si="13"/>
        <v>2005</v>
      </c>
      <c r="K146" s="59" t="s">
        <v>4295</v>
      </c>
      <c r="L146" s="123">
        <v>38470.843807870369</v>
      </c>
      <c r="M146" s="123">
        <v>38470.909039351849</v>
      </c>
      <c r="N146" s="123">
        <v>38471.392650462964</v>
      </c>
      <c r="O146" s="123">
        <v>38471.44494212963</v>
      </c>
      <c r="P146" s="59" t="s">
        <v>4296</v>
      </c>
      <c r="Q146" s="247">
        <f t="shared" si="14"/>
        <v>0.48361111111444188</v>
      </c>
      <c r="R146" s="247">
        <f t="shared" si="15"/>
        <v>0.60113425926101627</v>
      </c>
      <c r="S146" s="21">
        <f t="shared" si="16"/>
        <v>2.9016666666866513</v>
      </c>
      <c r="T146" s="6">
        <v>0</v>
      </c>
      <c r="U146" s="82">
        <v>1930</v>
      </c>
      <c r="V146" s="114"/>
      <c r="W146" s="241"/>
      <c r="X146" s="97"/>
      <c r="Y146" s="59" t="s">
        <v>4291</v>
      </c>
      <c r="AA146" s="51">
        <v>38580</v>
      </c>
      <c r="AB146" s="51">
        <v>38580</v>
      </c>
      <c r="AC146" s="51">
        <v>38580</v>
      </c>
      <c r="AD146" s="2" t="s">
        <v>8</v>
      </c>
      <c r="AE146" s="2" t="s">
        <v>8</v>
      </c>
      <c r="AF146" s="51">
        <v>38580</v>
      </c>
      <c r="AG146" s="51">
        <v>38580</v>
      </c>
      <c r="AH146" s="51">
        <v>38580</v>
      </c>
      <c r="AI146" s="51">
        <v>38580</v>
      </c>
      <c r="AJ146" s="51">
        <v>38580</v>
      </c>
      <c r="AK146" s="51">
        <v>38580</v>
      </c>
      <c r="AL146" s="51">
        <v>38580</v>
      </c>
      <c r="AM146" s="51">
        <v>38580</v>
      </c>
    </row>
    <row r="147" spans="1:39">
      <c r="A147" s="59" t="s">
        <v>717</v>
      </c>
      <c r="B147" s="81" t="s">
        <v>6848</v>
      </c>
      <c r="C147" s="59" t="s">
        <v>718</v>
      </c>
      <c r="D147" s="59" t="s">
        <v>719</v>
      </c>
      <c r="E147" s="59" t="s">
        <v>675</v>
      </c>
      <c r="F147" s="81" t="s">
        <v>676</v>
      </c>
      <c r="G147" s="97">
        <v>-22</v>
      </c>
      <c r="H147" s="97">
        <v>-176</v>
      </c>
      <c r="I147" s="96">
        <f t="shared" si="12"/>
        <v>1</v>
      </c>
      <c r="J147" s="13">
        <f t="shared" si="13"/>
        <v>2005</v>
      </c>
      <c r="K147" s="59" t="s">
        <v>4294</v>
      </c>
      <c r="L147" s="123">
        <v>38474.12572916667</v>
      </c>
      <c r="M147" s="123">
        <v>38474.173009259262</v>
      </c>
      <c r="N147" s="123">
        <v>38474.965266203704</v>
      </c>
      <c r="O147" s="123">
        <v>38475.016504629632</v>
      </c>
      <c r="P147" s="59" t="s">
        <v>528</v>
      </c>
      <c r="Q147" s="247">
        <f t="shared" si="14"/>
        <v>0.79225694444176042</v>
      </c>
      <c r="R147" s="247">
        <f t="shared" si="15"/>
        <v>0.89077546296175569</v>
      </c>
      <c r="S147" s="21">
        <f t="shared" si="16"/>
        <v>4.7535416666505625</v>
      </c>
      <c r="T147" s="6">
        <v>0</v>
      </c>
      <c r="U147" s="82">
        <v>2051</v>
      </c>
      <c r="V147" s="114"/>
      <c r="W147" s="241"/>
      <c r="X147" s="97"/>
      <c r="Y147" s="59" t="s">
        <v>4291</v>
      </c>
      <c r="AA147" s="51">
        <v>38580</v>
      </c>
      <c r="AB147" s="51">
        <v>38580</v>
      </c>
      <c r="AC147" s="51">
        <v>38580</v>
      </c>
      <c r="AD147" s="2" t="s">
        <v>8</v>
      </c>
      <c r="AE147" s="2" t="s">
        <v>8</v>
      </c>
      <c r="AF147" s="51">
        <v>38580</v>
      </c>
      <c r="AG147" s="51">
        <v>38580</v>
      </c>
      <c r="AH147" s="51">
        <v>38580</v>
      </c>
      <c r="AI147" s="51">
        <v>38580</v>
      </c>
      <c r="AJ147" s="51">
        <v>38580</v>
      </c>
      <c r="AK147" s="51">
        <v>38580</v>
      </c>
      <c r="AL147" s="51">
        <v>38580</v>
      </c>
      <c r="AM147" s="51">
        <v>38580</v>
      </c>
    </row>
    <row r="148" spans="1:39">
      <c r="A148" s="59" t="s">
        <v>717</v>
      </c>
      <c r="B148" s="81" t="s">
        <v>6848</v>
      </c>
      <c r="C148" s="59" t="s">
        <v>718</v>
      </c>
      <c r="D148" s="59" t="s">
        <v>719</v>
      </c>
      <c r="E148" s="59" t="s">
        <v>675</v>
      </c>
      <c r="F148" s="81" t="s">
        <v>676</v>
      </c>
      <c r="G148" s="97">
        <v>-22</v>
      </c>
      <c r="H148" s="97">
        <v>-176</v>
      </c>
      <c r="I148" s="96">
        <f t="shared" si="12"/>
        <v>1</v>
      </c>
      <c r="J148" s="13">
        <f t="shared" si="13"/>
        <v>2005</v>
      </c>
      <c r="K148" s="59" t="s">
        <v>4292</v>
      </c>
      <c r="L148" s="123">
        <v>38475.812268518515</v>
      </c>
      <c r="M148" s="123">
        <v>38475.878194444442</v>
      </c>
      <c r="N148" s="123">
        <v>38476.231840277775</v>
      </c>
      <c r="O148" s="123">
        <v>38476.300543981481</v>
      </c>
      <c r="P148" s="59" t="s">
        <v>2150</v>
      </c>
      <c r="Q148" s="247">
        <f t="shared" si="14"/>
        <v>0.35364583333284827</v>
      </c>
      <c r="R148" s="247">
        <f t="shared" si="15"/>
        <v>0.48827546296524815</v>
      </c>
      <c r="S148" s="21">
        <f t="shared" si="16"/>
        <v>2.1218749999970896</v>
      </c>
      <c r="T148" s="6">
        <v>0</v>
      </c>
      <c r="U148" s="6">
        <v>2670</v>
      </c>
      <c r="V148" s="19"/>
      <c r="W148" s="240"/>
      <c r="X148" s="21"/>
      <c r="Y148" s="59" t="s">
        <v>4293</v>
      </c>
      <c r="AA148" s="51">
        <v>38580</v>
      </c>
      <c r="AB148" s="51">
        <v>38580</v>
      </c>
      <c r="AC148" s="51">
        <v>38580</v>
      </c>
      <c r="AD148" s="2" t="s">
        <v>8</v>
      </c>
      <c r="AE148" s="2" t="s">
        <v>8</v>
      </c>
      <c r="AF148" s="51">
        <v>38580</v>
      </c>
      <c r="AG148" s="51">
        <v>38580</v>
      </c>
      <c r="AH148" s="51">
        <v>38580</v>
      </c>
      <c r="AI148" s="51">
        <v>38580</v>
      </c>
      <c r="AJ148" s="51">
        <v>38580</v>
      </c>
      <c r="AK148" s="51">
        <v>38580</v>
      </c>
      <c r="AL148" s="51">
        <v>38580</v>
      </c>
      <c r="AM148" s="51">
        <v>38580</v>
      </c>
    </row>
    <row r="149" spans="1:39">
      <c r="A149" s="59" t="s">
        <v>717</v>
      </c>
      <c r="B149" s="81" t="s">
        <v>6848</v>
      </c>
      <c r="C149" s="59" t="s">
        <v>718</v>
      </c>
      <c r="D149" s="59" t="s">
        <v>719</v>
      </c>
      <c r="E149" s="59" t="s">
        <v>675</v>
      </c>
      <c r="F149" s="81" t="s">
        <v>676</v>
      </c>
      <c r="G149" s="97">
        <v>-22</v>
      </c>
      <c r="H149" s="97">
        <v>-176</v>
      </c>
      <c r="I149" s="96">
        <f t="shared" si="12"/>
        <v>1</v>
      </c>
      <c r="J149" s="13">
        <f t="shared" si="13"/>
        <v>2005</v>
      </c>
      <c r="K149" s="59" t="s">
        <v>4290</v>
      </c>
      <c r="L149" s="123">
        <v>38476.798750000002</v>
      </c>
      <c r="M149" s="123">
        <v>38476.852175925924</v>
      </c>
      <c r="N149" s="123">
        <v>38477.255902777775</v>
      </c>
      <c r="O149" s="123">
        <v>38477.311076388891</v>
      </c>
      <c r="P149" s="59" t="s">
        <v>3133</v>
      </c>
      <c r="Q149" s="247">
        <f t="shared" si="14"/>
        <v>0.40372685185138835</v>
      </c>
      <c r="R149" s="247">
        <f t="shared" si="15"/>
        <v>0.51232638888905058</v>
      </c>
      <c r="S149" s="21">
        <f t="shared" si="16"/>
        <v>2.4223611111083301</v>
      </c>
      <c r="T149" s="6">
        <v>0</v>
      </c>
      <c r="U149" s="82">
        <v>1870</v>
      </c>
      <c r="V149" s="114"/>
      <c r="W149" s="241"/>
      <c r="X149" s="97"/>
      <c r="Y149" s="59" t="s">
        <v>4291</v>
      </c>
      <c r="AA149" s="51">
        <v>38580</v>
      </c>
      <c r="AB149" s="51">
        <v>38580</v>
      </c>
      <c r="AC149" s="51">
        <v>38580</v>
      </c>
      <c r="AD149" s="2" t="s">
        <v>8</v>
      </c>
      <c r="AE149" s="2" t="s">
        <v>8</v>
      </c>
      <c r="AF149" s="51">
        <v>38580</v>
      </c>
      <c r="AG149" s="51">
        <v>38580</v>
      </c>
      <c r="AH149" s="51">
        <v>38580</v>
      </c>
      <c r="AI149" s="51">
        <v>38580</v>
      </c>
      <c r="AJ149" s="51">
        <v>38580</v>
      </c>
      <c r="AK149" s="51">
        <v>38580</v>
      </c>
      <c r="AL149" s="51">
        <v>38580</v>
      </c>
      <c r="AM149" s="51">
        <v>38580</v>
      </c>
    </row>
    <row r="150" spans="1:39">
      <c r="A150" s="59" t="s">
        <v>717</v>
      </c>
      <c r="B150" s="81" t="s">
        <v>6848</v>
      </c>
      <c r="C150" s="59" t="s">
        <v>718</v>
      </c>
      <c r="D150" s="59" t="s">
        <v>719</v>
      </c>
      <c r="E150" s="59" t="s">
        <v>675</v>
      </c>
      <c r="F150" s="81" t="s">
        <v>676</v>
      </c>
      <c r="G150" s="97">
        <v>-22</v>
      </c>
      <c r="H150" s="97">
        <v>-176</v>
      </c>
      <c r="I150" s="96">
        <f t="shared" si="12"/>
        <v>1</v>
      </c>
      <c r="J150" s="13">
        <f t="shared" si="13"/>
        <v>2005</v>
      </c>
      <c r="K150" s="59" t="s">
        <v>4288</v>
      </c>
      <c r="L150" s="123">
        <v>38477.834861111114</v>
      </c>
      <c r="M150" s="123">
        <v>38477.912939814814</v>
      </c>
      <c r="N150" s="123">
        <v>38478.257696759261</v>
      </c>
      <c r="O150" s="123">
        <v>38478.321053240739</v>
      </c>
      <c r="P150" s="2" t="s">
        <v>4261</v>
      </c>
      <c r="Q150" s="247">
        <f t="shared" si="14"/>
        <v>0.34475694444699911</v>
      </c>
      <c r="R150" s="247">
        <f t="shared" si="15"/>
        <v>0.48619212962512393</v>
      </c>
      <c r="S150" s="21">
        <f t="shared" si="16"/>
        <v>2.0685416666819947</v>
      </c>
      <c r="T150" s="6">
        <v>0</v>
      </c>
      <c r="U150" s="82">
        <v>2700</v>
      </c>
      <c r="V150" s="19">
        <f>SUM(Q135:Q150)</f>
        <v>11.366875000006985</v>
      </c>
      <c r="W150" s="240">
        <f>(N150-M135)/24</f>
        <v>1.2609418402777617</v>
      </c>
      <c r="X150" s="21">
        <f>V150/W150</f>
        <v>9.014591027848736</v>
      </c>
      <c r="Y150" s="59" t="s">
        <v>4289</v>
      </c>
      <c r="AA150" s="51">
        <v>38580</v>
      </c>
      <c r="AB150" s="51">
        <v>38580</v>
      </c>
      <c r="AC150" s="51">
        <v>38580</v>
      </c>
      <c r="AD150" s="2" t="s">
        <v>8</v>
      </c>
      <c r="AE150" s="2" t="s">
        <v>8</v>
      </c>
      <c r="AF150" s="51">
        <v>38580</v>
      </c>
      <c r="AG150" s="51">
        <v>38580</v>
      </c>
      <c r="AH150" s="51">
        <v>38580</v>
      </c>
      <c r="AI150" s="51">
        <v>38580</v>
      </c>
      <c r="AJ150" s="51">
        <v>38580</v>
      </c>
      <c r="AK150" s="51">
        <v>38580</v>
      </c>
      <c r="AL150" s="51">
        <v>38580</v>
      </c>
      <c r="AM150" s="51">
        <v>38580</v>
      </c>
    </row>
    <row r="151" spans="1:39">
      <c r="A151" s="59" t="s">
        <v>723</v>
      </c>
      <c r="B151" s="81" t="s">
        <v>6848</v>
      </c>
      <c r="C151" s="59" t="s">
        <v>724</v>
      </c>
      <c r="D151" s="59" t="s">
        <v>4271</v>
      </c>
      <c r="E151" s="59" t="s">
        <v>675</v>
      </c>
      <c r="F151" s="81" t="s">
        <v>676</v>
      </c>
      <c r="G151" s="97">
        <v>-22</v>
      </c>
      <c r="H151" s="97">
        <v>-176</v>
      </c>
      <c r="I151" s="96">
        <f t="shared" si="12"/>
        <v>1</v>
      </c>
      <c r="J151" s="13">
        <f t="shared" si="13"/>
        <v>2005</v>
      </c>
      <c r="K151" s="2" t="s">
        <v>4287</v>
      </c>
      <c r="L151" s="123">
        <v>38488.668749999997</v>
      </c>
      <c r="M151" s="123">
        <v>38488.759722222225</v>
      </c>
      <c r="N151" s="123">
        <v>38489.085416666669</v>
      </c>
      <c r="O151" s="123">
        <v>38489.147222222222</v>
      </c>
      <c r="P151" s="2" t="s">
        <v>2150</v>
      </c>
      <c r="Q151" s="239">
        <f t="shared" si="14"/>
        <v>0.32569444444379769</v>
      </c>
      <c r="R151" s="239">
        <f t="shared" si="15"/>
        <v>0.47847222222480923</v>
      </c>
      <c r="S151" s="21">
        <f t="shared" si="16"/>
        <v>1.9541666666627862</v>
      </c>
      <c r="T151" s="6">
        <v>0</v>
      </c>
      <c r="U151" s="6">
        <v>2655</v>
      </c>
      <c r="V151" s="19"/>
      <c r="W151" s="240"/>
      <c r="X151" s="21"/>
      <c r="AA151" s="51">
        <v>38580</v>
      </c>
      <c r="AB151" s="51">
        <v>38580</v>
      </c>
      <c r="AC151" s="51">
        <v>38580</v>
      </c>
      <c r="AD151" s="2" t="s">
        <v>8</v>
      </c>
      <c r="AE151" s="2" t="s">
        <v>8</v>
      </c>
      <c r="AF151" s="51">
        <v>38580</v>
      </c>
      <c r="AG151" s="51">
        <v>38580</v>
      </c>
      <c r="AH151" s="51">
        <v>38580</v>
      </c>
      <c r="AI151" s="51">
        <v>38580</v>
      </c>
      <c r="AJ151" s="51">
        <v>38580</v>
      </c>
      <c r="AK151" s="2" t="s">
        <v>8</v>
      </c>
      <c r="AL151" s="2" t="s">
        <v>8</v>
      </c>
      <c r="AM151" s="51">
        <v>38580</v>
      </c>
    </row>
    <row r="152" spans="1:39">
      <c r="A152" s="59" t="s">
        <v>723</v>
      </c>
      <c r="B152" s="81" t="s">
        <v>6848</v>
      </c>
      <c r="C152" s="59" t="s">
        <v>724</v>
      </c>
      <c r="D152" s="59" t="s">
        <v>4271</v>
      </c>
      <c r="E152" s="59" t="s">
        <v>675</v>
      </c>
      <c r="F152" s="81" t="s">
        <v>676</v>
      </c>
      <c r="G152" s="97">
        <v>-22</v>
      </c>
      <c r="H152" s="97">
        <v>-176</v>
      </c>
      <c r="I152" s="96">
        <f t="shared" si="12"/>
        <v>1</v>
      </c>
      <c r="J152" s="13">
        <f t="shared" si="13"/>
        <v>2005</v>
      </c>
      <c r="K152" s="2" t="s">
        <v>4286</v>
      </c>
      <c r="L152" s="123">
        <v>38489.745833333334</v>
      </c>
      <c r="M152" s="123">
        <v>38489.813194444447</v>
      </c>
      <c r="N152" s="123">
        <v>38490.167361111111</v>
      </c>
      <c r="O152" s="123">
        <v>38490.259722222225</v>
      </c>
      <c r="P152" s="2" t="s">
        <v>2150</v>
      </c>
      <c r="Q152" s="239">
        <f t="shared" si="14"/>
        <v>0.35416666666424135</v>
      </c>
      <c r="R152" s="239">
        <f t="shared" si="15"/>
        <v>0.51388888889050577</v>
      </c>
      <c r="S152" s="21">
        <f t="shared" si="16"/>
        <v>2.1249999999854481</v>
      </c>
      <c r="T152" s="6">
        <v>0</v>
      </c>
      <c r="U152" s="6">
        <v>2657</v>
      </c>
      <c r="V152" s="19"/>
      <c r="W152" s="240"/>
      <c r="X152" s="21"/>
      <c r="AA152" s="51">
        <v>38580</v>
      </c>
      <c r="AB152" s="51">
        <v>38580</v>
      </c>
      <c r="AC152" s="51">
        <v>38580</v>
      </c>
      <c r="AD152" s="2" t="s">
        <v>8</v>
      </c>
      <c r="AE152" s="2" t="s">
        <v>8</v>
      </c>
      <c r="AF152" s="51">
        <v>38580</v>
      </c>
      <c r="AG152" s="51">
        <v>38580</v>
      </c>
      <c r="AH152" s="51">
        <v>38580</v>
      </c>
      <c r="AI152" s="51">
        <v>38580</v>
      </c>
      <c r="AJ152" s="51">
        <v>38580</v>
      </c>
      <c r="AK152" s="2" t="s">
        <v>8</v>
      </c>
      <c r="AL152" s="2" t="s">
        <v>8</v>
      </c>
      <c r="AM152" s="51">
        <v>38580</v>
      </c>
    </row>
    <row r="153" spans="1:39">
      <c r="A153" s="59" t="s">
        <v>723</v>
      </c>
      <c r="B153" s="81" t="s">
        <v>6848</v>
      </c>
      <c r="C153" s="59" t="s">
        <v>724</v>
      </c>
      <c r="D153" s="59" t="s">
        <v>4271</v>
      </c>
      <c r="E153" s="59" t="s">
        <v>675</v>
      </c>
      <c r="F153" s="81" t="s">
        <v>676</v>
      </c>
      <c r="G153" s="97">
        <v>-22</v>
      </c>
      <c r="H153" s="97">
        <v>-176</v>
      </c>
      <c r="I153" s="96">
        <f t="shared" si="12"/>
        <v>1</v>
      </c>
      <c r="J153" s="13">
        <f t="shared" si="13"/>
        <v>2005</v>
      </c>
      <c r="K153" s="2" t="s">
        <v>4285</v>
      </c>
      <c r="L153" s="123">
        <v>38490.747916666667</v>
      </c>
      <c r="M153" s="123">
        <v>38490.820138888892</v>
      </c>
      <c r="N153" s="123">
        <v>38491.163888888892</v>
      </c>
      <c r="O153" s="123">
        <v>38491.250694444447</v>
      </c>
      <c r="P153" s="2" t="s">
        <v>4261</v>
      </c>
      <c r="Q153" s="239">
        <f t="shared" si="14"/>
        <v>0.34375</v>
      </c>
      <c r="R153" s="239">
        <f t="shared" si="15"/>
        <v>0.50277777777955635</v>
      </c>
      <c r="S153" s="21">
        <f t="shared" si="16"/>
        <v>2.0625</v>
      </c>
      <c r="T153" s="6">
        <v>0</v>
      </c>
      <c r="U153" s="6">
        <v>2721</v>
      </c>
      <c r="V153" s="19"/>
      <c r="W153" s="240"/>
      <c r="X153" s="21"/>
      <c r="AA153" s="51">
        <v>38580</v>
      </c>
      <c r="AB153" s="51">
        <v>38580</v>
      </c>
      <c r="AC153" s="51">
        <v>38580</v>
      </c>
      <c r="AD153" s="2" t="s">
        <v>8</v>
      </c>
      <c r="AE153" s="2" t="s">
        <v>8</v>
      </c>
      <c r="AF153" s="51">
        <v>38580</v>
      </c>
      <c r="AG153" s="51">
        <v>38580</v>
      </c>
      <c r="AH153" s="51">
        <v>38580</v>
      </c>
      <c r="AI153" s="51">
        <v>38580</v>
      </c>
      <c r="AJ153" s="51">
        <v>38580</v>
      </c>
      <c r="AK153" s="2" t="s">
        <v>8</v>
      </c>
      <c r="AL153" s="2" t="s">
        <v>8</v>
      </c>
      <c r="AM153" s="51">
        <v>38580</v>
      </c>
    </row>
    <row r="154" spans="1:39">
      <c r="A154" s="59" t="s">
        <v>723</v>
      </c>
      <c r="B154" s="81" t="s">
        <v>6848</v>
      </c>
      <c r="C154" s="59" t="s">
        <v>724</v>
      </c>
      <c r="D154" s="59" t="s">
        <v>4271</v>
      </c>
      <c r="E154" s="59" t="s">
        <v>675</v>
      </c>
      <c r="F154" s="81" t="s">
        <v>676</v>
      </c>
      <c r="G154" s="97">
        <v>-22</v>
      </c>
      <c r="H154" s="97">
        <v>-176</v>
      </c>
      <c r="I154" s="96">
        <f t="shared" si="12"/>
        <v>1</v>
      </c>
      <c r="J154" s="13">
        <f t="shared" si="13"/>
        <v>2005</v>
      </c>
      <c r="K154" s="2" t="s">
        <v>4284</v>
      </c>
      <c r="L154" s="123">
        <v>38491.830555555556</v>
      </c>
      <c r="M154" s="123">
        <v>38491.886805555558</v>
      </c>
      <c r="N154" s="123">
        <v>38492.25</v>
      </c>
      <c r="O154" s="123">
        <v>38492.297222222223</v>
      </c>
      <c r="P154" s="2" t="s">
        <v>3133</v>
      </c>
      <c r="Q154" s="239">
        <f t="shared" si="14"/>
        <v>0.3631944444423425</v>
      </c>
      <c r="R154" s="239">
        <f t="shared" si="15"/>
        <v>0.46666666666715173</v>
      </c>
      <c r="S154" s="21">
        <f t="shared" si="16"/>
        <v>2.179166666654055</v>
      </c>
      <c r="T154" s="6">
        <v>0</v>
      </c>
      <c r="U154" s="6">
        <v>1891</v>
      </c>
      <c r="V154" s="19"/>
      <c r="W154" s="240"/>
      <c r="X154" s="21"/>
      <c r="AA154" s="51">
        <v>38580</v>
      </c>
      <c r="AB154" s="51">
        <v>38580</v>
      </c>
      <c r="AC154" s="51">
        <v>38580</v>
      </c>
      <c r="AD154" s="2" t="s">
        <v>8</v>
      </c>
      <c r="AE154" s="2" t="s">
        <v>8</v>
      </c>
      <c r="AF154" s="51">
        <v>38580</v>
      </c>
      <c r="AG154" s="51">
        <v>38580</v>
      </c>
      <c r="AH154" s="51">
        <v>38580</v>
      </c>
      <c r="AI154" s="51">
        <v>38580</v>
      </c>
      <c r="AJ154" s="51">
        <v>38580</v>
      </c>
      <c r="AK154" s="2" t="s">
        <v>8</v>
      </c>
      <c r="AL154" s="2" t="s">
        <v>8</v>
      </c>
      <c r="AM154" s="51">
        <v>38580</v>
      </c>
    </row>
    <row r="155" spans="1:39">
      <c r="A155" s="59" t="s">
        <v>723</v>
      </c>
      <c r="B155" s="81" t="s">
        <v>6848</v>
      </c>
      <c r="C155" s="59" t="s">
        <v>724</v>
      </c>
      <c r="D155" s="59" t="s">
        <v>4271</v>
      </c>
      <c r="E155" s="59" t="s">
        <v>675</v>
      </c>
      <c r="F155" s="81" t="s">
        <v>676</v>
      </c>
      <c r="G155" s="97">
        <v>-22</v>
      </c>
      <c r="H155" s="97">
        <v>-176</v>
      </c>
      <c r="I155" s="96">
        <f t="shared" si="12"/>
        <v>1</v>
      </c>
      <c r="J155" s="13">
        <f t="shared" si="13"/>
        <v>2005</v>
      </c>
      <c r="K155" s="2" t="s">
        <v>4283</v>
      </c>
      <c r="L155" s="123">
        <v>38492.830555555556</v>
      </c>
      <c r="M155" s="123">
        <v>38492.888194444444</v>
      </c>
      <c r="N155" s="123">
        <v>38493.249305555553</v>
      </c>
      <c r="O155" s="123">
        <v>38493.297222222223</v>
      </c>
      <c r="P155" s="2" t="s">
        <v>3133</v>
      </c>
      <c r="Q155" s="239">
        <f t="shared" si="14"/>
        <v>0.36111111110949423</v>
      </c>
      <c r="R155" s="239">
        <f t="shared" si="15"/>
        <v>0.46666666666715173</v>
      </c>
      <c r="S155" s="21">
        <f t="shared" si="16"/>
        <v>2.1666666666569654</v>
      </c>
      <c r="T155" s="6">
        <v>0</v>
      </c>
      <c r="U155" s="6">
        <v>1901</v>
      </c>
      <c r="V155" s="19"/>
      <c r="W155" s="240"/>
      <c r="X155" s="21"/>
      <c r="AA155" s="51">
        <v>38580</v>
      </c>
      <c r="AB155" s="51">
        <v>38580</v>
      </c>
      <c r="AC155" s="51">
        <v>38580</v>
      </c>
      <c r="AD155" s="2" t="s">
        <v>8</v>
      </c>
      <c r="AE155" s="2" t="s">
        <v>8</v>
      </c>
      <c r="AF155" s="51">
        <v>38580</v>
      </c>
      <c r="AG155" s="51">
        <v>38580</v>
      </c>
      <c r="AH155" s="51">
        <v>38580</v>
      </c>
      <c r="AI155" s="51">
        <v>38580</v>
      </c>
      <c r="AJ155" s="51">
        <v>38580</v>
      </c>
      <c r="AK155" s="2" t="s">
        <v>8</v>
      </c>
      <c r="AL155" s="2" t="s">
        <v>8</v>
      </c>
      <c r="AM155" s="51">
        <v>38580</v>
      </c>
    </row>
    <row r="156" spans="1:39">
      <c r="A156" s="59" t="s">
        <v>723</v>
      </c>
      <c r="B156" s="81" t="s">
        <v>6848</v>
      </c>
      <c r="C156" s="59" t="s">
        <v>724</v>
      </c>
      <c r="D156" s="59" t="s">
        <v>4271</v>
      </c>
      <c r="E156" s="59" t="s">
        <v>675</v>
      </c>
      <c r="F156" s="81" t="s">
        <v>676</v>
      </c>
      <c r="G156" s="97">
        <v>-22</v>
      </c>
      <c r="H156" s="97">
        <v>-176</v>
      </c>
      <c r="I156" s="96">
        <f t="shared" si="12"/>
        <v>1</v>
      </c>
      <c r="J156" s="13">
        <f t="shared" si="13"/>
        <v>2005</v>
      </c>
      <c r="K156" s="2" t="s">
        <v>4282</v>
      </c>
      <c r="L156" s="123">
        <v>38493.832638888889</v>
      </c>
      <c r="M156" s="123">
        <v>38493.881944444445</v>
      </c>
      <c r="N156" s="123">
        <v>38494.265277777777</v>
      </c>
      <c r="O156" s="123">
        <v>38494.320138888892</v>
      </c>
      <c r="P156" s="2" t="s">
        <v>4281</v>
      </c>
      <c r="Q156" s="239">
        <f t="shared" si="14"/>
        <v>0.38333333333139308</v>
      </c>
      <c r="R156" s="239">
        <f t="shared" si="15"/>
        <v>0.48750000000291038</v>
      </c>
      <c r="S156" s="21">
        <f t="shared" si="16"/>
        <v>2.2999999999883585</v>
      </c>
      <c r="T156" s="6">
        <v>0</v>
      </c>
      <c r="U156" s="6">
        <v>1907</v>
      </c>
      <c r="V156" s="19"/>
      <c r="W156" s="240"/>
      <c r="X156" s="21"/>
      <c r="AA156" s="51">
        <v>38580</v>
      </c>
      <c r="AB156" s="51">
        <v>38580</v>
      </c>
      <c r="AC156" s="51">
        <v>38580</v>
      </c>
      <c r="AD156" s="2" t="s">
        <v>8</v>
      </c>
      <c r="AE156" s="2" t="s">
        <v>8</v>
      </c>
      <c r="AF156" s="51">
        <v>38580</v>
      </c>
      <c r="AG156" s="51">
        <v>38580</v>
      </c>
      <c r="AH156" s="51">
        <v>38580</v>
      </c>
      <c r="AI156" s="51">
        <v>38580</v>
      </c>
      <c r="AJ156" s="51">
        <v>38580</v>
      </c>
      <c r="AK156" s="2" t="s">
        <v>8</v>
      </c>
      <c r="AL156" s="2" t="s">
        <v>8</v>
      </c>
      <c r="AM156" s="51">
        <v>38580</v>
      </c>
    </row>
    <row r="157" spans="1:39">
      <c r="A157" s="59" t="s">
        <v>723</v>
      </c>
      <c r="B157" s="81" t="s">
        <v>6848</v>
      </c>
      <c r="C157" s="59" t="s">
        <v>724</v>
      </c>
      <c r="D157" s="59" t="s">
        <v>4271</v>
      </c>
      <c r="E157" s="59" t="s">
        <v>675</v>
      </c>
      <c r="F157" s="81" t="s">
        <v>676</v>
      </c>
      <c r="G157" s="97">
        <v>-22</v>
      </c>
      <c r="H157" s="97">
        <v>-176</v>
      </c>
      <c r="I157" s="96">
        <f t="shared" si="12"/>
        <v>1</v>
      </c>
      <c r="J157" s="13">
        <f t="shared" si="13"/>
        <v>2005</v>
      </c>
      <c r="K157" s="2" t="s">
        <v>4280</v>
      </c>
      <c r="L157" s="123">
        <v>38494.706944444442</v>
      </c>
      <c r="M157" s="123">
        <v>38494.759722222225</v>
      </c>
      <c r="N157" s="123">
        <v>38495.103472222225</v>
      </c>
      <c r="O157" s="123">
        <v>38495.15</v>
      </c>
      <c r="P157" s="2" t="s">
        <v>4281</v>
      </c>
      <c r="Q157" s="239">
        <f t="shared" si="14"/>
        <v>0.34375</v>
      </c>
      <c r="R157" s="239">
        <f t="shared" si="15"/>
        <v>0.44305555555911269</v>
      </c>
      <c r="S157" s="21">
        <f t="shared" si="16"/>
        <v>2.0625</v>
      </c>
      <c r="T157" s="6">
        <v>0</v>
      </c>
      <c r="U157" s="6">
        <v>1906</v>
      </c>
      <c r="V157" s="19"/>
      <c r="W157" s="240"/>
      <c r="X157" s="21"/>
      <c r="AA157" s="51">
        <v>38580</v>
      </c>
      <c r="AB157" s="51">
        <v>38580</v>
      </c>
      <c r="AC157" s="51">
        <v>38580</v>
      </c>
      <c r="AD157" s="2" t="s">
        <v>8</v>
      </c>
      <c r="AE157" s="2" t="s">
        <v>8</v>
      </c>
      <c r="AF157" s="51">
        <v>38580</v>
      </c>
      <c r="AG157" s="51">
        <v>38580</v>
      </c>
      <c r="AH157" s="51">
        <v>38580</v>
      </c>
      <c r="AI157" s="51">
        <v>38580</v>
      </c>
      <c r="AJ157" s="51">
        <v>38580</v>
      </c>
      <c r="AK157" s="2" t="s">
        <v>8</v>
      </c>
      <c r="AL157" s="2" t="s">
        <v>8</v>
      </c>
      <c r="AM157" s="51">
        <v>38580</v>
      </c>
    </row>
    <row r="158" spans="1:39">
      <c r="A158" s="59" t="s">
        <v>723</v>
      </c>
      <c r="B158" s="81" t="s">
        <v>6848</v>
      </c>
      <c r="C158" s="59" t="s">
        <v>724</v>
      </c>
      <c r="D158" s="59" t="s">
        <v>4271</v>
      </c>
      <c r="E158" s="59" t="s">
        <v>675</v>
      </c>
      <c r="F158" s="81" t="s">
        <v>676</v>
      </c>
      <c r="G158" s="97">
        <v>-22</v>
      </c>
      <c r="H158" s="97">
        <v>-176</v>
      </c>
      <c r="I158" s="96">
        <f t="shared" si="12"/>
        <v>1</v>
      </c>
      <c r="J158" s="13">
        <f t="shared" si="13"/>
        <v>2005</v>
      </c>
      <c r="K158" s="2" t="s">
        <v>4279</v>
      </c>
      <c r="L158" s="123">
        <v>38497.788194444445</v>
      </c>
      <c r="M158" s="123">
        <v>38497.861111111109</v>
      </c>
      <c r="N158" s="123">
        <v>38498.25277777778</v>
      </c>
      <c r="O158" s="123">
        <v>38498.320138888892</v>
      </c>
      <c r="P158" s="2" t="s">
        <v>4278</v>
      </c>
      <c r="Q158" s="239">
        <f t="shared" si="14"/>
        <v>0.39166666667006211</v>
      </c>
      <c r="R158" s="239">
        <f t="shared" si="15"/>
        <v>0.53194444444670808</v>
      </c>
      <c r="S158" s="21">
        <f t="shared" si="16"/>
        <v>2.3500000000203727</v>
      </c>
      <c r="T158" s="6">
        <v>0</v>
      </c>
      <c r="U158" s="6">
        <v>2833</v>
      </c>
      <c r="V158" s="19"/>
      <c r="W158" s="240"/>
      <c r="X158" s="21"/>
      <c r="AA158" s="51">
        <v>38580</v>
      </c>
      <c r="AB158" s="51">
        <v>38580</v>
      </c>
      <c r="AC158" s="51">
        <v>38580</v>
      </c>
      <c r="AD158" s="2" t="s">
        <v>8</v>
      </c>
      <c r="AE158" s="2" t="s">
        <v>8</v>
      </c>
      <c r="AF158" s="51">
        <v>38580</v>
      </c>
      <c r="AG158" s="51">
        <v>38580</v>
      </c>
      <c r="AH158" s="51">
        <v>38580</v>
      </c>
      <c r="AI158" s="51">
        <v>38580</v>
      </c>
      <c r="AJ158" s="51">
        <v>38580</v>
      </c>
      <c r="AK158" s="2" t="s">
        <v>8</v>
      </c>
      <c r="AL158" s="2" t="s">
        <v>8</v>
      </c>
      <c r="AM158" s="51">
        <v>38580</v>
      </c>
    </row>
    <row r="159" spans="1:39">
      <c r="A159" s="59" t="s">
        <v>723</v>
      </c>
      <c r="B159" s="81" t="s">
        <v>6848</v>
      </c>
      <c r="C159" s="59" t="s">
        <v>724</v>
      </c>
      <c r="D159" s="59" t="s">
        <v>4271</v>
      </c>
      <c r="E159" s="59" t="s">
        <v>675</v>
      </c>
      <c r="F159" s="81" t="s">
        <v>676</v>
      </c>
      <c r="G159" s="97">
        <v>-22</v>
      </c>
      <c r="H159" s="97">
        <v>-176</v>
      </c>
      <c r="I159" s="96">
        <f t="shared" si="12"/>
        <v>1</v>
      </c>
      <c r="J159" s="13">
        <f t="shared" si="13"/>
        <v>2005</v>
      </c>
      <c r="K159" s="2" t="s">
        <v>4277</v>
      </c>
      <c r="L159" s="123">
        <v>38498.802083333336</v>
      </c>
      <c r="M159" s="123">
        <v>38498.870833333334</v>
      </c>
      <c r="N159" s="123">
        <v>38499.129166666666</v>
      </c>
      <c r="O159" s="123">
        <v>38499.193055555559</v>
      </c>
      <c r="P159" s="2" t="s">
        <v>4278</v>
      </c>
      <c r="Q159" s="239">
        <f t="shared" si="14"/>
        <v>0.25833333333139308</v>
      </c>
      <c r="R159" s="239">
        <f t="shared" si="15"/>
        <v>0.39097222222335404</v>
      </c>
      <c r="S159" s="21">
        <f t="shared" si="16"/>
        <v>1.5499999999883585</v>
      </c>
      <c r="T159" s="6">
        <v>0</v>
      </c>
      <c r="U159" s="6">
        <v>2710</v>
      </c>
      <c r="V159" s="19"/>
      <c r="W159" s="240"/>
      <c r="X159" s="21"/>
      <c r="AA159" s="51">
        <v>38580</v>
      </c>
      <c r="AB159" s="51">
        <v>38580</v>
      </c>
      <c r="AC159" s="51">
        <v>38580</v>
      </c>
      <c r="AD159" s="2" t="s">
        <v>8</v>
      </c>
      <c r="AE159" s="2" t="s">
        <v>8</v>
      </c>
      <c r="AF159" s="51">
        <v>38580</v>
      </c>
      <c r="AG159" s="51">
        <v>38580</v>
      </c>
      <c r="AH159" s="51">
        <v>38580</v>
      </c>
      <c r="AI159" s="51">
        <v>38580</v>
      </c>
      <c r="AJ159" s="51">
        <v>38580</v>
      </c>
      <c r="AK159" s="2" t="s">
        <v>8</v>
      </c>
      <c r="AL159" s="2" t="s">
        <v>8</v>
      </c>
      <c r="AM159" s="51">
        <v>38580</v>
      </c>
    </row>
    <row r="160" spans="1:39">
      <c r="A160" s="59" t="s">
        <v>723</v>
      </c>
      <c r="B160" s="81" t="s">
        <v>6848</v>
      </c>
      <c r="C160" s="59" t="s">
        <v>724</v>
      </c>
      <c r="D160" s="59" t="s">
        <v>4271</v>
      </c>
      <c r="E160" s="59" t="s">
        <v>675</v>
      </c>
      <c r="F160" s="81" t="s">
        <v>676</v>
      </c>
      <c r="G160" s="97">
        <v>-22</v>
      </c>
      <c r="H160" s="97">
        <v>-176</v>
      </c>
      <c r="I160" s="96">
        <f t="shared" si="12"/>
        <v>1</v>
      </c>
      <c r="J160" s="13">
        <f t="shared" si="13"/>
        <v>2005</v>
      </c>
      <c r="K160" s="2" t="s">
        <v>4276</v>
      </c>
      <c r="L160" s="123">
        <v>38499.829861111109</v>
      </c>
      <c r="M160" s="123">
        <v>38499.888194444444</v>
      </c>
      <c r="N160" s="123">
        <v>38500.279166666667</v>
      </c>
      <c r="O160" s="123">
        <v>38500.328472222223</v>
      </c>
      <c r="P160" s="2" t="s">
        <v>4272</v>
      </c>
      <c r="Q160" s="239">
        <f t="shared" si="14"/>
        <v>0.39097222222335404</v>
      </c>
      <c r="R160" s="239">
        <f t="shared" si="15"/>
        <v>0.49861111111385981</v>
      </c>
      <c r="S160" s="21">
        <f t="shared" si="16"/>
        <v>2.3458333333401242</v>
      </c>
      <c r="T160" s="6">
        <v>0</v>
      </c>
      <c r="U160" s="6">
        <v>1991</v>
      </c>
      <c r="V160" s="19"/>
      <c r="W160" s="240"/>
      <c r="X160" s="21"/>
      <c r="AA160" s="51">
        <v>38580</v>
      </c>
      <c r="AB160" s="51">
        <v>38580</v>
      </c>
      <c r="AC160" s="51">
        <v>38580</v>
      </c>
      <c r="AD160" s="2" t="s">
        <v>8</v>
      </c>
      <c r="AE160" s="2" t="s">
        <v>8</v>
      </c>
      <c r="AF160" s="51">
        <v>38580</v>
      </c>
      <c r="AG160" s="51">
        <v>38580</v>
      </c>
      <c r="AH160" s="51">
        <v>38580</v>
      </c>
      <c r="AI160" s="51">
        <v>38580</v>
      </c>
      <c r="AJ160" s="51">
        <v>38580</v>
      </c>
      <c r="AK160" s="2" t="s">
        <v>8</v>
      </c>
      <c r="AL160" s="2" t="s">
        <v>8</v>
      </c>
      <c r="AM160" s="51">
        <v>38580</v>
      </c>
    </row>
    <row r="161" spans="1:39">
      <c r="A161" s="59" t="s">
        <v>723</v>
      </c>
      <c r="B161" s="81" t="s">
        <v>6848</v>
      </c>
      <c r="C161" s="59" t="s">
        <v>724</v>
      </c>
      <c r="D161" s="59" t="s">
        <v>4271</v>
      </c>
      <c r="E161" s="59" t="s">
        <v>675</v>
      </c>
      <c r="F161" s="81" t="s">
        <v>676</v>
      </c>
      <c r="G161" s="97">
        <v>-22</v>
      </c>
      <c r="H161" s="97">
        <v>-176</v>
      </c>
      <c r="I161" s="96">
        <f t="shared" ref="I161:I192" si="17">INT(((180 + H161) / 6) + 1)</f>
        <v>1</v>
      </c>
      <c r="J161" s="13">
        <f t="shared" si="13"/>
        <v>2005</v>
      </c>
      <c r="K161" s="2" t="s">
        <v>4275</v>
      </c>
      <c r="L161" s="123">
        <v>38500.788194444445</v>
      </c>
      <c r="M161" s="123">
        <v>38500.847916666666</v>
      </c>
      <c r="N161" s="123">
        <v>38501.149305555555</v>
      </c>
      <c r="O161" s="123">
        <v>38501.203472222223</v>
      </c>
      <c r="P161" s="2" t="s">
        <v>4272</v>
      </c>
      <c r="Q161" s="239">
        <f t="shared" si="14"/>
        <v>0.30138888888905058</v>
      </c>
      <c r="R161" s="239">
        <f t="shared" si="15"/>
        <v>0.41527777777810115</v>
      </c>
      <c r="S161" s="21">
        <f t="shared" si="16"/>
        <v>1.8083333333343035</v>
      </c>
      <c r="T161" s="6">
        <v>0</v>
      </c>
      <c r="U161" s="6">
        <v>1991</v>
      </c>
      <c r="V161" s="19"/>
      <c r="W161" s="240"/>
      <c r="X161" s="21"/>
      <c r="AA161" s="51">
        <v>38580</v>
      </c>
      <c r="AB161" s="51">
        <v>38580</v>
      </c>
      <c r="AC161" s="51">
        <v>38580</v>
      </c>
      <c r="AD161" s="2" t="s">
        <v>8</v>
      </c>
      <c r="AE161" s="2" t="s">
        <v>8</v>
      </c>
      <c r="AF161" s="51">
        <v>38580</v>
      </c>
      <c r="AG161" s="51">
        <v>38580</v>
      </c>
      <c r="AH161" s="51">
        <v>38580</v>
      </c>
      <c r="AI161" s="51">
        <v>38580</v>
      </c>
      <c r="AJ161" s="51">
        <v>38580</v>
      </c>
      <c r="AK161" s="2" t="s">
        <v>8</v>
      </c>
      <c r="AL161" s="2" t="s">
        <v>8</v>
      </c>
      <c r="AM161" s="51">
        <v>38580</v>
      </c>
    </row>
    <row r="162" spans="1:39">
      <c r="A162" s="59" t="s">
        <v>723</v>
      </c>
      <c r="B162" s="81" t="s">
        <v>6848</v>
      </c>
      <c r="C162" s="59" t="s">
        <v>724</v>
      </c>
      <c r="D162" s="59" t="s">
        <v>4271</v>
      </c>
      <c r="E162" s="59" t="s">
        <v>675</v>
      </c>
      <c r="F162" s="81" t="s">
        <v>676</v>
      </c>
      <c r="G162" s="97">
        <v>-22</v>
      </c>
      <c r="H162" s="97">
        <v>-176</v>
      </c>
      <c r="I162" s="96">
        <f t="shared" si="17"/>
        <v>1</v>
      </c>
      <c r="J162" s="13">
        <f t="shared" si="13"/>
        <v>2005</v>
      </c>
      <c r="K162" s="2" t="s">
        <v>4274</v>
      </c>
      <c r="L162" s="123">
        <v>38501.786805555559</v>
      </c>
      <c r="M162" s="123">
        <v>38501.84375</v>
      </c>
      <c r="N162" s="123">
        <v>38502.198611111111</v>
      </c>
      <c r="O162" s="123">
        <v>38502.249305555553</v>
      </c>
      <c r="P162" s="2" t="s">
        <v>4272</v>
      </c>
      <c r="Q162" s="239">
        <f t="shared" si="14"/>
        <v>0.35486111111094942</v>
      </c>
      <c r="R162" s="239">
        <f t="shared" si="15"/>
        <v>0.46249999999417923</v>
      </c>
      <c r="S162" s="21">
        <f t="shared" si="16"/>
        <v>2.1291666666656965</v>
      </c>
      <c r="T162" s="6">
        <v>0</v>
      </c>
      <c r="U162" s="6">
        <v>1990</v>
      </c>
      <c r="V162" s="19"/>
      <c r="W162" s="240"/>
      <c r="X162" s="21"/>
      <c r="AA162" s="51">
        <v>38580</v>
      </c>
      <c r="AB162" s="51">
        <v>38580</v>
      </c>
      <c r="AC162" s="51">
        <v>38580</v>
      </c>
      <c r="AD162" s="2" t="s">
        <v>8</v>
      </c>
      <c r="AE162" s="2" t="s">
        <v>8</v>
      </c>
      <c r="AF162" s="51">
        <v>38580</v>
      </c>
      <c r="AG162" s="51">
        <v>38580</v>
      </c>
      <c r="AH162" s="51">
        <v>38580</v>
      </c>
      <c r="AI162" s="51">
        <v>38580</v>
      </c>
      <c r="AJ162" s="51">
        <v>38580</v>
      </c>
      <c r="AK162" s="2" t="s">
        <v>8</v>
      </c>
      <c r="AL162" s="2" t="s">
        <v>8</v>
      </c>
      <c r="AM162" s="51">
        <v>38580</v>
      </c>
    </row>
    <row r="163" spans="1:39">
      <c r="A163" s="59" t="s">
        <v>723</v>
      </c>
      <c r="B163" s="81" t="s">
        <v>6848</v>
      </c>
      <c r="C163" s="59" t="s">
        <v>724</v>
      </c>
      <c r="D163" s="59" t="s">
        <v>4271</v>
      </c>
      <c r="E163" s="59" t="s">
        <v>675</v>
      </c>
      <c r="F163" s="81" t="s">
        <v>676</v>
      </c>
      <c r="G163" s="97">
        <v>-22</v>
      </c>
      <c r="H163" s="97">
        <v>-176</v>
      </c>
      <c r="I163" s="96">
        <f t="shared" si="17"/>
        <v>1</v>
      </c>
      <c r="J163" s="13">
        <f t="shared" si="13"/>
        <v>2005</v>
      </c>
      <c r="K163" s="2" t="s">
        <v>4273</v>
      </c>
      <c r="L163" s="123">
        <v>38502.786805555559</v>
      </c>
      <c r="M163" s="123">
        <v>38502.845138888886</v>
      </c>
      <c r="N163" s="123">
        <v>38503.209722222222</v>
      </c>
      <c r="O163" s="123">
        <v>38503.271527777775</v>
      </c>
      <c r="P163" s="2" t="s">
        <v>4272</v>
      </c>
      <c r="Q163" s="239">
        <f t="shared" si="14"/>
        <v>0.36458333333575865</v>
      </c>
      <c r="R163" s="239">
        <f t="shared" si="15"/>
        <v>0.48472222221607808</v>
      </c>
      <c r="S163" s="21">
        <f t="shared" si="16"/>
        <v>2.1875000000145519</v>
      </c>
      <c r="T163" s="6">
        <v>0</v>
      </c>
      <c r="U163" s="6">
        <v>1990</v>
      </c>
      <c r="V163" s="19"/>
      <c r="W163" s="240"/>
      <c r="X163" s="21"/>
      <c r="Y163" s="59"/>
      <c r="AA163" s="51">
        <v>38580</v>
      </c>
      <c r="AB163" s="51">
        <v>38580</v>
      </c>
      <c r="AC163" s="51">
        <v>38580</v>
      </c>
      <c r="AD163" s="2" t="s">
        <v>8</v>
      </c>
      <c r="AE163" s="2" t="s">
        <v>8</v>
      </c>
      <c r="AF163" s="51">
        <v>38580</v>
      </c>
      <c r="AG163" s="51">
        <v>38580</v>
      </c>
      <c r="AH163" s="51">
        <v>38580</v>
      </c>
      <c r="AI163" s="51">
        <v>38580</v>
      </c>
      <c r="AJ163" s="51">
        <v>38580</v>
      </c>
      <c r="AK163" s="2" t="s">
        <v>8</v>
      </c>
      <c r="AL163" s="2" t="s">
        <v>8</v>
      </c>
      <c r="AM163" s="51">
        <v>38580</v>
      </c>
    </row>
    <row r="164" spans="1:39">
      <c r="A164" s="59" t="s">
        <v>723</v>
      </c>
      <c r="B164" s="81" t="s">
        <v>6848</v>
      </c>
      <c r="C164" s="59" t="s">
        <v>724</v>
      </c>
      <c r="D164" s="59" t="s">
        <v>4271</v>
      </c>
      <c r="E164" s="59" t="s">
        <v>675</v>
      </c>
      <c r="F164" s="81" t="s">
        <v>676</v>
      </c>
      <c r="G164" s="97">
        <v>-22</v>
      </c>
      <c r="H164" s="97">
        <v>-176</v>
      </c>
      <c r="I164" s="96">
        <f t="shared" si="17"/>
        <v>1</v>
      </c>
      <c r="J164" s="13">
        <f t="shared" si="13"/>
        <v>2005</v>
      </c>
      <c r="K164" s="2" t="s">
        <v>4270</v>
      </c>
      <c r="L164" s="123">
        <v>38503.796527777777</v>
      </c>
      <c r="M164" s="123">
        <v>38503.853472222225</v>
      </c>
      <c r="N164" s="123">
        <v>38504.151388888888</v>
      </c>
      <c r="O164" s="123">
        <v>38504.203472222223</v>
      </c>
      <c r="P164" s="2" t="s">
        <v>4272</v>
      </c>
      <c r="Q164" s="239">
        <f t="shared" si="14"/>
        <v>0.29791666666278616</v>
      </c>
      <c r="R164" s="239">
        <f t="shared" si="15"/>
        <v>0.40694444444670808</v>
      </c>
      <c r="S164" s="21">
        <f t="shared" si="16"/>
        <v>1.7874999999767169</v>
      </c>
      <c r="T164" s="6">
        <v>0</v>
      </c>
      <c r="U164" s="6">
        <v>1994</v>
      </c>
      <c r="V164" s="19">
        <f>SUM(Q151:Q164)</f>
        <v>4.8347222222146229</v>
      </c>
      <c r="W164" s="240">
        <f>(N164-M151)/24</f>
        <v>0.64131944444428279</v>
      </c>
      <c r="X164" s="21">
        <f>V164/W164</f>
        <v>7.5387114239207493</v>
      </c>
      <c r="Y164" s="59"/>
      <c r="AA164" s="51">
        <v>38580</v>
      </c>
      <c r="AB164" s="51">
        <v>38580</v>
      </c>
      <c r="AC164" s="51">
        <v>38580</v>
      </c>
      <c r="AD164" s="2" t="s">
        <v>8</v>
      </c>
      <c r="AE164" s="2" t="s">
        <v>8</v>
      </c>
      <c r="AF164" s="51">
        <v>38580</v>
      </c>
      <c r="AG164" s="51">
        <v>38580</v>
      </c>
      <c r="AH164" s="51">
        <v>38580</v>
      </c>
      <c r="AI164" s="51">
        <v>38580</v>
      </c>
      <c r="AJ164" s="51">
        <v>38580</v>
      </c>
      <c r="AK164" s="2" t="s">
        <v>8</v>
      </c>
      <c r="AL164" s="2" t="s">
        <v>8</v>
      </c>
      <c r="AM164" s="51">
        <v>38580</v>
      </c>
    </row>
    <row r="165" spans="1:39">
      <c r="A165" s="59" t="s">
        <v>726</v>
      </c>
      <c r="B165" s="81" t="s">
        <v>6848</v>
      </c>
      <c r="C165" s="59" t="s">
        <v>727</v>
      </c>
      <c r="D165" s="59" t="s">
        <v>315</v>
      </c>
      <c r="E165" s="59" t="s">
        <v>675</v>
      </c>
      <c r="F165" s="81" t="s">
        <v>676</v>
      </c>
      <c r="G165" s="97">
        <v>-22</v>
      </c>
      <c r="H165" s="97">
        <v>-176</v>
      </c>
      <c r="I165" s="96">
        <f t="shared" si="17"/>
        <v>1</v>
      </c>
      <c r="J165" s="13">
        <f t="shared" si="13"/>
        <v>2005</v>
      </c>
      <c r="K165" s="2" t="s">
        <v>4268</v>
      </c>
      <c r="L165" s="123">
        <v>38514.921527777777</v>
      </c>
      <c r="M165" s="123">
        <v>38514.978472222225</v>
      </c>
      <c r="N165" s="123">
        <v>38515.281944444447</v>
      </c>
      <c r="O165" s="123">
        <v>38515.354861111111</v>
      </c>
      <c r="P165" s="2" t="s">
        <v>2150</v>
      </c>
      <c r="Q165" s="239">
        <f t="shared" si="14"/>
        <v>0.30347222222189885</v>
      </c>
      <c r="R165" s="239">
        <f t="shared" si="15"/>
        <v>0.43333333333430346</v>
      </c>
      <c r="S165" s="21">
        <f t="shared" si="16"/>
        <v>1.8208333333313931</v>
      </c>
      <c r="T165" s="6">
        <v>0</v>
      </c>
      <c r="U165" s="115">
        <v>2627</v>
      </c>
      <c r="V165" s="19"/>
      <c r="W165" s="240"/>
      <c r="X165" s="21"/>
      <c r="Y165" s="2" t="s">
        <v>4269</v>
      </c>
      <c r="AA165" s="51">
        <v>38580</v>
      </c>
      <c r="AB165" s="51">
        <v>38580</v>
      </c>
      <c r="AC165" s="51">
        <v>38580</v>
      </c>
      <c r="AD165" s="2" t="s">
        <v>8</v>
      </c>
      <c r="AE165" s="2" t="s">
        <v>8</v>
      </c>
      <c r="AF165" s="51">
        <v>38580</v>
      </c>
      <c r="AG165" s="51">
        <v>38580</v>
      </c>
      <c r="AH165" s="51">
        <v>38580</v>
      </c>
      <c r="AI165" s="51">
        <v>38580</v>
      </c>
      <c r="AJ165" s="51">
        <v>38580</v>
      </c>
      <c r="AK165" s="51">
        <v>38580</v>
      </c>
      <c r="AL165" s="2" t="s">
        <v>8</v>
      </c>
      <c r="AM165" s="51">
        <v>38580</v>
      </c>
    </row>
    <row r="166" spans="1:39">
      <c r="A166" s="59" t="s">
        <v>726</v>
      </c>
      <c r="B166" s="81" t="s">
        <v>6848</v>
      </c>
      <c r="C166" s="59" t="s">
        <v>727</v>
      </c>
      <c r="D166" s="59" t="s">
        <v>315</v>
      </c>
      <c r="E166" s="59" t="s">
        <v>675</v>
      </c>
      <c r="F166" s="81" t="s">
        <v>676</v>
      </c>
      <c r="G166" s="97">
        <v>-22</v>
      </c>
      <c r="H166" s="97">
        <v>-176</v>
      </c>
      <c r="I166" s="96">
        <f t="shared" si="17"/>
        <v>1</v>
      </c>
      <c r="J166" s="13">
        <f t="shared" si="13"/>
        <v>2005</v>
      </c>
      <c r="K166" s="2" t="s">
        <v>4267</v>
      </c>
      <c r="L166" s="123">
        <v>38516.836111111108</v>
      </c>
      <c r="M166" s="123">
        <v>38516.904166666667</v>
      </c>
      <c r="N166" s="123">
        <v>38517.287499999999</v>
      </c>
      <c r="O166" s="123">
        <v>38517.357638888891</v>
      </c>
      <c r="P166" s="2" t="s">
        <v>2150</v>
      </c>
      <c r="Q166" s="239">
        <f t="shared" si="14"/>
        <v>0.38333333333139308</v>
      </c>
      <c r="R166" s="239">
        <f t="shared" si="15"/>
        <v>0.52152777778246673</v>
      </c>
      <c r="S166" s="21">
        <f t="shared" si="16"/>
        <v>2.2999999999883585</v>
      </c>
      <c r="T166" s="6">
        <v>0</v>
      </c>
      <c r="U166" s="115">
        <v>2625</v>
      </c>
      <c r="V166" s="19"/>
      <c r="W166" s="240"/>
      <c r="X166" s="21"/>
      <c r="Y166" s="2" t="s">
        <v>676</v>
      </c>
      <c r="AA166" s="51">
        <v>38580</v>
      </c>
      <c r="AB166" s="51">
        <v>38580</v>
      </c>
      <c r="AC166" s="51">
        <v>38580</v>
      </c>
      <c r="AD166" s="2" t="s">
        <v>8</v>
      </c>
      <c r="AE166" s="2" t="s">
        <v>8</v>
      </c>
      <c r="AF166" s="51">
        <v>38580</v>
      </c>
      <c r="AG166" s="51">
        <v>38580</v>
      </c>
      <c r="AH166" s="51">
        <v>38580</v>
      </c>
      <c r="AI166" s="51">
        <v>38580</v>
      </c>
      <c r="AJ166" s="51">
        <v>38580</v>
      </c>
      <c r="AK166" s="51">
        <v>38580</v>
      </c>
      <c r="AL166" s="2" t="s">
        <v>8</v>
      </c>
      <c r="AM166" s="51">
        <v>38580</v>
      </c>
    </row>
    <row r="167" spans="1:39">
      <c r="A167" s="59" t="s">
        <v>726</v>
      </c>
      <c r="B167" s="81" t="s">
        <v>6848</v>
      </c>
      <c r="C167" s="59" t="s">
        <v>727</v>
      </c>
      <c r="D167" s="59" t="s">
        <v>315</v>
      </c>
      <c r="E167" s="59" t="s">
        <v>675</v>
      </c>
      <c r="F167" s="81" t="s">
        <v>676</v>
      </c>
      <c r="G167" s="97">
        <v>-22</v>
      </c>
      <c r="H167" s="97">
        <v>-176</v>
      </c>
      <c r="I167" s="96">
        <f t="shared" si="17"/>
        <v>1</v>
      </c>
      <c r="J167" s="13">
        <f t="shared" si="13"/>
        <v>2005</v>
      </c>
      <c r="K167" s="2" t="s">
        <v>4266</v>
      </c>
      <c r="L167" s="123">
        <v>38517.836111111108</v>
      </c>
      <c r="M167" s="123">
        <v>38517.918055555558</v>
      </c>
      <c r="N167" s="123">
        <v>38518.286111111112</v>
      </c>
      <c r="O167" s="123">
        <v>38518.350694444445</v>
      </c>
      <c r="P167" s="2" t="s">
        <v>2150</v>
      </c>
      <c r="Q167" s="239">
        <f t="shared" si="14"/>
        <v>0.36805555555474712</v>
      </c>
      <c r="R167" s="239">
        <f t="shared" si="15"/>
        <v>0.51458333333721384</v>
      </c>
      <c r="S167" s="21">
        <f t="shared" si="16"/>
        <v>2.2083333333284827</v>
      </c>
      <c r="T167" s="6">
        <v>0</v>
      </c>
      <c r="U167" s="115">
        <v>2626</v>
      </c>
      <c r="V167" s="19"/>
      <c r="W167" s="240"/>
      <c r="X167" s="21"/>
      <c r="Y167" s="2" t="s">
        <v>676</v>
      </c>
      <c r="AA167" s="51">
        <v>38580</v>
      </c>
      <c r="AB167" s="51">
        <v>38580</v>
      </c>
      <c r="AC167" s="51">
        <v>38580</v>
      </c>
      <c r="AD167" s="2" t="s">
        <v>8</v>
      </c>
      <c r="AE167" s="2" t="s">
        <v>8</v>
      </c>
      <c r="AF167" s="51">
        <v>38580</v>
      </c>
      <c r="AG167" s="51">
        <v>38580</v>
      </c>
      <c r="AH167" s="51">
        <v>38580</v>
      </c>
      <c r="AI167" s="51">
        <v>38580</v>
      </c>
      <c r="AJ167" s="51">
        <v>38580</v>
      </c>
      <c r="AK167" s="51">
        <v>38580</v>
      </c>
      <c r="AL167" s="2" t="s">
        <v>8</v>
      </c>
      <c r="AM167" s="51">
        <v>38580</v>
      </c>
    </row>
    <row r="168" spans="1:39">
      <c r="A168" s="59" t="s">
        <v>726</v>
      </c>
      <c r="B168" s="81" t="s">
        <v>6848</v>
      </c>
      <c r="C168" s="59" t="s">
        <v>727</v>
      </c>
      <c r="D168" s="59" t="s">
        <v>315</v>
      </c>
      <c r="E168" s="59" t="s">
        <v>675</v>
      </c>
      <c r="F168" s="81" t="s">
        <v>676</v>
      </c>
      <c r="G168" s="97">
        <v>-22</v>
      </c>
      <c r="H168" s="97">
        <v>-176</v>
      </c>
      <c r="I168" s="96">
        <f t="shared" si="17"/>
        <v>1</v>
      </c>
      <c r="J168" s="13">
        <f t="shared" si="13"/>
        <v>2005</v>
      </c>
      <c r="K168" s="2" t="s">
        <v>4264</v>
      </c>
      <c r="L168" s="123">
        <v>38518.831944444442</v>
      </c>
      <c r="M168" s="123">
        <v>38518.90347222222</v>
      </c>
      <c r="N168" s="123">
        <v>38519.172222222223</v>
      </c>
      <c r="O168" s="123">
        <v>38519.254861111112</v>
      </c>
      <c r="P168" s="2" t="s">
        <v>4261</v>
      </c>
      <c r="Q168" s="239">
        <f t="shared" si="14"/>
        <v>0.26875000000291038</v>
      </c>
      <c r="R168" s="239">
        <f t="shared" si="15"/>
        <v>0.42291666667006211</v>
      </c>
      <c r="S168" s="21">
        <f t="shared" si="16"/>
        <v>1.6125000000174623</v>
      </c>
      <c r="T168" s="6">
        <v>0</v>
      </c>
      <c r="U168" s="115">
        <v>2721</v>
      </c>
      <c r="V168" s="19"/>
      <c r="W168" s="240"/>
      <c r="X168" s="21"/>
      <c r="Y168" s="2" t="s">
        <v>4265</v>
      </c>
      <c r="AA168" s="51">
        <v>38580</v>
      </c>
      <c r="AB168" s="51">
        <v>38580</v>
      </c>
      <c r="AC168" s="51">
        <v>38580</v>
      </c>
      <c r="AD168" s="2" t="s">
        <v>8</v>
      </c>
      <c r="AE168" s="2" t="s">
        <v>8</v>
      </c>
      <c r="AF168" s="51">
        <v>38580</v>
      </c>
      <c r="AG168" s="51">
        <v>38580</v>
      </c>
      <c r="AH168" s="51">
        <v>38580</v>
      </c>
      <c r="AI168" s="51">
        <v>38580</v>
      </c>
      <c r="AJ168" s="51">
        <v>38580</v>
      </c>
      <c r="AK168" s="51">
        <v>38580</v>
      </c>
      <c r="AL168" s="2" t="s">
        <v>8</v>
      </c>
      <c r="AM168" s="51">
        <v>38580</v>
      </c>
    </row>
    <row r="169" spans="1:39">
      <c r="A169" s="59" t="s">
        <v>726</v>
      </c>
      <c r="B169" s="81" t="s">
        <v>6848</v>
      </c>
      <c r="C169" s="59" t="s">
        <v>727</v>
      </c>
      <c r="D169" s="59" t="s">
        <v>315</v>
      </c>
      <c r="E169" s="59" t="s">
        <v>675</v>
      </c>
      <c r="F169" s="81" t="s">
        <v>676</v>
      </c>
      <c r="G169" s="97">
        <v>-22</v>
      </c>
      <c r="H169" s="97">
        <v>-176</v>
      </c>
      <c r="I169" s="96">
        <f t="shared" si="17"/>
        <v>1</v>
      </c>
      <c r="J169" s="13">
        <f t="shared" si="13"/>
        <v>2005</v>
      </c>
      <c r="K169" s="2" t="s">
        <v>4262</v>
      </c>
      <c r="L169" s="123">
        <v>38519.841666666667</v>
      </c>
      <c r="M169" s="123">
        <v>38519.841666666667</v>
      </c>
      <c r="N169" s="123">
        <v>38519.917361111111</v>
      </c>
      <c r="O169" s="123">
        <v>38519.917361111111</v>
      </c>
      <c r="P169" s="2" t="s">
        <v>4261</v>
      </c>
      <c r="Q169" s="239">
        <f t="shared" si="14"/>
        <v>7.5694444443797693E-2</v>
      </c>
      <c r="R169" s="239">
        <f t="shared" si="15"/>
        <v>7.5694444443797693E-2</v>
      </c>
      <c r="S169" s="21">
        <f t="shared" si="16"/>
        <v>0.45416666666278616</v>
      </c>
      <c r="T169" s="6">
        <v>0</v>
      </c>
      <c r="U169" s="115">
        <v>1082</v>
      </c>
      <c r="V169" s="19"/>
      <c r="W169" s="240"/>
      <c r="X169" s="21"/>
      <c r="Y169" s="2" t="s">
        <v>4263</v>
      </c>
      <c r="AA169" s="51">
        <v>38580</v>
      </c>
      <c r="AB169" s="51">
        <v>38580</v>
      </c>
      <c r="AC169" s="51">
        <v>38580</v>
      </c>
      <c r="AD169" s="2" t="s">
        <v>8</v>
      </c>
      <c r="AE169" s="2" t="s">
        <v>8</v>
      </c>
      <c r="AF169" s="51">
        <v>38580</v>
      </c>
      <c r="AG169" s="51">
        <v>38580</v>
      </c>
      <c r="AH169" s="51">
        <v>38580</v>
      </c>
      <c r="AI169" s="51">
        <v>38580</v>
      </c>
      <c r="AJ169" s="51">
        <v>38580</v>
      </c>
      <c r="AK169" s="51">
        <v>38580</v>
      </c>
      <c r="AL169" s="2" t="s">
        <v>8</v>
      </c>
      <c r="AM169" s="51">
        <v>38580</v>
      </c>
    </row>
    <row r="170" spans="1:39">
      <c r="A170" s="59" t="s">
        <v>726</v>
      </c>
      <c r="B170" s="81" t="s">
        <v>6848</v>
      </c>
      <c r="C170" s="59" t="s">
        <v>727</v>
      </c>
      <c r="D170" s="59" t="s">
        <v>315</v>
      </c>
      <c r="E170" s="59" t="s">
        <v>675</v>
      </c>
      <c r="F170" s="81" t="s">
        <v>676</v>
      </c>
      <c r="G170" s="97">
        <v>-22</v>
      </c>
      <c r="H170" s="97">
        <v>-176</v>
      </c>
      <c r="I170" s="96">
        <f t="shared" si="17"/>
        <v>1</v>
      </c>
      <c r="J170" s="13">
        <f t="shared" si="13"/>
        <v>2005</v>
      </c>
      <c r="K170" s="2" t="s">
        <v>4260</v>
      </c>
      <c r="L170" s="123">
        <v>38520.035416666666</v>
      </c>
      <c r="M170" s="123">
        <v>38520.107638888891</v>
      </c>
      <c r="N170" s="123">
        <v>38520.341666666667</v>
      </c>
      <c r="O170" s="123">
        <v>38520.425694444442</v>
      </c>
      <c r="P170" s="2" t="s">
        <v>4261</v>
      </c>
      <c r="Q170" s="239">
        <f t="shared" si="14"/>
        <v>0.23402777777664596</v>
      </c>
      <c r="R170" s="239">
        <f t="shared" si="15"/>
        <v>0.39027777777664596</v>
      </c>
      <c r="S170" s="21">
        <f t="shared" si="16"/>
        <v>1.4041666666598758</v>
      </c>
      <c r="T170" s="6">
        <v>0</v>
      </c>
      <c r="U170" s="115">
        <v>2731</v>
      </c>
      <c r="V170" s="19"/>
      <c r="W170" s="240"/>
      <c r="X170" s="21"/>
      <c r="Y170" s="2" t="s">
        <v>676</v>
      </c>
      <c r="AA170" s="51">
        <v>38580</v>
      </c>
      <c r="AB170" s="51">
        <v>38580</v>
      </c>
      <c r="AC170" s="51">
        <v>38580</v>
      </c>
      <c r="AD170" s="2" t="s">
        <v>8</v>
      </c>
      <c r="AE170" s="2" t="s">
        <v>8</v>
      </c>
      <c r="AF170" s="51">
        <v>38580</v>
      </c>
      <c r="AG170" s="51">
        <v>38580</v>
      </c>
      <c r="AH170" s="51">
        <v>38580</v>
      </c>
      <c r="AI170" s="51">
        <v>38580</v>
      </c>
      <c r="AJ170" s="51">
        <v>38580</v>
      </c>
      <c r="AK170" s="51">
        <v>38580</v>
      </c>
      <c r="AL170" s="2" t="s">
        <v>8</v>
      </c>
      <c r="AM170" s="51">
        <v>38580</v>
      </c>
    </row>
    <row r="171" spans="1:39">
      <c r="A171" s="59" t="s">
        <v>726</v>
      </c>
      <c r="B171" s="81" t="s">
        <v>6848</v>
      </c>
      <c r="C171" s="59" t="s">
        <v>727</v>
      </c>
      <c r="D171" s="59" t="s">
        <v>315</v>
      </c>
      <c r="E171" s="59" t="s">
        <v>675</v>
      </c>
      <c r="F171" s="81" t="s">
        <v>676</v>
      </c>
      <c r="G171" s="97">
        <v>-22</v>
      </c>
      <c r="H171" s="97">
        <v>-176</v>
      </c>
      <c r="I171" s="96">
        <f t="shared" si="17"/>
        <v>1</v>
      </c>
      <c r="J171" s="13">
        <f t="shared" si="13"/>
        <v>2005</v>
      </c>
      <c r="K171" s="2" t="s">
        <v>4259</v>
      </c>
      <c r="L171" s="123">
        <v>38520.917361111111</v>
      </c>
      <c r="M171" s="123">
        <v>38520.981944444444</v>
      </c>
      <c r="N171" s="123">
        <v>38522.097916666666</v>
      </c>
      <c r="O171" s="123">
        <v>38522.155555555553</v>
      </c>
      <c r="P171" s="2" t="s">
        <v>528</v>
      </c>
      <c r="Q171" s="239">
        <f t="shared" si="14"/>
        <v>1.1159722222218988</v>
      </c>
      <c r="R171" s="239">
        <f t="shared" si="15"/>
        <v>1.2381944444423425</v>
      </c>
      <c r="S171" s="21">
        <f t="shared" si="16"/>
        <v>6.6958333333313931</v>
      </c>
      <c r="T171" s="6">
        <v>0</v>
      </c>
      <c r="U171" s="115">
        <v>2154</v>
      </c>
      <c r="V171" s="19"/>
      <c r="W171" s="240"/>
      <c r="X171" s="21"/>
      <c r="Y171" s="2" t="s">
        <v>676</v>
      </c>
      <c r="AA171" s="51">
        <v>38580</v>
      </c>
      <c r="AB171" s="51">
        <v>38580</v>
      </c>
      <c r="AC171" s="51">
        <v>38580</v>
      </c>
      <c r="AD171" s="2" t="s">
        <v>8</v>
      </c>
      <c r="AE171" s="2" t="s">
        <v>8</v>
      </c>
      <c r="AF171" s="51">
        <v>38580</v>
      </c>
      <c r="AG171" s="51">
        <v>38580</v>
      </c>
      <c r="AH171" s="51">
        <v>38580</v>
      </c>
      <c r="AI171" s="51">
        <v>38580</v>
      </c>
      <c r="AJ171" s="51">
        <v>38580</v>
      </c>
      <c r="AK171" s="51">
        <v>38580</v>
      </c>
      <c r="AL171" s="2" t="s">
        <v>8</v>
      </c>
      <c r="AM171" s="51">
        <v>38580</v>
      </c>
    </row>
    <row r="172" spans="1:39">
      <c r="A172" s="59" t="s">
        <v>726</v>
      </c>
      <c r="B172" s="81" t="s">
        <v>6848</v>
      </c>
      <c r="C172" s="59" t="s">
        <v>727</v>
      </c>
      <c r="D172" s="59" t="s">
        <v>315</v>
      </c>
      <c r="E172" s="59" t="s">
        <v>675</v>
      </c>
      <c r="F172" s="81" t="s">
        <v>676</v>
      </c>
      <c r="G172" s="97">
        <v>-22</v>
      </c>
      <c r="H172" s="97">
        <v>-176</v>
      </c>
      <c r="I172" s="96">
        <f t="shared" si="17"/>
        <v>1</v>
      </c>
      <c r="J172" s="13">
        <f t="shared" si="13"/>
        <v>2005</v>
      </c>
      <c r="K172" s="2" t="s">
        <v>4258</v>
      </c>
      <c r="L172" s="123">
        <v>38522.75</v>
      </c>
      <c r="M172" s="123">
        <v>38522.809027777781</v>
      </c>
      <c r="N172" s="123">
        <v>38524.114583333336</v>
      </c>
      <c r="O172" s="123">
        <v>38524.164583333331</v>
      </c>
      <c r="P172" s="2" t="s">
        <v>3133</v>
      </c>
      <c r="Q172" s="239">
        <f t="shared" si="14"/>
        <v>1.3055555555547471</v>
      </c>
      <c r="R172" s="239">
        <f t="shared" si="15"/>
        <v>1.4145833333313931</v>
      </c>
      <c r="S172" s="21">
        <f t="shared" si="16"/>
        <v>7.8333333333284827</v>
      </c>
      <c r="T172" s="6">
        <v>0</v>
      </c>
      <c r="U172" s="115">
        <v>1902</v>
      </c>
      <c r="V172" s="19"/>
      <c r="W172" s="240"/>
      <c r="X172" s="21"/>
      <c r="Y172" s="2" t="s">
        <v>676</v>
      </c>
      <c r="AA172" s="51">
        <v>38580</v>
      </c>
      <c r="AB172" s="51">
        <v>38580</v>
      </c>
      <c r="AC172" s="51">
        <v>38580</v>
      </c>
      <c r="AD172" s="2" t="s">
        <v>8</v>
      </c>
      <c r="AE172" s="2" t="s">
        <v>8</v>
      </c>
      <c r="AF172" s="51">
        <v>38580</v>
      </c>
      <c r="AG172" s="51">
        <v>38580</v>
      </c>
      <c r="AH172" s="51">
        <v>38580</v>
      </c>
      <c r="AI172" s="51">
        <v>38580</v>
      </c>
      <c r="AJ172" s="51">
        <v>38580</v>
      </c>
      <c r="AK172" s="51">
        <v>38580</v>
      </c>
      <c r="AL172" s="2" t="s">
        <v>8</v>
      </c>
      <c r="AM172" s="51">
        <v>38580</v>
      </c>
    </row>
    <row r="173" spans="1:39">
      <c r="A173" s="59" t="s">
        <v>726</v>
      </c>
      <c r="B173" s="81" t="s">
        <v>6848</v>
      </c>
      <c r="C173" s="59" t="s">
        <v>727</v>
      </c>
      <c r="D173" s="59" t="s">
        <v>315</v>
      </c>
      <c r="E173" s="59" t="s">
        <v>675</v>
      </c>
      <c r="F173" s="81" t="s">
        <v>676</v>
      </c>
      <c r="G173" s="97">
        <v>-22</v>
      </c>
      <c r="H173" s="97">
        <v>-176</v>
      </c>
      <c r="I173" s="96">
        <f t="shared" si="17"/>
        <v>1</v>
      </c>
      <c r="J173" s="13">
        <f t="shared" si="13"/>
        <v>2005</v>
      </c>
      <c r="K173" s="2" t="s">
        <v>4257</v>
      </c>
      <c r="L173" s="123">
        <v>38524.663888888892</v>
      </c>
      <c r="M173" s="123">
        <v>38524.729861111111</v>
      </c>
      <c r="N173" s="123">
        <v>38525.988888888889</v>
      </c>
      <c r="O173" s="123">
        <v>38526.049305555556</v>
      </c>
      <c r="P173" s="2" t="s">
        <v>3133</v>
      </c>
      <c r="Q173" s="239">
        <f t="shared" si="14"/>
        <v>1.2590277777781012</v>
      </c>
      <c r="R173" s="239">
        <f t="shared" si="15"/>
        <v>1.3854166666642413</v>
      </c>
      <c r="S173" s="21">
        <f t="shared" si="16"/>
        <v>7.5541666666686069</v>
      </c>
      <c r="T173" s="6">
        <v>0</v>
      </c>
      <c r="U173" s="115">
        <v>1898</v>
      </c>
      <c r="V173" s="19"/>
      <c r="W173" s="240"/>
      <c r="X173" s="21"/>
      <c r="Y173" s="2" t="s">
        <v>676</v>
      </c>
      <c r="AA173" s="51">
        <v>38580</v>
      </c>
      <c r="AB173" s="51">
        <v>38580</v>
      </c>
      <c r="AC173" s="51">
        <v>38580</v>
      </c>
      <c r="AD173" s="2" t="s">
        <v>8</v>
      </c>
      <c r="AE173" s="2" t="s">
        <v>8</v>
      </c>
      <c r="AF173" s="51">
        <v>38580</v>
      </c>
      <c r="AG173" s="51">
        <v>38580</v>
      </c>
      <c r="AH173" s="51">
        <v>38580</v>
      </c>
      <c r="AI173" s="51">
        <v>38580</v>
      </c>
      <c r="AJ173" s="51">
        <v>38580</v>
      </c>
      <c r="AK173" s="51">
        <v>38580</v>
      </c>
      <c r="AL173" s="2" t="s">
        <v>8</v>
      </c>
      <c r="AM173" s="51">
        <v>38580</v>
      </c>
    </row>
    <row r="174" spans="1:39">
      <c r="A174" s="59" t="s">
        <v>726</v>
      </c>
      <c r="B174" s="81" t="s">
        <v>6848</v>
      </c>
      <c r="C174" s="59" t="s">
        <v>727</v>
      </c>
      <c r="D174" s="59" t="s">
        <v>315</v>
      </c>
      <c r="E174" s="59" t="s">
        <v>675</v>
      </c>
      <c r="F174" s="81" t="s">
        <v>676</v>
      </c>
      <c r="G174" s="97">
        <v>-22</v>
      </c>
      <c r="H174" s="97">
        <v>-176</v>
      </c>
      <c r="I174" s="96">
        <f t="shared" si="17"/>
        <v>1</v>
      </c>
      <c r="J174" s="13">
        <f t="shared" si="13"/>
        <v>2005</v>
      </c>
      <c r="K174" s="2" t="s">
        <v>4256</v>
      </c>
      <c r="L174" s="123">
        <v>38526.504166666666</v>
      </c>
      <c r="M174" s="123">
        <v>38526.579861111109</v>
      </c>
      <c r="N174" s="123">
        <v>38527.824305555558</v>
      </c>
      <c r="O174" s="123">
        <v>38527.884722222225</v>
      </c>
      <c r="P174" s="2" t="s">
        <v>528</v>
      </c>
      <c r="Q174" s="239">
        <f t="shared" si="14"/>
        <v>1.2444444444481633</v>
      </c>
      <c r="R174" s="239">
        <f t="shared" si="15"/>
        <v>1.3805555555591127</v>
      </c>
      <c r="S174" s="21">
        <f t="shared" si="16"/>
        <v>7.4666666666889796</v>
      </c>
      <c r="T174" s="6">
        <v>0</v>
      </c>
      <c r="U174" s="115">
        <v>2154</v>
      </c>
      <c r="V174" s="19"/>
      <c r="W174" s="240"/>
      <c r="X174" s="21"/>
      <c r="Y174" s="2" t="s">
        <v>676</v>
      </c>
      <c r="AA174" s="51">
        <v>38580</v>
      </c>
      <c r="AB174" s="51">
        <v>38580</v>
      </c>
      <c r="AC174" s="51">
        <v>38580</v>
      </c>
      <c r="AD174" s="2" t="s">
        <v>8</v>
      </c>
      <c r="AE174" s="2" t="s">
        <v>8</v>
      </c>
      <c r="AF174" s="51">
        <v>38580</v>
      </c>
      <c r="AG174" s="51">
        <v>38580</v>
      </c>
      <c r="AH174" s="51">
        <v>38580</v>
      </c>
      <c r="AI174" s="51">
        <v>38580</v>
      </c>
      <c r="AJ174" s="51">
        <v>38580</v>
      </c>
      <c r="AK174" s="51">
        <v>38580</v>
      </c>
      <c r="AL174" s="2" t="s">
        <v>8</v>
      </c>
      <c r="AM174" s="51">
        <v>38580</v>
      </c>
    </row>
    <row r="175" spans="1:39">
      <c r="A175" s="59" t="s">
        <v>726</v>
      </c>
      <c r="B175" s="81" t="s">
        <v>6848</v>
      </c>
      <c r="C175" s="59" t="s">
        <v>727</v>
      </c>
      <c r="D175" s="59" t="s">
        <v>315</v>
      </c>
      <c r="E175" s="59" t="s">
        <v>675</v>
      </c>
      <c r="F175" s="81" t="s">
        <v>676</v>
      </c>
      <c r="G175" s="97">
        <v>-22</v>
      </c>
      <c r="H175" s="97">
        <v>-176</v>
      </c>
      <c r="I175" s="96">
        <f t="shared" si="17"/>
        <v>1</v>
      </c>
      <c r="J175" s="13">
        <f t="shared" si="13"/>
        <v>2005</v>
      </c>
      <c r="K175" s="2" t="s">
        <v>4254</v>
      </c>
      <c r="L175" s="123">
        <v>38528.393750000003</v>
      </c>
      <c r="M175" s="123">
        <v>38528.458333333336</v>
      </c>
      <c r="N175" s="123">
        <v>38529.272222222222</v>
      </c>
      <c r="O175" s="123">
        <v>38529.697916666664</v>
      </c>
      <c r="P175" s="2" t="s">
        <v>2150</v>
      </c>
      <c r="Q175" s="239">
        <f t="shared" si="14"/>
        <v>0.81388888888614019</v>
      </c>
      <c r="R175" s="239">
        <f t="shared" si="15"/>
        <v>1.304166666661331</v>
      </c>
      <c r="S175" s="21">
        <f t="shared" si="16"/>
        <v>4.8833333333168412</v>
      </c>
      <c r="T175" s="6">
        <v>0</v>
      </c>
      <c r="U175" s="115">
        <v>2628</v>
      </c>
      <c r="V175" s="19">
        <f>SUM(Q165:Q175)</f>
        <v>7.3722222222204437</v>
      </c>
      <c r="W175" s="240">
        <f>(N175-M165)/24</f>
        <v>0.59557291666654544</v>
      </c>
      <c r="X175" s="21">
        <f>V175/W175</f>
        <v>12.378370499926657</v>
      </c>
      <c r="Y175" s="2" t="s">
        <v>4255</v>
      </c>
      <c r="AA175" s="51">
        <v>38580</v>
      </c>
      <c r="AB175" s="51">
        <v>38580</v>
      </c>
      <c r="AC175" s="51">
        <v>38580</v>
      </c>
      <c r="AD175" s="2" t="s">
        <v>8</v>
      </c>
      <c r="AE175" s="2" t="s">
        <v>8</v>
      </c>
      <c r="AF175" s="51">
        <v>38580</v>
      </c>
      <c r="AG175" s="51">
        <v>38580</v>
      </c>
      <c r="AH175" s="51">
        <v>38580</v>
      </c>
      <c r="AI175" s="51">
        <v>38580</v>
      </c>
      <c r="AJ175" s="51">
        <v>38580</v>
      </c>
      <c r="AK175" s="51">
        <v>38580</v>
      </c>
      <c r="AL175" s="2" t="s">
        <v>8</v>
      </c>
      <c r="AM175" s="51">
        <v>38580</v>
      </c>
    </row>
    <row r="176" spans="1:39">
      <c r="A176" s="59" t="s">
        <v>729</v>
      </c>
      <c r="B176" s="81" t="s">
        <v>6843</v>
      </c>
      <c r="C176" s="59" t="s">
        <v>730</v>
      </c>
      <c r="D176" s="2" t="s">
        <v>731</v>
      </c>
      <c r="E176" s="59" t="s">
        <v>273</v>
      </c>
      <c r="F176" s="81" t="s">
        <v>292</v>
      </c>
      <c r="G176" s="97">
        <v>47.95</v>
      </c>
      <c r="H176" s="97">
        <v>-129.08000000000001</v>
      </c>
      <c r="I176" s="96">
        <f t="shared" si="17"/>
        <v>9</v>
      </c>
      <c r="J176" s="13">
        <f t="shared" si="13"/>
        <v>2005</v>
      </c>
      <c r="K176" s="2" t="s">
        <v>4251</v>
      </c>
      <c r="L176" s="123">
        <v>38600.106620370374</v>
      </c>
      <c r="M176" s="123">
        <v>38600.177083333336</v>
      </c>
      <c r="N176" s="123">
        <v>38600.892361111109</v>
      </c>
      <c r="O176" s="123">
        <v>38600.962361111109</v>
      </c>
      <c r="P176" s="2" t="s">
        <v>4252</v>
      </c>
      <c r="Q176" s="239">
        <f t="shared" si="14"/>
        <v>0.71527777777373558</v>
      </c>
      <c r="R176" s="239">
        <f t="shared" si="15"/>
        <v>0.85574074073520023</v>
      </c>
      <c r="S176" s="21">
        <f t="shared" si="16"/>
        <v>4.2916666666424135</v>
      </c>
      <c r="T176" s="6">
        <v>0</v>
      </c>
      <c r="U176" s="6">
        <v>2279</v>
      </c>
      <c r="V176" s="19"/>
      <c r="W176" s="240"/>
      <c r="X176" s="21"/>
      <c r="Y176" s="2" t="s">
        <v>4253</v>
      </c>
      <c r="AA176" s="51">
        <v>38637</v>
      </c>
      <c r="AB176" s="51">
        <v>38637</v>
      </c>
      <c r="AC176" s="51">
        <v>38637</v>
      </c>
      <c r="AD176" s="2" t="s">
        <v>8</v>
      </c>
      <c r="AE176" s="2" t="s">
        <v>8</v>
      </c>
      <c r="AF176" s="51">
        <v>38637</v>
      </c>
      <c r="AG176" s="51">
        <v>38637</v>
      </c>
      <c r="AH176" s="51">
        <v>38637</v>
      </c>
      <c r="AI176" s="51">
        <v>38637</v>
      </c>
      <c r="AJ176" s="51">
        <v>38637</v>
      </c>
      <c r="AK176" s="2" t="s">
        <v>8</v>
      </c>
      <c r="AL176" s="2" t="s">
        <v>8</v>
      </c>
      <c r="AM176" s="51">
        <v>38637</v>
      </c>
    </row>
    <row r="177" spans="1:39">
      <c r="A177" s="59" t="s">
        <v>729</v>
      </c>
      <c r="B177" s="81" t="s">
        <v>6843</v>
      </c>
      <c r="C177" s="59" t="s">
        <v>730</v>
      </c>
      <c r="D177" s="2" t="s">
        <v>731</v>
      </c>
      <c r="E177" s="59" t="s">
        <v>273</v>
      </c>
      <c r="F177" s="81" t="s">
        <v>292</v>
      </c>
      <c r="G177" s="97">
        <v>47.95</v>
      </c>
      <c r="H177" s="97">
        <v>-129.08000000000001</v>
      </c>
      <c r="I177" s="96">
        <f t="shared" si="17"/>
        <v>9</v>
      </c>
      <c r="J177" s="13">
        <f t="shared" si="13"/>
        <v>2005</v>
      </c>
      <c r="K177" s="2" t="s">
        <v>4249</v>
      </c>
      <c r="L177" s="123">
        <v>38601.564895833333</v>
      </c>
      <c r="M177" s="123">
        <v>38601.634062500001</v>
      </c>
      <c r="N177" s="123">
        <v>38602.124699074076</v>
      </c>
      <c r="O177" s="123">
        <v>38602.198194444441</v>
      </c>
      <c r="P177" s="2" t="s">
        <v>4239</v>
      </c>
      <c r="Q177" s="239">
        <f t="shared" si="14"/>
        <v>0.49063657407532446</v>
      </c>
      <c r="R177" s="239">
        <f t="shared" si="15"/>
        <v>0.63329861110833008</v>
      </c>
      <c r="S177" s="21">
        <f t="shared" si="16"/>
        <v>2.9438194444519468</v>
      </c>
      <c r="T177" s="6">
        <v>0</v>
      </c>
      <c r="U177" s="6">
        <v>2210</v>
      </c>
      <c r="V177" s="19"/>
      <c r="W177" s="240"/>
      <c r="X177" s="21"/>
      <c r="Y177" s="2" t="s">
        <v>4250</v>
      </c>
      <c r="AA177" s="51">
        <v>38637</v>
      </c>
      <c r="AB177" s="51">
        <v>38637</v>
      </c>
      <c r="AC177" s="51">
        <v>38637</v>
      </c>
      <c r="AD177" s="2" t="s">
        <v>8</v>
      </c>
      <c r="AE177" s="2" t="s">
        <v>8</v>
      </c>
      <c r="AF177" s="51">
        <v>38637</v>
      </c>
      <c r="AG177" s="51">
        <v>38637</v>
      </c>
      <c r="AH177" s="51">
        <v>38637</v>
      </c>
      <c r="AI177" s="51">
        <v>38637</v>
      </c>
      <c r="AJ177" s="51">
        <v>38637</v>
      </c>
      <c r="AK177" s="2" t="s">
        <v>8</v>
      </c>
      <c r="AL177" s="2" t="s">
        <v>8</v>
      </c>
      <c r="AM177" s="51">
        <v>38637</v>
      </c>
    </row>
    <row r="178" spans="1:39">
      <c r="A178" s="59" t="s">
        <v>729</v>
      </c>
      <c r="B178" s="81" t="s">
        <v>6843</v>
      </c>
      <c r="C178" s="59" t="s">
        <v>730</v>
      </c>
      <c r="D178" s="2" t="s">
        <v>731</v>
      </c>
      <c r="E178" s="59" t="s">
        <v>273</v>
      </c>
      <c r="F178" s="81" t="s">
        <v>292</v>
      </c>
      <c r="G178" s="97">
        <v>47.95</v>
      </c>
      <c r="H178" s="97">
        <v>-129.08000000000001</v>
      </c>
      <c r="I178" s="96">
        <f t="shared" si="17"/>
        <v>9</v>
      </c>
      <c r="J178" s="13">
        <f t="shared" si="13"/>
        <v>2005</v>
      </c>
      <c r="K178" s="2" t="s">
        <v>4248</v>
      </c>
      <c r="L178" s="123">
        <v>38602.650370370371</v>
      </c>
      <c r="M178" s="123">
        <v>38602.699965277781</v>
      </c>
      <c r="N178" s="123">
        <v>38602.998344907406</v>
      </c>
      <c r="O178" s="123">
        <v>38603.069421296299</v>
      </c>
      <c r="P178" s="2" t="s">
        <v>4227</v>
      </c>
      <c r="Q178" s="239">
        <f t="shared" si="14"/>
        <v>0.29837962962483289</v>
      </c>
      <c r="R178" s="239">
        <f t="shared" si="15"/>
        <v>0.41905092592787696</v>
      </c>
      <c r="S178" s="21">
        <f t="shared" si="16"/>
        <v>1.7902777777489973</v>
      </c>
      <c r="T178" s="6">
        <v>0</v>
      </c>
      <c r="U178" s="6">
        <v>2279</v>
      </c>
      <c r="V178" s="19"/>
      <c r="W178" s="240"/>
      <c r="X178" s="21"/>
      <c r="Y178" s="2" t="s">
        <v>4247</v>
      </c>
      <c r="AA178" s="51">
        <v>38637</v>
      </c>
      <c r="AB178" s="51">
        <v>38637</v>
      </c>
      <c r="AC178" s="51">
        <v>38637</v>
      </c>
      <c r="AD178" s="2" t="s">
        <v>8</v>
      </c>
      <c r="AE178" s="2" t="s">
        <v>8</v>
      </c>
      <c r="AF178" s="51">
        <v>38637</v>
      </c>
      <c r="AG178" s="51">
        <v>38637</v>
      </c>
      <c r="AH178" s="51">
        <v>38637</v>
      </c>
      <c r="AI178" s="51">
        <v>38637</v>
      </c>
      <c r="AJ178" s="51">
        <v>38637</v>
      </c>
      <c r="AK178" s="2" t="s">
        <v>8</v>
      </c>
      <c r="AL178" s="2" t="s">
        <v>8</v>
      </c>
      <c r="AM178" s="51">
        <v>38637</v>
      </c>
    </row>
    <row r="179" spans="1:39">
      <c r="A179" s="59" t="s">
        <v>729</v>
      </c>
      <c r="B179" s="81" t="s">
        <v>6843</v>
      </c>
      <c r="C179" s="59" t="s">
        <v>730</v>
      </c>
      <c r="D179" s="2" t="s">
        <v>731</v>
      </c>
      <c r="E179" s="59" t="s">
        <v>273</v>
      </c>
      <c r="F179" s="81" t="s">
        <v>292</v>
      </c>
      <c r="G179" s="97">
        <v>47.95</v>
      </c>
      <c r="H179" s="97">
        <v>-129.08000000000001</v>
      </c>
      <c r="I179" s="96">
        <f t="shared" si="17"/>
        <v>9</v>
      </c>
      <c r="J179" s="13">
        <f t="shared" si="13"/>
        <v>2005</v>
      </c>
      <c r="K179" s="2" t="s">
        <v>4246</v>
      </c>
      <c r="L179" s="123">
        <v>38603.145682870374</v>
      </c>
      <c r="M179" s="123">
        <v>38603.203969907408</v>
      </c>
      <c r="N179" s="123">
        <v>38603.416493055556</v>
      </c>
      <c r="O179" s="123">
        <v>38603.472916666666</v>
      </c>
      <c r="P179" s="2" t="s">
        <v>4227</v>
      </c>
      <c r="Q179" s="239">
        <f t="shared" si="14"/>
        <v>0.21252314814773854</v>
      </c>
      <c r="R179" s="239">
        <f t="shared" si="15"/>
        <v>0.32723379629169358</v>
      </c>
      <c r="S179" s="21">
        <f t="shared" si="16"/>
        <v>1.2751388888864312</v>
      </c>
      <c r="T179" s="6">
        <v>0</v>
      </c>
      <c r="U179" s="6">
        <v>2279</v>
      </c>
      <c r="V179" s="19"/>
      <c r="W179" s="240"/>
      <c r="X179" s="21"/>
      <c r="Y179" s="2" t="s">
        <v>4247</v>
      </c>
      <c r="AA179" s="51">
        <v>38637</v>
      </c>
      <c r="AB179" s="51">
        <v>38637</v>
      </c>
      <c r="AC179" s="51">
        <v>38637</v>
      </c>
      <c r="AD179" s="2" t="s">
        <v>8</v>
      </c>
      <c r="AE179" s="2" t="s">
        <v>8</v>
      </c>
      <c r="AF179" s="51">
        <v>38637</v>
      </c>
      <c r="AG179" s="51">
        <v>38637</v>
      </c>
      <c r="AH179" s="51">
        <v>38637</v>
      </c>
      <c r="AI179" s="51">
        <v>38637</v>
      </c>
      <c r="AJ179" s="51">
        <v>38637</v>
      </c>
      <c r="AK179" s="2" t="s">
        <v>8</v>
      </c>
      <c r="AL179" s="2" t="s">
        <v>8</v>
      </c>
      <c r="AM179" s="51">
        <v>38637</v>
      </c>
    </row>
    <row r="180" spans="1:39">
      <c r="A180" s="59" t="s">
        <v>729</v>
      </c>
      <c r="B180" s="81" t="s">
        <v>6843</v>
      </c>
      <c r="C180" s="59" t="s">
        <v>730</v>
      </c>
      <c r="D180" s="2" t="s">
        <v>731</v>
      </c>
      <c r="E180" s="59" t="s">
        <v>273</v>
      </c>
      <c r="F180" s="81" t="s">
        <v>292</v>
      </c>
      <c r="G180" s="97">
        <v>47.95</v>
      </c>
      <c r="H180" s="97">
        <v>-129.08000000000001</v>
      </c>
      <c r="I180" s="96">
        <f t="shared" si="17"/>
        <v>9</v>
      </c>
      <c r="J180" s="13">
        <f t="shared" si="13"/>
        <v>2005</v>
      </c>
      <c r="K180" s="2" t="s">
        <v>4244</v>
      </c>
      <c r="L180" s="123">
        <v>38606.277777777781</v>
      </c>
      <c r="M180" s="123">
        <v>38606.37395833333</v>
      </c>
      <c r="N180" s="123">
        <v>38607.355902777781</v>
      </c>
      <c r="O180" s="123">
        <v>38607.425625000003</v>
      </c>
      <c r="P180" s="2" t="s">
        <v>4232</v>
      </c>
      <c r="Q180" s="239">
        <f t="shared" si="14"/>
        <v>0.98194444445107365</v>
      </c>
      <c r="R180" s="239">
        <f t="shared" si="15"/>
        <v>1.1478472222224809</v>
      </c>
      <c r="S180" s="21">
        <f t="shared" si="16"/>
        <v>5.8916666667064419</v>
      </c>
      <c r="T180" s="6">
        <v>0</v>
      </c>
      <c r="U180" s="6">
        <v>2465</v>
      </c>
      <c r="V180" s="19"/>
      <c r="W180" s="240"/>
      <c r="X180" s="21"/>
      <c r="Y180" s="2" t="s">
        <v>4245</v>
      </c>
      <c r="AA180" s="51">
        <v>38637</v>
      </c>
      <c r="AB180" s="51">
        <v>38637</v>
      </c>
      <c r="AC180" s="51">
        <v>38637</v>
      </c>
      <c r="AD180" s="2" t="s">
        <v>8</v>
      </c>
      <c r="AE180" s="2" t="s">
        <v>8</v>
      </c>
      <c r="AF180" s="51">
        <v>38637</v>
      </c>
      <c r="AG180" s="51">
        <v>38637</v>
      </c>
      <c r="AH180" s="51">
        <v>38637</v>
      </c>
      <c r="AI180" s="51">
        <v>38637</v>
      </c>
      <c r="AJ180" s="51">
        <v>38637</v>
      </c>
      <c r="AK180" s="2" t="s">
        <v>8</v>
      </c>
      <c r="AL180" s="2" t="s">
        <v>8</v>
      </c>
      <c r="AM180" s="51">
        <v>38637</v>
      </c>
    </row>
    <row r="181" spans="1:39">
      <c r="A181" s="59" t="s">
        <v>729</v>
      </c>
      <c r="B181" s="81" t="s">
        <v>6843</v>
      </c>
      <c r="C181" s="59" t="s">
        <v>730</v>
      </c>
      <c r="D181" s="2" t="s">
        <v>731</v>
      </c>
      <c r="E181" s="59" t="s">
        <v>273</v>
      </c>
      <c r="F181" s="81" t="s">
        <v>292</v>
      </c>
      <c r="G181" s="97">
        <v>47.95</v>
      </c>
      <c r="H181" s="97">
        <v>-129.08000000000001</v>
      </c>
      <c r="I181" s="96">
        <f t="shared" si="17"/>
        <v>9</v>
      </c>
      <c r="J181" s="13">
        <f t="shared" si="13"/>
        <v>2005</v>
      </c>
      <c r="K181" s="2" t="s">
        <v>4241</v>
      </c>
      <c r="L181" s="123">
        <v>38607.792245370372</v>
      </c>
      <c r="M181" s="123">
        <v>38607.84652777778</v>
      </c>
      <c r="N181" s="123">
        <v>38608.046527777777</v>
      </c>
      <c r="O181" s="123">
        <v>38608.121377314812</v>
      </c>
      <c r="P181" s="2" t="s">
        <v>4242</v>
      </c>
      <c r="Q181" s="239">
        <f t="shared" si="14"/>
        <v>0.19999999999708962</v>
      </c>
      <c r="R181" s="239">
        <f t="shared" si="15"/>
        <v>0.32913194443972316</v>
      </c>
      <c r="S181" s="21">
        <f t="shared" si="16"/>
        <v>1.1999999999825377</v>
      </c>
      <c r="T181" s="6">
        <v>0</v>
      </c>
      <c r="U181" s="6">
        <v>2374</v>
      </c>
      <c r="V181" s="19"/>
      <c r="W181" s="240"/>
      <c r="X181" s="21"/>
      <c r="Y181" s="2" t="s">
        <v>4243</v>
      </c>
      <c r="AA181" s="51">
        <v>38637</v>
      </c>
      <c r="AB181" s="51">
        <v>38637</v>
      </c>
      <c r="AC181" s="51">
        <v>38637</v>
      </c>
      <c r="AD181" s="2" t="s">
        <v>8</v>
      </c>
      <c r="AE181" s="2" t="s">
        <v>8</v>
      </c>
      <c r="AF181" s="51">
        <v>38637</v>
      </c>
      <c r="AG181" s="51">
        <v>38637</v>
      </c>
      <c r="AH181" s="51">
        <v>38637</v>
      </c>
      <c r="AI181" s="51">
        <v>38637</v>
      </c>
      <c r="AJ181" s="51">
        <v>38637</v>
      </c>
      <c r="AK181" s="2" t="s">
        <v>8</v>
      </c>
      <c r="AL181" s="2" t="s">
        <v>8</v>
      </c>
      <c r="AM181" s="51">
        <v>38637</v>
      </c>
    </row>
    <row r="182" spans="1:39">
      <c r="A182" s="59" t="s">
        <v>729</v>
      </c>
      <c r="B182" s="81" t="s">
        <v>6843</v>
      </c>
      <c r="C182" s="59" t="s">
        <v>730</v>
      </c>
      <c r="D182" s="2" t="s">
        <v>731</v>
      </c>
      <c r="E182" s="59" t="s">
        <v>273</v>
      </c>
      <c r="F182" s="81" t="s">
        <v>292</v>
      </c>
      <c r="G182" s="97">
        <v>47.95</v>
      </c>
      <c r="H182" s="97">
        <v>-129.08000000000001</v>
      </c>
      <c r="I182" s="96">
        <f t="shared" si="17"/>
        <v>9</v>
      </c>
      <c r="J182" s="13">
        <f t="shared" si="13"/>
        <v>2005</v>
      </c>
      <c r="K182" s="2" t="s">
        <v>4238</v>
      </c>
      <c r="L182" s="123">
        <v>38608.752824074072</v>
      </c>
      <c r="M182" s="123">
        <v>38608.810439814813</v>
      </c>
      <c r="N182" s="123">
        <v>38609.137650462966</v>
      </c>
      <c r="O182" s="123">
        <v>38609.235208333332</v>
      </c>
      <c r="P182" s="2" t="s">
        <v>4239</v>
      </c>
      <c r="Q182" s="239">
        <f t="shared" si="14"/>
        <v>0.32721064815268619</v>
      </c>
      <c r="R182" s="239">
        <f t="shared" si="15"/>
        <v>0.48238425925956108</v>
      </c>
      <c r="S182" s="21">
        <f t="shared" si="16"/>
        <v>1.9632638889161171</v>
      </c>
      <c r="T182" s="6">
        <v>0</v>
      </c>
      <c r="U182" s="6">
        <v>2214</v>
      </c>
      <c r="V182" s="19"/>
      <c r="W182" s="240"/>
      <c r="X182" s="21"/>
      <c r="Y182" s="2" t="s">
        <v>4240</v>
      </c>
      <c r="AA182" s="51">
        <v>38637</v>
      </c>
      <c r="AB182" s="51">
        <v>38637</v>
      </c>
      <c r="AC182" s="51">
        <v>38637</v>
      </c>
      <c r="AD182" s="2" t="s">
        <v>8</v>
      </c>
      <c r="AE182" s="2" t="s">
        <v>8</v>
      </c>
      <c r="AF182" s="51">
        <v>38637</v>
      </c>
      <c r="AG182" s="51">
        <v>38637</v>
      </c>
      <c r="AH182" s="51">
        <v>38637</v>
      </c>
      <c r="AI182" s="51">
        <v>38637</v>
      </c>
      <c r="AJ182" s="51">
        <v>38637</v>
      </c>
      <c r="AK182" s="2" t="s">
        <v>8</v>
      </c>
      <c r="AL182" s="2" t="s">
        <v>8</v>
      </c>
      <c r="AM182" s="51">
        <v>38637</v>
      </c>
    </row>
    <row r="183" spans="1:39">
      <c r="A183" s="59" t="s">
        <v>729</v>
      </c>
      <c r="B183" s="81" t="s">
        <v>6843</v>
      </c>
      <c r="C183" s="59" t="s">
        <v>730</v>
      </c>
      <c r="D183" s="2" t="s">
        <v>731</v>
      </c>
      <c r="E183" s="59" t="s">
        <v>273</v>
      </c>
      <c r="F183" s="81" t="s">
        <v>292</v>
      </c>
      <c r="G183" s="97">
        <v>47.95</v>
      </c>
      <c r="H183" s="97">
        <v>-129.08000000000001</v>
      </c>
      <c r="I183" s="96">
        <f t="shared" si="17"/>
        <v>9</v>
      </c>
      <c r="J183" s="13">
        <f t="shared" si="13"/>
        <v>2005</v>
      </c>
      <c r="K183" s="2" t="s">
        <v>4236</v>
      </c>
      <c r="L183" s="123">
        <v>38610.324305555558</v>
      </c>
      <c r="M183" s="123">
        <v>38610.379166666666</v>
      </c>
      <c r="N183" s="123">
        <v>38611.00277777778</v>
      </c>
      <c r="O183" s="123">
        <v>38611.076388888891</v>
      </c>
      <c r="P183" s="2" t="s">
        <v>2678</v>
      </c>
      <c r="Q183" s="239">
        <f t="shared" si="14"/>
        <v>0.62361111111385981</v>
      </c>
      <c r="R183" s="239">
        <f t="shared" si="15"/>
        <v>0.75208333333284827</v>
      </c>
      <c r="S183" s="21">
        <f t="shared" si="16"/>
        <v>3.7416666666831588</v>
      </c>
      <c r="T183" s="6">
        <v>0</v>
      </c>
      <c r="U183" s="6">
        <v>2214</v>
      </c>
      <c r="V183" s="19"/>
      <c r="W183" s="240"/>
      <c r="X183" s="21"/>
      <c r="Y183" s="2" t="s">
        <v>4237</v>
      </c>
      <c r="AA183" s="51">
        <v>38637</v>
      </c>
      <c r="AB183" s="51">
        <v>38637</v>
      </c>
      <c r="AC183" s="51">
        <v>38637</v>
      </c>
      <c r="AD183" s="2" t="s">
        <v>8</v>
      </c>
      <c r="AE183" s="2" t="s">
        <v>8</v>
      </c>
      <c r="AF183" s="51">
        <v>38637</v>
      </c>
      <c r="AG183" s="51">
        <v>38637</v>
      </c>
      <c r="AH183" s="51">
        <v>38637</v>
      </c>
      <c r="AI183" s="51">
        <v>38637</v>
      </c>
      <c r="AJ183" s="51">
        <v>38637</v>
      </c>
      <c r="AK183" s="2" t="s">
        <v>8</v>
      </c>
      <c r="AL183" s="2" t="s">
        <v>8</v>
      </c>
      <c r="AM183" s="51">
        <v>38637</v>
      </c>
    </row>
    <row r="184" spans="1:39">
      <c r="A184" s="59" t="s">
        <v>729</v>
      </c>
      <c r="B184" s="81" t="s">
        <v>6843</v>
      </c>
      <c r="C184" s="59" t="s">
        <v>730</v>
      </c>
      <c r="D184" s="2" t="s">
        <v>731</v>
      </c>
      <c r="E184" s="59" t="s">
        <v>273</v>
      </c>
      <c r="F184" s="81" t="s">
        <v>292</v>
      </c>
      <c r="G184" s="97">
        <v>47.95</v>
      </c>
      <c r="H184" s="97">
        <v>-129.08000000000001</v>
      </c>
      <c r="I184" s="96">
        <f t="shared" si="17"/>
        <v>9</v>
      </c>
      <c r="J184" s="13">
        <f t="shared" si="13"/>
        <v>2005</v>
      </c>
      <c r="K184" s="2" t="s">
        <v>4234</v>
      </c>
      <c r="L184" s="123">
        <v>38611.45952546296</v>
      </c>
      <c r="M184" s="123">
        <v>38611.504166666666</v>
      </c>
      <c r="N184" s="123">
        <v>38611.525694444441</v>
      </c>
      <c r="O184" s="123">
        <v>38611.571608796294</v>
      </c>
      <c r="P184" s="2" t="s">
        <v>4232</v>
      </c>
      <c r="Q184" s="239">
        <f t="shared" si="14"/>
        <v>2.1527777775190771E-2</v>
      </c>
      <c r="R184" s="239">
        <f t="shared" si="15"/>
        <v>0.11208333333343035</v>
      </c>
      <c r="S184" s="21">
        <f t="shared" si="16"/>
        <v>0.12916666665114462</v>
      </c>
      <c r="T184" s="6">
        <v>0</v>
      </c>
      <c r="U184" s="6">
        <v>1814</v>
      </c>
      <c r="V184" s="19"/>
      <c r="W184" s="240"/>
      <c r="X184" s="21"/>
      <c r="Y184" s="2" t="s">
        <v>4235</v>
      </c>
      <c r="AA184" s="51">
        <v>38637</v>
      </c>
      <c r="AB184" s="51">
        <v>38637</v>
      </c>
      <c r="AC184" s="51">
        <v>38637</v>
      </c>
      <c r="AD184" s="2" t="s">
        <v>8</v>
      </c>
      <c r="AE184" s="2" t="s">
        <v>8</v>
      </c>
      <c r="AF184" s="51">
        <v>38637</v>
      </c>
      <c r="AG184" s="51">
        <v>38637</v>
      </c>
      <c r="AH184" s="51">
        <v>38637</v>
      </c>
      <c r="AI184" s="51">
        <v>38637</v>
      </c>
      <c r="AJ184" s="51">
        <v>38637</v>
      </c>
      <c r="AK184" s="2" t="s">
        <v>8</v>
      </c>
      <c r="AL184" s="2" t="s">
        <v>8</v>
      </c>
      <c r="AM184" s="51">
        <v>38637</v>
      </c>
    </row>
    <row r="185" spans="1:39">
      <c r="A185" s="59" t="s">
        <v>729</v>
      </c>
      <c r="B185" s="81" t="s">
        <v>6843</v>
      </c>
      <c r="C185" s="59" t="s">
        <v>730</v>
      </c>
      <c r="D185" s="2" t="s">
        <v>731</v>
      </c>
      <c r="E185" s="59" t="s">
        <v>273</v>
      </c>
      <c r="F185" s="81" t="s">
        <v>292</v>
      </c>
      <c r="G185" s="97">
        <v>47.95</v>
      </c>
      <c r="H185" s="97">
        <v>-129.08000000000001</v>
      </c>
      <c r="I185" s="96">
        <f t="shared" si="17"/>
        <v>9</v>
      </c>
      <c r="J185" s="13">
        <f t="shared" si="13"/>
        <v>2005</v>
      </c>
      <c r="K185" s="2" t="s">
        <v>4231</v>
      </c>
      <c r="L185" s="123">
        <v>38612.156076388892</v>
      </c>
      <c r="M185" s="123">
        <v>38612.216087962966</v>
      </c>
      <c r="N185" s="123">
        <v>38613.086550925924</v>
      </c>
      <c r="O185" s="123">
        <v>38613.194490740738</v>
      </c>
      <c r="P185" s="2" t="s">
        <v>4232</v>
      </c>
      <c r="Q185" s="239">
        <f t="shared" si="14"/>
        <v>0.87046296295739012</v>
      </c>
      <c r="R185" s="239">
        <f t="shared" si="15"/>
        <v>1.0384143518458586</v>
      </c>
      <c r="S185" s="21">
        <f t="shared" si="16"/>
        <v>5.2227777777443407</v>
      </c>
      <c r="T185" s="6">
        <v>0</v>
      </c>
      <c r="U185" s="6">
        <v>2495</v>
      </c>
      <c r="V185" s="19"/>
      <c r="W185" s="240"/>
      <c r="X185" s="21"/>
      <c r="Y185" s="2" t="s">
        <v>4233</v>
      </c>
      <c r="AA185" s="51">
        <v>38637</v>
      </c>
      <c r="AB185" s="51">
        <v>38637</v>
      </c>
      <c r="AC185" s="51">
        <v>38637</v>
      </c>
      <c r="AD185" s="2" t="s">
        <v>8</v>
      </c>
      <c r="AE185" s="2" t="s">
        <v>8</v>
      </c>
      <c r="AF185" s="51">
        <v>38637</v>
      </c>
      <c r="AG185" s="51">
        <v>38637</v>
      </c>
      <c r="AH185" s="51">
        <v>38637</v>
      </c>
      <c r="AI185" s="51">
        <v>38637</v>
      </c>
      <c r="AJ185" s="51">
        <v>38637</v>
      </c>
      <c r="AK185" s="2" t="s">
        <v>8</v>
      </c>
      <c r="AL185" s="2" t="s">
        <v>8</v>
      </c>
      <c r="AM185" s="51">
        <v>38637</v>
      </c>
    </row>
    <row r="186" spans="1:39">
      <c r="A186" s="59" t="s">
        <v>729</v>
      </c>
      <c r="B186" s="81" t="s">
        <v>6843</v>
      </c>
      <c r="C186" s="59" t="s">
        <v>730</v>
      </c>
      <c r="D186" s="2" t="s">
        <v>731</v>
      </c>
      <c r="E186" s="59" t="s">
        <v>273</v>
      </c>
      <c r="F186" s="81" t="s">
        <v>292</v>
      </c>
      <c r="G186" s="97">
        <v>47.95</v>
      </c>
      <c r="H186" s="97">
        <v>-129.08000000000001</v>
      </c>
      <c r="I186" s="96">
        <f t="shared" si="17"/>
        <v>9</v>
      </c>
      <c r="J186" s="13">
        <f t="shared" si="13"/>
        <v>2005</v>
      </c>
      <c r="K186" s="2" t="s">
        <v>4229</v>
      </c>
      <c r="L186" s="123">
        <v>38613.994687500002</v>
      </c>
      <c r="M186" s="123">
        <v>38614.056770833333</v>
      </c>
      <c r="N186" s="123">
        <v>38615.150497685187</v>
      </c>
      <c r="O186" s="123">
        <v>38615.224988425929</v>
      </c>
      <c r="P186" s="2" t="s">
        <v>2678</v>
      </c>
      <c r="Q186" s="239">
        <f t="shared" si="14"/>
        <v>1.0937268518537167</v>
      </c>
      <c r="R186" s="239">
        <f t="shared" si="15"/>
        <v>1.2303009259267128</v>
      </c>
      <c r="S186" s="21">
        <f t="shared" si="16"/>
        <v>6.5623611111222999</v>
      </c>
      <c r="T186" s="6">
        <v>0</v>
      </c>
      <c r="U186" s="6">
        <v>2330</v>
      </c>
      <c r="V186" s="19"/>
      <c r="W186" s="240"/>
      <c r="X186" s="21"/>
      <c r="Y186" s="2" t="s">
        <v>4230</v>
      </c>
      <c r="AA186" s="51">
        <v>38637</v>
      </c>
      <c r="AB186" s="51">
        <v>38637</v>
      </c>
      <c r="AC186" s="51">
        <v>38637</v>
      </c>
      <c r="AD186" s="2" t="s">
        <v>8</v>
      </c>
      <c r="AE186" s="2" t="s">
        <v>8</v>
      </c>
      <c r="AF186" s="51">
        <v>38637</v>
      </c>
      <c r="AG186" s="51">
        <v>38637</v>
      </c>
      <c r="AH186" s="51">
        <v>38637</v>
      </c>
      <c r="AI186" s="51">
        <v>38637</v>
      </c>
      <c r="AJ186" s="51">
        <v>38637</v>
      </c>
      <c r="AK186" s="2" t="s">
        <v>8</v>
      </c>
      <c r="AL186" s="2" t="s">
        <v>8</v>
      </c>
      <c r="AM186" s="51">
        <v>38637</v>
      </c>
    </row>
    <row r="187" spans="1:39">
      <c r="A187" s="59" t="s">
        <v>729</v>
      </c>
      <c r="B187" s="81" t="s">
        <v>6843</v>
      </c>
      <c r="C187" s="59" t="s">
        <v>730</v>
      </c>
      <c r="D187" s="2" t="s">
        <v>731</v>
      </c>
      <c r="E187" s="59" t="s">
        <v>273</v>
      </c>
      <c r="F187" s="81" t="s">
        <v>292</v>
      </c>
      <c r="G187" s="97">
        <v>47.95</v>
      </c>
      <c r="H187" s="97">
        <v>-129.08000000000001</v>
      </c>
      <c r="I187" s="96">
        <f t="shared" si="17"/>
        <v>9</v>
      </c>
      <c r="J187" s="13">
        <f t="shared" si="13"/>
        <v>2005</v>
      </c>
      <c r="K187" s="2" t="s">
        <v>4226</v>
      </c>
      <c r="L187" s="123">
        <v>38616.041481481479</v>
      </c>
      <c r="M187" s="123">
        <v>38616.102858796294</v>
      </c>
      <c r="N187" s="123">
        <v>38617.024895833332</v>
      </c>
      <c r="O187" s="123">
        <v>38617.091157407405</v>
      </c>
      <c r="P187" s="2" t="s">
        <v>4227</v>
      </c>
      <c r="Q187" s="239">
        <f t="shared" si="14"/>
        <v>0.92203703703853535</v>
      </c>
      <c r="R187" s="239">
        <f t="shared" si="15"/>
        <v>1.0496759259258397</v>
      </c>
      <c r="S187" s="21">
        <f t="shared" si="16"/>
        <v>5.5322222222312121</v>
      </c>
      <c r="T187" s="6">
        <v>0</v>
      </c>
      <c r="U187" s="6">
        <v>2285</v>
      </c>
      <c r="V187" s="19"/>
      <c r="W187" s="240"/>
      <c r="X187" s="21"/>
      <c r="Y187" s="2" t="s">
        <v>4228</v>
      </c>
      <c r="AA187" s="51">
        <v>38637</v>
      </c>
      <c r="AB187" s="51">
        <v>38637</v>
      </c>
      <c r="AC187" s="51">
        <v>38637</v>
      </c>
      <c r="AD187" s="2" t="s">
        <v>8</v>
      </c>
      <c r="AE187" s="2" t="s">
        <v>8</v>
      </c>
      <c r="AF187" s="51">
        <v>38637</v>
      </c>
      <c r="AG187" s="51">
        <v>38637</v>
      </c>
      <c r="AH187" s="51">
        <v>38637</v>
      </c>
      <c r="AI187" s="51">
        <v>38637</v>
      </c>
      <c r="AJ187" s="51">
        <v>38637</v>
      </c>
      <c r="AK187" s="2" t="s">
        <v>8</v>
      </c>
      <c r="AL187" s="2" t="s">
        <v>8</v>
      </c>
      <c r="AM187" s="51">
        <v>38637</v>
      </c>
    </row>
    <row r="188" spans="1:39">
      <c r="A188" s="59" t="s">
        <v>729</v>
      </c>
      <c r="B188" s="81" t="s">
        <v>6843</v>
      </c>
      <c r="C188" s="59" t="s">
        <v>730</v>
      </c>
      <c r="D188" s="2" t="s">
        <v>731</v>
      </c>
      <c r="E188" s="59" t="s">
        <v>273</v>
      </c>
      <c r="F188" s="81" t="s">
        <v>292</v>
      </c>
      <c r="G188" s="97">
        <v>47.95</v>
      </c>
      <c r="H188" s="97">
        <v>-129.08000000000001</v>
      </c>
      <c r="I188" s="96">
        <f t="shared" si="17"/>
        <v>9</v>
      </c>
      <c r="J188" s="13">
        <f t="shared" si="13"/>
        <v>2005</v>
      </c>
      <c r="K188" s="2" t="s">
        <v>4224</v>
      </c>
      <c r="L188" s="123">
        <v>38617.994155092594</v>
      </c>
      <c r="M188" s="123">
        <v>38618.058125000003</v>
      </c>
      <c r="N188" s="123">
        <v>38618.665081018517</v>
      </c>
      <c r="O188" s="123">
        <v>38618.724247685182</v>
      </c>
      <c r="P188" s="2" t="s">
        <v>2656</v>
      </c>
      <c r="Q188" s="239">
        <f t="shared" si="14"/>
        <v>0.60695601851330139</v>
      </c>
      <c r="R188" s="239">
        <f t="shared" si="15"/>
        <v>0.73009259258833481</v>
      </c>
      <c r="S188" s="21">
        <f t="shared" si="16"/>
        <v>3.6417361110798083</v>
      </c>
      <c r="T188" s="6">
        <v>0</v>
      </c>
      <c r="U188" s="6">
        <v>2214</v>
      </c>
      <c r="V188" s="19"/>
      <c r="W188" s="240"/>
      <c r="X188" s="21"/>
      <c r="Y188" s="2" t="s">
        <v>4225</v>
      </c>
      <c r="AA188" s="51">
        <v>38637</v>
      </c>
      <c r="AB188" s="51">
        <v>38637</v>
      </c>
      <c r="AC188" s="51">
        <v>38637</v>
      </c>
      <c r="AD188" s="2" t="s">
        <v>8</v>
      </c>
      <c r="AE188" s="2" t="s">
        <v>8</v>
      </c>
      <c r="AF188" s="51">
        <v>38637</v>
      </c>
      <c r="AG188" s="51">
        <v>38637</v>
      </c>
      <c r="AH188" s="51">
        <v>38637</v>
      </c>
      <c r="AI188" s="51">
        <v>38637</v>
      </c>
      <c r="AJ188" s="51">
        <v>38637</v>
      </c>
      <c r="AK188" s="2" t="s">
        <v>8</v>
      </c>
      <c r="AL188" s="2" t="s">
        <v>8</v>
      </c>
      <c r="AM188" s="51">
        <v>38637</v>
      </c>
    </row>
    <row r="189" spans="1:39">
      <c r="A189" s="59" t="s">
        <v>729</v>
      </c>
      <c r="B189" s="81" t="s">
        <v>6843</v>
      </c>
      <c r="C189" s="59" t="s">
        <v>730</v>
      </c>
      <c r="D189" s="2" t="s">
        <v>731</v>
      </c>
      <c r="E189" s="59" t="s">
        <v>273</v>
      </c>
      <c r="F189" s="81" t="s">
        <v>292</v>
      </c>
      <c r="G189" s="97">
        <v>47.95</v>
      </c>
      <c r="H189" s="97">
        <v>-129.08000000000001</v>
      </c>
      <c r="I189" s="96">
        <f t="shared" si="17"/>
        <v>9</v>
      </c>
      <c r="J189" s="13">
        <f t="shared" si="13"/>
        <v>2005</v>
      </c>
      <c r="K189" s="2" t="s">
        <v>4221</v>
      </c>
      <c r="L189" s="123">
        <v>38620.871053240742</v>
      </c>
      <c r="M189" s="123">
        <v>38620.92465277778</v>
      </c>
      <c r="N189" s="123">
        <v>38622.089479166665</v>
      </c>
      <c r="O189" s="123">
        <v>38622.149594907409</v>
      </c>
      <c r="P189" s="2" t="s">
        <v>2678</v>
      </c>
      <c r="Q189" s="239">
        <f t="shared" si="14"/>
        <v>1.1648263888855581</v>
      </c>
      <c r="R189" s="239">
        <f t="shared" si="15"/>
        <v>1.2785416666665697</v>
      </c>
      <c r="S189" s="21">
        <f t="shared" si="16"/>
        <v>6.9889583333133487</v>
      </c>
      <c r="T189" s="6">
        <v>0</v>
      </c>
      <c r="U189" s="6">
        <v>2378</v>
      </c>
      <c r="V189" s="19"/>
      <c r="W189" s="240"/>
      <c r="X189" s="21"/>
      <c r="Y189" s="2" t="s">
        <v>4223</v>
      </c>
      <c r="AA189" s="51">
        <v>38637</v>
      </c>
      <c r="AB189" s="51">
        <v>38637</v>
      </c>
      <c r="AC189" s="51">
        <v>38637</v>
      </c>
      <c r="AD189" s="2" t="s">
        <v>8</v>
      </c>
      <c r="AE189" s="2" t="s">
        <v>8</v>
      </c>
      <c r="AF189" s="51">
        <v>38637</v>
      </c>
      <c r="AG189" s="51">
        <v>38637</v>
      </c>
      <c r="AH189" s="51">
        <v>38637</v>
      </c>
      <c r="AI189" s="51">
        <v>38637</v>
      </c>
      <c r="AJ189" s="51">
        <v>38637</v>
      </c>
      <c r="AK189" s="2" t="s">
        <v>8</v>
      </c>
      <c r="AL189" s="2" t="s">
        <v>8</v>
      </c>
      <c r="AM189" s="51">
        <v>38637</v>
      </c>
    </row>
    <row r="190" spans="1:39">
      <c r="A190" s="59" t="s">
        <v>729</v>
      </c>
      <c r="B190" s="81" t="s">
        <v>6843</v>
      </c>
      <c r="C190" s="59" t="s">
        <v>730</v>
      </c>
      <c r="D190" s="2" t="s">
        <v>731</v>
      </c>
      <c r="E190" s="59" t="s">
        <v>273</v>
      </c>
      <c r="F190" s="81" t="s">
        <v>292</v>
      </c>
      <c r="G190" s="97">
        <v>47.95</v>
      </c>
      <c r="H190" s="97">
        <v>-129.08000000000001</v>
      </c>
      <c r="I190" s="96">
        <f t="shared" si="17"/>
        <v>9</v>
      </c>
      <c r="J190" s="13">
        <f t="shared" si="13"/>
        <v>2005</v>
      </c>
      <c r="K190" s="2" t="s">
        <v>4218</v>
      </c>
      <c r="L190" s="123">
        <v>38622.692361111112</v>
      </c>
      <c r="M190" s="123">
        <v>38622.741666666669</v>
      </c>
      <c r="N190" s="123">
        <v>38623.549803240741</v>
      </c>
      <c r="O190" s="123">
        <v>38623.658784722225</v>
      </c>
      <c r="P190" s="2" t="s">
        <v>4219</v>
      </c>
      <c r="Q190" s="239">
        <f t="shared" si="14"/>
        <v>0.80813657407270512</v>
      </c>
      <c r="R190" s="239">
        <f t="shared" si="15"/>
        <v>0.96642361111298669</v>
      </c>
      <c r="S190" s="21">
        <f t="shared" si="16"/>
        <v>4.8488194444362307</v>
      </c>
      <c r="T190" s="6">
        <v>0</v>
      </c>
      <c r="U190" s="6">
        <v>2214</v>
      </c>
      <c r="V190" s="19"/>
      <c r="W190" s="240"/>
      <c r="X190" s="21"/>
      <c r="Y190" s="2" t="s">
        <v>6849</v>
      </c>
      <c r="AA190" s="51">
        <v>38637</v>
      </c>
      <c r="AB190" s="51">
        <v>38637</v>
      </c>
      <c r="AC190" s="51">
        <v>38637</v>
      </c>
      <c r="AD190" s="2" t="s">
        <v>8</v>
      </c>
      <c r="AE190" s="2" t="s">
        <v>8</v>
      </c>
      <c r="AF190" s="51">
        <v>38637</v>
      </c>
      <c r="AG190" s="51">
        <v>38637</v>
      </c>
      <c r="AH190" s="51">
        <v>38637</v>
      </c>
      <c r="AI190" s="51">
        <v>38637</v>
      </c>
      <c r="AJ190" s="51">
        <v>38637</v>
      </c>
      <c r="AK190" s="2" t="s">
        <v>8</v>
      </c>
      <c r="AL190" s="2" t="s">
        <v>8</v>
      </c>
      <c r="AM190" s="51">
        <v>38637</v>
      </c>
    </row>
    <row r="191" spans="1:39">
      <c r="A191" s="59" t="s">
        <v>729</v>
      </c>
      <c r="B191" s="81" t="s">
        <v>6843</v>
      </c>
      <c r="C191" s="59" t="s">
        <v>730</v>
      </c>
      <c r="D191" s="2" t="s">
        <v>731</v>
      </c>
      <c r="E191" s="59" t="s">
        <v>273</v>
      </c>
      <c r="F191" s="81" t="s">
        <v>292</v>
      </c>
      <c r="G191" s="97">
        <v>47.95</v>
      </c>
      <c r="H191" s="97">
        <v>-129.08000000000001</v>
      </c>
      <c r="I191" s="96">
        <f t="shared" si="17"/>
        <v>9</v>
      </c>
      <c r="J191" s="13">
        <f t="shared" si="13"/>
        <v>2005</v>
      </c>
      <c r="K191" s="2" t="s">
        <v>4215</v>
      </c>
      <c r="L191" s="123">
        <v>38625.851469907408</v>
      </c>
      <c r="M191" s="123">
        <v>38625.899375000001</v>
      </c>
      <c r="N191" s="123">
        <v>38628.118252314816</v>
      </c>
      <c r="O191" s="123">
        <v>38628.179456018515</v>
      </c>
      <c r="P191" s="2" t="s">
        <v>4216</v>
      </c>
      <c r="Q191" s="239">
        <f t="shared" si="14"/>
        <v>2.2188773148154723</v>
      </c>
      <c r="R191" s="239">
        <f t="shared" si="15"/>
        <v>2.327986111107748</v>
      </c>
      <c r="S191" s="21">
        <f t="shared" si="16"/>
        <v>13.313263888892834</v>
      </c>
      <c r="T191" s="6">
        <v>0</v>
      </c>
      <c r="U191" s="6">
        <v>2378</v>
      </c>
      <c r="V191" s="19">
        <f>SUM(Q176:Q191)</f>
        <v>11.556134259248211</v>
      </c>
      <c r="W191" s="240">
        <f>(N191-M176)/24</f>
        <v>1.1642153742283579</v>
      </c>
      <c r="X191" s="21">
        <f>V191/W191</f>
        <v>9.9261137716100158</v>
      </c>
      <c r="Y191" s="121" t="s">
        <v>6762</v>
      </c>
      <c r="AA191" s="51">
        <v>38637</v>
      </c>
      <c r="AB191" s="51">
        <v>38637</v>
      </c>
      <c r="AC191" s="51">
        <v>38637</v>
      </c>
      <c r="AD191" s="2" t="s">
        <v>8</v>
      </c>
      <c r="AE191" s="2" t="s">
        <v>8</v>
      </c>
      <c r="AF191" s="51">
        <v>38637</v>
      </c>
      <c r="AG191" s="51">
        <v>38637</v>
      </c>
      <c r="AH191" s="51">
        <v>38637</v>
      </c>
      <c r="AI191" s="51">
        <v>38637</v>
      </c>
      <c r="AJ191" s="51">
        <v>38637</v>
      </c>
      <c r="AK191" s="2" t="s">
        <v>8</v>
      </c>
      <c r="AL191" s="2" t="s">
        <v>8</v>
      </c>
      <c r="AM191" s="51">
        <v>38637</v>
      </c>
    </row>
    <row r="192" spans="1:39">
      <c r="A192" s="59" t="s">
        <v>734</v>
      </c>
      <c r="B192" s="81" t="s">
        <v>6843</v>
      </c>
      <c r="C192" s="59" t="s">
        <v>735</v>
      </c>
      <c r="D192" s="2" t="s">
        <v>736</v>
      </c>
      <c r="E192" s="81" t="s">
        <v>273</v>
      </c>
      <c r="F192" s="81" t="s">
        <v>737</v>
      </c>
      <c r="G192" s="97">
        <v>34.67</v>
      </c>
      <c r="H192" s="97">
        <v>-123</v>
      </c>
      <c r="I192" s="96">
        <f t="shared" si="17"/>
        <v>10</v>
      </c>
      <c r="J192" s="13">
        <f t="shared" si="13"/>
        <v>2005</v>
      </c>
      <c r="K192" s="2" t="s">
        <v>4214</v>
      </c>
      <c r="L192" s="123">
        <v>38662.597916666666</v>
      </c>
      <c r="M192" s="123">
        <v>38662.681944444441</v>
      </c>
      <c r="N192" s="123">
        <v>38663.965277777781</v>
      </c>
      <c r="O192" s="123">
        <v>38664.090277777781</v>
      </c>
      <c r="P192" s="2" t="s">
        <v>4212</v>
      </c>
      <c r="Q192" s="239">
        <f t="shared" si="14"/>
        <v>1.2833333333401242</v>
      </c>
      <c r="R192" s="239">
        <f t="shared" si="15"/>
        <v>1.492361111115315</v>
      </c>
      <c r="S192" s="21">
        <f t="shared" si="16"/>
        <v>7.7000000000407454</v>
      </c>
      <c r="T192" s="6">
        <v>0</v>
      </c>
      <c r="U192" s="6">
        <v>4126</v>
      </c>
      <c r="V192" s="19"/>
      <c r="W192" s="240"/>
      <c r="X192" s="21"/>
      <c r="Y192" s="47"/>
      <c r="AA192" s="51">
        <v>38685</v>
      </c>
      <c r="AB192" s="51">
        <v>38685</v>
      </c>
      <c r="AC192" s="51">
        <v>38685</v>
      </c>
      <c r="AD192" s="2" t="s">
        <v>8</v>
      </c>
      <c r="AE192" s="2" t="s">
        <v>8</v>
      </c>
      <c r="AF192" s="51">
        <v>38685</v>
      </c>
      <c r="AG192" s="51">
        <v>38685</v>
      </c>
      <c r="AH192" s="51">
        <v>38685</v>
      </c>
      <c r="AI192" s="51">
        <v>38685</v>
      </c>
      <c r="AJ192" s="51">
        <v>38685</v>
      </c>
      <c r="AK192" s="2" t="s">
        <v>8</v>
      </c>
      <c r="AL192" s="2" t="s">
        <v>8</v>
      </c>
      <c r="AM192" s="51">
        <v>38685</v>
      </c>
    </row>
    <row r="193" spans="1:39">
      <c r="A193" s="59" t="s">
        <v>734</v>
      </c>
      <c r="B193" s="81" t="s">
        <v>6843</v>
      </c>
      <c r="C193" s="59" t="s">
        <v>735</v>
      </c>
      <c r="D193" s="2" t="s">
        <v>736</v>
      </c>
      <c r="E193" s="81" t="s">
        <v>273</v>
      </c>
      <c r="F193" s="81" t="s">
        <v>737</v>
      </c>
      <c r="G193" s="97">
        <v>34.67</v>
      </c>
      <c r="H193" s="97">
        <v>-123</v>
      </c>
      <c r="I193" s="96">
        <f t="shared" ref="I193:I224" si="18">INT(((180 + H193) / 6) + 1)</f>
        <v>10</v>
      </c>
      <c r="J193" s="13">
        <f t="shared" si="13"/>
        <v>2005</v>
      </c>
      <c r="K193" s="2" t="s">
        <v>4213</v>
      </c>
      <c r="L193" s="123">
        <v>38667.09375</v>
      </c>
      <c r="M193" s="123">
        <v>38667.189583333333</v>
      </c>
      <c r="N193" s="123">
        <v>38668.356249999997</v>
      </c>
      <c r="O193" s="123">
        <v>38668.45416666667</v>
      </c>
      <c r="P193" s="2" t="s">
        <v>4212</v>
      </c>
      <c r="Q193" s="239">
        <f t="shared" si="14"/>
        <v>1.1666666666642413</v>
      </c>
      <c r="R193" s="239">
        <f t="shared" si="15"/>
        <v>1.3604166666700621</v>
      </c>
      <c r="S193" s="21">
        <f t="shared" si="16"/>
        <v>6.9999999999854481</v>
      </c>
      <c r="T193" s="6">
        <v>0</v>
      </c>
      <c r="U193" s="6">
        <v>4118</v>
      </c>
      <c r="V193" s="19"/>
      <c r="W193" s="240"/>
      <c r="X193" s="21"/>
      <c r="AA193" s="51">
        <v>38685</v>
      </c>
      <c r="AB193" s="51">
        <v>38685</v>
      </c>
      <c r="AC193" s="51">
        <v>38685</v>
      </c>
      <c r="AD193" s="2" t="s">
        <v>8</v>
      </c>
      <c r="AE193" s="2" t="s">
        <v>8</v>
      </c>
      <c r="AF193" s="51">
        <v>38685</v>
      </c>
      <c r="AG193" s="51">
        <v>38685</v>
      </c>
      <c r="AH193" s="51">
        <v>38685</v>
      </c>
      <c r="AI193" s="51">
        <v>38685</v>
      </c>
      <c r="AJ193" s="51">
        <v>38685</v>
      </c>
      <c r="AK193" s="2" t="s">
        <v>8</v>
      </c>
      <c r="AL193" s="2" t="s">
        <v>8</v>
      </c>
      <c r="AM193" s="51">
        <v>38685</v>
      </c>
    </row>
    <row r="194" spans="1:39">
      <c r="A194" s="59" t="s">
        <v>734</v>
      </c>
      <c r="B194" s="81" t="s">
        <v>6843</v>
      </c>
      <c r="C194" s="59" t="s">
        <v>735</v>
      </c>
      <c r="D194" s="2" t="s">
        <v>736</v>
      </c>
      <c r="E194" s="81" t="s">
        <v>273</v>
      </c>
      <c r="F194" s="81" t="s">
        <v>737</v>
      </c>
      <c r="G194" s="97">
        <v>34.67</v>
      </c>
      <c r="H194" s="97">
        <v>-123</v>
      </c>
      <c r="I194" s="96">
        <f t="shared" si="18"/>
        <v>10</v>
      </c>
      <c r="J194" s="13">
        <f t="shared" si="13"/>
        <v>2005</v>
      </c>
      <c r="K194" s="2" t="s">
        <v>4211</v>
      </c>
      <c r="L194" s="123">
        <v>38671.760416666664</v>
      </c>
      <c r="M194" s="123">
        <v>38671.854166666664</v>
      </c>
      <c r="N194" s="123">
        <v>38672.333333333336</v>
      </c>
      <c r="O194" s="123">
        <v>38672.427777777775</v>
      </c>
      <c r="P194" s="2" t="s">
        <v>4212</v>
      </c>
      <c r="Q194" s="239">
        <f t="shared" si="14"/>
        <v>0.47916666667151731</v>
      </c>
      <c r="R194" s="239">
        <f t="shared" si="15"/>
        <v>0.66736111111094942</v>
      </c>
      <c r="S194" s="21">
        <f t="shared" si="16"/>
        <v>2.8750000000291038</v>
      </c>
      <c r="T194" s="6">
        <v>0</v>
      </c>
      <c r="U194" s="6">
        <v>4125</v>
      </c>
      <c r="V194" s="19">
        <f>SUM(Q192:Q194)</f>
        <v>2.9291666666758829</v>
      </c>
      <c r="W194" s="240">
        <f>(N194-M192)/24</f>
        <v>0.40214120370395295</v>
      </c>
      <c r="X194" s="21">
        <f>V194/W194</f>
        <v>7.2839257447298724</v>
      </c>
      <c r="AA194" s="51">
        <v>38685</v>
      </c>
      <c r="AB194" s="51">
        <v>38685</v>
      </c>
      <c r="AC194" s="51">
        <v>38685</v>
      </c>
      <c r="AD194" s="2" t="s">
        <v>8</v>
      </c>
      <c r="AE194" s="2" t="s">
        <v>8</v>
      </c>
      <c r="AF194" s="51">
        <v>38685</v>
      </c>
      <c r="AG194" s="51">
        <v>38685</v>
      </c>
      <c r="AH194" s="51">
        <v>38685</v>
      </c>
      <c r="AI194" s="51">
        <v>38685</v>
      </c>
      <c r="AJ194" s="51">
        <v>38685</v>
      </c>
      <c r="AK194" s="2" t="s">
        <v>8</v>
      </c>
      <c r="AL194" s="2" t="s">
        <v>8</v>
      </c>
      <c r="AM194" s="51">
        <v>38685</v>
      </c>
    </row>
    <row r="195" spans="1:39">
      <c r="A195" s="2" t="s">
        <v>746</v>
      </c>
      <c r="B195" s="81" t="s">
        <v>231</v>
      </c>
      <c r="C195" s="59" t="s">
        <v>747</v>
      </c>
      <c r="D195" s="2" t="s">
        <v>748</v>
      </c>
      <c r="E195" s="2" t="s">
        <v>340</v>
      </c>
      <c r="F195" s="99" t="s">
        <v>749</v>
      </c>
      <c r="G195" s="97">
        <v>18</v>
      </c>
      <c r="H195" s="21">
        <v>144</v>
      </c>
      <c r="I195" s="96">
        <f t="shared" si="18"/>
        <v>55</v>
      </c>
      <c r="J195" s="13">
        <f t="shared" si="13"/>
        <v>2006</v>
      </c>
      <c r="K195" s="2" t="s">
        <v>4210</v>
      </c>
      <c r="L195" s="123">
        <v>38825.848611111112</v>
      </c>
      <c r="M195" s="123">
        <v>38825.886805555558</v>
      </c>
      <c r="N195" s="123">
        <v>38826.736111111109</v>
      </c>
      <c r="O195" s="123">
        <v>38826.78125</v>
      </c>
      <c r="P195" s="2" t="s">
        <v>2916</v>
      </c>
      <c r="Q195" s="239">
        <f t="shared" si="14"/>
        <v>0.84930555555183673</v>
      </c>
      <c r="R195" s="239">
        <f t="shared" si="15"/>
        <v>0.93263888888759539</v>
      </c>
      <c r="S195" s="21">
        <f t="shared" si="16"/>
        <v>5.0958333333110204</v>
      </c>
      <c r="T195" s="6">
        <v>1219.0999999999999</v>
      </c>
      <c r="U195" s="6">
        <v>1346.52</v>
      </c>
      <c r="V195" s="19"/>
      <c r="W195" s="240"/>
      <c r="X195" s="21"/>
      <c r="Y195" s="47" t="s">
        <v>4198</v>
      </c>
      <c r="AA195" s="112">
        <v>38903</v>
      </c>
      <c r="AB195" s="112">
        <v>38903</v>
      </c>
      <c r="AC195" s="112">
        <v>38903</v>
      </c>
      <c r="AD195" s="2" t="s">
        <v>8</v>
      </c>
      <c r="AE195" s="2" t="s">
        <v>8</v>
      </c>
      <c r="AF195" s="112">
        <v>38903</v>
      </c>
      <c r="AG195" s="112">
        <v>38903</v>
      </c>
      <c r="AH195" s="112">
        <v>38903</v>
      </c>
      <c r="AI195" s="112">
        <v>38903</v>
      </c>
      <c r="AJ195" s="112">
        <v>38903</v>
      </c>
      <c r="AK195" s="2" t="s">
        <v>8</v>
      </c>
      <c r="AL195" s="112">
        <v>38903</v>
      </c>
      <c r="AM195" s="112">
        <v>38903</v>
      </c>
    </row>
    <row r="196" spans="1:39">
      <c r="A196" s="2" t="s">
        <v>746</v>
      </c>
      <c r="B196" s="81" t="s">
        <v>231</v>
      </c>
      <c r="C196" s="59" t="s">
        <v>747</v>
      </c>
      <c r="D196" s="2" t="s">
        <v>748</v>
      </c>
      <c r="E196" s="2" t="s">
        <v>340</v>
      </c>
      <c r="F196" s="99" t="s">
        <v>749</v>
      </c>
      <c r="G196" s="97">
        <v>18</v>
      </c>
      <c r="H196" s="21">
        <v>144</v>
      </c>
      <c r="I196" s="96">
        <f t="shared" si="18"/>
        <v>55</v>
      </c>
      <c r="J196" s="13">
        <f t="shared" si="13"/>
        <v>2006</v>
      </c>
      <c r="K196" s="2" t="s">
        <v>4208</v>
      </c>
      <c r="L196" s="123">
        <v>38827.398611111108</v>
      </c>
      <c r="M196" s="123">
        <v>38827.436111111114</v>
      </c>
      <c r="N196" s="123">
        <v>38827.886805555558</v>
      </c>
      <c r="O196" s="123">
        <v>38827.945138888892</v>
      </c>
      <c r="P196" s="2" t="s">
        <v>4209</v>
      </c>
      <c r="Q196" s="239">
        <f t="shared" si="14"/>
        <v>0.45069444444379769</v>
      </c>
      <c r="R196" s="239">
        <f t="shared" si="15"/>
        <v>0.54652777778392192</v>
      </c>
      <c r="S196" s="21">
        <f t="shared" si="16"/>
        <v>2.7041666666627862</v>
      </c>
      <c r="T196" s="6">
        <v>1432.8</v>
      </c>
      <c r="U196" s="6">
        <v>1515.2</v>
      </c>
      <c r="V196" s="19"/>
      <c r="W196" s="240"/>
      <c r="X196" s="21"/>
      <c r="Y196" s="47" t="s">
        <v>3879</v>
      </c>
      <c r="AA196" s="112">
        <v>38903</v>
      </c>
      <c r="AB196" s="112">
        <v>38903</v>
      </c>
      <c r="AC196" s="112">
        <v>38903</v>
      </c>
      <c r="AD196" s="2" t="s">
        <v>8</v>
      </c>
      <c r="AE196" s="2" t="s">
        <v>8</v>
      </c>
      <c r="AF196" s="112">
        <v>38903</v>
      </c>
      <c r="AG196" s="112">
        <v>38903</v>
      </c>
      <c r="AH196" s="112">
        <v>38903</v>
      </c>
      <c r="AI196" s="112">
        <v>38903</v>
      </c>
      <c r="AJ196" s="112">
        <v>38903</v>
      </c>
      <c r="AK196" s="2" t="s">
        <v>8</v>
      </c>
      <c r="AL196" s="112">
        <v>38903</v>
      </c>
      <c r="AM196" s="112">
        <v>38903</v>
      </c>
    </row>
    <row r="197" spans="1:39">
      <c r="A197" s="2" t="s">
        <v>746</v>
      </c>
      <c r="B197" s="81" t="s">
        <v>231</v>
      </c>
      <c r="C197" s="59" t="s">
        <v>747</v>
      </c>
      <c r="D197" s="2" t="s">
        <v>748</v>
      </c>
      <c r="E197" s="2" t="s">
        <v>340</v>
      </c>
      <c r="F197" s="99" t="s">
        <v>749</v>
      </c>
      <c r="G197" s="97">
        <v>18</v>
      </c>
      <c r="H197" s="21">
        <v>144</v>
      </c>
      <c r="I197" s="96">
        <f t="shared" si="18"/>
        <v>55</v>
      </c>
      <c r="J197" s="13">
        <f t="shared" si="13"/>
        <v>2006</v>
      </c>
      <c r="K197" s="2" t="s">
        <v>4206</v>
      </c>
      <c r="L197" s="123">
        <v>38828.930555555555</v>
      </c>
      <c r="M197" s="123">
        <v>38828.950694444444</v>
      </c>
      <c r="N197" s="123">
        <v>38829.408333333333</v>
      </c>
      <c r="O197" s="123">
        <v>38829.431944444441</v>
      </c>
      <c r="P197" s="2" t="s">
        <v>4197</v>
      </c>
      <c r="Q197" s="239">
        <f t="shared" si="14"/>
        <v>0.45763888888905058</v>
      </c>
      <c r="R197" s="239">
        <f t="shared" si="15"/>
        <v>0.50138888888614019</v>
      </c>
      <c r="S197" s="21">
        <f t="shared" si="16"/>
        <v>2.7458333333343035</v>
      </c>
      <c r="T197" s="6">
        <v>449.3</v>
      </c>
      <c r="U197" s="6">
        <v>646.73</v>
      </c>
      <c r="V197" s="19"/>
      <c r="W197" s="240"/>
      <c r="X197" s="21"/>
      <c r="Y197" s="47" t="s">
        <v>4207</v>
      </c>
      <c r="AA197" s="112">
        <v>38903</v>
      </c>
      <c r="AB197" s="112">
        <v>38903</v>
      </c>
      <c r="AC197" s="112">
        <v>38903</v>
      </c>
      <c r="AD197" s="2" t="s">
        <v>8</v>
      </c>
      <c r="AE197" s="2" t="s">
        <v>8</v>
      </c>
      <c r="AF197" s="112">
        <v>38903</v>
      </c>
      <c r="AG197" s="112">
        <v>38903</v>
      </c>
      <c r="AH197" s="112">
        <v>38903</v>
      </c>
      <c r="AI197" s="112">
        <v>38903</v>
      </c>
      <c r="AJ197" s="112">
        <v>38903</v>
      </c>
      <c r="AK197" s="2" t="s">
        <v>8</v>
      </c>
      <c r="AL197" s="112">
        <v>38903</v>
      </c>
      <c r="AM197" s="112">
        <v>38903</v>
      </c>
    </row>
    <row r="198" spans="1:39">
      <c r="A198" s="2" t="s">
        <v>746</v>
      </c>
      <c r="B198" s="81" t="s">
        <v>231</v>
      </c>
      <c r="C198" s="59" t="s">
        <v>747</v>
      </c>
      <c r="D198" s="2" t="s">
        <v>748</v>
      </c>
      <c r="E198" s="2" t="s">
        <v>340</v>
      </c>
      <c r="F198" s="99" t="s">
        <v>749</v>
      </c>
      <c r="G198" s="97">
        <v>18</v>
      </c>
      <c r="H198" s="21">
        <v>144</v>
      </c>
      <c r="I198" s="96">
        <f t="shared" si="18"/>
        <v>55</v>
      </c>
      <c r="J198" s="13">
        <f t="shared" si="13"/>
        <v>2006</v>
      </c>
      <c r="K198" s="2" t="s">
        <v>4205</v>
      </c>
      <c r="L198" s="123">
        <v>38830.102777777778</v>
      </c>
      <c r="M198" s="123">
        <v>38830.129861111112</v>
      </c>
      <c r="N198" s="123">
        <v>38830.736111111109</v>
      </c>
      <c r="O198" s="123">
        <v>38830.763194444444</v>
      </c>
      <c r="P198" s="2" t="s">
        <v>4197</v>
      </c>
      <c r="Q198" s="239">
        <f t="shared" si="14"/>
        <v>0.60624999999708962</v>
      </c>
      <c r="R198" s="239">
        <f t="shared" si="15"/>
        <v>0.66041666666569654</v>
      </c>
      <c r="S198" s="21">
        <f t="shared" si="16"/>
        <v>3.6374999999825377</v>
      </c>
      <c r="T198" s="6">
        <v>383</v>
      </c>
      <c r="U198" s="6">
        <v>619.94000000000005</v>
      </c>
      <c r="V198" s="19"/>
      <c r="W198" s="240"/>
      <c r="X198" s="21"/>
      <c r="Y198" s="47" t="s">
        <v>4198</v>
      </c>
      <c r="AA198" s="112">
        <v>38903</v>
      </c>
      <c r="AB198" s="112">
        <v>38903</v>
      </c>
      <c r="AC198" s="112">
        <v>38903</v>
      </c>
      <c r="AD198" s="2" t="s">
        <v>8</v>
      </c>
      <c r="AE198" s="2" t="s">
        <v>8</v>
      </c>
      <c r="AF198" s="112">
        <v>38903</v>
      </c>
      <c r="AG198" s="112">
        <v>38903</v>
      </c>
      <c r="AH198" s="112">
        <v>38903</v>
      </c>
      <c r="AI198" s="112">
        <v>38903</v>
      </c>
      <c r="AJ198" s="112">
        <v>38903</v>
      </c>
      <c r="AK198" s="2" t="s">
        <v>8</v>
      </c>
      <c r="AL198" s="112">
        <v>38903</v>
      </c>
      <c r="AM198" s="112">
        <v>38903</v>
      </c>
    </row>
    <row r="199" spans="1:39">
      <c r="A199" s="2" t="s">
        <v>746</v>
      </c>
      <c r="B199" s="81" t="s">
        <v>231</v>
      </c>
      <c r="C199" s="59" t="s">
        <v>747</v>
      </c>
      <c r="D199" s="2" t="s">
        <v>748</v>
      </c>
      <c r="E199" s="2" t="s">
        <v>340</v>
      </c>
      <c r="F199" s="99" t="s">
        <v>749</v>
      </c>
      <c r="G199" s="97">
        <v>18</v>
      </c>
      <c r="H199" s="21">
        <v>144</v>
      </c>
      <c r="I199" s="96">
        <f t="shared" si="18"/>
        <v>55</v>
      </c>
      <c r="J199" s="13">
        <f t="shared" si="13"/>
        <v>2006</v>
      </c>
      <c r="K199" s="2" t="s">
        <v>4204</v>
      </c>
      <c r="L199" s="123">
        <v>38831.338194444441</v>
      </c>
      <c r="M199" s="123">
        <v>38831.361111111109</v>
      </c>
      <c r="N199" s="123">
        <v>38831.561805555553</v>
      </c>
      <c r="O199" s="123">
        <v>38831.588194444441</v>
      </c>
      <c r="P199" s="2" t="s">
        <v>4197</v>
      </c>
      <c r="Q199" s="239">
        <f t="shared" si="14"/>
        <v>0.20069444444379769</v>
      </c>
      <c r="R199" s="239">
        <f t="shared" si="15"/>
        <v>0.25</v>
      </c>
      <c r="S199" s="21">
        <f t="shared" si="16"/>
        <v>1.2041666666627862</v>
      </c>
      <c r="T199" s="6">
        <v>506.1</v>
      </c>
      <c r="U199" s="6">
        <v>586.15</v>
      </c>
      <c r="V199" s="19"/>
      <c r="W199" s="240"/>
      <c r="X199" s="21"/>
      <c r="Y199" s="47" t="s">
        <v>4198</v>
      </c>
      <c r="AA199" s="112">
        <v>38903</v>
      </c>
      <c r="AB199" s="112">
        <v>38903</v>
      </c>
      <c r="AC199" s="112">
        <v>38903</v>
      </c>
      <c r="AD199" s="2" t="s">
        <v>8</v>
      </c>
      <c r="AE199" s="2" t="s">
        <v>8</v>
      </c>
      <c r="AF199" s="112">
        <v>38903</v>
      </c>
      <c r="AG199" s="112">
        <v>38903</v>
      </c>
      <c r="AH199" s="112">
        <v>38903</v>
      </c>
      <c r="AI199" s="112">
        <v>38903</v>
      </c>
      <c r="AJ199" s="112">
        <v>38903</v>
      </c>
      <c r="AK199" s="2" t="s">
        <v>8</v>
      </c>
      <c r="AL199" s="112">
        <v>38903</v>
      </c>
      <c r="AM199" s="112">
        <v>38903</v>
      </c>
    </row>
    <row r="200" spans="1:39">
      <c r="A200" s="2" t="s">
        <v>746</v>
      </c>
      <c r="B200" s="81" t="s">
        <v>231</v>
      </c>
      <c r="C200" s="59" t="s">
        <v>747</v>
      </c>
      <c r="D200" s="2" t="s">
        <v>748</v>
      </c>
      <c r="E200" s="2" t="s">
        <v>340</v>
      </c>
      <c r="F200" s="99" t="s">
        <v>749</v>
      </c>
      <c r="G200" s="97">
        <v>18</v>
      </c>
      <c r="H200" s="21">
        <v>144</v>
      </c>
      <c r="I200" s="96">
        <f t="shared" si="18"/>
        <v>55</v>
      </c>
      <c r="J200" s="13">
        <f t="shared" si="13"/>
        <v>2006</v>
      </c>
      <c r="K200" s="2" t="s">
        <v>4202</v>
      </c>
      <c r="L200" s="123">
        <v>38831.962500000001</v>
      </c>
      <c r="M200" s="123">
        <v>38831.990277777775</v>
      </c>
      <c r="N200" s="123">
        <v>38832.325694444444</v>
      </c>
      <c r="O200" s="123">
        <v>38832.350694444445</v>
      </c>
      <c r="P200" s="2" t="s">
        <v>4197</v>
      </c>
      <c r="Q200" s="239">
        <f t="shared" si="14"/>
        <v>0.33541666666860692</v>
      </c>
      <c r="R200" s="239">
        <f t="shared" si="15"/>
        <v>0.38819444444379769</v>
      </c>
      <c r="S200" s="21">
        <f t="shared" si="16"/>
        <v>2.0125000000116415</v>
      </c>
      <c r="T200" s="6">
        <v>466.2</v>
      </c>
      <c r="U200" s="6">
        <v>626.12</v>
      </c>
      <c r="V200" s="19"/>
      <c r="W200" s="240"/>
      <c r="X200" s="21"/>
      <c r="Y200" s="47" t="s">
        <v>4203</v>
      </c>
      <c r="AA200" s="112">
        <v>38903</v>
      </c>
      <c r="AB200" s="112">
        <v>38903</v>
      </c>
      <c r="AC200" s="112">
        <v>38903</v>
      </c>
      <c r="AD200" s="2" t="s">
        <v>8</v>
      </c>
      <c r="AE200" s="2" t="s">
        <v>8</v>
      </c>
      <c r="AF200" s="112">
        <v>38903</v>
      </c>
      <c r="AG200" s="112">
        <v>38903</v>
      </c>
      <c r="AH200" s="112">
        <v>38903</v>
      </c>
      <c r="AI200" s="112">
        <v>38903</v>
      </c>
      <c r="AJ200" s="112">
        <v>38903</v>
      </c>
      <c r="AK200" s="2" t="s">
        <v>8</v>
      </c>
      <c r="AL200" s="112">
        <v>38903</v>
      </c>
      <c r="AM200" s="112">
        <v>38903</v>
      </c>
    </row>
    <row r="201" spans="1:39">
      <c r="A201" s="2" t="s">
        <v>746</v>
      </c>
      <c r="B201" s="81" t="s">
        <v>231</v>
      </c>
      <c r="C201" s="59" t="s">
        <v>747</v>
      </c>
      <c r="D201" s="2" t="s">
        <v>748</v>
      </c>
      <c r="E201" s="2" t="s">
        <v>340</v>
      </c>
      <c r="F201" s="99" t="s">
        <v>749</v>
      </c>
      <c r="G201" s="97">
        <v>18</v>
      </c>
      <c r="H201" s="21">
        <v>144</v>
      </c>
      <c r="I201" s="96">
        <f t="shared" si="18"/>
        <v>55</v>
      </c>
      <c r="J201" s="13">
        <f t="shared" si="13"/>
        <v>2006</v>
      </c>
      <c r="K201" s="2" t="s">
        <v>4200</v>
      </c>
      <c r="L201" s="123">
        <v>38832.923611111109</v>
      </c>
      <c r="M201" s="123">
        <v>38832.942361111112</v>
      </c>
      <c r="N201" s="123">
        <v>38833.563888888886</v>
      </c>
      <c r="O201" s="123">
        <v>38833.593055555553</v>
      </c>
      <c r="P201" s="2" t="s">
        <v>4201</v>
      </c>
      <c r="Q201" s="239">
        <f t="shared" si="14"/>
        <v>0.62152777777373558</v>
      </c>
      <c r="R201" s="239">
        <f t="shared" si="15"/>
        <v>0.66944444444379769</v>
      </c>
      <c r="S201" s="21">
        <f t="shared" si="16"/>
        <v>3.7291666666424135</v>
      </c>
      <c r="T201" s="6">
        <v>300</v>
      </c>
      <c r="U201" s="6">
        <v>337.48</v>
      </c>
      <c r="V201" s="19"/>
      <c r="W201" s="240"/>
      <c r="X201" s="21"/>
      <c r="Y201" s="47" t="s">
        <v>3879</v>
      </c>
      <c r="AA201" s="112">
        <v>38903</v>
      </c>
      <c r="AB201" s="112">
        <v>38903</v>
      </c>
      <c r="AC201" s="112">
        <v>38903</v>
      </c>
      <c r="AD201" s="2" t="s">
        <v>8</v>
      </c>
      <c r="AE201" s="2" t="s">
        <v>8</v>
      </c>
      <c r="AF201" s="112">
        <v>38903</v>
      </c>
      <c r="AG201" s="112">
        <v>38903</v>
      </c>
      <c r="AH201" s="112">
        <v>38903</v>
      </c>
      <c r="AI201" s="112">
        <v>38903</v>
      </c>
      <c r="AJ201" s="112">
        <v>38903</v>
      </c>
      <c r="AK201" s="2" t="s">
        <v>8</v>
      </c>
      <c r="AL201" s="112">
        <v>38903</v>
      </c>
      <c r="AM201" s="112">
        <v>38903</v>
      </c>
    </row>
    <row r="202" spans="1:39">
      <c r="A202" s="2" t="s">
        <v>746</v>
      </c>
      <c r="B202" s="81" t="s">
        <v>231</v>
      </c>
      <c r="C202" s="59" t="s">
        <v>747</v>
      </c>
      <c r="D202" s="2" t="s">
        <v>748</v>
      </c>
      <c r="E202" s="2" t="s">
        <v>340</v>
      </c>
      <c r="F202" s="99" t="s">
        <v>749</v>
      </c>
      <c r="G202" s="97">
        <v>18</v>
      </c>
      <c r="H202" s="21">
        <v>144</v>
      </c>
      <c r="I202" s="96">
        <f t="shared" si="18"/>
        <v>55</v>
      </c>
      <c r="J202" s="13">
        <f t="shared" si="13"/>
        <v>2006</v>
      </c>
      <c r="K202" s="2" t="s">
        <v>4199</v>
      </c>
      <c r="L202" s="123">
        <v>38834.039583333331</v>
      </c>
      <c r="M202" s="123">
        <v>38834.059027777781</v>
      </c>
      <c r="N202" s="123">
        <v>38834.254166666666</v>
      </c>
      <c r="O202" s="123">
        <v>38834.267361111109</v>
      </c>
      <c r="P202" s="2" t="s">
        <v>4197</v>
      </c>
      <c r="Q202" s="239">
        <f t="shared" si="14"/>
        <v>0.195138888884685</v>
      </c>
      <c r="R202" s="239">
        <f t="shared" si="15"/>
        <v>0.22777777777810115</v>
      </c>
      <c r="S202" s="21">
        <f t="shared" si="16"/>
        <v>1.17083333330811</v>
      </c>
      <c r="T202" s="6">
        <v>516.79999999999995</v>
      </c>
      <c r="U202" s="6">
        <v>588.66</v>
      </c>
      <c r="V202" s="19"/>
      <c r="W202" s="240"/>
      <c r="X202" s="21"/>
      <c r="Y202" s="47" t="s">
        <v>4198</v>
      </c>
      <c r="AA202" s="112">
        <v>38903</v>
      </c>
      <c r="AB202" s="112">
        <v>38903</v>
      </c>
      <c r="AC202" s="112">
        <v>38903</v>
      </c>
      <c r="AD202" s="2" t="s">
        <v>8</v>
      </c>
      <c r="AE202" s="2" t="s">
        <v>8</v>
      </c>
      <c r="AF202" s="112">
        <v>38903</v>
      </c>
      <c r="AG202" s="112">
        <v>38903</v>
      </c>
      <c r="AH202" s="112">
        <v>38903</v>
      </c>
      <c r="AI202" s="112">
        <v>38903</v>
      </c>
      <c r="AJ202" s="112">
        <v>38903</v>
      </c>
      <c r="AK202" s="2" t="s">
        <v>8</v>
      </c>
      <c r="AL202" s="112">
        <v>38903</v>
      </c>
      <c r="AM202" s="112">
        <v>38903</v>
      </c>
    </row>
    <row r="203" spans="1:39">
      <c r="A203" s="2" t="s">
        <v>746</v>
      </c>
      <c r="B203" s="81" t="s">
        <v>231</v>
      </c>
      <c r="C203" s="59" t="s">
        <v>747</v>
      </c>
      <c r="D203" s="2" t="s">
        <v>748</v>
      </c>
      <c r="E203" s="2" t="s">
        <v>340</v>
      </c>
      <c r="F203" s="99" t="s">
        <v>749</v>
      </c>
      <c r="G203" s="97">
        <v>18</v>
      </c>
      <c r="H203" s="21">
        <v>144</v>
      </c>
      <c r="I203" s="96">
        <f t="shared" si="18"/>
        <v>55</v>
      </c>
      <c r="J203" s="13">
        <f t="shared" si="13"/>
        <v>2006</v>
      </c>
      <c r="K203" s="2" t="s">
        <v>4196</v>
      </c>
      <c r="L203" s="123">
        <v>38834.754166666666</v>
      </c>
      <c r="M203" s="123">
        <v>38834.776388888888</v>
      </c>
      <c r="N203" s="123">
        <v>38835.202777777777</v>
      </c>
      <c r="O203" s="123">
        <v>38835.236805555556</v>
      </c>
      <c r="P203" s="2" t="s">
        <v>4197</v>
      </c>
      <c r="Q203" s="239">
        <f t="shared" si="14"/>
        <v>0.42638888888905058</v>
      </c>
      <c r="R203" s="239">
        <f t="shared" si="15"/>
        <v>0.48263888889050577</v>
      </c>
      <c r="S203" s="21">
        <f t="shared" si="16"/>
        <v>2.5583333333343035</v>
      </c>
      <c r="T203" s="6">
        <v>500.2</v>
      </c>
      <c r="U203" s="6">
        <v>632.67999999999995</v>
      </c>
      <c r="V203" s="19"/>
      <c r="W203" s="240"/>
      <c r="X203" s="21"/>
      <c r="Y203" s="47" t="s">
        <v>4198</v>
      </c>
      <c r="AA203" s="112">
        <v>38903</v>
      </c>
      <c r="AB203" s="112">
        <v>38903</v>
      </c>
      <c r="AC203" s="112">
        <v>38903</v>
      </c>
      <c r="AD203" s="2" t="s">
        <v>8</v>
      </c>
      <c r="AE203" s="2" t="s">
        <v>8</v>
      </c>
      <c r="AF203" s="112">
        <v>38903</v>
      </c>
      <c r="AG203" s="112">
        <v>38903</v>
      </c>
      <c r="AH203" s="112">
        <v>38903</v>
      </c>
      <c r="AI203" s="112">
        <v>38903</v>
      </c>
      <c r="AJ203" s="112">
        <v>38903</v>
      </c>
      <c r="AK203" s="2" t="s">
        <v>8</v>
      </c>
      <c r="AL203" s="112">
        <v>38903</v>
      </c>
      <c r="AM203" s="112">
        <v>38903</v>
      </c>
    </row>
    <row r="204" spans="1:39">
      <c r="A204" s="2" t="s">
        <v>746</v>
      </c>
      <c r="B204" s="81" t="s">
        <v>231</v>
      </c>
      <c r="C204" s="59" t="s">
        <v>747</v>
      </c>
      <c r="D204" s="2" t="s">
        <v>748</v>
      </c>
      <c r="E204" s="2" t="s">
        <v>340</v>
      </c>
      <c r="F204" s="99" t="s">
        <v>749</v>
      </c>
      <c r="G204" s="97">
        <v>18</v>
      </c>
      <c r="H204" s="21">
        <v>144</v>
      </c>
      <c r="I204" s="96">
        <f t="shared" si="18"/>
        <v>55</v>
      </c>
      <c r="J204" s="13">
        <f t="shared" ref="J204:J251" si="19">YEAR(L204)</f>
        <v>2006</v>
      </c>
      <c r="K204" s="2" t="s">
        <v>4194</v>
      </c>
      <c r="L204" s="123">
        <v>38835.946527777778</v>
      </c>
      <c r="M204" s="123">
        <v>38835.969444444447</v>
      </c>
      <c r="N204" s="123">
        <v>38837.081944444442</v>
      </c>
      <c r="O204" s="123">
        <v>38837.102777777778</v>
      </c>
      <c r="P204" s="2" t="s">
        <v>4195</v>
      </c>
      <c r="Q204" s="239">
        <f t="shared" ref="Q204:Q263" si="20">N204 - M204</f>
        <v>1.1124999999956344</v>
      </c>
      <c r="R204" s="239">
        <f t="shared" ref="R204:R263" si="21">O204 - L204</f>
        <v>1.15625</v>
      </c>
      <c r="S204" s="21">
        <f t="shared" ref="S204:S267" si="22">((VALUE(Q204)) * 24) * 0.25</f>
        <v>6.6749999999738066</v>
      </c>
      <c r="T204" s="6">
        <v>106.6</v>
      </c>
      <c r="U204" s="6">
        <v>474.29</v>
      </c>
      <c r="V204" s="19"/>
      <c r="W204" s="240"/>
      <c r="X204" s="21"/>
      <c r="Y204" s="47" t="s">
        <v>3879</v>
      </c>
      <c r="AA204" s="112">
        <v>38903</v>
      </c>
      <c r="AB204" s="112">
        <v>38903</v>
      </c>
      <c r="AC204" s="112">
        <v>38903</v>
      </c>
      <c r="AD204" s="2" t="s">
        <v>8</v>
      </c>
      <c r="AE204" s="2" t="s">
        <v>8</v>
      </c>
      <c r="AF204" s="112">
        <v>38903</v>
      </c>
      <c r="AG204" s="112">
        <v>38903</v>
      </c>
      <c r="AH204" s="112">
        <v>38903</v>
      </c>
      <c r="AI204" s="112">
        <v>38903</v>
      </c>
      <c r="AJ204" s="112">
        <v>38903</v>
      </c>
      <c r="AK204" s="2" t="s">
        <v>8</v>
      </c>
      <c r="AL204" s="112">
        <v>38903</v>
      </c>
      <c r="AM204" s="112">
        <v>38903</v>
      </c>
    </row>
    <row r="205" spans="1:39">
      <c r="A205" s="2" t="s">
        <v>746</v>
      </c>
      <c r="B205" s="81" t="s">
        <v>231</v>
      </c>
      <c r="C205" s="59" t="s">
        <v>747</v>
      </c>
      <c r="D205" s="2" t="s">
        <v>748</v>
      </c>
      <c r="E205" s="2" t="s">
        <v>340</v>
      </c>
      <c r="F205" s="99" t="s">
        <v>749</v>
      </c>
      <c r="G205" s="97">
        <v>18</v>
      </c>
      <c r="H205" s="21">
        <v>144</v>
      </c>
      <c r="I205" s="96">
        <f t="shared" si="18"/>
        <v>55</v>
      </c>
      <c r="J205" s="13">
        <f t="shared" si="19"/>
        <v>2006</v>
      </c>
      <c r="K205" s="2" t="s">
        <v>4192</v>
      </c>
      <c r="L205" s="123">
        <v>38837.372916666667</v>
      </c>
      <c r="M205" s="123">
        <v>38837.387499999997</v>
      </c>
      <c r="N205" s="123">
        <v>38837.726388888892</v>
      </c>
      <c r="O205" s="123">
        <v>38837.753472222219</v>
      </c>
      <c r="P205" s="2" t="s">
        <v>4193</v>
      </c>
      <c r="Q205" s="239">
        <f t="shared" si="20"/>
        <v>0.33888888889487134</v>
      </c>
      <c r="R205" s="239">
        <f t="shared" si="21"/>
        <v>0.38055555555183673</v>
      </c>
      <c r="S205" s="21">
        <f t="shared" si="22"/>
        <v>2.0333333333692281</v>
      </c>
      <c r="T205" s="6">
        <v>168.7</v>
      </c>
      <c r="U205" s="6">
        <v>306.51</v>
      </c>
      <c r="V205" s="19"/>
      <c r="W205" s="240"/>
      <c r="X205" s="21"/>
      <c r="Y205" s="47" t="s">
        <v>3879</v>
      </c>
      <c r="AA205" s="112">
        <v>38903</v>
      </c>
      <c r="AB205" s="112">
        <v>38903</v>
      </c>
      <c r="AC205" s="112">
        <v>38903</v>
      </c>
      <c r="AD205" s="2" t="s">
        <v>8</v>
      </c>
      <c r="AE205" s="2" t="s">
        <v>8</v>
      </c>
      <c r="AF205" s="112">
        <v>38903</v>
      </c>
      <c r="AG205" s="112">
        <v>38903</v>
      </c>
      <c r="AH205" s="112">
        <v>38903</v>
      </c>
      <c r="AI205" s="112">
        <v>38903</v>
      </c>
      <c r="AJ205" s="112">
        <v>38903</v>
      </c>
      <c r="AK205" s="2" t="s">
        <v>8</v>
      </c>
      <c r="AL205" s="112">
        <v>38903</v>
      </c>
      <c r="AM205" s="112">
        <v>38903</v>
      </c>
    </row>
    <row r="206" spans="1:39">
      <c r="A206" s="2" t="s">
        <v>746</v>
      </c>
      <c r="B206" s="81" t="s">
        <v>231</v>
      </c>
      <c r="C206" s="59" t="s">
        <v>747</v>
      </c>
      <c r="D206" s="2" t="s">
        <v>748</v>
      </c>
      <c r="E206" s="2" t="s">
        <v>340</v>
      </c>
      <c r="F206" s="99" t="s">
        <v>749</v>
      </c>
      <c r="G206" s="97">
        <v>18</v>
      </c>
      <c r="H206" s="21">
        <v>144</v>
      </c>
      <c r="I206" s="96">
        <f t="shared" si="18"/>
        <v>55</v>
      </c>
      <c r="J206" s="13">
        <f t="shared" si="19"/>
        <v>2006</v>
      </c>
      <c r="K206" s="2" t="s">
        <v>4191</v>
      </c>
      <c r="L206" s="123">
        <v>38839.227777777778</v>
      </c>
      <c r="M206" s="123">
        <v>38839.243750000001</v>
      </c>
      <c r="N206" s="123">
        <v>38840.224999999999</v>
      </c>
      <c r="O206" s="123">
        <v>38840.25277777778</v>
      </c>
      <c r="P206" s="2" t="s">
        <v>4188</v>
      </c>
      <c r="Q206" s="239">
        <f t="shared" si="20"/>
        <v>0.98124999999708962</v>
      </c>
      <c r="R206" s="239">
        <f t="shared" si="21"/>
        <v>1.0250000000014552</v>
      </c>
      <c r="S206" s="21">
        <f t="shared" si="22"/>
        <v>5.8874999999825377</v>
      </c>
      <c r="T206" s="6">
        <v>294.5</v>
      </c>
      <c r="U206" s="6">
        <v>450.39</v>
      </c>
      <c r="V206" s="19"/>
      <c r="W206" s="240"/>
      <c r="X206" s="21"/>
      <c r="Y206" s="47" t="s">
        <v>4186</v>
      </c>
      <c r="AA206" s="112">
        <v>38903</v>
      </c>
      <c r="AB206" s="112">
        <v>38903</v>
      </c>
      <c r="AC206" s="112">
        <v>38903</v>
      </c>
      <c r="AD206" s="2" t="s">
        <v>8</v>
      </c>
      <c r="AE206" s="2" t="s">
        <v>8</v>
      </c>
      <c r="AF206" s="112">
        <v>38903</v>
      </c>
      <c r="AG206" s="112">
        <v>38903</v>
      </c>
      <c r="AH206" s="112">
        <v>38903</v>
      </c>
      <c r="AI206" s="112">
        <v>38903</v>
      </c>
      <c r="AJ206" s="112">
        <v>38903</v>
      </c>
      <c r="AK206" s="2" t="s">
        <v>8</v>
      </c>
      <c r="AL206" s="112">
        <v>38903</v>
      </c>
      <c r="AM206" s="112">
        <v>38903</v>
      </c>
    </row>
    <row r="207" spans="1:39">
      <c r="A207" s="2" t="s">
        <v>746</v>
      </c>
      <c r="B207" s="81" t="s">
        <v>231</v>
      </c>
      <c r="C207" s="59" t="s">
        <v>747</v>
      </c>
      <c r="D207" s="2" t="s">
        <v>748</v>
      </c>
      <c r="E207" s="2" t="s">
        <v>340</v>
      </c>
      <c r="F207" s="99" t="s">
        <v>749</v>
      </c>
      <c r="G207" s="97">
        <v>18</v>
      </c>
      <c r="H207" s="21">
        <v>144</v>
      </c>
      <c r="I207" s="96">
        <f t="shared" si="18"/>
        <v>55</v>
      </c>
      <c r="J207" s="13">
        <f t="shared" si="19"/>
        <v>2006</v>
      </c>
      <c r="K207" s="2" t="s">
        <v>4189</v>
      </c>
      <c r="L207" s="123">
        <v>38840.57916666667</v>
      </c>
      <c r="M207" s="123">
        <v>38840.627083333333</v>
      </c>
      <c r="N207" s="123">
        <v>38841.188194444447</v>
      </c>
      <c r="O207" s="123">
        <v>38841.234722222223</v>
      </c>
      <c r="P207" s="2" t="s">
        <v>4190</v>
      </c>
      <c r="Q207" s="239">
        <f t="shared" si="20"/>
        <v>0.56111111111385981</v>
      </c>
      <c r="R207" s="239">
        <f t="shared" si="21"/>
        <v>0.65555555555329192</v>
      </c>
      <c r="S207" s="21">
        <f t="shared" si="22"/>
        <v>3.3666666666831588</v>
      </c>
      <c r="T207" s="6">
        <v>1488.8</v>
      </c>
      <c r="U207" s="6">
        <v>1716.95</v>
      </c>
      <c r="V207" s="19"/>
      <c r="W207" s="240"/>
      <c r="X207" s="21"/>
      <c r="Y207" s="47" t="s">
        <v>3879</v>
      </c>
      <c r="AA207" s="112">
        <v>38903</v>
      </c>
      <c r="AB207" s="112">
        <v>38903</v>
      </c>
      <c r="AC207" s="112">
        <v>38903</v>
      </c>
      <c r="AD207" s="2" t="s">
        <v>8</v>
      </c>
      <c r="AE207" s="2" t="s">
        <v>8</v>
      </c>
      <c r="AF207" s="112">
        <v>38903</v>
      </c>
      <c r="AG207" s="112">
        <v>38903</v>
      </c>
      <c r="AH207" s="112">
        <v>38903</v>
      </c>
      <c r="AI207" s="112">
        <v>38903</v>
      </c>
      <c r="AJ207" s="112">
        <v>38903</v>
      </c>
      <c r="AK207" s="2" t="s">
        <v>8</v>
      </c>
      <c r="AL207" s="112">
        <v>38903</v>
      </c>
      <c r="AM207" s="112">
        <v>38903</v>
      </c>
    </row>
    <row r="208" spans="1:39">
      <c r="A208" s="2" t="s">
        <v>746</v>
      </c>
      <c r="B208" s="81" t="s">
        <v>231</v>
      </c>
      <c r="C208" s="59" t="s">
        <v>747</v>
      </c>
      <c r="D208" s="2" t="s">
        <v>748</v>
      </c>
      <c r="E208" s="2" t="s">
        <v>340</v>
      </c>
      <c r="F208" s="99" t="s">
        <v>749</v>
      </c>
      <c r="G208" s="97">
        <v>18</v>
      </c>
      <c r="H208" s="21">
        <v>144</v>
      </c>
      <c r="I208" s="96">
        <f t="shared" si="18"/>
        <v>55</v>
      </c>
      <c r="J208" s="13">
        <f t="shared" si="19"/>
        <v>2006</v>
      </c>
      <c r="K208" s="2" t="s">
        <v>4187</v>
      </c>
      <c r="L208" s="123">
        <v>38841.589583333334</v>
      </c>
      <c r="M208" s="123">
        <v>38841.611111111109</v>
      </c>
      <c r="N208" s="123">
        <v>38841.988194444442</v>
      </c>
      <c r="O208" s="123">
        <v>38842.024305555555</v>
      </c>
      <c r="P208" s="2" t="s">
        <v>4188</v>
      </c>
      <c r="Q208" s="239">
        <f t="shared" si="20"/>
        <v>0.37708333333284827</v>
      </c>
      <c r="R208" s="239">
        <f t="shared" si="21"/>
        <v>0.43472222222044365</v>
      </c>
      <c r="S208" s="21">
        <f t="shared" si="22"/>
        <v>2.2624999999970896</v>
      </c>
      <c r="T208" s="6">
        <v>362</v>
      </c>
      <c r="U208" s="6">
        <v>432.06</v>
      </c>
      <c r="V208" s="19"/>
      <c r="W208" s="240"/>
      <c r="X208" s="21"/>
      <c r="Y208" s="47" t="s">
        <v>3879</v>
      </c>
      <c r="AA208" s="112">
        <v>38903</v>
      </c>
      <c r="AB208" s="112">
        <v>38903</v>
      </c>
      <c r="AC208" s="112">
        <v>38903</v>
      </c>
      <c r="AD208" s="2" t="s">
        <v>8</v>
      </c>
      <c r="AE208" s="2" t="s">
        <v>8</v>
      </c>
      <c r="AF208" s="112">
        <v>38903</v>
      </c>
      <c r="AG208" s="112">
        <v>38903</v>
      </c>
      <c r="AH208" s="112">
        <v>38903</v>
      </c>
      <c r="AI208" s="112">
        <v>38903</v>
      </c>
      <c r="AJ208" s="112">
        <v>38903</v>
      </c>
      <c r="AK208" s="2" t="s">
        <v>8</v>
      </c>
      <c r="AL208" s="112">
        <v>38903</v>
      </c>
      <c r="AM208" s="112">
        <v>38903</v>
      </c>
    </row>
    <row r="209" spans="1:39">
      <c r="A209" s="2" t="s">
        <v>746</v>
      </c>
      <c r="B209" s="81" t="s">
        <v>231</v>
      </c>
      <c r="C209" s="59" t="s">
        <v>747</v>
      </c>
      <c r="D209" s="2" t="s">
        <v>748</v>
      </c>
      <c r="E209" s="2" t="s">
        <v>340</v>
      </c>
      <c r="F209" s="99" t="s">
        <v>749</v>
      </c>
      <c r="G209" s="97">
        <v>18</v>
      </c>
      <c r="H209" s="21">
        <v>144</v>
      </c>
      <c r="I209" s="96">
        <f t="shared" si="18"/>
        <v>55</v>
      </c>
      <c r="J209" s="13">
        <f t="shared" si="19"/>
        <v>2006</v>
      </c>
      <c r="K209" s="2" t="s">
        <v>4185</v>
      </c>
      <c r="L209" s="123">
        <v>38844.238888888889</v>
      </c>
      <c r="M209" s="123">
        <v>38844.270138888889</v>
      </c>
      <c r="N209" s="123">
        <v>38845.224305555559</v>
      </c>
      <c r="O209" s="123">
        <v>38845.248611111114</v>
      </c>
      <c r="P209" s="2" t="s">
        <v>4184</v>
      </c>
      <c r="Q209" s="239">
        <f t="shared" si="20"/>
        <v>0.95416666667006211</v>
      </c>
      <c r="R209" s="239">
        <f t="shared" si="21"/>
        <v>1.0097222222248092</v>
      </c>
      <c r="S209" s="21">
        <f t="shared" si="22"/>
        <v>5.7250000000203727</v>
      </c>
      <c r="T209" s="6">
        <v>345.1</v>
      </c>
      <c r="U209" s="6">
        <v>476.06</v>
      </c>
      <c r="V209" s="19"/>
      <c r="W209" s="240"/>
      <c r="X209" s="21"/>
      <c r="Y209" s="47" t="s">
        <v>4186</v>
      </c>
      <c r="AA209" s="112">
        <v>38903</v>
      </c>
      <c r="AB209" s="112">
        <v>38903</v>
      </c>
      <c r="AC209" s="112">
        <v>38903</v>
      </c>
      <c r="AD209" s="2" t="s">
        <v>8</v>
      </c>
      <c r="AE209" s="2" t="s">
        <v>8</v>
      </c>
      <c r="AF209" s="112">
        <v>38903</v>
      </c>
      <c r="AG209" s="112">
        <v>38903</v>
      </c>
      <c r="AH209" s="112">
        <v>38903</v>
      </c>
      <c r="AI209" s="112">
        <v>38903</v>
      </c>
      <c r="AJ209" s="112">
        <v>38903</v>
      </c>
      <c r="AK209" s="2" t="s">
        <v>8</v>
      </c>
      <c r="AL209" s="112">
        <v>38903</v>
      </c>
      <c r="AM209" s="112">
        <v>38903</v>
      </c>
    </row>
    <row r="210" spans="1:39">
      <c r="A210" s="2" t="s">
        <v>746</v>
      </c>
      <c r="B210" s="81" t="s">
        <v>231</v>
      </c>
      <c r="C210" s="59" t="s">
        <v>747</v>
      </c>
      <c r="D210" s="2" t="s">
        <v>748</v>
      </c>
      <c r="E210" s="2" t="s">
        <v>340</v>
      </c>
      <c r="F210" s="99" t="s">
        <v>749</v>
      </c>
      <c r="G210" s="97">
        <v>18</v>
      </c>
      <c r="H210" s="21">
        <v>144</v>
      </c>
      <c r="I210" s="96">
        <f t="shared" si="18"/>
        <v>55</v>
      </c>
      <c r="J210" s="13">
        <f t="shared" si="19"/>
        <v>2006</v>
      </c>
      <c r="K210" s="2" t="s">
        <v>4183</v>
      </c>
      <c r="L210" s="123">
        <v>38845.581250000003</v>
      </c>
      <c r="M210" s="123">
        <v>38845.599305555559</v>
      </c>
      <c r="N210" s="123">
        <v>38846.353472222225</v>
      </c>
      <c r="O210" s="123">
        <v>38846.380555555559</v>
      </c>
      <c r="P210" s="2" t="s">
        <v>4184</v>
      </c>
      <c r="Q210" s="239">
        <f t="shared" si="20"/>
        <v>0.75416666666569654</v>
      </c>
      <c r="R210" s="239">
        <f t="shared" si="21"/>
        <v>0.79930555555620231</v>
      </c>
      <c r="S210" s="21">
        <f t="shared" si="22"/>
        <v>4.5249999999941792</v>
      </c>
      <c r="T210" s="6">
        <v>343.5</v>
      </c>
      <c r="U210" s="6">
        <v>475.2</v>
      </c>
      <c r="V210" s="19">
        <f>SUM(Q195:Q210)</f>
        <v>9.2222222222117125</v>
      </c>
      <c r="W210" s="240">
        <f>(N210-M195)/24</f>
        <v>0.85277777777779795</v>
      </c>
      <c r="X210" s="21">
        <f>V210/W210</f>
        <v>10.814332247544423</v>
      </c>
      <c r="Y210" s="47" t="s">
        <v>3879</v>
      </c>
      <c r="AA210" s="112">
        <v>38903</v>
      </c>
      <c r="AB210" s="112">
        <v>38903</v>
      </c>
      <c r="AC210" s="112">
        <v>38903</v>
      </c>
      <c r="AD210" s="2" t="s">
        <v>8</v>
      </c>
      <c r="AE210" s="2" t="s">
        <v>8</v>
      </c>
      <c r="AF210" s="112">
        <v>38903</v>
      </c>
      <c r="AG210" s="112">
        <v>38903</v>
      </c>
      <c r="AH210" s="112">
        <v>38903</v>
      </c>
      <c r="AI210" s="112">
        <v>38903</v>
      </c>
      <c r="AJ210" s="112">
        <v>38903</v>
      </c>
      <c r="AK210" s="2" t="s">
        <v>8</v>
      </c>
      <c r="AL210" s="112">
        <v>38903</v>
      </c>
      <c r="AM210" s="112">
        <v>38903</v>
      </c>
    </row>
    <row r="211" spans="1:39">
      <c r="A211" s="2" t="s">
        <v>754</v>
      </c>
      <c r="B211" s="81" t="s">
        <v>231</v>
      </c>
      <c r="C211" s="59" t="s">
        <v>755</v>
      </c>
      <c r="D211" s="98" t="s">
        <v>626</v>
      </c>
      <c r="E211" s="2" t="s">
        <v>602</v>
      </c>
      <c r="F211" s="99" t="s">
        <v>756</v>
      </c>
      <c r="G211" s="97">
        <v>-3.75</v>
      </c>
      <c r="H211" s="21">
        <v>151</v>
      </c>
      <c r="I211" s="96">
        <f t="shared" si="18"/>
        <v>56</v>
      </c>
      <c r="J211" s="13">
        <f t="shared" si="19"/>
        <v>2006</v>
      </c>
      <c r="K211" s="2" t="s">
        <v>4181</v>
      </c>
      <c r="L211" s="123">
        <v>38920.502187500002</v>
      </c>
      <c r="M211" s="123">
        <v>38920.618020833332</v>
      </c>
      <c r="N211" s="123">
        <v>38921.317824074074</v>
      </c>
      <c r="O211" s="123">
        <v>38921.417916666665</v>
      </c>
      <c r="P211" s="125" t="s">
        <v>4166</v>
      </c>
      <c r="Q211" s="239">
        <f t="shared" si="20"/>
        <v>0.69980324074276723</v>
      </c>
      <c r="R211" s="239">
        <f t="shared" si="21"/>
        <v>0.91572916666336823</v>
      </c>
      <c r="S211" s="21">
        <f t="shared" si="22"/>
        <v>4.1988194444566034</v>
      </c>
      <c r="T211" s="6">
        <v>2432.5</v>
      </c>
      <c r="U211" s="6">
        <v>2495.6999999999998</v>
      </c>
      <c r="V211" s="19"/>
      <c r="W211" s="240"/>
      <c r="X211" s="21"/>
      <c r="Y211" s="47" t="s">
        <v>4182</v>
      </c>
      <c r="AA211" s="112">
        <v>39006</v>
      </c>
      <c r="AB211" s="112">
        <v>39006</v>
      </c>
      <c r="AC211" s="3" t="s">
        <v>4349</v>
      </c>
      <c r="AD211" s="2" t="s">
        <v>8</v>
      </c>
      <c r="AE211" s="2" t="s">
        <v>8</v>
      </c>
      <c r="AF211" s="112">
        <v>39006</v>
      </c>
      <c r="AG211" s="112">
        <v>39006</v>
      </c>
      <c r="AH211" s="112">
        <v>39006</v>
      </c>
      <c r="AI211" s="112">
        <v>39006</v>
      </c>
      <c r="AJ211" s="112">
        <v>39006</v>
      </c>
      <c r="AK211" s="2" t="s">
        <v>8</v>
      </c>
      <c r="AL211" s="112">
        <v>39006</v>
      </c>
      <c r="AM211" s="112">
        <v>39006</v>
      </c>
    </row>
    <row r="212" spans="1:39">
      <c r="A212" s="2" t="s">
        <v>754</v>
      </c>
      <c r="B212" s="81" t="s">
        <v>231</v>
      </c>
      <c r="C212" s="59" t="s">
        <v>755</v>
      </c>
      <c r="D212" s="98" t="s">
        <v>626</v>
      </c>
      <c r="E212" s="2" t="s">
        <v>602</v>
      </c>
      <c r="F212" s="99" t="s">
        <v>756</v>
      </c>
      <c r="G212" s="97">
        <v>-3.75</v>
      </c>
      <c r="H212" s="21">
        <v>151</v>
      </c>
      <c r="I212" s="96">
        <f t="shared" si="18"/>
        <v>56</v>
      </c>
      <c r="J212" s="13">
        <f t="shared" si="19"/>
        <v>2006</v>
      </c>
      <c r="K212" s="2" t="s">
        <v>4179</v>
      </c>
      <c r="L212" s="123">
        <v>38922.241446759261</v>
      </c>
      <c r="M212" s="123">
        <v>38922.346064814818</v>
      </c>
      <c r="N212" s="123">
        <v>38922.836400462962</v>
      </c>
      <c r="O212" s="123">
        <v>38922.951851851853</v>
      </c>
      <c r="P212" s="125" t="s">
        <v>4166</v>
      </c>
      <c r="Q212" s="239">
        <f t="shared" si="20"/>
        <v>0.49033564814453712</v>
      </c>
      <c r="R212" s="239">
        <f t="shared" si="21"/>
        <v>0.71040509259182727</v>
      </c>
      <c r="S212" s="21">
        <f t="shared" si="22"/>
        <v>2.9420138888672227</v>
      </c>
      <c r="T212" s="6">
        <v>2405.5</v>
      </c>
      <c r="U212" s="6">
        <v>2495.1</v>
      </c>
      <c r="V212" s="19"/>
      <c r="W212" s="240"/>
      <c r="X212" s="21"/>
      <c r="Y212" s="47" t="s">
        <v>4180</v>
      </c>
      <c r="AA212" s="112">
        <v>39006</v>
      </c>
      <c r="AB212" s="112">
        <v>39006</v>
      </c>
      <c r="AC212" s="3" t="s">
        <v>4349</v>
      </c>
      <c r="AD212" s="2" t="s">
        <v>8</v>
      </c>
      <c r="AE212" s="2" t="s">
        <v>8</v>
      </c>
      <c r="AF212" s="112">
        <v>39006</v>
      </c>
      <c r="AG212" s="112">
        <v>39006</v>
      </c>
      <c r="AH212" s="112">
        <v>39006</v>
      </c>
      <c r="AI212" s="112">
        <v>39006</v>
      </c>
      <c r="AJ212" s="112">
        <v>39006</v>
      </c>
      <c r="AK212" s="2" t="s">
        <v>8</v>
      </c>
      <c r="AL212" s="112">
        <v>39006</v>
      </c>
      <c r="AM212" s="112">
        <v>39006</v>
      </c>
    </row>
    <row r="213" spans="1:39">
      <c r="A213" s="2" t="s">
        <v>754</v>
      </c>
      <c r="B213" s="81" t="s">
        <v>231</v>
      </c>
      <c r="C213" s="59" t="s">
        <v>755</v>
      </c>
      <c r="D213" s="98" t="s">
        <v>626</v>
      </c>
      <c r="E213" s="2" t="s">
        <v>602</v>
      </c>
      <c r="F213" s="99" t="s">
        <v>756</v>
      </c>
      <c r="G213" s="97">
        <v>-3.75</v>
      </c>
      <c r="H213" s="21">
        <v>151</v>
      </c>
      <c r="I213" s="96">
        <f t="shared" si="18"/>
        <v>56</v>
      </c>
      <c r="J213" s="13">
        <f t="shared" si="19"/>
        <v>2006</v>
      </c>
      <c r="K213" s="2" t="s">
        <v>4177</v>
      </c>
      <c r="L213" s="123">
        <v>38923.277048611111</v>
      </c>
      <c r="M213" s="123">
        <v>38923.375254629631</v>
      </c>
      <c r="N213" s="123">
        <v>38923.916585648149</v>
      </c>
      <c r="O213" s="123">
        <v>38924.002384259256</v>
      </c>
      <c r="P213" s="125" t="s">
        <v>4166</v>
      </c>
      <c r="Q213" s="239">
        <f t="shared" si="20"/>
        <v>0.54133101851766696</v>
      </c>
      <c r="R213" s="239">
        <f t="shared" si="21"/>
        <v>0.72533564814511919</v>
      </c>
      <c r="S213" s="21">
        <f t="shared" si="22"/>
        <v>3.2479861111060018</v>
      </c>
      <c r="T213" s="6">
        <v>2000.9</v>
      </c>
      <c r="U213" s="6">
        <v>2492.6</v>
      </c>
      <c r="V213" s="19"/>
      <c r="W213" s="240"/>
      <c r="X213" s="21"/>
      <c r="Y213" s="47" t="s">
        <v>4178</v>
      </c>
      <c r="AA213" s="112">
        <v>39006</v>
      </c>
      <c r="AB213" s="112">
        <v>39006</v>
      </c>
      <c r="AC213" s="3" t="s">
        <v>4349</v>
      </c>
      <c r="AD213" s="2" t="s">
        <v>8</v>
      </c>
      <c r="AE213" s="2" t="s">
        <v>8</v>
      </c>
      <c r="AF213" s="112">
        <v>39006</v>
      </c>
      <c r="AG213" s="112">
        <v>39006</v>
      </c>
      <c r="AH213" s="112">
        <v>39006</v>
      </c>
      <c r="AI213" s="112">
        <v>39006</v>
      </c>
      <c r="AJ213" s="112">
        <v>39006</v>
      </c>
      <c r="AK213" s="2" t="s">
        <v>8</v>
      </c>
      <c r="AL213" s="112">
        <v>39006</v>
      </c>
      <c r="AM213" s="112">
        <v>39006</v>
      </c>
    </row>
    <row r="214" spans="1:39">
      <c r="A214" s="2" t="s">
        <v>754</v>
      </c>
      <c r="B214" s="81" t="s">
        <v>231</v>
      </c>
      <c r="C214" s="59" t="s">
        <v>755</v>
      </c>
      <c r="D214" s="98" t="s">
        <v>626</v>
      </c>
      <c r="E214" s="2" t="s">
        <v>602</v>
      </c>
      <c r="F214" s="99" t="s">
        <v>756</v>
      </c>
      <c r="G214" s="97">
        <v>-3.75</v>
      </c>
      <c r="H214" s="21">
        <v>151</v>
      </c>
      <c r="I214" s="96">
        <f t="shared" si="18"/>
        <v>56</v>
      </c>
      <c r="J214" s="13">
        <f t="shared" si="19"/>
        <v>2006</v>
      </c>
      <c r="K214" s="2" t="s">
        <v>4176</v>
      </c>
      <c r="L214" s="123">
        <v>38924.388483796298</v>
      </c>
      <c r="M214" s="123">
        <v>38924.455370370371</v>
      </c>
      <c r="N214" s="123">
        <v>38925.039861111109</v>
      </c>
      <c r="O214" s="123">
        <v>38925.10292824074</v>
      </c>
      <c r="P214" s="125" t="s">
        <v>4166</v>
      </c>
      <c r="Q214" s="239">
        <f t="shared" si="20"/>
        <v>0.5844907407372375</v>
      </c>
      <c r="R214" s="239">
        <f t="shared" si="21"/>
        <v>0.71444444444205146</v>
      </c>
      <c r="S214" s="21">
        <f t="shared" si="22"/>
        <v>3.506944444423425</v>
      </c>
      <c r="T214" s="6">
        <v>2398.5</v>
      </c>
      <c r="U214" s="6">
        <v>2504.9</v>
      </c>
      <c r="V214" s="19"/>
      <c r="W214" s="240"/>
      <c r="X214" s="21"/>
      <c r="Y214" s="47" t="s">
        <v>4173</v>
      </c>
      <c r="AA214" s="112">
        <v>39006</v>
      </c>
      <c r="AB214" s="112">
        <v>39006</v>
      </c>
      <c r="AC214" s="3" t="s">
        <v>4349</v>
      </c>
      <c r="AD214" s="2" t="s">
        <v>8</v>
      </c>
      <c r="AE214" s="2" t="s">
        <v>8</v>
      </c>
      <c r="AF214" s="112">
        <v>39006</v>
      </c>
      <c r="AG214" s="112">
        <v>39006</v>
      </c>
      <c r="AH214" s="112">
        <v>39006</v>
      </c>
      <c r="AI214" s="112">
        <v>39006</v>
      </c>
      <c r="AJ214" s="112">
        <v>39006</v>
      </c>
      <c r="AK214" s="2" t="s">
        <v>8</v>
      </c>
      <c r="AL214" s="112">
        <v>39006</v>
      </c>
      <c r="AM214" s="112">
        <v>39006</v>
      </c>
    </row>
    <row r="215" spans="1:39">
      <c r="A215" s="2" t="s">
        <v>754</v>
      </c>
      <c r="B215" s="81" t="s">
        <v>231</v>
      </c>
      <c r="C215" s="59" t="s">
        <v>755</v>
      </c>
      <c r="D215" s="98" t="s">
        <v>626</v>
      </c>
      <c r="E215" s="2" t="s">
        <v>602</v>
      </c>
      <c r="F215" s="99" t="s">
        <v>756</v>
      </c>
      <c r="G215" s="97">
        <v>-3.75</v>
      </c>
      <c r="H215" s="21">
        <v>151</v>
      </c>
      <c r="I215" s="96">
        <f t="shared" si="18"/>
        <v>56</v>
      </c>
      <c r="J215" s="13">
        <f t="shared" si="19"/>
        <v>2006</v>
      </c>
      <c r="K215" s="2" t="s">
        <v>4174</v>
      </c>
      <c r="L215" s="123">
        <v>38925.412499999999</v>
      </c>
      <c r="M215" s="123">
        <v>38925.522916666669</v>
      </c>
      <c r="N215" s="123">
        <v>38925.964583333334</v>
      </c>
      <c r="O215" s="123">
        <v>38926.018750000003</v>
      </c>
      <c r="P215" s="125" t="s">
        <v>4175</v>
      </c>
      <c r="Q215" s="239">
        <f t="shared" si="20"/>
        <v>0.44166666666569654</v>
      </c>
      <c r="R215" s="239">
        <f t="shared" si="21"/>
        <v>0.60625000000436557</v>
      </c>
      <c r="S215" s="21">
        <f t="shared" si="22"/>
        <v>2.6499999999941792</v>
      </c>
      <c r="T215" s="6">
        <v>2535.1999999999998</v>
      </c>
      <c r="U215" s="6">
        <v>2589.3000000000002</v>
      </c>
      <c r="V215" s="19"/>
      <c r="W215" s="240"/>
      <c r="X215" s="21"/>
      <c r="Y215" s="47" t="s">
        <v>4170</v>
      </c>
      <c r="AA215" s="112">
        <v>39006</v>
      </c>
      <c r="AB215" s="112">
        <v>39006</v>
      </c>
      <c r="AC215" s="3" t="s">
        <v>4349</v>
      </c>
      <c r="AD215" s="2" t="s">
        <v>8</v>
      </c>
      <c r="AE215" s="2" t="s">
        <v>8</v>
      </c>
      <c r="AF215" s="112">
        <v>39006</v>
      </c>
      <c r="AG215" s="112">
        <v>39006</v>
      </c>
      <c r="AH215" s="112">
        <v>39006</v>
      </c>
      <c r="AI215" s="112">
        <v>39006</v>
      </c>
      <c r="AJ215" s="112">
        <v>39006</v>
      </c>
      <c r="AK215" s="2" t="s">
        <v>8</v>
      </c>
      <c r="AL215" s="112">
        <v>39006</v>
      </c>
      <c r="AM215" s="112">
        <v>39006</v>
      </c>
    </row>
    <row r="216" spans="1:39">
      <c r="A216" s="2" t="s">
        <v>754</v>
      </c>
      <c r="B216" s="81" t="s">
        <v>231</v>
      </c>
      <c r="C216" s="59" t="s">
        <v>755</v>
      </c>
      <c r="D216" s="98" t="s">
        <v>626</v>
      </c>
      <c r="E216" s="2" t="s">
        <v>602</v>
      </c>
      <c r="F216" s="99" t="s">
        <v>756</v>
      </c>
      <c r="G216" s="97">
        <v>-3.75</v>
      </c>
      <c r="H216" s="21">
        <v>151</v>
      </c>
      <c r="I216" s="96">
        <f t="shared" si="18"/>
        <v>56</v>
      </c>
      <c r="J216" s="13">
        <f t="shared" si="19"/>
        <v>2006</v>
      </c>
      <c r="K216" s="2" t="s">
        <v>4171</v>
      </c>
      <c r="L216" s="123">
        <v>38926.41846064815</v>
      </c>
      <c r="M216" s="123">
        <v>38926.48605324074</v>
      </c>
      <c r="N216" s="123">
        <v>38926.922384259262</v>
      </c>
      <c r="O216" s="123">
        <v>38926.980821759258</v>
      </c>
      <c r="P216" s="125" t="s">
        <v>4172</v>
      </c>
      <c r="Q216" s="239">
        <f t="shared" si="20"/>
        <v>0.4363310185217415</v>
      </c>
      <c r="R216" s="239">
        <f t="shared" si="21"/>
        <v>0.562361111107748</v>
      </c>
      <c r="S216" s="21">
        <f t="shared" si="22"/>
        <v>2.617986111130449</v>
      </c>
      <c r="T216" s="6">
        <v>2491.1</v>
      </c>
      <c r="U216" s="6">
        <v>2590.1999999999998</v>
      </c>
      <c r="V216" s="19"/>
      <c r="W216" s="240"/>
      <c r="X216" s="21"/>
      <c r="Y216" s="47" t="s">
        <v>4173</v>
      </c>
      <c r="AA216" s="112">
        <v>39006</v>
      </c>
      <c r="AB216" s="112">
        <v>39006</v>
      </c>
      <c r="AC216" s="3" t="s">
        <v>4349</v>
      </c>
      <c r="AD216" s="2" t="s">
        <v>8</v>
      </c>
      <c r="AE216" s="2" t="s">
        <v>8</v>
      </c>
      <c r="AF216" s="112">
        <v>39006</v>
      </c>
      <c r="AG216" s="112">
        <v>39006</v>
      </c>
      <c r="AH216" s="112">
        <v>39006</v>
      </c>
      <c r="AI216" s="112">
        <v>39006</v>
      </c>
      <c r="AJ216" s="112">
        <v>39006</v>
      </c>
      <c r="AK216" s="2" t="s">
        <v>8</v>
      </c>
      <c r="AL216" s="112">
        <v>39006</v>
      </c>
      <c r="AM216" s="112">
        <v>39006</v>
      </c>
    </row>
    <row r="217" spans="1:39">
      <c r="A217" s="2" t="s">
        <v>754</v>
      </c>
      <c r="B217" s="81" t="s">
        <v>231</v>
      </c>
      <c r="C217" s="59" t="s">
        <v>755</v>
      </c>
      <c r="D217" s="98" t="s">
        <v>626</v>
      </c>
      <c r="E217" s="2" t="s">
        <v>602</v>
      </c>
      <c r="F217" s="99" t="s">
        <v>756</v>
      </c>
      <c r="G217" s="97">
        <v>-3.75</v>
      </c>
      <c r="H217" s="21">
        <v>151</v>
      </c>
      <c r="I217" s="96">
        <f t="shared" si="18"/>
        <v>56</v>
      </c>
      <c r="J217" s="13">
        <f t="shared" si="19"/>
        <v>2006</v>
      </c>
      <c r="K217" s="38" t="s">
        <v>4168</v>
      </c>
      <c r="L217" s="123">
        <v>38927.347800925927</v>
      </c>
      <c r="M217" s="123">
        <v>38927.421782407408</v>
      </c>
      <c r="N217" s="123">
        <v>38927.996192129627</v>
      </c>
      <c r="O217" s="123">
        <v>38928.053159722222</v>
      </c>
      <c r="P217" s="38" t="s">
        <v>4169</v>
      </c>
      <c r="Q217" s="239">
        <f t="shared" si="20"/>
        <v>0.57440972221957054</v>
      </c>
      <c r="R217" s="239">
        <f t="shared" si="21"/>
        <v>0.70535879629460396</v>
      </c>
      <c r="S217" s="21">
        <f t="shared" si="22"/>
        <v>3.4464583333174232</v>
      </c>
      <c r="T217" s="6">
        <v>2556.1999999999998</v>
      </c>
      <c r="U217" s="6">
        <v>2674.4</v>
      </c>
      <c r="V217" s="19"/>
      <c r="W217" s="240"/>
      <c r="X217" s="21"/>
      <c r="Y217" s="47" t="s">
        <v>4170</v>
      </c>
      <c r="AA217" s="112">
        <v>39006</v>
      </c>
      <c r="AB217" s="112">
        <v>39006</v>
      </c>
      <c r="AC217" s="3" t="s">
        <v>4349</v>
      </c>
      <c r="AD217" s="2" t="s">
        <v>8</v>
      </c>
      <c r="AE217" s="2" t="s">
        <v>8</v>
      </c>
      <c r="AF217" s="112">
        <v>39006</v>
      </c>
      <c r="AG217" s="112">
        <v>39006</v>
      </c>
      <c r="AH217" s="112">
        <v>39006</v>
      </c>
      <c r="AI217" s="112">
        <v>39006</v>
      </c>
      <c r="AJ217" s="112">
        <v>39006</v>
      </c>
      <c r="AK217" s="2" t="s">
        <v>8</v>
      </c>
      <c r="AL217" s="112">
        <v>39006</v>
      </c>
      <c r="AM217" s="112">
        <v>39006</v>
      </c>
    </row>
    <row r="218" spans="1:39">
      <c r="A218" s="2" t="s">
        <v>754</v>
      </c>
      <c r="B218" s="81" t="s">
        <v>231</v>
      </c>
      <c r="C218" s="59" t="s">
        <v>755</v>
      </c>
      <c r="D218" s="98" t="s">
        <v>626</v>
      </c>
      <c r="E218" s="2" t="s">
        <v>602</v>
      </c>
      <c r="F218" s="99" t="s">
        <v>756</v>
      </c>
      <c r="G218" s="97">
        <v>-3.75</v>
      </c>
      <c r="H218" s="21">
        <v>151</v>
      </c>
      <c r="I218" s="96">
        <f t="shared" si="18"/>
        <v>56</v>
      </c>
      <c r="J218" s="13">
        <f t="shared" si="19"/>
        <v>2006</v>
      </c>
      <c r="K218" s="38" t="s">
        <v>4165</v>
      </c>
      <c r="L218" s="123">
        <v>38928.513009259259</v>
      </c>
      <c r="M218" s="123">
        <v>38928.582453703704</v>
      </c>
      <c r="N218" s="123">
        <v>38928.984722222223</v>
      </c>
      <c r="O218" s="123">
        <v>38929.061527777776</v>
      </c>
      <c r="P218" s="126" t="s">
        <v>4166</v>
      </c>
      <c r="Q218" s="239">
        <f t="shared" si="20"/>
        <v>0.40226851851912215</v>
      </c>
      <c r="R218" s="239">
        <f t="shared" si="21"/>
        <v>0.54851851851708489</v>
      </c>
      <c r="S218" s="21">
        <f t="shared" si="22"/>
        <v>2.4136111111147329</v>
      </c>
      <c r="T218" s="6">
        <v>2428.8000000000002</v>
      </c>
      <c r="U218" s="6">
        <v>2497.4</v>
      </c>
      <c r="V218" s="19"/>
      <c r="W218" s="240"/>
      <c r="X218" s="21"/>
      <c r="Y218" s="47" t="s">
        <v>4167</v>
      </c>
      <c r="AA218" s="112">
        <v>39006</v>
      </c>
      <c r="AB218" s="112">
        <v>39006</v>
      </c>
      <c r="AC218" s="3" t="s">
        <v>4349</v>
      </c>
      <c r="AD218" s="2" t="s">
        <v>8</v>
      </c>
      <c r="AE218" s="2" t="s">
        <v>8</v>
      </c>
      <c r="AF218" s="112">
        <v>39006</v>
      </c>
      <c r="AG218" s="112">
        <v>39006</v>
      </c>
      <c r="AH218" s="112">
        <v>39006</v>
      </c>
      <c r="AI218" s="112">
        <v>39006</v>
      </c>
      <c r="AJ218" s="112">
        <v>39006</v>
      </c>
      <c r="AK218" s="2" t="s">
        <v>8</v>
      </c>
      <c r="AL218" s="112">
        <v>39006</v>
      </c>
      <c r="AM218" s="112">
        <v>39006</v>
      </c>
    </row>
    <row r="219" spans="1:39">
      <c r="A219" s="2" t="s">
        <v>754</v>
      </c>
      <c r="B219" s="81" t="s">
        <v>231</v>
      </c>
      <c r="C219" s="59" t="s">
        <v>755</v>
      </c>
      <c r="D219" s="98" t="s">
        <v>626</v>
      </c>
      <c r="E219" s="2" t="s">
        <v>602</v>
      </c>
      <c r="F219" s="99" t="s">
        <v>756</v>
      </c>
      <c r="G219" s="97">
        <v>-3.75</v>
      </c>
      <c r="H219" s="21">
        <v>151</v>
      </c>
      <c r="I219" s="96">
        <f t="shared" si="18"/>
        <v>56</v>
      </c>
      <c r="J219" s="13">
        <f t="shared" si="19"/>
        <v>2006</v>
      </c>
      <c r="K219" s="38" t="s">
        <v>4164</v>
      </c>
      <c r="L219" s="123">
        <v>38931.39334490741</v>
      </c>
      <c r="M219" s="123">
        <v>38931.449571759258</v>
      </c>
      <c r="N219" s="123">
        <v>38931.996527777781</v>
      </c>
      <c r="O219" s="123">
        <v>38932.044293981482</v>
      </c>
      <c r="P219" s="38" t="s">
        <v>4144</v>
      </c>
      <c r="Q219" s="239">
        <f t="shared" si="20"/>
        <v>0.54695601852290565</v>
      </c>
      <c r="R219" s="239">
        <f t="shared" si="21"/>
        <v>0.650949074071832</v>
      </c>
      <c r="S219" s="21">
        <f t="shared" si="22"/>
        <v>3.2817361111374339</v>
      </c>
      <c r="T219" s="6">
        <v>1659.2</v>
      </c>
      <c r="U219" s="6">
        <v>1709.1</v>
      </c>
      <c r="V219" s="19"/>
      <c r="W219" s="240"/>
      <c r="X219" s="21"/>
      <c r="Y219" s="47" t="s">
        <v>4156</v>
      </c>
      <c r="AA219" s="112">
        <v>39006</v>
      </c>
      <c r="AB219" s="112">
        <v>39006</v>
      </c>
      <c r="AC219" s="3" t="s">
        <v>4349</v>
      </c>
      <c r="AD219" s="2" t="s">
        <v>8</v>
      </c>
      <c r="AE219" s="2" t="s">
        <v>8</v>
      </c>
      <c r="AF219" s="112">
        <v>39006</v>
      </c>
      <c r="AG219" s="112">
        <v>39006</v>
      </c>
      <c r="AH219" s="112">
        <v>39006</v>
      </c>
      <c r="AI219" s="112">
        <v>39006</v>
      </c>
      <c r="AJ219" s="112">
        <v>39006</v>
      </c>
      <c r="AK219" s="2" t="s">
        <v>8</v>
      </c>
      <c r="AL219" s="112">
        <v>39006</v>
      </c>
      <c r="AM219" s="112">
        <v>39006</v>
      </c>
    </row>
    <row r="220" spans="1:39">
      <c r="A220" s="2" t="s">
        <v>754</v>
      </c>
      <c r="B220" s="81" t="s">
        <v>231</v>
      </c>
      <c r="C220" s="59" t="s">
        <v>755</v>
      </c>
      <c r="D220" s="98" t="s">
        <v>626</v>
      </c>
      <c r="E220" s="2" t="s">
        <v>602</v>
      </c>
      <c r="F220" s="99" t="s">
        <v>756</v>
      </c>
      <c r="G220" s="97">
        <v>-3.75</v>
      </c>
      <c r="H220" s="21">
        <v>151</v>
      </c>
      <c r="I220" s="96">
        <f t="shared" si="18"/>
        <v>56</v>
      </c>
      <c r="J220" s="13">
        <f t="shared" si="19"/>
        <v>2006</v>
      </c>
      <c r="K220" s="38" t="s">
        <v>4163</v>
      </c>
      <c r="L220" s="123">
        <v>38932.399305555555</v>
      </c>
      <c r="M220" s="123">
        <v>38932.45208333333</v>
      </c>
      <c r="N220" s="123">
        <v>38932.992361111108</v>
      </c>
      <c r="O220" s="123">
        <v>38933.047222222223</v>
      </c>
      <c r="P220" s="38" t="s">
        <v>4144</v>
      </c>
      <c r="Q220" s="239">
        <f t="shared" si="20"/>
        <v>0.54027777777810115</v>
      </c>
      <c r="R220" s="239">
        <f t="shared" si="21"/>
        <v>0.64791666666860692</v>
      </c>
      <c r="S220" s="21">
        <f t="shared" si="22"/>
        <v>3.2416666666686069</v>
      </c>
      <c r="T220" s="6">
        <v>1657.4</v>
      </c>
      <c r="U220" s="6">
        <v>1699.1</v>
      </c>
      <c r="V220" s="19"/>
      <c r="W220" s="240"/>
      <c r="X220" s="21"/>
      <c r="Y220" s="47" t="s">
        <v>4139</v>
      </c>
      <c r="AA220" s="112">
        <v>39006</v>
      </c>
      <c r="AB220" s="112">
        <v>39006</v>
      </c>
      <c r="AC220" s="3" t="s">
        <v>4349</v>
      </c>
      <c r="AD220" s="2" t="s">
        <v>8</v>
      </c>
      <c r="AE220" s="2" t="s">
        <v>8</v>
      </c>
      <c r="AF220" s="112">
        <v>39006</v>
      </c>
      <c r="AG220" s="112">
        <v>39006</v>
      </c>
      <c r="AH220" s="112">
        <v>39006</v>
      </c>
      <c r="AI220" s="112">
        <v>39006</v>
      </c>
      <c r="AJ220" s="112">
        <v>39006</v>
      </c>
      <c r="AK220" s="2" t="s">
        <v>8</v>
      </c>
      <c r="AL220" s="112">
        <v>39006</v>
      </c>
      <c r="AM220" s="112">
        <v>39006</v>
      </c>
    </row>
    <row r="221" spans="1:39">
      <c r="A221" s="2" t="s">
        <v>754</v>
      </c>
      <c r="B221" s="81" t="s">
        <v>231</v>
      </c>
      <c r="C221" s="59" t="s">
        <v>755</v>
      </c>
      <c r="D221" s="98" t="s">
        <v>626</v>
      </c>
      <c r="E221" s="2" t="s">
        <v>602</v>
      </c>
      <c r="F221" s="99" t="s">
        <v>756</v>
      </c>
      <c r="G221" s="97">
        <v>-3.75</v>
      </c>
      <c r="H221" s="21">
        <v>151</v>
      </c>
      <c r="I221" s="96">
        <f t="shared" si="18"/>
        <v>56</v>
      </c>
      <c r="J221" s="13">
        <f t="shared" si="19"/>
        <v>2006</v>
      </c>
      <c r="K221" s="38" t="s">
        <v>4162</v>
      </c>
      <c r="L221" s="123">
        <v>38933.375694444447</v>
      </c>
      <c r="M221" s="123">
        <v>38933.432638888888</v>
      </c>
      <c r="N221" s="123">
        <v>38933.995833333334</v>
      </c>
      <c r="O221" s="123">
        <v>38934.049305555556</v>
      </c>
      <c r="P221" s="38" t="s">
        <v>4144</v>
      </c>
      <c r="Q221" s="239">
        <f t="shared" si="20"/>
        <v>0.56319444444670808</v>
      </c>
      <c r="R221" s="239">
        <f t="shared" si="21"/>
        <v>0.67361111110949423</v>
      </c>
      <c r="S221" s="21">
        <f t="shared" si="22"/>
        <v>3.3791666666802485</v>
      </c>
      <c r="T221" s="6">
        <v>1627.5</v>
      </c>
      <c r="U221" s="6">
        <v>1717.4</v>
      </c>
      <c r="V221" s="19"/>
      <c r="W221" s="240"/>
      <c r="X221" s="21"/>
      <c r="Y221" s="47" t="s">
        <v>4139</v>
      </c>
      <c r="AA221" s="112">
        <v>39006</v>
      </c>
      <c r="AB221" s="112">
        <v>39006</v>
      </c>
      <c r="AC221" s="3" t="s">
        <v>4349</v>
      </c>
      <c r="AD221" s="2" t="s">
        <v>8</v>
      </c>
      <c r="AE221" s="2" t="s">
        <v>8</v>
      </c>
      <c r="AF221" s="112">
        <v>39006</v>
      </c>
      <c r="AG221" s="112">
        <v>39006</v>
      </c>
      <c r="AH221" s="112">
        <v>39006</v>
      </c>
      <c r="AI221" s="112">
        <v>39006</v>
      </c>
      <c r="AJ221" s="112">
        <v>39006</v>
      </c>
      <c r="AK221" s="2" t="s">
        <v>8</v>
      </c>
      <c r="AL221" s="112">
        <v>39006</v>
      </c>
      <c r="AM221" s="112">
        <v>39006</v>
      </c>
    </row>
    <row r="222" spans="1:39">
      <c r="A222" s="2" t="s">
        <v>754</v>
      </c>
      <c r="B222" s="81" t="s">
        <v>231</v>
      </c>
      <c r="C222" s="59" t="s">
        <v>755</v>
      </c>
      <c r="D222" s="98" t="s">
        <v>626</v>
      </c>
      <c r="E222" s="2" t="s">
        <v>602</v>
      </c>
      <c r="F222" s="99" t="s">
        <v>756</v>
      </c>
      <c r="G222" s="97">
        <v>-3.75</v>
      </c>
      <c r="H222" s="21">
        <v>151</v>
      </c>
      <c r="I222" s="96">
        <f t="shared" si="18"/>
        <v>56</v>
      </c>
      <c r="J222" s="13">
        <f t="shared" si="19"/>
        <v>2006</v>
      </c>
      <c r="K222" s="38" t="s">
        <v>4160</v>
      </c>
      <c r="L222" s="123">
        <v>38934.337500000001</v>
      </c>
      <c r="M222" s="123">
        <v>38934.390972222223</v>
      </c>
      <c r="N222" s="123">
        <v>38934.996527777781</v>
      </c>
      <c r="O222" s="123">
        <v>38935.04583333333</v>
      </c>
      <c r="P222" s="38" t="s">
        <v>4144</v>
      </c>
      <c r="Q222" s="239">
        <f t="shared" si="20"/>
        <v>0.6055555555576575</v>
      </c>
      <c r="R222" s="239">
        <f t="shared" si="21"/>
        <v>0.70833333332848269</v>
      </c>
      <c r="S222" s="21">
        <f t="shared" si="22"/>
        <v>3.633333333345945</v>
      </c>
      <c r="T222" s="6">
        <v>1623.9</v>
      </c>
      <c r="U222" s="6">
        <v>1665.9</v>
      </c>
      <c r="V222" s="19"/>
      <c r="W222" s="240"/>
      <c r="X222" s="21"/>
      <c r="Y222" s="47" t="s">
        <v>4161</v>
      </c>
      <c r="AA222" s="112">
        <v>39006</v>
      </c>
      <c r="AB222" s="112">
        <v>39006</v>
      </c>
      <c r="AC222" s="3" t="s">
        <v>4349</v>
      </c>
      <c r="AD222" s="2" t="s">
        <v>8</v>
      </c>
      <c r="AE222" s="2" t="s">
        <v>8</v>
      </c>
      <c r="AF222" s="112">
        <v>39006</v>
      </c>
      <c r="AG222" s="112">
        <v>39006</v>
      </c>
      <c r="AH222" s="112">
        <v>39006</v>
      </c>
      <c r="AI222" s="112">
        <v>39006</v>
      </c>
      <c r="AJ222" s="112">
        <v>39006</v>
      </c>
      <c r="AK222" s="2" t="s">
        <v>8</v>
      </c>
      <c r="AL222" s="112">
        <v>39006</v>
      </c>
      <c r="AM222" s="112">
        <v>39006</v>
      </c>
    </row>
    <row r="223" spans="1:39">
      <c r="A223" s="2" t="s">
        <v>754</v>
      </c>
      <c r="B223" s="81" t="s">
        <v>231</v>
      </c>
      <c r="C223" s="59" t="s">
        <v>755</v>
      </c>
      <c r="D223" s="98" t="s">
        <v>626</v>
      </c>
      <c r="E223" s="2" t="s">
        <v>602</v>
      </c>
      <c r="F223" s="99" t="s">
        <v>756</v>
      </c>
      <c r="G223" s="97">
        <v>-3.75</v>
      </c>
      <c r="H223" s="21">
        <v>151</v>
      </c>
      <c r="I223" s="96">
        <f t="shared" si="18"/>
        <v>56</v>
      </c>
      <c r="J223" s="13">
        <f t="shared" si="19"/>
        <v>2006</v>
      </c>
      <c r="K223" s="38" t="s">
        <v>4159</v>
      </c>
      <c r="L223" s="123">
        <v>38935.338194444441</v>
      </c>
      <c r="M223" s="123">
        <v>38935.386111111111</v>
      </c>
      <c r="N223" s="123">
        <v>38935.989583333336</v>
      </c>
      <c r="O223" s="123">
        <v>38936.04583333333</v>
      </c>
      <c r="P223" s="126" t="s">
        <v>4144</v>
      </c>
      <c r="Q223" s="239">
        <f t="shared" si="20"/>
        <v>0.60347222222480923</v>
      </c>
      <c r="R223" s="239">
        <f t="shared" si="21"/>
        <v>0.70763888888905058</v>
      </c>
      <c r="S223" s="21">
        <f t="shared" si="22"/>
        <v>3.6208333333488554</v>
      </c>
      <c r="T223" s="6">
        <v>1619.3</v>
      </c>
      <c r="U223" s="6">
        <v>1723.1</v>
      </c>
      <c r="V223" s="19"/>
      <c r="W223" s="240"/>
      <c r="X223" s="21"/>
      <c r="Y223" s="47" t="s">
        <v>4156</v>
      </c>
      <c r="AA223" s="112">
        <v>39006</v>
      </c>
      <c r="AB223" s="112">
        <v>39006</v>
      </c>
      <c r="AC223" s="3" t="s">
        <v>4349</v>
      </c>
      <c r="AD223" s="2" t="s">
        <v>8</v>
      </c>
      <c r="AE223" s="2" t="s">
        <v>8</v>
      </c>
      <c r="AF223" s="112">
        <v>39006</v>
      </c>
      <c r="AG223" s="112">
        <v>39006</v>
      </c>
      <c r="AH223" s="112">
        <v>39006</v>
      </c>
      <c r="AI223" s="112">
        <v>39006</v>
      </c>
      <c r="AJ223" s="112">
        <v>39006</v>
      </c>
      <c r="AK223" s="2" t="s">
        <v>8</v>
      </c>
      <c r="AL223" s="112">
        <v>39006</v>
      </c>
      <c r="AM223" s="112">
        <v>39006</v>
      </c>
    </row>
    <row r="224" spans="1:39">
      <c r="A224" s="2" t="s">
        <v>754</v>
      </c>
      <c r="B224" s="81" t="s">
        <v>231</v>
      </c>
      <c r="C224" s="59" t="s">
        <v>755</v>
      </c>
      <c r="D224" s="98" t="s">
        <v>626</v>
      </c>
      <c r="E224" s="2" t="s">
        <v>602</v>
      </c>
      <c r="F224" s="99" t="s">
        <v>756</v>
      </c>
      <c r="G224" s="97">
        <v>-3.75</v>
      </c>
      <c r="H224" s="21">
        <v>151</v>
      </c>
      <c r="I224" s="96">
        <f t="shared" si="18"/>
        <v>56</v>
      </c>
      <c r="J224" s="13">
        <f t="shared" si="19"/>
        <v>2006</v>
      </c>
      <c r="K224" s="38" t="s">
        <v>4158</v>
      </c>
      <c r="L224" s="123">
        <v>38936.376388888886</v>
      </c>
      <c r="M224" s="123">
        <v>38936.4375</v>
      </c>
      <c r="N224" s="123">
        <v>38937.003472222219</v>
      </c>
      <c r="O224" s="123">
        <v>38937.047222222223</v>
      </c>
      <c r="P224" s="126" t="s">
        <v>4144</v>
      </c>
      <c r="Q224" s="239">
        <f t="shared" si="20"/>
        <v>0.56597222221898846</v>
      </c>
      <c r="R224" s="239">
        <f t="shared" si="21"/>
        <v>0.67083333333721384</v>
      </c>
      <c r="S224" s="21">
        <f t="shared" si="22"/>
        <v>3.3958333333139308</v>
      </c>
      <c r="T224" s="6">
        <v>1645</v>
      </c>
      <c r="U224" s="6">
        <v>1714.5</v>
      </c>
      <c r="V224" s="19"/>
      <c r="W224" s="240"/>
      <c r="X224" s="21"/>
      <c r="Y224" s="47" t="s">
        <v>4156</v>
      </c>
      <c r="AA224" s="112">
        <v>39006</v>
      </c>
      <c r="AB224" s="112">
        <v>39006</v>
      </c>
      <c r="AC224" s="3" t="s">
        <v>4349</v>
      </c>
      <c r="AD224" s="2" t="s">
        <v>8</v>
      </c>
      <c r="AE224" s="2" t="s">
        <v>8</v>
      </c>
      <c r="AF224" s="112">
        <v>39006</v>
      </c>
      <c r="AG224" s="112">
        <v>39006</v>
      </c>
      <c r="AH224" s="112">
        <v>39006</v>
      </c>
      <c r="AI224" s="112">
        <v>39006</v>
      </c>
      <c r="AJ224" s="112">
        <v>39006</v>
      </c>
      <c r="AK224" s="2" t="s">
        <v>8</v>
      </c>
      <c r="AL224" s="112">
        <v>39006</v>
      </c>
      <c r="AM224" s="112">
        <v>39006</v>
      </c>
    </row>
    <row r="225" spans="1:39">
      <c r="A225" s="2" t="s">
        <v>754</v>
      </c>
      <c r="B225" s="81" t="s">
        <v>231</v>
      </c>
      <c r="C225" s="59" t="s">
        <v>755</v>
      </c>
      <c r="D225" s="98" t="s">
        <v>626</v>
      </c>
      <c r="E225" s="2" t="s">
        <v>602</v>
      </c>
      <c r="F225" s="99" t="s">
        <v>756</v>
      </c>
      <c r="G225" s="97">
        <v>-3.75</v>
      </c>
      <c r="H225" s="21">
        <v>151</v>
      </c>
      <c r="I225" s="96">
        <f t="shared" ref="I225:I256" si="23">INT(((180 + H225) / 6) + 1)</f>
        <v>56</v>
      </c>
      <c r="J225" s="13">
        <f t="shared" si="19"/>
        <v>2006</v>
      </c>
      <c r="K225" s="38" t="s">
        <v>4157</v>
      </c>
      <c r="L225" s="123">
        <v>38937.336111111108</v>
      </c>
      <c r="M225" s="123">
        <v>38937.381249999999</v>
      </c>
      <c r="N225" s="123">
        <v>38937.996527777781</v>
      </c>
      <c r="O225" s="123">
        <v>38938.043749999997</v>
      </c>
      <c r="P225" s="126" t="s">
        <v>4144</v>
      </c>
      <c r="Q225" s="239">
        <f t="shared" si="20"/>
        <v>0.61527777778246673</v>
      </c>
      <c r="R225" s="239">
        <f t="shared" si="21"/>
        <v>0.70763888888905058</v>
      </c>
      <c r="S225" s="21">
        <f t="shared" si="22"/>
        <v>3.6916666666948004</v>
      </c>
      <c r="T225" s="6">
        <v>1623.3</v>
      </c>
      <c r="U225" s="6">
        <v>1716.7</v>
      </c>
      <c r="V225" s="19"/>
      <c r="W225" s="240"/>
      <c r="X225" s="21"/>
      <c r="Y225" s="47" t="s">
        <v>4156</v>
      </c>
      <c r="AA225" s="112">
        <v>39006</v>
      </c>
      <c r="AB225" s="112">
        <v>39006</v>
      </c>
      <c r="AC225" s="3" t="s">
        <v>4349</v>
      </c>
      <c r="AD225" s="2" t="s">
        <v>8</v>
      </c>
      <c r="AE225" s="2" t="s">
        <v>8</v>
      </c>
      <c r="AF225" s="112">
        <v>39006</v>
      </c>
      <c r="AG225" s="112">
        <v>39006</v>
      </c>
      <c r="AH225" s="112">
        <v>39006</v>
      </c>
      <c r="AI225" s="112">
        <v>39006</v>
      </c>
      <c r="AJ225" s="112">
        <v>39006</v>
      </c>
      <c r="AK225" s="2" t="s">
        <v>8</v>
      </c>
      <c r="AL225" s="112">
        <v>39006</v>
      </c>
      <c r="AM225" s="112">
        <v>39006</v>
      </c>
    </row>
    <row r="226" spans="1:39">
      <c r="A226" s="2" t="s">
        <v>754</v>
      </c>
      <c r="B226" s="81" t="s">
        <v>231</v>
      </c>
      <c r="C226" s="59" t="s">
        <v>755</v>
      </c>
      <c r="D226" s="98" t="s">
        <v>626</v>
      </c>
      <c r="E226" s="2" t="s">
        <v>602</v>
      </c>
      <c r="F226" s="99" t="s">
        <v>756</v>
      </c>
      <c r="G226" s="97">
        <v>-3.75</v>
      </c>
      <c r="H226" s="21">
        <v>151</v>
      </c>
      <c r="I226" s="96">
        <f t="shared" si="23"/>
        <v>56</v>
      </c>
      <c r="J226" s="13">
        <f t="shared" si="19"/>
        <v>2006</v>
      </c>
      <c r="K226" s="38" t="s">
        <v>4155</v>
      </c>
      <c r="L226" s="123">
        <v>38938.335416666669</v>
      </c>
      <c r="M226" s="123">
        <v>38938.38958333333</v>
      </c>
      <c r="N226" s="123">
        <v>38938.998611111114</v>
      </c>
      <c r="O226" s="123">
        <v>38939.045138888891</v>
      </c>
      <c r="P226" s="126" t="s">
        <v>4144</v>
      </c>
      <c r="Q226" s="239">
        <f t="shared" si="20"/>
        <v>0.60902777778392192</v>
      </c>
      <c r="R226" s="239">
        <f t="shared" si="21"/>
        <v>0.70972222222189885</v>
      </c>
      <c r="S226" s="21">
        <f t="shared" si="22"/>
        <v>3.6541666667035315</v>
      </c>
      <c r="T226" s="6">
        <v>1493.1</v>
      </c>
      <c r="U226" s="6">
        <v>1688.1</v>
      </c>
      <c r="V226" s="19"/>
      <c r="W226" s="240"/>
      <c r="X226" s="21"/>
      <c r="Y226" s="47" t="s">
        <v>4156</v>
      </c>
      <c r="AA226" s="112">
        <v>39006</v>
      </c>
      <c r="AB226" s="112">
        <v>39006</v>
      </c>
      <c r="AC226" s="3" t="s">
        <v>4349</v>
      </c>
      <c r="AD226" s="2" t="s">
        <v>8</v>
      </c>
      <c r="AE226" s="2" t="s">
        <v>8</v>
      </c>
      <c r="AF226" s="112">
        <v>39006</v>
      </c>
      <c r="AG226" s="112">
        <v>39006</v>
      </c>
      <c r="AH226" s="112">
        <v>39006</v>
      </c>
      <c r="AI226" s="112">
        <v>39006</v>
      </c>
      <c r="AJ226" s="112">
        <v>39006</v>
      </c>
      <c r="AK226" s="2" t="s">
        <v>8</v>
      </c>
      <c r="AL226" s="112">
        <v>39006</v>
      </c>
      <c r="AM226" s="112">
        <v>39006</v>
      </c>
    </row>
    <row r="227" spans="1:39">
      <c r="A227" s="2" t="s">
        <v>754</v>
      </c>
      <c r="B227" s="81" t="s">
        <v>231</v>
      </c>
      <c r="C227" s="59" t="s">
        <v>755</v>
      </c>
      <c r="D227" s="98" t="s">
        <v>626</v>
      </c>
      <c r="E227" s="2" t="s">
        <v>602</v>
      </c>
      <c r="F227" s="99" t="s">
        <v>756</v>
      </c>
      <c r="G227" s="97">
        <v>-3.75</v>
      </c>
      <c r="H227" s="21">
        <v>151</v>
      </c>
      <c r="I227" s="96">
        <f t="shared" si="23"/>
        <v>56</v>
      </c>
      <c r="J227" s="13">
        <f t="shared" si="19"/>
        <v>2006</v>
      </c>
      <c r="K227" s="38" t="s">
        <v>4154</v>
      </c>
      <c r="L227" s="123">
        <v>38939.377083333333</v>
      </c>
      <c r="M227" s="123">
        <v>38939.423611111109</v>
      </c>
      <c r="N227" s="123">
        <v>38939.995833333334</v>
      </c>
      <c r="O227" s="123">
        <v>38940.046527777777</v>
      </c>
      <c r="P227" s="126" t="s">
        <v>4144</v>
      </c>
      <c r="Q227" s="239">
        <f t="shared" si="20"/>
        <v>0.57222222222480923</v>
      </c>
      <c r="R227" s="239">
        <f t="shared" si="21"/>
        <v>0.66944444444379769</v>
      </c>
      <c r="S227" s="21">
        <f t="shared" si="22"/>
        <v>3.4333333333488554</v>
      </c>
      <c r="T227" s="6">
        <v>1665.4</v>
      </c>
      <c r="U227" s="6">
        <v>1738.2</v>
      </c>
      <c r="V227" s="19"/>
      <c r="W227" s="240"/>
      <c r="X227" s="21"/>
      <c r="Y227" s="47" t="s">
        <v>4142</v>
      </c>
      <c r="AA227" s="112">
        <v>39006</v>
      </c>
      <c r="AB227" s="112">
        <v>39006</v>
      </c>
      <c r="AC227" s="3" t="s">
        <v>4349</v>
      </c>
      <c r="AD227" s="2" t="s">
        <v>8</v>
      </c>
      <c r="AE227" s="2" t="s">
        <v>8</v>
      </c>
      <c r="AF227" s="112">
        <v>39006</v>
      </c>
      <c r="AG227" s="112">
        <v>39006</v>
      </c>
      <c r="AH227" s="112">
        <v>39006</v>
      </c>
      <c r="AI227" s="112">
        <v>39006</v>
      </c>
      <c r="AJ227" s="112">
        <v>39006</v>
      </c>
      <c r="AK227" s="2" t="s">
        <v>8</v>
      </c>
      <c r="AL227" s="112">
        <v>39006</v>
      </c>
      <c r="AM227" s="112">
        <v>39006</v>
      </c>
    </row>
    <row r="228" spans="1:39">
      <c r="A228" s="2" t="s">
        <v>754</v>
      </c>
      <c r="B228" s="81" t="s">
        <v>231</v>
      </c>
      <c r="C228" s="59" t="s">
        <v>755</v>
      </c>
      <c r="D228" s="98" t="s">
        <v>626</v>
      </c>
      <c r="E228" s="2" t="s">
        <v>602</v>
      </c>
      <c r="F228" s="99" t="s">
        <v>756</v>
      </c>
      <c r="G228" s="97">
        <v>-3.75</v>
      </c>
      <c r="H228" s="21">
        <v>151</v>
      </c>
      <c r="I228" s="96">
        <f t="shared" si="23"/>
        <v>56</v>
      </c>
      <c r="J228" s="13">
        <f t="shared" si="19"/>
        <v>2006</v>
      </c>
      <c r="K228" s="38" t="s">
        <v>4153</v>
      </c>
      <c r="L228" s="123">
        <v>38941.443124999998</v>
      </c>
      <c r="M228" s="123">
        <v>38941.491689814815</v>
      </c>
      <c r="N228" s="123">
        <v>38941.992291666669</v>
      </c>
      <c r="O228" s="123">
        <v>38942.044791666667</v>
      </c>
      <c r="P228" s="126" t="s">
        <v>4133</v>
      </c>
      <c r="Q228" s="239">
        <f t="shared" si="20"/>
        <v>0.50060185185429873</v>
      </c>
      <c r="R228" s="239">
        <f t="shared" si="21"/>
        <v>0.601666666669189</v>
      </c>
      <c r="S228" s="21">
        <f t="shared" si="22"/>
        <v>3.0036111111257924</v>
      </c>
      <c r="T228" s="6">
        <v>1475.2</v>
      </c>
      <c r="U228" s="6">
        <v>1537.8</v>
      </c>
      <c r="V228" s="19"/>
      <c r="W228" s="240"/>
      <c r="X228" s="21"/>
      <c r="Y228" s="47" t="s">
        <v>4139</v>
      </c>
      <c r="AA228" s="112">
        <v>39006</v>
      </c>
      <c r="AB228" s="112">
        <v>39006</v>
      </c>
      <c r="AC228" s="3" t="s">
        <v>4349</v>
      </c>
      <c r="AD228" s="2" t="s">
        <v>8</v>
      </c>
      <c r="AE228" s="2" t="s">
        <v>8</v>
      </c>
      <c r="AF228" s="112">
        <v>39006</v>
      </c>
      <c r="AG228" s="112">
        <v>39006</v>
      </c>
      <c r="AH228" s="112">
        <v>39006</v>
      </c>
      <c r="AI228" s="112">
        <v>39006</v>
      </c>
      <c r="AJ228" s="112">
        <v>39006</v>
      </c>
      <c r="AK228" s="2" t="s">
        <v>8</v>
      </c>
      <c r="AL228" s="112">
        <v>39006</v>
      </c>
      <c r="AM228" s="112">
        <v>39006</v>
      </c>
    </row>
    <row r="229" spans="1:39">
      <c r="A229" s="2" t="s">
        <v>754</v>
      </c>
      <c r="B229" s="81" t="s">
        <v>231</v>
      </c>
      <c r="C229" s="59" t="s">
        <v>755</v>
      </c>
      <c r="D229" s="98" t="s">
        <v>626</v>
      </c>
      <c r="E229" s="2" t="s">
        <v>602</v>
      </c>
      <c r="F229" s="99" t="s">
        <v>756</v>
      </c>
      <c r="G229" s="97">
        <v>-3.75</v>
      </c>
      <c r="H229" s="21">
        <v>151</v>
      </c>
      <c r="I229" s="96">
        <f t="shared" si="23"/>
        <v>56</v>
      </c>
      <c r="J229" s="13">
        <f t="shared" si="19"/>
        <v>2006</v>
      </c>
      <c r="K229" s="38" t="s">
        <v>4151</v>
      </c>
      <c r="L229" s="123">
        <v>38942.361041666663</v>
      </c>
      <c r="M229" s="123">
        <v>38942.412615740737</v>
      </c>
      <c r="N229" s="123">
        <v>38942.991643518515</v>
      </c>
      <c r="O229" s="123">
        <v>38943.045914351853</v>
      </c>
      <c r="P229" s="126" t="s">
        <v>4152</v>
      </c>
      <c r="Q229" s="239">
        <f t="shared" si="20"/>
        <v>0.57902777777781012</v>
      </c>
      <c r="R229" s="239">
        <f t="shared" si="21"/>
        <v>0.68487268518947531</v>
      </c>
      <c r="S229" s="21">
        <f t="shared" si="22"/>
        <v>3.4741666666668607</v>
      </c>
      <c r="T229" s="6">
        <v>1854.5</v>
      </c>
      <c r="U229" s="6">
        <v>1917.6</v>
      </c>
      <c r="V229" s="19"/>
      <c r="W229" s="240"/>
      <c r="X229" s="21"/>
      <c r="Y229" s="47" t="s">
        <v>4142</v>
      </c>
      <c r="AA229" s="112">
        <v>39006</v>
      </c>
      <c r="AB229" s="112">
        <v>39006</v>
      </c>
      <c r="AC229" s="3" t="s">
        <v>4349</v>
      </c>
      <c r="AD229" s="2" t="s">
        <v>8</v>
      </c>
      <c r="AE229" s="2" t="s">
        <v>8</v>
      </c>
      <c r="AF229" s="112">
        <v>39006</v>
      </c>
      <c r="AG229" s="112">
        <v>39006</v>
      </c>
      <c r="AH229" s="112">
        <v>39006</v>
      </c>
      <c r="AI229" s="112">
        <v>39006</v>
      </c>
      <c r="AJ229" s="112">
        <v>39006</v>
      </c>
      <c r="AK229" s="2" t="s">
        <v>8</v>
      </c>
      <c r="AL229" s="112">
        <v>39006</v>
      </c>
      <c r="AM229" s="112">
        <v>39006</v>
      </c>
    </row>
    <row r="230" spans="1:39">
      <c r="A230" s="2" t="s">
        <v>754</v>
      </c>
      <c r="B230" s="81" t="s">
        <v>231</v>
      </c>
      <c r="C230" s="59" t="s">
        <v>755</v>
      </c>
      <c r="D230" s="98" t="s">
        <v>626</v>
      </c>
      <c r="E230" s="2" t="s">
        <v>602</v>
      </c>
      <c r="F230" s="99" t="s">
        <v>756</v>
      </c>
      <c r="G230" s="97">
        <v>-3.75</v>
      </c>
      <c r="H230" s="21">
        <v>151</v>
      </c>
      <c r="I230" s="96">
        <f t="shared" si="23"/>
        <v>56</v>
      </c>
      <c r="J230" s="13">
        <f t="shared" si="19"/>
        <v>2006</v>
      </c>
      <c r="K230" s="38" t="s">
        <v>4150</v>
      </c>
      <c r="L230" s="123">
        <v>38943.330891203703</v>
      </c>
      <c r="M230" s="123">
        <v>38943.382430555554</v>
      </c>
      <c r="N230" s="123">
        <v>38944.001712962963</v>
      </c>
      <c r="O230" s="123">
        <v>38944.04310185185</v>
      </c>
      <c r="P230" s="126" t="s">
        <v>4133</v>
      </c>
      <c r="Q230" s="239">
        <f t="shared" si="20"/>
        <v>0.61928240740962792</v>
      </c>
      <c r="R230" s="239">
        <f t="shared" si="21"/>
        <v>0.7122106481474475</v>
      </c>
      <c r="S230" s="21">
        <f t="shared" si="22"/>
        <v>3.7156944444577675</v>
      </c>
      <c r="T230" s="6">
        <v>1488</v>
      </c>
      <c r="U230" s="6">
        <v>1618.9</v>
      </c>
      <c r="V230" s="19"/>
      <c r="W230" s="240"/>
      <c r="X230" s="21"/>
      <c r="Y230" s="47" t="s">
        <v>4142</v>
      </c>
      <c r="AA230" s="112">
        <v>39006</v>
      </c>
      <c r="AB230" s="112">
        <v>39006</v>
      </c>
      <c r="AC230" s="3" t="s">
        <v>4349</v>
      </c>
      <c r="AD230" s="2" t="s">
        <v>8</v>
      </c>
      <c r="AE230" s="2" t="s">
        <v>8</v>
      </c>
      <c r="AF230" s="112">
        <v>39006</v>
      </c>
      <c r="AG230" s="112">
        <v>39006</v>
      </c>
      <c r="AH230" s="112">
        <v>39006</v>
      </c>
      <c r="AI230" s="112">
        <v>39006</v>
      </c>
      <c r="AJ230" s="112">
        <v>39006</v>
      </c>
      <c r="AK230" s="2" t="s">
        <v>8</v>
      </c>
      <c r="AL230" s="112">
        <v>39006</v>
      </c>
      <c r="AM230" s="112">
        <v>39006</v>
      </c>
    </row>
    <row r="231" spans="1:39">
      <c r="A231" s="2" t="s">
        <v>754</v>
      </c>
      <c r="B231" s="81" t="s">
        <v>231</v>
      </c>
      <c r="C231" s="59" t="s">
        <v>755</v>
      </c>
      <c r="D231" s="98" t="s">
        <v>626</v>
      </c>
      <c r="E231" s="2" t="s">
        <v>602</v>
      </c>
      <c r="F231" s="99" t="s">
        <v>756</v>
      </c>
      <c r="G231" s="97">
        <v>-3.75</v>
      </c>
      <c r="H231" s="21">
        <v>151</v>
      </c>
      <c r="I231" s="96">
        <f t="shared" si="23"/>
        <v>56</v>
      </c>
      <c r="J231" s="13">
        <f t="shared" si="19"/>
        <v>2006</v>
      </c>
      <c r="K231" s="38" t="s">
        <v>4148</v>
      </c>
      <c r="L231" s="123">
        <v>38944.346886574072</v>
      </c>
      <c r="M231" s="123">
        <v>38944.403425925928</v>
      </c>
      <c r="N231" s="123">
        <v>38945.001944444448</v>
      </c>
      <c r="O231" s="123">
        <v>38945.045069444444</v>
      </c>
      <c r="P231" s="126" t="s">
        <v>4149</v>
      </c>
      <c r="Q231" s="239">
        <f t="shared" si="20"/>
        <v>0.59851851851999527</v>
      </c>
      <c r="R231" s="239">
        <f t="shared" si="21"/>
        <v>0.69818287037196569</v>
      </c>
      <c r="S231" s="21">
        <f t="shared" si="22"/>
        <v>3.5911111111199716</v>
      </c>
      <c r="T231" s="6">
        <v>1836.8</v>
      </c>
      <c r="U231" s="6">
        <v>2080.9</v>
      </c>
      <c r="V231" s="19"/>
      <c r="W231" s="240"/>
      <c r="X231" s="21"/>
      <c r="Y231" s="47" t="s">
        <v>4142</v>
      </c>
      <c r="AA231" s="112">
        <v>39006</v>
      </c>
      <c r="AB231" s="112">
        <v>39006</v>
      </c>
      <c r="AC231" s="3" t="s">
        <v>4349</v>
      </c>
      <c r="AD231" s="2" t="s">
        <v>8</v>
      </c>
      <c r="AE231" s="2" t="s">
        <v>8</v>
      </c>
      <c r="AF231" s="112">
        <v>39006</v>
      </c>
      <c r="AG231" s="112">
        <v>39006</v>
      </c>
      <c r="AH231" s="112">
        <v>39006</v>
      </c>
      <c r="AI231" s="112">
        <v>39006</v>
      </c>
      <c r="AJ231" s="112">
        <v>39006</v>
      </c>
      <c r="AK231" s="2" t="s">
        <v>8</v>
      </c>
      <c r="AL231" s="112">
        <v>39006</v>
      </c>
      <c r="AM231" s="112">
        <v>39006</v>
      </c>
    </row>
    <row r="232" spans="1:39">
      <c r="A232" s="2" t="s">
        <v>754</v>
      </c>
      <c r="B232" s="81" t="s">
        <v>231</v>
      </c>
      <c r="C232" s="59" t="s">
        <v>755</v>
      </c>
      <c r="D232" s="98" t="s">
        <v>626</v>
      </c>
      <c r="E232" s="2" t="s">
        <v>602</v>
      </c>
      <c r="F232" s="99" t="s">
        <v>756</v>
      </c>
      <c r="G232" s="97">
        <v>-3.75</v>
      </c>
      <c r="H232" s="21">
        <v>151</v>
      </c>
      <c r="I232" s="96">
        <f t="shared" si="23"/>
        <v>56</v>
      </c>
      <c r="J232" s="13">
        <f t="shared" si="19"/>
        <v>2006</v>
      </c>
      <c r="K232" s="38" t="s">
        <v>4146</v>
      </c>
      <c r="L232" s="123">
        <v>38945.381030092591</v>
      </c>
      <c r="M232" s="123">
        <v>38945.435740740744</v>
      </c>
      <c r="N232" s="123">
        <v>38945.993275462963</v>
      </c>
      <c r="O232" s="123">
        <v>38946.045416666668</v>
      </c>
      <c r="P232" s="126" t="s">
        <v>4147</v>
      </c>
      <c r="Q232" s="239">
        <f t="shared" si="20"/>
        <v>0.55753472221840639</v>
      </c>
      <c r="R232" s="239">
        <f t="shared" si="21"/>
        <v>0.66438657407707069</v>
      </c>
      <c r="S232" s="21">
        <f t="shared" si="22"/>
        <v>3.3452083333104383</v>
      </c>
      <c r="T232" s="6">
        <v>1146.2</v>
      </c>
      <c r="U232" s="6">
        <v>1370.6</v>
      </c>
      <c r="V232" s="19"/>
      <c r="W232" s="240"/>
      <c r="X232" s="21"/>
      <c r="Y232" s="47" t="s">
        <v>4142</v>
      </c>
      <c r="AA232" s="112">
        <v>39006</v>
      </c>
      <c r="AB232" s="112">
        <v>39006</v>
      </c>
      <c r="AC232" s="3" t="s">
        <v>4349</v>
      </c>
      <c r="AD232" s="2" t="s">
        <v>8</v>
      </c>
      <c r="AE232" s="2" t="s">
        <v>8</v>
      </c>
      <c r="AF232" s="112">
        <v>39006</v>
      </c>
      <c r="AG232" s="112">
        <v>39006</v>
      </c>
      <c r="AH232" s="112">
        <v>39006</v>
      </c>
      <c r="AI232" s="112">
        <v>39006</v>
      </c>
      <c r="AJ232" s="112">
        <v>39006</v>
      </c>
      <c r="AK232" s="2" t="s">
        <v>8</v>
      </c>
      <c r="AL232" s="112">
        <v>39006</v>
      </c>
      <c r="AM232" s="112">
        <v>39006</v>
      </c>
    </row>
    <row r="233" spans="1:39">
      <c r="A233" s="2" t="s">
        <v>754</v>
      </c>
      <c r="B233" s="81" t="s">
        <v>231</v>
      </c>
      <c r="C233" s="59" t="s">
        <v>755</v>
      </c>
      <c r="D233" s="98" t="s">
        <v>626</v>
      </c>
      <c r="E233" s="2" t="s">
        <v>602</v>
      </c>
      <c r="F233" s="99" t="s">
        <v>756</v>
      </c>
      <c r="G233" s="97">
        <v>-3.75</v>
      </c>
      <c r="H233" s="21">
        <v>151</v>
      </c>
      <c r="I233" s="96">
        <f t="shared" si="23"/>
        <v>56</v>
      </c>
      <c r="J233" s="13">
        <f t="shared" si="19"/>
        <v>2006</v>
      </c>
      <c r="K233" s="38" t="s">
        <v>4143</v>
      </c>
      <c r="L233" s="123">
        <v>38946.335949074077</v>
      </c>
      <c r="M233" s="123">
        <v>38946.385231481479</v>
      </c>
      <c r="N233" s="123">
        <v>38946.992673611108</v>
      </c>
      <c r="O233" s="123">
        <v>38947.044895833336</v>
      </c>
      <c r="P233" s="126" t="s">
        <v>4144</v>
      </c>
      <c r="Q233" s="239">
        <f t="shared" si="20"/>
        <v>0.60744212962890742</v>
      </c>
      <c r="R233" s="239">
        <f t="shared" si="21"/>
        <v>0.70894675925956108</v>
      </c>
      <c r="S233" s="21">
        <f t="shared" si="22"/>
        <v>3.6446527777734445</v>
      </c>
      <c r="T233" s="6">
        <v>1636.6</v>
      </c>
      <c r="U233" s="6">
        <v>1718.1</v>
      </c>
      <c r="V233" s="19"/>
      <c r="W233" s="240"/>
      <c r="X233" s="21"/>
      <c r="Y233" s="47" t="s">
        <v>4145</v>
      </c>
      <c r="AA233" s="112">
        <v>39006</v>
      </c>
      <c r="AB233" s="112">
        <v>39006</v>
      </c>
      <c r="AC233" s="3" t="s">
        <v>4349</v>
      </c>
      <c r="AD233" s="2" t="s">
        <v>8</v>
      </c>
      <c r="AE233" s="2" t="s">
        <v>8</v>
      </c>
      <c r="AF233" s="112">
        <v>39006</v>
      </c>
      <c r="AG233" s="112">
        <v>39006</v>
      </c>
      <c r="AH233" s="112">
        <v>39006</v>
      </c>
      <c r="AI233" s="112">
        <v>39006</v>
      </c>
      <c r="AJ233" s="112">
        <v>39006</v>
      </c>
      <c r="AK233" s="2" t="s">
        <v>8</v>
      </c>
      <c r="AL233" s="112">
        <v>39006</v>
      </c>
      <c r="AM233" s="112">
        <v>39006</v>
      </c>
    </row>
    <row r="234" spans="1:39">
      <c r="A234" s="2" t="s">
        <v>754</v>
      </c>
      <c r="B234" s="81" t="s">
        <v>231</v>
      </c>
      <c r="C234" s="59" t="s">
        <v>755</v>
      </c>
      <c r="D234" s="98" t="s">
        <v>626</v>
      </c>
      <c r="E234" s="2" t="s">
        <v>602</v>
      </c>
      <c r="F234" s="99" t="s">
        <v>756</v>
      </c>
      <c r="G234" s="97">
        <v>-3.75</v>
      </c>
      <c r="H234" s="21">
        <v>151</v>
      </c>
      <c r="I234" s="96">
        <f t="shared" si="23"/>
        <v>56</v>
      </c>
      <c r="J234" s="13">
        <f t="shared" si="19"/>
        <v>2006</v>
      </c>
      <c r="K234" s="38" t="s">
        <v>4140</v>
      </c>
      <c r="L234" s="123">
        <v>38947.37400462963</v>
      </c>
      <c r="M234" s="123">
        <v>38947.413252314815</v>
      </c>
      <c r="N234" s="123">
        <v>38948.002314814818</v>
      </c>
      <c r="O234" s="123">
        <v>38948.040231481478</v>
      </c>
      <c r="P234" s="126" t="s">
        <v>4141</v>
      </c>
      <c r="Q234" s="239">
        <f t="shared" si="20"/>
        <v>0.58906250000291038</v>
      </c>
      <c r="R234" s="239">
        <f t="shared" si="21"/>
        <v>0.66622685184847796</v>
      </c>
      <c r="S234" s="21">
        <f t="shared" si="22"/>
        <v>3.5343750000174623</v>
      </c>
      <c r="T234" s="6">
        <v>1149.7</v>
      </c>
      <c r="U234" s="6">
        <v>1226.5999999999999</v>
      </c>
      <c r="V234" s="19"/>
      <c r="W234" s="240"/>
      <c r="X234" s="21"/>
      <c r="Y234" s="47" t="s">
        <v>4142</v>
      </c>
      <c r="AA234" s="112">
        <v>39006</v>
      </c>
      <c r="AB234" s="112">
        <v>39006</v>
      </c>
      <c r="AC234" s="3" t="s">
        <v>4349</v>
      </c>
      <c r="AD234" s="2" t="s">
        <v>8</v>
      </c>
      <c r="AE234" s="2" t="s">
        <v>8</v>
      </c>
      <c r="AF234" s="112">
        <v>39006</v>
      </c>
      <c r="AG234" s="112">
        <v>39006</v>
      </c>
      <c r="AH234" s="112">
        <v>39006</v>
      </c>
      <c r="AI234" s="112">
        <v>39006</v>
      </c>
      <c r="AJ234" s="112">
        <v>39006</v>
      </c>
      <c r="AK234" s="2" t="s">
        <v>8</v>
      </c>
      <c r="AL234" s="112">
        <v>39006</v>
      </c>
      <c r="AM234" s="112">
        <v>39006</v>
      </c>
    </row>
    <row r="235" spans="1:39">
      <c r="A235" s="2" t="s">
        <v>754</v>
      </c>
      <c r="B235" s="81" t="s">
        <v>231</v>
      </c>
      <c r="C235" s="59" t="s">
        <v>755</v>
      </c>
      <c r="D235" s="98" t="s">
        <v>626</v>
      </c>
      <c r="E235" s="2" t="s">
        <v>602</v>
      </c>
      <c r="F235" s="99" t="s">
        <v>756</v>
      </c>
      <c r="G235" s="97">
        <v>-3.75</v>
      </c>
      <c r="H235" s="21">
        <v>151</v>
      </c>
      <c r="I235" s="96">
        <f t="shared" si="23"/>
        <v>56</v>
      </c>
      <c r="J235" s="13">
        <f t="shared" si="19"/>
        <v>2006</v>
      </c>
      <c r="K235" s="38" t="s">
        <v>4137</v>
      </c>
      <c r="L235" s="123">
        <v>38948.34511574074</v>
      </c>
      <c r="M235" s="123">
        <v>38948.394849537035</v>
      </c>
      <c r="N235" s="123">
        <v>38948.996053240742</v>
      </c>
      <c r="O235" s="123">
        <v>38949.043287037035</v>
      </c>
      <c r="P235" s="126" t="s">
        <v>4138</v>
      </c>
      <c r="Q235" s="239">
        <f t="shared" si="20"/>
        <v>0.60120370370714227</v>
      </c>
      <c r="R235" s="239">
        <f t="shared" si="21"/>
        <v>0.69817129629518604</v>
      </c>
      <c r="S235" s="21">
        <f t="shared" si="22"/>
        <v>3.6072222222428536</v>
      </c>
      <c r="T235" s="6">
        <v>1280.2</v>
      </c>
      <c r="U235" s="6">
        <v>1411.3</v>
      </c>
      <c r="V235" s="19"/>
      <c r="W235" s="240"/>
      <c r="X235" s="21"/>
      <c r="Y235" s="47" t="s">
        <v>4139</v>
      </c>
      <c r="AA235" s="112">
        <v>39006</v>
      </c>
      <c r="AB235" s="112">
        <v>39006</v>
      </c>
      <c r="AC235" s="3" t="s">
        <v>4349</v>
      </c>
      <c r="AD235" s="2" t="s">
        <v>8</v>
      </c>
      <c r="AE235" s="2" t="s">
        <v>8</v>
      </c>
      <c r="AF235" s="112">
        <v>39006</v>
      </c>
      <c r="AG235" s="112">
        <v>39006</v>
      </c>
      <c r="AH235" s="112">
        <v>39006</v>
      </c>
      <c r="AI235" s="112">
        <v>39006</v>
      </c>
      <c r="AJ235" s="112">
        <v>39006</v>
      </c>
      <c r="AK235" s="2" t="s">
        <v>8</v>
      </c>
      <c r="AL235" s="112">
        <v>39006</v>
      </c>
      <c r="AM235" s="112">
        <v>39006</v>
      </c>
    </row>
    <row r="236" spans="1:39">
      <c r="A236" s="2" t="s">
        <v>754</v>
      </c>
      <c r="B236" s="81" t="s">
        <v>231</v>
      </c>
      <c r="C236" s="59" t="s">
        <v>755</v>
      </c>
      <c r="D236" s="98" t="s">
        <v>626</v>
      </c>
      <c r="E236" s="2" t="s">
        <v>602</v>
      </c>
      <c r="F236" s="99" t="s">
        <v>756</v>
      </c>
      <c r="G236" s="97">
        <v>-3.75</v>
      </c>
      <c r="H236" s="21">
        <v>151</v>
      </c>
      <c r="I236" s="96">
        <f t="shared" si="23"/>
        <v>56</v>
      </c>
      <c r="J236" s="13">
        <f t="shared" si="19"/>
        <v>2006</v>
      </c>
      <c r="K236" s="38" t="s">
        <v>4135</v>
      </c>
      <c r="L236" s="123">
        <v>38949.385995370372</v>
      </c>
      <c r="M236" s="123">
        <v>38949.436747685184</v>
      </c>
      <c r="N236" s="123">
        <v>38949.474189814813</v>
      </c>
      <c r="O236" s="123">
        <v>38949.511793981481</v>
      </c>
      <c r="P236" s="126" t="s">
        <v>4133</v>
      </c>
      <c r="Q236" s="239">
        <f t="shared" si="20"/>
        <v>3.7442129629198462E-2</v>
      </c>
      <c r="R236" s="239">
        <f t="shared" si="21"/>
        <v>0.12579861110862112</v>
      </c>
      <c r="S236" s="21">
        <f t="shared" si="22"/>
        <v>0.22465277777519077</v>
      </c>
      <c r="T236" s="6">
        <v>1366.1</v>
      </c>
      <c r="U236" s="6">
        <v>1495.7</v>
      </c>
      <c r="V236" s="19"/>
      <c r="W236" s="240"/>
      <c r="X236" s="21"/>
      <c r="Y236" s="47" t="s">
        <v>4136</v>
      </c>
      <c r="AA236" s="112">
        <v>39006</v>
      </c>
      <c r="AB236" s="112">
        <v>39006</v>
      </c>
      <c r="AC236" s="3" t="s">
        <v>4349</v>
      </c>
      <c r="AD236" s="2" t="s">
        <v>8</v>
      </c>
      <c r="AE236" s="2" t="s">
        <v>8</v>
      </c>
      <c r="AF236" s="112">
        <v>39006</v>
      </c>
      <c r="AG236" s="112">
        <v>39006</v>
      </c>
      <c r="AH236" s="112">
        <v>39006</v>
      </c>
      <c r="AI236" s="112">
        <v>39006</v>
      </c>
      <c r="AJ236" s="112">
        <v>39006</v>
      </c>
      <c r="AK236" s="2" t="s">
        <v>8</v>
      </c>
      <c r="AL236" s="112">
        <v>39006</v>
      </c>
      <c r="AM236" s="112">
        <v>39006</v>
      </c>
    </row>
    <row r="237" spans="1:39">
      <c r="A237" s="2" t="s">
        <v>754</v>
      </c>
      <c r="B237" s="81" t="s">
        <v>231</v>
      </c>
      <c r="C237" s="59" t="s">
        <v>755</v>
      </c>
      <c r="D237" s="98" t="s">
        <v>626</v>
      </c>
      <c r="E237" s="2" t="s">
        <v>602</v>
      </c>
      <c r="F237" s="99" t="s">
        <v>756</v>
      </c>
      <c r="G237" s="97">
        <v>-3.75</v>
      </c>
      <c r="H237" s="21">
        <v>151</v>
      </c>
      <c r="I237" s="96">
        <f t="shared" si="23"/>
        <v>56</v>
      </c>
      <c r="J237" s="13">
        <f t="shared" si="19"/>
        <v>2006</v>
      </c>
      <c r="K237" s="38" t="s">
        <v>4132</v>
      </c>
      <c r="L237" s="123">
        <v>38950.101168981484</v>
      </c>
      <c r="M237" s="123">
        <v>38950.147407407407</v>
      </c>
      <c r="N237" s="123">
        <v>38951.023321759261</v>
      </c>
      <c r="O237" s="123">
        <v>38951.058807870373</v>
      </c>
      <c r="P237" s="126" t="s">
        <v>4133</v>
      </c>
      <c r="Q237" s="239">
        <f t="shared" si="20"/>
        <v>0.87591435185458977</v>
      </c>
      <c r="R237" s="239">
        <f t="shared" si="21"/>
        <v>0.95763888888905058</v>
      </c>
      <c r="S237" s="21">
        <f t="shared" si="22"/>
        <v>5.2554861111275386</v>
      </c>
      <c r="T237" s="6">
        <v>512</v>
      </c>
      <c r="U237" s="6">
        <v>1612.5</v>
      </c>
      <c r="V237" s="19"/>
      <c r="W237" s="240"/>
      <c r="X237" s="21"/>
      <c r="Y237" s="47" t="s">
        <v>4134</v>
      </c>
      <c r="AA237" s="112">
        <v>39006</v>
      </c>
      <c r="AB237" s="112">
        <v>39006</v>
      </c>
      <c r="AC237" s="3" t="s">
        <v>4349</v>
      </c>
      <c r="AD237" s="2" t="s">
        <v>8</v>
      </c>
      <c r="AE237" s="2" t="s">
        <v>8</v>
      </c>
      <c r="AF237" s="112">
        <v>39006</v>
      </c>
      <c r="AG237" s="112">
        <v>39006</v>
      </c>
      <c r="AH237" s="112">
        <v>39006</v>
      </c>
      <c r="AI237" s="112">
        <v>39006</v>
      </c>
      <c r="AJ237" s="112">
        <v>39006</v>
      </c>
      <c r="AK237" s="2" t="s">
        <v>8</v>
      </c>
      <c r="AL237" s="112">
        <v>39006</v>
      </c>
      <c r="AM237" s="112">
        <v>39006</v>
      </c>
    </row>
    <row r="238" spans="1:39">
      <c r="A238" s="2" t="s">
        <v>754</v>
      </c>
      <c r="B238" s="81" t="s">
        <v>231</v>
      </c>
      <c r="C238" s="59" t="s">
        <v>755</v>
      </c>
      <c r="D238" s="98" t="s">
        <v>626</v>
      </c>
      <c r="E238" s="2" t="s">
        <v>602</v>
      </c>
      <c r="F238" s="99" t="s">
        <v>756</v>
      </c>
      <c r="G238" s="97">
        <v>-3.75</v>
      </c>
      <c r="H238" s="21">
        <v>151</v>
      </c>
      <c r="I238" s="96">
        <f t="shared" si="23"/>
        <v>56</v>
      </c>
      <c r="J238" s="13">
        <f t="shared" si="19"/>
        <v>2006</v>
      </c>
      <c r="K238" s="38" t="s">
        <v>4129</v>
      </c>
      <c r="L238" s="123">
        <v>38951.33021990741</v>
      </c>
      <c r="M238" s="123">
        <v>38951.384328703702</v>
      </c>
      <c r="N238" s="123">
        <v>38951.997349537036</v>
      </c>
      <c r="O238" s="123">
        <v>38952.042037037034</v>
      </c>
      <c r="P238" s="126" t="s">
        <v>4130</v>
      </c>
      <c r="Q238" s="239">
        <f t="shared" si="20"/>
        <v>0.61302083333430346</v>
      </c>
      <c r="R238" s="239">
        <f t="shared" si="21"/>
        <v>0.71181712962425081</v>
      </c>
      <c r="S238" s="21">
        <f t="shared" si="22"/>
        <v>3.6781250000058208</v>
      </c>
      <c r="T238" s="6">
        <v>1099.5</v>
      </c>
      <c r="U238" s="6">
        <v>1696.8</v>
      </c>
      <c r="V238" s="19"/>
      <c r="W238" s="240"/>
      <c r="X238" s="21"/>
      <c r="Y238" s="47" t="s">
        <v>4131</v>
      </c>
      <c r="AA238" s="112">
        <v>39006</v>
      </c>
      <c r="AB238" s="112">
        <v>39006</v>
      </c>
      <c r="AC238" s="3" t="s">
        <v>4349</v>
      </c>
      <c r="AD238" s="2" t="s">
        <v>8</v>
      </c>
      <c r="AE238" s="2" t="s">
        <v>8</v>
      </c>
      <c r="AF238" s="112">
        <v>39006</v>
      </c>
      <c r="AG238" s="112">
        <v>39006</v>
      </c>
      <c r="AH238" s="112">
        <v>39006</v>
      </c>
      <c r="AI238" s="112">
        <v>39006</v>
      </c>
      <c r="AJ238" s="112">
        <v>39006</v>
      </c>
      <c r="AK238" s="2" t="s">
        <v>8</v>
      </c>
      <c r="AL238" s="112">
        <v>39006</v>
      </c>
      <c r="AM238" s="112">
        <v>39006</v>
      </c>
    </row>
    <row r="239" spans="1:39">
      <c r="A239" s="2" t="s">
        <v>754</v>
      </c>
      <c r="B239" s="81" t="s">
        <v>231</v>
      </c>
      <c r="C239" s="59" t="s">
        <v>755</v>
      </c>
      <c r="D239" s="98" t="s">
        <v>626</v>
      </c>
      <c r="E239" s="2" t="s">
        <v>602</v>
      </c>
      <c r="F239" s="99" t="s">
        <v>756</v>
      </c>
      <c r="G239" s="97">
        <v>-3.75</v>
      </c>
      <c r="H239" s="21">
        <v>151</v>
      </c>
      <c r="I239" s="96">
        <f t="shared" si="23"/>
        <v>56</v>
      </c>
      <c r="J239" s="13">
        <f t="shared" si="19"/>
        <v>2006</v>
      </c>
      <c r="K239" s="38" t="s">
        <v>4128</v>
      </c>
      <c r="L239" s="123">
        <v>38952.499965277777</v>
      </c>
      <c r="M239" s="123">
        <v>38952.558819444443</v>
      </c>
      <c r="N239" s="123">
        <v>38952.988298611112</v>
      </c>
      <c r="O239" s="123">
        <v>38953.044212962966</v>
      </c>
      <c r="P239" s="126" t="s">
        <v>4126</v>
      </c>
      <c r="Q239" s="239">
        <f t="shared" si="20"/>
        <v>0.42947916666889796</v>
      </c>
      <c r="R239" s="239">
        <f t="shared" si="21"/>
        <v>0.54424768518947531</v>
      </c>
      <c r="S239" s="21">
        <f t="shared" si="22"/>
        <v>2.5768750000133878</v>
      </c>
      <c r="T239" s="6">
        <v>1813.1</v>
      </c>
      <c r="U239" s="6">
        <v>2135.6</v>
      </c>
      <c r="V239" s="19"/>
      <c r="W239" s="240"/>
      <c r="X239" s="21"/>
      <c r="Y239" s="47" t="s">
        <v>4127</v>
      </c>
      <c r="AA239" s="112">
        <v>39006</v>
      </c>
      <c r="AB239" s="112">
        <v>39006</v>
      </c>
      <c r="AC239" s="3" t="s">
        <v>4349</v>
      </c>
      <c r="AD239" s="2" t="s">
        <v>8</v>
      </c>
      <c r="AE239" s="2" t="s">
        <v>8</v>
      </c>
      <c r="AF239" s="112">
        <v>39006</v>
      </c>
      <c r="AG239" s="112">
        <v>39006</v>
      </c>
      <c r="AH239" s="112">
        <v>39006</v>
      </c>
      <c r="AI239" s="112">
        <v>39006</v>
      </c>
      <c r="AJ239" s="112">
        <v>39006</v>
      </c>
      <c r="AK239" s="2" t="s">
        <v>8</v>
      </c>
      <c r="AL239" s="112">
        <v>39006</v>
      </c>
      <c r="AM239" s="112">
        <v>39006</v>
      </c>
    </row>
    <row r="240" spans="1:39">
      <c r="A240" s="2" t="s">
        <v>754</v>
      </c>
      <c r="B240" s="81" t="s">
        <v>231</v>
      </c>
      <c r="C240" s="59" t="s">
        <v>755</v>
      </c>
      <c r="D240" s="98" t="s">
        <v>626</v>
      </c>
      <c r="E240" s="2" t="s">
        <v>602</v>
      </c>
      <c r="F240" s="99" t="s">
        <v>756</v>
      </c>
      <c r="G240" s="97">
        <v>-3.75</v>
      </c>
      <c r="H240" s="21">
        <v>151</v>
      </c>
      <c r="I240" s="96">
        <f t="shared" si="23"/>
        <v>56</v>
      </c>
      <c r="J240" s="13">
        <f t="shared" si="19"/>
        <v>2006</v>
      </c>
      <c r="K240" s="38" t="s">
        <v>4125</v>
      </c>
      <c r="L240" s="123">
        <v>38953.275092592594</v>
      </c>
      <c r="M240" s="123">
        <v>38953.320601851854</v>
      </c>
      <c r="N240" s="123">
        <v>38953.519456018519</v>
      </c>
      <c r="O240" s="123">
        <v>38953.571944444448</v>
      </c>
      <c r="P240" s="126" t="s">
        <v>4126</v>
      </c>
      <c r="Q240" s="239">
        <f t="shared" si="20"/>
        <v>0.19885416666511446</v>
      </c>
      <c r="R240" s="239">
        <f t="shared" si="21"/>
        <v>0.29685185185371665</v>
      </c>
      <c r="S240" s="21">
        <f t="shared" si="22"/>
        <v>1.1931249999906868</v>
      </c>
      <c r="T240" s="6">
        <v>1767.6</v>
      </c>
      <c r="U240" s="6">
        <v>2096.6</v>
      </c>
      <c r="V240" s="19">
        <f>SUM(Q211:Q240)</f>
        <v>16.19997685187991</v>
      </c>
      <c r="W240" s="240">
        <f>(N240-M211)/24</f>
        <v>1.3708931327161433</v>
      </c>
      <c r="X240" s="21">
        <f>V240/W240</f>
        <v>11.817096800086073</v>
      </c>
      <c r="Y240" s="47" t="s">
        <v>4127</v>
      </c>
      <c r="AA240" s="112">
        <v>39006</v>
      </c>
      <c r="AB240" s="112">
        <v>39006</v>
      </c>
      <c r="AC240" s="3" t="s">
        <v>4349</v>
      </c>
      <c r="AD240" s="2" t="s">
        <v>8</v>
      </c>
      <c r="AE240" s="2" t="s">
        <v>8</v>
      </c>
      <c r="AF240" s="112">
        <v>39006</v>
      </c>
      <c r="AG240" s="112">
        <v>39006</v>
      </c>
      <c r="AH240" s="112">
        <v>39006</v>
      </c>
      <c r="AI240" s="112">
        <v>39006</v>
      </c>
      <c r="AJ240" s="112">
        <v>39006</v>
      </c>
      <c r="AK240" s="2" t="s">
        <v>8</v>
      </c>
      <c r="AL240" s="112">
        <v>39006</v>
      </c>
      <c r="AM240" s="112">
        <v>39006</v>
      </c>
    </row>
    <row r="241" spans="1:39" s="128" customFormat="1">
      <c r="A241" s="59" t="s">
        <v>758</v>
      </c>
      <c r="B241" s="81" t="s">
        <v>231</v>
      </c>
      <c r="C241" s="59" t="s">
        <v>759</v>
      </c>
      <c r="D241" s="59" t="s">
        <v>760</v>
      </c>
      <c r="E241" s="59" t="s">
        <v>675</v>
      </c>
      <c r="F241" s="81" t="s">
        <v>676</v>
      </c>
      <c r="G241" s="97">
        <v>-22</v>
      </c>
      <c r="H241" s="97">
        <v>-176</v>
      </c>
      <c r="I241" s="96">
        <f t="shared" si="23"/>
        <v>1</v>
      </c>
      <c r="J241" s="13">
        <f t="shared" si="19"/>
        <v>2006</v>
      </c>
      <c r="K241" s="38" t="s">
        <v>4119</v>
      </c>
      <c r="L241" s="126" t="s">
        <v>4120</v>
      </c>
      <c r="M241" s="126" t="s">
        <v>4121</v>
      </c>
      <c r="N241" s="126" t="s">
        <v>4122</v>
      </c>
      <c r="O241" s="126" t="s">
        <v>4123</v>
      </c>
      <c r="P241" s="126" t="s">
        <v>4093</v>
      </c>
      <c r="Q241" s="239">
        <f t="shared" si="20"/>
        <v>1.539583333338669</v>
      </c>
      <c r="R241" s="239">
        <f t="shared" si="21"/>
        <v>1.6625000000058208</v>
      </c>
      <c r="S241" s="21">
        <f t="shared" si="22"/>
        <v>9.2375000000320142</v>
      </c>
      <c r="T241" s="6">
        <v>0</v>
      </c>
      <c r="U241" s="6">
        <v>2636</v>
      </c>
      <c r="V241" s="19"/>
      <c r="W241" s="240"/>
      <c r="X241" s="21"/>
      <c r="Y241" s="47" t="s">
        <v>4124</v>
      </c>
      <c r="AA241" s="112">
        <v>39073</v>
      </c>
      <c r="AB241" s="112">
        <v>39073</v>
      </c>
      <c r="AC241" s="112">
        <v>39073</v>
      </c>
      <c r="AD241" s="2" t="s">
        <v>8</v>
      </c>
      <c r="AE241" s="2" t="s">
        <v>8</v>
      </c>
      <c r="AF241" s="112">
        <v>39073</v>
      </c>
      <c r="AG241" s="112">
        <v>39073</v>
      </c>
      <c r="AH241" s="112">
        <v>39073</v>
      </c>
      <c r="AI241" s="112">
        <v>39073</v>
      </c>
      <c r="AJ241" s="112">
        <v>39073</v>
      </c>
      <c r="AK241" s="112">
        <v>39073</v>
      </c>
      <c r="AL241" s="2" t="s">
        <v>8</v>
      </c>
      <c r="AM241" s="112">
        <v>39073</v>
      </c>
    </row>
    <row r="242" spans="1:39">
      <c r="A242" s="59" t="s">
        <v>758</v>
      </c>
      <c r="B242" s="81" t="s">
        <v>231</v>
      </c>
      <c r="C242" s="59" t="s">
        <v>759</v>
      </c>
      <c r="D242" s="59" t="s">
        <v>760</v>
      </c>
      <c r="E242" s="59" t="s">
        <v>675</v>
      </c>
      <c r="F242" s="81" t="s">
        <v>676</v>
      </c>
      <c r="G242" s="97">
        <v>-22</v>
      </c>
      <c r="H242" s="97">
        <v>-176</v>
      </c>
      <c r="I242" s="96">
        <f t="shared" si="23"/>
        <v>1</v>
      </c>
      <c r="J242" s="13">
        <f t="shared" si="19"/>
        <v>2006</v>
      </c>
      <c r="K242" s="2" t="s">
        <v>4113</v>
      </c>
      <c r="L242" s="126" t="s">
        <v>4114</v>
      </c>
      <c r="M242" s="126" t="s">
        <v>4115</v>
      </c>
      <c r="N242" s="126" t="s">
        <v>4116</v>
      </c>
      <c r="O242" s="126" t="s">
        <v>4117</v>
      </c>
      <c r="P242" s="125" t="s">
        <v>4080</v>
      </c>
      <c r="Q242" s="239">
        <f t="shared" si="20"/>
        <v>1.1687500000043656</v>
      </c>
      <c r="R242" s="239">
        <f t="shared" si="21"/>
        <v>1.2902777777781012</v>
      </c>
      <c r="S242" s="21">
        <f t="shared" si="22"/>
        <v>7.0125000000261934</v>
      </c>
      <c r="T242" s="6">
        <v>0</v>
      </c>
      <c r="U242" s="6">
        <v>2156</v>
      </c>
      <c r="V242" s="19"/>
      <c r="W242" s="240"/>
      <c r="X242" s="21"/>
      <c r="Y242" s="47" t="s">
        <v>4118</v>
      </c>
      <c r="AA242" s="112">
        <v>39073</v>
      </c>
      <c r="AB242" s="112">
        <v>39073</v>
      </c>
      <c r="AC242" s="112">
        <v>39073</v>
      </c>
      <c r="AD242" s="2" t="s">
        <v>8</v>
      </c>
      <c r="AE242" s="2" t="s">
        <v>8</v>
      </c>
      <c r="AF242" s="112">
        <v>39073</v>
      </c>
      <c r="AG242" s="112">
        <v>39073</v>
      </c>
      <c r="AH242" s="112">
        <v>39073</v>
      </c>
      <c r="AI242" s="112">
        <v>39073</v>
      </c>
      <c r="AJ242" s="112">
        <v>39073</v>
      </c>
      <c r="AK242" s="112">
        <v>39073</v>
      </c>
      <c r="AL242" s="2" t="s">
        <v>8</v>
      </c>
      <c r="AM242" s="112">
        <v>39073</v>
      </c>
    </row>
    <row r="243" spans="1:39">
      <c r="A243" s="59" t="s">
        <v>758</v>
      </c>
      <c r="B243" s="81" t="s">
        <v>231</v>
      </c>
      <c r="C243" s="59" t="s">
        <v>759</v>
      </c>
      <c r="D243" s="59" t="s">
        <v>760</v>
      </c>
      <c r="E243" s="59" t="s">
        <v>675</v>
      </c>
      <c r="F243" s="81" t="s">
        <v>676</v>
      </c>
      <c r="G243" s="97">
        <v>-22</v>
      </c>
      <c r="H243" s="97">
        <v>-176</v>
      </c>
      <c r="I243" s="96">
        <f t="shared" si="23"/>
        <v>1</v>
      </c>
      <c r="J243" s="13">
        <f t="shared" si="19"/>
        <v>2006</v>
      </c>
      <c r="K243" s="2" t="s">
        <v>4107</v>
      </c>
      <c r="L243" s="126" t="s">
        <v>4108</v>
      </c>
      <c r="M243" s="126" t="s">
        <v>4109</v>
      </c>
      <c r="N243" s="126" t="s">
        <v>4110</v>
      </c>
      <c r="O243" s="126" t="s">
        <v>4111</v>
      </c>
      <c r="P243" s="125" t="s">
        <v>4067</v>
      </c>
      <c r="Q243" s="239">
        <f t="shared" si="20"/>
        <v>1.6465277777751908</v>
      </c>
      <c r="R243" s="239">
        <f t="shared" si="21"/>
        <v>1.7479166666671517</v>
      </c>
      <c r="S243" s="21">
        <f t="shared" si="22"/>
        <v>9.8791666666511446</v>
      </c>
      <c r="T243" s="6">
        <v>0</v>
      </c>
      <c r="U243" s="6">
        <v>1900</v>
      </c>
      <c r="V243" s="19"/>
      <c r="W243" s="240"/>
      <c r="X243" s="21"/>
      <c r="Y243" s="47" t="s">
        <v>4112</v>
      </c>
      <c r="AA243" s="112">
        <v>39073</v>
      </c>
      <c r="AB243" s="112">
        <v>39073</v>
      </c>
      <c r="AC243" s="112">
        <v>39073</v>
      </c>
      <c r="AD243" s="2" t="s">
        <v>8</v>
      </c>
      <c r="AE243" s="2" t="s">
        <v>8</v>
      </c>
      <c r="AF243" s="112">
        <v>39073</v>
      </c>
      <c r="AG243" s="112">
        <v>39073</v>
      </c>
      <c r="AH243" s="112">
        <v>39073</v>
      </c>
      <c r="AI243" s="112">
        <v>39073</v>
      </c>
      <c r="AJ243" s="112">
        <v>39073</v>
      </c>
      <c r="AK243" s="112">
        <v>39073</v>
      </c>
      <c r="AL243" s="2" t="s">
        <v>8</v>
      </c>
      <c r="AM243" s="112">
        <v>39073</v>
      </c>
    </row>
    <row r="244" spans="1:39">
      <c r="A244" s="59" t="s">
        <v>758</v>
      </c>
      <c r="B244" s="81" t="s">
        <v>231</v>
      </c>
      <c r="C244" s="59" t="s">
        <v>759</v>
      </c>
      <c r="D244" s="59" t="s">
        <v>760</v>
      </c>
      <c r="E244" s="59" t="s">
        <v>675</v>
      </c>
      <c r="F244" s="81" t="s">
        <v>676</v>
      </c>
      <c r="G244" s="97">
        <v>-22</v>
      </c>
      <c r="H244" s="97">
        <v>-176</v>
      </c>
      <c r="I244" s="96">
        <f t="shared" si="23"/>
        <v>1</v>
      </c>
      <c r="J244" s="13">
        <f t="shared" si="19"/>
        <v>2006</v>
      </c>
      <c r="K244" s="2" t="s">
        <v>4101</v>
      </c>
      <c r="L244" s="126" t="s">
        <v>4102</v>
      </c>
      <c r="M244" s="126" t="s">
        <v>4103</v>
      </c>
      <c r="N244" s="126" t="s">
        <v>4104</v>
      </c>
      <c r="O244" s="126" t="s">
        <v>4105</v>
      </c>
      <c r="P244" s="125" t="s">
        <v>4060</v>
      </c>
      <c r="Q244" s="239">
        <f t="shared" si="20"/>
        <v>1.0756944444437977</v>
      </c>
      <c r="R244" s="239">
        <f t="shared" si="21"/>
        <v>1.202777777776646</v>
      </c>
      <c r="S244" s="21">
        <f t="shared" si="22"/>
        <v>6.4541666666627862</v>
      </c>
      <c r="T244" s="6">
        <v>0</v>
      </c>
      <c r="U244" s="6">
        <v>2723.35</v>
      </c>
      <c r="V244" s="19"/>
      <c r="W244" s="240"/>
      <c r="X244" s="21"/>
      <c r="Y244" s="47" t="s">
        <v>4106</v>
      </c>
      <c r="AA244" s="112">
        <v>39073</v>
      </c>
      <c r="AB244" s="112">
        <v>39073</v>
      </c>
      <c r="AC244" s="112">
        <v>39073</v>
      </c>
      <c r="AD244" s="2" t="s">
        <v>8</v>
      </c>
      <c r="AE244" s="2" t="s">
        <v>8</v>
      </c>
      <c r="AF244" s="112">
        <v>39073</v>
      </c>
      <c r="AG244" s="112">
        <v>39073</v>
      </c>
      <c r="AH244" s="112">
        <v>39073</v>
      </c>
      <c r="AI244" s="112">
        <v>39073</v>
      </c>
      <c r="AJ244" s="112">
        <v>39073</v>
      </c>
      <c r="AK244" s="112">
        <v>39073</v>
      </c>
      <c r="AL244" s="2" t="s">
        <v>8</v>
      </c>
      <c r="AM244" s="112">
        <v>39073</v>
      </c>
    </row>
    <row r="245" spans="1:39">
      <c r="A245" s="59" t="s">
        <v>758</v>
      </c>
      <c r="B245" s="81" t="s">
        <v>231</v>
      </c>
      <c r="C245" s="59" t="s">
        <v>759</v>
      </c>
      <c r="D245" s="59" t="s">
        <v>760</v>
      </c>
      <c r="E245" s="59" t="s">
        <v>675</v>
      </c>
      <c r="F245" s="81" t="s">
        <v>676</v>
      </c>
      <c r="G245" s="97">
        <v>-22</v>
      </c>
      <c r="H245" s="97">
        <v>-176</v>
      </c>
      <c r="I245" s="96">
        <f t="shared" si="23"/>
        <v>1</v>
      </c>
      <c r="J245" s="13">
        <f t="shared" si="19"/>
        <v>2006</v>
      </c>
      <c r="K245" s="2" t="s">
        <v>4095</v>
      </c>
      <c r="L245" s="126" t="s">
        <v>4096</v>
      </c>
      <c r="M245" s="126" t="s">
        <v>4097</v>
      </c>
      <c r="N245" s="126" t="s">
        <v>4098</v>
      </c>
      <c r="O245" s="126" t="s">
        <v>4099</v>
      </c>
      <c r="P245" s="125" t="s">
        <v>4080</v>
      </c>
      <c r="Q245" s="239">
        <f t="shared" si="20"/>
        <v>1.2458333333343035</v>
      </c>
      <c r="R245" s="239">
        <f t="shared" si="21"/>
        <v>1.3840277777781012</v>
      </c>
      <c r="S245" s="21">
        <f t="shared" si="22"/>
        <v>7.4750000000058208</v>
      </c>
      <c r="T245" s="6">
        <v>0</v>
      </c>
      <c r="U245" s="6">
        <v>2151.15</v>
      </c>
      <c r="V245" s="19"/>
      <c r="W245" s="240"/>
      <c r="X245" s="21"/>
      <c r="Y245" s="47" t="s">
        <v>4100</v>
      </c>
      <c r="AA245" s="112">
        <v>39073</v>
      </c>
      <c r="AB245" s="112">
        <v>39073</v>
      </c>
      <c r="AC245" s="112">
        <v>39073</v>
      </c>
      <c r="AD245" s="2" t="s">
        <v>8</v>
      </c>
      <c r="AE245" s="2" t="s">
        <v>8</v>
      </c>
      <c r="AF245" s="112">
        <v>39073</v>
      </c>
      <c r="AG245" s="112">
        <v>39073</v>
      </c>
      <c r="AH245" s="112">
        <v>39073</v>
      </c>
      <c r="AI245" s="112">
        <v>39073</v>
      </c>
      <c r="AJ245" s="112">
        <v>39073</v>
      </c>
      <c r="AK245" s="112">
        <v>39073</v>
      </c>
      <c r="AL245" s="2" t="s">
        <v>8</v>
      </c>
      <c r="AM245" s="112">
        <v>39073</v>
      </c>
    </row>
    <row r="246" spans="1:39">
      <c r="A246" s="59" t="s">
        <v>758</v>
      </c>
      <c r="B246" s="81" t="s">
        <v>231</v>
      </c>
      <c r="C246" s="59" t="s">
        <v>759</v>
      </c>
      <c r="D246" s="59" t="s">
        <v>760</v>
      </c>
      <c r="E246" s="59" t="s">
        <v>675</v>
      </c>
      <c r="F246" s="81" t="s">
        <v>676</v>
      </c>
      <c r="G246" s="97">
        <v>-22</v>
      </c>
      <c r="H246" s="97">
        <v>-176</v>
      </c>
      <c r="I246" s="96">
        <f t="shared" si="23"/>
        <v>1</v>
      </c>
      <c r="J246" s="13">
        <f t="shared" si="19"/>
        <v>2006</v>
      </c>
      <c r="K246" s="2" t="s">
        <v>4088</v>
      </c>
      <c r="L246" s="126" t="s">
        <v>4089</v>
      </c>
      <c r="M246" s="126" t="s">
        <v>4090</v>
      </c>
      <c r="N246" s="126" t="s">
        <v>4091</v>
      </c>
      <c r="O246" s="126" t="s">
        <v>4092</v>
      </c>
      <c r="P246" s="125" t="s">
        <v>4093</v>
      </c>
      <c r="Q246" s="239">
        <f t="shared" si="20"/>
        <v>1.4548611111094942</v>
      </c>
      <c r="R246" s="239">
        <f t="shared" si="21"/>
        <v>1.5715277777781012</v>
      </c>
      <c r="S246" s="21">
        <f t="shared" si="22"/>
        <v>8.7291666666569654</v>
      </c>
      <c r="T246" s="6">
        <v>0</v>
      </c>
      <c r="U246" s="6">
        <v>2629.06</v>
      </c>
      <c r="V246" s="19"/>
      <c r="W246" s="240"/>
      <c r="X246" s="21"/>
      <c r="Y246" s="47" t="s">
        <v>4094</v>
      </c>
      <c r="AA246" s="112">
        <v>39073</v>
      </c>
      <c r="AB246" s="112">
        <v>39073</v>
      </c>
      <c r="AC246" s="112">
        <v>39073</v>
      </c>
      <c r="AD246" s="2" t="s">
        <v>8</v>
      </c>
      <c r="AE246" s="2" t="s">
        <v>8</v>
      </c>
      <c r="AF246" s="112">
        <v>39073</v>
      </c>
      <c r="AG246" s="112">
        <v>39073</v>
      </c>
      <c r="AH246" s="112">
        <v>39073</v>
      </c>
      <c r="AI246" s="112">
        <v>39073</v>
      </c>
      <c r="AJ246" s="112">
        <v>39073</v>
      </c>
      <c r="AK246" s="112">
        <v>39073</v>
      </c>
      <c r="AL246" s="2" t="s">
        <v>8</v>
      </c>
      <c r="AM246" s="112">
        <v>39073</v>
      </c>
    </row>
    <row r="247" spans="1:39">
      <c r="A247" s="59" t="s">
        <v>758</v>
      </c>
      <c r="B247" s="81" t="s">
        <v>231</v>
      </c>
      <c r="C247" s="59" t="s">
        <v>759</v>
      </c>
      <c r="D247" s="59" t="s">
        <v>760</v>
      </c>
      <c r="E247" s="59" t="s">
        <v>675</v>
      </c>
      <c r="F247" s="81" t="s">
        <v>676</v>
      </c>
      <c r="G247" s="97">
        <v>-22</v>
      </c>
      <c r="H247" s="97">
        <v>-176</v>
      </c>
      <c r="I247" s="96">
        <f t="shared" si="23"/>
        <v>1</v>
      </c>
      <c r="J247" s="13">
        <f t="shared" si="19"/>
        <v>2006</v>
      </c>
      <c r="K247" s="2" t="s">
        <v>4082</v>
      </c>
      <c r="L247" s="126" t="s">
        <v>4083</v>
      </c>
      <c r="M247" s="126" t="s">
        <v>4084</v>
      </c>
      <c r="N247" s="126" t="s">
        <v>4085</v>
      </c>
      <c r="O247" s="126" t="s">
        <v>4086</v>
      </c>
      <c r="P247" s="125" t="s">
        <v>4080</v>
      </c>
      <c r="Q247" s="239">
        <f t="shared" si="20"/>
        <v>0.72777777777810115</v>
      </c>
      <c r="R247" s="239">
        <f t="shared" si="21"/>
        <v>0.875</v>
      </c>
      <c r="S247" s="21">
        <f t="shared" si="22"/>
        <v>4.3666666666686069</v>
      </c>
      <c r="T247" s="6">
        <v>0</v>
      </c>
      <c r="U247" s="6">
        <v>2149.46</v>
      </c>
      <c r="V247" s="19"/>
      <c r="W247" s="240"/>
      <c r="X247" s="21"/>
      <c r="Y247" s="47" t="s">
        <v>4087</v>
      </c>
      <c r="AA247" s="112">
        <v>39073</v>
      </c>
      <c r="AB247" s="112">
        <v>39073</v>
      </c>
      <c r="AC247" s="112">
        <v>39073</v>
      </c>
      <c r="AD247" s="2" t="s">
        <v>8</v>
      </c>
      <c r="AE247" s="2" t="s">
        <v>8</v>
      </c>
      <c r="AF247" s="112">
        <v>39073</v>
      </c>
      <c r="AG247" s="112">
        <v>39073</v>
      </c>
      <c r="AH247" s="112">
        <v>39073</v>
      </c>
      <c r="AI247" s="112">
        <v>39073</v>
      </c>
      <c r="AJ247" s="112">
        <v>39073</v>
      </c>
      <c r="AK247" s="112">
        <v>39073</v>
      </c>
      <c r="AL247" s="2" t="s">
        <v>8</v>
      </c>
      <c r="AM247" s="112">
        <v>39073</v>
      </c>
    </row>
    <row r="248" spans="1:39">
      <c r="A248" s="59" t="s">
        <v>758</v>
      </c>
      <c r="B248" s="81" t="s">
        <v>231</v>
      </c>
      <c r="C248" s="59" t="s">
        <v>759</v>
      </c>
      <c r="D248" s="59" t="s">
        <v>760</v>
      </c>
      <c r="E248" s="59" t="s">
        <v>675</v>
      </c>
      <c r="F248" s="81" t="s">
        <v>676</v>
      </c>
      <c r="G248" s="97">
        <v>-22</v>
      </c>
      <c r="H248" s="97">
        <v>-176</v>
      </c>
      <c r="I248" s="96">
        <f t="shared" si="23"/>
        <v>1</v>
      </c>
      <c r="J248" s="13">
        <f t="shared" si="19"/>
        <v>2006</v>
      </c>
      <c r="K248" s="2" t="s">
        <v>4075</v>
      </c>
      <c r="L248" s="126" t="s">
        <v>4076</v>
      </c>
      <c r="M248" s="126" t="s">
        <v>4077</v>
      </c>
      <c r="N248" s="126" t="s">
        <v>4078</v>
      </c>
      <c r="O248" s="126" t="s">
        <v>4079</v>
      </c>
      <c r="P248" s="125" t="s">
        <v>4080</v>
      </c>
      <c r="Q248" s="239">
        <f t="shared" si="20"/>
        <v>0.77222222222189885</v>
      </c>
      <c r="R248" s="239">
        <f t="shared" si="21"/>
        <v>0.87708333333284827</v>
      </c>
      <c r="S248" s="21">
        <f t="shared" si="22"/>
        <v>4.6333333333313931</v>
      </c>
      <c r="T248" s="6">
        <v>0</v>
      </c>
      <c r="U248" s="6"/>
      <c r="V248" s="19"/>
      <c r="W248" s="240"/>
      <c r="X248" s="21"/>
      <c r="Y248" s="47" t="s">
        <v>4081</v>
      </c>
      <c r="AA248" s="112">
        <v>39073</v>
      </c>
      <c r="AB248" s="112">
        <v>39073</v>
      </c>
      <c r="AC248" s="112">
        <v>39073</v>
      </c>
      <c r="AD248" s="2" t="s">
        <v>8</v>
      </c>
      <c r="AE248" s="2" t="s">
        <v>8</v>
      </c>
      <c r="AF248" s="112">
        <v>39073</v>
      </c>
      <c r="AG248" s="112">
        <v>39073</v>
      </c>
      <c r="AH248" s="112">
        <v>39073</v>
      </c>
      <c r="AI248" s="112">
        <v>39073</v>
      </c>
      <c r="AJ248" s="112">
        <v>39073</v>
      </c>
      <c r="AK248" s="112">
        <v>39073</v>
      </c>
      <c r="AL248" s="2" t="s">
        <v>8</v>
      </c>
      <c r="AM248" s="112">
        <v>39073</v>
      </c>
    </row>
    <row r="249" spans="1:39">
      <c r="A249" s="59" t="s">
        <v>758</v>
      </c>
      <c r="B249" s="81" t="s">
        <v>231</v>
      </c>
      <c r="C249" s="59" t="s">
        <v>759</v>
      </c>
      <c r="D249" s="59" t="s">
        <v>760</v>
      </c>
      <c r="E249" s="59" t="s">
        <v>675</v>
      </c>
      <c r="F249" s="81" t="s">
        <v>676</v>
      </c>
      <c r="G249" s="97">
        <v>-22</v>
      </c>
      <c r="H249" s="97">
        <v>-176</v>
      </c>
      <c r="I249" s="96">
        <f t="shared" si="23"/>
        <v>1</v>
      </c>
      <c r="J249" s="13">
        <f t="shared" si="19"/>
        <v>2006</v>
      </c>
      <c r="K249" s="2" t="s">
        <v>4068</v>
      </c>
      <c r="L249" s="126" t="s">
        <v>4069</v>
      </c>
      <c r="M249" s="126" t="s">
        <v>4070</v>
      </c>
      <c r="N249" s="126" t="s">
        <v>4071</v>
      </c>
      <c r="O249" s="126" t="s">
        <v>4072</v>
      </c>
      <c r="P249" s="38" t="s">
        <v>4073</v>
      </c>
      <c r="Q249" s="239">
        <f t="shared" si="20"/>
        <v>1.0034722222189885</v>
      </c>
      <c r="R249" s="239">
        <f t="shared" si="21"/>
        <v>1.1069444444437977</v>
      </c>
      <c r="S249" s="21">
        <f t="shared" si="22"/>
        <v>6.0208333333139308</v>
      </c>
      <c r="T249" s="6">
        <v>0</v>
      </c>
      <c r="U249" s="6">
        <v>1930.92</v>
      </c>
      <c r="V249" s="19"/>
      <c r="W249" s="240"/>
      <c r="X249" s="21"/>
      <c r="Y249" s="47" t="s">
        <v>4074</v>
      </c>
      <c r="AA249" s="112">
        <v>39073</v>
      </c>
      <c r="AB249" s="112">
        <v>39073</v>
      </c>
      <c r="AC249" s="112">
        <v>39073</v>
      </c>
      <c r="AD249" s="2" t="s">
        <v>8</v>
      </c>
      <c r="AE249" s="2" t="s">
        <v>8</v>
      </c>
      <c r="AF249" s="112">
        <v>39073</v>
      </c>
      <c r="AG249" s="112">
        <v>39073</v>
      </c>
      <c r="AH249" s="112">
        <v>39073</v>
      </c>
      <c r="AI249" s="112">
        <v>39073</v>
      </c>
      <c r="AJ249" s="112">
        <v>39073</v>
      </c>
      <c r="AK249" s="112">
        <v>39073</v>
      </c>
      <c r="AL249" s="2" t="s">
        <v>8</v>
      </c>
      <c r="AM249" s="112">
        <v>39073</v>
      </c>
    </row>
    <row r="250" spans="1:39">
      <c r="A250" s="59" t="s">
        <v>758</v>
      </c>
      <c r="B250" s="81" t="s">
        <v>231</v>
      </c>
      <c r="C250" s="59" t="s">
        <v>759</v>
      </c>
      <c r="D250" s="59" t="s">
        <v>760</v>
      </c>
      <c r="E250" s="59" t="s">
        <v>675</v>
      </c>
      <c r="F250" s="81" t="s">
        <v>676</v>
      </c>
      <c r="G250" s="97">
        <v>-22</v>
      </c>
      <c r="H250" s="97">
        <v>-176</v>
      </c>
      <c r="I250" s="96">
        <f t="shared" si="23"/>
        <v>1</v>
      </c>
      <c r="J250" s="13">
        <f t="shared" si="19"/>
        <v>2006</v>
      </c>
      <c r="K250" s="2" t="s">
        <v>4062</v>
      </c>
      <c r="L250" s="126" t="s">
        <v>4063</v>
      </c>
      <c r="M250" s="126" t="s">
        <v>4064</v>
      </c>
      <c r="N250" s="126" t="s">
        <v>4065</v>
      </c>
      <c r="O250" s="126" t="s">
        <v>4066</v>
      </c>
      <c r="P250" s="125" t="s">
        <v>4067</v>
      </c>
      <c r="Q250" s="239">
        <f t="shared" si="20"/>
        <v>0.65972222222626442</v>
      </c>
      <c r="R250" s="239">
        <f t="shared" si="21"/>
        <v>0.76041666666424135</v>
      </c>
      <c r="S250" s="21">
        <f t="shared" si="22"/>
        <v>3.9583333333575865</v>
      </c>
      <c r="T250" s="6">
        <v>0</v>
      </c>
      <c r="U250" s="6">
        <v>1897.1</v>
      </c>
      <c r="V250" s="19"/>
      <c r="W250" s="240"/>
      <c r="X250" s="21"/>
      <c r="Y250" s="47" t="s">
        <v>4061</v>
      </c>
      <c r="AA250" s="112">
        <v>39073</v>
      </c>
      <c r="AB250" s="112">
        <v>39073</v>
      </c>
      <c r="AC250" s="112">
        <v>39073</v>
      </c>
      <c r="AD250" s="2" t="s">
        <v>8</v>
      </c>
      <c r="AE250" s="2" t="s">
        <v>8</v>
      </c>
      <c r="AF250" s="112">
        <v>39073</v>
      </c>
      <c r="AG250" s="112">
        <v>39073</v>
      </c>
      <c r="AH250" s="112">
        <v>39073</v>
      </c>
      <c r="AI250" s="112">
        <v>39073</v>
      </c>
      <c r="AJ250" s="112">
        <v>39073</v>
      </c>
      <c r="AK250" s="112">
        <v>39073</v>
      </c>
      <c r="AL250" s="2" t="s">
        <v>8</v>
      </c>
      <c r="AM250" s="112">
        <v>39073</v>
      </c>
    </row>
    <row r="251" spans="1:39">
      <c r="A251" s="59" t="s">
        <v>758</v>
      </c>
      <c r="B251" s="81" t="s">
        <v>231</v>
      </c>
      <c r="C251" s="59" t="s">
        <v>759</v>
      </c>
      <c r="D251" s="59" t="s">
        <v>760</v>
      </c>
      <c r="E251" s="59" t="s">
        <v>675</v>
      </c>
      <c r="F251" s="81" t="s">
        <v>676</v>
      </c>
      <c r="G251" s="97">
        <v>-22</v>
      </c>
      <c r="H251" s="97">
        <v>-176</v>
      </c>
      <c r="I251" s="96">
        <f t="shared" si="23"/>
        <v>1</v>
      </c>
      <c r="J251" s="13">
        <f t="shared" si="19"/>
        <v>2006</v>
      </c>
      <c r="K251" s="2" t="s">
        <v>4055</v>
      </c>
      <c r="L251" s="126" t="s">
        <v>4056</v>
      </c>
      <c r="M251" s="126" t="s">
        <v>4057</v>
      </c>
      <c r="N251" s="126" t="s">
        <v>4058</v>
      </c>
      <c r="O251" s="126" t="s">
        <v>4059</v>
      </c>
      <c r="P251" s="125" t="s">
        <v>4060</v>
      </c>
      <c r="Q251" s="239">
        <f t="shared" si="20"/>
        <v>0.88541666667151731</v>
      </c>
      <c r="R251" s="239">
        <f t="shared" si="21"/>
        <v>1.0062499999985448</v>
      </c>
      <c r="S251" s="21">
        <f t="shared" si="22"/>
        <v>5.3125000000291038</v>
      </c>
      <c r="T251" s="6">
        <v>0</v>
      </c>
      <c r="U251" s="6">
        <v>2724.67</v>
      </c>
      <c r="V251" s="19">
        <f>SUM(Q241:Q251)</f>
        <v>12.179861111122591</v>
      </c>
      <c r="W251" s="240">
        <f>(N251-M241)/24</f>
        <v>0.98787615740760282</v>
      </c>
      <c r="X251" s="21">
        <f>V251/W251</f>
        <v>12.329340089637489</v>
      </c>
      <c r="Y251" s="47" t="s">
        <v>4061</v>
      </c>
      <c r="AA251" s="112">
        <v>39073</v>
      </c>
      <c r="AB251" s="112">
        <v>39073</v>
      </c>
      <c r="AC251" s="112">
        <v>39073</v>
      </c>
      <c r="AD251" s="2" t="s">
        <v>8</v>
      </c>
      <c r="AE251" s="2" t="s">
        <v>8</v>
      </c>
      <c r="AF251" s="112">
        <v>39073</v>
      </c>
      <c r="AG251" s="112">
        <v>39073</v>
      </c>
      <c r="AH251" s="112">
        <v>39073</v>
      </c>
      <c r="AI251" s="112">
        <v>39073</v>
      </c>
      <c r="AJ251" s="112">
        <v>39073</v>
      </c>
      <c r="AK251" s="112">
        <v>39073</v>
      </c>
      <c r="AL251" s="2" t="s">
        <v>8</v>
      </c>
      <c r="AM251" s="112">
        <v>39073</v>
      </c>
    </row>
    <row r="252" spans="1:39" s="128" customFormat="1">
      <c r="A252" s="2" t="s">
        <v>763</v>
      </c>
      <c r="B252" s="81" t="s">
        <v>231</v>
      </c>
      <c r="C252" s="59" t="s">
        <v>764</v>
      </c>
      <c r="D252" s="2" t="s">
        <v>765</v>
      </c>
      <c r="E252" s="2" t="s">
        <v>249</v>
      </c>
      <c r="F252" s="2" t="s">
        <v>766</v>
      </c>
      <c r="G252" s="97">
        <v>18.920000000000002</v>
      </c>
      <c r="H252" s="97">
        <v>-155.27000000000001</v>
      </c>
      <c r="I252" s="96">
        <f t="shared" si="23"/>
        <v>5</v>
      </c>
      <c r="J252" s="83" t="s">
        <v>761</v>
      </c>
      <c r="K252" s="38" t="s">
        <v>4048</v>
      </c>
      <c r="L252" s="126" t="s">
        <v>4049</v>
      </c>
      <c r="M252" s="126" t="s">
        <v>4050</v>
      </c>
      <c r="N252" s="126" t="s">
        <v>4051</v>
      </c>
      <c r="O252" s="126" t="s">
        <v>4052</v>
      </c>
      <c r="P252" s="126" t="s">
        <v>4053</v>
      </c>
      <c r="Q252" s="239">
        <f t="shared" si="20"/>
        <v>2.1590277777795563</v>
      </c>
      <c r="R252" s="239">
        <f t="shared" si="21"/>
        <v>2.2826388888934162</v>
      </c>
      <c r="S252" s="21">
        <f t="shared" si="22"/>
        <v>12.954166666677338</v>
      </c>
      <c r="T252" s="6">
        <v>0</v>
      </c>
      <c r="U252" s="6">
        <v>1324.69</v>
      </c>
      <c r="V252" s="19"/>
      <c r="W252" s="240"/>
      <c r="X252" s="21"/>
      <c r="Y252" s="47" t="s">
        <v>4054</v>
      </c>
      <c r="AA252" s="112">
        <v>39073</v>
      </c>
      <c r="AB252" s="112">
        <v>39073</v>
      </c>
      <c r="AC252" s="112">
        <v>39073</v>
      </c>
      <c r="AD252" s="2" t="s">
        <v>8</v>
      </c>
      <c r="AE252" s="2" t="s">
        <v>8</v>
      </c>
      <c r="AF252" s="112">
        <v>39073</v>
      </c>
      <c r="AG252" s="112">
        <v>39073</v>
      </c>
      <c r="AH252" s="112">
        <v>39073</v>
      </c>
      <c r="AI252" s="112">
        <v>39073</v>
      </c>
      <c r="AJ252" s="112">
        <v>39073</v>
      </c>
      <c r="AK252" s="112">
        <v>39073</v>
      </c>
      <c r="AL252" s="2" t="s">
        <v>8</v>
      </c>
      <c r="AM252" s="112">
        <v>39073</v>
      </c>
    </row>
    <row r="253" spans="1:39">
      <c r="A253" s="2" t="s">
        <v>763</v>
      </c>
      <c r="B253" s="81" t="s">
        <v>231</v>
      </c>
      <c r="C253" s="59" t="s">
        <v>764</v>
      </c>
      <c r="D253" s="2" t="s">
        <v>765</v>
      </c>
      <c r="E253" s="2" t="s">
        <v>249</v>
      </c>
      <c r="F253" s="2" t="s">
        <v>766</v>
      </c>
      <c r="G253" s="97">
        <v>18.920000000000002</v>
      </c>
      <c r="H253" s="97">
        <v>-155.27000000000001</v>
      </c>
      <c r="I253" s="96">
        <f t="shared" si="23"/>
        <v>5</v>
      </c>
      <c r="J253" s="83" t="s">
        <v>761</v>
      </c>
      <c r="K253" s="2" t="s">
        <v>4041</v>
      </c>
      <c r="L253" s="126" t="s">
        <v>4042</v>
      </c>
      <c r="M253" s="126" t="s">
        <v>4043</v>
      </c>
      <c r="N253" s="126" t="s">
        <v>4044</v>
      </c>
      <c r="O253" s="126" t="s">
        <v>4045</v>
      </c>
      <c r="P253" s="125" t="s">
        <v>4046</v>
      </c>
      <c r="Q253" s="239">
        <f t="shared" si="20"/>
        <v>1.2645833333372138</v>
      </c>
      <c r="R253" s="239">
        <f t="shared" si="21"/>
        <v>1.3645833333357587</v>
      </c>
      <c r="S253" s="21">
        <f t="shared" si="22"/>
        <v>7.5875000000232831</v>
      </c>
      <c r="T253" s="6">
        <v>0</v>
      </c>
      <c r="U253" s="6">
        <v>1353.69</v>
      </c>
      <c r="V253" s="19"/>
      <c r="W253" s="240"/>
      <c r="X253" s="21"/>
      <c r="Y253" s="47" t="s">
        <v>4047</v>
      </c>
      <c r="AA253" s="112">
        <v>39073</v>
      </c>
      <c r="AB253" s="112">
        <v>39073</v>
      </c>
      <c r="AC253" s="112">
        <v>39073</v>
      </c>
      <c r="AD253" s="2" t="s">
        <v>8</v>
      </c>
      <c r="AE253" s="2" t="s">
        <v>8</v>
      </c>
      <c r="AF253" s="112">
        <v>39073</v>
      </c>
      <c r="AG253" s="112">
        <v>39073</v>
      </c>
      <c r="AH253" s="112">
        <v>39073</v>
      </c>
      <c r="AI253" s="112">
        <v>39073</v>
      </c>
      <c r="AJ253" s="112">
        <v>39073</v>
      </c>
      <c r="AK253" s="112">
        <v>39073</v>
      </c>
      <c r="AL253" s="2" t="s">
        <v>8</v>
      </c>
      <c r="AM253" s="112">
        <v>39073</v>
      </c>
    </row>
    <row r="254" spans="1:39">
      <c r="A254" s="2" t="s">
        <v>763</v>
      </c>
      <c r="B254" s="81" t="s">
        <v>231</v>
      </c>
      <c r="C254" s="59" t="s">
        <v>764</v>
      </c>
      <c r="D254" s="2" t="s">
        <v>765</v>
      </c>
      <c r="E254" s="2" t="s">
        <v>249</v>
      </c>
      <c r="F254" s="2" t="s">
        <v>766</v>
      </c>
      <c r="G254" s="97">
        <v>18.920000000000002</v>
      </c>
      <c r="H254" s="97">
        <v>-155.27000000000001</v>
      </c>
      <c r="I254" s="96">
        <f t="shared" si="23"/>
        <v>5</v>
      </c>
      <c r="J254" s="83" t="s">
        <v>761</v>
      </c>
      <c r="K254" s="2" t="s">
        <v>4034</v>
      </c>
      <c r="L254" s="126" t="s">
        <v>4035</v>
      </c>
      <c r="M254" s="126" t="s">
        <v>4036</v>
      </c>
      <c r="N254" s="126" t="s">
        <v>4037</v>
      </c>
      <c r="O254" s="126" t="s">
        <v>4038</v>
      </c>
      <c r="P254" s="125" t="s">
        <v>4039</v>
      </c>
      <c r="Q254" s="239">
        <f t="shared" si="20"/>
        <v>1.5111111111109494</v>
      </c>
      <c r="R254" s="239">
        <f t="shared" si="21"/>
        <v>1.6375000000043656</v>
      </c>
      <c r="S254" s="21">
        <f t="shared" si="22"/>
        <v>9.0666666666656965</v>
      </c>
      <c r="T254" s="6">
        <v>0</v>
      </c>
      <c r="U254" s="6">
        <v>1740.04</v>
      </c>
      <c r="V254" s="19"/>
      <c r="W254" s="240"/>
      <c r="X254" s="21"/>
      <c r="Y254" s="47" t="s">
        <v>4040</v>
      </c>
      <c r="AA254" s="112">
        <v>39073</v>
      </c>
      <c r="AB254" s="112">
        <v>39073</v>
      </c>
      <c r="AC254" s="112">
        <v>39073</v>
      </c>
      <c r="AD254" s="2" t="s">
        <v>8</v>
      </c>
      <c r="AE254" s="2" t="s">
        <v>8</v>
      </c>
      <c r="AF254" s="112">
        <v>39073</v>
      </c>
      <c r="AG254" s="112">
        <v>39073</v>
      </c>
      <c r="AH254" s="112">
        <v>39073</v>
      </c>
      <c r="AI254" s="112">
        <v>39073</v>
      </c>
      <c r="AJ254" s="112">
        <v>39073</v>
      </c>
      <c r="AK254" s="112">
        <v>39073</v>
      </c>
      <c r="AL254" s="2" t="s">
        <v>8</v>
      </c>
      <c r="AM254" s="112">
        <v>39073</v>
      </c>
    </row>
    <row r="255" spans="1:39">
      <c r="A255" s="2" t="s">
        <v>763</v>
      </c>
      <c r="B255" s="81" t="s">
        <v>231</v>
      </c>
      <c r="C255" s="59" t="s">
        <v>764</v>
      </c>
      <c r="D255" s="2" t="s">
        <v>765</v>
      </c>
      <c r="E255" s="2" t="s">
        <v>249</v>
      </c>
      <c r="F255" s="2" t="s">
        <v>766</v>
      </c>
      <c r="G255" s="97">
        <v>18.920000000000002</v>
      </c>
      <c r="H255" s="97">
        <v>-155.27000000000001</v>
      </c>
      <c r="I255" s="96">
        <f t="shared" si="23"/>
        <v>5</v>
      </c>
      <c r="J255" s="83" t="s">
        <v>761</v>
      </c>
      <c r="K255" s="2" t="s">
        <v>4028</v>
      </c>
      <c r="L255" s="126" t="s">
        <v>4029</v>
      </c>
      <c r="M255" s="126" t="s">
        <v>4030</v>
      </c>
      <c r="N255" s="126" t="s">
        <v>4031</v>
      </c>
      <c r="O255" s="126" t="s">
        <v>4032</v>
      </c>
      <c r="P255" s="125" t="s">
        <v>4019</v>
      </c>
      <c r="Q255" s="239">
        <f t="shared" si="20"/>
        <v>0.65694444444670808</v>
      </c>
      <c r="R255" s="239">
        <f t="shared" si="21"/>
        <v>1.0097222222175333</v>
      </c>
      <c r="S255" s="21">
        <f t="shared" si="22"/>
        <v>3.9416666666802485</v>
      </c>
      <c r="T255" s="6">
        <v>0</v>
      </c>
      <c r="U255" s="6">
        <v>5000.26</v>
      </c>
      <c r="V255" s="19"/>
      <c r="W255" s="240"/>
      <c r="X255" s="21"/>
      <c r="Y255" s="47" t="s">
        <v>4033</v>
      </c>
      <c r="AA255" s="112">
        <v>39073</v>
      </c>
      <c r="AB255" s="112">
        <v>39073</v>
      </c>
      <c r="AC255" s="112">
        <v>39073</v>
      </c>
      <c r="AD255" s="2" t="s">
        <v>8</v>
      </c>
      <c r="AE255" s="2" t="s">
        <v>8</v>
      </c>
      <c r="AF255" s="112">
        <v>39073</v>
      </c>
      <c r="AG255" s="112">
        <v>39073</v>
      </c>
      <c r="AH255" s="112">
        <v>39073</v>
      </c>
      <c r="AI255" s="112">
        <v>39073</v>
      </c>
      <c r="AJ255" s="112">
        <v>39073</v>
      </c>
      <c r="AK255" s="112">
        <v>39073</v>
      </c>
      <c r="AL255" s="2" t="s">
        <v>8</v>
      </c>
      <c r="AM255" s="112">
        <v>39073</v>
      </c>
    </row>
    <row r="256" spans="1:39">
      <c r="A256" s="2" t="s">
        <v>763</v>
      </c>
      <c r="B256" s="81" t="s">
        <v>231</v>
      </c>
      <c r="C256" s="59" t="s">
        <v>764</v>
      </c>
      <c r="D256" s="2" t="s">
        <v>765</v>
      </c>
      <c r="E256" s="2" t="s">
        <v>249</v>
      </c>
      <c r="F256" s="2" t="s">
        <v>766</v>
      </c>
      <c r="G256" s="97">
        <v>18.920000000000002</v>
      </c>
      <c r="H256" s="97">
        <v>-155.27000000000001</v>
      </c>
      <c r="I256" s="96">
        <f t="shared" si="23"/>
        <v>5</v>
      </c>
      <c r="J256" s="83" t="s">
        <v>761</v>
      </c>
      <c r="K256" s="2" t="s">
        <v>4021</v>
      </c>
      <c r="L256" s="126" t="s">
        <v>4022</v>
      </c>
      <c r="M256" s="126" t="s">
        <v>4023</v>
      </c>
      <c r="N256" s="126" t="s">
        <v>4024</v>
      </c>
      <c r="O256" s="126" t="s">
        <v>4025</v>
      </c>
      <c r="P256" s="125" t="s">
        <v>4026</v>
      </c>
      <c r="Q256" s="239">
        <f t="shared" si="20"/>
        <v>1.1444444444423425</v>
      </c>
      <c r="R256" s="239">
        <f t="shared" si="21"/>
        <v>1.2486111111065838</v>
      </c>
      <c r="S256" s="21">
        <f t="shared" si="22"/>
        <v>6.866666666654055</v>
      </c>
      <c r="T256" s="6">
        <v>0</v>
      </c>
      <c r="U256" s="6">
        <v>1324.43</v>
      </c>
      <c r="V256" s="19"/>
      <c r="W256" s="240"/>
      <c r="X256" s="21"/>
      <c r="Y256" s="47" t="s">
        <v>4027</v>
      </c>
      <c r="AA256" s="112">
        <v>39073</v>
      </c>
      <c r="AB256" s="112">
        <v>39073</v>
      </c>
      <c r="AC256" s="112">
        <v>39073</v>
      </c>
      <c r="AD256" s="2" t="s">
        <v>8</v>
      </c>
      <c r="AE256" s="2" t="s">
        <v>8</v>
      </c>
      <c r="AF256" s="112">
        <v>39073</v>
      </c>
      <c r="AG256" s="112">
        <v>39073</v>
      </c>
      <c r="AH256" s="112">
        <v>39073</v>
      </c>
      <c r="AI256" s="112">
        <v>39073</v>
      </c>
      <c r="AJ256" s="112">
        <v>39073</v>
      </c>
      <c r="AK256" s="112">
        <v>39073</v>
      </c>
      <c r="AL256" s="2" t="s">
        <v>8</v>
      </c>
      <c r="AM256" s="112">
        <v>39073</v>
      </c>
    </row>
    <row r="257" spans="1:39">
      <c r="A257" s="2" t="s">
        <v>763</v>
      </c>
      <c r="B257" s="81" t="s">
        <v>231</v>
      </c>
      <c r="C257" s="59" t="s">
        <v>764</v>
      </c>
      <c r="D257" s="2" t="s">
        <v>765</v>
      </c>
      <c r="E257" s="2" t="s">
        <v>249</v>
      </c>
      <c r="F257" s="2" t="s">
        <v>766</v>
      </c>
      <c r="G257" s="97">
        <v>18.920000000000002</v>
      </c>
      <c r="H257" s="97">
        <v>-155.27000000000001</v>
      </c>
      <c r="I257" s="96">
        <f>INT(((180 + H257) / 6) + 1)</f>
        <v>5</v>
      </c>
      <c r="J257" s="83" t="s">
        <v>761</v>
      </c>
      <c r="K257" s="2" t="s">
        <v>4014</v>
      </c>
      <c r="L257" s="126" t="s">
        <v>4015</v>
      </c>
      <c r="M257" s="126" t="s">
        <v>4016</v>
      </c>
      <c r="N257" s="126" t="s">
        <v>4017</v>
      </c>
      <c r="O257" s="126" t="s">
        <v>4018</v>
      </c>
      <c r="P257" s="125" t="s">
        <v>4019</v>
      </c>
      <c r="Q257" s="239">
        <f t="shared" si="20"/>
        <v>1.4638888888875954</v>
      </c>
      <c r="R257" s="239">
        <f t="shared" si="21"/>
        <v>1.6819444444481633</v>
      </c>
      <c r="S257" s="21">
        <f t="shared" si="22"/>
        <v>8.7833333333255723</v>
      </c>
      <c r="T257" s="6">
        <v>0</v>
      </c>
      <c r="U257" s="6">
        <v>4989.45</v>
      </c>
      <c r="V257" s="19"/>
      <c r="W257" s="240"/>
      <c r="X257" s="21"/>
      <c r="Y257" s="47" t="s">
        <v>4020</v>
      </c>
      <c r="AA257" s="112">
        <v>39073</v>
      </c>
      <c r="AB257" s="112">
        <v>39073</v>
      </c>
      <c r="AC257" s="112">
        <v>39073</v>
      </c>
      <c r="AD257" s="2" t="s">
        <v>8</v>
      </c>
      <c r="AE257" s="2" t="s">
        <v>8</v>
      </c>
      <c r="AF257" s="112">
        <v>39073</v>
      </c>
      <c r="AG257" s="112">
        <v>39073</v>
      </c>
      <c r="AH257" s="112">
        <v>39073</v>
      </c>
      <c r="AI257" s="112">
        <v>39073</v>
      </c>
      <c r="AJ257" s="112">
        <v>39073</v>
      </c>
      <c r="AK257" s="112">
        <v>39073</v>
      </c>
      <c r="AL257" s="2" t="s">
        <v>8</v>
      </c>
      <c r="AM257" s="112">
        <v>39073</v>
      </c>
    </row>
    <row r="258" spans="1:39" s="59" customFormat="1" ht="42">
      <c r="A258" s="59" t="s">
        <v>763</v>
      </c>
      <c r="B258" s="81" t="s">
        <v>231</v>
      </c>
      <c r="C258" s="59" t="s">
        <v>764</v>
      </c>
      <c r="D258" s="59" t="s">
        <v>765</v>
      </c>
      <c r="E258" s="2" t="s">
        <v>249</v>
      </c>
      <c r="F258" s="132" t="s">
        <v>2923</v>
      </c>
      <c r="G258" s="97">
        <v>18.920000000000002</v>
      </c>
      <c r="H258" s="97">
        <v>-155.27000000000001</v>
      </c>
      <c r="I258" s="96">
        <f>INT(((180 + H258) / 6) + 1)</f>
        <v>5</v>
      </c>
      <c r="J258" s="83" t="s">
        <v>761</v>
      </c>
      <c r="K258" s="59" t="s">
        <v>4008</v>
      </c>
      <c r="L258" s="131" t="s">
        <v>4009</v>
      </c>
      <c r="M258" s="131" t="s">
        <v>4010</v>
      </c>
      <c r="N258" s="131" t="s">
        <v>4011</v>
      </c>
      <c r="O258" s="131" t="s">
        <v>4012</v>
      </c>
      <c r="P258" s="132" t="s">
        <v>2923</v>
      </c>
      <c r="Q258" s="247">
        <f t="shared" si="20"/>
        <v>0.87291666666715173</v>
      </c>
      <c r="R258" s="247">
        <f t="shared" si="21"/>
        <v>0.93472222222771961</v>
      </c>
      <c r="S258" s="97">
        <f t="shared" si="22"/>
        <v>5.2375000000029104</v>
      </c>
      <c r="T258" s="6">
        <v>0</v>
      </c>
      <c r="U258" s="82">
        <v>1191.54</v>
      </c>
      <c r="V258" s="114"/>
      <c r="W258" s="241"/>
      <c r="X258" s="97"/>
      <c r="Y258" s="69" t="s">
        <v>6763</v>
      </c>
      <c r="AA258" s="112">
        <v>39073</v>
      </c>
      <c r="AB258" s="112">
        <v>39073</v>
      </c>
      <c r="AC258" s="112">
        <v>39073</v>
      </c>
      <c r="AD258" s="2" t="s">
        <v>8</v>
      </c>
      <c r="AE258" s="2" t="s">
        <v>8</v>
      </c>
      <c r="AF258" s="112">
        <v>39073</v>
      </c>
      <c r="AG258" s="112">
        <v>39073</v>
      </c>
      <c r="AH258" s="112">
        <v>39073</v>
      </c>
      <c r="AI258" s="112">
        <v>39073</v>
      </c>
      <c r="AJ258" s="112">
        <v>39073</v>
      </c>
      <c r="AK258" s="112">
        <v>39073</v>
      </c>
      <c r="AL258" s="2" t="s">
        <v>8</v>
      </c>
      <c r="AM258" s="112">
        <v>39073</v>
      </c>
    </row>
    <row r="259" spans="1:39">
      <c r="A259" s="2" t="s">
        <v>763</v>
      </c>
      <c r="B259" s="81" t="s">
        <v>231</v>
      </c>
      <c r="C259" s="59" t="s">
        <v>764</v>
      </c>
      <c r="D259" s="2" t="s">
        <v>765</v>
      </c>
      <c r="E259" s="2" t="s">
        <v>249</v>
      </c>
      <c r="F259" s="125" t="s">
        <v>4001</v>
      </c>
      <c r="G259" s="97">
        <v>18.920000000000002</v>
      </c>
      <c r="H259" s="97">
        <v>-155.27000000000001</v>
      </c>
      <c r="I259" s="96">
        <f>INT(((180 + H259) / 6) + 1)</f>
        <v>5</v>
      </c>
      <c r="J259" s="83" t="s">
        <v>761</v>
      </c>
      <c r="K259" s="2" t="s">
        <v>4000</v>
      </c>
      <c r="L259" s="126" t="s">
        <v>4002</v>
      </c>
      <c r="M259" s="126" t="s">
        <v>4003</v>
      </c>
      <c r="N259" s="126" t="s">
        <v>4004</v>
      </c>
      <c r="O259" s="126" t="s">
        <v>4005</v>
      </c>
      <c r="P259" s="125" t="s">
        <v>4006</v>
      </c>
      <c r="Q259" s="239">
        <f t="shared" si="20"/>
        <v>1.0124999999970896</v>
      </c>
      <c r="R259" s="239">
        <f t="shared" si="21"/>
        <v>1.2291666666642413</v>
      </c>
      <c r="S259" s="21">
        <f t="shared" si="22"/>
        <v>6.0749999999825377</v>
      </c>
      <c r="T259" s="6">
        <v>0</v>
      </c>
      <c r="U259" s="6">
        <v>2672.82</v>
      </c>
      <c r="V259" s="19">
        <f>SUM(Q252:Q259)</f>
        <v>10.085416666668607</v>
      </c>
      <c r="W259" s="240">
        <f>(N252-M249)/24</f>
        <v>1.3308449074074815</v>
      </c>
      <c r="X259" s="21">
        <f>V259/W259</f>
        <v>7.5782058529383756</v>
      </c>
      <c r="Y259" s="47" t="s">
        <v>4007</v>
      </c>
      <c r="AA259" s="112">
        <v>39073</v>
      </c>
      <c r="AB259" s="112">
        <v>39073</v>
      </c>
      <c r="AC259" s="112">
        <v>39073</v>
      </c>
      <c r="AD259" s="2" t="s">
        <v>8</v>
      </c>
      <c r="AE259" s="2" t="s">
        <v>8</v>
      </c>
      <c r="AF259" s="112">
        <v>39073</v>
      </c>
      <c r="AG259" s="112">
        <v>39073</v>
      </c>
      <c r="AH259" s="112">
        <v>39073</v>
      </c>
      <c r="AI259" s="112">
        <v>39073</v>
      </c>
      <c r="AJ259" s="112">
        <v>39073</v>
      </c>
      <c r="AK259" s="112">
        <v>39073</v>
      </c>
      <c r="AL259" s="2" t="s">
        <v>8</v>
      </c>
      <c r="AM259" s="112">
        <v>39073</v>
      </c>
    </row>
    <row r="260" spans="1:39">
      <c r="A260" s="2" t="s">
        <v>767</v>
      </c>
      <c r="B260" s="81" t="s">
        <v>672</v>
      </c>
      <c r="C260" s="59" t="s">
        <v>768</v>
      </c>
      <c r="D260" s="2" t="s">
        <v>769</v>
      </c>
      <c r="E260" s="2" t="s">
        <v>249</v>
      </c>
      <c r="F260" s="126" t="s">
        <v>3993</v>
      </c>
      <c r="G260" s="97">
        <v>21.4</v>
      </c>
      <c r="H260" s="97">
        <v>-158.32</v>
      </c>
      <c r="I260" s="96">
        <v>4</v>
      </c>
      <c r="J260" s="83" t="s">
        <v>761</v>
      </c>
      <c r="K260" s="38" t="s">
        <v>3992</v>
      </c>
      <c r="L260" s="126" t="s">
        <v>3994</v>
      </c>
      <c r="M260" s="126" t="s">
        <v>3995</v>
      </c>
      <c r="N260" s="126" t="s">
        <v>3996</v>
      </c>
      <c r="O260" s="126" t="s">
        <v>3997</v>
      </c>
      <c r="P260" s="126" t="s">
        <v>3998</v>
      </c>
      <c r="Q260" s="239">
        <f t="shared" si="20"/>
        <v>2.2222222229174804E-2</v>
      </c>
      <c r="R260" s="239">
        <f t="shared" si="21"/>
        <v>0.21805555555329192</v>
      </c>
      <c r="S260" s="21">
        <f t="shared" si="22"/>
        <v>0.13333333337504882</v>
      </c>
      <c r="T260" s="6">
        <v>0</v>
      </c>
      <c r="U260" s="6">
        <v>1103.75</v>
      </c>
      <c r="V260" s="19"/>
      <c r="W260" s="240"/>
      <c r="X260" s="21"/>
      <c r="Y260" s="47" t="s">
        <v>3999</v>
      </c>
      <c r="AA260" s="112">
        <v>39073</v>
      </c>
      <c r="AB260" s="112">
        <v>39073</v>
      </c>
      <c r="AC260" s="112">
        <v>39073</v>
      </c>
      <c r="AD260" s="2" t="s">
        <v>8</v>
      </c>
      <c r="AE260" s="2" t="s">
        <v>8</v>
      </c>
      <c r="AF260" s="112">
        <v>39073</v>
      </c>
      <c r="AG260" s="112">
        <v>39073</v>
      </c>
      <c r="AH260" s="2" t="s">
        <v>8</v>
      </c>
      <c r="AI260" s="112">
        <v>39073</v>
      </c>
      <c r="AJ260" s="112">
        <v>39073</v>
      </c>
      <c r="AK260" s="2" t="s">
        <v>8</v>
      </c>
      <c r="AL260" s="2" t="s">
        <v>8</v>
      </c>
      <c r="AM260" s="112">
        <v>39073</v>
      </c>
    </row>
    <row r="261" spans="1:39">
      <c r="A261" s="2" t="s">
        <v>767</v>
      </c>
      <c r="B261" s="81" t="s">
        <v>672</v>
      </c>
      <c r="C261" s="59" t="s">
        <v>768</v>
      </c>
      <c r="D261" s="2" t="s">
        <v>769</v>
      </c>
      <c r="E261" s="2" t="s">
        <v>249</v>
      </c>
      <c r="F261" s="126" t="s">
        <v>3277</v>
      </c>
      <c r="G261" s="97">
        <v>22.7</v>
      </c>
      <c r="H261" s="97">
        <v>-158.05000000000001</v>
      </c>
      <c r="I261" s="96">
        <v>4</v>
      </c>
      <c r="J261" s="83" t="s">
        <v>761</v>
      </c>
      <c r="K261" s="38" t="s">
        <v>3985</v>
      </c>
      <c r="L261" s="126" t="s">
        <v>3986</v>
      </c>
      <c r="M261" s="126" t="s">
        <v>3987</v>
      </c>
      <c r="N261" s="126" t="s">
        <v>3988</v>
      </c>
      <c r="O261" s="126" t="s">
        <v>3989</v>
      </c>
      <c r="P261" s="126" t="s">
        <v>3990</v>
      </c>
      <c r="Q261" s="239">
        <f t="shared" si="20"/>
        <v>6.8750000005820766E-2</v>
      </c>
      <c r="R261" s="239">
        <f t="shared" si="21"/>
        <v>0.30000000000291038</v>
      </c>
      <c r="S261" s="21">
        <f t="shared" si="22"/>
        <v>0.4125000000349246</v>
      </c>
      <c r="T261" s="6">
        <v>0</v>
      </c>
      <c r="U261" s="50">
        <v>4729.97</v>
      </c>
      <c r="V261" s="39"/>
      <c r="W261" s="161"/>
      <c r="X261" s="145"/>
      <c r="Y261" s="47" t="s">
        <v>3991</v>
      </c>
      <c r="AA261" s="112">
        <v>39073</v>
      </c>
      <c r="AB261" s="112">
        <v>39073</v>
      </c>
      <c r="AC261" s="112">
        <v>39073</v>
      </c>
      <c r="AD261" s="2" t="s">
        <v>8</v>
      </c>
      <c r="AE261" s="2" t="s">
        <v>8</v>
      </c>
      <c r="AF261" s="112">
        <v>39073</v>
      </c>
      <c r="AG261" s="112">
        <v>39073</v>
      </c>
      <c r="AH261" s="2" t="s">
        <v>8</v>
      </c>
      <c r="AI261" s="112">
        <v>39073</v>
      </c>
      <c r="AJ261" s="112">
        <v>39073</v>
      </c>
      <c r="AK261" s="2" t="s">
        <v>8</v>
      </c>
      <c r="AL261" s="2" t="s">
        <v>8</v>
      </c>
      <c r="AM261" s="112">
        <v>39073</v>
      </c>
    </row>
    <row r="262" spans="1:39">
      <c r="A262" s="2" t="s">
        <v>767</v>
      </c>
      <c r="B262" s="81" t="s">
        <v>672</v>
      </c>
      <c r="C262" s="59" t="s">
        <v>768</v>
      </c>
      <c r="D262" s="2" t="s">
        <v>769</v>
      </c>
      <c r="E262" s="2" t="s">
        <v>249</v>
      </c>
      <c r="F262" s="126" t="s">
        <v>3978</v>
      </c>
      <c r="G262" s="97">
        <v>21.9</v>
      </c>
      <c r="H262" s="97">
        <v>-158.30000000000001</v>
      </c>
      <c r="I262" s="96">
        <v>4</v>
      </c>
      <c r="J262" s="83" t="s">
        <v>761</v>
      </c>
      <c r="K262" s="38" t="s">
        <v>3977</v>
      </c>
      <c r="L262" s="126" t="s">
        <v>3979</v>
      </c>
      <c r="M262" s="126" t="s">
        <v>3980</v>
      </c>
      <c r="N262" s="126" t="s">
        <v>3981</v>
      </c>
      <c r="O262" s="126" t="s">
        <v>3982</v>
      </c>
      <c r="P262" s="126" t="s">
        <v>3983</v>
      </c>
      <c r="Q262" s="239">
        <f t="shared" si="20"/>
        <v>0.17708333332848269</v>
      </c>
      <c r="R262" s="239">
        <f t="shared" si="21"/>
        <v>0.36944444444088731</v>
      </c>
      <c r="S262" s="21">
        <f t="shared" si="22"/>
        <v>1.0624999999708962</v>
      </c>
      <c r="T262" s="6">
        <v>0</v>
      </c>
      <c r="U262" s="50">
        <v>3066.43</v>
      </c>
      <c r="V262" s="39"/>
      <c r="W262" s="161"/>
      <c r="X262" s="145"/>
      <c r="Y262" s="47" t="s">
        <v>3984</v>
      </c>
      <c r="AA262" s="112">
        <v>39073</v>
      </c>
      <c r="AB262" s="112">
        <v>39073</v>
      </c>
      <c r="AC262" s="112">
        <v>39073</v>
      </c>
      <c r="AD262" s="2" t="s">
        <v>8</v>
      </c>
      <c r="AE262" s="2" t="s">
        <v>8</v>
      </c>
      <c r="AF262" s="112">
        <v>39073</v>
      </c>
      <c r="AG262" s="112">
        <v>39073</v>
      </c>
      <c r="AH262" s="2" t="s">
        <v>8</v>
      </c>
      <c r="AI262" s="112">
        <v>39073</v>
      </c>
      <c r="AJ262" s="112">
        <v>39073</v>
      </c>
      <c r="AK262" s="2" t="s">
        <v>8</v>
      </c>
      <c r="AL262" s="2" t="s">
        <v>8</v>
      </c>
      <c r="AM262" s="112">
        <v>39073</v>
      </c>
    </row>
    <row r="263" spans="1:39">
      <c r="A263" s="2" t="s">
        <v>767</v>
      </c>
      <c r="B263" s="81" t="s">
        <v>672</v>
      </c>
      <c r="C263" s="59" t="s">
        <v>768</v>
      </c>
      <c r="D263" s="2" t="s">
        <v>769</v>
      </c>
      <c r="E263" s="2" t="s">
        <v>249</v>
      </c>
      <c r="F263" s="5" t="s">
        <v>3971</v>
      </c>
      <c r="G263" s="97">
        <v>21.3</v>
      </c>
      <c r="H263" s="97">
        <v>-159.4</v>
      </c>
      <c r="I263" s="96">
        <v>4</v>
      </c>
      <c r="J263" s="83" t="s">
        <v>761</v>
      </c>
      <c r="K263" s="38" t="s">
        <v>3970</v>
      </c>
      <c r="L263" s="126" t="s">
        <v>3972</v>
      </c>
      <c r="M263" s="126" t="s">
        <v>3973</v>
      </c>
      <c r="N263" s="126" t="s">
        <v>3974</v>
      </c>
      <c r="O263" s="126" t="s">
        <v>3975</v>
      </c>
      <c r="P263" s="5" t="s">
        <v>3976</v>
      </c>
      <c r="Q263" s="239">
        <f t="shared" si="20"/>
        <v>0.35486111111094942</v>
      </c>
      <c r="R263" s="239">
        <f t="shared" si="21"/>
        <v>0.49583333333430346</v>
      </c>
      <c r="S263" s="21">
        <f t="shared" si="22"/>
        <v>2.1291666666656965</v>
      </c>
      <c r="T263" s="6">
        <v>0</v>
      </c>
      <c r="U263" s="50">
        <v>3433.1</v>
      </c>
      <c r="V263" s="19">
        <f>SUM(Q260:Q263)</f>
        <v>0.62291666667442769</v>
      </c>
      <c r="W263" s="240">
        <f>(N263-M260)/24</f>
        <v>0.12080439814841763</v>
      </c>
      <c r="X263" s="21">
        <f>V263/W263</f>
        <v>5.1564071856814842</v>
      </c>
      <c r="Y263" s="47"/>
      <c r="AA263" s="112">
        <v>39073</v>
      </c>
      <c r="AB263" s="112">
        <v>39073</v>
      </c>
      <c r="AC263" s="112">
        <v>39073</v>
      </c>
      <c r="AD263" s="2" t="s">
        <v>8</v>
      </c>
      <c r="AE263" s="2" t="s">
        <v>8</v>
      </c>
      <c r="AF263" s="112">
        <v>39073</v>
      </c>
      <c r="AG263" s="112">
        <v>39073</v>
      </c>
      <c r="AH263" s="2" t="s">
        <v>8</v>
      </c>
      <c r="AI263" s="112">
        <v>39073</v>
      </c>
      <c r="AJ263" s="112">
        <v>39073</v>
      </c>
      <c r="AK263" s="2" t="s">
        <v>8</v>
      </c>
      <c r="AL263" s="2" t="s">
        <v>8</v>
      </c>
      <c r="AM263" s="112">
        <v>39073</v>
      </c>
    </row>
    <row r="264" spans="1:39">
      <c r="A264" s="2" t="s">
        <v>774</v>
      </c>
      <c r="B264" s="2" t="s">
        <v>775</v>
      </c>
      <c r="C264" s="2" t="s">
        <v>776</v>
      </c>
      <c r="D264" s="2" t="s">
        <v>777</v>
      </c>
      <c r="E264" s="2" t="s">
        <v>222</v>
      </c>
      <c r="F264" s="2" t="s">
        <v>778</v>
      </c>
      <c r="G264" s="97">
        <v>14.75</v>
      </c>
      <c r="H264" s="97">
        <v>-45.98</v>
      </c>
      <c r="I264" s="13">
        <v>23</v>
      </c>
      <c r="J264" s="13">
        <f t="shared" ref="J264:J295" si="24">YEAR(L264)</f>
        <v>2007</v>
      </c>
      <c r="K264" s="2" t="s">
        <v>3964</v>
      </c>
      <c r="L264" s="124" t="s">
        <v>3965</v>
      </c>
      <c r="M264" s="124" t="s">
        <v>3966</v>
      </c>
      <c r="N264" s="124" t="s">
        <v>3967</v>
      </c>
      <c r="O264" s="124" t="s">
        <v>3968</v>
      </c>
      <c r="P264" s="2" t="s">
        <v>3921</v>
      </c>
      <c r="Q264" s="239">
        <v>0.21458333333430346</v>
      </c>
      <c r="R264" s="239">
        <v>0.35833333333721384</v>
      </c>
      <c r="S264" s="21">
        <f t="shared" si="22"/>
        <v>1.2875000000058208</v>
      </c>
      <c r="T264" s="21">
        <v>3001.83</v>
      </c>
      <c r="U264" s="6">
        <v>3044.15</v>
      </c>
      <c r="V264" s="19"/>
      <c r="W264" s="240"/>
      <c r="X264" s="21"/>
      <c r="Y264" s="47" t="s">
        <v>3969</v>
      </c>
      <c r="AA264" s="112">
        <v>39146</v>
      </c>
      <c r="AB264" s="112">
        <v>39146</v>
      </c>
      <c r="AC264" s="112">
        <v>39146</v>
      </c>
      <c r="AD264" s="2" t="s">
        <v>8</v>
      </c>
      <c r="AE264" s="2" t="s">
        <v>8</v>
      </c>
      <c r="AF264" s="112">
        <v>39146</v>
      </c>
      <c r="AG264" s="112">
        <v>39146</v>
      </c>
      <c r="AH264" s="112">
        <v>39146</v>
      </c>
      <c r="AI264" s="112">
        <v>39146</v>
      </c>
      <c r="AJ264" s="112">
        <v>39146</v>
      </c>
      <c r="AK264" s="2" t="s">
        <v>8</v>
      </c>
      <c r="AL264" s="2" t="s">
        <v>8</v>
      </c>
      <c r="AM264" s="112">
        <v>39146</v>
      </c>
    </row>
    <row r="265" spans="1:39">
      <c r="A265" s="2" t="s">
        <v>774</v>
      </c>
      <c r="B265" s="2" t="s">
        <v>775</v>
      </c>
      <c r="C265" s="2" t="s">
        <v>776</v>
      </c>
      <c r="D265" s="2" t="s">
        <v>777</v>
      </c>
      <c r="E265" s="2" t="s">
        <v>222</v>
      </c>
      <c r="F265" s="2" t="s">
        <v>778</v>
      </c>
      <c r="G265" s="97">
        <v>14.75</v>
      </c>
      <c r="H265" s="97">
        <v>-45.98</v>
      </c>
      <c r="I265" s="13">
        <v>23</v>
      </c>
      <c r="J265" s="13">
        <f t="shared" si="24"/>
        <v>2007</v>
      </c>
      <c r="K265" s="2" t="s">
        <v>3958</v>
      </c>
      <c r="L265" s="124" t="s">
        <v>3959</v>
      </c>
      <c r="M265" s="124" t="s">
        <v>3960</v>
      </c>
      <c r="N265" s="124" t="s">
        <v>3961</v>
      </c>
      <c r="O265" s="124" t="s">
        <v>3962</v>
      </c>
      <c r="P265" s="126" t="s">
        <v>3921</v>
      </c>
      <c r="Q265" s="239">
        <v>0.25</v>
      </c>
      <c r="R265" s="239">
        <v>0.40277777778101154</v>
      </c>
      <c r="S265" s="21">
        <f t="shared" si="22"/>
        <v>1.5</v>
      </c>
      <c r="T265" s="21">
        <v>3020.29</v>
      </c>
      <c r="U265" s="50">
        <v>3045.61</v>
      </c>
      <c r="V265" s="39"/>
      <c r="W265" s="161"/>
      <c r="X265" s="145"/>
      <c r="Y265" s="47" t="s">
        <v>3963</v>
      </c>
      <c r="AA265" s="112">
        <v>39146</v>
      </c>
      <c r="AB265" s="112">
        <v>39146</v>
      </c>
      <c r="AC265" s="112">
        <v>39146</v>
      </c>
      <c r="AD265" s="2" t="s">
        <v>8</v>
      </c>
      <c r="AE265" s="2" t="s">
        <v>8</v>
      </c>
      <c r="AF265" s="112">
        <v>39146</v>
      </c>
      <c r="AG265" s="112">
        <v>39146</v>
      </c>
      <c r="AH265" s="112">
        <v>39146</v>
      </c>
      <c r="AI265" s="112">
        <v>39146</v>
      </c>
      <c r="AJ265" s="112">
        <v>39146</v>
      </c>
      <c r="AK265" s="2" t="s">
        <v>8</v>
      </c>
      <c r="AL265" s="2" t="s">
        <v>8</v>
      </c>
      <c r="AM265" s="112">
        <v>39146</v>
      </c>
    </row>
    <row r="266" spans="1:39">
      <c r="A266" s="2" t="s">
        <v>774</v>
      </c>
      <c r="B266" s="2" t="s">
        <v>775</v>
      </c>
      <c r="C266" s="2" t="s">
        <v>776</v>
      </c>
      <c r="D266" s="2" t="s">
        <v>777</v>
      </c>
      <c r="E266" s="2" t="s">
        <v>222</v>
      </c>
      <c r="F266" s="2" t="s">
        <v>778</v>
      </c>
      <c r="G266" s="97">
        <v>14.75</v>
      </c>
      <c r="H266" s="97">
        <v>-45.98</v>
      </c>
      <c r="I266" s="13">
        <v>23</v>
      </c>
      <c r="J266" s="13">
        <f t="shared" si="24"/>
        <v>2007</v>
      </c>
      <c r="K266" s="2" t="s">
        <v>3953</v>
      </c>
      <c r="L266" s="124" t="s">
        <v>3954</v>
      </c>
      <c r="M266" s="123" t="s">
        <v>3955</v>
      </c>
      <c r="N266" s="123" t="s">
        <v>3956</v>
      </c>
      <c r="O266" s="123" t="s">
        <v>3957</v>
      </c>
      <c r="P266" s="126" t="s">
        <v>3921</v>
      </c>
      <c r="Q266" s="239">
        <v>0.34722222221898846</v>
      </c>
      <c r="R266" s="239">
        <v>0.49652777778101154</v>
      </c>
      <c r="S266" s="21">
        <f t="shared" si="22"/>
        <v>2.0833333333139308</v>
      </c>
      <c r="T266" s="21">
        <v>2993.28</v>
      </c>
      <c r="U266" s="50">
        <v>3046.66</v>
      </c>
      <c r="V266" s="39"/>
      <c r="W266" s="161"/>
      <c r="X266" s="145"/>
      <c r="Y266" s="47" t="s">
        <v>744</v>
      </c>
      <c r="AA266" s="112">
        <v>39146</v>
      </c>
      <c r="AB266" s="112">
        <v>39146</v>
      </c>
      <c r="AC266" s="112">
        <v>39146</v>
      </c>
      <c r="AD266" s="2" t="s">
        <v>8</v>
      </c>
      <c r="AE266" s="2" t="s">
        <v>8</v>
      </c>
      <c r="AF266" s="112">
        <v>39146</v>
      </c>
      <c r="AG266" s="112">
        <v>39146</v>
      </c>
      <c r="AH266" s="112">
        <v>39146</v>
      </c>
      <c r="AI266" s="112">
        <v>39146</v>
      </c>
      <c r="AJ266" s="112">
        <v>39146</v>
      </c>
      <c r="AK266" s="2" t="s">
        <v>8</v>
      </c>
      <c r="AL266" s="2" t="s">
        <v>8</v>
      </c>
      <c r="AM266" s="112">
        <v>39146</v>
      </c>
    </row>
    <row r="267" spans="1:39">
      <c r="A267" s="2" t="s">
        <v>774</v>
      </c>
      <c r="B267" s="2" t="s">
        <v>775</v>
      </c>
      <c r="C267" s="2" t="s">
        <v>776</v>
      </c>
      <c r="D267" s="2" t="s">
        <v>777</v>
      </c>
      <c r="E267" s="2" t="s">
        <v>222</v>
      </c>
      <c r="F267" s="2" t="s">
        <v>778</v>
      </c>
      <c r="G267" s="97">
        <v>14.75</v>
      </c>
      <c r="H267" s="97">
        <v>-45.98</v>
      </c>
      <c r="I267" s="13">
        <v>23</v>
      </c>
      <c r="J267" s="13">
        <f t="shared" si="24"/>
        <v>2007</v>
      </c>
      <c r="K267" s="2" t="s">
        <v>3948</v>
      </c>
      <c r="L267" s="123" t="s">
        <v>3949</v>
      </c>
      <c r="M267" s="123" t="s">
        <v>3950</v>
      </c>
      <c r="N267" s="123" t="s">
        <v>3951</v>
      </c>
      <c r="O267" s="123" t="s">
        <v>3952</v>
      </c>
      <c r="P267" s="5" t="s">
        <v>3921</v>
      </c>
      <c r="Q267" s="239">
        <v>0.28263888888614019</v>
      </c>
      <c r="R267" s="239">
        <v>0.43819444444670808</v>
      </c>
      <c r="S267" s="21">
        <f t="shared" si="22"/>
        <v>1.6958333333168412</v>
      </c>
      <c r="T267" s="21">
        <v>2981.18</v>
      </c>
      <c r="U267" s="50">
        <v>3050.34</v>
      </c>
      <c r="V267" s="39"/>
      <c r="W267" s="161"/>
      <c r="X267" s="145"/>
      <c r="Y267" s="47" t="s">
        <v>744</v>
      </c>
      <c r="AA267" s="112">
        <v>39146</v>
      </c>
      <c r="AB267" s="112">
        <v>39146</v>
      </c>
      <c r="AC267" s="112">
        <v>39146</v>
      </c>
      <c r="AD267" s="2" t="s">
        <v>8</v>
      </c>
      <c r="AE267" s="2" t="s">
        <v>8</v>
      </c>
      <c r="AF267" s="112">
        <v>39146</v>
      </c>
      <c r="AG267" s="112">
        <v>39146</v>
      </c>
      <c r="AH267" s="112">
        <v>39146</v>
      </c>
      <c r="AI267" s="112">
        <v>39146</v>
      </c>
      <c r="AJ267" s="112">
        <v>39146</v>
      </c>
      <c r="AK267" s="2" t="s">
        <v>8</v>
      </c>
      <c r="AL267" s="2" t="s">
        <v>8</v>
      </c>
      <c r="AM267" s="112">
        <v>39146</v>
      </c>
    </row>
    <row r="268" spans="1:39">
      <c r="A268" s="2" t="s">
        <v>774</v>
      </c>
      <c r="B268" s="2" t="s">
        <v>775</v>
      </c>
      <c r="C268" s="2" t="s">
        <v>776</v>
      </c>
      <c r="D268" s="2" t="s">
        <v>777</v>
      </c>
      <c r="E268" s="2" t="s">
        <v>222</v>
      </c>
      <c r="F268" s="2" t="s">
        <v>778</v>
      </c>
      <c r="G268" s="97">
        <v>14.75</v>
      </c>
      <c r="H268" s="97">
        <v>-45.98</v>
      </c>
      <c r="I268" s="13">
        <v>23</v>
      </c>
      <c r="J268" s="13">
        <f t="shared" si="24"/>
        <v>2007</v>
      </c>
      <c r="K268" s="2" t="s">
        <v>3943</v>
      </c>
      <c r="L268" s="123" t="s">
        <v>3944</v>
      </c>
      <c r="M268" s="123" t="s">
        <v>3945</v>
      </c>
      <c r="N268" s="123" t="s">
        <v>3946</v>
      </c>
      <c r="O268" s="123" t="s">
        <v>3947</v>
      </c>
      <c r="P268" s="5" t="s">
        <v>3921</v>
      </c>
      <c r="Q268" s="239">
        <v>0.38541666666424135</v>
      </c>
      <c r="R268" s="239">
        <v>0.51597222222335404</v>
      </c>
      <c r="S268" s="21">
        <f t="shared" ref="S268:S336" si="25">((VALUE(Q268)) * 24) * 0.25</f>
        <v>2.3124999999854481</v>
      </c>
      <c r="T268" s="21">
        <v>2931.06</v>
      </c>
      <c r="U268" s="6">
        <v>2992.33</v>
      </c>
      <c r="V268" s="19"/>
      <c r="W268" s="240"/>
      <c r="X268" s="21"/>
      <c r="Y268" s="47" t="s">
        <v>744</v>
      </c>
      <c r="AA268" s="112">
        <v>39146</v>
      </c>
      <c r="AB268" s="112">
        <v>39146</v>
      </c>
      <c r="AC268" s="112">
        <v>39146</v>
      </c>
      <c r="AD268" s="2" t="s">
        <v>8</v>
      </c>
      <c r="AE268" s="2" t="s">
        <v>8</v>
      </c>
      <c r="AF268" s="112">
        <v>39146</v>
      </c>
      <c r="AG268" s="112">
        <v>39146</v>
      </c>
      <c r="AH268" s="112">
        <v>39146</v>
      </c>
      <c r="AI268" s="112">
        <v>39146</v>
      </c>
      <c r="AJ268" s="112">
        <v>39146</v>
      </c>
      <c r="AK268" s="2" t="s">
        <v>8</v>
      </c>
      <c r="AL268" s="2" t="s">
        <v>8</v>
      </c>
      <c r="AM268" s="112">
        <v>39146</v>
      </c>
    </row>
    <row r="269" spans="1:39">
      <c r="A269" s="2" t="s">
        <v>774</v>
      </c>
      <c r="B269" s="2" t="s">
        <v>775</v>
      </c>
      <c r="C269" s="2" t="s">
        <v>776</v>
      </c>
      <c r="D269" s="2" t="s">
        <v>777</v>
      </c>
      <c r="E269" s="2" t="s">
        <v>222</v>
      </c>
      <c r="F269" s="2" t="s">
        <v>778</v>
      </c>
      <c r="G269" s="97">
        <v>14.75</v>
      </c>
      <c r="H269" s="97">
        <v>-45.98</v>
      </c>
      <c r="I269" s="13">
        <v>23</v>
      </c>
      <c r="J269" s="13">
        <f t="shared" si="24"/>
        <v>2007</v>
      </c>
      <c r="K269" s="2" t="s">
        <v>3938</v>
      </c>
      <c r="L269" s="123" t="s">
        <v>3939</v>
      </c>
      <c r="M269" s="123" t="s">
        <v>3940</v>
      </c>
      <c r="N269" s="123">
        <v>39115.421527777777</v>
      </c>
      <c r="O269" s="123" t="s">
        <v>3941</v>
      </c>
      <c r="P269" s="5" t="s">
        <v>3921</v>
      </c>
      <c r="Q269" s="239">
        <v>0.86041666666278616</v>
      </c>
      <c r="R269" s="239">
        <v>1.0104166666715173</v>
      </c>
      <c r="S269" s="21">
        <f t="shared" si="25"/>
        <v>5.1624999999767169</v>
      </c>
      <c r="T269" s="21">
        <v>2979.88</v>
      </c>
      <c r="U269" s="6">
        <v>3049.01</v>
      </c>
      <c r="V269" s="19"/>
      <c r="W269" s="240"/>
      <c r="X269" s="21"/>
      <c r="Y269" s="47" t="s">
        <v>3942</v>
      </c>
      <c r="AA269" s="112">
        <v>39146</v>
      </c>
      <c r="AB269" s="112">
        <v>39146</v>
      </c>
      <c r="AC269" s="112">
        <v>39146</v>
      </c>
      <c r="AD269" s="2" t="s">
        <v>8</v>
      </c>
      <c r="AE269" s="2" t="s">
        <v>8</v>
      </c>
      <c r="AF269" s="112">
        <v>39146</v>
      </c>
      <c r="AG269" s="112">
        <v>39146</v>
      </c>
      <c r="AH269" s="112">
        <v>39146</v>
      </c>
      <c r="AI269" s="112">
        <v>39146</v>
      </c>
      <c r="AJ269" s="112">
        <v>39146</v>
      </c>
      <c r="AK269" s="2" t="s">
        <v>8</v>
      </c>
      <c r="AL269" s="2" t="s">
        <v>8</v>
      </c>
      <c r="AM269" s="112">
        <v>39146</v>
      </c>
    </row>
    <row r="270" spans="1:39">
      <c r="A270" s="2" t="s">
        <v>774</v>
      </c>
      <c r="B270" s="2" t="s">
        <v>775</v>
      </c>
      <c r="C270" s="2" t="s">
        <v>776</v>
      </c>
      <c r="D270" s="2" t="s">
        <v>777</v>
      </c>
      <c r="E270" s="2" t="s">
        <v>222</v>
      </c>
      <c r="F270" s="2" t="s">
        <v>778</v>
      </c>
      <c r="G270" s="97">
        <v>14.75</v>
      </c>
      <c r="H270" s="97">
        <v>-45.98</v>
      </c>
      <c r="I270" s="13">
        <v>23</v>
      </c>
      <c r="J270" s="13">
        <f t="shared" si="24"/>
        <v>2007</v>
      </c>
      <c r="K270" s="2" t="s">
        <v>3934</v>
      </c>
      <c r="L270" s="123" t="s">
        <v>3935</v>
      </c>
      <c r="M270" s="123" t="s">
        <v>3936</v>
      </c>
      <c r="N270" s="123">
        <v>39116.456250000003</v>
      </c>
      <c r="O270" s="123" t="s">
        <v>3937</v>
      </c>
      <c r="P270" s="5" t="s">
        <v>3921</v>
      </c>
      <c r="Q270" s="239">
        <v>0.39583333333575865</v>
      </c>
      <c r="R270" s="239">
        <v>0.53402777777228039</v>
      </c>
      <c r="S270" s="21">
        <f t="shared" si="25"/>
        <v>2.3750000000145519</v>
      </c>
      <c r="T270" s="21">
        <v>3010.65</v>
      </c>
      <c r="U270" s="6">
        <v>3045.84</v>
      </c>
      <c r="V270" s="19"/>
      <c r="W270" s="240"/>
      <c r="X270" s="21"/>
      <c r="Y270" s="47" t="s">
        <v>744</v>
      </c>
      <c r="AA270" s="112">
        <v>39146</v>
      </c>
      <c r="AB270" s="112">
        <v>39146</v>
      </c>
      <c r="AC270" s="112">
        <v>39146</v>
      </c>
      <c r="AD270" s="2" t="s">
        <v>8</v>
      </c>
      <c r="AE270" s="2" t="s">
        <v>8</v>
      </c>
      <c r="AF270" s="112">
        <v>39146</v>
      </c>
      <c r="AG270" s="112">
        <v>39146</v>
      </c>
      <c r="AH270" s="112">
        <v>39146</v>
      </c>
      <c r="AI270" s="112">
        <v>39146</v>
      </c>
      <c r="AJ270" s="112">
        <v>39146</v>
      </c>
      <c r="AK270" s="2" t="s">
        <v>8</v>
      </c>
      <c r="AL270" s="2" t="s">
        <v>8</v>
      </c>
      <c r="AM270" s="112">
        <v>39146</v>
      </c>
    </row>
    <row r="271" spans="1:39">
      <c r="A271" s="2" t="s">
        <v>774</v>
      </c>
      <c r="B271" s="2" t="s">
        <v>775</v>
      </c>
      <c r="C271" s="2" t="s">
        <v>776</v>
      </c>
      <c r="D271" s="2" t="s">
        <v>777</v>
      </c>
      <c r="E271" s="2" t="s">
        <v>222</v>
      </c>
      <c r="F271" s="2" t="s">
        <v>778</v>
      </c>
      <c r="G271" s="97">
        <v>14.75</v>
      </c>
      <c r="H271" s="97">
        <v>-45.98</v>
      </c>
      <c r="I271" s="13">
        <v>23</v>
      </c>
      <c r="J271" s="13">
        <f t="shared" si="24"/>
        <v>2007</v>
      </c>
      <c r="K271" s="2" t="s">
        <v>3930</v>
      </c>
      <c r="L271" s="123" t="s">
        <v>3931</v>
      </c>
      <c r="M271" s="123" t="s">
        <v>3932</v>
      </c>
      <c r="N271" s="123">
        <v>39117.893055555556</v>
      </c>
      <c r="O271" s="123" t="s">
        <v>3933</v>
      </c>
      <c r="P271" s="9" t="s">
        <v>3921</v>
      </c>
      <c r="Q271" s="239">
        <v>0.80833333333430346</v>
      </c>
      <c r="R271" s="239">
        <v>0.95069444444379769</v>
      </c>
      <c r="S271" s="21">
        <f t="shared" si="25"/>
        <v>4.8500000000058208</v>
      </c>
      <c r="T271" s="21">
        <v>2923.63</v>
      </c>
      <c r="U271" s="6">
        <v>3044.33</v>
      </c>
      <c r="V271" s="19"/>
      <c r="W271" s="240"/>
      <c r="X271" s="21"/>
      <c r="Y271" s="47" t="s">
        <v>744</v>
      </c>
      <c r="AA271" s="112">
        <v>39146</v>
      </c>
      <c r="AB271" s="112">
        <v>39146</v>
      </c>
      <c r="AC271" s="112">
        <v>39146</v>
      </c>
      <c r="AD271" s="2" t="s">
        <v>8</v>
      </c>
      <c r="AE271" s="2" t="s">
        <v>8</v>
      </c>
      <c r="AF271" s="112">
        <v>39146</v>
      </c>
      <c r="AG271" s="112">
        <v>39146</v>
      </c>
      <c r="AH271" s="112">
        <v>39146</v>
      </c>
      <c r="AI271" s="112">
        <v>39146</v>
      </c>
      <c r="AJ271" s="112">
        <v>39146</v>
      </c>
      <c r="AK271" s="2" t="s">
        <v>8</v>
      </c>
      <c r="AL271" s="2" t="s">
        <v>8</v>
      </c>
      <c r="AM271" s="112">
        <v>39146</v>
      </c>
    </row>
    <row r="272" spans="1:39">
      <c r="A272" s="2" t="s">
        <v>774</v>
      </c>
      <c r="B272" s="2" t="s">
        <v>775</v>
      </c>
      <c r="C272" s="2" t="s">
        <v>776</v>
      </c>
      <c r="D272" s="2" t="s">
        <v>777</v>
      </c>
      <c r="E272" s="2" t="s">
        <v>222</v>
      </c>
      <c r="F272" s="2" t="s">
        <v>778</v>
      </c>
      <c r="G272" s="97">
        <v>14.75</v>
      </c>
      <c r="H272" s="97">
        <v>-45.98</v>
      </c>
      <c r="I272" s="13">
        <v>23</v>
      </c>
      <c r="J272" s="13">
        <f t="shared" si="24"/>
        <v>2007</v>
      </c>
      <c r="K272" s="2" t="s">
        <v>3926</v>
      </c>
      <c r="L272" s="124" t="s">
        <v>3927</v>
      </c>
      <c r="M272" s="124" t="s">
        <v>3928</v>
      </c>
      <c r="N272" s="124">
        <v>39118.919444444444</v>
      </c>
      <c r="O272" s="124" t="s">
        <v>3929</v>
      </c>
      <c r="P272" s="38" t="s">
        <v>3921</v>
      </c>
      <c r="Q272" s="239">
        <v>0.37222222222044365</v>
      </c>
      <c r="R272" s="239">
        <v>0.51458333333721384</v>
      </c>
      <c r="S272" s="21">
        <f t="shared" si="25"/>
        <v>2.2333333333226619</v>
      </c>
      <c r="T272" s="21">
        <v>2998.34</v>
      </c>
      <c r="U272" s="6">
        <v>3050.04</v>
      </c>
      <c r="V272" s="19"/>
      <c r="W272" s="240"/>
      <c r="X272" s="21"/>
      <c r="Y272" s="47" t="s">
        <v>744</v>
      </c>
      <c r="AA272" s="112">
        <v>39146</v>
      </c>
      <c r="AB272" s="112">
        <v>39146</v>
      </c>
      <c r="AC272" s="112">
        <v>39146</v>
      </c>
      <c r="AD272" s="2" t="s">
        <v>8</v>
      </c>
      <c r="AE272" s="2" t="s">
        <v>8</v>
      </c>
      <c r="AF272" s="112">
        <v>39146</v>
      </c>
      <c r="AG272" s="112">
        <v>39146</v>
      </c>
      <c r="AH272" s="112">
        <v>39146</v>
      </c>
      <c r="AI272" s="112">
        <v>39146</v>
      </c>
      <c r="AJ272" s="112">
        <v>39146</v>
      </c>
      <c r="AK272" s="2" t="s">
        <v>8</v>
      </c>
      <c r="AL272" s="2" t="s">
        <v>8</v>
      </c>
      <c r="AM272" s="112">
        <v>39146</v>
      </c>
    </row>
    <row r="273" spans="1:39">
      <c r="A273" s="2" t="s">
        <v>774</v>
      </c>
      <c r="B273" s="2" t="s">
        <v>775</v>
      </c>
      <c r="C273" s="2" t="s">
        <v>776</v>
      </c>
      <c r="D273" s="2" t="s">
        <v>777</v>
      </c>
      <c r="E273" s="2" t="s">
        <v>222</v>
      </c>
      <c r="F273" s="2" t="s">
        <v>778</v>
      </c>
      <c r="G273" s="97">
        <v>14.75</v>
      </c>
      <c r="H273" s="97">
        <v>-45.98</v>
      </c>
      <c r="I273" s="13">
        <v>23</v>
      </c>
      <c r="J273" s="13">
        <f t="shared" si="24"/>
        <v>2007</v>
      </c>
      <c r="K273" s="2" t="s">
        <v>3922</v>
      </c>
      <c r="L273" s="124" t="s">
        <v>3923</v>
      </c>
      <c r="M273" s="124" t="s">
        <v>3924</v>
      </c>
      <c r="N273" s="124">
        <v>39119.915972222225</v>
      </c>
      <c r="O273" s="124" t="s">
        <v>3925</v>
      </c>
      <c r="P273" s="38" t="s">
        <v>3921</v>
      </c>
      <c r="Q273" s="239">
        <v>0.36666666666860692</v>
      </c>
      <c r="R273" s="239">
        <v>0.51041666667151731</v>
      </c>
      <c r="S273" s="21">
        <f t="shared" si="25"/>
        <v>2.2000000000116415</v>
      </c>
      <c r="T273" s="21">
        <v>2913.55</v>
      </c>
      <c r="U273" s="6">
        <v>3053.93</v>
      </c>
      <c r="V273" s="19"/>
      <c r="W273" s="240"/>
      <c r="X273" s="21"/>
      <c r="Y273" s="47" t="s">
        <v>744</v>
      </c>
      <c r="AA273" s="112">
        <v>39146</v>
      </c>
      <c r="AB273" s="112">
        <v>39146</v>
      </c>
      <c r="AC273" s="112">
        <v>39146</v>
      </c>
      <c r="AD273" s="2" t="s">
        <v>8</v>
      </c>
      <c r="AE273" s="2" t="s">
        <v>8</v>
      </c>
      <c r="AF273" s="112">
        <v>39146</v>
      </c>
      <c r="AG273" s="112">
        <v>39146</v>
      </c>
      <c r="AH273" s="112">
        <v>39146</v>
      </c>
      <c r="AI273" s="112">
        <v>39146</v>
      </c>
      <c r="AJ273" s="112">
        <v>39146</v>
      </c>
      <c r="AK273" s="2" t="s">
        <v>8</v>
      </c>
      <c r="AL273" s="2" t="s">
        <v>8</v>
      </c>
      <c r="AM273" s="112">
        <v>39146</v>
      </c>
    </row>
    <row r="274" spans="1:39">
      <c r="A274" s="2" t="s">
        <v>774</v>
      </c>
      <c r="B274" s="2" t="s">
        <v>775</v>
      </c>
      <c r="C274" s="2" t="s">
        <v>776</v>
      </c>
      <c r="D274" s="2" t="s">
        <v>777</v>
      </c>
      <c r="E274" s="2" t="s">
        <v>222</v>
      </c>
      <c r="F274" s="2" t="s">
        <v>778</v>
      </c>
      <c r="G274" s="97">
        <v>14.75</v>
      </c>
      <c r="H274" s="97">
        <v>-45.98</v>
      </c>
      <c r="I274" s="13">
        <v>23</v>
      </c>
      <c r="J274" s="13">
        <f t="shared" si="24"/>
        <v>2007</v>
      </c>
      <c r="K274" s="2" t="s">
        <v>3917</v>
      </c>
      <c r="L274" s="124" t="s">
        <v>3918</v>
      </c>
      <c r="M274" s="124" t="s">
        <v>3919</v>
      </c>
      <c r="N274" s="124">
        <v>39120.751388888886</v>
      </c>
      <c r="O274" s="124" t="s">
        <v>3920</v>
      </c>
      <c r="P274" s="38" t="s">
        <v>3921</v>
      </c>
      <c r="Q274" s="239">
        <v>0.10555555555038154</v>
      </c>
      <c r="R274" s="239">
        <v>0.24305555555474712</v>
      </c>
      <c r="S274" s="21">
        <f t="shared" si="25"/>
        <v>0.63333333330228925</v>
      </c>
      <c r="T274" s="21">
        <v>3017.71</v>
      </c>
      <c r="U274" s="6">
        <v>3044.26</v>
      </c>
      <c r="V274" s="19">
        <f>SUM(Q264:Q274)</f>
        <v>4.3888888888759539</v>
      </c>
      <c r="W274" s="240">
        <f>(N274-M264)/24</f>
        <v>0.46629050925912452</v>
      </c>
      <c r="X274" s="21">
        <f>V274/W274</f>
        <v>9.4123487433817434</v>
      </c>
      <c r="Y274" s="47" t="s">
        <v>744</v>
      </c>
      <c r="AA274" s="112">
        <v>39146</v>
      </c>
      <c r="AB274" s="112">
        <v>39146</v>
      </c>
      <c r="AC274" s="112">
        <v>39146</v>
      </c>
      <c r="AD274" s="2" t="s">
        <v>8</v>
      </c>
      <c r="AE274" s="2" t="s">
        <v>8</v>
      </c>
      <c r="AF274" s="112">
        <v>39146</v>
      </c>
      <c r="AG274" s="112">
        <v>39146</v>
      </c>
      <c r="AH274" s="112">
        <v>39146</v>
      </c>
      <c r="AI274" s="112">
        <v>39146</v>
      </c>
      <c r="AJ274" s="112">
        <v>39146</v>
      </c>
      <c r="AK274" s="2" t="s">
        <v>8</v>
      </c>
      <c r="AL274" s="2" t="s">
        <v>8</v>
      </c>
      <c r="AM274" s="112">
        <v>39146</v>
      </c>
    </row>
    <row r="275" spans="1:39">
      <c r="A275" s="2" t="s">
        <v>781</v>
      </c>
      <c r="B275" s="81" t="s">
        <v>488</v>
      </c>
      <c r="C275" s="59" t="s">
        <v>782</v>
      </c>
      <c r="D275" s="2" t="s">
        <v>783</v>
      </c>
      <c r="E275" s="95" t="s">
        <v>206</v>
      </c>
      <c r="F275" s="95" t="s">
        <v>3888</v>
      </c>
      <c r="G275" s="97">
        <v>9.5</v>
      </c>
      <c r="H275" s="97">
        <v>-104</v>
      </c>
      <c r="I275" s="13">
        <v>13</v>
      </c>
      <c r="J275" s="13">
        <f t="shared" si="24"/>
        <v>2007</v>
      </c>
      <c r="K275" s="2" t="s">
        <v>3912</v>
      </c>
      <c r="L275" s="126" t="s">
        <v>3913</v>
      </c>
      <c r="M275" s="126" t="s">
        <v>3914</v>
      </c>
      <c r="N275" s="126" t="s">
        <v>3915</v>
      </c>
      <c r="O275" s="126" t="s">
        <v>3916</v>
      </c>
      <c r="P275" s="2" t="s">
        <v>3905</v>
      </c>
      <c r="Q275" s="239">
        <f t="shared" ref="Q275:Q306" si="26">N275 - M275</f>
        <v>0.63981481481459923</v>
      </c>
      <c r="R275" s="239">
        <f t="shared" ref="R275:R290" si="27">O275 - L275</f>
        <v>0.91466435185429873</v>
      </c>
      <c r="S275" s="21">
        <f t="shared" si="25"/>
        <v>3.8388888888875954</v>
      </c>
      <c r="T275" s="21">
        <v>2385.81</v>
      </c>
      <c r="U275" s="6">
        <v>2795.55</v>
      </c>
      <c r="V275" s="19"/>
      <c r="W275" s="240"/>
      <c r="X275" s="21"/>
      <c r="Y275" s="47" t="s">
        <v>3901</v>
      </c>
      <c r="AA275" s="112">
        <v>39302</v>
      </c>
      <c r="AB275" s="112">
        <v>39210</v>
      </c>
      <c r="AC275" s="112">
        <v>39210</v>
      </c>
      <c r="AD275" s="2" t="s">
        <v>8</v>
      </c>
      <c r="AE275" s="112">
        <v>39210</v>
      </c>
      <c r="AF275" s="112">
        <v>39210</v>
      </c>
      <c r="AG275" s="112">
        <v>39210</v>
      </c>
      <c r="AH275" s="112">
        <v>39210</v>
      </c>
      <c r="AI275" s="112">
        <v>39210</v>
      </c>
      <c r="AJ275" s="112">
        <v>39210</v>
      </c>
      <c r="AK275" s="2" t="s">
        <v>8</v>
      </c>
      <c r="AL275" s="112">
        <v>39210</v>
      </c>
      <c r="AM275" s="112">
        <v>39210</v>
      </c>
    </row>
    <row r="276" spans="1:39">
      <c r="A276" s="2" t="s">
        <v>781</v>
      </c>
      <c r="B276" s="81" t="s">
        <v>488</v>
      </c>
      <c r="C276" s="59" t="s">
        <v>782</v>
      </c>
      <c r="D276" s="2" t="s">
        <v>783</v>
      </c>
      <c r="E276" s="95" t="s">
        <v>206</v>
      </c>
      <c r="F276" s="95" t="s">
        <v>3888</v>
      </c>
      <c r="G276" s="97">
        <v>9.5</v>
      </c>
      <c r="H276" s="97">
        <v>-104</v>
      </c>
      <c r="I276" s="13">
        <v>13</v>
      </c>
      <c r="J276" s="13">
        <f t="shared" si="24"/>
        <v>2007</v>
      </c>
      <c r="K276" s="2" t="s">
        <v>3906</v>
      </c>
      <c r="L276" s="126" t="s">
        <v>3907</v>
      </c>
      <c r="M276" s="126" t="s">
        <v>3908</v>
      </c>
      <c r="N276" s="126" t="s">
        <v>3909</v>
      </c>
      <c r="O276" s="126" t="s">
        <v>3910</v>
      </c>
      <c r="P276" s="2" t="s">
        <v>3905</v>
      </c>
      <c r="Q276" s="239">
        <f t="shared" si="26"/>
        <v>4.0083333333313931</v>
      </c>
      <c r="R276" s="239">
        <f t="shared" si="27"/>
        <v>4.1888888888861402</v>
      </c>
      <c r="S276" s="21">
        <f t="shared" si="25"/>
        <v>24.049999999988358</v>
      </c>
      <c r="T276" s="21">
        <v>2335.9499999999998</v>
      </c>
      <c r="U276" s="6">
        <v>2811.77</v>
      </c>
      <c r="V276" s="19"/>
      <c r="W276" s="240"/>
      <c r="X276" s="21"/>
      <c r="Y276" s="47" t="s">
        <v>3911</v>
      </c>
      <c r="AA276" s="112">
        <v>39302</v>
      </c>
      <c r="AB276" s="112">
        <v>39210</v>
      </c>
      <c r="AC276" s="112">
        <v>39210</v>
      </c>
      <c r="AD276" s="2" t="s">
        <v>8</v>
      </c>
      <c r="AE276" s="112">
        <v>39210</v>
      </c>
      <c r="AF276" s="112">
        <v>39210</v>
      </c>
      <c r="AG276" s="112">
        <v>39210</v>
      </c>
      <c r="AH276" s="112">
        <v>39210</v>
      </c>
      <c r="AI276" s="112">
        <v>39210</v>
      </c>
      <c r="AJ276" s="112">
        <v>39210</v>
      </c>
      <c r="AK276" s="2" t="s">
        <v>8</v>
      </c>
      <c r="AL276" s="112">
        <v>39210</v>
      </c>
      <c r="AM276" s="112">
        <v>39210</v>
      </c>
    </row>
    <row r="277" spans="1:39">
      <c r="A277" s="2" t="s">
        <v>781</v>
      </c>
      <c r="B277" s="81" t="s">
        <v>488</v>
      </c>
      <c r="C277" s="59" t="s">
        <v>782</v>
      </c>
      <c r="D277" s="2" t="s">
        <v>783</v>
      </c>
      <c r="E277" s="95" t="s">
        <v>206</v>
      </c>
      <c r="F277" s="95" t="s">
        <v>3888</v>
      </c>
      <c r="G277" s="97">
        <v>9.5</v>
      </c>
      <c r="H277" s="97">
        <v>-104</v>
      </c>
      <c r="I277" s="13">
        <v>13</v>
      </c>
      <c r="J277" s="13">
        <f t="shared" si="24"/>
        <v>2007</v>
      </c>
      <c r="K277" s="2" t="s">
        <v>3902</v>
      </c>
      <c r="L277" s="126" t="s">
        <v>3903</v>
      </c>
      <c r="M277" s="137" t="s">
        <v>3904</v>
      </c>
      <c r="N277" s="124">
        <v>39185.923611111109</v>
      </c>
      <c r="O277" s="124">
        <v>39186.023611111108</v>
      </c>
      <c r="P277" s="2" t="s">
        <v>3905</v>
      </c>
      <c r="Q277" s="239">
        <f t="shared" si="26"/>
        <v>1.9708333333328483</v>
      </c>
      <c r="R277" s="239">
        <f t="shared" si="27"/>
        <v>2.2479166666671517</v>
      </c>
      <c r="S277" s="21">
        <f t="shared" si="25"/>
        <v>11.82499999999709</v>
      </c>
      <c r="T277" s="21">
        <v>2531.44</v>
      </c>
      <c r="U277" s="6">
        <v>2849.02</v>
      </c>
      <c r="V277" s="19"/>
      <c r="W277" s="240"/>
      <c r="X277" s="21"/>
      <c r="Y277" s="47" t="s">
        <v>3901</v>
      </c>
      <c r="AA277" s="112">
        <v>39302</v>
      </c>
      <c r="AB277" s="112">
        <v>39210</v>
      </c>
      <c r="AC277" s="112">
        <v>39210</v>
      </c>
      <c r="AD277" s="2" t="s">
        <v>8</v>
      </c>
      <c r="AE277" s="112">
        <v>39210</v>
      </c>
      <c r="AF277" s="112">
        <v>39210</v>
      </c>
      <c r="AG277" s="112">
        <v>39210</v>
      </c>
      <c r="AH277" s="112">
        <v>39210</v>
      </c>
      <c r="AI277" s="112">
        <v>39210</v>
      </c>
      <c r="AJ277" s="112">
        <v>39210</v>
      </c>
      <c r="AK277" s="2" t="s">
        <v>8</v>
      </c>
      <c r="AL277" s="112">
        <v>39210</v>
      </c>
      <c r="AM277" s="112">
        <v>39210</v>
      </c>
    </row>
    <row r="278" spans="1:39">
      <c r="A278" s="2" t="s">
        <v>781</v>
      </c>
      <c r="B278" s="81" t="s">
        <v>488</v>
      </c>
      <c r="C278" s="59" t="s">
        <v>782</v>
      </c>
      <c r="D278" s="2" t="s">
        <v>783</v>
      </c>
      <c r="E278" s="95" t="s">
        <v>206</v>
      </c>
      <c r="F278" s="95" t="s">
        <v>3888</v>
      </c>
      <c r="G278" s="97">
        <v>9.5</v>
      </c>
      <c r="H278" s="97">
        <v>-104</v>
      </c>
      <c r="I278" s="13">
        <v>13</v>
      </c>
      <c r="J278" s="13">
        <f t="shared" si="24"/>
        <v>2007</v>
      </c>
      <c r="K278" s="2" t="s">
        <v>3895</v>
      </c>
      <c r="L278" s="126" t="s">
        <v>3896</v>
      </c>
      <c r="M278" s="126" t="s">
        <v>3897</v>
      </c>
      <c r="N278" s="126" t="s">
        <v>3898</v>
      </c>
      <c r="O278" s="126" t="s">
        <v>3899</v>
      </c>
      <c r="P278" s="2" t="s">
        <v>3900</v>
      </c>
      <c r="Q278" s="239">
        <f t="shared" si="26"/>
        <v>2.2527777777722804</v>
      </c>
      <c r="R278" s="239">
        <f t="shared" si="27"/>
        <v>2.390972222223354</v>
      </c>
      <c r="S278" s="21">
        <f t="shared" si="25"/>
        <v>13.516666666633682</v>
      </c>
      <c r="T278" s="21">
        <v>2425.21</v>
      </c>
      <c r="U278" s="6">
        <v>2795.1</v>
      </c>
      <c r="V278" s="19"/>
      <c r="W278" s="240"/>
      <c r="X278" s="21"/>
      <c r="Y278" s="47" t="s">
        <v>3901</v>
      </c>
      <c r="AA278" s="112">
        <v>39302</v>
      </c>
      <c r="AB278" s="112">
        <v>39210</v>
      </c>
      <c r="AC278" s="112">
        <v>39210</v>
      </c>
      <c r="AD278" s="2" t="s">
        <v>8</v>
      </c>
      <c r="AE278" s="112">
        <v>39210</v>
      </c>
      <c r="AF278" s="112">
        <v>39210</v>
      </c>
      <c r="AG278" s="112">
        <v>39210</v>
      </c>
      <c r="AH278" s="112">
        <v>39210</v>
      </c>
      <c r="AI278" s="112">
        <v>39210</v>
      </c>
      <c r="AJ278" s="112">
        <v>39210</v>
      </c>
      <c r="AK278" s="2" t="s">
        <v>8</v>
      </c>
      <c r="AL278" s="112">
        <v>39210</v>
      </c>
      <c r="AM278" s="112">
        <v>39210</v>
      </c>
    </row>
    <row r="279" spans="1:39">
      <c r="A279" s="2" t="s">
        <v>781</v>
      </c>
      <c r="B279" s="81" t="s">
        <v>488</v>
      </c>
      <c r="C279" s="59" t="s">
        <v>782</v>
      </c>
      <c r="D279" s="2" t="s">
        <v>783</v>
      </c>
      <c r="E279" s="95" t="s">
        <v>206</v>
      </c>
      <c r="F279" s="95" t="s">
        <v>3888</v>
      </c>
      <c r="G279" s="97">
        <v>9.5</v>
      </c>
      <c r="H279" s="97">
        <v>-104</v>
      </c>
      <c r="I279" s="13">
        <v>13</v>
      </c>
      <c r="J279" s="13">
        <f t="shared" si="24"/>
        <v>2007</v>
      </c>
      <c r="K279" s="2" t="s">
        <v>3887</v>
      </c>
      <c r="L279" s="126" t="s">
        <v>3889</v>
      </c>
      <c r="M279" s="126" t="s">
        <v>3890</v>
      </c>
      <c r="N279" s="126" t="s">
        <v>3891</v>
      </c>
      <c r="O279" s="126" t="s">
        <v>3892</v>
      </c>
      <c r="P279" s="5" t="s">
        <v>3893</v>
      </c>
      <c r="Q279" s="239">
        <f t="shared" si="26"/>
        <v>3.2291666666715173</v>
      </c>
      <c r="R279" s="239">
        <f t="shared" si="27"/>
        <v>3.3881944444437977</v>
      </c>
      <c r="S279" s="21">
        <f t="shared" si="25"/>
        <v>19.375000000029104</v>
      </c>
      <c r="T279" s="21">
        <v>2367.37</v>
      </c>
      <c r="U279" s="6">
        <v>2643.02</v>
      </c>
      <c r="V279" s="19">
        <f>SUM(Q275:Q279)</f>
        <v>12.100925925922638</v>
      </c>
      <c r="W279" s="240">
        <f>(N279-M275)/24</f>
        <v>0.65076195987664198</v>
      </c>
      <c r="X279" s="21">
        <f>V279/W279</f>
        <v>18.595011189984863</v>
      </c>
      <c r="Y279" s="47" t="s">
        <v>3894</v>
      </c>
      <c r="AA279" s="112">
        <v>39302</v>
      </c>
      <c r="AB279" s="112">
        <v>39210</v>
      </c>
      <c r="AC279" s="112">
        <v>39210</v>
      </c>
      <c r="AD279" s="2" t="s">
        <v>8</v>
      </c>
      <c r="AE279" s="112">
        <v>39210</v>
      </c>
      <c r="AF279" s="112">
        <v>39210</v>
      </c>
      <c r="AG279" s="112">
        <v>39210</v>
      </c>
      <c r="AH279" s="112">
        <v>39210</v>
      </c>
      <c r="AI279" s="112">
        <v>39210</v>
      </c>
      <c r="AJ279" s="112">
        <v>39210</v>
      </c>
      <c r="AK279" s="2" t="s">
        <v>8</v>
      </c>
      <c r="AL279" s="112">
        <v>39210</v>
      </c>
      <c r="AM279" s="112">
        <v>39210</v>
      </c>
    </row>
    <row r="280" spans="1:39">
      <c r="A280" s="2" t="s">
        <v>784</v>
      </c>
      <c r="B280" s="2" t="s">
        <v>785</v>
      </c>
      <c r="C280" s="2" t="s">
        <v>786</v>
      </c>
      <c r="D280" s="59" t="s">
        <v>760</v>
      </c>
      <c r="E280" s="2" t="s">
        <v>196</v>
      </c>
      <c r="F280" s="2" t="s">
        <v>787</v>
      </c>
      <c r="G280" s="6">
        <v>27</v>
      </c>
      <c r="H280" s="6">
        <v>-91</v>
      </c>
      <c r="I280" s="83" t="s">
        <v>788</v>
      </c>
      <c r="J280" s="13">
        <f t="shared" si="24"/>
        <v>2007</v>
      </c>
      <c r="K280" s="2" t="s">
        <v>3884</v>
      </c>
      <c r="L280" s="126" t="s">
        <v>3885</v>
      </c>
      <c r="M280" s="124">
        <v>39240.584027777775</v>
      </c>
      <c r="N280" s="124">
        <v>39242.165972222225</v>
      </c>
      <c r="O280" s="124">
        <v>39242.251388888886</v>
      </c>
      <c r="P280" s="2" t="s">
        <v>3868</v>
      </c>
      <c r="Q280" s="239">
        <f t="shared" si="26"/>
        <v>1.5819444444496185</v>
      </c>
      <c r="R280" s="239">
        <f t="shared" si="27"/>
        <v>1.7527777777722804</v>
      </c>
      <c r="S280" s="21">
        <f t="shared" si="25"/>
        <v>9.4916666666977108</v>
      </c>
      <c r="T280" s="21">
        <v>2169.1799999999998</v>
      </c>
      <c r="U280" s="21">
        <v>2306.52</v>
      </c>
      <c r="V280" s="19"/>
      <c r="W280" s="240"/>
      <c r="X280" s="21"/>
      <c r="Y280" s="47" t="s">
        <v>3886</v>
      </c>
      <c r="AA280" s="112">
        <v>39302</v>
      </c>
      <c r="AB280" s="112">
        <v>39302</v>
      </c>
      <c r="AC280" s="112">
        <v>39302</v>
      </c>
      <c r="AD280" s="2" t="s">
        <v>8</v>
      </c>
      <c r="AE280" s="2" t="s">
        <v>8</v>
      </c>
      <c r="AF280" s="112">
        <v>39302</v>
      </c>
      <c r="AG280" s="112">
        <v>39302</v>
      </c>
      <c r="AH280" s="112">
        <v>39302</v>
      </c>
      <c r="AI280" s="112">
        <v>39302</v>
      </c>
      <c r="AJ280" s="112">
        <v>39302</v>
      </c>
      <c r="AK280" s="112">
        <v>39302</v>
      </c>
      <c r="AL280" s="112">
        <v>39302</v>
      </c>
      <c r="AM280" s="112">
        <v>39302</v>
      </c>
    </row>
    <row r="281" spans="1:39">
      <c r="A281" s="2" t="s">
        <v>784</v>
      </c>
      <c r="B281" s="2" t="s">
        <v>785</v>
      </c>
      <c r="C281" s="2" t="s">
        <v>786</v>
      </c>
      <c r="D281" s="59" t="s">
        <v>760</v>
      </c>
      <c r="E281" s="2" t="s">
        <v>196</v>
      </c>
      <c r="F281" s="2" t="s">
        <v>787</v>
      </c>
      <c r="G281" s="6">
        <v>27</v>
      </c>
      <c r="H281" s="6">
        <v>-91</v>
      </c>
      <c r="I281" s="83" t="s">
        <v>788</v>
      </c>
      <c r="J281" s="13">
        <f t="shared" si="24"/>
        <v>2007</v>
      </c>
      <c r="K281" s="2" t="s">
        <v>3882</v>
      </c>
      <c r="L281" s="124">
        <v>39242.699999999997</v>
      </c>
      <c r="M281" s="124">
        <v>39242.769444444442</v>
      </c>
      <c r="N281" s="124">
        <v>39244.118055555555</v>
      </c>
      <c r="O281" s="124">
        <v>39244.1875</v>
      </c>
      <c r="P281" s="2" t="s">
        <v>3868</v>
      </c>
      <c r="Q281" s="239">
        <f t="shared" si="26"/>
        <v>1.3486111111124046</v>
      </c>
      <c r="R281" s="239">
        <f t="shared" si="27"/>
        <v>1.4875000000029104</v>
      </c>
      <c r="S281" s="21">
        <f t="shared" si="25"/>
        <v>8.0916666666744277</v>
      </c>
      <c r="T281" s="21">
        <v>2178.27</v>
      </c>
      <c r="U281" s="21">
        <v>2399.59</v>
      </c>
      <c r="V281" s="19"/>
      <c r="W281" s="240"/>
      <c r="X281" s="21"/>
      <c r="Y281" s="47" t="s">
        <v>3883</v>
      </c>
      <c r="AA281" s="112">
        <v>39302</v>
      </c>
      <c r="AB281" s="112">
        <v>39302</v>
      </c>
      <c r="AC281" s="112">
        <v>39302</v>
      </c>
      <c r="AD281" s="2" t="s">
        <v>8</v>
      </c>
      <c r="AE281" s="2" t="s">
        <v>8</v>
      </c>
      <c r="AF281" s="112">
        <v>39302</v>
      </c>
      <c r="AG281" s="112">
        <v>39302</v>
      </c>
      <c r="AH281" s="112">
        <v>39302</v>
      </c>
      <c r="AI281" s="112">
        <v>39302</v>
      </c>
      <c r="AJ281" s="112">
        <v>39302</v>
      </c>
      <c r="AK281" s="112">
        <v>39302</v>
      </c>
      <c r="AL281" s="112">
        <v>39302</v>
      </c>
      <c r="AM281" s="112">
        <v>39302</v>
      </c>
    </row>
    <row r="282" spans="1:39">
      <c r="A282" s="2" t="s">
        <v>784</v>
      </c>
      <c r="B282" s="2" t="s">
        <v>785</v>
      </c>
      <c r="C282" s="2" t="s">
        <v>786</v>
      </c>
      <c r="D282" s="59" t="s">
        <v>760</v>
      </c>
      <c r="E282" s="2" t="s">
        <v>196</v>
      </c>
      <c r="F282" s="2" t="s">
        <v>787</v>
      </c>
      <c r="G282" s="6">
        <v>27</v>
      </c>
      <c r="H282" s="6">
        <v>-91</v>
      </c>
      <c r="I282" s="83" t="s">
        <v>788</v>
      </c>
      <c r="J282" s="13">
        <f t="shared" si="24"/>
        <v>2007</v>
      </c>
      <c r="K282" s="2" t="s">
        <v>3880</v>
      </c>
      <c r="L282" s="124">
        <v>39244.900694444441</v>
      </c>
      <c r="M282" s="124">
        <v>39244.943055555559</v>
      </c>
      <c r="N282" s="124">
        <v>39245.518750000003</v>
      </c>
      <c r="O282" s="124">
        <v>39245.552777777775</v>
      </c>
      <c r="P282" s="2" t="s">
        <v>3881</v>
      </c>
      <c r="Q282" s="239">
        <f t="shared" si="26"/>
        <v>0.57569444444379769</v>
      </c>
      <c r="R282" s="239">
        <f t="shared" si="27"/>
        <v>0.65208333333430346</v>
      </c>
      <c r="S282" s="21">
        <f t="shared" si="25"/>
        <v>3.4541666666627862</v>
      </c>
      <c r="T282" s="21">
        <v>948.96</v>
      </c>
      <c r="U282" s="21">
        <v>975.88</v>
      </c>
      <c r="V282" s="19"/>
      <c r="W282" s="240"/>
      <c r="X282" s="21"/>
      <c r="Y282" s="47" t="s">
        <v>3879</v>
      </c>
      <c r="AA282" s="112">
        <v>39302</v>
      </c>
      <c r="AB282" s="112">
        <v>39302</v>
      </c>
      <c r="AC282" s="112">
        <v>39302</v>
      </c>
      <c r="AD282" s="2" t="s">
        <v>8</v>
      </c>
      <c r="AE282" s="2" t="s">
        <v>8</v>
      </c>
      <c r="AF282" s="112">
        <v>39302</v>
      </c>
      <c r="AG282" s="112">
        <v>39302</v>
      </c>
      <c r="AH282" s="112">
        <v>39302</v>
      </c>
      <c r="AI282" s="112">
        <v>39302</v>
      </c>
      <c r="AJ282" s="112">
        <v>39302</v>
      </c>
      <c r="AK282" s="112">
        <v>39302</v>
      </c>
      <c r="AL282" s="112">
        <v>39302</v>
      </c>
      <c r="AM282" s="112">
        <v>39302</v>
      </c>
    </row>
    <row r="283" spans="1:39">
      <c r="A283" s="2" t="s">
        <v>784</v>
      </c>
      <c r="B283" s="2" t="s">
        <v>785</v>
      </c>
      <c r="C283" s="2" t="s">
        <v>786</v>
      </c>
      <c r="D283" s="59" t="s">
        <v>760</v>
      </c>
      <c r="E283" s="2" t="s">
        <v>196</v>
      </c>
      <c r="F283" s="2" t="s">
        <v>787</v>
      </c>
      <c r="G283" s="6">
        <v>27</v>
      </c>
      <c r="H283" s="6">
        <v>-91</v>
      </c>
      <c r="I283" s="83" t="s">
        <v>788</v>
      </c>
      <c r="J283" s="13">
        <f t="shared" si="24"/>
        <v>2007</v>
      </c>
      <c r="K283" s="2" t="s">
        <v>3877</v>
      </c>
      <c r="L283" s="124">
        <v>39246.048611111109</v>
      </c>
      <c r="M283" s="124">
        <v>39246.476388888892</v>
      </c>
      <c r="N283" s="124">
        <v>39246.476388888892</v>
      </c>
      <c r="O283" s="124">
        <v>39246.507638888892</v>
      </c>
      <c r="P283" s="2" t="s">
        <v>3878</v>
      </c>
      <c r="Q283" s="239">
        <f t="shared" si="26"/>
        <v>0</v>
      </c>
      <c r="R283" s="239">
        <f t="shared" si="27"/>
        <v>0.45902777778246673</v>
      </c>
      <c r="S283" s="21">
        <f t="shared" si="25"/>
        <v>0</v>
      </c>
      <c r="T283" s="21">
        <v>995.24</v>
      </c>
      <c r="U283" s="21">
        <v>1110.1400000000001</v>
      </c>
      <c r="V283" s="19"/>
      <c r="W283" s="240"/>
      <c r="X283" s="21"/>
      <c r="Y283" s="47" t="s">
        <v>3879</v>
      </c>
      <c r="AA283" s="112">
        <v>39302</v>
      </c>
      <c r="AB283" s="112">
        <v>39302</v>
      </c>
      <c r="AC283" s="112">
        <v>39302</v>
      </c>
      <c r="AD283" s="2" t="s">
        <v>8</v>
      </c>
      <c r="AE283" s="2" t="s">
        <v>8</v>
      </c>
      <c r="AF283" s="112">
        <v>39302</v>
      </c>
      <c r="AG283" s="112">
        <v>39302</v>
      </c>
      <c r="AH283" s="112">
        <v>39302</v>
      </c>
      <c r="AI283" s="112">
        <v>39302</v>
      </c>
      <c r="AJ283" s="112">
        <v>39302</v>
      </c>
      <c r="AK283" s="112">
        <v>39302</v>
      </c>
      <c r="AL283" s="112">
        <v>39302</v>
      </c>
      <c r="AM283" s="112">
        <v>39302</v>
      </c>
    </row>
    <row r="284" spans="1:39">
      <c r="A284" s="2" t="s">
        <v>784</v>
      </c>
      <c r="B284" s="2" t="s">
        <v>785</v>
      </c>
      <c r="C284" s="2" t="s">
        <v>786</v>
      </c>
      <c r="D284" s="59" t="s">
        <v>760</v>
      </c>
      <c r="E284" s="2" t="s">
        <v>196</v>
      </c>
      <c r="F284" s="2" t="s">
        <v>787</v>
      </c>
      <c r="G284" s="6">
        <v>27</v>
      </c>
      <c r="H284" s="6">
        <v>-91</v>
      </c>
      <c r="I284" s="83" t="s">
        <v>788</v>
      </c>
      <c r="J284" s="13">
        <f t="shared" si="24"/>
        <v>2007</v>
      </c>
      <c r="K284" s="2" t="s">
        <v>3875</v>
      </c>
      <c r="L284" s="124">
        <v>39247</v>
      </c>
      <c r="M284" s="124">
        <v>39247.038194444445</v>
      </c>
      <c r="N284" s="124">
        <v>39248.75277777778</v>
      </c>
      <c r="O284" s="124">
        <v>39248.798611111109</v>
      </c>
      <c r="P284" s="2" t="s">
        <v>3865</v>
      </c>
      <c r="Q284" s="239">
        <f t="shared" si="26"/>
        <v>1.7145833333343035</v>
      </c>
      <c r="R284" s="239">
        <f t="shared" si="27"/>
        <v>1.7986111111094942</v>
      </c>
      <c r="S284" s="21">
        <f t="shared" si="25"/>
        <v>10.287500000005821</v>
      </c>
      <c r="T284" s="21">
        <v>1362.55</v>
      </c>
      <c r="U284" s="21">
        <v>1636.09</v>
      </c>
      <c r="V284" s="19"/>
      <c r="W284" s="240"/>
      <c r="X284" s="21"/>
      <c r="Y284" s="47" t="s">
        <v>3876</v>
      </c>
      <c r="AA284" s="112">
        <v>39302</v>
      </c>
      <c r="AB284" s="112">
        <v>39302</v>
      </c>
      <c r="AC284" s="112">
        <v>39302</v>
      </c>
      <c r="AD284" s="2" t="s">
        <v>8</v>
      </c>
      <c r="AE284" s="2" t="s">
        <v>8</v>
      </c>
      <c r="AF284" s="112">
        <v>39302</v>
      </c>
      <c r="AG284" s="112">
        <v>39302</v>
      </c>
      <c r="AH284" s="112">
        <v>39302</v>
      </c>
      <c r="AI284" s="112">
        <v>39302</v>
      </c>
      <c r="AJ284" s="112">
        <v>39302</v>
      </c>
      <c r="AK284" s="112">
        <v>39302</v>
      </c>
      <c r="AL284" s="112">
        <v>39302</v>
      </c>
      <c r="AM284" s="112">
        <v>39302</v>
      </c>
    </row>
    <row r="285" spans="1:39">
      <c r="A285" s="2" t="s">
        <v>784</v>
      </c>
      <c r="B285" s="2" t="s">
        <v>785</v>
      </c>
      <c r="C285" s="2" t="s">
        <v>786</v>
      </c>
      <c r="D285" s="59" t="s">
        <v>760</v>
      </c>
      <c r="E285" s="2" t="s">
        <v>196</v>
      </c>
      <c r="F285" s="2" t="s">
        <v>787</v>
      </c>
      <c r="G285" s="6">
        <v>27</v>
      </c>
      <c r="H285" s="6">
        <v>-91</v>
      </c>
      <c r="I285" s="83" t="s">
        <v>788</v>
      </c>
      <c r="J285" s="13">
        <f t="shared" si="24"/>
        <v>2007</v>
      </c>
      <c r="K285" s="2" t="s">
        <v>3873</v>
      </c>
      <c r="L285" s="124">
        <v>39249.211805555555</v>
      </c>
      <c r="M285" s="124">
        <v>39249.255555555559</v>
      </c>
      <c r="N285" s="124">
        <v>39250.493750000001</v>
      </c>
      <c r="O285" s="124">
        <v>39250.534722222219</v>
      </c>
      <c r="P285" s="2" t="s">
        <v>3874</v>
      </c>
      <c r="Q285" s="239">
        <f t="shared" si="26"/>
        <v>1.2381944444423425</v>
      </c>
      <c r="R285" s="239">
        <f t="shared" si="27"/>
        <v>1.3229166666642413</v>
      </c>
      <c r="S285" s="21">
        <f t="shared" si="25"/>
        <v>7.429166666654055</v>
      </c>
      <c r="T285" s="21">
        <v>997.12</v>
      </c>
      <c r="U285" s="21">
        <v>1282.9000000000001</v>
      </c>
      <c r="V285" s="19"/>
      <c r="W285" s="240"/>
      <c r="X285" s="21"/>
      <c r="Y285" s="47" t="s">
        <v>2595</v>
      </c>
      <c r="AA285" s="112">
        <v>39302</v>
      </c>
      <c r="AB285" s="112">
        <v>39302</v>
      </c>
      <c r="AC285" s="112">
        <v>39302</v>
      </c>
      <c r="AD285" s="2" t="s">
        <v>8</v>
      </c>
      <c r="AE285" s="2" t="s">
        <v>8</v>
      </c>
      <c r="AF285" s="112">
        <v>39302</v>
      </c>
      <c r="AG285" s="112">
        <v>39302</v>
      </c>
      <c r="AH285" s="112">
        <v>39302</v>
      </c>
      <c r="AI285" s="112">
        <v>39302</v>
      </c>
      <c r="AJ285" s="112">
        <v>39302</v>
      </c>
      <c r="AK285" s="112">
        <v>39302</v>
      </c>
      <c r="AL285" s="112">
        <v>39302</v>
      </c>
      <c r="AM285" s="112">
        <v>39302</v>
      </c>
    </row>
    <row r="286" spans="1:39">
      <c r="A286" s="2" t="s">
        <v>784</v>
      </c>
      <c r="B286" s="2" t="s">
        <v>785</v>
      </c>
      <c r="C286" s="2" t="s">
        <v>786</v>
      </c>
      <c r="D286" s="59" t="s">
        <v>760</v>
      </c>
      <c r="E286" s="2" t="s">
        <v>196</v>
      </c>
      <c r="F286" s="2" t="s">
        <v>787</v>
      </c>
      <c r="G286" s="6">
        <v>27</v>
      </c>
      <c r="H286" s="6">
        <v>-91</v>
      </c>
      <c r="I286" s="83" t="s">
        <v>788</v>
      </c>
      <c r="J286" s="13">
        <f t="shared" si="24"/>
        <v>2007</v>
      </c>
      <c r="K286" s="2" t="s">
        <v>3871</v>
      </c>
      <c r="L286" s="124">
        <v>39251.003472222219</v>
      </c>
      <c r="M286" s="124">
        <v>39251.050000000003</v>
      </c>
      <c r="N286" s="124">
        <v>39251.787499999999</v>
      </c>
      <c r="O286" s="124">
        <v>39251.837500000001</v>
      </c>
      <c r="P286" s="2" t="s">
        <v>3872</v>
      </c>
      <c r="Q286" s="239">
        <f t="shared" si="26"/>
        <v>0.73749999999563443</v>
      </c>
      <c r="R286" s="239">
        <f t="shared" si="27"/>
        <v>0.83402777778246673</v>
      </c>
      <c r="S286" s="21">
        <f t="shared" si="25"/>
        <v>4.4249999999738066</v>
      </c>
      <c r="T286" s="21">
        <v>1907.12</v>
      </c>
      <c r="U286" s="21">
        <v>2102.0300000000002</v>
      </c>
      <c r="V286" s="19"/>
      <c r="W286" s="240"/>
      <c r="X286" s="21"/>
      <c r="Y286" s="47" t="s">
        <v>2595</v>
      </c>
      <c r="AA286" s="112">
        <v>39302</v>
      </c>
      <c r="AB286" s="112">
        <v>39302</v>
      </c>
      <c r="AC286" s="112">
        <v>39302</v>
      </c>
      <c r="AD286" s="2" t="s">
        <v>8</v>
      </c>
      <c r="AE286" s="2" t="s">
        <v>8</v>
      </c>
      <c r="AF286" s="112">
        <v>39302</v>
      </c>
      <c r="AG286" s="112">
        <v>39302</v>
      </c>
      <c r="AH286" s="112">
        <v>39302</v>
      </c>
      <c r="AI286" s="112">
        <v>39302</v>
      </c>
      <c r="AJ286" s="112">
        <v>39302</v>
      </c>
      <c r="AK286" s="112">
        <v>39302</v>
      </c>
      <c r="AL286" s="112">
        <v>39302</v>
      </c>
      <c r="AM286" s="112">
        <v>39302</v>
      </c>
    </row>
    <row r="287" spans="1:39">
      <c r="A287" s="2" t="s">
        <v>784</v>
      </c>
      <c r="B287" s="2" t="s">
        <v>785</v>
      </c>
      <c r="C287" s="2" t="s">
        <v>786</v>
      </c>
      <c r="D287" s="59" t="s">
        <v>760</v>
      </c>
      <c r="E287" s="2" t="s">
        <v>196</v>
      </c>
      <c r="F287" s="2" t="s">
        <v>787</v>
      </c>
      <c r="G287" s="6">
        <v>27</v>
      </c>
      <c r="H287" s="6">
        <v>-91</v>
      </c>
      <c r="I287" s="83" t="s">
        <v>788</v>
      </c>
      <c r="J287" s="13">
        <f t="shared" si="24"/>
        <v>2007</v>
      </c>
      <c r="K287" s="2" t="s">
        <v>3869</v>
      </c>
      <c r="L287" s="124">
        <v>39252.525000000001</v>
      </c>
      <c r="M287" s="124">
        <v>39252.593055555553</v>
      </c>
      <c r="N287" s="124">
        <v>39253.65625</v>
      </c>
      <c r="O287" s="124">
        <v>39253.722916666666</v>
      </c>
      <c r="P287" s="2" t="s">
        <v>3868</v>
      </c>
      <c r="Q287" s="239">
        <f t="shared" si="26"/>
        <v>1.0631944444467081</v>
      </c>
      <c r="R287" s="239">
        <f t="shared" si="27"/>
        <v>1.1979166666642413</v>
      </c>
      <c r="S287" s="21">
        <f t="shared" si="25"/>
        <v>6.3791666666802485</v>
      </c>
      <c r="T287" s="21">
        <v>1855.1</v>
      </c>
      <c r="U287" s="21">
        <v>2388.34</v>
      </c>
      <c r="V287" s="19"/>
      <c r="W287" s="240"/>
      <c r="X287" s="21"/>
      <c r="Y287" s="47" t="s">
        <v>3870</v>
      </c>
      <c r="AA287" s="112">
        <v>39302</v>
      </c>
      <c r="AB287" s="112">
        <v>39302</v>
      </c>
      <c r="AC287" s="112">
        <v>39302</v>
      </c>
      <c r="AD287" s="2" t="s">
        <v>8</v>
      </c>
      <c r="AE287" s="2" t="s">
        <v>8</v>
      </c>
      <c r="AF287" s="112">
        <v>39302</v>
      </c>
      <c r="AG287" s="112">
        <v>39302</v>
      </c>
      <c r="AH287" s="112">
        <v>39302</v>
      </c>
      <c r="AI287" s="112">
        <v>39302</v>
      </c>
      <c r="AJ287" s="112">
        <v>39302</v>
      </c>
      <c r="AK287" s="112">
        <v>39302</v>
      </c>
      <c r="AL287" s="112">
        <v>39302</v>
      </c>
      <c r="AM287" s="112">
        <v>39302</v>
      </c>
    </row>
    <row r="288" spans="1:39">
      <c r="A288" s="2" t="s">
        <v>784</v>
      </c>
      <c r="B288" s="2" t="s">
        <v>785</v>
      </c>
      <c r="C288" s="2" t="s">
        <v>786</v>
      </c>
      <c r="D288" s="59" t="s">
        <v>760</v>
      </c>
      <c r="E288" s="2" t="s">
        <v>196</v>
      </c>
      <c r="F288" s="2" t="s">
        <v>787</v>
      </c>
      <c r="G288" s="6">
        <v>27</v>
      </c>
      <c r="H288" s="6">
        <v>-91</v>
      </c>
      <c r="I288" s="83" t="s">
        <v>788</v>
      </c>
      <c r="J288" s="13">
        <f t="shared" si="24"/>
        <v>2007</v>
      </c>
      <c r="K288" s="2" t="s">
        <v>3867</v>
      </c>
      <c r="L288" s="124">
        <v>39254.169444444444</v>
      </c>
      <c r="M288" s="124">
        <v>39254.224999999999</v>
      </c>
      <c r="N288" s="124">
        <v>39255.442361111112</v>
      </c>
      <c r="O288" s="124">
        <v>39255.506944444445</v>
      </c>
      <c r="P288" s="2" t="s">
        <v>3868</v>
      </c>
      <c r="Q288" s="239">
        <f t="shared" si="26"/>
        <v>1.2173611111138598</v>
      </c>
      <c r="R288" s="239">
        <f t="shared" si="27"/>
        <v>1.3375000000014552</v>
      </c>
      <c r="S288" s="21">
        <f t="shared" si="25"/>
        <v>7.3041666666831588</v>
      </c>
      <c r="T288" s="21">
        <v>2174.86</v>
      </c>
      <c r="U288" s="21">
        <v>2218.88</v>
      </c>
      <c r="V288" s="19"/>
      <c r="W288" s="240"/>
      <c r="X288" s="21"/>
      <c r="Y288" s="47"/>
      <c r="AA288" s="112">
        <v>39302</v>
      </c>
      <c r="AB288" s="112">
        <v>39302</v>
      </c>
      <c r="AC288" s="112">
        <v>39302</v>
      </c>
      <c r="AD288" s="2" t="s">
        <v>8</v>
      </c>
      <c r="AE288" s="2" t="s">
        <v>8</v>
      </c>
      <c r="AF288" s="112">
        <v>39302</v>
      </c>
      <c r="AG288" s="112">
        <v>39302</v>
      </c>
      <c r="AH288" s="112">
        <v>39302</v>
      </c>
      <c r="AI288" s="112">
        <v>39302</v>
      </c>
      <c r="AJ288" s="112">
        <v>39302</v>
      </c>
      <c r="AK288" s="112">
        <v>39302</v>
      </c>
      <c r="AL288" s="112">
        <v>39302</v>
      </c>
      <c r="AM288" s="112">
        <v>39302</v>
      </c>
    </row>
    <row r="289" spans="1:39">
      <c r="A289" s="2" t="s">
        <v>784</v>
      </c>
      <c r="B289" s="2" t="s">
        <v>785</v>
      </c>
      <c r="C289" s="2" t="s">
        <v>786</v>
      </c>
      <c r="D289" s="59" t="s">
        <v>760</v>
      </c>
      <c r="E289" s="2" t="s">
        <v>196</v>
      </c>
      <c r="F289" s="2" t="s">
        <v>787</v>
      </c>
      <c r="G289" s="6">
        <v>27</v>
      </c>
      <c r="H289" s="6">
        <v>-91</v>
      </c>
      <c r="I289" s="83" t="s">
        <v>788</v>
      </c>
      <c r="J289" s="13">
        <f t="shared" si="24"/>
        <v>2007</v>
      </c>
      <c r="K289" s="2" t="s">
        <v>3864</v>
      </c>
      <c r="L289" s="124">
        <v>39256.260416666664</v>
      </c>
      <c r="M289" s="124">
        <v>39256.295138888891</v>
      </c>
      <c r="N289" s="124">
        <v>39257.799305555556</v>
      </c>
      <c r="O289" s="124">
        <v>39257.839583333334</v>
      </c>
      <c r="P289" s="2" t="s">
        <v>3865</v>
      </c>
      <c r="Q289" s="239">
        <f t="shared" si="26"/>
        <v>1.5041666666656965</v>
      </c>
      <c r="R289" s="239">
        <f t="shared" si="27"/>
        <v>1.5791666666700621</v>
      </c>
      <c r="S289" s="21">
        <f t="shared" si="25"/>
        <v>9.0249999999941792</v>
      </c>
      <c r="T289" s="21">
        <v>1382.01</v>
      </c>
      <c r="U289" s="21">
        <v>1606.52</v>
      </c>
      <c r="V289" s="19"/>
      <c r="W289" s="240"/>
      <c r="X289" s="21"/>
      <c r="Y289" s="47" t="s">
        <v>3866</v>
      </c>
      <c r="AA289" s="112">
        <v>39302</v>
      </c>
      <c r="AB289" s="112">
        <v>39302</v>
      </c>
      <c r="AC289" s="112">
        <v>39302</v>
      </c>
      <c r="AD289" s="2" t="s">
        <v>8</v>
      </c>
      <c r="AE289" s="2" t="s">
        <v>8</v>
      </c>
      <c r="AF289" s="112">
        <v>39302</v>
      </c>
      <c r="AG289" s="112">
        <v>39302</v>
      </c>
      <c r="AH289" s="112">
        <v>39302</v>
      </c>
      <c r="AI289" s="112">
        <v>39302</v>
      </c>
      <c r="AJ289" s="112">
        <v>39302</v>
      </c>
      <c r="AK289" s="112">
        <v>39302</v>
      </c>
      <c r="AL289" s="112">
        <v>39302</v>
      </c>
      <c r="AM289" s="112">
        <v>39302</v>
      </c>
    </row>
    <row r="290" spans="1:39">
      <c r="A290" s="2" t="s">
        <v>784</v>
      </c>
      <c r="B290" s="2" t="s">
        <v>785</v>
      </c>
      <c r="C290" s="2" t="s">
        <v>786</v>
      </c>
      <c r="D290" s="59" t="s">
        <v>760</v>
      </c>
      <c r="E290" s="2" t="s">
        <v>196</v>
      </c>
      <c r="F290" s="2" t="s">
        <v>787</v>
      </c>
      <c r="G290" s="6">
        <v>27</v>
      </c>
      <c r="H290" s="6">
        <v>-91</v>
      </c>
      <c r="I290" s="83" t="s">
        <v>788</v>
      </c>
      <c r="J290" s="13">
        <f t="shared" si="24"/>
        <v>2007</v>
      </c>
      <c r="K290" s="2" t="s">
        <v>3862</v>
      </c>
      <c r="L290" s="124">
        <v>39258.506249999999</v>
      </c>
      <c r="M290" s="124">
        <v>39258.551388888889</v>
      </c>
      <c r="N290" s="124">
        <v>39258.897222222222</v>
      </c>
      <c r="O290" s="124">
        <v>39258.938194444447</v>
      </c>
      <c r="P290" s="2" t="s">
        <v>3863</v>
      </c>
      <c r="Q290" s="239">
        <f t="shared" si="26"/>
        <v>0.34583333333284827</v>
      </c>
      <c r="R290" s="239">
        <f t="shared" si="27"/>
        <v>0.43194444444816327</v>
      </c>
      <c r="S290" s="21">
        <f t="shared" si="25"/>
        <v>2.0749999999970896</v>
      </c>
      <c r="T290" s="21">
        <v>1221.82</v>
      </c>
      <c r="U290" s="21">
        <v>1327.36</v>
      </c>
      <c r="V290" s="19"/>
      <c r="W290" s="240"/>
      <c r="X290" s="21"/>
      <c r="Y290" s="47" t="s">
        <v>2595</v>
      </c>
      <c r="AA290" s="112">
        <v>39302</v>
      </c>
      <c r="AB290" s="112">
        <v>39302</v>
      </c>
      <c r="AC290" s="112">
        <v>39302</v>
      </c>
      <c r="AD290" s="2" t="s">
        <v>8</v>
      </c>
      <c r="AE290" s="2" t="s">
        <v>8</v>
      </c>
      <c r="AF290" s="112">
        <v>39302</v>
      </c>
      <c r="AG290" s="112">
        <v>39302</v>
      </c>
      <c r="AH290" s="112">
        <v>39302</v>
      </c>
      <c r="AI290" s="112">
        <v>39302</v>
      </c>
      <c r="AJ290" s="112">
        <v>39302</v>
      </c>
      <c r="AK290" s="112">
        <v>39302</v>
      </c>
      <c r="AL290" s="112">
        <v>39302</v>
      </c>
      <c r="AM290" s="112">
        <v>39302</v>
      </c>
    </row>
    <row r="291" spans="1:39">
      <c r="A291" s="2" t="s">
        <v>784</v>
      </c>
      <c r="B291" s="2" t="s">
        <v>785</v>
      </c>
      <c r="C291" s="2" t="s">
        <v>786</v>
      </c>
      <c r="D291" s="59" t="s">
        <v>760</v>
      </c>
      <c r="E291" s="2" t="s">
        <v>196</v>
      </c>
      <c r="F291" s="2" t="s">
        <v>787</v>
      </c>
      <c r="G291" s="6">
        <v>27</v>
      </c>
      <c r="H291" s="6">
        <v>-91</v>
      </c>
      <c r="I291" s="83" t="s">
        <v>788</v>
      </c>
      <c r="J291" s="13">
        <f t="shared" si="24"/>
        <v>2007</v>
      </c>
      <c r="K291" s="2" t="s">
        <v>3860</v>
      </c>
      <c r="L291" s="124">
        <v>39259.415972222225</v>
      </c>
      <c r="M291" s="124">
        <v>39259.447222222225</v>
      </c>
      <c r="N291" s="124">
        <v>39259.981249999997</v>
      </c>
      <c r="O291" s="124">
        <v>39260.011805555558</v>
      </c>
      <c r="P291" s="2" t="s">
        <v>3861</v>
      </c>
      <c r="Q291" s="239">
        <f t="shared" si="26"/>
        <v>0.53402777777228039</v>
      </c>
      <c r="R291" s="239">
        <v>0.59583333333333333</v>
      </c>
      <c r="S291" s="21">
        <f t="shared" si="25"/>
        <v>3.2041666666336823</v>
      </c>
      <c r="T291" s="21">
        <v>941.53</v>
      </c>
      <c r="U291" s="21">
        <v>1113.47</v>
      </c>
      <c r="V291" s="19"/>
      <c r="W291" s="240"/>
      <c r="X291" s="21"/>
      <c r="Y291" s="47" t="s">
        <v>2595</v>
      </c>
      <c r="AA291" s="112">
        <v>39302</v>
      </c>
      <c r="AB291" s="112">
        <v>39302</v>
      </c>
      <c r="AC291" s="112">
        <v>39302</v>
      </c>
      <c r="AD291" s="2" t="s">
        <v>8</v>
      </c>
      <c r="AE291" s="2" t="s">
        <v>8</v>
      </c>
      <c r="AF291" s="112">
        <v>39302</v>
      </c>
      <c r="AG291" s="112">
        <v>39302</v>
      </c>
      <c r="AH291" s="112">
        <v>39302</v>
      </c>
      <c r="AI291" s="112">
        <v>39302</v>
      </c>
      <c r="AJ291" s="112">
        <v>39302</v>
      </c>
      <c r="AK291" s="112">
        <v>39302</v>
      </c>
      <c r="AL291" s="112">
        <v>39302</v>
      </c>
      <c r="AM291" s="112">
        <v>39302</v>
      </c>
    </row>
    <row r="292" spans="1:39">
      <c r="A292" s="2" t="s">
        <v>784</v>
      </c>
      <c r="B292" s="2" t="s">
        <v>785</v>
      </c>
      <c r="C292" s="2" t="s">
        <v>786</v>
      </c>
      <c r="D292" s="59" t="s">
        <v>760</v>
      </c>
      <c r="E292" s="2" t="s">
        <v>196</v>
      </c>
      <c r="F292" s="2" t="s">
        <v>787</v>
      </c>
      <c r="G292" s="6">
        <v>27</v>
      </c>
      <c r="H292" s="6">
        <v>-91</v>
      </c>
      <c r="I292" s="83" t="s">
        <v>788</v>
      </c>
      <c r="J292" s="13">
        <f t="shared" si="24"/>
        <v>2007</v>
      </c>
      <c r="K292" s="2" t="s">
        <v>3857</v>
      </c>
      <c r="L292" s="124">
        <v>39261.23333333333</v>
      </c>
      <c r="M292" s="124">
        <v>39261.282638888886</v>
      </c>
      <c r="N292" s="124">
        <v>39262.886805555558</v>
      </c>
      <c r="O292" s="124">
        <v>39262.959722222222</v>
      </c>
      <c r="P292" s="2" t="s">
        <v>3858</v>
      </c>
      <c r="Q292" s="239">
        <f t="shared" si="26"/>
        <v>1.6041666666715173</v>
      </c>
      <c r="R292" s="239">
        <f t="shared" ref="R292:R355" si="28">O292 - L292</f>
        <v>1.726388888891961</v>
      </c>
      <c r="S292" s="21">
        <f t="shared" si="25"/>
        <v>9.6250000000291038</v>
      </c>
      <c r="T292" s="21">
        <v>2192.1</v>
      </c>
      <c r="U292" s="21">
        <v>2416.62</v>
      </c>
      <c r="V292" s="19"/>
      <c r="W292" s="240"/>
      <c r="X292" s="21"/>
      <c r="Y292" s="47" t="s">
        <v>3859</v>
      </c>
      <c r="AA292" s="112">
        <v>39302</v>
      </c>
      <c r="AB292" s="112">
        <v>39302</v>
      </c>
      <c r="AC292" s="112">
        <v>39302</v>
      </c>
      <c r="AD292" s="2" t="s">
        <v>8</v>
      </c>
      <c r="AE292" s="2" t="s">
        <v>8</v>
      </c>
      <c r="AF292" s="112">
        <v>39302</v>
      </c>
      <c r="AG292" s="112">
        <v>39302</v>
      </c>
      <c r="AH292" s="112">
        <v>39302</v>
      </c>
      <c r="AI292" s="112">
        <v>39302</v>
      </c>
      <c r="AJ292" s="112">
        <v>39302</v>
      </c>
      <c r="AK292" s="112">
        <v>39302</v>
      </c>
      <c r="AL292" s="112">
        <v>39302</v>
      </c>
      <c r="AM292" s="112">
        <v>39302</v>
      </c>
    </row>
    <row r="293" spans="1:39">
      <c r="A293" s="2" t="s">
        <v>784</v>
      </c>
      <c r="B293" s="2" t="s">
        <v>785</v>
      </c>
      <c r="C293" s="2" t="s">
        <v>786</v>
      </c>
      <c r="D293" s="59" t="s">
        <v>760</v>
      </c>
      <c r="E293" s="2" t="s">
        <v>196</v>
      </c>
      <c r="F293" s="2" t="s">
        <v>787</v>
      </c>
      <c r="G293" s="6">
        <v>27</v>
      </c>
      <c r="H293" s="6">
        <v>-91</v>
      </c>
      <c r="I293" s="83" t="s">
        <v>788</v>
      </c>
      <c r="J293" s="13">
        <f t="shared" si="24"/>
        <v>2007</v>
      </c>
      <c r="K293" s="2" t="s">
        <v>3855</v>
      </c>
      <c r="L293" s="124">
        <v>39263.521527777775</v>
      </c>
      <c r="M293" s="124">
        <v>39263.590277777781</v>
      </c>
      <c r="N293" s="124">
        <v>39264.750694444447</v>
      </c>
      <c r="O293" s="124">
        <v>39264.820138888892</v>
      </c>
      <c r="P293" s="2" t="s">
        <v>3850</v>
      </c>
      <c r="Q293" s="239">
        <f t="shared" si="26"/>
        <v>1.1604166666656965</v>
      </c>
      <c r="R293" s="239">
        <f t="shared" si="28"/>
        <v>1.2986111111167702</v>
      </c>
      <c r="S293" s="21">
        <f t="shared" si="25"/>
        <v>6.9624999999941792</v>
      </c>
      <c r="T293" s="21">
        <v>2730.57</v>
      </c>
      <c r="U293" s="21">
        <v>2947.11</v>
      </c>
      <c r="V293" s="19"/>
      <c r="W293" s="240"/>
      <c r="X293" s="21"/>
      <c r="Y293" s="47" t="s">
        <v>3856</v>
      </c>
      <c r="AA293" s="112">
        <v>39302</v>
      </c>
      <c r="AB293" s="112">
        <v>39302</v>
      </c>
      <c r="AC293" s="112">
        <v>39302</v>
      </c>
      <c r="AD293" s="2" t="s">
        <v>8</v>
      </c>
      <c r="AE293" s="2" t="s">
        <v>8</v>
      </c>
      <c r="AF293" s="112">
        <v>39302</v>
      </c>
      <c r="AG293" s="112">
        <v>39302</v>
      </c>
      <c r="AH293" s="112">
        <v>39302</v>
      </c>
      <c r="AI293" s="112">
        <v>39302</v>
      </c>
      <c r="AJ293" s="112">
        <v>39302</v>
      </c>
      <c r="AK293" s="112">
        <v>39302</v>
      </c>
      <c r="AL293" s="112">
        <v>39302</v>
      </c>
      <c r="AM293" s="112">
        <v>39302</v>
      </c>
    </row>
    <row r="294" spans="1:39">
      <c r="A294" s="2" t="s">
        <v>784</v>
      </c>
      <c r="B294" s="2" t="s">
        <v>785</v>
      </c>
      <c r="C294" s="2" t="s">
        <v>786</v>
      </c>
      <c r="D294" s="59" t="s">
        <v>760</v>
      </c>
      <c r="E294" s="2" t="s">
        <v>196</v>
      </c>
      <c r="F294" s="2" t="s">
        <v>787</v>
      </c>
      <c r="G294" s="6">
        <v>27</v>
      </c>
      <c r="H294" s="6">
        <v>-91</v>
      </c>
      <c r="I294" s="83" t="s">
        <v>788</v>
      </c>
      <c r="J294" s="13">
        <f t="shared" si="24"/>
        <v>2007</v>
      </c>
      <c r="K294" s="2" t="s">
        <v>3852</v>
      </c>
      <c r="L294" s="124">
        <v>39265.497916666667</v>
      </c>
      <c r="M294" s="124">
        <v>39265.560416666667</v>
      </c>
      <c r="N294" s="124">
        <v>39267.338888888888</v>
      </c>
      <c r="O294" s="124">
        <v>39267.42291666667</v>
      </c>
      <c r="P294" s="2" t="s">
        <v>3853</v>
      </c>
      <c r="Q294" s="239">
        <f t="shared" si="26"/>
        <v>1.7784722222204437</v>
      </c>
      <c r="R294" s="239">
        <f t="shared" si="28"/>
        <v>1.9250000000029104</v>
      </c>
      <c r="S294" s="21">
        <f t="shared" si="25"/>
        <v>10.670833333322662</v>
      </c>
      <c r="T294" s="21">
        <v>2276.5500000000002</v>
      </c>
      <c r="U294" s="21">
        <v>2530.91</v>
      </c>
      <c r="V294" s="19"/>
      <c r="W294" s="240"/>
      <c r="X294" s="21"/>
      <c r="Y294" s="47" t="s">
        <v>3854</v>
      </c>
      <c r="AA294" s="112">
        <v>39302</v>
      </c>
      <c r="AB294" s="112">
        <v>39302</v>
      </c>
      <c r="AC294" s="112">
        <v>39302</v>
      </c>
      <c r="AD294" s="2" t="s">
        <v>8</v>
      </c>
      <c r="AE294" s="2" t="s">
        <v>8</v>
      </c>
      <c r="AF294" s="112">
        <v>39302</v>
      </c>
      <c r="AG294" s="112">
        <v>39302</v>
      </c>
      <c r="AH294" s="112">
        <v>39302</v>
      </c>
      <c r="AI294" s="112">
        <v>39302</v>
      </c>
      <c r="AJ294" s="112">
        <v>39302</v>
      </c>
      <c r="AK294" s="112">
        <v>39302</v>
      </c>
      <c r="AL294" s="112">
        <v>39302</v>
      </c>
      <c r="AM294" s="112">
        <v>39302</v>
      </c>
    </row>
    <row r="295" spans="1:39">
      <c r="A295" s="2" t="s">
        <v>784</v>
      </c>
      <c r="B295" s="2" t="s">
        <v>785</v>
      </c>
      <c r="C295" s="2" t="s">
        <v>786</v>
      </c>
      <c r="D295" s="59" t="s">
        <v>760</v>
      </c>
      <c r="E295" s="2" t="s">
        <v>196</v>
      </c>
      <c r="F295" s="2" t="s">
        <v>787</v>
      </c>
      <c r="G295" s="6">
        <v>27</v>
      </c>
      <c r="H295" s="6">
        <v>-91</v>
      </c>
      <c r="I295" s="83" t="s">
        <v>788</v>
      </c>
      <c r="J295" s="13">
        <f t="shared" si="24"/>
        <v>2007</v>
      </c>
      <c r="K295" s="2" t="s">
        <v>3849</v>
      </c>
      <c r="L295" s="124">
        <v>39267.879166666666</v>
      </c>
      <c r="M295" s="124">
        <v>39267.946527777778</v>
      </c>
      <c r="N295" s="124">
        <v>39268.477083333331</v>
      </c>
      <c r="O295" s="124">
        <v>39268.55972222222</v>
      </c>
      <c r="P295" s="2" t="s">
        <v>3850</v>
      </c>
      <c r="Q295" s="239">
        <f t="shared" si="26"/>
        <v>0.53055555555329192</v>
      </c>
      <c r="R295" s="239">
        <f t="shared" si="28"/>
        <v>0.68055555555474712</v>
      </c>
      <c r="S295" s="21">
        <f t="shared" si="25"/>
        <v>3.1833333333197515</v>
      </c>
      <c r="T295" s="21">
        <v>2741.31</v>
      </c>
      <c r="U295" s="21">
        <v>2941.79</v>
      </c>
      <c r="V295" s="19">
        <f>SUM(Q280:Q295)</f>
        <v>16.934722222220444</v>
      </c>
      <c r="W295" s="240">
        <f>(N295-M280)/24</f>
        <v>1.1622106481481751</v>
      </c>
      <c r="X295" s="21">
        <f>V295/W295</f>
        <v>14.571129811281306</v>
      </c>
      <c r="Y295" s="47" t="s">
        <v>3851</v>
      </c>
      <c r="AA295" s="112">
        <v>39302</v>
      </c>
      <c r="AB295" s="112">
        <v>39302</v>
      </c>
      <c r="AC295" s="112">
        <v>39302</v>
      </c>
      <c r="AD295" s="2" t="s">
        <v>8</v>
      </c>
      <c r="AE295" s="2" t="s">
        <v>8</v>
      </c>
      <c r="AF295" s="112">
        <v>39302</v>
      </c>
      <c r="AG295" s="112">
        <v>39302</v>
      </c>
      <c r="AH295" s="112">
        <v>39302</v>
      </c>
      <c r="AI295" s="112">
        <v>39302</v>
      </c>
      <c r="AJ295" s="112">
        <v>39302</v>
      </c>
      <c r="AK295" s="112">
        <v>39302</v>
      </c>
      <c r="AL295" s="112">
        <v>39302</v>
      </c>
      <c r="AM295" s="112">
        <v>39302</v>
      </c>
    </row>
    <row r="296" spans="1:39">
      <c r="A296" s="2" t="s">
        <v>793</v>
      </c>
      <c r="B296" s="81" t="s">
        <v>488</v>
      </c>
      <c r="C296" s="59" t="s">
        <v>794</v>
      </c>
      <c r="D296" s="59" t="s">
        <v>687</v>
      </c>
      <c r="E296" s="2" t="s">
        <v>273</v>
      </c>
      <c r="F296" s="2" t="s">
        <v>795</v>
      </c>
      <c r="G296" s="140">
        <v>36.744999999999997</v>
      </c>
      <c r="H296" s="139">
        <v>-122.277</v>
      </c>
      <c r="I296" s="13">
        <v>10</v>
      </c>
      <c r="J296" s="13">
        <f t="shared" ref="J296:J327" si="29">YEAR(L296)</f>
        <v>2007</v>
      </c>
      <c r="K296" s="2" t="s">
        <v>3842</v>
      </c>
      <c r="L296" s="126" t="s">
        <v>3843</v>
      </c>
      <c r="M296" s="126" t="s">
        <v>3844</v>
      </c>
      <c r="N296" s="126" t="s">
        <v>3845</v>
      </c>
      <c r="O296" s="126" t="s">
        <v>3846</v>
      </c>
      <c r="P296" s="2" t="s">
        <v>3847</v>
      </c>
      <c r="Q296" s="239">
        <f t="shared" si="26"/>
        <v>4.047222222223354</v>
      </c>
      <c r="R296" s="239">
        <f t="shared" si="28"/>
        <v>4.1453703703737119</v>
      </c>
      <c r="S296" s="21">
        <f t="shared" si="25"/>
        <v>24.283333333340124</v>
      </c>
      <c r="T296" s="21">
        <v>948.30200000000002</v>
      </c>
      <c r="U296" s="6">
        <v>1047.5160000000001</v>
      </c>
      <c r="V296" s="19">
        <f>Q296</f>
        <v>4.047222222223354</v>
      </c>
      <c r="W296" s="240">
        <f>(N296-M296)/24</f>
        <v>0.16863425925930642</v>
      </c>
      <c r="X296" s="21">
        <f>V296/W296</f>
        <v>24</v>
      </c>
      <c r="Y296" s="47" t="s">
        <v>3848</v>
      </c>
      <c r="AA296" s="112">
        <v>39323</v>
      </c>
      <c r="AB296" s="112">
        <v>39323</v>
      </c>
      <c r="AC296" s="112">
        <v>39323</v>
      </c>
      <c r="AD296" s="2" t="s">
        <v>8</v>
      </c>
      <c r="AE296" s="2" t="s">
        <v>8</v>
      </c>
      <c r="AF296" s="112">
        <v>39323</v>
      </c>
      <c r="AG296" s="112">
        <v>39323</v>
      </c>
      <c r="AH296" s="112">
        <v>39323</v>
      </c>
      <c r="AI296" s="112">
        <v>39323</v>
      </c>
      <c r="AJ296" s="112">
        <v>39323</v>
      </c>
      <c r="AK296" s="2" t="s">
        <v>8</v>
      </c>
      <c r="AL296" s="2" t="s">
        <v>8</v>
      </c>
      <c r="AM296" s="112">
        <v>39323</v>
      </c>
    </row>
    <row r="297" spans="1:39" ht="12.75" customHeight="1">
      <c r="A297" s="2" t="s">
        <v>799</v>
      </c>
      <c r="B297" s="81" t="s">
        <v>488</v>
      </c>
      <c r="C297" s="59" t="s">
        <v>800</v>
      </c>
      <c r="D297" s="2" t="s">
        <v>801</v>
      </c>
      <c r="E297" s="2" t="s">
        <v>802</v>
      </c>
      <c r="F297" s="81" t="s">
        <v>292</v>
      </c>
      <c r="G297" s="139">
        <v>47.95</v>
      </c>
      <c r="H297" s="139">
        <v>-129.08000000000001</v>
      </c>
      <c r="I297" s="13">
        <v>9</v>
      </c>
      <c r="J297" s="13">
        <f t="shared" si="29"/>
        <v>2007</v>
      </c>
      <c r="K297" s="2" t="s">
        <v>3837</v>
      </c>
      <c r="L297" s="126" t="s">
        <v>3838</v>
      </c>
      <c r="M297" s="126" t="s">
        <v>3839</v>
      </c>
      <c r="N297" s="126" t="s">
        <v>3840</v>
      </c>
      <c r="O297" s="126" t="s">
        <v>3841</v>
      </c>
      <c r="P297" s="59" t="s">
        <v>6764</v>
      </c>
      <c r="Q297" s="239">
        <f t="shared" si="26"/>
        <v>0.72430555555911269</v>
      </c>
      <c r="R297" s="239">
        <f t="shared" si="28"/>
        <v>0.83958333333430346</v>
      </c>
      <c r="S297" s="21">
        <f t="shared" si="25"/>
        <v>4.3458333333546761</v>
      </c>
      <c r="T297" s="97">
        <v>2155.4299999999998</v>
      </c>
      <c r="U297" s="97">
        <v>2267.15</v>
      </c>
      <c r="V297" s="114"/>
      <c r="W297" s="241"/>
      <c r="X297" s="97"/>
      <c r="Y297" s="47" t="s">
        <v>3788</v>
      </c>
      <c r="AA297" s="112">
        <v>39323</v>
      </c>
      <c r="AB297" s="112">
        <v>39323</v>
      </c>
      <c r="AC297" s="112">
        <v>39323</v>
      </c>
      <c r="AD297" s="2" t="s">
        <v>8</v>
      </c>
      <c r="AE297" s="2" t="s">
        <v>8</v>
      </c>
      <c r="AF297" s="112">
        <v>39323</v>
      </c>
      <c r="AG297" s="112">
        <v>39323</v>
      </c>
      <c r="AH297" s="112">
        <v>39323</v>
      </c>
      <c r="AI297" s="112">
        <v>39323</v>
      </c>
      <c r="AJ297" s="112">
        <v>39323</v>
      </c>
      <c r="AK297" s="2" t="s">
        <v>8</v>
      </c>
      <c r="AL297" s="112">
        <v>39323</v>
      </c>
      <c r="AM297" s="112">
        <v>39323</v>
      </c>
    </row>
    <row r="298" spans="1:39" ht="12.75" customHeight="1">
      <c r="A298" s="2" t="s">
        <v>799</v>
      </c>
      <c r="B298" s="81" t="s">
        <v>488</v>
      </c>
      <c r="C298" s="59" t="s">
        <v>800</v>
      </c>
      <c r="D298" s="2" t="s">
        <v>801</v>
      </c>
      <c r="E298" s="2" t="s">
        <v>802</v>
      </c>
      <c r="F298" s="81" t="s">
        <v>292</v>
      </c>
      <c r="G298" s="139">
        <v>47.95</v>
      </c>
      <c r="H298" s="139">
        <v>-129.08000000000001</v>
      </c>
      <c r="I298" s="13">
        <v>9</v>
      </c>
      <c r="J298" s="13">
        <f t="shared" si="29"/>
        <v>2007</v>
      </c>
      <c r="K298" s="2" t="s">
        <v>3831</v>
      </c>
      <c r="L298" s="126" t="s">
        <v>3832</v>
      </c>
      <c r="M298" s="126" t="s">
        <v>3833</v>
      </c>
      <c r="N298" s="126" t="s">
        <v>3834</v>
      </c>
      <c r="O298" s="126" t="s">
        <v>3835</v>
      </c>
      <c r="P298" s="59" t="s">
        <v>3836</v>
      </c>
      <c r="Q298" s="239">
        <f t="shared" si="26"/>
        <v>0.82291666666424135</v>
      </c>
      <c r="R298" s="239">
        <f t="shared" si="28"/>
        <v>0.95277777777664596</v>
      </c>
      <c r="S298" s="21">
        <f t="shared" si="25"/>
        <v>4.9374999999854481</v>
      </c>
      <c r="T298" s="97">
        <v>2059.88</v>
      </c>
      <c r="U298" s="97">
        <v>2294.2399999999998</v>
      </c>
      <c r="V298" s="114"/>
      <c r="W298" s="241"/>
      <c r="X298" s="97"/>
      <c r="Y298" s="47" t="s">
        <v>3788</v>
      </c>
      <c r="AA298" s="112">
        <v>39323</v>
      </c>
      <c r="AB298" s="112">
        <v>39323</v>
      </c>
      <c r="AC298" s="112">
        <v>39323</v>
      </c>
      <c r="AD298" s="2" t="s">
        <v>8</v>
      </c>
      <c r="AE298" s="2" t="s">
        <v>8</v>
      </c>
      <c r="AF298" s="112">
        <v>39323</v>
      </c>
      <c r="AG298" s="112">
        <v>39323</v>
      </c>
      <c r="AH298" s="112">
        <v>39323</v>
      </c>
      <c r="AI298" s="112">
        <v>39323</v>
      </c>
      <c r="AJ298" s="112">
        <v>39323</v>
      </c>
      <c r="AK298" s="2" t="s">
        <v>8</v>
      </c>
      <c r="AL298" s="112">
        <v>39323</v>
      </c>
      <c r="AM298" s="112">
        <v>39323</v>
      </c>
    </row>
    <row r="299" spans="1:39" ht="12.75" customHeight="1">
      <c r="A299" s="2" t="s">
        <v>799</v>
      </c>
      <c r="B299" s="81" t="s">
        <v>488</v>
      </c>
      <c r="C299" s="59" t="s">
        <v>800</v>
      </c>
      <c r="D299" s="2" t="s">
        <v>801</v>
      </c>
      <c r="E299" s="2" t="s">
        <v>802</v>
      </c>
      <c r="F299" s="81" t="s">
        <v>292</v>
      </c>
      <c r="G299" s="139">
        <v>47.95</v>
      </c>
      <c r="H299" s="139">
        <v>-129.08000000000001</v>
      </c>
      <c r="I299" s="13">
        <v>9</v>
      </c>
      <c r="J299" s="13">
        <f t="shared" si="29"/>
        <v>2007</v>
      </c>
      <c r="K299" s="2" t="s">
        <v>3826</v>
      </c>
      <c r="L299" s="126" t="s">
        <v>3827</v>
      </c>
      <c r="M299" s="126" t="s">
        <v>3828</v>
      </c>
      <c r="N299" s="126" t="s">
        <v>3829</v>
      </c>
      <c r="O299" s="126" t="s">
        <v>3830</v>
      </c>
      <c r="P299" s="59" t="s">
        <v>3819</v>
      </c>
      <c r="Q299" s="239">
        <f t="shared" si="26"/>
        <v>0.49236111110803904</v>
      </c>
      <c r="R299" s="239">
        <f t="shared" si="28"/>
        <v>0.57777777778392192</v>
      </c>
      <c r="S299" s="21">
        <f t="shared" si="25"/>
        <v>2.9541666666482342</v>
      </c>
      <c r="T299" s="97">
        <v>1526.84</v>
      </c>
      <c r="U299" s="97">
        <v>1639.48</v>
      </c>
      <c r="V299" s="114"/>
      <c r="W299" s="241"/>
      <c r="X299" s="97"/>
      <c r="Y299" s="47" t="s">
        <v>3807</v>
      </c>
      <c r="AA299" s="112">
        <v>39323</v>
      </c>
      <c r="AB299" s="112">
        <v>39323</v>
      </c>
      <c r="AC299" s="112">
        <v>39323</v>
      </c>
      <c r="AD299" s="2" t="s">
        <v>8</v>
      </c>
      <c r="AE299" s="2" t="s">
        <v>8</v>
      </c>
      <c r="AF299" s="112">
        <v>39323</v>
      </c>
      <c r="AG299" s="112">
        <v>39323</v>
      </c>
      <c r="AH299" s="112">
        <v>39323</v>
      </c>
      <c r="AI299" s="112">
        <v>39323</v>
      </c>
      <c r="AJ299" s="112">
        <v>39323</v>
      </c>
      <c r="AK299" s="2" t="s">
        <v>8</v>
      </c>
      <c r="AL299" s="112">
        <v>39323</v>
      </c>
      <c r="AM299" s="112">
        <v>39323</v>
      </c>
    </row>
    <row r="300" spans="1:39" ht="12.75" customHeight="1">
      <c r="A300" s="2" t="s">
        <v>799</v>
      </c>
      <c r="B300" s="81" t="s">
        <v>488</v>
      </c>
      <c r="C300" s="59" t="s">
        <v>800</v>
      </c>
      <c r="D300" s="2" t="s">
        <v>801</v>
      </c>
      <c r="E300" s="2" t="s">
        <v>802</v>
      </c>
      <c r="F300" s="81" t="s">
        <v>292</v>
      </c>
      <c r="G300" s="139">
        <v>47.95</v>
      </c>
      <c r="H300" s="139">
        <v>-129.08000000000001</v>
      </c>
      <c r="I300" s="13">
        <v>9</v>
      </c>
      <c r="J300" s="13">
        <f t="shared" si="29"/>
        <v>2007</v>
      </c>
      <c r="K300" s="2" t="s">
        <v>3820</v>
      </c>
      <c r="L300" s="126" t="s">
        <v>3821</v>
      </c>
      <c r="M300" s="126" t="s">
        <v>3822</v>
      </c>
      <c r="N300" s="126" t="s">
        <v>3823</v>
      </c>
      <c r="O300" s="126" t="s">
        <v>3824</v>
      </c>
      <c r="P300" s="59" t="s">
        <v>3825</v>
      </c>
      <c r="Q300" s="239">
        <f t="shared" si="26"/>
        <v>1.8784722222189885</v>
      </c>
      <c r="R300" s="239">
        <f t="shared" si="28"/>
        <v>1.9715277777795563</v>
      </c>
      <c r="S300" s="21">
        <f t="shared" si="25"/>
        <v>11.270833333313931</v>
      </c>
      <c r="T300" s="97">
        <v>1410.42</v>
      </c>
      <c r="U300" s="97">
        <v>1723.81</v>
      </c>
      <c r="V300" s="114"/>
      <c r="W300" s="241"/>
      <c r="X300" s="97"/>
      <c r="Y300" s="47" t="s">
        <v>3807</v>
      </c>
      <c r="AA300" s="112">
        <v>39323</v>
      </c>
      <c r="AB300" s="112">
        <v>39323</v>
      </c>
      <c r="AC300" s="112">
        <v>39323</v>
      </c>
      <c r="AD300" s="2" t="s">
        <v>8</v>
      </c>
      <c r="AE300" s="2" t="s">
        <v>8</v>
      </c>
      <c r="AF300" s="112">
        <v>39323</v>
      </c>
      <c r="AG300" s="112">
        <v>39323</v>
      </c>
      <c r="AH300" s="112">
        <v>39323</v>
      </c>
      <c r="AI300" s="112">
        <v>39323</v>
      </c>
      <c r="AJ300" s="112">
        <v>39323</v>
      </c>
      <c r="AK300" s="2" t="s">
        <v>8</v>
      </c>
      <c r="AL300" s="112">
        <v>39323</v>
      </c>
      <c r="AM300" s="112">
        <v>39323</v>
      </c>
    </row>
    <row r="301" spans="1:39" ht="12.75" customHeight="1">
      <c r="A301" s="2" t="s">
        <v>799</v>
      </c>
      <c r="B301" s="81" t="s">
        <v>488</v>
      </c>
      <c r="C301" s="59" t="s">
        <v>800</v>
      </c>
      <c r="D301" s="2" t="s">
        <v>801</v>
      </c>
      <c r="E301" s="2" t="s">
        <v>802</v>
      </c>
      <c r="F301" s="81" t="s">
        <v>292</v>
      </c>
      <c r="G301" s="139">
        <v>47.95</v>
      </c>
      <c r="H301" s="139">
        <v>-129.08000000000001</v>
      </c>
      <c r="I301" s="13">
        <v>9</v>
      </c>
      <c r="J301" s="13">
        <f t="shared" si="29"/>
        <v>2007</v>
      </c>
      <c r="K301" s="2" t="s">
        <v>3814</v>
      </c>
      <c r="L301" s="126" t="s">
        <v>3815</v>
      </c>
      <c r="M301" s="126" t="s">
        <v>3816</v>
      </c>
      <c r="N301" s="126" t="s">
        <v>3817</v>
      </c>
      <c r="O301" s="126" t="s">
        <v>3818</v>
      </c>
      <c r="P301" s="59" t="s">
        <v>3819</v>
      </c>
      <c r="Q301" s="239">
        <f t="shared" si="26"/>
        <v>0.42986111110803904</v>
      </c>
      <c r="R301" s="239">
        <f t="shared" si="28"/>
        <v>0.51111111111094942</v>
      </c>
      <c r="S301" s="21">
        <f t="shared" si="25"/>
        <v>2.5791666666482342</v>
      </c>
      <c r="T301" s="97">
        <v>1561.76</v>
      </c>
      <c r="U301" s="97">
        <v>1588.5</v>
      </c>
      <c r="V301" s="114"/>
      <c r="W301" s="241"/>
      <c r="X301" s="97"/>
      <c r="Y301" s="47" t="s">
        <v>3807</v>
      </c>
      <c r="AA301" s="112">
        <v>39323</v>
      </c>
      <c r="AB301" s="112">
        <v>39323</v>
      </c>
      <c r="AC301" s="112">
        <v>39323</v>
      </c>
      <c r="AD301" s="2" t="s">
        <v>8</v>
      </c>
      <c r="AE301" s="2" t="s">
        <v>8</v>
      </c>
      <c r="AF301" s="112">
        <v>39323</v>
      </c>
      <c r="AG301" s="112">
        <v>39323</v>
      </c>
      <c r="AH301" s="112">
        <v>39323</v>
      </c>
      <c r="AI301" s="112">
        <v>39323</v>
      </c>
      <c r="AJ301" s="112">
        <v>39323</v>
      </c>
      <c r="AK301" s="2" t="s">
        <v>8</v>
      </c>
      <c r="AL301" s="112">
        <v>39323</v>
      </c>
      <c r="AM301" s="112">
        <v>39323</v>
      </c>
    </row>
    <row r="302" spans="1:39" ht="12.75" customHeight="1">
      <c r="A302" s="2" t="s">
        <v>799</v>
      </c>
      <c r="B302" s="81" t="s">
        <v>488</v>
      </c>
      <c r="C302" s="59" t="s">
        <v>800</v>
      </c>
      <c r="D302" s="2" t="s">
        <v>801</v>
      </c>
      <c r="E302" s="2" t="s">
        <v>802</v>
      </c>
      <c r="F302" s="81" t="s">
        <v>292</v>
      </c>
      <c r="G302" s="139">
        <v>47.95</v>
      </c>
      <c r="H302" s="139">
        <v>-129.08000000000001</v>
      </c>
      <c r="I302" s="13">
        <v>9</v>
      </c>
      <c r="J302" s="13">
        <f t="shared" si="29"/>
        <v>2007</v>
      </c>
      <c r="K302" s="2" t="s">
        <v>3808</v>
      </c>
      <c r="L302" s="126" t="s">
        <v>3809</v>
      </c>
      <c r="M302" s="126" t="s">
        <v>3810</v>
      </c>
      <c r="N302" s="126" t="s">
        <v>3811</v>
      </c>
      <c r="O302" s="126" t="s">
        <v>3812</v>
      </c>
      <c r="P302" s="59" t="s">
        <v>3813</v>
      </c>
      <c r="Q302" s="239">
        <f t="shared" si="26"/>
        <v>0.76458333332993789</v>
      </c>
      <c r="R302" s="239">
        <f t="shared" si="28"/>
        <v>0.83750000000145519</v>
      </c>
      <c r="S302" s="21">
        <f t="shared" si="25"/>
        <v>4.5874999999796273</v>
      </c>
      <c r="T302" s="97">
        <v>1516.32</v>
      </c>
      <c r="U302" s="97">
        <v>1690.18</v>
      </c>
      <c r="V302" s="114"/>
      <c r="W302" s="241"/>
      <c r="X302" s="97"/>
      <c r="Y302" s="47" t="s">
        <v>3807</v>
      </c>
      <c r="AA302" s="112">
        <v>39323</v>
      </c>
      <c r="AB302" s="112">
        <v>39323</v>
      </c>
      <c r="AC302" s="112">
        <v>39323</v>
      </c>
      <c r="AD302" s="2" t="s">
        <v>8</v>
      </c>
      <c r="AE302" s="2" t="s">
        <v>8</v>
      </c>
      <c r="AF302" s="112">
        <v>39323</v>
      </c>
      <c r="AG302" s="112">
        <v>39323</v>
      </c>
      <c r="AH302" s="112">
        <v>39323</v>
      </c>
      <c r="AI302" s="112">
        <v>39323</v>
      </c>
      <c r="AJ302" s="112">
        <v>39323</v>
      </c>
      <c r="AK302" s="2" t="s">
        <v>8</v>
      </c>
      <c r="AL302" s="112">
        <v>39323</v>
      </c>
      <c r="AM302" s="112">
        <v>39323</v>
      </c>
    </row>
    <row r="303" spans="1:39" ht="12.75" customHeight="1">
      <c r="A303" s="2" t="s">
        <v>799</v>
      </c>
      <c r="B303" s="81" t="s">
        <v>488</v>
      </c>
      <c r="C303" s="59" t="s">
        <v>800</v>
      </c>
      <c r="D303" s="2" t="s">
        <v>801</v>
      </c>
      <c r="E303" s="2" t="s">
        <v>802</v>
      </c>
      <c r="F303" s="81" t="s">
        <v>292</v>
      </c>
      <c r="G303" s="139">
        <v>47.95</v>
      </c>
      <c r="H303" s="139">
        <v>-129.08000000000001</v>
      </c>
      <c r="I303" s="13">
        <v>9</v>
      </c>
      <c r="J303" s="13">
        <f t="shared" si="29"/>
        <v>2007</v>
      </c>
      <c r="K303" s="2" t="s">
        <v>3801</v>
      </c>
      <c r="L303" s="126" t="s">
        <v>3802</v>
      </c>
      <c r="M303" s="126" t="s">
        <v>3803</v>
      </c>
      <c r="N303" s="126" t="s">
        <v>3804</v>
      </c>
      <c r="O303" s="126" t="s">
        <v>3805</v>
      </c>
      <c r="P303" s="59" t="s">
        <v>3806</v>
      </c>
      <c r="Q303" s="239">
        <f t="shared" si="26"/>
        <v>0.72083333333284827</v>
      </c>
      <c r="R303" s="239">
        <f t="shared" si="28"/>
        <v>0.81597222221898846</v>
      </c>
      <c r="S303" s="21">
        <f t="shared" si="25"/>
        <v>4.3249999999970896</v>
      </c>
      <c r="T303" s="97">
        <v>1514.19</v>
      </c>
      <c r="U303" s="97">
        <v>1548.74</v>
      </c>
      <c r="V303" s="114"/>
      <c r="W303" s="241"/>
      <c r="X303" s="97"/>
      <c r="Y303" s="47" t="s">
        <v>3807</v>
      </c>
      <c r="AA303" s="112">
        <v>39323</v>
      </c>
      <c r="AB303" s="112">
        <v>39323</v>
      </c>
      <c r="AC303" s="112">
        <v>39323</v>
      </c>
      <c r="AD303" s="2" t="s">
        <v>8</v>
      </c>
      <c r="AE303" s="2" t="s">
        <v>8</v>
      </c>
      <c r="AF303" s="112">
        <v>39323</v>
      </c>
      <c r="AG303" s="112">
        <v>39323</v>
      </c>
      <c r="AH303" s="112">
        <v>39323</v>
      </c>
      <c r="AI303" s="112">
        <v>39323</v>
      </c>
      <c r="AJ303" s="112">
        <v>39323</v>
      </c>
      <c r="AK303" s="2" t="s">
        <v>8</v>
      </c>
      <c r="AL303" s="112">
        <v>39323</v>
      </c>
      <c r="AM303" s="112">
        <v>39323</v>
      </c>
    </row>
    <row r="304" spans="1:39" ht="12.75" customHeight="1">
      <c r="A304" s="2" t="s">
        <v>799</v>
      </c>
      <c r="B304" s="81" t="s">
        <v>488</v>
      </c>
      <c r="C304" s="59" t="s">
        <v>800</v>
      </c>
      <c r="D304" s="2" t="s">
        <v>801</v>
      </c>
      <c r="E304" s="2" t="s">
        <v>802</v>
      </c>
      <c r="F304" s="81" t="s">
        <v>292</v>
      </c>
      <c r="G304" s="139">
        <v>47.95</v>
      </c>
      <c r="H304" s="139">
        <v>-129.08000000000001</v>
      </c>
      <c r="I304" s="13">
        <v>9</v>
      </c>
      <c r="J304" s="13">
        <f t="shared" si="29"/>
        <v>2007</v>
      </c>
      <c r="K304" s="2" t="s">
        <v>3795</v>
      </c>
      <c r="L304" s="126" t="s">
        <v>3796</v>
      </c>
      <c r="M304" s="126" t="s">
        <v>3797</v>
      </c>
      <c r="N304" s="126" t="s">
        <v>3798</v>
      </c>
      <c r="O304" s="126" t="s">
        <v>3799</v>
      </c>
      <c r="P304" s="59" t="s">
        <v>3800</v>
      </c>
      <c r="Q304" s="239">
        <f t="shared" si="26"/>
        <v>0.40694444444670808</v>
      </c>
      <c r="R304" s="239">
        <f t="shared" si="28"/>
        <v>0.48958333332848269</v>
      </c>
      <c r="S304" s="21">
        <f t="shared" si="25"/>
        <v>2.4416666666802485</v>
      </c>
      <c r="T304" s="97">
        <v>1537.41</v>
      </c>
      <c r="U304" s="97">
        <v>1734.09</v>
      </c>
      <c r="V304" s="114"/>
      <c r="W304" s="241"/>
      <c r="X304" s="97"/>
      <c r="Y304" s="47" t="s">
        <v>3788</v>
      </c>
      <c r="AA304" s="112">
        <v>39323</v>
      </c>
      <c r="AB304" s="112">
        <v>39323</v>
      </c>
      <c r="AC304" s="112">
        <v>39323</v>
      </c>
      <c r="AD304" s="2" t="s">
        <v>8</v>
      </c>
      <c r="AE304" s="2" t="s">
        <v>8</v>
      </c>
      <c r="AF304" s="112">
        <v>39323</v>
      </c>
      <c r="AG304" s="112">
        <v>39323</v>
      </c>
      <c r="AH304" s="112">
        <v>39323</v>
      </c>
      <c r="AI304" s="112">
        <v>39323</v>
      </c>
      <c r="AJ304" s="112">
        <v>39323</v>
      </c>
      <c r="AK304" s="2" t="s">
        <v>8</v>
      </c>
      <c r="AL304" s="112">
        <v>39323</v>
      </c>
      <c r="AM304" s="112">
        <v>39323</v>
      </c>
    </row>
    <row r="305" spans="1:39" ht="12.75" customHeight="1">
      <c r="A305" s="2" t="s">
        <v>799</v>
      </c>
      <c r="B305" s="81" t="s">
        <v>488</v>
      </c>
      <c r="C305" s="59" t="s">
        <v>800</v>
      </c>
      <c r="D305" s="2" t="s">
        <v>801</v>
      </c>
      <c r="E305" s="2" t="s">
        <v>802</v>
      </c>
      <c r="F305" s="81" t="s">
        <v>292</v>
      </c>
      <c r="G305" s="139">
        <v>47.95</v>
      </c>
      <c r="H305" s="139">
        <v>-129.08000000000001</v>
      </c>
      <c r="I305" s="13">
        <v>9</v>
      </c>
      <c r="J305" s="13">
        <f t="shared" si="29"/>
        <v>2007</v>
      </c>
      <c r="K305" s="2" t="s">
        <v>3789</v>
      </c>
      <c r="L305" s="126" t="s">
        <v>3790</v>
      </c>
      <c r="M305" s="126" t="s">
        <v>3791</v>
      </c>
      <c r="N305" s="126" t="s">
        <v>3792</v>
      </c>
      <c r="O305" s="126" t="s">
        <v>3793</v>
      </c>
      <c r="P305" s="143" t="s">
        <v>3794</v>
      </c>
      <c r="Q305" s="239">
        <f t="shared" si="26"/>
        <v>0.79722222222335404</v>
      </c>
      <c r="R305" s="239">
        <f t="shared" si="28"/>
        <v>0.90902777777955635</v>
      </c>
      <c r="S305" s="21">
        <f t="shared" si="25"/>
        <v>4.7833333333401242</v>
      </c>
      <c r="T305" s="97">
        <v>2387.7399999999998</v>
      </c>
      <c r="U305" s="97">
        <v>2453.66</v>
      </c>
      <c r="V305" s="114"/>
      <c r="W305" s="241"/>
      <c r="X305" s="97"/>
      <c r="Y305" s="47" t="s">
        <v>3788</v>
      </c>
      <c r="AA305" s="112">
        <v>39323</v>
      </c>
      <c r="AB305" s="112">
        <v>39323</v>
      </c>
      <c r="AC305" s="112">
        <v>39323</v>
      </c>
      <c r="AD305" s="2" t="s">
        <v>8</v>
      </c>
      <c r="AE305" s="2" t="s">
        <v>8</v>
      </c>
      <c r="AF305" s="112">
        <v>39323</v>
      </c>
      <c r="AG305" s="112">
        <v>39323</v>
      </c>
      <c r="AH305" s="112">
        <v>39323</v>
      </c>
      <c r="AI305" s="112">
        <v>39323</v>
      </c>
      <c r="AJ305" s="112">
        <v>39323</v>
      </c>
      <c r="AK305" s="2" t="s">
        <v>8</v>
      </c>
      <c r="AL305" s="112">
        <v>39323</v>
      </c>
      <c r="AM305" s="112">
        <v>39323</v>
      </c>
    </row>
    <row r="306" spans="1:39" ht="12.75" customHeight="1">
      <c r="A306" s="2" t="s">
        <v>799</v>
      </c>
      <c r="B306" s="81" t="s">
        <v>488</v>
      </c>
      <c r="C306" s="59" t="s">
        <v>800</v>
      </c>
      <c r="D306" s="2" t="s">
        <v>801</v>
      </c>
      <c r="E306" s="2" t="s">
        <v>802</v>
      </c>
      <c r="F306" s="81" t="s">
        <v>292</v>
      </c>
      <c r="G306" s="139">
        <v>47.95</v>
      </c>
      <c r="H306" s="139">
        <v>-129.08000000000001</v>
      </c>
      <c r="I306" s="13">
        <v>9</v>
      </c>
      <c r="J306" s="13">
        <f t="shared" si="29"/>
        <v>2007</v>
      </c>
      <c r="K306" s="2" t="s">
        <v>3782</v>
      </c>
      <c r="L306" s="126" t="s">
        <v>3783</v>
      </c>
      <c r="M306" s="126" t="s">
        <v>3784</v>
      </c>
      <c r="N306" s="126" t="s">
        <v>3785</v>
      </c>
      <c r="O306" s="126" t="s">
        <v>3786</v>
      </c>
      <c r="P306" s="142" t="s">
        <v>3787</v>
      </c>
      <c r="Q306" s="239">
        <f t="shared" si="26"/>
        <v>0.32708333332993789</v>
      </c>
      <c r="R306" s="239">
        <f t="shared" si="28"/>
        <v>0.44513888889196096</v>
      </c>
      <c r="S306" s="21">
        <f t="shared" si="25"/>
        <v>1.9624999999796273</v>
      </c>
      <c r="T306" s="97">
        <v>2324.5300000000002</v>
      </c>
      <c r="U306" s="97">
        <v>2446.69</v>
      </c>
      <c r="V306" s="19">
        <f>SUM(Q297:Q306)</f>
        <v>7.3645833333212067</v>
      </c>
      <c r="W306" s="240">
        <f>(N306-M297)/24</f>
        <v>0.59901620370358921</v>
      </c>
      <c r="X306" s="21">
        <f>V306/W306</f>
        <v>12.294464302948002</v>
      </c>
      <c r="Y306" s="47" t="s">
        <v>3788</v>
      </c>
      <c r="AA306" s="112">
        <v>39323</v>
      </c>
      <c r="AB306" s="112">
        <v>39323</v>
      </c>
      <c r="AC306" s="112">
        <v>39323</v>
      </c>
      <c r="AD306" s="2" t="s">
        <v>8</v>
      </c>
      <c r="AE306" s="2" t="s">
        <v>8</v>
      </c>
      <c r="AF306" s="112">
        <v>39323</v>
      </c>
      <c r="AG306" s="112">
        <v>39323</v>
      </c>
      <c r="AH306" s="112">
        <v>39323</v>
      </c>
      <c r="AI306" s="112">
        <v>39323</v>
      </c>
      <c r="AJ306" s="112">
        <v>39323</v>
      </c>
      <c r="AK306" s="2" t="s">
        <v>8</v>
      </c>
      <c r="AL306" s="112">
        <v>39323</v>
      </c>
      <c r="AM306" s="112">
        <v>39323</v>
      </c>
    </row>
    <row r="307" spans="1:39" ht="12.75" customHeight="1">
      <c r="A307" s="2" t="s">
        <v>807</v>
      </c>
      <c r="B307" s="81" t="s">
        <v>672</v>
      </c>
      <c r="C307" s="59" t="s">
        <v>808</v>
      </c>
      <c r="D307" s="2" t="s">
        <v>809</v>
      </c>
      <c r="E307" s="2" t="s">
        <v>810</v>
      </c>
      <c r="F307" s="2" t="s">
        <v>811</v>
      </c>
      <c r="G307" s="139">
        <v>22</v>
      </c>
      <c r="H307" s="139">
        <v>-159.5</v>
      </c>
      <c r="I307" s="96">
        <v>4</v>
      </c>
      <c r="J307" s="13">
        <f t="shared" si="29"/>
        <v>2007</v>
      </c>
      <c r="K307" s="2" t="s">
        <v>3776</v>
      </c>
      <c r="L307" s="126" t="s">
        <v>3777</v>
      </c>
      <c r="M307" s="126" t="s">
        <v>3778</v>
      </c>
      <c r="N307" s="126" t="s">
        <v>3779</v>
      </c>
      <c r="O307" s="126" t="s">
        <v>3780</v>
      </c>
      <c r="P307" s="141" t="s">
        <v>3781</v>
      </c>
      <c r="Q307" s="239">
        <f t="shared" ref="Q307:Q370" si="30">N307 - M307</f>
        <v>1.9034722222204437</v>
      </c>
      <c r="R307" s="239">
        <f t="shared" si="28"/>
        <v>2.0944444444467081</v>
      </c>
      <c r="S307" s="21">
        <f t="shared" si="25"/>
        <v>11.420833333322662</v>
      </c>
      <c r="T307" s="21">
        <v>3203.73</v>
      </c>
      <c r="U307" s="21">
        <v>4371.7</v>
      </c>
      <c r="V307" s="19"/>
      <c r="W307" s="240"/>
      <c r="X307" s="21"/>
      <c r="Y307" s="47" t="s">
        <v>3775</v>
      </c>
      <c r="AA307" s="112">
        <v>39391</v>
      </c>
      <c r="AB307" s="112">
        <v>39391</v>
      </c>
      <c r="AC307" s="112">
        <v>39391</v>
      </c>
      <c r="AD307" s="2" t="s">
        <v>8</v>
      </c>
      <c r="AE307" s="2" t="s">
        <v>8</v>
      </c>
      <c r="AF307" s="112">
        <v>39391</v>
      </c>
      <c r="AG307" s="112">
        <v>39391</v>
      </c>
      <c r="AH307" s="112">
        <v>39391</v>
      </c>
      <c r="AI307" s="112">
        <v>39391</v>
      </c>
      <c r="AJ307" s="112">
        <v>39391</v>
      </c>
      <c r="AK307" s="2" t="s">
        <v>8</v>
      </c>
      <c r="AL307" s="2" t="s">
        <v>8</v>
      </c>
      <c r="AM307" s="112">
        <v>39391</v>
      </c>
    </row>
    <row r="308" spans="1:39" ht="12.75" customHeight="1">
      <c r="A308" s="2" t="s">
        <v>807</v>
      </c>
      <c r="B308" s="81" t="s">
        <v>672</v>
      </c>
      <c r="C308" s="59" t="s">
        <v>808</v>
      </c>
      <c r="D308" s="2" t="s">
        <v>809</v>
      </c>
      <c r="E308" s="2" t="s">
        <v>810</v>
      </c>
      <c r="F308" s="2" t="s">
        <v>811</v>
      </c>
      <c r="G308" s="139">
        <v>22</v>
      </c>
      <c r="H308" s="139">
        <v>-159.5</v>
      </c>
      <c r="I308" s="96">
        <v>4</v>
      </c>
      <c r="J308" s="13">
        <f t="shared" si="29"/>
        <v>2007</v>
      </c>
      <c r="K308" s="2" t="s">
        <v>3769</v>
      </c>
      <c r="L308" s="126" t="s">
        <v>3770</v>
      </c>
      <c r="M308" s="126" t="s">
        <v>3771</v>
      </c>
      <c r="N308" s="126" t="s">
        <v>3772</v>
      </c>
      <c r="O308" s="126" t="s">
        <v>3773</v>
      </c>
      <c r="P308" s="141" t="s">
        <v>3774</v>
      </c>
      <c r="Q308" s="239">
        <f t="shared" si="30"/>
        <v>1.4284722222218988</v>
      </c>
      <c r="R308" s="239">
        <f t="shared" si="28"/>
        <v>1.6076388888905058</v>
      </c>
      <c r="S308" s="21">
        <f t="shared" si="25"/>
        <v>8.5708333333313931</v>
      </c>
      <c r="T308" s="145">
        <v>3109.5</v>
      </c>
      <c r="U308" s="145">
        <v>3902.48</v>
      </c>
      <c r="V308" s="39"/>
      <c r="W308" s="161"/>
      <c r="X308" s="145"/>
      <c r="Y308" s="47" t="s">
        <v>3775</v>
      </c>
      <c r="AA308" s="112">
        <v>39391</v>
      </c>
      <c r="AB308" s="112">
        <v>39391</v>
      </c>
      <c r="AC308" s="112">
        <v>39391</v>
      </c>
      <c r="AD308" s="2" t="s">
        <v>8</v>
      </c>
      <c r="AE308" s="2" t="s">
        <v>8</v>
      </c>
      <c r="AF308" s="112">
        <v>39391</v>
      </c>
      <c r="AG308" s="112">
        <v>39391</v>
      </c>
      <c r="AH308" s="112">
        <v>39391</v>
      </c>
      <c r="AI308" s="112">
        <v>39391</v>
      </c>
      <c r="AJ308" s="112">
        <v>39391</v>
      </c>
      <c r="AK308" s="2" t="s">
        <v>8</v>
      </c>
      <c r="AL308" s="2" t="s">
        <v>8</v>
      </c>
      <c r="AM308" s="112">
        <v>39391</v>
      </c>
    </row>
    <row r="309" spans="1:39" ht="12.75" customHeight="1">
      <c r="A309" s="2" t="s">
        <v>807</v>
      </c>
      <c r="B309" s="81" t="s">
        <v>672</v>
      </c>
      <c r="C309" s="59" t="s">
        <v>808</v>
      </c>
      <c r="D309" s="2" t="s">
        <v>809</v>
      </c>
      <c r="E309" s="2" t="s">
        <v>810</v>
      </c>
      <c r="F309" s="2" t="s">
        <v>811</v>
      </c>
      <c r="G309" s="139">
        <v>22</v>
      </c>
      <c r="H309" s="139">
        <v>-159.5</v>
      </c>
      <c r="I309" s="96">
        <v>4</v>
      </c>
      <c r="J309" s="13">
        <f t="shared" si="29"/>
        <v>2007</v>
      </c>
      <c r="K309" s="2" t="s">
        <v>3763</v>
      </c>
      <c r="L309" s="126" t="s">
        <v>3764</v>
      </c>
      <c r="M309" s="126" t="s">
        <v>3765</v>
      </c>
      <c r="N309" s="126" t="s">
        <v>3766</v>
      </c>
      <c r="O309" s="126" t="s">
        <v>3767</v>
      </c>
      <c r="P309" s="141" t="s">
        <v>3768</v>
      </c>
      <c r="Q309" s="239">
        <f t="shared" si="30"/>
        <v>1.0993055555591127</v>
      </c>
      <c r="R309" s="239">
        <f t="shared" si="28"/>
        <v>1.4083333333328483</v>
      </c>
      <c r="S309" s="21">
        <f t="shared" si="25"/>
        <v>6.5958333333546761</v>
      </c>
      <c r="T309" s="21">
        <v>3490.82</v>
      </c>
      <c r="U309" s="21">
        <v>4238.0600000000004</v>
      </c>
      <c r="V309" s="19"/>
      <c r="W309" s="240"/>
      <c r="X309" s="21"/>
      <c r="Y309" s="47" t="s">
        <v>3744</v>
      </c>
      <c r="AA309" s="112">
        <v>39391</v>
      </c>
      <c r="AB309" s="112">
        <v>39391</v>
      </c>
      <c r="AC309" s="112">
        <v>39391</v>
      </c>
      <c r="AD309" s="2" t="s">
        <v>8</v>
      </c>
      <c r="AE309" s="2" t="s">
        <v>8</v>
      </c>
      <c r="AF309" s="112">
        <v>39391</v>
      </c>
      <c r="AG309" s="112">
        <v>39391</v>
      </c>
      <c r="AH309" s="112">
        <v>39391</v>
      </c>
      <c r="AI309" s="112">
        <v>39391</v>
      </c>
      <c r="AJ309" s="112">
        <v>39391</v>
      </c>
      <c r="AK309" s="2" t="s">
        <v>8</v>
      </c>
      <c r="AL309" s="2" t="s">
        <v>8</v>
      </c>
      <c r="AM309" s="112">
        <v>39391</v>
      </c>
    </row>
    <row r="310" spans="1:39" ht="12.75" customHeight="1">
      <c r="A310" s="2" t="s">
        <v>807</v>
      </c>
      <c r="B310" s="81" t="s">
        <v>672</v>
      </c>
      <c r="C310" s="59" t="s">
        <v>808</v>
      </c>
      <c r="D310" s="2" t="s">
        <v>809</v>
      </c>
      <c r="E310" s="2" t="s">
        <v>810</v>
      </c>
      <c r="F310" s="2" t="s">
        <v>811</v>
      </c>
      <c r="G310" s="139">
        <v>22</v>
      </c>
      <c r="H310" s="139">
        <v>-159.5</v>
      </c>
      <c r="I310" s="96">
        <v>4</v>
      </c>
      <c r="J310" s="13">
        <f t="shared" si="29"/>
        <v>2007</v>
      </c>
      <c r="K310" s="2" t="s">
        <v>3757</v>
      </c>
      <c r="L310" s="126" t="s">
        <v>3758</v>
      </c>
      <c r="M310" s="126" t="s">
        <v>3759</v>
      </c>
      <c r="N310" s="126" t="s">
        <v>3760</v>
      </c>
      <c r="O310" s="126" t="s">
        <v>3761</v>
      </c>
      <c r="P310" s="141" t="s">
        <v>3762</v>
      </c>
      <c r="Q310" s="239">
        <f t="shared" si="30"/>
        <v>1.1916666666656965</v>
      </c>
      <c r="R310" s="239">
        <f t="shared" si="28"/>
        <v>1.3631944444423425</v>
      </c>
      <c r="S310" s="21">
        <f t="shared" si="25"/>
        <v>7.1499999999941792</v>
      </c>
      <c r="T310" s="21">
        <v>2909.69</v>
      </c>
      <c r="U310" s="21">
        <v>3711.12</v>
      </c>
      <c r="V310" s="19"/>
      <c r="W310" s="240"/>
      <c r="X310" s="21"/>
      <c r="Y310" s="47" t="s">
        <v>3744</v>
      </c>
      <c r="AA310" s="112">
        <v>39391</v>
      </c>
      <c r="AB310" s="112">
        <v>39391</v>
      </c>
      <c r="AC310" s="112">
        <v>39391</v>
      </c>
      <c r="AD310" s="2" t="s">
        <v>8</v>
      </c>
      <c r="AE310" s="2" t="s">
        <v>8</v>
      </c>
      <c r="AF310" s="112">
        <v>39391</v>
      </c>
      <c r="AG310" s="112">
        <v>39391</v>
      </c>
      <c r="AH310" s="112">
        <v>39391</v>
      </c>
      <c r="AI310" s="112">
        <v>39391</v>
      </c>
      <c r="AJ310" s="112">
        <v>39391</v>
      </c>
      <c r="AK310" s="2" t="s">
        <v>8</v>
      </c>
      <c r="AL310" s="2" t="s">
        <v>8</v>
      </c>
      <c r="AM310" s="112">
        <v>39391</v>
      </c>
    </row>
    <row r="311" spans="1:39" ht="12.75" customHeight="1">
      <c r="A311" s="2" t="s">
        <v>807</v>
      </c>
      <c r="B311" s="81" t="s">
        <v>672</v>
      </c>
      <c r="C311" s="59" t="s">
        <v>808</v>
      </c>
      <c r="D311" s="2" t="s">
        <v>809</v>
      </c>
      <c r="E311" s="2" t="s">
        <v>810</v>
      </c>
      <c r="F311" s="2" t="s">
        <v>811</v>
      </c>
      <c r="G311" s="139">
        <v>22</v>
      </c>
      <c r="H311" s="139">
        <v>-159.5</v>
      </c>
      <c r="I311" s="96">
        <v>4</v>
      </c>
      <c r="J311" s="13">
        <f t="shared" si="29"/>
        <v>2007</v>
      </c>
      <c r="K311" s="2" t="s">
        <v>3751</v>
      </c>
      <c r="L311" s="126" t="s">
        <v>3752</v>
      </c>
      <c r="M311" s="126" t="s">
        <v>3753</v>
      </c>
      <c r="N311" s="126" t="s">
        <v>3754</v>
      </c>
      <c r="O311" s="126" t="s">
        <v>3755</v>
      </c>
      <c r="P311" s="141" t="s">
        <v>3756</v>
      </c>
      <c r="Q311" s="239">
        <f t="shared" si="30"/>
        <v>1.9118055555591127</v>
      </c>
      <c r="R311" s="239">
        <f t="shared" si="28"/>
        <v>2.086111111108039</v>
      </c>
      <c r="S311" s="21">
        <f t="shared" si="25"/>
        <v>11.470833333354676</v>
      </c>
      <c r="T311" s="21">
        <v>2532.12</v>
      </c>
      <c r="U311" s="21">
        <v>3995.43</v>
      </c>
      <c r="V311" s="19"/>
      <c r="W311" s="240"/>
      <c r="X311" s="21"/>
      <c r="Y311" s="47" t="s">
        <v>3744</v>
      </c>
      <c r="AA311" s="112">
        <v>39391</v>
      </c>
      <c r="AB311" s="112">
        <v>39391</v>
      </c>
      <c r="AC311" s="112">
        <v>39391</v>
      </c>
      <c r="AD311" s="2" t="s">
        <v>8</v>
      </c>
      <c r="AE311" s="2" t="s">
        <v>8</v>
      </c>
      <c r="AF311" s="112">
        <v>39391</v>
      </c>
      <c r="AG311" s="112">
        <v>39391</v>
      </c>
      <c r="AH311" s="112">
        <v>39391</v>
      </c>
      <c r="AI311" s="112">
        <v>39391</v>
      </c>
      <c r="AJ311" s="112">
        <v>39391</v>
      </c>
      <c r="AK311" s="2" t="s">
        <v>8</v>
      </c>
      <c r="AL311" s="2" t="s">
        <v>8</v>
      </c>
      <c r="AM311" s="112">
        <v>39391</v>
      </c>
    </row>
    <row r="312" spans="1:39" ht="12.75" customHeight="1">
      <c r="A312" s="2" t="s">
        <v>807</v>
      </c>
      <c r="B312" s="81" t="s">
        <v>672</v>
      </c>
      <c r="C312" s="59" t="s">
        <v>808</v>
      </c>
      <c r="D312" s="2" t="s">
        <v>809</v>
      </c>
      <c r="E312" s="2" t="s">
        <v>810</v>
      </c>
      <c r="F312" s="2" t="s">
        <v>811</v>
      </c>
      <c r="G312" s="139">
        <v>22</v>
      </c>
      <c r="H312" s="139">
        <v>-159.5</v>
      </c>
      <c r="I312" s="96">
        <v>4</v>
      </c>
      <c r="J312" s="13">
        <f t="shared" si="29"/>
        <v>2007</v>
      </c>
      <c r="K312" s="2" t="s">
        <v>3745</v>
      </c>
      <c r="L312" s="126" t="s">
        <v>3746</v>
      </c>
      <c r="M312" s="126" t="s">
        <v>3747</v>
      </c>
      <c r="N312" s="126" t="s">
        <v>3748</v>
      </c>
      <c r="O312" s="126" t="s">
        <v>3749</v>
      </c>
      <c r="P312" s="141" t="s">
        <v>3750</v>
      </c>
      <c r="Q312" s="239">
        <f t="shared" si="30"/>
        <v>1.4256944444423425</v>
      </c>
      <c r="R312" s="239">
        <f t="shared" si="28"/>
        <v>1.6375000000043656</v>
      </c>
      <c r="S312" s="21">
        <f t="shared" si="25"/>
        <v>8.554166666654055</v>
      </c>
      <c r="T312" s="21">
        <v>3253.94</v>
      </c>
      <c r="U312" s="21">
        <v>4591.66</v>
      </c>
      <c r="V312" s="19"/>
      <c r="W312" s="240"/>
      <c r="X312" s="21"/>
      <c r="Y312" s="47" t="s">
        <v>3744</v>
      </c>
      <c r="AA312" s="112">
        <v>39391</v>
      </c>
      <c r="AB312" s="112">
        <v>39391</v>
      </c>
      <c r="AC312" s="112">
        <v>39391</v>
      </c>
      <c r="AD312" s="2" t="s">
        <v>8</v>
      </c>
      <c r="AE312" s="2" t="s">
        <v>8</v>
      </c>
      <c r="AF312" s="112">
        <v>39391</v>
      </c>
      <c r="AG312" s="112">
        <v>39391</v>
      </c>
      <c r="AH312" s="112">
        <v>39391</v>
      </c>
      <c r="AI312" s="112">
        <v>39391</v>
      </c>
      <c r="AJ312" s="112">
        <v>39391</v>
      </c>
      <c r="AK312" s="2" t="s">
        <v>8</v>
      </c>
      <c r="AL312" s="2" t="s">
        <v>8</v>
      </c>
      <c r="AM312" s="112">
        <v>39391</v>
      </c>
    </row>
    <row r="313" spans="1:39" ht="12.75" customHeight="1">
      <c r="A313" s="2" t="s">
        <v>807</v>
      </c>
      <c r="B313" s="81" t="s">
        <v>672</v>
      </c>
      <c r="C313" s="59" t="s">
        <v>808</v>
      </c>
      <c r="D313" s="2" t="s">
        <v>809</v>
      </c>
      <c r="E313" s="2" t="s">
        <v>810</v>
      </c>
      <c r="F313" s="2" t="s">
        <v>811</v>
      </c>
      <c r="G313" s="139">
        <v>22</v>
      </c>
      <c r="H313" s="139">
        <v>-159.5</v>
      </c>
      <c r="I313" s="96">
        <v>4</v>
      </c>
      <c r="J313" s="13">
        <f t="shared" si="29"/>
        <v>2007</v>
      </c>
      <c r="K313" s="2" t="s">
        <v>3738</v>
      </c>
      <c r="L313" s="126" t="s">
        <v>3739</v>
      </c>
      <c r="M313" s="126" t="s">
        <v>3740</v>
      </c>
      <c r="N313" s="5" t="s">
        <v>3741</v>
      </c>
      <c r="O313" s="5" t="s">
        <v>3742</v>
      </c>
      <c r="P313" s="141" t="s">
        <v>3743</v>
      </c>
      <c r="Q313" s="239">
        <f t="shared" si="30"/>
        <v>1.7847222222262644</v>
      </c>
      <c r="R313" s="239">
        <f t="shared" si="28"/>
        <v>1.9347685185202863</v>
      </c>
      <c r="S313" s="21">
        <f t="shared" si="25"/>
        <v>10.708333333357587</v>
      </c>
      <c r="T313" s="21">
        <v>2387.85</v>
      </c>
      <c r="U313" s="21">
        <v>3743.58</v>
      </c>
      <c r="V313" s="19"/>
      <c r="W313" s="240"/>
      <c r="X313" s="21"/>
      <c r="Y313" s="47" t="s">
        <v>3744</v>
      </c>
      <c r="AA313" s="112">
        <v>39391</v>
      </c>
      <c r="AB313" s="112">
        <v>39391</v>
      </c>
      <c r="AC313" s="112">
        <v>39391</v>
      </c>
      <c r="AD313" s="2" t="s">
        <v>8</v>
      </c>
      <c r="AE313" s="2" t="s">
        <v>8</v>
      </c>
      <c r="AF313" s="112">
        <v>39391</v>
      </c>
      <c r="AG313" s="112">
        <v>39391</v>
      </c>
      <c r="AH313" s="112">
        <v>39391</v>
      </c>
      <c r="AI313" s="112">
        <v>39391</v>
      </c>
      <c r="AJ313" s="112">
        <v>39391</v>
      </c>
      <c r="AK313" s="2" t="s">
        <v>8</v>
      </c>
      <c r="AL313" s="2" t="s">
        <v>8</v>
      </c>
      <c r="AM313" s="112">
        <v>39391</v>
      </c>
    </row>
    <row r="314" spans="1:39" ht="12.75" customHeight="1">
      <c r="A314" s="2" t="s">
        <v>807</v>
      </c>
      <c r="B314" s="81" t="s">
        <v>672</v>
      </c>
      <c r="C314" s="59" t="s">
        <v>808</v>
      </c>
      <c r="D314" s="2" t="s">
        <v>809</v>
      </c>
      <c r="E314" s="2" t="s">
        <v>810</v>
      </c>
      <c r="F314" s="2" t="s">
        <v>811</v>
      </c>
      <c r="G314" s="139">
        <v>22</v>
      </c>
      <c r="H314" s="139">
        <v>-159.5</v>
      </c>
      <c r="I314" s="96">
        <v>4</v>
      </c>
      <c r="J314" s="13">
        <f t="shared" si="29"/>
        <v>2007</v>
      </c>
      <c r="K314" s="2" t="s">
        <v>3732</v>
      </c>
      <c r="L314" s="5" t="s">
        <v>3733</v>
      </c>
      <c r="M314" s="5" t="s">
        <v>3734</v>
      </c>
      <c r="N314" s="5" t="s">
        <v>3735</v>
      </c>
      <c r="O314" s="5" t="s">
        <v>3736</v>
      </c>
      <c r="P314" s="142" t="s">
        <v>3737</v>
      </c>
      <c r="Q314" s="239">
        <f t="shared" si="30"/>
        <v>1.015277777776646</v>
      </c>
      <c r="R314" s="239">
        <f t="shared" si="28"/>
        <v>1.1548611111138598</v>
      </c>
      <c r="S314" s="21">
        <f t="shared" si="25"/>
        <v>6.0916666666598758</v>
      </c>
      <c r="T314" s="21">
        <v>2078.7600000000002</v>
      </c>
      <c r="U314" s="21">
        <v>3850.58</v>
      </c>
      <c r="V314" s="19"/>
      <c r="W314" s="240"/>
      <c r="X314" s="21"/>
      <c r="Y314" s="47" t="s">
        <v>3725</v>
      </c>
      <c r="AA314" s="112">
        <v>39391</v>
      </c>
      <c r="AB314" s="112">
        <v>39391</v>
      </c>
      <c r="AC314" s="112">
        <v>39391</v>
      </c>
      <c r="AD314" s="2" t="s">
        <v>8</v>
      </c>
      <c r="AE314" s="2" t="s">
        <v>8</v>
      </c>
      <c r="AF314" s="112">
        <v>39391</v>
      </c>
      <c r="AG314" s="112">
        <v>39391</v>
      </c>
      <c r="AH314" s="112">
        <v>39391</v>
      </c>
      <c r="AI314" s="112">
        <v>39391</v>
      </c>
      <c r="AJ314" s="112">
        <v>39391</v>
      </c>
      <c r="AK314" s="2" t="s">
        <v>8</v>
      </c>
      <c r="AL314" s="2" t="s">
        <v>8</v>
      </c>
      <c r="AM314" s="112">
        <v>39391</v>
      </c>
    </row>
    <row r="315" spans="1:39" ht="12.75" customHeight="1">
      <c r="A315" s="2" t="s">
        <v>807</v>
      </c>
      <c r="B315" s="81" t="s">
        <v>672</v>
      </c>
      <c r="C315" s="59" t="s">
        <v>808</v>
      </c>
      <c r="D315" s="2" t="s">
        <v>809</v>
      </c>
      <c r="E315" s="2" t="s">
        <v>810</v>
      </c>
      <c r="F315" s="2" t="s">
        <v>811</v>
      </c>
      <c r="G315" s="139">
        <v>22</v>
      </c>
      <c r="H315" s="139">
        <v>-159.5</v>
      </c>
      <c r="I315" s="96">
        <v>4</v>
      </c>
      <c r="J315" s="13">
        <f t="shared" si="29"/>
        <v>2007</v>
      </c>
      <c r="K315" s="2" t="s">
        <v>3726</v>
      </c>
      <c r="L315" s="5" t="s">
        <v>3727</v>
      </c>
      <c r="M315" s="5" t="s">
        <v>3728</v>
      </c>
      <c r="N315" s="5" t="s">
        <v>3729</v>
      </c>
      <c r="O315" s="5" t="s">
        <v>3730</v>
      </c>
      <c r="P315" s="142" t="s">
        <v>3731</v>
      </c>
      <c r="Q315" s="239">
        <f t="shared" si="30"/>
        <v>1.0902777777810115</v>
      </c>
      <c r="R315" s="239">
        <f t="shared" si="28"/>
        <v>1.2291666666642413</v>
      </c>
      <c r="S315" s="21">
        <f t="shared" si="25"/>
        <v>6.5416666666860692</v>
      </c>
      <c r="T315" s="21">
        <v>1682.81</v>
      </c>
      <c r="U315" s="21">
        <v>3716.85</v>
      </c>
      <c r="V315" s="19"/>
      <c r="W315" s="240"/>
      <c r="X315" s="21"/>
      <c r="Y315" s="47" t="s">
        <v>3725</v>
      </c>
      <c r="AA315" s="112">
        <v>39391</v>
      </c>
      <c r="AB315" s="112">
        <v>39391</v>
      </c>
      <c r="AC315" s="112">
        <v>39391</v>
      </c>
      <c r="AD315" s="2" t="s">
        <v>8</v>
      </c>
      <c r="AE315" s="2" t="s">
        <v>8</v>
      </c>
      <c r="AF315" s="112">
        <v>39391</v>
      </c>
      <c r="AG315" s="112">
        <v>39391</v>
      </c>
      <c r="AH315" s="112">
        <v>39391</v>
      </c>
      <c r="AI315" s="112">
        <v>39391</v>
      </c>
      <c r="AJ315" s="112">
        <v>39391</v>
      </c>
      <c r="AK315" s="2" t="s">
        <v>8</v>
      </c>
      <c r="AL315" s="2" t="s">
        <v>8</v>
      </c>
      <c r="AM315" s="112">
        <v>39391</v>
      </c>
    </row>
    <row r="316" spans="1:39" ht="12.75" customHeight="1">
      <c r="A316" s="2" t="s">
        <v>807</v>
      </c>
      <c r="B316" s="81" t="s">
        <v>672</v>
      </c>
      <c r="C316" s="59" t="s">
        <v>808</v>
      </c>
      <c r="D316" s="2" t="s">
        <v>809</v>
      </c>
      <c r="E316" s="2" t="s">
        <v>810</v>
      </c>
      <c r="F316" s="2" t="s">
        <v>811</v>
      </c>
      <c r="G316" s="139">
        <v>22</v>
      </c>
      <c r="H316" s="139">
        <v>-159.5</v>
      </c>
      <c r="I316" s="96">
        <v>4</v>
      </c>
      <c r="J316" s="13">
        <f t="shared" si="29"/>
        <v>2007</v>
      </c>
      <c r="K316" s="2" t="s">
        <v>3719</v>
      </c>
      <c r="L316" s="5" t="s">
        <v>3720</v>
      </c>
      <c r="M316" s="5" t="s">
        <v>3721</v>
      </c>
      <c r="N316" s="5" t="s">
        <v>3722</v>
      </c>
      <c r="O316" s="5" t="s">
        <v>3723</v>
      </c>
      <c r="P316" s="142" t="s">
        <v>3724</v>
      </c>
      <c r="Q316" s="239">
        <f t="shared" si="30"/>
        <v>0.98709490740293404</v>
      </c>
      <c r="R316" s="239">
        <f t="shared" si="28"/>
        <v>1.1343171296248329</v>
      </c>
      <c r="S316" s="21">
        <f t="shared" si="25"/>
        <v>5.9225694444176042</v>
      </c>
      <c r="T316" s="21">
        <v>2784.51</v>
      </c>
      <c r="U316" s="21">
        <v>3377.25</v>
      </c>
      <c r="V316" s="19"/>
      <c r="W316" s="240"/>
      <c r="X316" s="21"/>
      <c r="Y316" s="47" t="s">
        <v>3725</v>
      </c>
      <c r="AA316" s="112">
        <v>39391</v>
      </c>
      <c r="AB316" s="112">
        <v>39391</v>
      </c>
      <c r="AC316" s="112">
        <v>39391</v>
      </c>
      <c r="AD316" s="2" t="s">
        <v>8</v>
      </c>
      <c r="AE316" s="2" t="s">
        <v>8</v>
      </c>
      <c r="AF316" s="112">
        <v>39391</v>
      </c>
      <c r="AG316" s="112">
        <v>39391</v>
      </c>
      <c r="AH316" s="112">
        <v>39391</v>
      </c>
      <c r="AI316" s="112">
        <v>39391</v>
      </c>
      <c r="AJ316" s="112">
        <v>39391</v>
      </c>
      <c r="AK316" s="2" t="s">
        <v>8</v>
      </c>
      <c r="AL316" s="2" t="s">
        <v>8</v>
      </c>
      <c r="AM316" s="112">
        <v>39391</v>
      </c>
    </row>
    <row r="317" spans="1:39" ht="12.75" customHeight="1">
      <c r="A317" s="2" t="s">
        <v>807</v>
      </c>
      <c r="B317" s="81" t="s">
        <v>672</v>
      </c>
      <c r="C317" s="59" t="s">
        <v>808</v>
      </c>
      <c r="D317" s="2" t="s">
        <v>809</v>
      </c>
      <c r="E317" s="2" t="s">
        <v>810</v>
      </c>
      <c r="F317" s="2" t="s">
        <v>811</v>
      </c>
      <c r="G317" s="139">
        <v>22</v>
      </c>
      <c r="H317" s="139">
        <v>-159.5</v>
      </c>
      <c r="I317" s="96">
        <v>4</v>
      </c>
      <c r="J317" s="13">
        <f t="shared" si="29"/>
        <v>2007</v>
      </c>
      <c r="K317" s="2" t="s">
        <v>3712</v>
      </c>
      <c r="L317" s="5" t="s">
        <v>3713</v>
      </c>
      <c r="M317" s="5" t="s">
        <v>3714</v>
      </c>
      <c r="N317" s="5" t="s">
        <v>3715</v>
      </c>
      <c r="O317" s="5" t="s">
        <v>3716</v>
      </c>
      <c r="P317" s="142" t="s">
        <v>3717</v>
      </c>
      <c r="Q317" s="239">
        <f t="shared" si="30"/>
        <v>1.1284722222189885</v>
      </c>
      <c r="R317" s="239">
        <f t="shared" si="28"/>
        <v>1.2861111111124046</v>
      </c>
      <c r="S317" s="21">
        <f t="shared" si="25"/>
        <v>6.7708333333139308</v>
      </c>
      <c r="T317" s="145">
        <v>3019.8</v>
      </c>
      <c r="U317" s="145">
        <v>3524.21</v>
      </c>
      <c r="V317" s="19">
        <f>SUM(Q307:Q317)</f>
        <v>14.966261574074451</v>
      </c>
      <c r="W317" s="240">
        <f>(N317-M307)/24</f>
        <v>0.93307291666648473</v>
      </c>
      <c r="X317" s="21">
        <f>V317/W317</f>
        <v>16.039755636186744</v>
      </c>
      <c r="Y317" s="47" t="s">
        <v>3718</v>
      </c>
      <c r="AA317" s="112">
        <v>39391</v>
      </c>
      <c r="AB317" s="112">
        <v>39391</v>
      </c>
      <c r="AC317" s="112">
        <v>39391</v>
      </c>
      <c r="AD317" s="2" t="s">
        <v>8</v>
      </c>
      <c r="AE317" s="2" t="s">
        <v>8</v>
      </c>
      <c r="AF317" s="112">
        <v>39391</v>
      </c>
      <c r="AG317" s="112">
        <v>39391</v>
      </c>
      <c r="AH317" s="112">
        <v>39391</v>
      </c>
      <c r="AI317" s="112">
        <v>39391</v>
      </c>
      <c r="AJ317" s="112">
        <v>39391</v>
      </c>
      <c r="AK317" s="2" t="s">
        <v>8</v>
      </c>
      <c r="AL317" s="2" t="s">
        <v>8</v>
      </c>
      <c r="AM317" s="112">
        <v>39391</v>
      </c>
    </row>
    <row r="318" spans="1:39">
      <c r="A318" s="2" t="s">
        <v>816</v>
      </c>
      <c r="B318" s="81" t="s">
        <v>672</v>
      </c>
      <c r="C318" s="59" t="s">
        <v>817</v>
      </c>
      <c r="D318" s="2" t="s">
        <v>818</v>
      </c>
      <c r="E318" s="2" t="s">
        <v>249</v>
      </c>
      <c r="F318" s="2" t="s">
        <v>766</v>
      </c>
      <c r="G318" s="139">
        <v>18.920000000000002</v>
      </c>
      <c r="H318" s="139">
        <v>-155.27000000000001</v>
      </c>
      <c r="I318" s="96">
        <f t="shared" ref="I318:I327" si="31">INT(((180 + H318) / 6) + 1)</f>
        <v>5</v>
      </c>
      <c r="J318" s="13">
        <f t="shared" si="29"/>
        <v>2007</v>
      </c>
      <c r="K318" s="2" t="s">
        <v>3706</v>
      </c>
      <c r="L318" s="126" t="s">
        <v>3707</v>
      </c>
      <c r="M318" s="126" t="s">
        <v>3708</v>
      </c>
      <c r="N318" s="126" t="s">
        <v>3709</v>
      </c>
      <c r="O318" s="126" t="s">
        <v>3710</v>
      </c>
      <c r="P318" s="2" t="s">
        <v>3673</v>
      </c>
      <c r="Q318" s="239">
        <f t="shared" si="30"/>
        <v>0.46666666666715173</v>
      </c>
      <c r="R318" s="239">
        <f t="shared" si="28"/>
        <v>0.66041666666569654</v>
      </c>
      <c r="S318" s="21">
        <f t="shared" si="25"/>
        <v>2.8000000000029104</v>
      </c>
      <c r="T318" s="21">
        <v>4983.25</v>
      </c>
      <c r="U318" s="6">
        <v>4990.18</v>
      </c>
      <c r="V318" s="19"/>
      <c r="W318" s="240"/>
      <c r="X318" s="21"/>
      <c r="Y318" s="47" t="s">
        <v>3711</v>
      </c>
      <c r="AA318" s="112">
        <v>39391</v>
      </c>
      <c r="AB318" s="112">
        <v>39391</v>
      </c>
      <c r="AC318" s="112">
        <v>39391</v>
      </c>
      <c r="AD318" s="2" t="s">
        <v>8</v>
      </c>
      <c r="AE318" s="2" t="s">
        <v>8</v>
      </c>
      <c r="AF318" s="112">
        <v>39391</v>
      </c>
      <c r="AG318" s="112">
        <v>39391</v>
      </c>
      <c r="AH318" s="112">
        <v>39391</v>
      </c>
      <c r="AI318" s="112">
        <v>39391</v>
      </c>
      <c r="AJ318" s="112">
        <v>39391</v>
      </c>
      <c r="AK318" s="2" t="s">
        <v>8</v>
      </c>
      <c r="AL318" s="2" t="s">
        <v>8</v>
      </c>
      <c r="AM318" s="112">
        <v>39391</v>
      </c>
    </row>
    <row r="319" spans="1:39">
      <c r="A319" s="2" t="s">
        <v>816</v>
      </c>
      <c r="B319" s="81" t="s">
        <v>672</v>
      </c>
      <c r="C319" s="59" t="s">
        <v>817</v>
      </c>
      <c r="D319" s="2" t="s">
        <v>818</v>
      </c>
      <c r="E319" s="2" t="s">
        <v>249</v>
      </c>
      <c r="F319" s="2" t="s">
        <v>766</v>
      </c>
      <c r="G319" s="139">
        <v>18.920000000000002</v>
      </c>
      <c r="H319" s="139">
        <v>-155.27000000000001</v>
      </c>
      <c r="I319" s="96">
        <f t="shared" si="31"/>
        <v>5</v>
      </c>
      <c r="J319" s="13">
        <f t="shared" si="29"/>
        <v>2007</v>
      </c>
      <c r="K319" s="2" t="s">
        <v>3700</v>
      </c>
      <c r="L319" s="126" t="s">
        <v>3701</v>
      </c>
      <c r="M319" s="126" t="s">
        <v>3702</v>
      </c>
      <c r="N319" s="126" t="s">
        <v>3703</v>
      </c>
      <c r="O319" s="126" t="s">
        <v>3704</v>
      </c>
      <c r="P319" s="2" t="s">
        <v>3655</v>
      </c>
      <c r="Q319" s="239">
        <f t="shared" si="30"/>
        <v>1.1319444444452529</v>
      </c>
      <c r="R319" s="239">
        <f t="shared" si="28"/>
        <v>1.2069444444423425</v>
      </c>
      <c r="S319" s="21">
        <f t="shared" si="25"/>
        <v>6.7916666666715173</v>
      </c>
      <c r="T319" s="21">
        <v>1093.69</v>
      </c>
      <c r="U319" s="6">
        <v>1325.81</v>
      </c>
      <c r="V319" s="19"/>
      <c r="W319" s="240"/>
      <c r="X319" s="21"/>
      <c r="Y319" s="47" t="s">
        <v>3705</v>
      </c>
      <c r="AA319" s="112">
        <v>39391</v>
      </c>
      <c r="AB319" s="112">
        <v>39391</v>
      </c>
      <c r="AC319" s="112">
        <v>39391</v>
      </c>
      <c r="AD319" s="2" t="s">
        <v>8</v>
      </c>
      <c r="AE319" s="2" t="s">
        <v>8</v>
      </c>
      <c r="AF319" s="112">
        <v>39391</v>
      </c>
      <c r="AG319" s="112">
        <v>39391</v>
      </c>
      <c r="AH319" s="112">
        <v>39391</v>
      </c>
      <c r="AI319" s="112">
        <v>39391</v>
      </c>
      <c r="AJ319" s="112">
        <v>39391</v>
      </c>
      <c r="AK319" s="2" t="s">
        <v>8</v>
      </c>
      <c r="AL319" s="2" t="s">
        <v>8</v>
      </c>
      <c r="AM319" s="112">
        <v>39391</v>
      </c>
    </row>
    <row r="320" spans="1:39">
      <c r="A320" s="2" t="s">
        <v>816</v>
      </c>
      <c r="B320" s="81" t="s">
        <v>672</v>
      </c>
      <c r="C320" s="59" t="s">
        <v>817</v>
      </c>
      <c r="D320" s="2" t="s">
        <v>818</v>
      </c>
      <c r="E320" s="2" t="s">
        <v>249</v>
      </c>
      <c r="F320" s="2" t="s">
        <v>766</v>
      </c>
      <c r="G320" s="139">
        <v>18.920000000000002</v>
      </c>
      <c r="H320" s="139">
        <v>-155.27000000000001</v>
      </c>
      <c r="I320" s="96">
        <f t="shared" si="31"/>
        <v>5</v>
      </c>
      <c r="J320" s="13">
        <f t="shared" si="29"/>
        <v>2007</v>
      </c>
      <c r="K320" s="2" t="s">
        <v>3694</v>
      </c>
      <c r="L320" s="126" t="s">
        <v>3695</v>
      </c>
      <c r="M320" s="126" t="s">
        <v>3696</v>
      </c>
      <c r="N320" s="126" t="s">
        <v>3697</v>
      </c>
      <c r="O320" s="126" t="s">
        <v>3698</v>
      </c>
      <c r="P320" s="2" t="s">
        <v>3673</v>
      </c>
      <c r="Q320" s="239">
        <f t="shared" si="30"/>
        <v>0.27986111111385981</v>
      </c>
      <c r="R320" s="239">
        <f t="shared" si="28"/>
        <v>0.50486111110512866</v>
      </c>
      <c r="S320" s="21">
        <f t="shared" si="25"/>
        <v>1.6791666666831588</v>
      </c>
      <c r="T320" s="21">
        <v>4980.49</v>
      </c>
      <c r="U320" s="6">
        <v>4989.84</v>
      </c>
      <c r="V320" s="19"/>
      <c r="W320" s="240"/>
      <c r="X320" s="21"/>
      <c r="Y320" s="47" t="s">
        <v>3699</v>
      </c>
      <c r="AA320" s="112">
        <v>39391</v>
      </c>
      <c r="AB320" s="112">
        <v>39391</v>
      </c>
      <c r="AC320" s="112">
        <v>39391</v>
      </c>
      <c r="AD320" s="2" t="s">
        <v>8</v>
      </c>
      <c r="AE320" s="2" t="s">
        <v>8</v>
      </c>
      <c r="AF320" s="112">
        <v>39391</v>
      </c>
      <c r="AG320" s="112">
        <v>39391</v>
      </c>
      <c r="AH320" s="112">
        <v>39391</v>
      </c>
      <c r="AI320" s="112">
        <v>39391</v>
      </c>
      <c r="AJ320" s="112">
        <v>39391</v>
      </c>
      <c r="AK320" s="2" t="s">
        <v>8</v>
      </c>
      <c r="AL320" s="2" t="s">
        <v>8</v>
      </c>
      <c r="AM320" s="112">
        <v>39391</v>
      </c>
    </row>
    <row r="321" spans="1:39">
      <c r="A321" s="2" t="s">
        <v>816</v>
      </c>
      <c r="B321" s="81" t="s">
        <v>672</v>
      </c>
      <c r="C321" s="59" t="s">
        <v>817</v>
      </c>
      <c r="D321" s="2" t="s">
        <v>818</v>
      </c>
      <c r="E321" s="2" t="s">
        <v>249</v>
      </c>
      <c r="F321" s="2" t="s">
        <v>766</v>
      </c>
      <c r="G321" s="139">
        <v>18.920000000000002</v>
      </c>
      <c r="H321" s="139">
        <v>-155.27000000000001</v>
      </c>
      <c r="I321" s="96">
        <f t="shared" si="31"/>
        <v>5</v>
      </c>
      <c r="J321" s="13">
        <f t="shared" si="29"/>
        <v>2007</v>
      </c>
      <c r="K321" s="2" t="s">
        <v>3688</v>
      </c>
      <c r="L321" s="126" t="s">
        <v>3689</v>
      </c>
      <c r="M321" s="126" t="s">
        <v>3690</v>
      </c>
      <c r="N321" s="126" t="s">
        <v>3691</v>
      </c>
      <c r="O321" s="126" t="s">
        <v>3692</v>
      </c>
      <c r="P321" s="2" t="s">
        <v>3680</v>
      </c>
      <c r="Q321" s="239">
        <f t="shared" si="30"/>
        <v>0.41874999999708962</v>
      </c>
      <c r="R321" s="239">
        <f t="shared" si="28"/>
        <v>0.50416666666569654</v>
      </c>
      <c r="S321" s="21">
        <f t="shared" si="25"/>
        <v>2.5124999999825377</v>
      </c>
      <c r="T321" s="21">
        <v>1073.8</v>
      </c>
      <c r="U321" s="6">
        <v>1312.95</v>
      </c>
      <c r="V321" s="19"/>
      <c r="W321" s="240"/>
      <c r="X321" s="21"/>
      <c r="Y321" s="47" t="s">
        <v>3693</v>
      </c>
      <c r="AA321" s="112">
        <v>39391</v>
      </c>
      <c r="AB321" s="112">
        <v>39391</v>
      </c>
      <c r="AC321" s="112">
        <v>39391</v>
      </c>
      <c r="AD321" s="2" t="s">
        <v>8</v>
      </c>
      <c r="AE321" s="2" t="s">
        <v>8</v>
      </c>
      <c r="AF321" s="112">
        <v>39391</v>
      </c>
      <c r="AG321" s="112">
        <v>39391</v>
      </c>
      <c r="AH321" s="112">
        <v>39391</v>
      </c>
      <c r="AI321" s="112">
        <v>39391</v>
      </c>
      <c r="AJ321" s="112">
        <v>39391</v>
      </c>
      <c r="AK321" s="2" t="s">
        <v>8</v>
      </c>
      <c r="AL321" s="2" t="s">
        <v>8</v>
      </c>
      <c r="AM321" s="112">
        <v>39391</v>
      </c>
    </row>
    <row r="322" spans="1:39">
      <c r="A322" s="2" t="s">
        <v>816</v>
      </c>
      <c r="B322" s="81" t="s">
        <v>672</v>
      </c>
      <c r="C322" s="59" t="s">
        <v>817</v>
      </c>
      <c r="D322" s="2" t="s">
        <v>818</v>
      </c>
      <c r="E322" s="2" t="s">
        <v>249</v>
      </c>
      <c r="F322" s="2" t="s">
        <v>766</v>
      </c>
      <c r="G322" s="139">
        <v>18.920000000000002</v>
      </c>
      <c r="H322" s="139">
        <v>-155.27000000000001</v>
      </c>
      <c r="I322" s="96">
        <f t="shared" si="31"/>
        <v>5</v>
      </c>
      <c r="J322" s="13">
        <f t="shared" si="29"/>
        <v>2007</v>
      </c>
      <c r="K322" s="2" t="s">
        <v>3682</v>
      </c>
      <c r="L322" s="126" t="s">
        <v>3683</v>
      </c>
      <c r="M322" s="126" t="s">
        <v>3684</v>
      </c>
      <c r="N322" s="126" t="s">
        <v>3685</v>
      </c>
      <c r="O322" s="126" t="s">
        <v>3686</v>
      </c>
      <c r="P322" s="2" t="s">
        <v>3655</v>
      </c>
      <c r="Q322" s="239">
        <f t="shared" si="30"/>
        <v>0.92986111110803904</v>
      </c>
      <c r="R322" s="239">
        <f t="shared" si="28"/>
        <v>0.99930555556056788</v>
      </c>
      <c r="S322" s="21">
        <f t="shared" si="25"/>
        <v>5.5791666666482342</v>
      </c>
      <c r="T322" s="21">
        <v>1118.32</v>
      </c>
      <c r="U322" s="6">
        <v>1323.75</v>
      </c>
      <c r="V322" s="19"/>
      <c r="W322" s="240"/>
      <c r="X322" s="21"/>
      <c r="Y322" s="47" t="s">
        <v>3687</v>
      </c>
      <c r="AA322" s="112">
        <v>39391</v>
      </c>
      <c r="AB322" s="112">
        <v>39391</v>
      </c>
      <c r="AC322" s="112">
        <v>39391</v>
      </c>
      <c r="AD322" s="2" t="s">
        <v>8</v>
      </c>
      <c r="AE322" s="2" t="s">
        <v>8</v>
      </c>
      <c r="AF322" s="112">
        <v>39391</v>
      </c>
      <c r="AG322" s="112">
        <v>39391</v>
      </c>
      <c r="AH322" s="112">
        <v>39391</v>
      </c>
      <c r="AI322" s="112">
        <v>39391</v>
      </c>
      <c r="AJ322" s="112">
        <v>39391</v>
      </c>
      <c r="AK322" s="2" t="s">
        <v>8</v>
      </c>
      <c r="AL322" s="2" t="s">
        <v>8</v>
      </c>
      <c r="AM322" s="112">
        <v>39391</v>
      </c>
    </row>
    <row r="323" spans="1:39">
      <c r="A323" s="2" t="s">
        <v>816</v>
      </c>
      <c r="B323" s="81" t="s">
        <v>672</v>
      </c>
      <c r="C323" s="59" t="s">
        <v>817</v>
      </c>
      <c r="D323" s="2" t="s">
        <v>818</v>
      </c>
      <c r="E323" s="2" t="s">
        <v>249</v>
      </c>
      <c r="F323" s="2" t="s">
        <v>766</v>
      </c>
      <c r="G323" s="139">
        <v>18.920000000000002</v>
      </c>
      <c r="H323" s="139">
        <v>-155.27000000000001</v>
      </c>
      <c r="I323" s="96">
        <f t="shared" si="31"/>
        <v>5</v>
      </c>
      <c r="J323" s="13">
        <f t="shared" si="29"/>
        <v>2007</v>
      </c>
      <c r="K323" s="2" t="s">
        <v>3675</v>
      </c>
      <c r="L323" s="126" t="s">
        <v>3676</v>
      </c>
      <c r="M323" s="126" t="s">
        <v>3677</v>
      </c>
      <c r="N323" s="126" t="s">
        <v>3678</v>
      </c>
      <c r="O323" s="126" t="s">
        <v>3679</v>
      </c>
      <c r="P323" s="2" t="s">
        <v>3680</v>
      </c>
      <c r="Q323" s="239">
        <f t="shared" si="30"/>
        <v>0.38333333333866904</v>
      </c>
      <c r="R323" s="239">
        <f t="shared" si="28"/>
        <v>0.46319444444088731</v>
      </c>
      <c r="S323" s="21">
        <f t="shared" si="25"/>
        <v>2.3000000000320142</v>
      </c>
      <c r="T323" s="21">
        <v>956.54</v>
      </c>
      <c r="U323" s="6">
        <v>1312.51</v>
      </c>
      <c r="V323" s="19"/>
      <c r="W323" s="240"/>
      <c r="X323" s="21"/>
      <c r="Y323" s="47" t="s">
        <v>3681</v>
      </c>
      <c r="AA323" s="112">
        <v>39391</v>
      </c>
      <c r="AB323" s="112">
        <v>39391</v>
      </c>
      <c r="AC323" s="112">
        <v>39391</v>
      </c>
      <c r="AD323" s="2" t="s">
        <v>8</v>
      </c>
      <c r="AE323" s="2" t="s">
        <v>8</v>
      </c>
      <c r="AF323" s="112">
        <v>39391</v>
      </c>
      <c r="AG323" s="112">
        <v>39391</v>
      </c>
      <c r="AH323" s="112">
        <v>39391</v>
      </c>
      <c r="AI323" s="112">
        <v>39391</v>
      </c>
      <c r="AJ323" s="112">
        <v>39391</v>
      </c>
      <c r="AK323" s="2" t="s">
        <v>8</v>
      </c>
      <c r="AL323" s="2" t="s">
        <v>8</v>
      </c>
      <c r="AM323" s="112">
        <v>39391</v>
      </c>
    </row>
    <row r="324" spans="1:39">
      <c r="A324" s="2" t="s">
        <v>816</v>
      </c>
      <c r="B324" s="81" t="s">
        <v>672</v>
      </c>
      <c r="C324" s="59" t="s">
        <v>817</v>
      </c>
      <c r="D324" s="2" t="s">
        <v>818</v>
      </c>
      <c r="E324" s="2" t="s">
        <v>249</v>
      </c>
      <c r="F324" s="2" t="s">
        <v>766</v>
      </c>
      <c r="G324" s="139">
        <v>18.920000000000002</v>
      </c>
      <c r="H324" s="139">
        <v>-155.27000000000001</v>
      </c>
      <c r="I324" s="96">
        <f t="shared" si="31"/>
        <v>5</v>
      </c>
      <c r="J324" s="13">
        <f t="shared" si="29"/>
        <v>2007</v>
      </c>
      <c r="K324" s="2" t="s">
        <v>3668</v>
      </c>
      <c r="L324" s="126" t="s">
        <v>3669</v>
      </c>
      <c r="M324" s="126" t="s">
        <v>3670</v>
      </c>
      <c r="N324" s="126" t="s">
        <v>3671</v>
      </c>
      <c r="O324" s="126" t="s">
        <v>3672</v>
      </c>
      <c r="P324" s="2" t="s">
        <v>3673</v>
      </c>
      <c r="Q324" s="239">
        <f t="shared" si="30"/>
        <v>0.46319444444088731</v>
      </c>
      <c r="R324" s="239">
        <f t="shared" si="28"/>
        <v>0.65833333333284827</v>
      </c>
      <c r="S324" s="21">
        <f t="shared" si="25"/>
        <v>2.7791666666453239</v>
      </c>
      <c r="T324" s="21">
        <v>4982.28</v>
      </c>
      <c r="U324" s="6">
        <v>4988.8599999999997</v>
      </c>
      <c r="V324" s="19"/>
      <c r="W324" s="240"/>
      <c r="X324" s="21"/>
      <c r="Y324" s="47" t="s">
        <v>3674</v>
      </c>
      <c r="AA324" s="112">
        <v>39391</v>
      </c>
      <c r="AB324" s="112">
        <v>39391</v>
      </c>
      <c r="AC324" s="112">
        <v>39391</v>
      </c>
      <c r="AD324" s="2" t="s">
        <v>8</v>
      </c>
      <c r="AE324" s="2" t="s">
        <v>8</v>
      </c>
      <c r="AF324" s="112">
        <v>39391</v>
      </c>
      <c r="AG324" s="112">
        <v>39391</v>
      </c>
      <c r="AH324" s="112">
        <v>39391</v>
      </c>
      <c r="AI324" s="112">
        <v>39391</v>
      </c>
      <c r="AJ324" s="112">
        <v>39391</v>
      </c>
      <c r="AK324" s="2" t="s">
        <v>8</v>
      </c>
      <c r="AL324" s="2" t="s">
        <v>8</v>
      </c>
      <c r="AM324" s="112">
        <v>39391</v>
      </c>
    </row>
    <row r="325" spans="1:39">
      <c r="A325" s="2" t="s">
        <v>816</v>
      </c>
      <c r="B325" s="81" t="s">
        <v>672</v>
      </c>
      <c r="C325" s="59" t="s">
        <v>817</v>
      </c>
      <c r="D325" s="2" t="s">
        <v>818</v>
      </c>
      <c r="E325" s="2" t="s">
        <v>249</v>
      </c>
      <c r="F325" s="2" t="s">
        <v>766</v>
      </c>
      <c r="G325" s="139">
        <v>18.920000000000002</v>
      </c>
      <c r="H325" s="139">
        <v>-155.27000000000001</v>
      </c>
      <c r="I325" s="96">
        <f t="shared" si="31"/>
        <v>5</v>
      </c>
      <c r="J325" s="13">
        <f t="shared" si="29"/>
        <v>2007</v>
      </c>
      <c r="K325" s="2" t="s">
        <v>3662</v>
      </c>
      <c r="L325" s="126" t="s">
        <v>3663</v>
      </c>
      <c r="M325" s="126" t="s">
        <v>3664</v>
      </c>
      <c r="N325" s="126" t="s">
        <v>3665</v>
      </c>
      <c r="O325" s="126" t="s">
        <v>3666</v>
      </c>
      <c r="P325" s="2" t="s">
        <v>3655</v>
      </c>
      <c r="Q325" s="239">
        <f t="shared" si="30"/>
        <v>0.46597222222044365</v>
      </c>
      <c r="R325" s="239">
        <f t="shared" si="28"/>
        <v>0.54236111111094942</v>
      </c>
      <c r="S325" s="21">
        <f t="shared" si="25"/>
        <v>2.7958333333226619</v>
      </c>
      <c r="T325" s="21">
        <v>1219.3699999999999</v>
      </c>
      <c r="U325" s="6">
        <v>1325.37</v>
      </c>
      <c r="V325" s="19"/>
      <c r="W325" s="240"/>
      <c r="X325" s="21"/>
      <c r="Y325" s="47" t="s">
        <v>3667</v>
      </c>
      <c r="AA325" s="112">
        <v>39391</v>
      </c>
      <c r="AB325" s="112">
        <v>39391</v>
      </c>
      <c r="AC325" s="112">
        <v>39391</v>
      </c>
      <c r="AD325" s="2" t="s">
        <v>8</v>
      </c>
      <c r="AE325" s="2" t="s">
        <v>8</v>
      </c>
      <c r="AF325" s="112">
        <v>39391</v>
      </c>
      <c r="AG325" s="112">
        <v>39391</v>
      </c>
      <c r="AH325" s="112">
        <v>39391</v>
      </c>
      <c r="AI325" s="112">
        <v>39391</v>
      </c>
      <c r="AJ325" s="112">
        <v>39391</v>
      </c>
      <c r="AK325" s="2" t="s">
        <v>8</v>
      </c>
      <c r="AL325" s="2" t="s">
        <v>8</v>
      </c>
      <c r="AM325" s="112">
        <v>39391</v>
      </c>
    </row>
    <row r="326" spans="1:39">
      <c r="A326" s="2" t="s">
        <v>816</v>
      </c>
      <c r="B326" s="81" t="s">
        <v>672</v>
      </c>
      <c r="C326" s="59" t="s">
        <v>817</v>
      </c>
      <c r="D326" s="2" t="s">
        <v>818</v>
      </c>
      <c r="E326" s="2" t="s">
        <v>249</v>
      </c>
      <c r="F326" s="2" t="s">
        <v>766</v>
      </c>
      <c r="G326" s="139">
        <v>18.920000000000002</v>
      </c>
      <c r="H326" s="139">
        <v>-155.27000000000001</v>
      </c>
      <c r="I326" s="96">
        <f t="shared" si="31"/>
        <v>5</v>
      </c>
      <c r="J326" s="13">
        <f t="shared" si="29"/>
        <v>2007</v>
      </c>
      <c r="K326" s="2" t="s">
        <v>3657</v>
      </c>
      <c r="L326" s="126" t="s">
        <v>3658</v>
      </c>
      <c r="M326" s="126" t="s">
        <v>3659</v>
      </c>
      <c r="N326" s="126" t="s">
        <v>3660</v>
      </c>
      <c r="O326" s="126" t="s">
        <v>3661</v>
      </c>
      <c r="P326" s="2" t="s">
        <v>3655</v>
      </c>
      <c r="Q326" s="239">
        <f t="shared" si="30"/>
        <v>1.0881944444481633</v>
      </c>
      <c r="R326" s="239">
        <f t="shared" si="28"/>
        <v>1.1604166666656965</v>
      </c>
      <c r="S326" s="21">
        <f t="shared" si="25"/>
        <v>6.5291666666889796</v>
      </c>
      <c r="T326" s="21">
        <v>1135.71</v>
      </c>
      <c r="U326" s="6">
        <v>1343.98</v>
      </c>
      <c r="V326" s="19"/>
      <c r="W326" s="240"/>
      <c r="X326" s="21"/>
      <c r="Y326" s="47" t="s">
        <v>3656</v>
      </c>
      <c r="AA326" s="112">
        <v>39391</v>
      </c>
      <c r="AB326" s="112">
        <v>39391</v>
      </c>
      <c r="AC326" s="112">
        <v>39391</v>
      </c>
      <c r="AD326" s="2" t="s">
        <v>8</v>
      </c>
      <c r="AE326" s="2" t="s">
        <v>8</v>
      </c>
      <c r="AF326" s="112">
        <v>39391</v>
      </c>
      <c r="AG326" s="112">
        <v>39391</v>
      </c>
      <c r="AH326" s="112">
        <v>39391</v>
      </c>
      <c r="AI326" s="112">
        <v>39391</v>
      </c>
      <c r="AJ326" s="112">
        <v>39391</v>
      </c>
      <c r="AK326" s="2" t="s">
        <v>8</v>
      </c>
      <c r="AL326" s="2" t="s">
        <v>8</v>
      </c>
      <c r="AM326" s="112">
        <v>39391</v>
      </c>
    </row>
    <row r="327" spans="1:39">
      <c r="A327" s="2" t="s">
        <v>816</v>
      </c>
      <c r="B327" s="81" t="s">
        <v>672</v>
      </c>
      <c r="C327" s="59" t="s">
        <v>817</v>
      </c>
      <c r="D327" s="2" t="s">
        <v>818</v>
      </c>
      <c r="E327" s="2" t="s">
        <v>249</v>
      </c>
      <c r="F327" s="2" t="s">
        <v>766</v>
      </c>
      <c r="G327" s="139">
        <v>18.920000000000002</v>
      </c>
      <c r="H327" s="139">
        <v>-155.27000000000001</v>
      </c>
      <c r="I327" s="96">
        <f t="shared" si="31"/>
        <v>5</v>
      </c>
      <c r="J327" s="13">
        <f t="shared" si="29"/>
        <v>2007</v>
      </c>
      <c r="K327" s="2" t="s">
        <v>3650</v>
      </c>
      <c r="L327" s="126" t="s">
        <v>3651</v>
      </c>
      <c r="M327" s="126" t="s">
        <v>3652</v>
      </c>
      <c r="N327" s="126" t="s">
        <v>3653</v>
      </c>
      <c r="O327" s="126" t="s">
        <v>3654</v>
      </c>
      <c r="P327" s="2" t="s">
        <v>3655</v>
      </c>
      <c r="Q327" s="239">
        <f t="shared" si="30"/>
        <v>1.1006944444452529</v>
      </c>
      <c r="R327" s="239">
        <f t="shared" si="28"/>
        <v>1.1736111111094942</v>
      </c>
      <c r="S327" s="21">
        <f t="shared" si="25"/>
        <v>6.6041666666715173</v>
      </c>
      <c r="T327" s="21">
        <v>957.31</v>
      </c>
      <c r="U327" s="6">
        <v>1344.22</v>
      </c>
      <c r="V327" s="19">
        <f>SUM(Q318:Q327)</f>
        <v>6.7284722222248092</v>
      </c>
      <c r="W327" s="240">
        <f>(N327-M318)/24</f>
        <v>0.51568287037055904</v>
      </c>
      <c r="X327" s="21">
        <f>V327/W327</f>
        <v>13.047693861519713</v>
      </c>
      <c r="Y327" s="47" t="s">
        <v>3656</v>
      </c>
      <c r="AA327" s="112">
        <v>39391</v>
      </c>
      <c r="AB327" s="112">
        <v>39391</v>
      </c>
      <c r="AC327" s="112">
        <v>39391</v>
      </c>
      <c r="AD327" s="2" t="s">
        <v>8</v>
      </c>
      <c r="AE327" s="2" t="s">
        <v>8</v>
      </c>
      <c r="AF327" s="112">
        <v>39391</v>
      </c>
      <c r="AG327" s="112">
        <v>39391</v>
      </c>
      <c r="AH327" s="112">
        <v>39391</v>
      </c>
      <c r="AI327" s="112">
        <v>39391</v>
      </c>
      <c r="AJ327" s="112">
        <v>39391</v>
      </c>
      <c r="AK327" s="2" t="s">
        <v>8</v>
      </c>
      <c r="AL327" s="2" t="s">
        <v>8</v>
      </c>
      <c r="AM327" s="112">
        <v>39391</v>
      </c>
    </row>
    <row r="328" spans="1:39">
      <c r="A328" s="2" t="s">
        <v>820</v>
      </c>
      <c r="B328" s="81" t="s">
        <v>672</v>
      </c>
      <c r="C328" s="59" t="s">
        <v>821</v>
      </c>
      <c r="D328" s="2" t="s">
        <v>822</v>
      </c>
      <c r="E328" s="2" t="s">
        <v>249</v>
      </c>
      <c r="F328" s="2" t="s">
        <v>250</v>
      </c>
      <c r="G328" s="139">
        <v>20</v>
      </c>
      <c r="H328" s="139">
        <v>-150</v>
      </c>
      <c r="I328" s="83" t="s">
        <v>823</v>
      </c>
      <c r="J328" s="13">
        <f t="shared" ref="J328:J335" si="32">YEAR(L328)</f>
        <v>2007</v>
      </c>
      <c r="K328" s="2" t="s">
        <v>3645</v>
      </c>
      <c r="L328" s="124">
        <v>39389.25</v>
      </c>
      <c r="M328" s="126" t="s">
        <v>3646</v>
      </c>
      <c r="N328" s="126" t="s">
        <v>3647</v>
      </c>
      <c r="O328" s="126" t="s">
        <v>3648</v>
      </c>
      <c r="P328" s="126" t="s">
        <v>3649</v>
      </c>
      <c r="Q328" s="239">
        <f t="shared" si="30"/>
        <v>0.20763888888905058</v>
      </c>
      <c r="R328" s="239">
        <f t="shared" si="28"/>
        <v>0.4256944444423425</v>
      </c>
      <c r="S328" s="21">
        <f t="shared" si="25"/>
        <v>1.2458333333343035</v>
      </c>
      <c r="T328" s="6">
        <v>5210.0200000000004</v>
      </c>
      <c r="U328" s="6">
        <v>5215.08</v>
      </c>
      <c r="V328" s="19"/>
      <c r="W328" s="240"/>
      <c r="X328" s="21"/>
      <c r="Y328" s="47"/>
      <c r="AA328" s="112">
        <v>39440</v>
      </c>
      <c r="AB328" s="112">
        <v>39440</v>
      </c>
      <c r="AC328" s="112">
        <v>39440</v>
      </c>
      <c r="AD328" s="2" t="s">
        <v>8</v>
      </c>
      <c r="AE328" s="2" t="s">
        <v>8</v>
      </c>
      <c r="AF328" s="112">
        <v>39440</v>
      </c>
      <c r="AG328" s="112">
        <v>39440</v>
      </c>
      <c r="AH328" s="112">
        <v>39440</v>
      </c>
      <c r="AI328" s="2" t="s">
        <v>8</v>
      </c>
      <c r="AJ328" s="2" t="s">
        <v>8</v>
      </c>
      <c r="AK328" s="2" t="s">
        <v>8</v>
      </c>
      <c r="AL328" s="2" t="s">
        <v>8</v>
      </c>
      <c r="AM328" s="112">
        <v>39440</v>
      </c>
    </row>
    <row r="329" spans="1:39">
      <c r="A329" s="2" t="s">
        <v>820</v>
      </c>
      <c r="B329" s="81" t="s">
        <v>672</v>
      </c>
      <c r="C329" s="59" t="s">
        <v>821</v>
      </c>
      <c r="D329" s="2" t="s">
        <v>822</v>
      </c>
      <c r="E329" s="2" t="s">
        <v>249</v>
      </c>
      <c r="F329" s="2" t="s">
        <v>250</v>
      </c>
      <c r="G329" s="139">
        <v>20</v>
      </c>
      <c r="H329" s="139">
        <v>-150</v>
      </c>
      <c r="I329" s="83" t="s">
        <v>823</v>
      </c>
      <c r="J329" s="13">
        <f t="shared" si="32"/>
        <v>2007</v>
      </c>
      <c r="K329" s="2" t="s">
        <v>3642</v>
      </c>
      <c r="L329" s="124">
        <v>39390.163194444445</v>
      </c>
      <c r="M329" s="123">
        <v>39390.280555555553</v>
      </c>
      <c r="N329" s="123">
        <v>39390.361805555556</v>
      </c>
      <c r="O329" s="126" t="s">
        <v>3643</v>
      </c>
      <c r="P329" s="19" t="s">
        <v>3644</v>
      </c>
      <c r="Q329" s="239">
        <f t="shared" si="30"/>
        <v>8.1250000002910383E-2</v>
      </c>
      <c r="R329" s="239">
        <f t="shared" si="28"/>
        <v>0.31597222221898846</v>
      </c>
      <c r="S329" s="21">
        <f t="shared" si="25"/>
        <v>0.4875000000174623</v>
      </c>
      <c r="T329" s="6">
        <v>5350.73</v>
      </c>
      <c r="U329" s="6">
        <v>5358.75</v>
      </c>
      <c r="V329" s="19"/>
      <c r="W329" s="240"/>
      <c r="X329" s="21"/>
      <c r="Y329" s="47"/>
      <c r="AA329" s="112">
        <v>39440</v>
      </c>
      <c r="AB329" s="112">
        <v>39440</v>
      </c>
      <c r="AC329" s="112">
        <v>39440</v>
      </c>
      <c r="AD329" s="2" t="s">
        <v>8</v>
      </c>
      <c r="AE329" s="2" t="s">
        <v>8</v>
      </c>
      <c r="AF329" s="112">
        <v>39440</v>
      </c>
      <c r="AG329" s="112">
        <v>39440</v>
      </c>
      <c r="AH329" s="112">
        <v>39440</v>
      </c>
      <c r="AI329" s="2" t="s">
        <v>8</v>
      </c>
      <c r="AJ329" s="2" t="s">
        <v>8</v>
      </c>
      <c r="AK329" s="2" t="s">
        <v>8</v>
      </c>
      <c r="AL329" s="2" t="s">
        <v>8</v>
      </c>
      <c r="AM329" s="112">
        <v>39440</v>
      </c>
    </row>
    <row r="330" spans="1:39">
      <c r="A330" s="2" t="s">
        <v>820</v>
      </c>
      <c r="B330" s="81" t="s">
        <v>672</v>
      </c>
      <c r="C330" s="59" t="s">
        <v>821</v>
      </c>
      <c r="D330" s="2" t="s">
        <v>822</v>
      </c>
      <c r="E330" s="2" t="s">
        <v>249</v>
      </c>
      <c r="F330" s="2" t="s">
        <v>250</v>
      </c>
      <c r="G330" s="139">
        <v>20</v>
      </c>
      <c r="H330" s="139">
        <v>-150</v>
      </c>
      <c r="I330" s="83" t="s">
        <v>823</v>
      </c>
      <c r="J330" s="13">
        <f t="shared" si="32"/>
        <v>2007</v>
      </c>
      <c r="K330" s="2" t="s">
        <v>3640</v>
      </c>
      <c r="L330" s="123">
        <v>39390.974999999999</v>
      </c>
      <c r="M330" s="123">
        <v>39391.088194444441</v>
      </c>
      <c r="N330" s="123">
        <v>39391.188888888886</v>
      </c>
      <c r="O330" s="124">
        <v>39391.290277777778</v>
      </c>
      <c r="P330" s="19" t="s">
        <v>3641</v>
      </c>
      <c r="Q330" s="239">
        <f t="shared" si="30"/>
        <v>0.10069444444525288</v>
      </c>
      <c r="R330" s="239">
        <f t="shared" si="28"/>
        <v>0.31527777777955635</v>
      </c>
      <c r="S330" s="21">
        <f t="shared" si="25"/>
        <v>0.60416666667151731</v>
      </c>
      <c r="T330" s="6">
        <v>5353.76</v>
      </c>
      <c r="U330" s="6">
        <v>5378.43</v>
      </c>
      <c r="V330" s="19"/>
      <c r="W330" s="240"/>
      <c r="X330" s="21"/>
      <c r="Y330" s="47"/>
      <c r="AA330" s="112">
        <v>39440</v>
      </c>
      <c r="AB330" s="112">
        <v>39440</v>
      </c>
      <c r="AC330" s="112">
        <v>39440</v>
      </c>
      <c r="AD330" s="2" t="s">
        <v>8</v>
      </c>
      <c r="AE330" s="2" t="s">
        <v>8</v>
      </c>
      <c r="AF330" s="112">
        <v>39440</v>
      </c>
      <c r="AG330" s="112">
        <v>39440</v>
      </c>
      <c r="AH330" s="112">
        <v>39440</v>
      </c>
      <c r="AI330" s="2" t="s">
        <v>8</v>
      </c>
      <c r="AJ330" s="2" t="s">
        <v>8</v>
      </c>
      <c r="AK330" s="2" t="s">
        <v>8</v>
      </c>
      <c r="AL330" s="2" t="s">
        <v>8</v>
      </c>
      <c r="AM330" s="112">
        <v>39440</v>
      </c>
    </row>
    <row r="331" spans="1:39">
      <c r="A331" s="2" t="s">
        <v>820</v>
      </c>
      <c r="B331" s="81" t="s">
        <v>672</v>
      </c>
      <c r="C331" s="59" t="s">
        <v>821</v>
      </c>
      <c r="D331" s="2" t="s">
        <v>822</v>
      </c>
      <c r="E331" s="2" t="s">
        <v>249</v>
      </c>
      <c r="F331" s="2" t="s">
        <v>250</v>
      </c>
      <c r="G331" s="139">
        <v>20</v>
      </c>
      <c r="H331" s="139">
        <v>-150</v>
      </c>
      <c r="I331" s="83" t="s">
        <v>823</v>
      </c>
      <c r="J331" s="13">
        <f t="shared" si="32"/>
        <v>2007</v>
      </c>
      <c r="K331" s="2" t="s">
        <v>3638</v>
      </c>
      <c r="L331" s="123">
        <v>39391.788194444445</v>
      </c>
      <c r="M331" s="123">
        <v>39391.899305555555</v>
      </c>
      <c r="N331" s="123">
        <v>39391.959722222222</v>
      </c>
      <c r="O331" s="123">
        <v>39392.055555555555</v>
      </c>
      <c r="P331" s="19" t="s">
        <v>3639</v>
      </c>
      <c r="Q331" s="239">
        <f t="shared" si="30"/>
        <v>6.0416666667151731E-2</v>
      </c>
      <c r="R331" s="239">
        <f t="shared" si="28"/>
        <v>0.26736111110949423</v>
      </c>
      <c r="S331" s="21">
        <f t="shared" si="25"/>
        <v>0.36250000000291038</v>
      </c>
      <c r="T331" s="6">
        <v>5317.61</v>
      </c>
      <c r="U331" s="6">
        <v>5322.29</v>
      </c>
      <c r="V331" s="19"/>
      <c r="W331" s="240"/>
      <c r="X331" s="21"/>
      <c r="Y331" s="47"/>
      <c r="AA331" s="112">
        <v>39440</v>
      </c>
      <c r="AB331" s="112">
        <v>39440</v>
      </c>
      <c r="AC331" s="112">
        <v>39440</v>
      </c>
      <c r="AD331" s="2" t="s">
        <v>8</v>
      </c>
      <c r="AE331" s="2" t="s">
        <v>8</v>
      </c>
      <c r="AF331" s="112">
        <v>39440</v>
      </c>
      <c r="AG331" s="112">
        <v>39440</v>
      </c>
      <c r="AH331" s="112">
        <v>39440</v>
      </c>
      <c r="AI331" s="2" t="s">
        <v>8</v>
      </c>
      <c r="AJ331" s="2" t="s">
        <v>8</v>
      </c>
      <c r="AK331" s="2" t="s">
        <v>8</v>
      </c>
      <c r="AL331" s="2" t="s">
        <v>8</v>
      </c>
      <c r="AM331" s="112">
        <v>39440</v>
      </c>
    </row>
    <row r="332" spans="1:39">
      <c r="A332" s="2" t="s">
        <v>820</v>
      </c>
      <c r="B332" s="81" t="s">
        <v>672</v>
      </c>
      <c r="C332" s="59" t="s">
        <v>821</v>
      </c>
      <c r="D332" s="2" t="s">
        <v>822</v>
      </c>
      <c r="E332" s="2" t="s">
        <v>249</v>
      </c>
      <c r="F332" s="2" t="s">
        <v>250</v>
      </c>
      <c r="G332" s="139">
        <v>20</v>
      </c>
      <c r="H332" s="139">
        <v>-150</v>
      </c>
      <c r="I332" s="83" t="s">
        <v>823</v>
      </c>
      <c r="J332" s="13">
        <f t="shared" si="32"/>
        <v>2007</v>
      </c>
      <c r="K332" s="2" t="s">
        <v>3633</v>
      </c>
      <c r="L332" s="124">
        <v>39392.757638888892</v>
      </c>
      <c r="M332" s="5" t="s">
        <v>3634</v>
      </c>
      <c r="N332" s="5" t="s">
        <v>3635</v>
      </c>
      <c r="O332" s="126" t="s">
        <v>3636</v>
      </c>
      <c r="P332" s="19" t="s">
        <v>3637</v>
      </c>
      <c r="Q332" s="239">
        <f t="shared" si="30"/>
        <v>6.5277777779556345E-2</v>
      </c>
      <c r="R332" s="239">
        <f t="shared" si="28"/>
        <v>0.26319444444379769</v>
      </c>
      <c r="S332" s="21">
        <f t="shared" si="25"/>
        <v>0.39166666667733807</v>
      </c>
      <c r="T332" s="6">
        <v>5187.41</v>
      </c>
      <c r="U332" s="6">
        <v>5188.96</v>
      </c>
      <c r="V332" s="19"/>
      <c r="W332" s="240"/>
      <c r="X332" s="21"/>
      <c r="Y332" s="47"/>
      <c r="AA332" s="112">
        <v>39440</v>
      </c>
      <c r="AB332" s="112">
        <v>39440</v>
      </c>
      <c r="AC332" s="112">
        <v>39440</v>
      </c>
      <c r="AD332" s="2" t="s">
        <v>8</v>
      </c>
      <c r="AE332" s="2" t="s">
        <v>8</v>
      </c>
      <c r="AF332" s="112">
        <v>39440</v>
      </c>
      <c r="AG332" s="112">
        <v>39440</v>
      </c>
      <c r="AH332" s="112">
        <v>39440</v>
      </c>
      <c r="AI332" s="2" t="s">
        <v>8</v>
      </c>
      <c r="AJ332" s="2" t="s">
        <v>8</v>
      </c>
      <c r="AK332" s="2" t="s">
        <v>8</v>
      </c>
      <c r="AL332" s="2" t="s">
        <v>8</v>
      </c>
      <c r="AM332" s="112">
        <v>39440</v>
      </c>
    </row>
    <row r="333" spans="1:39">
      <c r="A333" s="2" t="s">
        <v>820</v>
      </c>
      <c r="B333" s="81" t="s">
        <v>672</v>
      </c>
      <c r="C333" s="59" t="s">
        <v>821</v>
      </c>
      <c r="D333" s="2" t="s">
        <v>822</v>
      </c>
      <c r="E333" s="2" t="s">
        <v>249</v>
      </c>
      <c r="F333" s="2" t="s">
        <v>250</v>
      </c>
      <c r="G333" s="139">
        <v>20</v>
      </c>
      <c r="H333" s="139">
        <v>-150</v>
      </c>
      <c r="I333" s="83" t="s">
        <v>823</v>
      </c>
      <c r="J333" s="13">
        <f t="shared" si="32"/>
        <v>2007</v>
      </c>
      <c r="K333" s="2" t="s">
        <v>3628</v>
      </c>
      <c r="L333" s="124">
        <v>39393.666666666664</v>
      </c>
      <c r="M333" s="126" t="s">
        <v>3629</v>
      </c>
      <c r="N333" s="126" t="s">
        <v>3630</v>
      </c>
      <c r="O333" s="126" t="s">
        <v>3631</v>
      </c>
      <c r="P333" s="19" t="s">
        <v>3632</v>
      </c>
      <c r="Q333" s="239">
        <f t="shared" si="30"/>
        <v>7.013888889196096E-2</v>
      </c>
      <c r="R333" s="239">
        <f t="shared" si="28"/>
        <v>0.27500000000145519</v>
      </c>
      <c r="S333" s="21">
        <f t="shared" si="25"/>
        <v>0.42083333335176576</v>
      </c>
      <c r="T333" s="6">
        <v>5087.3500000000004</v>
      </c>
      <c r="U333" s="6">
        <v>5088.55</v>
      </c>
      <c r="V333" s="19"/>
      <c r="W333" s="240"/>
      <c r="X333" s="21"/>
      <c r="Y333" s="38"/>
      <c r="AA333" s="112">
        <v>39440</v>
      </c>
      <c r="AB333" s="112">
        <v>39440</v>
      </c>
      <c r="AC333" s="112">
        <v>39440</v>
      </c>
      <c r="AD333" s="2" t="s">
        <v>8</v>
      </c>
      <c r="AE333" s="2" t="s">
        <v>8</v>
      </c>
      <c r="AF333" s="112">
        <v>39440</v>
      </c>
      <c r="AG333" s="112">
        <v>39440</v>
      </c>
      <c r="AH333" s="112">
        <v>39440</v>
      </c>
      <c r="AI333" s="2" t="s">
        <v>8</v>
      </c>
      <c r="AJ333" s="2" t="s">
        <v>8</v>
      </c>
      <c r="AK333" s="2" t="s">
        <v>8</v>
      </c>
      <c r="AL333" s="2" t="s">
        <v>8</v>
      </c>
      <c r="AM333" s="112">
        <v>39440</v>
      </c>
    </row>
    <row r="334" spans="1:39">
      <c r="A334" s="2" t="s">
        <v>820</v>
      </c>
      <c r="B334" s="81" t="s">
        <v>672</v>
      </c>
      <c r="C334" s="59" t="s">
        <v>821</v>
      </c>
      <c r="D334" s="2" t="s">
        <v>822</v>
      </c>
      <c r="E334" s="2" t="s">
        <v>249</v>
      </c>
      <c r="F334" s="2" t="s">
        <v>250</v>
      </c>
      <c r="G334" s="139">
        <v>20</v>
      </c>
      <c r="H334" s="139">
        <v>-150</v>
      </c>
      <c r="I334" s="83" t="s">
        <v>823</v>
      </c>
      <c r="J334" s="13">
        <f t="shared" si="32"/>
        <v>2007</v>
      </c>
      <c r="K334" s="2" t="s">
        <v>3623</v>
      </c>
      <c r="L334" s="124">
        <v>39394.409722222219</v>
      </c>
      <c r="M334" s="126" t="s">
        <v>3624</v>
      </c>
      <c r="N334" s="5" t="s">
        <v>3625</v>
      </c>
      <c r="O334" s="126" t="s">
        <v>3626</v>
      </c>
      <c r="P334" s="19" t="s">
        <v>3627</v>
      </c>
      <c r="Q334" s="239">
        <f t="shared" si="30"/>
        <v>2.361111110803904E-2</v>
      </c>
      <c r="R334" s="239">
        <f t="shared" si="28"/>
        <v>0.25</v>
      </c>
      <c r="S334" s="21">
        <f t="shared" si="25"/>
        <v>0.14166666664823424</v>
      </c>
      <c r="T334" s="6">
        <v>5395.97</v>
      </c>
      <c r="U334" s="6">
        <v>5398.15</v>
      </c>
      <c r="V334" s="19"/>
      <c r="W334" s="240"/>
      <c r="X334" s="21"/>
      <c r="Y334" s="38"/>
      <c r="AA334" s="112">
        <v>39440</v>
      </c>
      <c r="AB334" s="112">
        <v>39440</v>
      </c>
      <c r="AC334" s="112">
        <v>39440</v>
      </c>
      <c r="AD334" s="2" t="s">
        <v>8</v>
      </c>
      <c r="AE334" s="2" t="s">
        <v>8</v>
      </c>
      <c r="AF334" s="112">
        <v>39440</v>
      </c>
      <c r="AG334" s="112">
        <v>39440</v>
      </c>
      <c r="AH334" s="112">
        <v>39440</v>
      </c>
      <c r="AI334" s="2" t="s">
        <v>8</v>
      </c>
      <c r="AJ334" s="2" t="s">
        <v>8</v>
      </c>
      <c r="AK334" s="2" t="s">
        <v>8</v>
      </c>
      <c r="AL334" s="2" t="s">
        <v>8</v>
      </c>
      <c r="AM334" s="112">
        <v>39440</v>
      </c>
    </row>
    <row r="335" spans="1:39">
      <c r="A335" s="2" t="s">
        <v>820</v>
      </c>
      <c r="B335" s="81" t="s">
        <v>672</v>
      </c>
      <c r="C335" s="59" t="s">
        <v>821</v>
      </c>
      <c r="D335" s="2" t="s">
        <v>822</v>
      </c>
      <c r="E335" s="2" t="s">
        <v>249</v>
      </c>
      <c r="F335" s="2" t="s">
        <v>250</v>
      </c>
      <c r="G335" s="139">
        <v>20</v>
      </c>
      <c r="H335" s="139">
        <v>-150</v>
      </c>
      <c r="I335" s="83" t="s">
        <v>823</v>
      </c>
      <c r="J335" s="13">
        <f t="shared" si="32"/>
        <v>2007</v>
      </c>
      <c r="K335" s="2" t="s">
        <v>3618</v>
      </c>
      <c r="L335" s="124">
        <v>39395.07916666667</v>
      </c>
      <c r="M335" s="126" t="s">
        <v>3619</v>
      </c>
      <c r="N335" s="126" t="s">
        <v>3620</v>
      </c>
      <c r="O335" s="126" t="s">
        <v>3621</v>
      </c>
      <c r="P335" s="19" t="s">
        <v>3622</v>
      </c>
      <c r="Q335" s="239">
        <f t="shared" si="30"/>
        <v>0.13958333333721384</v>
      </c>
      <c r="R335" s="239">
        <f t="shared" si="28"/>
        <v>0.35833333332993789</v>
      </c>
      <c r="S335" s="21">
        <f t="shared" si="25"/>
        <v>0.83750000002328306</v>
      </c>
      <c r="T335" s="6">
        <v>5124.55</v>
      </c>
      <c r="U335" s="6">
        <v>5128.46</v>
      </c>
      <c r="V335" s="19">
        <f>SUM(Q328:Q335)</f>
        <v>0.74861111112113576</v>
      </c>
      <c r="W335" s="240">
        <f>(N335-M328)/24</f>
        <v>0.24849537037061964</v>
      </c>
      <c r="X335" s="21">
        <f>V335/W335</f>
        <v>3.0125756870424429</v>
      </c>
      <c r="Y335" s="21" t="s">
        <v>6850</v>
      </c>
      <c r="Z335" s="38"/>
      <c r="AA335" s="112">
        <v>39440</v>
      </c>
      <c r="AB335" s="112">
        <v>39440</v>
      </c>
      <c r="AC335" s="112">
        <v>39440</v>
      </c>
      <c r="AD335" s="2" t="s">
        <v>8</v>
      </c>
      <c r="AE335" s="2" t="s">
        <v>8</v>
      </c>
      <c r="AF335" s="112">
        <v>39440</v>
      </c>
      <c r="AG335" s="112">
        <v>39440</v>
      </c>
      <c r="AH335" s="112">
        <v>39440</v>
      </c>
      <c r="AI335" s="2" t="s">
        <v>8</v>
      </c>
      <c r="AJ335" s="2" t="s">
        <v>8</v>
      </c>
      <c r="AK335" s="2" t="s">
        <v>8</v>
      </c>
      <c r="AL335" s="2" t="s">
        <v>8</v>
      </c>
      <c r="AM335" s="112">
        <v>39440</v>
      </c>
    </row>
    <row r="336" spans="1:39">
      <c r="A336" s="2" t="s">
        <v>829</v>
      </c>
      <c r="B336" s="81" t="s">
        <v>488</v>
      </c>
      <c r="C336" s="59" t="s">
        <v>830</v>
      </c>
      <c r="D336" s="2" t="s">
        <v>831</v>
      </c>
      <c r="E336" s="2" t="s">
        <v>206</v>
      </c>
      <c r="F336" s="81" t="s">
        <v>832</v>
      </c>
      <c r="G336" s="139">
        <v>22.5</v>
      </c>
      <c r="H336" s="139">
        <v>-115.333</v>
      </c>
      <c r="I336" s="13">
        <v>11</v>
      </c>
      <c r="J336" s="2">
        <v>2008</v>
      </c>
      <c r="K336" s="2" t="s">
        <v>3612</v>
      </c>
      <c r="L336" s="5" t="s">
        <v>3613</v>
      </c>
      <c r="M336" s="5" t="s">
        <v>3614</v>
      </c>
      <c r="N336" s="5" t="s">
        <v>3615</v>
      </c>
      <c r="O336" s="5" t="s">
        <v>3616</v>
      </c>
      <c r="Q336" s="239">
        <f t="shared" si="30"/>
        <v>0.25277777777955635</v>
      </c>
      <c r="R336" s="239">
        <f t="shared" si="28"/>
        <v>0.40486111111385981</v>
      </c>
      <c r="S336" s="21">
        <f t="shared" si="25"/>
        <v>1.5166666666773381</v>
      </c>
      <c r="V336" s="19">
        <f>SUM(Q336:Q336)</f>
        <v>0.25277777777955635</v>
      </c>
      <c r="W336" s="240"/>
      <c r="X336" s="21"/>
      <c r="Z336" s="2"/>
    </row>
    <row r="337" spans="1:26">
      <c r="A337" s="2" t="s">
        <v>834</v>
      </c>
      <c r="B337" s="81" t="s">
        <v>488</v>
      </c>
      <c r="C337" s="59" t="s">
        <v>835</v>
      </c>
      <c r="D337" s="2" t="s">
        <v>272</v>
      </c>
      <c r="E337" s="2" t="s">
        <v>206</v>
      </c>
      <c r="F337" s="81" t="s">
        <v>836</v>
      </c>
      <c r="G337" s="139">
        <v>25</v>
      </c>
      <c r="H337" s="139">
        <v>-110</v>
      </c>
      <c r="I337" s="83" t="s">
        <v>837</v>
      </c>
      <c r="J337">
        <v>2008</v>
      </c>
      <c r="K337" s="2" t="s">
        <v>3607</v>
      </c>
      <c r="L337" s="126" t="s">
        <v>6765</v>
      </c>
      <c r="M337" s="126" t="s">
        <v>3608</v>
      </c>
      <c r="N337" s="126" t="s">
        <v>3609</v>
      </c>
      <c r="O337" s="126" t="s">
        <v>3610</v>
      </c>
      <c r="P337" s="38" t="s">
        <v>3611</v>
      </c>
      <c r="Q337" s="239">
        <f t="shared" si="30"/>
        <v>0.58888888888759539</v>
      </c>
      <c r="R337" s="239">
        <f t="shared" si="28"/>
        <v>0.67500000000291038</v>
      </c>
      <c r="S337" s="21">
        <f t="shared" ref="S337:S400" si="33">((VALUE(Q337)) * 24) * 0.25</f>
        <v>3.5333333333255723</v>
      </c>
      <c r="U337" s="6">
        <v>1512</v>
      </c>
      <c r="W337" s="242"/>
      <c r="Y337" s="169" t="s">
        <v>3508</v>
      </c>
      <c r="Z337" s="2"/>
    </row>
    <row r="338" spans="1:26">
      <c r="A338" s="2" t="s">
        <v>834</v>
      </c>
      <c r="B338" s="81" t="s">
        <v>488</v>
      </c>
      <c r="C338" s="59" t="s">
        <v>835</v>
      </c>
      <c r="D338" s="2" t="s">
        <v>272</v>
      </c>
      <c r="E338" s="2" t="s">
        <v>206</v>
      </c>
      <c r="F338" s="81" t="s">
        <v>836</v>
      </c>
      <c r="G338" s="139">
        <v>25</v>
      </c>
      <c r="H338" s="139">
        <v>-110</v>
      </c>
      <c r="I338" s="83" t="s">
        <v>837</v>
      </c>
      <c r="J338">
        <v>2008</v>
      </c>
      <c r="K338" s="2" t="s">
        <v>3600</v>
      </c>
      <c r="L338" s="126" t="s">
        <v>3601</v>
      </c>
      <c r="M338" s="126" t="s">
        <v>3602</v>
      </c>
      <c r="N338" s="126" t="s">
        <v>3603</v>
      </c>
      <c r="O338" s="126" t="s">
        <v>3604</v>
      </c>
      <c r="P338" s="38" t="s">
        <v>3605</v>
      </c>
      <c r="Q338" s="239">
        <f t="shared" si="30"/>
        <v>0.59305555555329192</v>
      </c>
      <c r="R338" s="239">
        <f t="shared" si="28"/>
        <v>0.66249999999854481</v>
      </c>
      <c r="S338" s="21">
        <f t="shared" si="33"/>
        <v>3.5583333333197515</v>
      </c>
      <c r="U338" s="6">
        <v>2673</v>
      </c>
      <c r="W338" s="242"/>
      <c r="Y338" s="169" t="s">
        <v>3606</v>
      </c>
      <c r="Z338" s="2"/>
    </row>
    <row r="339" spans="1:26">
      <c r="A339" s="2" t="s">
        <v>834</v>
      </c>
      <c r="B339" s="81" t="s">
        <v>488</v>
      </c>
      <c r="C339" s="59" t="s">
        <v>835</v>
      </c>
      <c r="D339" s="2" t="s">
        <v>272</v>
      </c>
      <c r="E339" s="2" t="s">
        <v>206</v>
      </c>
      <c r="F339" s="81" t="s">
        <v>836</v>
      </c>
      <c r="G339" s="139">
        <v>25</v>
      </c>
      <c r="H339" s="139">
        <v>-110</v>
      </c>
      <c r="I339" s="83" t="s">
        <v>837</v>
      </c>
      <c r="J339">
        <v>2008</v>
      </c>
      <c r="K339" s="2" t="s">
        <v>3593</v>
      </c>
      <c r="L339" s="126" t="s">
        <v>3594</v>
      </c>
      <c r="M339" s="126" t="s">
        <v>3595</v>
      </c>
      <c r="N339" s="126" t="s">
        <v>3596</v>
      </c>
      <c r="O339" s="126" t="s">
        <v>3597</v>
      </c>
      <c r="P339" s="38" t="s">
        <v>3598</v>
      </c>
      <c r="Q339" s="239">
        <f t="shared" si="30"/>
        <v>0.15486111111385981</v>
      </c>
      <c r="R339" s="239">
        <f t="shared" si="28"/>
        <v>0.21875</v>
      </c>
      <c r="S339" s="21">
        <f t="shared" si="33"/>
        <v>0.92916666668315884</v>
      </c>
      <c r="U339" s="6">
        <v>583</v>
      </c>
      <c r="W339" s="242"/>
      <c r="Y339" s="169" t="s">
        <v>3599</v>
      </c>
      <c r="Z339" s="2"/>
    </row>
    <row r="340" spans="1:26">
      <c r="A340" s="2" t="s">
        <v>834</v>
      </c>
      <c r="B340" s="81" t="s">
        <v>488</v>
      </c>
      <c r="C340" s="59" t="s">
        <v>835</v>
      </c>
      <c r="D340" s="2" t="s">
        <v>272</v>
      </c>
      <c r="E340" s="2" t="s">
        <v>206</v>
      </c>
      <c r="F340" s="81" t="s">
        <v>836</v>
      </c>
      <c r="G340" s="139">
        <v>25</v>
      </c>
      <c r="H340" s="139">
        <v>-110</v>
      </c>
      <c r="I340" s="83" t="s">
        <v>837</v>
      </c>
      <c r="J340">
        <v>2008</v>
      </c>
      <c r="K340" s="2" t="s">
        <v>3586</v>
      </c>
      <c r="L340" s="126" t="s">
        <v>3587</v>
      </c>
      <c r="M340" s="126" t="s">
        <v>3588</v>
      </c>
      <c r="N340" s="126" t="s">
        <v>3589</v>
      </c>
      <c r="O340" s="126" t="s">
        <v>3590</v>
      </c>
      <c r="P340" s="38" t="s">
        <v>3591</v>
      </c>
      <c r="Q340" s="239">
        <f t="shared" si="30"/>
        <v>0.58888888888759539</v>
      </c>
      <c r="R340" s="239">
        <f t="shared" si="28"/>
        <v>0.71944444443943212</v>
      </c>
      <c r="S340" s="21">
        <f t="shared" si="33"/>
        <v>3.5333333333255723</v>
      </c>
      <c r="U340" s="6">
        <v>3171</v>
      </c>
      <c r="W340" s="242"/>
      <c r="Y340" s="169" t="s">
        <v>3592</v>
      </c>
      <c r="Z340" s="2"/>
    </row>
    <row r="341" spans="1:26">
      <c r="A341" s="2" t="s">
        <v>834</v>
      </c>
      <c r="B341" s="81" t="s">
        <v>488</v>
      </c>
      <c r="C341" s="59" t="s">
        <v>835</v>
      </c>
      <c r="D341" s="2" t="s">
        <v>272</v>
      </c>
      <c r="E341" s="2" t="s">
        <v>206</v>
      </c>
      <c r="F341" s="81" t="s">
        <v>836</v>
      </c>
      <c r="G341" s="139">
        <v>25</v>
      </c>
      <c r="H341" s="139">
        <v>-110</v>
      </c>
      <c r="I341" s="83" t="s">
        <v>837</v>
      </c>
      <c r="J341">
        <v>2008</v>
      </c>
      <c r="K341" s="2" t="s">
        <v>3579</v>
      </c>
      <c r="L341" s="126" t="s">
        <v>3580</v>
      </c>
      <c r="M341" s="126" t="s">
        <v>3581</v>
      </c>
      <c r="N341" s="126" t="s">
        <v>3582</v>
      </c>
      <c r="O341" s="126" t="s">
        <v>3583</v>
      </c>
      <c r="P341" s="38" t="s">
        <v>3584</v>
      </c>
      <c r="Q341" s="239">
        <f t="shared" si="30"/>
        <v>0.51597222222335404</v>
      </c>
      <c r="R341" s="239">
        <f t="shared" si="28"/>
        <v>0.67499999999563443</v>
      </c>
      <c r="S341" s="21">
        <f t="shared" si="33"/>
        <v>3.0958333333401242</v>
      </c>
      <c r="U341" s="6">
        <v>3747</v>
      </c>
      <c r="W341" s="242"/>
      <c r="Y341" s="169" t="s">
        <v>3585</v>
      </c>
      <c r="Z341" s="2"/>
    </row>
    <row r="342" spans="1:26">
      <c r="A342" s="2" t="s">
        <v>834</v>
      </c>
      <c r="B342" s="81" t="s">
        <v>488</v>
      </c>
      <c r="C342" s="59" t="s">
        <v>835</v>
      </c>
      <c r="D342" s="2" t="s">
        <v>272</v>
      </c>
      <c r="E342" s="2" t="s">
        <v>206</v>
      </c>
      <c r="F342" s="81" t="s">
        <v>836</v>
      </c>
      <c r="G342" s="139">
        <v>25</v>
      </c>
      <c r="H342" s="139">
        <v>-110</v>
      </c>
      <c r="I342" s="83" t="s">
        <v>837</v>
      </c>
      <c r="J342">
        <v>2008</v>
      </c>
      <c r="K342" s="2" t="s">
        <v>3572</v>
      </c>
      <c r="L342" s="126" t="s">
        <v>3573</v>
      </c>
      <c r="M342" s="126" t="s">
        <v>3574</v>
      </c>
      <c r="N342" s="126" t="s">
        <v>3575</v>
      </c>
      <c r="O342" s="126" t="s">
        <v>3576</v>
      </c>
      <c r="P342" s="38" t="s">
        <v>3577</v>
      </c>
      <c r="Q342" s="239">
        <f t="shared" si="30"/>
        <v>0.54166666667151731</v>
      </c>
      <c r="R342" s="239">
        <f t="shared" si="28"/>
        <v>0.65138888888759539</v>
      </c>
      <c r="S342" s="21">
        <f t="shared" si="33"/>
        <v>3.2500000000291038</v>
      </c>
      <c r="U342" s="6">
        <v>2186</v>
      </c>
      <c r="W342" s="242"/>
      <c r="Y342" s="169" t="s">
        <v>3578</v>
      </c>
      <c r="Z342" s="2"/>
    </row>
    <row r="343" spans="1:26">
      <c r="A343" s="2" t="s">
        <v>834</v>
      </c>
      <c r="B343" s="81" t="s">
        <v>488</v>
      </c>
      <c r="C343" s="59" t="s">
        <v>835</v>
      </c>
      <c r="D343" s="2" t="s">
        <v>272</v>
      </c>
      <c r="E343" s="2" t="s">
        <v>206</v>
      </c>
      <c r="F343" s="81" t="s">
        <v>836</v>
      </c>
      <c r="G343" s="139">
        <v>25</v>
      </c>
      <c r="H343" s="139">
        <v>-110</v>
      </c>
      <c r="I343" s="83" t="s">
        <v>837</v>
      </c>
      <c r="J343">
        <v>2008</v>
      </c>
      <c r="K343" s="2" t="s">
        <v>3565</v>
      </c>
      <c r="L343" s="126" t="s">
        <v>3566</v>
      </c>
      <c r="M343" s="126" t="s">
        <v>3567</v>
      </c>
      <c r="N343" s="126" t="s">
        <v>3568</v>
      </c>
      <c r="O343" s="126" t="s">
        <v>3569</v>
      </c>
      <c r="P343" s="38" t="s">
        <v>3570</v>
      </c>
      <c r="Q343" s="239">
        <f t="shared" si="30"/>
        <v>0.58750000000145519</v>
      </c>
      <c r="R343" s="239">
        <f t="shared" si="28"/>
        <v>0.66944444444379769</v>
      </c>
      <c r="S343" s="21">
        <f t="shared" si="33"/>
        <v>3.5250000000087311</v>
      </c>
      <c r="U343" s="6">
        <v>1776</v>
      </c>
      <c r="W343" s="242"/>
      <c r="Y343" s="169" t="s">
        <v>3571</v>
      </c>
      <c r="Z343" s="2"/>
    </row>
    <row r="344" spans="1:26">
      <c r="A344" s="2" t="s">
        <v>834</v>
      </c>
      <c r="B344" s="81" t="s">
        <v>488</v>
      </c>
      <c r="C344" s="59" t="s">
        <v>835</v>
      </c>
      <c r="D344" s="2" t="s">
        <v>272</v>
      </c>
      <c r="E344" s="2" t="s">
        <v>206</v>
      </c>
      <c r="F344" s="81" t="s">
        <v>836</v>
      </c>
      <c r="G344" s="139">
        <v>25</v>
      </c>
      <c r="H344" s="139">
        <v>-110</v>
      </c>
      <c r="I344" s="83" t="s">
        <v>837</v>
      </c>
      <c r="J344">
        <v>2008</v>
      </c>
      <c r="K344" s="2" t="s">
        <v>3558</v>
      </c>
      <c r="L344" s="126" t="s">
        <v>3559</v>
      </c>
      <c r="M344" s="126" t="s">
        <v>3560</v>
      </c>
      <c r="N344" s="126" t="s">
        <v>3561</v>
      </c>
      <c r="O344" s="126" t="s">
        <v>3562</v>
      </c>
      <c r="P344" s="38" t="s">
        <v>3563</v>
      </c>
      <c r="Q344" s="239">
        <f t="shared" si="30"/>
        <v>0.43819444443943212</v>
      </c>
      <c r="R344" s="239">
        <f t="shared" si="28"/>
        <v>0.55902777778101154</v>
      </c>
      <c r="S344" s="21">
        <f t="shared" si="33"/>
        <v>2.6291666666365927</v>
      </c>
      <c r="U344" s="6">
        <v>3212</v>
      </c>
      <c r="W344" s="242"/>
      <c r="Y344" s="169" t="s">
        <v>3564</v>
      </c>
      <c r="Z344" s="2"/>
    </row>
    <row r="345" spans="1:26">
      <c r="A345" s="2" t="s">
        <v>834</v>
      </c>
      <c r="B345" s="81" t="s">
        <v>488</v>
      </c>
      <c r="C345" s="59" t="s">
        <v>835</v>
      </c>
      <c r="D345" s="2" t="s">
        <v>272</v>
      </c>
      <c r="E345" s="2" t="s">
        <v>206</v>
      </c>
      <c r="F345" s="81" t="s">
        <v>836</v>
      </c>
      <c r="G345" s="139">
        <v>25</v>
      </c>
      <c r="H345" s="139">
        <v>-110</v>
      </c>
      <c r="I345" s="83" t="s">
        <v>837</v>
      </c>
      <c r="J345">
        <v>2008</v>
      </c>
      <c r="K345" s="2" t="s">
        <v>3551</v>
      </c>
      <c r="L345" s="126" t="s">
        <v>3552</v>
      </c>
      <c r="M345" s="126" t="s">
        <v>3553</v>
      </c>
      <c r="N345" s="126" t="s">
        <v>3554</v>
      </c>
      <c r="O345" s="126" t="s">
        <v>3555</v>
      </c>
      <c r="P345" s="38" t="s">
        <v>3556</v>
      </c>
      <c r="Q345" s="239">
        <f t="shared" si="30"/>
        <v>0.56666666666569654</v>
      </c>
      <c r="R345" s="239">
        <f t="shared" si="28"/>
        <v>0.68680555555329192</v>
      </c>
      <c r="S345" s="21">
        <f t="shared" si="33"/>
        <v>3.3999999999941792</v>
      </c>
      <c r="U345" s="6">
        <v>2781</v>
      </c>
      <c r="W345" s="242"/>
      <c r="Y345" s="169" t="s">
        <v>3557</v>
      </c>
      <c r="Z345" s="2"/>
    </row>
    <row r="346" spans="1:26">
      <c r="A346" s="2" t="s">
        <v>834</v>
      </c>
      <c r="B346" s="81" t="s">
        <v>488</v>
      </c>
      <c r="C346" s="59" t="s">
        <v>835</v>
      </c>
      <c r="D346" s="2" t="s">
        <v>272</v>
      </c>
      <c r="E346" s="2" t="s">
        <v>206</v>
      </c>
      <c r="F346" s="81" t="s">
        <v>836</v>
      </c>
      <c r="G346" s="139">
        <v>25</v>
      </c>
      <c r="H346" s="139">
        <v>-110</v>
      </c>
      <c r="I346" s="83" t="s">
        <v>837</v>
      </c>
      <c r="J346">
        <v>2008</v>
      </c>
      <c r="K346" s="2" t="s">
        <v>3544</v>
      </c>
      <c r="L346" s="126" t="s">
        <v>3545</v>
      </c>
      <c r="M346" s="126" t="s">
        <v>3546</v>
      </c>
      <c r="N346" s="126" t="s">
        <v>3547</v>
      </c>
      <c r="O346" s="126" t="s">
        <v>3548</v>
      </c>
      <c r="P346" s="38" t="s">
        <v>3549</v>
      </c>
      <c r="Q346" s="239">
        <f t="shared" si="30"/>
        <v>0.4256944444423425</v>
      </c>
      <c r="R346" s="239">
        <f t="shared" si="28"/>
        <v>0.50277777777955635</v>
      </c>
      <c r="S346" s="21">
        <f t="shared" si="33"/>
        <v>2.554166666654055</v>
      </c>
      <c r="U346" s="6">
        <v>1638</v>
      </c>
      <c r="W346" s="242"/>
      <c r="Y346" s="168" t="s">
        <v>6766</v>
      </c>
      <c r="Z346" s="2"/>
    </row>
    <row r="347" spans="1:26">
      <c r="A347" s="2" t="s">
        <v>834</v>
      </c>
      <c r="B347" s="81" t="s">
        <v>488</v>
      </c>
      <c r="C347" s="59" t="s">
        <v>835</v>
      </c>
      <c r="D347" s="2" t="s">
        <v>272</v>
      </c>
      <c r="E347" s="2" t="s">
        <v>206</v>
      </c>
      <c r="F347" s="81" t="s">
        <v>836</v>
      </c>
      <c r="G347" s="139">
        <v>25</v>
      </c>
      <c r="H347" s="139">
        <v>-110</v>
      </c>
      <c r="I347" s="83" t="s">
        <v>837</v>
      </c>
      <c r="J347">
        <v>2008</v>
      </c>
      <c r="K347" s="2" t="s">
        <v>3537</v>
      </c>
      <c r="L347" s="126" t="s">
        <v>3538</v>
      </c>
      <c r="M347" s="126" t="s">
        <v>3539</v>
      </c>
      <c r="N347" s="126" t="s">
        <v>3540</v>
      </c>
      <c r="O347" s="126" t="s">
        <v>3541</v>
      </c>
      <c r="P347" s="38" t="s">
        <v>3542</v>
      </c>
      <c r="Q347" s="239">
        <f t="shared" si="30"/>
        <v>0.58819444444088731</v>
      </c>
      <c r="R347" s="239">
        <f t="shared" si="28"/>
        <v>0.67083333332993789</v>
      </c>
      <c r="S347" s="21">
        <f t="shared" si="33"/>
        <v>3.5291666666453239</v>
      </c>
      <c r="U347" s="6">
        <v>1233</v>
      </c>
      <c r="W347" s="242"/>
      <c r="Y347" s="169" t="s">
        <v>3543</v>
      </c>
      <c r="Z347" s="2"/>
    </row>
    <row r="348" spans="1:26">
      <c r="A348" s="2" t="s">
        <v>834</v>
      </c>
      <c r="B348" s="81" t="s">
        <v>488</v>
      </c>
      <c r="C348" s="59" t="s">
        <v>835</v>
      </c>
      <c r="D348" s="2" t="s">
        <v>272</v>
      </c>
      <c r="E348" s="2" t="s">
        <v>206</v>
      </c>
      <c r="F348" s="81" t="s">
        <v>836</v>
      </c>
      <c r="G348" s="139">
        <v>25</v>
      </c>
      <c r="H348" s="139">
        <v>-110</v>
      </c>
      <c r="I348" s="83" t="s">
        <v>837</v>
      </c>
      <c r="J348">
        <v>2008</v>
      </c>
      <c r="K348" s="2" t="s">
        <v>3530</v>
      </c>
      <c r="L348" s="126" t="s">
        <v>3531</v>
      </c>
      <c r="M348" s="126" t="s">
        <v>3532</v>
      </c>
      <c r="N348" s="126" t="s">
        <v>3533</v>
      </c>
      <c r="O348" s="126" t="s">
        <v>3534</v>
      </c>
      <c r="P348" s="38" t="s">
        <v>3535</v>
      </c>
      <c r="Q348" s="239">
        <f t="shared" si="30"/>
        <v>0.86527777778246673</v>
      </c>
      <c r="R348" s="239">
        <f t="shared" si="28"/>
        <v>0.92013888889050577</v>
      </c>
      <c r="S348" s="21">
        <f t="shared" si="33"/>
        <v>5.1916666666948004</v>
      </c>
      <c r="T348" s="6"/>
      <c r="U348" s="6">
        <v>898</v>
      </c>
      <c r="V348" s="6"/>
      <c r="W348" s="240"/>
      <c r="X348" s="6"/>
      <c r="Y348" s="169" t="s">
        <v>3536</v>
      </c>
      <c r="Z348" s="38"/>
    </row>
    <row r="349" spans="1:26">
      <c r="A349" s="2" t="s">
        <v>834</v>
      </c>
      <c r="B349" s="81" t="s">
        <v>488</v>
      </c>
      <c r="C349" s="59" t="s">
        <v>835</v>
      </c>
      <c r="D349" s="2" t="s">
        <v>272</v>
      </c>
      <c r="E349" s="2" t="s">
        <v>206</v>
      </c>
      <c r="F349" s="81" t="s">
        <v>836</v>
      </c>
      <c r="G349" s="139">
        <v>25</v>
      </c>
      <c r="H349" s="139">
        <v>-110</v>
      </c>
      <c r="I349" s="83" t="s">
        <v>837</v>
      </c>
      <c r="J349">
        <v>2008</v>
      </c>
      <c r="K349" s="2" t="s">
        <v>3523</v>
      </c>
      <c r="L349" s="126" t="s">
        <v>3524</v>
      </c>
      <c r="M349" s="126" t="s">
        <v>3525</v>
      </c>
      <c r="N349" s="126" t="s">
        <v>3526</v>
      </c>
      <c r="O349" s="126" t="s">
        <v>3527</v>
      </c>
      <c r="P349" s="38" t="s">
        <v>3528</v>
      </c>
      <c r="Q349" s="239">
        <f t="shared" si="30"/>
        <v>0.60277777777810115</v>
      </c>
      <c r="R349" s="239">
        <f t="shared" si="28"/>
        <v>0.66875000000436557</v>
      </c>
      <c r="S349" s="21">
        <f t="shared" si="33"/>
        <v>3.6166666666686069</v>
      </c>
      <c r="T349" s="6"/>
      <c r="U349" s="6">
        <v>1600</v>
      </c>
      <c r="V349" s="6"/>
      <c r="W349" s="240"/>
      <c r="X349" s="6"/>
      <c r="Y349" s="169" t="s">
        <v>3529</v>
      </c>
      <c r="Z349" s="38"/>
    </row>
    <row r="350" spans="1:26">
      <c r="A350" s="2" t="s">
        <v>834</v>
      </c>
      <c r="B350" s="81" t="s">
        <v>488</v>
      </c>
      <c r="C350" s="59" t="s">
        <v>835</v>
      </c>
      <c r="D350" s="2" t="s">
        <v>272</v>
      </c>
      <c r="E350" s="2" t="s">
        <v>206</v>
      </c>
      <c r="F350" s="81" t="s">
        <v>836</v>
      </c>
      <c r="G350" s="139">
        <v>25</v>
      </c>
      <c r="H350" s="139">
        <v>-110</v>
      </c>
      <c r="I350" s="83" t="s">
        <v>837</v>
      </c>
      <c r="J350">
        <v>2008</v>
      </c>
      <c r="K350" s="2" t="s">
        <v>3516</v>
      </c>
      <c r="L350" s="126" t="s">
        <v>3517</v>
      </c>
      <c r="M350" s="126" t="s">
        <v>3518</v>
      </c>
      <c r="N350" s="126" t="s">
        <v>3519</v>
      </c>
      <c r="O350" s="126" t="s">
        <v>3520</v>
      </c>
      <c r="P350" s="38" t="s">
        <v>3521</v>
      </c>
      <c r="Q350" s="239">
        <f t="shared" si="30"/>
        <v>0.56111111111385981</v>
      </c>
      <c r="R350" s="239">
        <f t="shared" si="28"/>
        <v>0.65902777777228039</v>
      </c>
      <c r="S350" s="21">
        <f t="shared" si="33"/>
        <v>3.3666666666831588</v>
      </c>
      <c r="T350" s="6"/>
      <c r="U350" s="6">
        <v>2022</v>
      </c>
      <c r="V350" s="6"/>
      <c r="W350" s="240"/>
      <c r="X350" s="6"/>
      <c r="Y350" s="169" t="s">
        <v>3522</v>
      </c>
      <c r="Z350" s="38"/>
    </row>
    <row r="351" spans="1:26">
      <c r="A351" s="2" t="s">
        <v>834</v>
      </c>
      <c r="B351" s="81" t="s">
        <v>488</v>
      </c>
      <c r="C351" s="59" t="s">
        <v>835</v>
      </c>
      <c r="D351" s="2" t="s">
        <v>272</v>
      </c>
      <c r="E351" s="2" t="s">
        <v>206</v>
      </c>
      <c r="F351" s="81" t="s">
        <v>836</v>
      </c>
      <c r="G351" s="139">
        <v>25</v>
      </c>
      <c r="H351" s="139">
        <v>-110</v>
      </c>
      <c r="I351" s="83" t="s">
        <v>837</v>
      </c>
      <c r="J351">
        <v>2008</v>
      </c>
      <c r="K351" s="2" t="s">
        <v>3509</v>
      </c>
      <c r="L351" s="126" t="s">
        <v>3510</v>
      </c>
      <c r="M351" s="126" t="s">
        <v>3511</v>
      </c>
      <c r="N351" s="126" t="s">
        <v>3512</v>
      </c>
      <c r="O351" s="126" t="s">
        <v>3513</v>
      </c>
      <c r="P351" s="38" t="s">
        <v>3514</v>
      </c>
      <c r="Q351" s="239">
        <f t="shared" si="30"/>
        <v>0.54652777777664596</v>
      </c>
      <c r="R351" s="239">
        <f t="shared" si="28"/>
        <v>0.67152777777664596</v>
      </c>
      <c r="S351" s="21">
        <f t="shared" si="33"/>
        <v>3.2791666666598758</v>
      </c>
      <c r="T351" s="6"/>
      <c r="U351" s="6">
        <v>3205</v>
      </c>
      <c r="V351" s="6"/>
      <c r="W351" s="240"/>
      <c r="X351" s="6"/>
      <c r="Y351" s="169" t="s">
        <v>3515</v>
      </c>
      <c r="Z351" s="47"/>
    </row>
    <row r="352" spans="1:26">
      <c r="A352" s="2" t="s">
        <v>834</v>
      </c>
      <c r="B352" s="81" t="s">
        <v>488</v>
      </c>
      <c r="C352" s="59" t="s">
        <v>835</v>
      </c>
      <c r="D352" s="2" t="s">
        <v>272</v>
      </c>
      <c r="E352" s="2" t="s">
        <v>206</v>
      </c>
      <c r="F352" s="81" t="s">
        <v>836</v>
      </c>
      <c r="G352" s="139">
        <v>25</v>
      </c>
      <c r="H352" s="139">
        <v>-110</v>
      </c>
      <c r="I352" s="83" t="s">
        <v>837</v>
      </c>
      <c r="J352">
        <v>2008</v>
      </c>
      <c r="K352" s="2" t="s">
        <v>3502</v>
      </c>
      <c r="L352" s="126" t="s">
        <v>3503</v>
      </c>
      <c r="M352" s="126" t="s">
        <v>3504</v>
      </c>
      <c r="N352" s="126" t="s">
        <v>3505</v>
      </c>
      <c r="O352" s="126" t="s">
        <v>3506</v>
      </c>
      <c r="P352" s="38" t="s">
        <v>3507</v>
      </c>
      <c r="Q352" s="239">
        <f t="shared" si="30"/>
        <v>0.52986111110658385</v>
      </c>
      <c r="R352" s="239">
        <f t="shared" si="28"/>
        <v>0.66736111111094942</v>
      </c>
      <c r="S352" s="21">
        <f t="shared" si="33"/>
        <v>3.1791666666395031</v>
      </c>
      <c r="T352" s="6"/>
      <c r="U352" s="6">
        <v>3215</v>
      </c>
      <c r="V352" s="6"/>
      <c r="W352" s="240"/>
      <c r="X352" s="6"/>
      <c r="Y352" s="169" t="s">
        <v>3508</v>
      </c>
      <c r="Z352" s="47"/>
    </row>
    <row r="353" spans="1:26">
      <c r="A353" s="2" t="s">
        <v>834</v>
      </c>
      <c r="B353" s="81" t="s">
        <v>488</v>
      </c>
      <c r="C353" s="59" t="s">
        <v>835</v>
      </c>
      <c r="D353" s="2" t="s">
        <v>272</v>
      </c>
      <c r="E353" s="2" t="s">
        <v>206</v>
      </c>
      <c r="F353" s="81" t="s">
        <v>836</v>
      </c>
      <c r="G353" s="139">
        <v>25</v>
      </c>
      <c r="H353" s="139">
        <v>-110</v>
      </c>
      <c r="I353" s="83" t="s">
        <v>837</v>
      </c>
      <c r="J353">
        <v>2008</v>
      </c>
      <c r="K353" s="2" t="s">
        <v>3495</v>
      </c>
      <c r="L353" s="126" t="s">
        <v>3496</v>
      </c>
      <c r="M353" s="126" t="s">
        <v>3497</v>
      </c>
      <c r="N353" s="126" t="s">
        <v>3498</v>
      </c>
      <c r="O353" s="126" t="s">
        <v>3499</v>
      </c>
      <c r="P353" s="38" t="s">
        <v>3500</v>
      </c>
      <c r="Q353" s="239">
        <f t="shared" si="30"/>
        <v>0.54861111110949423</v>
      </c>
      <c r="R353" s="239">
        <f t="shared" si="28"/>
        <v>0.67083333333721384</v>
      </c>
      <c r="S353" s="21">
        <f t="shared" si="33"/>
        <v>3.2916666666569654</v>
      </c>
      <c r="T353" s="6"/>
      <c r="U353" s="6">
        <v>1604</v>
      </c>
      <c r="V353" s="6"/>
      <c r="W353" s="240"/>
      <c r="X353" s="6"/>
      <c r="Y353" s="168" t="s">
        <v>6767</v>
      </c>
      <c r="Z353" s="47"/>
    </row>
    <row r="354" spans="1:26">
      <c r="A354" s="2" t="s">
        <v>834</v>
      </c>
      <c r="B354" s="81" t="s">
        <v>488</v>
      </c>
      <c r="C354" s="59" t="s">
        <v>835</v>
      </c>
      <c r="D354" s="2" t="s">
        <v>272</v>
      </c>
      <c r="E354" s="2" t="s">
        <v>206</v>
      </c>
      <c r="F354" s="81" t="s">
        <v>836</v>
      </c>
      <c r="G354" s="139">
        <v>25</v>
      </c>
      <c r="H354" s="139">
        <v>-110</v>
      </c>
      <c r="I354" s="83" t="s">
        <v>837</v>
      </c>
      <c r="J354">
        <v>2008</v>
      </c>
      <c r="K354" s="2" t="s">
        <v>3488</v>
      </c>
      <c r="L354" s="126" t="s">
        <v>3489</v>
      </c>
      <c r="M354" s="126" t="s">
        <v>3490</v>
      </c>
      <c r="N354" s="126" t="s">
        <v>3491</v>
      </c>
      <c r="O354" s="126" t="s">
        <v>3492</v>
      </c>
      <c r="P354" s="38" t="s">
        <v>3493</v>
      </c>
      <c r="Q354" s="239">
        <f t="shared" si="30"/>
        <v>0.55625000000145519</v>
      </c>
      <c r="R354" s="239">
        <f t="shared" si="28"/>
        <v>0.67083333332993789</v>
      </c>
      <c r="S354" s="21">
        <f t="shared" si="33"/>
        <v>3.3375000000087311</v>
      </c>
      <c r="T354" s="6"/>
      <c r="U354" s="6">
        <v>2762</v>
      </c>
      <c r="V354" s="6"/>
      <c r="W354" s="240"/>
      <c r="X354" s="6"/>
      <c r="Y354" s="169" t="s">
        <v>3494</v>
      </c>
      <c r="Z354" s="47"/>
    </row>
    <row r="355" spans="1:26">
      <c r="A355" s="2" t="s">
        <v>834</v>
      </c>
      <c r="B355" s="81" t="s">
        <v>488</v>
      </c>
      <c r="C355" s="59" t="s">
        <v>835</v>
      </c>
      <c r="D355" s="2" t="s">
        <v>272</v>
      </c>
      <c r="E355" s="2" t="s">
        <v>206</v>
      </c>
      <c r="F355" s="81" t="s">
        <v>836</v>
      </c>
      <c r="G355" s="139">
        <v>25</v>
      </c>
      <c r="H355" s="139">
        <v>-110</v>
      </c>
      <c r="I355" s="83" t="s">
        <v>837</v>
      </c>
      <c r="J355">
        <v>2008</v>
      </c>
      <c r="K355" s="2" t="s">
        <v>3481</v>
      </c>
      <c r="L355" s="126" t="s">
        <v>3482</v>
      </c>
      <c r="M355" s="126" t="s">
        <v>3483</v>
      </c>
      <c r="N355" s="126" t="s">
        <v>3484</v>
      </c>
      <c r="O355" s="126" t="s">
        <v>3485</v>
      </c>
      <c r="P355" s="38" t="s">
        <v>3486</v>
      </c>
      <c r="Q355" s="239">
        <f t="shared" si="30"/>
        <v>0.56319444444670808</v>
      </c>
      <c r="R355" s="239">
        <f t="shared" si="28"/>
        <v>0.67361111110949423</v>
      </c>
      <c r="S355" s="21">
        <f t="shared" si="33"/>
        <v>3.3791666666802485</v>
      </c>
      <c r="T355" s="6"/>
      <c r="U355" s="6">
        <v>2386</v>
      </c>
      <c r="V355" s="6"/>
      <c r="W355" s="240"/>
      <c r="X355" s="6"/>
      <c r="Y355" s="169" t="s">
        <v>3487</v>
      </c>
      <c r="Z355" s="47"/>
    </row>
    <row r="356" spans="1:26">
      <c r="A356" s="2" t="s">
        <v>834</v>
      </c>
      <c r="B356" s="81" t="s">
        <v>488</v>
      </c>
      <c r="C356" s="59" t="s">
        <v>835</v>
      </c>
      <c r="D356" s="2" t="s">
        <v>272</v>
      </c>
      <c r="E356" s="2" t="s">
        <v>206</v>
      </c>
      <c r="F356" s="81" t="s">
        <v>836</v>
      </c>
      <c r="G356" s="139">
        <v>25</v>
      </c>
      <c r="H356" s="139">
        <v>-110</v>
      </c>
      <c r="I356" s="83" t="s">
        <v>837</v>
      </c>
      <c r="J356">
        <v>2008</v>
      </c>
      <c r="K356" s="2" t="s">
        <v>3474</v>
      </c>
      <c r="L356" s="126" t="s">
        <v>3475</v>
      </c>
      <c r="M356" s="126" t="s">
        <v>3476</v>
      </c>
      <c r="N356" s="126" t="s">
        <v>3477</v>
      </c>
      <c r="O356" s="126" t="s">
        <v>3478</v>
      </c>
      <c r="P356" s="38" t="s">
        <v>3479</v>
      </c>
      <c r="Q356" s="239">
        <f t="shared" si="30"/>
        <v>0.44027777777228039</v>
      </c>
      <c r="R356" s="239">
        <f t="shared" ref="R356:R419" si="34">O356 - L356</f>
        <v>0.50347222222626442</v>
      </c>
      <c r="S356" s="21">
        <f t="shared" si="33"/>
        <v>2.6416666666336823</v>
      </c>
      <c r="T356" s="21"/>
      <c r="U356" s="6">
        <v>1514</v>
      </c>
      <c r="V356" s="6"/>
      <c r="W356" s="240"/>
      <c r="X356" s="6"/>
      <c r="Y356" s="169" t="s">
        <v>3480</v>
      </c>
      <c r="Z356" s="47"/>
    </row>
    <row r="357" spans="1:26">
      <c r="A357" s="2" t="s">
        <v>834</v>
      </c>
      <c r="B357" s="81" t="s">
        <v>488</v>
      </c>
      <c r="C357" s="59" t="s">
        <v>835</v>
      </c>
      <c r="D357" s="2" t="s">
        <v>272</v>
      </c>
      <c r="E357" s="2" t="s">
        <v>206</v>
      </c>
      <c r="F357" s="81" t="s">
        <v>836</v>
      </c>
      <c r="G357" s="139">
        <v>25</v>
      </c>
      <c r="H357" s="139">
        <v>-110</v>
      </c>
      <c r="I357" s="83" t="s">
        <v>837</v>
      </c>
      <c r="J357">
        <v>2008</v>
      </c>
      <c r="K357" s="2" t="s">
        <v>3467</v>
      </c>
      <c r="L357" s="126" t="s">
        <v>3468</v>
      </c>
      <c r="M357" s="126" t="s">
        <v>3469</v>
      </c>
      <c r="N357" s="126" t="s">
        <v>3470</v>
      </c>
      <c r="O357" s="126" t="s">
        <v>3471</v>
      </c>
      <c r="P357" s="38" t="s">
        <v>3472</v>
      </c>
      <c r="Q357" s="239">
        <f t="shared" si="30"/>
        <v>0.57013888889196096</v>
      </c>
      <c r="R357" s="239">
        <f t="shared" si="34"/>
        <v>0.63888888889050577</v>
      </c>
      <c r="S357" s="21">
        <f t="shared" si="33"/>
        <v>3.4208333333517658</v>
      </c>
      <c r="T357" s="21"/>
      <c r="U357" s="6">
        <v>578</v>
      </c>
      <c r="V357" s="6"/>
      <c r="W357" s="240"/>
      <c r="X357" s="6"/>
      <c r="Y357" s="169" t="s">
        <v>3473</v>
      </c>
      <c r="Z357" s="47"/>
    </row>
    <row r="358" spans="1:26">
      <c r="A358" s="2" t="s">
        <v>834</v>
      </c>
      <c r="B358" s="81" t="s">
        <v>488</v>
      </c>
      <c r="C358" s="59" t="s">
        <v>835</v>
      </c>
      <c r="D358" s="2" t="s">
        <v>272</v>
      </c>
      <c r="E358" s="2" t="s">
        <v>206</v>
      </c>
      <c r="F358" s="81" t="s">
        <v>836</v>
      </c>
      <c r="G358" s="139">
        <v>25</v>
      </c>
      <c r="H358" s="139">
        <v>-110</v>
      </c>
      <c r="I358" s="83" t="s">
        <v>837</v>
      </c>
      <c r="J358">
        <v>2008</v>
      </c>
      <c r="K358" s="2" t="s">
        <v>3460</v>
      </c>
      <c r="L358" s="126" t="s">
        <v>3461</v>
      </c>
      <c r="M358" s="126" t="s">
        <v>3462</v>
      </c>
      <c r="N358" s="126" t="s">
        <v>3463</v>
      </c>
      <c r="O358" s="126" t="s">
        <v>3464</v>
      </c>
      <c r="P358" s="38" t="s">
        <v>3465</v>
      </c>
      <c r="Q358" s="239">
        <f t="shared" si="30"/>
        <v>0.23819444444961846</v>
      </c>
      <c r="R358" s="239">
        <f t="shared" si="34"/>
        <v>0.42222222222335404</v>
      </c>
      <c r="S358" s="21">
        <f t="shared" si="33"/>
        <v>1.4291666666977108</v>
      </c>
      <c r="T358" s="21"/>
      <c r="U358" s="6">
        <v>1621</v>
      </c>
      <c r="V358" s="6"/>
      <c r="W358" s="240"/>
      <c r="X358" s="6"/>
      <c r="Y358" s="168" t="s">
        <v>6768</v>
      </c>
      <c r="Z358" s="47"/>
    </row>
    <row r="359" spans="1:26">
      <c r="A359" s="2" t="s">
        <v>834</v>
      </c>
      <c r="B359" s="81" t="s">
        <v>488</v>
      </c>
      <c r="C359" s="59" t="s">
        <v>835</v>
      </c>
      <c r="D359" s="2" t="s">
        <v>272</v>
      </c>
      <c r="E359" s="2" t="s">
        <v>206</v>
      </c>
      <c r="F359" s="81" t="s">
        <v>836</v>
      </c>
      <c r="G359" s="139">
        <v>25</v>
      </c>
      <c r="H359" s="139">
        <v>-110</v>
      </c>
      <c r="I359" s="83" t="s">
        <v>837</v>
      </c>
      <c r="J359">
        <v>2008</v>
      </c>
      <c r="K359" s="2" t="s">
        <v>3453</v>
      </c>
      <c r="L359" s="126" t="s">
        <v>3454</v>
      </c>
      <c r="M359" s="126" t="s">
        <v>3455</v>
      </c>
      <c r="N359" s="126" t="s">
        <v>3456</v>
      </c>
      <c r="O359" s="126" t="s">
        <v>3457</v>
      </c>
      <c r="P359" s="38" t="s">
        <v>3458</v>
      </c>
      <c r="Q359" s="239">
        <f t="shared" si="30"/>
        <v>0.60416666667151731</v>
      </c>
      <c r="R359" s="239">
        <f t="shared" si="34"/>
        <v>0.67222222222335404</v>
      </c>
      <c r="S359" s="21">
        <f t="shared" si="33"/>
        <v>3.6250000000291038</v>
      </c>
      <c r="T359" s="21"/>
      <c r="U359" s="6">
        <v>1692</v>
      </c>
      <c r="V359" s="6"/>
      <c r="W359" s="240"/>
      <c r="X359" s="6"/>
      <c r="Y359" s="169" t="s">
        <v>3459</v>
      </c>
      <c r="Z359" s="47"/>
    </row>
    <row r="360" spans="1:26">
      <c r="A360" s="2" t="s">
        <v>834</v>
      </c>
      <c r="B360" s="81" t="s">
        <v>488</v>
      </c>
      <c r="C360" s="59" t="s">
        <v>835</v>
      </c>
      <c r="D360" s="2" t="s">
        <v>272</v>
      </c>
      <c r="E360" s="2" t="s">
        <v>206</v>
      </c>
      <c r="F360" s="81" t="s">
        <v>836</v>
      </c>
      <c r="G360" s="139">
        <v>25</v>
      </c>
      <c r="H360" s="139">
        <v>-110</v>
      </c>
      <c r="I360" s="83" t="s">
        <v>837</v>
      </c>
      <c r="J360">
        <v>2008</v>
      </c>
      <c r="K360" s="2" t="s">
        <v>3446</v>
      </c>
      <c r="L360" s="126" t="s">
        <v>3447</v>
      </c>
      <c r="M360" s="126" t="s">
        <v>3448</v>
      </c>
      <c r="N360" s="126" t="s">
        <v>3449</v>
      </c>
      <c r="O360" s="126" t="s">
        <v>3450</v>
      </c>
      <c r="P360" s="38" t="s">
        <v>3451</v>
      </c>
      <c r="Q360" s="239">
        <f t="shared" si="30"/>
        <v>0.56041666666715173</v>
      </c>
      <c r="R360" s="239">
        <f t="shared" si="34"/>
        <v>0.66319444444525288</v>
      </c>
      <c r="S360" s="21">
        <f t="shared" si="33"/>
        <v>3.3625000000029104</v>
      </c>
      <c r="T360" s="21"/>
      <c r="U360" s="6">
        <v>2462</v>
      </c>
      <c r="V360" s="6"/>
      <c r="W360" s="240"/>
      <c r="X360" s="6"/>
      <c r="Y360" s="169" t="s">
        <v>3452</v>
      </c>
      <c r="Z360" s="47"/>
    </row>
    <row r="361" spans="1:26">
      <c r="A361" s="2" t="s">
        <v>834</v>
      </c>
      <c r="B361" s="81" t="s">
        <v>488</v>
      </c>
      <c r="C361" s="59" t="s">
        <v>835</v>
      </c>
      <c r="D361" s="2" t="s">
        <v>272</v>
      </c>
      <c r="E361" s="2" t="s">
        <v>206</v>
      </c>
      <c r="F361" s="81" t="s">
        <v>836</v>
      </c>
      <c r="G361" s="139">
        <v>25</v>
      </c>
      <c r="H361" s="139">
        <v>-110</v>
      </c>
      <c r="I361" s="83" t="s">
        <v>837</v>
      </c>
      <c r="J361">
        <v>2008</v>
      </c>
      <c r="K361" s="2" t="s">
        <v>3439</v>
      </c>
      <c r="L361" s="126" t="s">
        <v>3440</v>
      </c>
      <c r="M361" s="126" t="s">
        <v>3441</v>
      </c>
      <c r="N361" s="126" t="s">
        <v>3442</v>
      </c>
      <c r="O361" s="126" t="s">
        <v>3443</v>
      </c>
      <c r="P361" s="38" t="s">
        <v>3444</v>
      </c>
      <c r="Q361" s="239">
        <f t="shared" si="30"/>
        <v>0.55555555555474712</v>
      </c>
      <c r="R361" s="239">
        <f t="shared" si="34"/>
        <v>0.68124999999417923</v>
      </c>
      <c r="S361" s="21">
        <f t="shared" si="33"/>
        <v>3.3333333333284827</v>
      </c>
      <c r="T361" s="21"/>
      <c r="U361" s="6">
        <v>2754</v>
      </c>
      <c r="V361" s="6"/>
      <c r="W361" s="240"/>
      <c r="X361" s="6"/>
      <c r="Y361" s="169" t="s">
        <v>3445</v>
      </c>
      <c r="Z361" s="47"/>
    </row>
    <row r="362" spans="1:26">
      <c r="A362" s="2" t="s">
        <v>834</v>
      </c>
      <c r="B362" s="81" t="s">
        <v>488</v>
      </c>
      <c r="C362" s="59" t="s">
        <v>835</v>
      </c>
      <c r="D362" s="2" t="s">
        <v>272</v>
      </c>
      <c r="E362" s="2" t="s">
        <v>206</v>
      </c>
      <c r="F362" s="81" t="s">
        <v>836</v>
      </c>
      <c r="G362" s="139">
        <v>25</v>
      </c>
      <c r="H362" s="139">
        <v>-110</v>
      </c>
      <c r="I362" s="83" t="s">
        <v>837</v>
      </c>
      <c r="J362">
        <v>2008</v>
      </c>
      <c r="K362" s="2" t="s">
        <v>3432</v>
      </c>
      <c r="L362" s="126" t="s">
        <v>3433</v>
      </c>
      <c r="M362" s="126" t="s">
        <v>3434</v>
      </c>
      <c r="N362" s="126" t="s">
        <v>3435</v>
      </c>
      <c r="O362" s="126" t="s">
        <v>3436</v>
      </c>
      <c r="P362" s="38" t="s">
        <v>3437</v>
      </c>
      <c r="Q362" s="239">
        <f t="shared" si="30"/>
        <v>0.22986111111094942</v>
      </c>
      <c r="R362" s="239">
        <f t="shared" si="34"/>
        <v>0.28680555555911269</v>
      </c>
      <c r="S362" s="21">
        <f t="shared" si="33"/>
        <v>1.3791666666656965</v>
      </c>
      <c r="T362" s="21"/>
      <c r="U362" s="6">
        <v>903</v>
      </c>
      <c r="V362" s="19">
        <f>SUM(Q337:Q362)</f>
        <v>13.561805555560568</v>
      </c>
      <c r="W362" s="240">
        <f>(N362-M337)/24</f>
        <v>1.0923900462964109</v>
      </c>
      <c r="X362" s="21">
        <f>V362/W362</f>
        <v>12.414801472733929</v>
      </c>
      <c r="Y362" s="169" t="s">
        <v>3438</v>
      </c>
      <c r="Z362" s="47"/>
    </row>
    <row r="363" spans="1:26">
      <c r="A363" s="2" t="s">
        <v>845</v>
      </c>
      <c r="B363" s="81" t="s">
        <v>683</v>
      </c>
      <c r="C363" s="59" t="s">
        <v>846</v>
      </c>
      <c r="D363" s="2" t="s">
        <v>847</v>
      </c>
      <c r="E363" s="2" t="s">
        <v>848</v>
      </c>
      <c r="F363" s="2" t="s">
        <v>849</v>
      </c>
      <c r="G363" s="139">
        <v>36</v>
      </c>
      <c r="H363" s="139">
        <v>-34</v>
      </c>
      <c r="I363" s="83" t="s">
        <v>850</v>
      </c>
      <c r="J363">
        <v>2008</v>
      </c>
      <c r="K363" s="2" t="s">
        <v>3426</v>
      </c>
      <c r="L363" s="126" t="s">
        <v>3427</v>
      </c>
      <c r="M363" s="126" t="s">
        <v>3428</v>
      </c>
      <c r="N363" s="126" t="s">
        <v>3429</v>
      </c>
      <c r="O363" s="126" t="s">
        <v>3430</v>
      </c>
      <c r="P363" s="44" t="s">
        <v>2487</v>
      </c>
      <c r="Q363" s="239">
        <f t="shared" si="30"/>
        <v>2.148611111108039</v>
      </c>
      <c r="R363" s="239">
        <f t="shared" si="34"/>
        <v>2.3097222222204437</v>
      </c>
      <c r="S363" s="21">
        <f t="shared" si="33"/>
        <v>12.891666666648234</v>
      </c>
      <c r="T363" s="21"/>
      <c r="U363" s="6">
        <v>2461</v>
      </c>
      <c r="V363" s="6"/>
      <c r="W363" s="240"/>
      <c r="X363" s="6"/>
      <c r="Y363" s="169" t="s">
        <v>3431</v>
      </c>
      <c r="Z363" s="47"/>
    </row>
    <row r="364" spans="1:26">
      <c r="A364" s="2" t="s">
        <v>845</v>
      </c>
      <c r="B364" s="81" t="s">
        <v>683</v>
      </c>
      <c r="C364" s="59" t="s">
        <v>846</v>
      </c>
      <c r="D364" s="2" t="s">
        <v>847</v>
      </c>
      <c r="E364" s="2" t="s">
        <v>848</v>
      </c>
      <c r="F364" s="2" t="s">
        <v>849</v>
      </c>
      <c r="G364" s="139">
        <v>36</v>
      </c>
      <c r="H364" s="139">
        <v>-34</v>
      </c>
      <c r="I364" s="83" t="s">
        <v>850</v>
      </c>
      <c r="J364">
        <v>2008</v>
      </c>
      <c r="K364" s="2" t="s">
        <v>3421</v>
      </c>
      <c r="L364" s="126" t="s">
        <v>3422</v>
      </c>
      <c r="M364" s="126" t="s">
        <v>3423</v>
      </c>
      <c r="N364" s="126" t="s">
        <v>3424</v>
      </c>
      <c r="O364" s="126" t="s">
        <v>3425</v>
      </c>
      <c r="P364" s="44" t="s">
        <v>2487</v>
      </c>
      <c r="Q364" s="239">
        <f t="shared" si="30"/>
        <v>1.3465277777795563</v>
      </c>
      <c r="R364" s="239">
        <f t="shared" si="34"/>
        <v>1.4659722222204437</v>
      </c>
      <c r="S364" s="21">
        <f t="shared" si="33"/>
        <v>8.0791666666773381</v>
      </c>
      <c r="T364" s="21"/>
      <c r="U364" s="6">
        <v>2401</v>
      </c>
      <c r="V364" s="6"/>
      <c r="W364" s="240"/>
      <c r="X364" s="6"/>
      <c r="Y364" s="169" t="s">
        <v>3420</v>
      </c>
      <c r="Z364" s="47"/>
    </row>
    <row r="365" spans="1:26">
      <c r="A365" s="2" t="s">
        <v>845</v>
      </c>
      <c r="B365" s="81" t="s">
        <v>683</v>
      </c>
      <c r="C365" s="59" t="s">
        <v>846</v>
      </c>
      <c r="D365" s="2" t="s">
        <v>847</v>
      </c>
      <c r="E365" s="2" t="s">
        <v>848</v>
      </c>
      <c r="F365" s="2" t="s">
        <v>849</v>
      </c>
      <c r="G365" s="139">
        <v>36</v>
      </c>
      <c r="H365" s="139">
        <v>-34</v>
      </c>
      <c r="I365" s="83" t="s">
        <v>850</v>
      </c>
      <c r="J365">
        <v>2008</v>
      </c>
      <c r="K365" s="2" t="s">
        <v>3415</v>
      </c>
      <c r="L365" s="126" t="s">
        <v>3416</v>
      </c>
      <c r="M365" s="126" t="s">
        <v>3417</v>
      </c>
      <c r="N365" s="126" t="s">
        <v>3418</v>
      </c>
      <c r="O365" s="126" t="s">
        <v>3419</v>
      </c>
      <c r="P365" s="44" t="s">
        <v>2487</v>
      </c>
      <c r="Q365" s="239">
        <f t="shared" si="30"/>
        <v>1.0284722222204437</v>
      </c>
      <c r="R365" s="239">
        <f t="shared" si="34"/>
        <v>1.1520833333343035</v>
      </c>
      <c r="S365" s="21">
        <f t="shared" si="33"/>
        <v>6.1708333333226619</v>
      </c>
      <c r="T365" s="21"/>
      <c r="U365" s="6">
        <v>2327</v>
      </c>
      <c r="V365" s="6"/>
      <c r="W365" s="240"/>
      <c r="X365" s="6"/>
      <c r="Y365" s="169" t="s">
        <v>3420</v>
      </c>
      <c r="Z365" s="47"/>
    </row>
    <row r="366" spans="1:26">
      <c r="A366" s="2" t="s">
        <v>845</v>
      </c>
      <c r="B366" s="81" t="s">
        <v>683</v>
      </c>
      <c r="C366" s="59" t="s">
        <v>846</v>
      </c>
      <c r="D366" s="2" t="s">
        <v>847</v>
      </c>
      <c r="E366" s="2" t="s">
        <v>848</v>
      </c>
      <c r="F366" s="2" t="s">
        <v>849</v>
      </c>
      <c r="G366" s="139">
        <v>36</v>
      </c>
      <c r="H366" s="139">
        <v>-34</v>
      </c>
      <c r="I366" s="83" t="s">
        <v>850</v>
      </c>
      <c r="J366">
        <v>2008</v>
      </c>
      <c r="K366" s="2" t="s">
        <v>3410</v>
      </c>
      <c r="L366" s="126" t="s">
        <v>3411</v>
      </c>
      <c r="M366" s="126" t="s">
        <v>3412</v>
      </c>
      <c r="N366" s="126" t="s">
        <v>3413</v>
      </c>
      <c r="O366" s="126" t="s">
        <v>3414</v>
      </c>
      <c r="P366" s="44" t="s">
        <v>2487</v>
      </c>
      <c r="Q366" s="239">
        <f t="shared" si="30"/>
        <v>0.52361111110803904</v>
      </c>
      <c r="R366" s="239">
        <f t="shared" si="34"/>
        <v>0.65347222222044365</v>
      </c>
      <c r="S366" s="21">
        <f t="shared" si="33"/>
        <v>3.1416666666482342</v>
      </c>
      <c r="T366" s="145"/>
      <c r="U366" s="6">
        <v>2303</v>
      </c>
      <c r="V366" s="145"/>
      <c r="W366" s="161"/>
      <c r="X366" s="145"/>
      <c r="Z366" s="47"/>
    </row>
    <row r="367" spans="1:26">
      <c r="A367" s="2" t="s">
        <v>845</v>
      </c>
      <c r="B367" s="81" t="s">
        <v>683</v>
      </c>
      <c r="C367" s="59" t="s">
        <v>846</v>
      </c>
      <c r="D367" s="2" t="s">
        <v>847</v>
      </c>
      <c r="E367" s="2" t="s">
        <v>848</v>
      </c>
      <c r="F367" s="2" t="s">
        <v>849</v>
      </c>
      <c r="G367" s="139">
        <v>36</v>
      </c>
      <c r="H367" s="139">
        <v>-34</v>
      </c>
      <c r="I367" s="83" t="s">
        <v>850</v>
      </c>
      <c r="J367">
        <v>2008</v>
      </c>
      <c r="K367" s="2" t="s">
        <v>3405</v>
      </c>
      <c r="L367" s="126" t="s">
        <v>3406</v>
      </c>
      <c r="M367" s="126" t="s">
        <v>3407</v>
      </c>
      <c r="N367" s="126" t="s">
        <v>3408</v>
      </c>
      <c r="O367" s="126" t="s">
        <v>3409</v>
      </c>
      <c r="P367" s="44" t="s">
        <v>3394</v>
      </c>
      <c r="Q367" s="239">
        <f t="shared" si="30"/>
        <v>0.46388888888759539</v>
      </c>
      <c r="R367" s="239">
        <f t="shared" si="34"/>
        <v>0.55555555555474712</v>
      </c>
      <c r="S367" s="21">
        <f t="shared" si="33"/>
        <v>2.7833333333255723</v>
      </c>
      <c r="T367" s="21"/>
      <c r="U367" s="6">
        <v>1730</v>
      </c>
      <c r="V367" s="21"/>
      <c r="W367" s="240"/>
      <c r="X367" s="21"/>
      <c r="Z367" s="47"/>
    </row>
    <row r="368" spans="1:26">
      <c r="A368" s="2" t="s">
        <v>845</v>
      </c>
      <c r="B368" s="81" t="s">
        <v>683</v>
      </c>
      <c r="C368" s="59" t="s">
        <v>846</v>
      </c>
      <c r="D368" s="2" t="s">
        <v>847</v>
      </c>
      <c r="E368" s="2" t="s">
        <v>848</v>
      </c>
      <c r="F368" s="2" t="s">
        <v>849</v>
      </c>
      <c r="G368" s="139">
        <v>36</v>
      </c>
      <c r="H368" s="139">
        <v>-34</v>
      </c>
      <c r="I368" s="83" t="s">
        <v>850</v>
      </c>
      <c r="J368">
        <v>2008</v>
      </c>
      <c r="K368" s="2" t="s">
        <v>3400</v>
      </c>
      <c r="L368" s="126" t="s">
        <v>3401</v>
      </c>
      <c r="M368" s="126" t="s">
        <v>3402</v>
      </c>
      <c r="N368" s="126" t="s">
        <v>3403</v>
      </c>
      <c r="O368" s="126" t="s">
        <v>3404</v>
      </c>
      <c r="P368" s="44" t="s">
        <v>3394</v>
      </c>
      <c r="Q368" s="239">
        <f t="shared" si="30"/>
        <v>0.58958333333430346</v>
      </c>
      <c r="R368" s="239">
        <f t="shared" si="34"/>
        <v>0.68333333333430346</v>
      </c>
      <c r="S368" s="21">
        <f t="shared" si="33"/>
        <v>3.5375000000058208</v>
      </c>
      <c r="T368" s="21"/>
      <c r="U368" s="6">
        <v>1732</v>
      </c>
      <c r="V368" s="21"/>
      <c r="W368" s="240"/>
      <c r="X368" s="21"/>
      <c r="Z368" s="47"/>
    </row>
    <row r="369" spans="1:26">
      <c r="A369" s="2" t="s">
        <v>845</v>
      </c>
      <c r="B369" s="81" t="s">
        <v>683</v>
      </c>
      <c r="C369" s="59" t="s">
        <v>846</v>
      </c>
      <c r="D369" s="2" t="s">
        <v>847</v>
      </c>
      <c r="E369" s="2" t="s">
        <v>848</v>
      </c>
      <c r="F369" s="2" t="s">
        <v>849</v>
      </c>
      <c r="G369" s="139">
        <v>36</v>
      </c>
      <c r="H369" s="139">
        <v>-34</v>
      </c>
      <c r="I369" s="83" t="s">
        <v>850</v>
      </c>
      <c r="J369">
        <v>2008</v>
      </c>
      <c r="K369" s="2" t="s">
        <v>3395</v>
      </c>
      <c r="L369" s="126" t="s">
        <v>3396</v>
      </c>
      <c r="M369" s="126" t="s">
        <v>3397</v>
      </c>
      <c r="N369" s="126" t="s">
        <v>3398</v>
      </c>
      <c r="O369" s="126" t="s">
        <v>3399</v>
      </c>
      <c r="P369" s="44" t="s">
        <v>3394</v>
      </c>
      <c r="Q369" s="239">
        <f t="shared" si="30"/>
        <v>0.41458333333866904</v>
      </c>
      <c r="R369" s="239">
        <f t="shared" si="34"/>
        <v>0.51458333333721384</v>
      </c>
      <c r="S369" s="21">
        <f t="shared" si="33"/>
        <v>2.4875000000320142</v>
      </c>
      <c r="T369" s="21"/>
      <c r="U369" s="6">
        <v>1738</v>
      </c>
      <c r="V369" s="21"/>
      <c r="W369" s="240"/>
      <c r="X369" s="21"/>
      <c r="Z369" s="47"/>
    </row>
    <row r="370" spans="1:26">
      <c r="A370" s="2" t="s">
        <v>845</v>
      </c>
      <c r="B370" s="81" t="s">
        <v>683</v>
      </c>
      <c r="C370" s="59" t="s">
        <v>846</v>
      </c>
      <c r="D370" s="2" t="s">
        <v>847</v>
      </c>
      <c r="E370" s="2" t="s">
        <v>848</v>
      </c>
      <c r="F370" s="2" t="s">
        <v>849</v>
      </c>
      <c r="G370" s="139">
        <v>36</v>
      </c>
      <c r="H370" s="139">
        <v>-34</v>
      </c>
      <c r="I370" s="83" t="s">
        <v>850</v>
      </c>
      <c r="J370">
        <v>2008</v>
      </c>
      <c r="K370" s="2" t="s">
        <v>3389</v>
      </c>
      <c r="L370" s="126" t="s">
        <v>3390</v>
      </c>
      <c r="M370" s="126" t="s">
        <v>3391</v>
      </c>
      <c r="N370" s="126" t="s">
        <v>3392</v>
      </c>
      <c r="O370" s="126" t="s">
        <v>3393</v>
      </c>
      <c r="P370" s="44" t="s">
        <v>3394</v>
      </c>
      <c r="Q370" s="239">
        <f t="shared" si="30"/>
        <v>0.41736111111094942</v>
      </c>
      <c r="R370" s="239">
        <f t="shared" si="34"/>
        <v>0.51319444444379769</v>
      </c>
      <c r="S370" s="21">
        <f t="shared" si="33"/>
        <v>2.5041666666656965</v>
      </c>
      <c r="T370" s="21"/>
      <c r="U370" s="6">
        <v>1738</v>
      </c>
      <c r="V370" s="21"/>
      <c r="W370" s="240"/>
      <c r="X370" s="21"/>
      <c r="Z370" s="47"/>
    </row>
    <row r="371" spans="1:26">
      <c r="A371" s="2" t="s">
        <v>845</v>
      </c>
      <c r="B371" s="81" t="s">
        <v>683</v>
      </c>
      <c r="C371" s="59" t="s">
        <v>846</v>
      </c>
      <c r="D371" s="2" t="s">
        <v>847</v>
      </c>
      <c r="E371" s="2" t="s">
        <v>848</v>
      </c>
      <c r="F371" s="2" t="s">
        <v>849</v>
      </c>
      <c r="G371" s="139">
        <v>36</v>
      </c>
      <c r="H371" s="139">
        <v>-34</v>
      </c>
      <c r="I371" s="83" t="s">
        <v>850</v>
      </c>
      <c r="J371">
        <v>2008</v>
      </c>
      <c r="K371" s="2" t="s">
        <v>3384</v>
      </c>
      <c r="L371" s="126" t="s">
        <v>3385</v>
      </c>
      <c r="M371" s="126" t="s">
        <v>3386</v>
      </c>
      <c r="N371" s="126" t="s">
        <v>3387</v>
      </c>
      <c r="O371" s="126" t="s">
        <v>3388</v>
      </c>
      <c r="P371" s="44" t="s">
        <v>1541</v>
      </c>
      <c r="Q371" s="239">
        <f t="shared" ref="Q371:Q434" si="35">N371 - M371</f>
        <v>0.49444444444816327</v>
      </c>
      <c r="R371" s="239">
        <f t="shared" si="34"/>
        <v>0.56041666666715173</v>
      </c>
      <c r="S371" s="21">
        <f t="shared" si="33"/>
        <v>2.9666666666889796</v>
      </c>
      <c r="T371" s="21"/>
      <c r="U371" s="6">
        <v>896</v>
      </c>
      <c r="V371" s="21"/>
      <c r="W371" s="240"/>
      <c r="X371" s="21"/>
      <c r="Y371" s="169" t="s">
        <v>3378</v>
      </c>
      <c r="Z371" s="47"/>
    </row>
    <row r="372" spans="1:26">
      <c r="A372" s="2" t="s">
        <v>845</v>
      </c>
      <c r="B372" s="81" t="s">
        <v>683</v>
      </c>
      <c r="C372" s="59" t="s">
        <v>846</v>
      </c>
      <c r="D372" s="2" t="s">
        <v>847</v>
      </c>
      <c r="E372" s="2" t="s">
        <v>848</v>
      </c>
      <c r="F372" s="2" t="s">
        <v>849</v>
      </c>
      <c r="G372" s="139">
        <v>36</v>
      </c>
      <c r="H372" s="139">
        <v>-34</v>
      </c>
      <c r="I372" s="83" t="s">
        <v>850</v>
      </c>
      <c r="J372">
        <v>2008</v>
      </c>
      <c r="K372" s="2" t="s">
        <v>3379</v>
      </c>
      <c r="L372" s="126" t="s">
        <v>3380</v>
      </c>
      <c r="M372" s="126" t="s">
        <v>3381</v>
      </c>
      <c r="N372" s="126" t="s">
        <v>3382</v>
      </c>
      <c r="O372" s="126" t="s">
        <v>3383</v>
      </c>
      <c r="P372" s="44" t="s">
        <v>1541</v>
      </c>
      <c r="Q372" s="239">
        <f t="shared" si="35"/>
        <v>0.29513888888322981</v>
      </c>
      <c r="R372" s="239">
        <f t="shared" si="34"/>
        <v>0.35833333332993789</v>
      </c>
      <c r="S372" s="21">
        <f t="shared" si="33"/>
        <v>1.7708333332993789</v>
      </c>
      <c r="T372" s="21"/>
      <c r="U372" s="6">
        <v>806</v>
      </c>
      <c r="V372" s="21"/>
      <c r="W372" s="240"/>
      <c r="X372" s="21"/>
      <c r="Y372" s="169" t="s">
        <v>3378</v>
      </c>
      <c r="Z372" s="47"/>
    </row>
    <row r="373" spans="1:26">
      <c r="A373" s="2" t="s">
        <v>845</v>
      </c>
      <c r="B373" s="81" t="s">
        <v>683</v>
      </c>
      <c r="C373" s="59" t="s">
        <v>846</v>
      </c>
      <c r="D373" s="2" t="s">
        <v>847</v>
      </c>
      <c r="E373" s="2" t="s">
        <v>848</v>
      </c>
      <c r="F373" s="2" t="s">
        <v>849</v>
      </c>
      <c r="G373" s="139">
        <v>36</v>
      </c>
      <c r="H373" s="139">
        <v>-34</v>
      </c>
      <c r="I373" s="83" t="s">
        <v>850</v>
      </c>
      <c r="J373">
        <v>2008</v>
      </c>
      <c r="K373" s="2" t="s">
        <v>3373</v>
      </c>
      <c r="L373" s="126" t="s">
        <v>3374</v>
      </c>
      <c r="M373" s="126" t="s">
        <v>3375</v>
      </c>
      <c r="N373" s="126" t="s">
        <v>3376</v>
      </c>
      <c r="O373" s="126" t="s">
        <v>3377</v>
      </c>
      <c r="P373" s="44" t="s">
        <v>1541</v>
      </c>
      <c r="Q373" s="239">
        <f t="shared" si="35"/>
        <v>0.27916666666715173</v>
      </c>
      <c r="R373" s="239">
        <f t="shared" si="34"/>
        <v>0.33472222222189885</v>
      </c>
      <c r="S373" s="21">
        <f t="shared" si="33"/>
        <v>1.6750000000029104</v>
      </c>
      <c r="T373" s="21"/>
      <c r="U373" s="6">
        <v>885</v>
      </c>
      <c r="V373" s="21"/>
      <c r="W373" s="240"/>
      <c r="X373" s="21"/>
      <c r="Y373" s="169" t="s">
        <v>3378</v>
      </c>
      <c r="Z373" s="47"/>
    </row>
    <row r="374" spans="1:26">
      <c r="A374" s="2" t="s">
        <v>845</v>
      </c>
      <c r="B374" s="81" t="s">
        <v>683</v>
      </c>
      <c r="C374" s="59" t="s">
        <v>846</v>
      </c>
      <c r="D374" s="2" t="s">
        <v>847</v>
      </c>
      <c r="E374" s="2" t="s">
        <v>848</v>
      </c>
      <c r="F374" s="2" t="s">
        <v>849</v>
      </c>
      <c r="G374" s="139">
        <v>36</v>
      </c>
      <c r="H374" s="139">
        <v>-34</v>
      </c>
      <c r="I374" s="83" t="s">
        <v>850</v>
      </c>
      <c r="J374">
        <v>2008</v>
      </c>
      <c r="K374" s="2" t="s">
        <v>3367</v>
      </c>
      <c r="L374" s="126" t="s">
        <v>3368</v>
      </c>
      <c r="M374" s="126" t="s">
        <v>3369</v>
      </c>
      <c r="N374" s="126" t="s">
        <v>3370</v>
      </c>
      <c r="O374" s="126" t="s">
        <v>3371</v>
      </c>
      <c r="P374" s="44" t="s">
        <v>2476</v>
      </c>
      <c r="Q374" s="239">
        <f t="shared" si="35"/>
        <v>0.49791666666715173</v>
      </c>
      <c r="R374" s="239">
        <f t="shared" si="34"/>
        <v>0.85624999999708962</v>
      </c>
      <c r="S374" s="21">
        <f t="shared" si="33"/>
        <v>2.9875000000029104</v>
      </c>
      <c r="T374" s="21"/>
      <c r="U374" s="6">
        <v>3639</v>
      </c>
      <c r="V374" s="21"/>
      <c r="W374" s="240"/>
      <c r="X374" s="21"/>
      <c r="Y374" s="169" t="s">
        <v>3372</v>
      </c>
      <c r="Z374" s="47"/>
    </row>
    <row r="375" spans="1:26">
      <c r="A375" s="2" t="s">
        <v>845</v>
      </c>
      <c r="B375" s="81" t="s">
        <v>683</v>
      </c>
      <c r="C375" s="59" t="s">
        <v>846</v>
      </c>
      <c r="D375" s="2" t="s">
        <v>847</v>
      </c>
      <c r="E375" s="2" t="s">
        <v>848</v>
      </c>
      <c r="F375" s="2" t="s">
        <v>849</v>
      </c>
      <c r="G375" s="139">
        <v>36</v>
      </c>
      <c r="H375" s="139">
        <v>-34</v>
      </c>
      <c r="I375" s="83" t="s">
        <v>850</v>
      </c>
      <c r="J375">
        <v>2008</v>
      </c>
      <c r="K375" s="2" t="s">
        <v>3361</v>
      </c>
      <c r="L375" s="126" t="s">
        <v>3362</v>
      </c>
      <c r="M375" s="126" t="s">
        <v>3363</v>
      </c>
      <c r="N375" s="126" t="s">
        <v>3364</v>
      </c>
      <c r="O375" s="126" t="s">
        <v>3365</v>
      </c>
      <c r="P375" s="44" t="s">
        <v>2476</v>
      </c>
      <c r="Q375" s="239">
        <f t="shared" si="35"/>
        <v>6.9444444452528842E-3</v>
      </c>
      <c r="R375" s="239">
        <f t="shared" si="34"/>
        <v>1.6847222222277196</v>
      </c>
      <c r="S375" s="21">
        <f t="shared" si="33"/>
        <v>4.1666666671517305E-2</v>
      </c>
      <c r="T375" s="145"/>
      <c r="U375" s="6">
        <v>3639</v>
      </c>
      <c r="V375" s="19">
        <f>SUM(Q363:Q375)</f>
        <v>8.5062499999985448</v>
      </c>
      <c r="W375" s="240">
        <f>(N375-M363)/24</f>
        <v>0.78440393518515827</v>
      </c>
      <c r="X375" s="21">
        <f>V375/W375</f>
        <v>10.844221476261012</v>
      </c>
      <c r="Y375" s="169" t="s">
        <v>3366</v>
      </c>
      <c r="Z375" s="47"/>
    </row>
    <row r="376" spans="1:26">
      <c r="A376" s="2" t="s">
        <v>852</v>
      </c>
      <c r="B376" s="2" t="s">
        <v>466</v>
      </c>
      <c r="C376" s="2" t="s">
        <v>853</v>
      </c>
      <c r="D376" s="2" t="s">
        <v>818</v>
      </c>
      <c r="E376" s="2" t="s">
        <v>249</v>
      </c>
      <c r="F376" s="2" t="s">
        <v>766</v>
      </c>
      <c r="G376" s="139">
        <v>18.920000000000002</v>
      </c>
      <c r="H376" s="139">
        <v>-155.27000000000001</v>
      </c>
      <c r="I376" s="96">
        <f>INT(((180 + H376) / 6) + 1)</f>
        <v>5</v>
      </c>
      <c r="J376">
        <v>2008</v>
      </c>
      <c r="K376" s="2" t="s">
        <v>3356</v>
      </c>
      <c r="L376" s="126" t="s">
        <v>3357</v>
      </c>
      <c r="M376" s="126" t="s">
        <v>3358</v>
      </c>
      <c r="N376" s="126" t="s">
        <v>3359</v>
      </c>
      <c r="O376" s="126" t="s">
        <v>3360</v>
      </c>
      <c r="P376" s="44" t="s">
        <v>3314</v>
      </c>
      <c r="Q376" s="239">
        <f t="shared" si="35"/>
        <v>2.1152777777751908</v>
      </c>
      <c r="R376" s="239">
        <f t="shared" si="34"/>
        <v>2.6006944444452529</v>
      </c>
      <c r="S376" s="21">
        <f t="shared" si="33"/>
        <v>12.691666666651145</v>
      </c>
      <c r="T376" s="21"/>
      <c r="U376" s="6">
        <v>1321</v>
      </c>
      <c r="V376" s="21"/>
      <c r="W376" s="240"/>
      <c r="X376" s="21"/>
      <c r="Z376" s="47"/>
    </row>
    <row r="377" spans="1:26">
      <c r="A377" s="2" t="s">
        <v>852</v>
      </c>
      <c r="B377" s="2" t="s">
        <v>466</v>
      </c>
      <c r="C377" s="2" t="s">
        <v>853</v>
      </c>
      <c r="D377" s="2" t="s">
        <v>818</v>
      </c>
      <c r="E377" s="2" t="s">
        <v>249</v>
      </c>
      <c r="F377" s="2" t="s">
        <v>766</v>
      </c>
      <c r="G377" s="139">
        <v>18.920000000000002</v>
      </c>
      <c r="H377" s="139">
        <v>-155.27000000000001</v>
      </c>
      <c r="I377" s="96">
        <f t="shared" ref="I377:I386" si="36">INT(((180 + H377) / 6) + 1)</f>
        <v>5</v>
      </c>
      <c r="J377">
        <v>2008</v>
      </c>
      <c r="K377" s="2" t="s">
        <v>3351</v>
      </c>
      <c r="L377" s="126" t="s">
        <v>3352</v>
      </c>
      <c r="M377" s="126" t="s">
        <v>3353</v>
      </c>
      <c r="N377" s="126" t="s">
        <v>3354</v>
      </c>
      <c r="O377" s="126" t="s">
        <v>3355</v>
      </c>
      <c r="P377" s="44" t="s">
        <v>3302</v>
      </c>
      <c r="Q377" s="239">
        <f t="shared" si="35"/>
        <v>0.92152777777664596</v>
      </c>
      <c r="R377" s="239">
        <f t="shared" si="34"/>
        <v>1.148611111108039</v>
      </c>
      <c r="S377" s="21">
        <f t="shared" si="33"/>
        <v>5.5291666666598758</v>
      </c>
      <c r="T377" s="97"/>
      <c r="U377" s="6">
        <v>4988</v>
      </c>
      <c r="V377" s="97"/>
      <c r="W377" s="241"/>
      <c r="X377" s="97"/>
      <c r="Z377" s="47"/>
    </row>
    <row r="378" spans="1:26">
      <c r="A378" s="2" t="s">
        <v>852</v>
      </c>
      <c r="B378" s="2" t="s">
        <v>466</v>
      </c>
      <c r="C378" s="2" t="s">
        <v>853</v>
      </c>
      <c r="D378" s="2" t="s">
        <v>818</v>
      </c>
      <c r="E378" s="2" t="s">
        <v>249</v>
      </c>
      <c r="F378" s="2" t="s">
        <v>766</v>
      </c>
      <c r="G378" s="139">
        <v>18.920000000000002</v>
      </c>
      <c r="H378" s="139">
        <v>-155.27000000000001</v>
      </c>
      <c r="I378" s="96">
        <f t="shared" si="36"/>
        <v>5</v>
      </c>
      <c r="J378">
        <v>2008</v>
      </c>
      <c r="K378" s="2" t="s">
        <v>3345</v>
      </c>
      <c r="L378" s="126" t="s">
        <v>3346</v>
      </c>
      <c r="M378" s="126" t="s">
        <v>3347</v>
      </c>
      <c r="N378" s="126" t="s">
        <v>3348</v>
      </c>
      <c r="O378" s="126" t="s">
        <v>3349</v>
      </c>
      <c r="P378" s="44" t="s">
        <v>3302</v>
      </c>
      <c r="Q378" s="239">
        <f t="shared" si="35"/>
        <v>1.2944444444437977</v>
      </c>
      <c r="R378" s="239">
        <f t="shared" si="34"/>
        <v>1.5013888888861402</v>
      </c>
      <c r="S378" s="21">
        <f t="shared" si="33"/>
        <v>7.7666666666627862</v>
      </c>
      <c r="T378" s="97"/>
      <c r="U378" s="6">
        <v>4986</v>
      </c>
      <c r="V378" s="97"/>
      <c r="W378" s="241"/>
      <c r="X378" s="97"/>
      <c r="Y378" s="169" t="s">
        <v>3350</v>
      </c>
      <c r="Z378" s="47"/>
    </row>
    <row r="379" spans="1:26">
      <c r="A379" s="2" t="s">
        <v>852</v>
      </c>
      <c r="B379" s="2" t="s">
        <v>466</v>
      </c>
      <c r="C379" s="2" t="s">
        <v>853</v>
      </c>
      <c r="D379" s="2" t="s">
        <v>818</v>
      </c>
      <c r="E379" s="2" t="s">
        <v>249</v>
      </c>
      <c r="F379" s="2" t="s">
        <v>766</v>
      </c>
      <c r="G379" s="139">
        <v>18.920000000000002</v>
      </c>
      <c r="H379" s="139">
        <v>-155.27000000000001</v>
      </c>
      <c r="I379" s="96">
        <f t="shared" si="36"/>
        <v>5</v>
      </c>
      <c r="J379">
        <v>2008</v>
      </c>
      <c r="K379" s="2" t="s">
        <v>3339</v>
      </c>
      <c r="L379" s="126" t="s">
        <v>3340</v>
      </c>
      <c r="M379" s="126" t="s">
        <v>3341</v>
      </c>
      <c r="N379" s="126" t="s">
        <v>3342</v>
      </c>
      <c r="O379" s="126" t="s">
        <v>3343</v>
      </c>
      <c r="P379" s="44" t="s">
        <v>3344</v>
      </c>
      <c r="Q379" s="239">
        <f t="shared" si="35"/>
        <v>1.2777777777737356</v>
      </c>
      <c r="R379" s="239">
        <f t="shared" si="34"/>
        <v>1.3854166666715173</v>
      </c>
      <c r="S379" s="21">
        <f t="shared" si="33"/>
        <v>7.6666666666424135</v>
      </c>
      <c r="T379" s="97"/>
      <c r="U379" s="6">
        <v>2099</v>
      </c>
      <c r="V379" s="97"/>
      <c r="W379" s="241"/>
      <c r="X379" s="97"/>
      <c r="Z379" s="47"/>
    </row>
    <row r="380" spans="1:26">
      <c r="A380" s="2" t="s">
        <v>852</v>
      </c>
      <c r="B380" s="2" t="s">
        <v>466</v>
      </c>
      <c r="C380" s="2" t="s">
        <v>853</v>
      </c>
      <c r="D380" s="2" t="s">
        <v>818</v>
      </c>
      <c r="E380" s="2" t="s">
        <v>249</v>
      </c>
      <c r="F380" s="2" t="s">
        <v>766</v>
      </c>
      <c r="G380" s="139">
        <v>18.920000000000002</v>
      </c>
      <c r="H380" s="139">
        <v>-155.27000000000001</v>
      </c>
      <c r="I380" s="96">
        <f t="shared" si="36"/>
        <v>5</v>
      </c>
      <c r="J380">
        <v>2008</v>
      </c>
      <c r="K380" s="2" t="s">
        <v>3333</v>
      </c>
      <c r="L380" s="126" t="s">
        <v>3334</v>
      </c>
      <c r="M380" s="126" t="s">
        <v>3335</v>
      </c>
      <c r="N380" s="126" t="s">
        <v>3336</v>
      </c>
      <c r="O380" s="126" t="s">
        <v>3337</v>
      </c>
      <c r="P380" s="44" t="s">
        <v>3338</v>
      </c>
      <c r="Q380" s="239">
        <f t="shared" si="35"/>
        <v>0.69305555555183673</v>
      </c>
      <c r="R380" s="239">
        <f t="shared" si="34"/>
        <v>0.80694444444088731</v>
      </c>
      <c r="S380" s="21">
        <f t="shared" si="33"/>
        <v>4.1583333333110204</v>
      </c>
      <c r="T380" s="97"/>
      <c r="U380" s="6">
        <v>1760</v>
      </c>
      <c r="V380" s="97"/>
      <c r="W380" s="241"/>
      <c r="X380" s="97"/>
      <c r="Z380" s="47"/>
    </row>
    <row r="381" spans="1:26">
      <c r="A381" s="2" t="s">
        <v>852</v>
      </c>
      <c r="B381" s="2" t="s">
        <v>466</v>
      </c>
      <c r="C381" s="2" t="s">
        <v>853</v>
      </c>
      <c r="D381" s="2" t="s">
        <v>818</v>
      </c>
      <c r="E381" s="2" t="s">
        <v>249</v>
      </c>
      <c r="F381" s="2" t="s">
        <v>766</v>
      </c>
      <c r="G381" s="139">
        <v>18.920000000000002</v>
      </c>
      <c r="H381" s="139">
        <v>-155.27000000000001</v>
      </c>
      <c r="I381" s="96">
        <f t="shared" si="36"/>
        <v>5</v>
      </c>
      <c r="J381">
        <v>2008</v>
      </c>
      <c r="K381" s="2" t="s">
        <v>3327</v>
      </c>
      <c r="L381" s="126" t="s">
        <v>3328</v>
      </c>
      <c r="M381" s="126" t="s">
        <v>3329</v>
      </c>
      <c r="N381" s="126" t="s">
        <v>3330</v>
      </c>
      <c r="O381" s="126" t="s">
        <v>3331</v>
      </c>
      <c r="P381" s="44" t="s">
        <v>3314</v>
      </c>
      <c r="Q381" s="239">
        <f t="shared" si="35"/>
        <v>0.18888888889341615</v>
      </c>
      <c r="R381" s="239">
        <f t="shared" si="34"/>
        <v>0.257638888884685</v>
      </c>
      <c r="S381" s="21">
        <f t="shared" si="33"/>
        <v>1.1333333333604969</v>
      </c>
      <c r="T381" s="97"/>
      <c r="U381" s="6">
        <v>1292</v>
      </c>
      <c r="V381" s="97"/>
      <c r="W381" s="241"/>
      <c r="X381" s="97"/>
      <c r="Y381" s="169" t="s">
        <v>3332</v>
      </c>
      <c r="Z381" s="47"/>
    </row>
    <row r="382" spans="1:26">
      <c r="A382" s="2" t="s">
        <v>852</v>
      </c>
      <c r="B382" s="2" t="s">
        <v>466</v>
      </c>
      <c r="C382" s="2" t="s">
        <v>853</v>
      </c>
      <c r="D382" s="2" t="s">
        <v>818</v>
      </c>
      <c r="E382" s="2" t="s">
        <v>249</v>
      </c>
      <c r="F382" s="2" t="s">
        <v>766</v>
      </c>
      <c r="G382" s="139">
        <v>18.920000000000002</v>
      </c>
      <c r="H382" s="139">
        <v>-155.27000000000001</v>
      </c>
      <c r="I382" s="96">
        <f t="shared" si="36"/>
        <v>5</v>
      </c>
      <c r="J382">
        <v>2008</v>
      </c>
      <c r="K382" s="2" t="s">
        <v>3322</v>
      </c>
      <c r="L382" s="126" t="s">
        <v>3323</v>
      </c>
      <c r="M382" s="126" t="s">
        <v>3324</v>
      </c>
      <c r="N382" s="126" t="s">
        <v>3325</v>
      </c>
      <c r="O382" s="126" t="s">
        <v>3326</v>
      </c>
      <c r="P382" s="44" t="s">
        <v>3302</v>
      </c>
      <c r="Q382" s="239">
        <f t="shared" si="35"/>
        <v>0.68472222222044365</v>
      </c>
      <c r="R382" s="239">
        <f t="shared" si="34"/>
        <v>0.74513888888759539</v>
      </c>
      <c r="S382" s="21">
        <f t="shared" si="33"/>
        <v>4.1083333333226619</v>
      </c>
      <c r="T382" s="97"/>
      <c r="U382" s="6">
        <v>1308</v>
      </c>
      <c r="V382" s="97"/>
      <c r="W382" s="241"/>
      <c r="X382" s="97"/>
      <c r="Y382" s="169" t="s">
        <v>3321</v>
      </c>
      <c r="Z382" s="47"/>
    </row>
    <row r="383" spans="1:26">
      <c r="A383" s="2" t="s">
        <v>852</v>
      </c>
      <c r="B383" s="2" t="s">
        <v>466</v>
      </c>
      <c r="C383" s="2" t="s">
        <v>853</v>
      </c>
      <c r="D383" s="2" t="s">
        <v>818</v>
      </c>
      <c r="E383" s="2" t="s">
        <v>249</v>
      </c>
      <c r="F383" s="2" t="s">
        <v>766</v>
      </c>
      <c r="G383" s="139">
        <v>18.920000000000002</v>
      </c>
      <c r="H383" s="139">
        <v>-155.27000000000001</v>
      </c>
      <c r="I383" s="96">
        <f t="shared" si="36"/>
        <v>5</v>
      </c>
      <c r="J383">
        <v>2008</v>
      </c>
      <c r="K383" s="2" t="s">
        <v>3316</v>
      </c>
      <c r="L383" s="126" t="s">
        <v>3317</v>
      </c>
      <c r="M383" s="126" t="s">
        <v>3318</v>
      </c>
      <c r="N383" s="126" t="s">
        <v>3319</v>
      </c>
      <c r="O383" s="126" t="s">
        <v>3320</v>
      </c>
      <c r="P383" s="44" t="s">
        <v>3302</v>
      </c>
      <c r="Q383" s="239">
        <f t="shared" si="35"/>
        <v>0.80694444444088731</v>
      </c>
      <c r="R383" s="239">
        <f t="shared" si="34"/>
        <v>1.0347222222262644</v>
      </c>
      <c r="S383" s="21">
        <f t="shared" si="33"/>
        <v>4.8416666666453239</v>
      </c>
      <c r="T383" s="97"/>
      <c r="U383" s="6">
        <v>4987</v>
      </c>
      <c r="V383" s="97"/>
      <c r="W383" s="241"/>
      <c r="X383" s="97"/>
      <c r="Y383" s="169" t="s">
        <v>3321</v>
      </c>
      <c r="Z383" s="47"/>
    </row>
    <row r="384" spans="1:26">
      <c r="A384" s="2" t="s">
        <v>852</v>
      </c>
      <c r="B384" s="2" t="s">
        <v>466</v>
      </c>
      <c r="C384" s="2" t="s">
        <v>853</v>
      </c>
      <c r="D384" s="2" t="s">
        <v>818</v>
      </c>
      <c r="E384" s="2" t="s">
        <v>249</v>
      </c>
      <c r="F384" s="2" t="s">
        <v>766</v>
      </c>
      <c r="G384" s="139">
        <v>18.920000000000002</v>
      </c>
      <c r="H384" s="139">
        <v>-155.27000000000001</v>
      </c>
      <c r="I384" s="96">
        <f t="shared" si="36"/>
        <v>5</v>
      </c>
      <c r="J384">
        <v>2008</v>
      </c>
      <c r="K384" s="2" t="s">
        <v>3309</v>
      </c>
      <c r="L384" s="126" t="s">
        <v>3310</v>
      </c>
      <c r="M384" s="126" t="s">
        <v>3311</v>
      </c>
      <c r="N384" s="126" t="s">
        <v>3312</v>
      </c>
      <c r="O384" s="126" t="s">
        <v>3313</v>
      </c>
      <c r="P384" s="44" t="s">
        <v>3314</v>
      </c>
      <c r="Q384" s="239">
        <f t="shared" si="35"/>
        <v>0.76041666666424135</v>
      </c>
      <c r="R384" s="239">
        <f t="shared" si="34"/>
        <v>0.82708333333721384</v>
      </c>
      <c r="S384" s="21">
        <f t="shared" si="33"/>
        <v>4.5624999999854481</v>
      </c>
      <c r="T384" s="97"/>
      <c r="U384" s="6">
        <v>1306</v>
      </c>
      <c r="V384" s="97"/>
      <c r="W384" s="241"/>
      <c r="X384" s="97"/>
      <c r="Y384" s="169" t="s">
        <v>3315</v>
      </c>
      <c r="Z384" s="47"/>
    </row>
    <row r="385" spans="1:26">
      <c r="A385" s="2" t="s">
        <v>852</v>
      </c>
      <c r="B385" s="2" t="s">
        <v>466</v>
      </c>
      <c r="C385" s="2" t="s">
        <v>853</v>
      </c>
      <c r="D385" s="2" t="s">
        <v>818</v>
      </c>
      <c r="E385" s="2" t="s">
        <v>249</v>
      </c>
      <c r="F385" s="2" t="s">
        <v>766</v>
      </c>
      <c r="G385" s="139">
        <v>18.920000000000002</v>
      </c>
      <c r="H385" s="139">
        <v>-155.27000000000001</v>
      </c>
      <c r="I385" s="96">
        <f t="shared" si="36"/>
        <v>5</v>
      </c>
      <c r="J385">
        <v>2008</v>
      </c>
      <c r="K385" s="2" t="s">
        <v>3303</v>
      </c>
      <c r="L385" s="126" t="s">
        <v>3304</v>
      </c>
      <c r="M385" s="126" t="s">
        <v>3305</v>
      </c>
      <c r="N385" s="126" t="s">
        <v>3306</v>
      </c>
      <c r="O385" s="126" t="s">
        <v>3307</v>
      </c>
      <c r="P385" s="44" t="s">
        <v>3308</v>
      </c>
      <c r="Q385" s="239">
        <f t="shared" si="35"/>
        <v>1.1840277777737356</v>
      </c>
      <c r="R385" s="239">
        <f t="shared" si="34"/>
        <v>1.3243055555503815</v>
      </c>
      <c r="S385" s="21">
        <f t="shared" si="33"/>
        <v>7.1041666666424135</v>
      </c>
      <c r="T385" s="97"/>
      <c r="U385" s="6">
        <v>4019</v>
      </c>
      <c r="V385" s="97"/>
      <c r="W385" s="241"/>
      <c r="X385" s="97"/>
      <c r="Z385" s="47"/>
    </row>
    <row r="386" spans="1:26">
      <c r="A386" s="2" t="s">
        <v>852</v>
      </c>
      <c r="B386" s="2" t="s">
        <v>466</v>
      </c>
      <c r="C386" s="2" t="s">
        <v>853</v>
      </c>
      <c r="D386" s="2" t="s">
        <v>818</v>
      </c>
      <c r="E386" s="2" t="s">
        <v>249</v>
      </c>
      <c r="F386" s="2" t="s">
        <v>766</v>
      </c>
      <c r="G386" s="139">
        <v>18.920000000000002</v>
      </c>
      <c r="H386" s="139">
        <v>-155.27000000000001</v>
      </c>
      <c r="I386" s="96">
        <f t="shared" si="36"/>
        <v>5</v>
      </c>
      <c r="J386">
        <v>2008</v>
      </c>
      <c r="K386" s="2" t="s">
        <v>3297</v>
      </c>
      <c r="L386" s="126" t="s">
        <v>3298</v>
      </c>
      <c r="M386" s="126" t="s">
        <v>3299</v>
      </c>
      <c r="N386" s="126" t="s">
        <v>3300</v>
      </c>
      <c r="O386" s="126" t="s">
        <v>3301</v>
      </c>
      <c r="P386" s="44" t="s">
        <v>3302</v>
      </c>
      <c r="Q386" s="239">
        <f t="shared" si="35"/>
        <v>4.0277777778101154E-2</v>
      </c>
      <c r="R386" s="239">
        <f t="shared" si="34"/>
        <v>0.21805555556056788</v>
      </c>
      <c r="S386" s="21">
        <f t="shared" si="33"/>
        <v>0.24166666666860692</v>
      </c>
      <c r="T386" s="97"/>
      <c r="U386" s="6">
        <v>4858</v>
      </c>
      <c r="V386" s="19">
        <f>SUM(Q376:Q386)</f>
        <v>9.9673611110920319</v>
      </c>
      <c r="W386" s="240">
        <f>(N386-M376)/24</f>
        <v>0.68049768518509757</v>
      </c>
      <c r="X386" s="21">
        <f>V386/W386</f>
        <v>14.647163874452971</v>
      </c>
      <c r="Z386" s="47"/>
    </row>
    <row r="387" spans="1:26">
      <c r="A387" s="2" t="s">
        <v>854</v>
      </c>
      <c r="B387" s="2" t="s">
        <v>466</v>
      </c>
      <c r="C387" s="2" t="s">
        <v>855</v>
      </c>
      <c r="D387" s="2" t="s">
        <v>856</v>
      </c>
      <c r="E387" s="2" t="s">
        <v>249</v>
      </c>
      <c r="F387" s="2" t="s">
        <v>857</v>
      </c>
      <c r="G387" s="140">
        <v>22.75</v>
      </c>
      <c r="H387" s="139">
        <v>-158</v>
      </c>
      <c r="I387" s="13">
        <v>4</v>
      </c>
      <c r="J387">
        <v>2008</v>
      </c>
      <c r="K387" s="2" t="s">
        <v>3291</v>
      </c>
      <c r="L387" s="126" t="s">
        <v>3292</v>
      </c>
      <c r="M387" s="126" t="s">
        <v>3293</v>
      </c>
      <c r="N387" s="126" t="s">
        <v>3294</v>
      </c>
      <c r="O387" s="126" t="s">
        <v>3295</v>
      </c>
      <c r="P387" s="44" t="s">
        <v>3277</v>
      </c>
      <c r="Q387" s="239">
        <f t="shared" si="35"/>
        <v>0.60694444444379769</v>
      </c>
      <c r="R387" s="239">
        <f t="shared" si="34"/>
        <v>0.83333333332848269</v>
      </c>
      <c r="S387" s="21">
        <f t="shared" si="33"/>
        <v>3.6416666666627862</v>
      </c>
      <c r="T387" s="21"/>
      <c r="U387" s="6">
        <v>4634.0200000000004</v>
      </c>
      <c r="V387" s="6"/>
      <c r="W387" s="240"/>
      <c r="X387" s="6"/>
      <c r="Y387" s="169" t="s">
        <v>3296</v>
      </c>
      <c r="Z387" s="47"/>
    </row>
    <row r="388" spans="1:26">
      <c r="A388" s="2" t="s">
        <v>854</v>
      </c>
      <c r="B388" s="2" t="s">
        <v>466</v>
      </c>
      <c r="C388" s="2" t="s">
        <v>855</v>
      </c>
      <c r="D388" s="2" t="s">
        <v>856</v>
      </c>
      <c r="E388" s="2" t="s">
        <v>249</v>
      </c>
      <c r="F388" s="2" t="s">
        <v>857</v>
      </c>
      <c r="G388" s="140">
        <v>22.75</v>
      </c>
      <c r="H388" s="139">
        <v>-158</v>
      </c>
      <c r="I388" s="13">
        <v>4</v>
      </c>
      <c r="J388">
        <v>2008</v>
      </c>
      <c r="K388" s="2" t="s">
        <v>3285</v>
      </c>
      <c r="L388" s="126" t="s">
        <v>3286</v>
      </c>
      <c r="M388" s="126" t="s">
        <v>3287</v>
      </c>
      <c r="N388" s="126" t="s">
        <v>3288</v>
      </c>
      <c r="O388" s="126" t="s">
        <v>3289</v>
      </c>
      <c r="P388" s="44" t="s">
        <v>3277</v>
      </c>
      <c r="Q388" s="239">
        <f t="shared" si="35"/>
        <v>0.34097222222044365</v>
      </c>
      <c r="R388" s="239">
        <f t="shared" si="34"/>
        <v>0.57986111110949423</v>
      </c>
      <c r="S388" s="21">
        <f t="shared" si="33"/>
        <v>2.0458333333226619</v>
      </c>
      <c r="T388" s="21"/>
      <c r="U388" s="6">
        <v>4707.5</v>
      </c>
      <c r="V388" s="21"/>
      <c r="W388" s="240"/>
      <c r="X388" s="21"/>
      <c r="Y388" s="169" t="s">
        <v>3290</v>
      </c>
      <c r="Z388" s="47"/>
    </row>
    <row r="389" spans="1:26">
      <c r="A389" s="2" t="s">
        <v>854</v>
      </c>
      <c r="B389" s="2" t="s">
        <v>466</v>
      </c>
      <c r="C389" s="2" t="s">
        <v>855</v>
      </c>
      <c r="D389" s="2" t="s">
        <v>856</v>
      </c>
      <c r="E389" s="2" t="s">
        <v>249</v>
      </c>
      <c r="F389" s="2" t="s">
        <v>857</v>
      </c>
      <c r="G389" s="140">
        <v>22.75</v>
      </c>
      <c r="H389" s="139">
        <v>-158</v>
      </c>
      <c r="I389" s="13">
        <v>4</v>
      </c>
      <c r="J389">
        <v>2008</v>
      </c>
      <c r="K389" s="2" t="s">
        <v>3279</v>
      </c>
      <c r="L389" s="126" t="s">
        <v>3280</v>
      </c>
      <c r="M389" s="126" t="s">
        <v>3281</v>
      </c>
      <c r="N389" s="126" t="s">
        <v>3282</v>
      </c>
      <c r="O389" s="126" t="s">
        <v>3283</v>
      </c>
      <c r="P389" s="44" t="s">
        <v>3277</v>
      </c>
      <c r="Q389" s="239">
        <f t="shared" si="35"/>
        <v>0.20902777777519077</v>
      </c>
      <c r="R389" s="239">
        <f t="shared" si="34"/>
        <v>0.39097222222335404</v>
      </c>
      <c r="S389" s="21">
        <f t="shared" si="33"/>
        <v>1.2541666666511446</v>
      </c>
      <c r="T389" s="21"/>
      <c r="U389" s="6">
        <v>4656.5200000000004</v>
      </c>
      <c r="V389" s="21"/>
      <c r="W389" s="240"/>
      <c r="X389" s="21"/>
      <c r="Y389" s="169" t="s">
        <v>3284</v>
      </c>
      <c r="Z389" s="47"/>
    </row>
    <row r="390" spans="1:26">
      <c r="A390" s="2" t="s">
        <v>854</v>
      </c>
      <c r="B390" s="2" t="s">
        <v>466</v>
      </c>
      <c r="C390" s="2" t="s">
        <v>855</v>
      </c>
      <c r="D390" s="2" t="s">
        <v>856</v>
      </c>
      <c r="E390" s="2" t="s">
        <v>249</v>
      </c>
      <c r="F390" s="2" t="s">
        <v>857</v>
      </c>
      <c r="G390" s="140">
        <v>22.75</v>
      </c>
      <c r="H390" s="139">
        <v>-158</v>
      </c>
      <c r="I390" s="13">
        <v>4</v>
      </c>
      <c r="J390">
        <v>2008</v>
      </c>
      <c r="K390" s="2" t="s">
        <v>3272</v>
      </c>
      <c r="L390" s="126" t="s">
        <v>3273</v>
      </c>
      <c r="M390" s="126" t="s">
        <v>3274</v>
      </c>
      <c r="N390" s="126" t="s">
        <v>3275</v>
      </c>
      <c r="O390" s="126" t="s">
        <v>3276</v>
      </c>
      <c r="P390" s="44" t="s">
        <v>3277</v>
      </c>
      <c r="Q390" s="239">
        <f t="shared" si="35"/>
        <v>0.13541666667151731</v>
      </c>
      <c r="R390" s="239">
        <f t="shared" si="34"/>
        <v>0.32847222222335404</v>
      </c>
      <c r="S390" s="21">
        <f t="shared" si="33"/>
        <v>0.81250000002910383</v>
      </c>
      <c r="T390" s="21"/>
      <c r="U390" s="6">
        <v>4705.12</v>
      </c>
      <c r="V390" s="21"/>
      <c r="W390" s="240"/>
      <c r="X390" s="21"/>
      <c r="Y390" s="169" t="s">
        <v>3278</v>
      </c>
      <c r="Z390" s="47"/>
    </row>
    <row r="391" spans="1:26">
      <c r="A391" s="2" t="s">
        <v>854</v>
      </c>
      <c r="B391" s="2" t="s">
        <v>466</v>
      </c>
      <c r="C391" s="2" t="s">
        <v>855</v>
      </c>
      <c r="D391" s="2" t="s">
        <v>856</v>
      </c>
      <c r="E391" s="2" t="s">
        <v>249</v>
      </c>
      <c r="F391" s="2" t="s">
        <v>857</v>
      </c>
      <c r="G391" s="140">
        <v>22.75</v>
      </c>
      <c r="H391" s="139">
        <v>-158</v>
      </c>
      <c r="I391" s="13">
        <v>4</v>
      </c>
      <c r="J391">
        <v>2008</v>
      </c>
      <c r="K391" s="2" t="s">
        <v>3266</v>
      </c>
      <c r="L391" s="126" t="s">
        <v>3267</v>
      </c>
      <c r="M391" s="126" t="s">
        <v>3268</v>
      </c>
      <c r="N391" s="126" t="s">
        <v>3269</v>
      </c>
      <c r="O391" s="126" t="s">
        <v>3270</v>
      </c>
      <c r="P391" s="44" t="s">
        <v>2715</v>
      </c>
      <c r="Q391" s="239">
        <f t="shared" si="35"/>
        <v>0.38888888889050577</v>
      </c>
      <c r="R391" s="239">
        <f t="shared" si="34"/>
        <v>0.49236111110803904</v>
      </c>
      <c r="S391" s="21">
        <f t="shared" si="33"/>
        <v>2.3333333333430346</v>
      </c>
      <c r="T391" s="21"/>
      <c r="U391" s="6">
        <v>2273.0300000000002</v>
      </c>
      <c r="V391" s="21"/>
      <c r="W391" s="240"/>
      <c r="X391" s="21"/>
      <c r="Y391" s="169" t="s">
        <v>3271</v>
      </c>
      <c r="Z391" s="47"/>
    </row>
    <row r="392" spans="1:26">
      <c r="A392" s="2" t="s">
        <v>854</v>
      </c>
      <c r="B392" s="2" t="s">
        <v>466</v>
      </c>
      <c r="C392" s="2" t="s">
        <v>855</v>
      </c>
      <c r="D392" s="2" t="s">
        <v>856</v>
      </c>
      <c r="E392" s="2" t="s">
        <v>249</v>
      </c>
      <c r="F392" s="2" t="s">
        <v>857</v>
      </c>
      <c r="G392" s="140">
        <v>22.75</v>
      </c>
      <c r="H392" s="139">
        <v>-158</v>
      </c>
      <c r="I392" s="13">
        <v>4</v>
      </c>
      <c r="J392">
        <v>2008</v>
      </c>
      <c r="K392" s="2" t="s">
        <v>3260</v>
      </c>
      <c r="L392" s="126" t="s">
        <v>3261</v>
      </c>
      <c r="M392" s="126" t="s">
        <v>3262</v>
      </c>
      <c r="N392" s="126" t="s">
        <v>3263</v>
      </c>
      <c r="O392" s="126" t="s">
        <v>3264</v>
      </c>
      <c r="P392" s="44" t="s">
        <v>2715</v>
      </c>
      <c r="Q392" s="239">
        <f t="shared" si="35"/>
        <v>0.37916666666569654</v>
      </c>
      <c r="R392" s="239">
        <f t="shared" si="34"/>
        <v>0.49652777778101154</v>
      </c>
      <c r="S392" s="21">
        <f t="shared" si="33"/>
        <v>2.2749999999941792</v>
      </c>
      <c r="T392" s="21"/>
      <c r="U392" s="6">
        <v>2233.9899999999998</v>
      </c>
      <c r="V392" s="19">
        <f>SUM(Q387:Q392)</f>
        <v>2.0604166666671517</v>
      </c>
      <c r="W392" s="240">
        <f>(N392-M387)/24</f>
        <v>0.34337384259257914</v>
      </c>
      <c r="X392" s="21">
        <f>V392/W392</f>
        <v>6.0005056037768227</v>
      </c>
      <c r="Y392" s="169" t="s">
        <v>3265</v>
      </c>
      <c r="Z392" s="47"/>
    </row>
    <row r="393" spans="1:26">
      <c r="A393" s="2" t="s">
        <v>859</v>
      </c>
      <c r="B393" s="2" t="s">
        <v>466</v>
      </c>
      <c r="C393" s="2" t="s">
        <v>860</v>
      </c>
      <c r="D393" s="2" t="s">
        <v>861</v>
      </c>
      <c r="E393" s="2" t="s">
        <v>862</v>
      </c>
      <c r="F393" s="2" t="s">
        <v>863</v>
      </c>
      <c r="G393" s="140">
        <v>45.5</v>
      </c>
      <c r="H393" s="139">
        <v>147.5</v>
      </c>
      <c r="I393" s="96">
        <f>INT(((180 + H393) / 6) + 1)</f>
        <v>55</v>
      </c>
      <c r="J393" s="2">
        <v>2008</v>
      </c>
      <c r="K393" s="38" t="s">
        <v>3257</v>
      </c>
      <c r="L393" s="147">
        <v>39798.326388888891</v>
      </c>
      <c r="M393" s="147">
        <v>39798.375694444447</v>
      </c>
      <c r="N393" s="147">
        <v>39798.840277777781</v>
      </c>
      <c r="O393" s="147">
        <v>39798.886805555558</v>
      </c>
      <c r="P393" s="38" t="s">
        <v>3258</v>
      </c>
      <c r="Q393" s="239">
        <f t="shared" si="35"/>
        <v>0.46458333333430346</v>
      </c>
      <c r="R393" s="239">
        <f t="shared" si="34"/>
        <v>0.56041666666715173</v>
      </c>
      <c r="S393" s="21">
        <f t="shared" si="33"/>
        <v>2.7875000000058208</v>
      </c>
      <c r="T393" s="21"/>
      <c r="U393" s="50">
        <v>1306</v>
      </c>
      <c r="V393" s="21"/>
      <c r="W393" s="240"/>
      <c r="X393" s="21"/>
      <c r="Y393" s="169" t="s">
        <v>3259</v>
      </c>
      <c r="Z393" s="47"/>
    </row>
    <row r="394" spans="1:26">
      <c r="A394" s="2" t="s">
        <v>859</v>
      </c>
      <c r="B394" s="2" t="s">
        <v>466</v>
      </c>
      <c r="C394" s="2" t="s">
        <v>860</v>
      </c>
      <c r="D394" s="2" t="s">
        <v>861</v>
      </c>
      <c r="E394" s="2" t="s">
        <v>862</v>
      </c>
      <c r="F394" s="2" t="s">
        <v>863</v>
      </c>
      <c r="G394" s="140">
        <v>45.5</v>
      </c>
      <c r="H394" s="139">
        <v>147.5</v>
      </c>
      <c r="I394" s="96">
        <f t="shared" ref="I394:I423" si="37">INT(((180 + H394) / 6) + 1)</f>
        <v>55</v>
      </c>
      <c r="J394" s="2">
        <v>2008</v>
      </c>
      <c r="K394" s="38" t="s">
        <v>3254</v>
      </c>
      <c r="L394" s="147">
        <v>39799.215277777781</v>
      </c>
      <c r="M394" s="147">
        <v>39799.272222222222</v>
      </c>
      <c r="N394" s="147">
        <v>39799.841666666667</v>
      </c>
      <c r="O394" s="147">
        <v>39799.884722222225</v>
      </c>
      <c r="P394" s="38" t="s">
        <v>3255</v>
      </c>
      <c r="Q394" s="239">
        <f t="shared" si="35"/>
        <v>0.56944444444525288</v>
      </c>
      <c r="R394" s="239">
        <f t="shared" si="34"/>
        <v>0.66944444444379769</v>
      </c>
      <c r="S394" s="21">
        <f t="shared" si="33"/>
        <v>3.4166666666715173</v>
      </c>
      <c r="T394" s="21"/>
      <c r="U394" s="50">
        <v>1295</v>
      </c>
      <c r="V394" s="21"/>
      <c r="W394" s="240"/>
      <c r="X394" s="21"/>
      <c r="Y394" s="169" t="s">
        <v>3256</v>
      </c>
      <c r="Z394" s="47"/>
    </row>
    <row r="395" spans="1:26">
      <c r="A395" s="2" t="s">
        <v>859</v>
      </c>
      <c r="B395" s="2" t="s">
        <v>466</v>
      </c>
      <c r="C395" s="2" t="s">
        <v>860</v>
      </c>
      <c r="D395" s="2" t="s">
        <v>861</v>
      </c>
      <c r="E395" s="2" t="s">
        <v>862</v>
      </c>
      <c r="F395" s="2" t="s">
        <v>863</v>
      </c>
      <c r="G395" s="140">
        <v>45.5</v>
      </c>
      <c r="H395" s="139">
        <v>147.5</v>
      </c>
      <c r="I395" s="96">
        <f t="shared" si="37"/>
        <v>55</v>
      </c>
      <c r="J395" s="2">
        <v>2008</v>
      </c>
      <c r="K395" s="38" t="s">
        <v>3251</v>
      </c>
      <c r="L395" s="147">
        <v>39800.291666666664</v>
      </c>
      <c r="M395" s="147">
        <v>39800.334722222222</v>
      </c>
      <c r="N395" s="147">
        <v>39800.856944444444</v>
      </c>
      <c r="O395" s="147">
        <v>39800.887499999997</v>
      </c>
      <c r="P395" s="38" t="s">
        <v>3252</v>
      </c>
      <c r="Q395" s="239">
        <f t="shared" si="35"/>
        <v>0.52222222222189885</v>
      </c>
      <c r="R395" s="239">
        <f t="shared" si="34"/>
        <v>0.59583333333284827</v>
      </c>
      <c r="S395" s="21">
        <f t="shared" si="33"/>
        <v>3.1333333333313931</v>
      </c>
      <c r="T395" s="21"/>
      <c r="U395" s="50">
        <v>878</v>
      </c>
      <c r="V395" s="21"/>
      <c r="W395" s="240"/>
      <c r="X395" s="21"/>
      <c r="Y395" s="169" t="s">
        <v>3253</v>
      </c>
      <c r="Z395" s="47"/>
    </row>
    <row r="396" spans="1:26">
      <c r="A396" s="2" t="s">
        <v>859</v>
      </c>
      <c r="B396" s="2" t="s">
        <v>466</v>
      </c>
      <c r="C396" s="2" t="s">
        <v>860</v>
      </c>
      <c r="D396" s="2" t="s">
        <v>861</v>
      </c>
      <c r="E396" s="2" t="s">
        <v>862</v>
      </c>
      <c r="F396" s="2" t="s">
        <v>863</v>
      </c>
      <c r="G396" s="140">
        <v>45.5</v>
      </c>
      <c r="H396" s="139">
        <v>147.5</v>
      </c>
      <c r="I396" s="96">
        <f t="shared" si="37"/>
        <v>55</v>
      </c>
      <c r="J396" s="2">
        <v>2008</v>
      </c>
      <c r="K396" s="38" t="s">
        <v>3249</v>
      </c>
      <c r="L396" s="147">
        <v>39802.861111111109</v>
      </c>
      <c r="M396" s="147">
        <v>39802.890972222223</v>
      </c>
      <c r="N396" s="147">
        <v>39803.369444444441</v>
      </c>
      <c r="O396" s="147">
        <v>39803.404166666667</v>
      </c>
      <c r="P396" s="38" t="s">
        <v>3250</v>
      </c>
      <c r="Q396" s="239">
        <f t="shared" si="35"/>
        <v>0.47847222221753327</v>
      </c>
      <c r="R396" s="239">
        <f t="shared" si="34"/>
        <v>0.5430555555576575</v>
      </c>
      <c r="S396" s="21">
        <f t="shared" si="33"/>
        <v>2.8708333333051996</v>
      </c>
      <c r="T396" s="21"/>
      <c r="U396" s="50">
        <v>1061</v>
      </c>
      <c r="V396" s="21"/>
      <c r="W396" s="240"/>
      <c r="X396" s="21"/>
      <c r="Z396" s="47"/>
    </row>
    <row r="397" spans="1:26">
      <c r="A397" s="2" t="s">
        <v>859</v>
      </c>
      <c r="B397" s="2" t="s">
        <v>466</v>
      </c>
      <c r="C397" s="2" t="s">
        <v>860</v>
      </c>
      <c r="D397" s="2" t="s">
        <v>861</v>
      </c>
      <c r="E397" s="2" t="s">
        <v>862</v>
      </c>
      <c r="F397" s="2" t="s">
        <v>863</v>
      </c>
      <c r="G397" s="140">
        <v>45.5</v>
      </c>
      <c r="H397" s="139">
        <v>147.5</v>
      </c>
      <c r="I397" s="96">
        <f t="shared" si="37"/>
        <v>55</v>
      </c>
      <c r="J397" s="2">
        <v>2008</v>
      </c>
      <c r="K397" s="38" t="s">
        <v>3246</v>
      </c>
      <c r="L397" s="147">
        <v>39805.052083333336</v>
      </c>
      <c r="M397" s="147">
        <v>39805.082638888889</v>
      </c>
      <c r="N397" s="147">
        <v>39805.890972222223</v>
      </c>
      <c r="O397" s="147">
        <v>39805.9375</v>
      </c>
      <c r="P397" s="38" t="s">
        <v>3247</v>
      </c>
      <c r="Q397" s="239">
        <f t="shared" si="35"/>
        <v>0.80833333333430346</v>
      </c>
      <c r="R397" s="239">
        <f t="shared" si="34"/>
        <v>0.88541666666424135</v>
      </c>
      <c r="S397" s="21">
        <f t="shared" si="33"/>
        <v>4.8500000000058208</v>
      </c>
      <c r="T397" s="21"/>
      <c r="U397" s="50">
        <v>783</v>
      </c>
      <c r="V397" s="21"/>
      <c r="W397" s="240"/>
      <c r="X397" s="21"/>
      <c r="Y397" s="169" t="s">
        <v>3248</v>
      </c>
      <c r="Z397" s="47"/>
    </row>
    <row r="398" spans="1:26">
      <c r="A398" s="2" t="s">
        <v>859</v>
      </c>
      <c r="B398" s="2" t="s">
        <v>466</v>
      </c>
      <c r="C398" s="2" t="s">
        <v>860</v>
      </c>
      <c r="D398" s="2" t="s">
        <v>861</v>
      </c>
      <c r="E398" s="2" t="s">
        <v>862</v>
      </c>
      <c r="F398" s="2" t="s">
        <v>863</v>
      </c>
      <c r="G398" s="140">
        <v>45.5</v>
      </c>
      <c r="H398" s="139">
        <v>147.5</v>
      </c>
      <c r="I398" s="96">
        <f t="shared" si="37"/>
        <v>55</v>
      </c>
      <c r="J398" s="2">
        <v>2008</v>
      </c>
      <c r="K398" s="38" t="s">
        <v>3243</v>
      </c>
      <c r="L398" s="147">
        <v>39806.881944444445</v>
      </c>
      <c r="M398" s="147">
        <v>39806.933333333334</v>
      </c>
      <c r="N398" s="147">
        <v>39809.015972222223</v>
      </c>
      <c r="O398" s="147">
        <v>39809.064583333333</v>
      </c>
      <c r="P398" s="38" t="s">
        <v>3244</v>
      </c>
      <c r="Q398" s="239">
        <f t="shared" si="35"/>
        <v>2.0826388888890506</v>
      </c>
      <c r="R398" s="239">
        <f t="shared" si="34"/>
        <v>2.1826388888875954</v>
      </c>
      <c r="S398" s="21">
        <f t="shared" si="33"/>
        <v>12.495833333334303</v>
      </c>
      <c r="T398" s="21"/>
      <c r="U398" s="50">
        <v>1438</v>
      </c>
      <c r="V398" s="21"/>
      <c r="W398" s="240"/>
      <c r="X398" s="21"/>
      <c r="Y398" s="169" t="s">
        <v>3245</v>
      </c>
      <c r="Z398" s="47"/>
    </row>
    <row r="399" spans="1:26">
      <c r="A399" s="2" t="s">
        <v>859</v>
      </c>
      <c r="B399" s="2" t="s">
        <v>466</v>
      </c>
      <c r="C399" s="2" t="s">
        <v>860</v>
      </c>
      <c r="D399" s="2" t="s">
        <v>861</v>
      </c>
      <c r="E399" s="2" t="s">
        <v>862</v>
      </c>
      <c r="F399" s="2" t="s">
        <v>863</v>
      </c>
      <c r="G399" s="140">
        <v>45.5</v>
      </c>
      <c r="H399" s="139">
        <v>147.5</v>
      </c>
      <c r="I399" s="96">
        <f t="shared" si="37"/>
        <v>55</v>
      </c>
      <c r="J399" s="2">
        <v>2008</v>
      </c>
      <c r="K399" s="38" t="s">
        <v>3240</v>
      </c>
      <c r="L399" s="147">
        <v>39812.931944444441</v>
      </c>
      <c r="M399" s="147">
        <v>39813.000694444447</v>
      </c>
      <c r="N399" s="147">
        <v>39813.147222222222</v>
      </c>
      <c r="O399" s="147">
        <v>39813.208333333336</v>
      </c>
      <c r="P399" s="38" t="s">
        <v>3241</v>
      </c>
      <c r="Q399" s="239">
        <f t="shared" si="35"/>
        <v>0.14652777777519077</v>
      </c>
      <c r="R399" s="239">
        <f t="shared" si="34"/>
        <v>0.27638888889487134</v>
      </c>
      <c r="S399" s="21">
        <f t="shared" si="33"/>
        <v>0.87916666665114462</v>
      </c>
      <c r="T399" s="21"/>
      <c r="U399" s="50">
        <v>880</v>
      </c>
      <c r="V399" s="21"/>
      <c r="W399" s="240"/>
      <c r="X399" s="21"/>
      <c r="Y399" s="169" t="s">
        <v>3242</v>
      </c>
      <c r="Z399" s="47"/>
    </row>
    <row r="400" spans="1:26">
      <c r="A400" s="2" t="s">
        <v>859</v>
      </c>
      <c r="B400" s="2" t="s">
        <v>466</v>
      </c>
      <c r="C400" s="2" t="s">
        <v>860</v>
      </c>
      <c r="D400" s="2" t="s">
        <v>861</v>
      </c>
      <c r="E400" s="2" t="s">
        <v>862</v>
      </c>
      <c r="F400" s="2" t="s">
        <v>863</v>
      </c>
      <c r="G400" s="140">
        <v>45.5</v>
      </c>
      <c r="H400" s="139">
        <v>147.5</v>
      </c>
      <c r="I400" s="96">
        <f t="shared" si="37"/>
        <v>55</v>
      </c>
      <c r="J400" s="2">
        <v>2008</v>
      </c>
      <c r="K400" s="38" t="s">
        <v>3238</v>
      </c>
      <c r="L400" s="147">
        <v>39814.04583333333</v>
      </c>
      <c r="M400" s="147">
        <v>39814.078472222223</v>
      </c>
      <c r="N400" s="147">
        <v>39814.506249999999</v>
      </c>
      <c r="O400" s="147">
        <v>39814.540972222225</v>
      </c>
      <c r="P400" s="38" t="s">
        <v>3239</v>
      </c>
      <c r="Q400" s="239">
        <f t="shared" si="35"/>
        <v>0.42777777777519077</v>
      </c>
      <c r="R400" s="239">
        <f t="shared" si="34"/>
        <v>0.49513888889487134</v>
      </c>
      <c r="S400" s="21">
        <f t="shared" si="33"/>
        <v>2.5666666666511446</v>
      </c>
      <c r="T400" s="21"/>
      <c r="U400" s="50">
        <v>1165</v>
      </c>
      <c r="V400" s="21"/>
      <c r="W400" s="240"/>
      <c r="X400" s="21"/>
      <c r="Z400" s="47"/>
    </row>
    <row r="401" spans="1:26">
      <c r="A401" s="2" t="s">
        <v>859</v>
      </c>
      <c r="B401" s="2" t="s">
        <v>466</v>
      </c>
      <c r="C401" s="2" t="s">
        <v>860</v>
      </c>
      <c r="D401" s="2" t="s">
        <v>861</v>
      </c>
      <c r="E401" s="2" t="s">
        <v>862</v>
      </c>
      <c r="F401" s="2" t="s">
        <v>863</v>
      </c>
      <c r="G401" s="140">
        <v>45.5</v>
      </c>
      <c r="H401" s="139">
        <v>147.5</v>
      </c>
      <c r="I401" s="96">
        <f t="shared" si="37"/>
        <v>55</v>
      </c>
      <c r="J401" s="2">
        <v>2008</v>
      </c>
      <c r="K401" s="38" t="s">
        <v>3235</v>
      </c>
      <c r="L401" s="147">
        <v>39816.21875</v>
      </c>
      <c r="M401" s="147">
        <v>39816.28125</v>
      </c>
      <c r="N401" s="147">
        <v>39817.512499999997</v>
      </c>
      <c r="O401" s="147">
        <v>39817.550000000003</v>
      </c>
      <c r="P401" s="38" t="s">
        <v>3236</v>
      </c>
      <c r="Q401" s="239">
        <f t="shared" si="35"/>
        <v>1.2312499999970896</v>
      </c>
      <c r="R401" s="239">
        <f t="shared" si="34"/>
        <v>1.3312500000029104</v>
      </c>
      <c r="S401" s="21">
        <f t="shared" ref="S401:S464" si="38">((VALUE(Q401)) * 24) * 0.25</f>
        <v>7.3874999999825377</v>
      </c>
      <c r="T401" s="21"/>
      <c r="U401" s="50">
        <v>921</v>
      </c>
      <c r="V401" s="21"/>
      <c r="W401" s="240"/>
      <c r="X401" s="21"/>
      <c r="Y401" s="169" t="s">
        <v>3237</v>
      </c>
      <c r="Z401" s="47"/>
    </row>
    <row r="402" spans="1:26">
      <c r="A402" s="2" t="s">
        <v>859</v>
      </c>
      <c r="B402" s="2" t="s">
        <v>466</v>
      </c>
      <c r="C402" s="2" t="s">
        <v>860</v>
      </c>
      <c r="D402" s="2" t="s">
        <v>861</v>
      </c>
      <c r="E402" s="2" t="s">
        <v>862</v>
      </c>
      <c r="F402" s="2" t="s">
        <v>863</v>
      </c>
      <c r="G402" s="140">
        <v>45.5</v>
      </c>
      <c r="H402" s="139">
        <v>147.5</v>
      </c>
      <c r="I402" s="96">
        <f t="shared" si="37"/>
        <v>55</v>
      </c>
      <c r="J402" s="2">
        <v>2008</v>
      </c>
      <c r="K402" s="38" t="s">
        <v>3233</v>
      </c>
      <c r="L402" s="147">
        <v>39821.550000000003</v>
      </c>
      <c r="M402" s="147">
        <v>39821.628472222219</v>
      </c>
      <c r="N402" s="147">
        <v>39822.479166666664</v>
      </c>
      <c r="O402" s="147">
        <v>39822.541666666664</v>
      </c>
      <c r="P402" s="38" t="s">
        <v>3234</v>
      </c>
      <c r="Q402" s="239">
        <f t="shared" si="35"/>
        <v>0.85069444444525288</v>
      </c>
      <c r="R402" s="239">
        <f t="shared" si="34"/>
        <v>0.99166666666133096</v>
      </c>
      <c r="S402" s="21">
        <f t="shared" si="38"/>
        <v>5.1041666666715173</v>
      </c>
      <c r="T402" s="21"/>
      <c r="U402" s="50">
        <v>2211</v>
      </c>
      <c r="V402" s="21"/>
      <c r="W402" s="240"/>
      <c r="X402" s="21"/>
      <c r="Z402" s="47"/>
    </row>
    <row r="403" spans="1:26">
      <c r="A403" s="2" t="s">
        <v>859</v>
      </c>
      <c r="B403" s="2" t="s">
        <v>466</v>
      </c>
      <c r="C403" s="2" t="s">
        <v>860</v>
      </c>
      <c r="D403" s="2" t="s">
        <v>861</v>
      </c>
      <c r="E403" s="2" t="s">
        <v>862</v>
      </c>
      <c r="F403" s="2" t="s">
        <v>863</v>
      </c>
      <c r="G403" s="140">
        <v>45.5</v>
      </c>
      <c r="H403" s="139">
        <v>147.5</v>
      </c>
      <c r="I403" s="96">
        <f t="shared" si="37"/>
        <v>55</v>
      </c>
      <c r="J403" s="2">
        <v>2008</v>
      </c>
      <c r="K403" s="38" t="s">
        <v>3231</v>
      </c>
      <c r="L403" s="147">
        <v>39822.963888888888</v>
      </c>
      <c r="M403" s="147">
        <v>39823.025694444441</v>
      </c>
      <c r="N403" s="147">
        <v>39823.668055555558</v>
      </c>
      <c r="O403" s="147">
        <v>39823.71875</v>
      </c>
      <c r="P403" s="38" t="s">
        <v>3232</v>
      </c>
      <c r="Q403" s="239">
        <f t="shared" si="35"/>
        <v>0.64236111111677019</v>
      </c>
      <c r="R403" s="239">
        <f t="shared" si="34"/>
        <v>0.75486111111240461</v>
      </c>
      <c r="S403" s="21">
        <f t="shared" si="38"/>
        <v>3.8541666667006211</v>
      </c>
      <c r="T403" s="21"/>
      <c r="U403" s="50">
        <v>2233</v>
      </c>
      <c r="V403" s="21"/>
      <c r="W403" s="240"/>
      <c r="X403" s="21"/>
      <c r="Z403" s="47"/>
    </row>
    <row r="404" spans="1:26">
      <c r="A404" s="2" t="s">
        <v>859</v>
      </c>
      <c r="B404" s="2" t="s">
        <v>466</v>
      </c>
      <c r="C404" s="2" t="s">
        <v>860</v>
      </c>
      <c r="D404" s="2" t="s">
        <v>861</v>
      </c>
      <c r="E404" s="2" t="s">
        <v>862</v>
      </c>
      <c r="F404" s="2" t="s">
        <v>863</v>
      </c>
      <c r="G404" s="140">
        <v>45.5</v>
      </c>
      <c r="H404" s="139">
        <v>147.5</v>
      </c>
      <c r="I404" s="96">
        <f t="shared" si="37"/>
        <v>55</v>
      </c>
      <c r="J404" s="2">
        <v>2008</v>
      </c>
      <c r="K404" s="38" t="s">
        <v>3229</v>
      </c>
      <c r="L404" s="147">
        <v>39824.709027777775</v>
      </c>
      <c r="M404" s="147">
        <v>39824.756249999999</v>
      </c>
      <c r="N404" s="147">
        <v>39825.402083333334</v>
      </c>
      <c r="O404" s="147">
        <v>39825.447916666664</v>
      </c>
      <c r="P404" s="38" t="s">
        <v>3230</v>
      </c>
      <c r="Q404" s="239">
        <f t="shared" si="35"/>
        <v>0.64583333333575865</v>
      </c>
      <c r="R404" s="239">
        <f t="shared" si="34"/>
        <v>0.73888888888905058</v>
      </c>
      <c r="S404" s="21">
        <f t="shared" si="38"/>
        <v>3.8750000000145519</v>
      </c>
      <c r="T404" s="21"/>
      <c r="U404" s="50">
        <v>1433</v>
      </c>
      <c r="V404" s="6"/>
      <c r="W404" s="240"/>
      <c r="X404" s="6"/>
      <c r="Z404" s="47"/>
    </row>
    <row r="405" spans="1:26">
      <c r="A405" s="2" t="s">
        <v>859</v>
      </c>
      <c r="B405" s="2" t="s">
        <v>466</v>
      </c>
      <c r="C405" s="2" t="s">
        <v>860</v>
      </c>
      <c r="D405" s="2" t="s">
        <v>861</v>
      </c>
      <c r="E405" s="2" t="s">
        <v>862</v>
      </c>
      <c r="F405" s="2" t="s">
        <v>863</v>
      </c>
      <c r="G405" s="140">
        <v>45.5</v>
      </c>
      <c r="H405" s="139">
        <v>147.5</v>
      </c>
      <c r="I405" s="96">
        <f t="shared" si="37"/>
        <v>55</v>
      </c>
      <c r="J405" s="2">
        <v>2008</v>
      </c>
      <c r="K405" s="38" t="s">
        <v>3227</v>
      </c>
      <c r="L405" s="147">
        <v>39825.958333333336</v>
      </c>
      <c r="M405" s="147">
        <v>39826.036805555559</v>
      </c>
      <c r="N405" s="147">
        <v>39826.06527777778</v>
      </c>
      <c r="O405" s="147">
        <v>39826.177083333336</v>
      </c>
      <c r="P405" s="38" t="s">
        <v>3228</v>
      </c>
      <c r="Q405" s="239">
        <f t="shared" si="35"/>
        <v>2.8472222220443655E-2</v>
      </c>
      <c r="R405" s="239">
        <f t="shared" si="34"/>
        <v>0.21875</v>
      </c>
      <c r="S405" s="21">
        <f t="shared" si="38"/>
        <v>0.17083333332266193</v>
      </c>
      <c r="T405" s="21"/>
      <c r="U405" s="50">
        <v>2104</v>
      </c>
      <c r="V405" s="6"/>
      <c r="W405" s="240"/>
      <c r="X405" s="6"/>
      <c r="Z405" s="47"/>
    </row>
    <row r="406" spans="1:26">
      <c r="A406" s="2" t="s">
        <v>859</v>
      </c>
      <c r="B406" s="2" t="s">
        <v>466</v>
      </c>
      <c r="C406" s="2" t="s">
        <v>860</v>
      </c>
      <c r="D406" s="2" t="s">
        <v>861</v>
      </c>
      <c r="E406" s="2" t="s">
        <v>862</v>
      </c>
      <c r="F406" s="2" t="s">
        <v>863</v>
      </c>
      <c r="G406" s="140">
        <v>45.5</v>
      </c>
      <c r="H406" s="139">
        <v>147.5</v>
      </c>
      <c r="I406" s="96">
        <f t="shared" si="37"/>
        <v>55</v>
      </c>
      <c r="J406" s="2">
        <v>2008</v>
      </c>
      <c r="K406" s="38" t="s">
        <v>3225</v>
      </c>
      <c r="L406" s="147">
        <v>39826.277777777781</v>
      </c>
      <c r="M406" s="147">
        <v>39826.339583333334</v>
      </c>
      <c r="N406" s="147">
        <v>39827.402777777781</v>
      </c>
      <c r="O406" s="147">
        <v>39827.440972222219</v>
      </c>
      <c r="P406" s="38" t="s">
        <v>3226</v>
      </c>
      <c r="Q406" s="239">
        <f t="shared" si="35"/>
        <v>1.0631944444467081</v>
      </c>
      <c r="R406" s="239">
        <f t="shared" si="34"/>
        <v>1.1631944444379769</v>
      </c>
      <c r="S406" s="21">
        <f t="shared" si="38"/>
        <v>6.3791666666802485</v>
      </c>
      <c r="T406" s="21"/>
      <c r="U406" s="50">
        <v>1232</v>
      </c>
      <c r="V406" s="19">
        <f>SUM(Q393:Q406)</f>
        <v>9.9618055555547471</v>
      </c>
      <c r="W406" s="240">
        <f>(N406-M393)/24</f>
        <v>1.2094618055555959</v>
      </c>
      <c r="X406" s="21">
        <f>V406/W406</f>
        <v>8.2365606832689906</v>
      </c>
      <c r="Z406" s="47"/>
    </row>
    <row r="407" spans="1:26">
      <c r="A407" s="2" t="s">
        <v>866</v>
      </c>
      <c r="B407" s="2" t="s">
        <v>466</v>
      </c>
      <c r="C407" s="38" t="s">
        <v>867</v>
      </c>
      <c r="D407" s="2" t="s">
        <v>801</v>
      </c>
      <c r="E407" s="2" t="s">
        <v>340</v>
      </c>
      <c r="F407" s="38" t="s">
        <v>868</v>
      </c>
      <c r="G407" s="139">
        <v>18</v>
      </c>
      <c r="H407" s="140">
        <v>144</v>
      </c>
      <c r="I407" s="96">
        <f t="shared" si="37"/>
        <v>55</v>
      </c>
      <c r="J407" s="2">
        <v>2009</v>
      </c>
      <c r="K407" s="38" t="s">
        <v>3223</v>
      </c>
      <c r="L407" s="147">
        <v>39907.262499999997</v>
      </c>
      <c r="M407" s="147">
        <v>39907.316666666666</v>
      </c>
      <c r="N407" s="147">
        <v>39907.892361111109</v>
      </c>
      <c r="O407" s="147">
        <v>39907.927083333336</v>
      </c>
      <c r="P407" s="38" t="s">
        <v>3191</v>
      </c>
      <c r="Q407" s="239">
        <f t="shared" si="35"/>
        <v>0.57569444444379769</v>
      </c>
      <c r="R407" s="239">
        <f t="shared" si="34"/>
        <v>0.66458333333866904</v>
      </c>
      <c r="S407" s="21">
        <f t="shared" si="38"/>
        <v>3.4541666666627862</v>
      </c>
      <c r="T407" s="21"/>
      <c r="U407" s="50">
        <v>549</v>
      </c>
      <c r="V407" s="6"/>
      <c r="W407" s="240"/>
      <c r="X407" s="6"/>
      <c r="Y407" s="169" t="s">
        <v>3224</v>
      </c>
      <c r="Z407" s="47"/>
    </row>
    <row r="408" spans="1:26">
      <c r="A408" s="2" t="s">
        <v>866</v>
      </c>
      <c r="B408" s="2" t="s">
        <v>466</v>
      </c>
      <c r="C408" s="38" t="s">
        <v>867</v>
      </c>
      <c r="D408" s="2" t="s">
        <v>801</v>
      </c>
      <c r="E408" s="2" t="s">
        <v>340</v>
      </c>
      <c r="F408" s="38" t="s">
        <v>868</v>
      </c>
      <c r="G408" s="139">
        <v>18</v>
      </c>
      <c r="H408" s="140">
        <v>144</v>
      </c>
      <c r="I408" s="96">
        <f t="shared" si="37"/>
        <v>55</v>
      </c>
      <c r="J408" s="2">
        <v>2009</v>
      </c>
      <c r="K408" s="38" t="s">
        <v>3221</v>
      </c>
      <c r="L408" s="147">
        <v>39908.273611111108</v>
      </c>
      <c r="M408" s="147">
        <v>39908.290277777778</v>
      </c>
      <c r="N408" s="147">
        <v>39908.300000000003</v>
      </c>
      <c r="O408" s="147">
        <v>39908.335416666669</v>
      </c>
      <c r="P408" s="38" t="s">
        <v>3191</v>
      </c>
      <c r="Q408" s="239">
        <f t="shared" si="35"/>
        <v>9.7222222248092294E-3</v>
      </c>
      <c r="R408" s="239">
        <f t="shared" si="34"/>
        <v>6.1805555560567882E-2</v>
      </c>
      <c r="S408" s="21">
        <f t="shared" si="38"/>
        <v>5.8333333348855376E-2</v>
      </c>
      <c r="T408" s="21"/>
      <c r="U408" s="50">
        <v>570</v>
      </c>
      <c r="V408" s="6"/>
      <c r="W408" s="240"/>
      <c r="X408" s="6"/>
      <c r="Y408" s="169" t="s">
        <v>3222</v>
      </c>
      <c r="Z408" s="47"/>
    </row>
    <row r="409" spans="1:26">
      <c r="A409" s="2" t="s">
        <v>866</v>
      </c>
      <c r="B409" s="2" t="s">
        <v>466</v>
      </c>
      <c r="C409" s="38" t="s">
        <v>867</v>
      </c>
      <c r="D409" s="2" t="s">
        <v>801</v>
      </c>
      <c r="E409" s="2" t="s">
        <v>340</v>
      </c>
      <c r="F409" s="38" t="s">
        <v>868</v>
      </c>
      <c r="G409" s="139">
        <v>18</v>
      </c>
      <c r="H409" s="140">
        <v>144</v>
      </c>
      <c r="I409" s="96">
        <f t="shared" si="37"/>
        <v>55</v>
      </c>
      <c r="J409" s="2">
        <v>2009</v>
      </c>
      <c r="K409" s="38" t="s">
        <v>3220</v>
      </c>
      <c r="L409" s="147">
        <v>39908.563194444447</v>
      </c>
      <c r="M409" s="147">
        <v>39908.581944444442</v>
      </c>
      <c r="N409" s="147">
        <v>39908.913194444445</v>
      </c>
      <c r="O409" s="147">
        <v>39908.929861111108</v>
      </c>
      <c r="P409" s="38" t="s">
        <v>3191</v>
      </c>
      <c r="Q409" s="239">
        <f t="shared" si="35"/>
        <v>0.33125000000291038</v>
      </c>
      <c r="R409" s="239">
        <f t="shared" si="34"/>
        <v>0.36666666666133096</v>
      </c>
      <c r="S409" s="21">
        <f t="shared" si="38"/>
        <v>1.9875000000174623</v>
      </c>
      <c r="T409" s="21"/>
      <c r="U409" s="50">
        <v>497</v>
      </c>
      <c r="V409" s="6"/>
      <c r="W409" s="240"/>
      <c r="X409" s="6"/>
      <c r="Z409" s="47"/>
    </row>
    <row r="410" spans="1:26">
      <c r="A410" s="2" t="s">
        <v>866</v>
      </c>
      <c r="B410" s="2" t="s">
        <v>466</v>
      </c>
      <c r="C410" s="38" t="s">
        <v>867</v>
      </c>
      <c r="D410" s="2" t="s">
        <v>801</v>
      </c>
      <c r="E410" s="2" t="s">
        <v>340</v>
      </c>
      <c r="F410" s="38" t="s">
        <v>868</v>
      </c>
      <c r="G410" s="139">
        <v>18</v>
      </c>
      <c r="H410" s="140">
        <v>144</v>
      </c>
      <c r="I410" s="96">
        <f t="shared" si="37"/>
        <v>55</v>
      </c>
      <c r="J410" s="2">
        <v>2009</v>
      </c>
      <c r="K410" s="38" t="s">
        <v>3217</v>
      </c>
      <c r="L410" s="147">
        <v>39909.356249999997</v>
      </c>
      <c r="M410" s="147">
        <v>39909.39166666667</v>
      </c>
      <c r="N410" s="147">
        <v>39910.002083333333</v>
      </c>
      <c r="O410" s="147">
        <v>39910.02847222222</v>
      </c>
      <c r="P410" s="38" t="s">
        <v>3218</v>
      </c>
      <c r="Q410" s="239">
        <f t="shared" si="35"/>
        <v>0.61041666666278616</v>
      </c>
      <c r="R410" s="239">
        <f t="shared" si="34"/>
        <v>0.67222222222335404</v>
      </c>
      <c r="S410" s="21">
        <f t="shared" si="38"/>
        <v>3.6624999999767169</v>
      </c>
      <c r="T410" s="21"/>
      <c r="U410" s="50">
        <v>470</v>
      </c>
      <c r="V410" s="6"/>
      <c r="W410" s="240"/>
      <c r="X410" s="6"/>
      <c r="Y410" s="169" t="s">
        <v>3219</v>
      </c>
      <c r="Z410" s="47"/>
    </row>
    <row r="411" spans="1:26">
      <c r="A411" s="2" t="s">
        <v>866</v>
      </c>
      <c r="B411" s="2" t="s">
        <v>466</v>
      </c>
      <c r="C411" s="38" t="s">
        <v>867</v>
      </c>
      <c r="D411" s="2" t="s">
        <v>801</v>
      </c>
      <c r="E411" s="2" t="s">
        <v>340</v>
      </c>
      <c r="F411" s="38" t="s">
        <v>868</v>
      </c>
      <c r="G411" s="139">
        <v>18</v>
      </c>
      <c r="H411" s="140">
        <v>144</v>
      </c>
      <c r="I411" s="96">
        <f t="shared" si="37"/>
        <v>55</v>
      </c>
      <c r="J411" s="2">
        <v>2009</v>
      </c>
      <c r="K411" s="38" t="s">
        <v>3215</v>
      </c>
      <c r="L411" s="147">
        <v>39910.397916666669</v>
      </c>
      <c r="M411" s="147">
        <v>39910.42083333333</v>
      </c>
      <c r="N411" s="147">
        <v>39910.919444444444</v>
      </c>
      <c r="O411" s="147">
        <v>39910.949305555558</v>
      </c>
      <c r="P411" s="38" t="s">
        <v>3191</v>
      </c>
      <c r="Q411" s="239">
        <f t="shared" si="35"/>
        <v>0.49861111111385981</v>
      </c>
      <c r="R411" s="239">
        <f t="shared" si="34"/>
        <v>0.55138888888905058</v>
      </c>
      <c r="S411" s="21">
        <f t="shared" si="38"/>
        <v>2.9916666666831588</v>
      </c>
      <c r="T411" s="21"/>
      <c r="U411" s="50">
        <v>635</v>
      </c>
      <c r="V411" s="6"/>
      <c r="W411" s="240"/>
      <c r="X411" s="6"/>
      <c r="Y411" s="169" t="s">
        <v>3216</v>
      </c>
      <c r="Z411" s="47"/>
    </row>
    <row r="412" spans="1:26">
      <c r="A412" s="2" t="s">
        <v>866</v>
      </c>
      <c r="B412" s="2" t="s">
        <v>466</v>
      </c>
      <c r="C412" s="38" t="s">
        <v>867</v>
      </c>
      <c r="D412" s="2" t="s">
        <v>801</v>
      </c>
      <c r="E412" s="2" t="s">
        <v>340</v>
      </c>
      <c r="F412" s="38" t="s">
        <v>868</v>
      </c>
      <c r="G412" s="139">
        <v>18</v>
      </c>
      <c r="H412" s="140">
        <v>144</v>
      </c>
      <c r="I412" s="96">
        <f t="shared" si="37"/>
        <v>55</v>
      </c>
      <c r="J412" s="2">
        <v>2009</v>
      </c>
      <c r="K412" s="38" t="s">
        <v>3213</v>
      </c>
      <c r="L412" s="147">
        <v>39911.406944444447</v>
      </c>
      <c r="M412" s="147">
        <v>39911.427777777775</v>
      </c>
      <c r="N412" s="147">
        <v>39911.920138888891</v>
      </c>
      <c r="O412" s="147">
        <v>39911.956250000003</v>
      </c>
      <c r="P412" s="38" t="s">
        <v>3200</v>
      </c>
      <c r="Q412" s="239">
        <f t="shared" si="35"/>
        <v>0.492361111115315</v>
      </c>
      <c r="R412" s="239">
        <f t="shared" si="34"/>
        <v>0.54930555555620231</v>
      </c>
      <c r="S412" s="21">
        <f t="shared" si="38"/>
        <v>2.95416666669189</v>
      </c>
      <c r="T412" s="21"/>
      <c r="U412" s="50">
        <v>522</v>
      </c>
      <c r="V412" s="6"/>
      <c r="W412" s="240"/>
      <c r="X412" s="6"/>
      <c r="Y412" s="169" t="s">
        <v>3214</v>
      </c>
      <c r="Z412" s="47"/>
    </row>
    <row r="413" spans="1:26">
      <c r="A413" s="2" t="s">
        <v>866</v>
      </c>
      <c r="B413" s="2" t="s">
        <v>466</v>
      </c>
      <c r="C413" s="38" t="s">
        <v>867</v>
      </c>
      <c r="D413" s="2" t="s">
        <v>801</v>
      </c>
      <c r="E413" s="2" t="s">
        <v>340</v>
      </c>
      <c r="F413" s="38" t="s">
        <v>868</v>
      </c>
      <c r="G413" s="139">
        <v>18</v>
      </c>
      <c r="H413" s="140">
        <v>144</v>
      </c>
      <c r="I413" s="96">
        <f t="shared" si="37"/>
        <v>55</v>
      </c>
      <c r="J413" s="2">
        <v>2009</v>
      </c>
      <c r="K413" s="38" t="s">
        <v>3211</v>
      </c>
      <c r="L413" s="147">
        <v>39912.411111111112</v>
      </c>
      <c r="M413" s="147">
        <v>39912.433333333334</v>
      </c>
      <c r="N413" s="147">
        <v>39912.9</v>
      </c>
      <c r="O413" s="147">
        <v>39912.930555555555</v>
      </c>
      <c r="P413" s="38" t="s">
        <v>3191</v>
      </c>
      <c r="Q413" s="239">
        <f t="shared" si="35"/>
        <v>0.46666666666715173</v>
      </c>
      <c r="R413" s="239">
        <f t="shared" si="34"/>
        <v>0.5194444444423425</v>
      </c>
      <c r="S413" s="21">
        <f t="shared" si="38"/>
        <v>2.8000000000029104</v>
      </c>
      <c r="T413" s="21"/>
      <c r="U413" s="50">
        <v>524</v>
      </c>
      <c r="V413" s="6"/>
      <c r="W413" s="240"/>
      <c r="X413" s="6"/>
      <c r="Y413" s="169" t="s">
        <v>3212</v>
      </c>
      <c r="Z413" s="47"/>
    </row>
    <row r="414" spans="1:26">
      <c r="A414" s="2" t="s">
        <v>866</v>
      </c>
      <c r="B414" s="2" t="s">
        <v>466</v>
      </c>
      <c r="C414" s="38" t="s">
        <v>867</v>
      </c>
      <c r="D414" s="2" t="s">
        <v>801</v>
      </c>
      <c r="E414" s="2" t="s">
        <v>340</v>
      </c>
      <c r="F414" s="38" t="s">
        <v>868</v>
      </c>
      <c r="G414" s="139">
        <v>18</v>
      </c>
      <c r="H414" s="140">
        <v>144</v>
      </c>
      <c r="I414" s="96">
        <f t="shared" si="37"/>
        <v>55</v>
      </c>
      <c r="J414" s="2">
        <v>2009</v>
      </c>
      <c r="K414" s="38" t="s">
        <v>3209</v>
      </c>
      <c r="L414" s="147">
        <v>39913.271527777775</v>
      </c>
      <c r="M414" s="147">
        <v>39913.288888888892</v>
      </c>
      <c r="N414" s="147">
        <v>39913.897222222222</v>
      </c>
      <c r="O414" s="147">
        <v>39913.925000000003</v>
      </c>
      <c r="P414" s="38" t="s">
        <v>3200</v>
      </c>
      <c r="Q414" s="239">
        <f t="shared" si="35"/>
        <v>0.60833333332993789</v>
      </c>
      <c r="R414" s="239">
        <f t="shared" si="34"/>
        <v>0.65347222222771961</v>
      </c>
      <c r="S414" s="21">
        <f t="shared" si="38"/>
        <v>3.6499999999796273</v>
      </c>
      <c r="T414" s="21"/>
      <c r="U414" s="50">
        <v>521</v>
      </c>
      <c r="V414" s="6"/>
      <c r="W414" s="240"/>
      <c r="X414" s="6"/>
      <c r="Y414" s="169" t="s">
        <v>3210</v>
      </c>
      <c r="Z414" s="47"/>
    </row>
    <row r="415" spans="1:26">
      <c r="A415" s="2" t="s">
        <v>866</v>
      </c>
      <c r="B415" s="2" t="s">
        <v>466</v>
      </c>
      <c r="C415" s="38" t="s">
        <v>867</v>
      </c>
      <c r="D415" s="2" t="s">
        <v>801</v>
      </c>
      <c r="E415" s="2" t="s">
        <v>340</v>
      </c>
      <c r="F415" s="38" t="s">
        <v>868</v>
      </c>
      <c r="G415" s="139">
        <v>18</v>
      </c>
      <c r="H415" s="140">
        <v>144</v>
      </c>
      <c r="I415" s="96">
        <f t="shared" si="37"/>
        <v>55</v>
      </c>
      <c r="J415" s="2">
        <v>2009</v>
      </c>
      <c r="K415" s="38" t="s">
        <v>3207</v>
      </c>
      <c r="L415" s="147">
        <v>39914.318055555559</v>
      </c>
      <c r="M415" s="147">
        <v>39914.34097222222</v>
      </c>
      <c r="N415" s="147">
        <v>39914.357638888891</v>
      </c>
      <c r="O415" s="147">
        <v>39914.383333333331</v>
      </c>
      <c r="P415" s="38" t="s">
        <v>3203</v>
      </c>
      <c r="Q415" s="239">
        <f t="shared" si="35"/>
        <v>1.6666666670062114E-2</v>
      </c>
      <c r="R415" s="239">
        <f t="shared" si="34"/>
        <v>6.5277777772280388E-2</v>
      </c>
      <c r="S415" s="21">
        <f t="shared" si="38"/>
        <v>0.10000000002037268</v>
      </c>
      <c r="T415" s="21"/>
      <c r="U415" s="50">
        <v>556</v>
      </c>
      <c r="V415" s="6"/>
      <c r="W415" s="240"/>
      <c r="X415" s="6"/>
      <c r="Y415" s="169" t="s">
        <v>3208</v>
      </c>
      <c r="Z415" s="47"/>
    </row>
    <row r="416" spans="1:26">
      <c r="A416" s="2" t="s">
        <v>866</v>
      </c>
      <c r="B416" s="2" t="s">
        <v>466</v>
      </c>
      <c r="C416" s="38" t="s">
        <v>867</v>
      </c>
      <c r="D416" s="2" t="s">
        <v>801</v>
      </c>
      <c r="E416" s="2" t="s">
        <v>340</v>
      </c>
      <c r="F416" s="38" t="s">
        <v>868</v>
      </c>
      <c r="G416" s="139">
        <v>18</v>
      </c>
      <c r="H416" s="140">
        <v>144</v>
      </c>
      <c r="I416" s="96">
        <f t="shared" si="37"/>
        <v>55</v>
      </c>
      <c r="J416" s="2">
        <v>2009</v>
      </c>
      <c r="K416" s="38" t="s">
        <v>3205</v>
      </c>
      <c r="L416" s="147">
        <v>39914.395833333336</v>
      </c>
      <c r="M416" s="147">
        <v>39914.416666666664</v>
      </c>
      <c r="N416" s="147">
        <v>39914.896527777775</v>
      </c>
      <c r="O416" s="147">
        <v>39914.926388888889</v>
      </c>
      <c r="P416" s="38" t="s">
        <v>3203</v>
      </c>
      <c r="Q416" s="239">
        <f t="shared" si="35"/>
        <v>0.47986111111094942</v>
      </c>
      <c r="R416" s="239">
        <f t="shared" si="34"/>
        <v>0.53055555555329192</v>
      </c>
      <c r="S416" s="21">
        <f t="shared" si="38"/>
        <v>2.8791666666656965</v>
      </c>
      <c r="T416" s="21"/>
      <c r="U416" s="50">
        <v>548</v>
      </c>
      <c r="V416" s="50"/>
      <c r="W416" s="161"/>
      <c r="X416" s="50"/>
      <c r="Y416" s="169" t="s">
        <v>3206</v>
      </c>
      <c r="Z416" s="47"/>
    </row>
    <row r="417" spans="1:26">
      <c r="A417" s="2" t="s">
        <v>866</v>
      </c>
      <c r="B417" s="2" t="s">
        <v>466</v>
      </c>
      <c r="C417" s="38" t="s">
        <v>867</v>
      </c>
      <c r="D417" s="2" t="s">
        <v>801</v>
      </c>
      <c r="E417" s="2" t="s">
        <v>340</v>
      </c>
      <c r="F417" s="38" t="s">
        <v>868</v>
      </c>
      <c r="G417" s="139">
        <v>18</v>
      </c>
      <c r="H417" s="140">
        <v>144</v>
      </c>
      <c r="I417" s="96">
        <f t="shared" si="37"/>
        <v>55</v>
      </c>
      <c r="J417" s="2">
        <v>2009</v>
      </c>
      <c r="K417" s="38" t="s">
        <v>3202</v>
      </c>
      <c r="L417" s="147">
        <v>39915.272222222222</v>
      </c>
      <c r="M417" s="147">
        <v>39915.316666666666</v>
      </c>
      <c r="N417" s="147">
        <v>39915.898611111108</v>
      </c>
      <c r="O417" s="147">
        <v>39915.924305555556</v>
      </c>
      <c r="P417" s="38" t="s">
        <v>3203</v>
      </c>
      <c r="Q417" s="239">
        <f t="shared" si="35"/>
        <v>0.5819444444423425</v>
      </c>
      <c r="R417" s="239">
        <f t="shared" si="34"/>
        <v>0.65208333333430346</v>
      </c>
      <c r="S417" s="21">
        <f t="shared" si="38"/>
        <v>3.491666666654055</v>
      </c>
      <c r="T417" s="21"/>
      <c r="U417" s="50">
        <v>540</v>
      </c>
      <c r="V417" s="50"/>
      <c r="W417" s="161"/>
      <c r="X417" s="50"/>
      <c r="Y417" s="169" t="s">
        <v>3204</v>
      </c>
      <c r="Z417" s="47"/>
    </row>
    <row r="418" spans="1:26">
      <c r="A418" s="2" t="s">
        <v>866</v>
      </c>
      <c r="B418" s="2" t="s">
        <v>466</v>
      </c>
      <c r="C418" s="38" t="s">
        <v>867</v>
      </c>
      <c r="D418" s="2" t="s">
        <v>801</v>
      </c>
      <c r="E418" s="2" t="s">
        <v>340</v>
      </c>
      <c r="F418" s="38" t="s">
        <v>868</v>
      </c>
      <c r="G418" s="139">
        <v>18</v>
      </c>
      <c r="H418" s="140">
        <v>144</v>
      </c>
      <c r="I418" s="96">
        <f t="shared" si="37"/>
        <v>55</v>
      </c>
      <c r="J418" s="2">
        <v>2009</v>
      </c>
      <c r="K418" s="38" t="s">
        <v>3199</v>
      </c>
      <c r="L418" s="147">
        <v>39916.261111111111</v>
      </c>
      <c r="M418" s="147">
        <v>39916.286111111112</v>
      </c>
      <c r="N418" s="147">
        <v>39916.902083333334</v>
      </c>
      <c r="O418" s="147">
        <v>39916.925000000003</v>
      </c>
      <c r="P418" s="38" t="s">
        <v>3200</v>
      </c>
      <c r="Q418" s="239">
        <f t="shared" si="35"/>
        <v>0.61597222222189885</v>
      </c>
      <c r="R418" s="239">
        <f t="shared" si="34"/>
        <v>0.66388888889196096</v>
      </c>
      <c r="S418" s="21">
        <f t="shared" si="38"/>
        <v>3.6958333333313931</v>
      </c>
      <c r="T418" s="21"/>
      <c r="U418" s="50">
        <v>522</v>
      </c>
      <c r="V418" s="50"/>
      <c r="W418" s="161"/>
      <c r="X418" s="50"/>
      <c r="Y418" s="169" t="s">
        <v>3201</v>
      </c>
      <c r="Z418" s="47"/>
    </row>
    <row r="419" spans="1:26">
      <c r="A419" s="2" t="s">
        <v>866</v>
      </c>
      <c r="B419" s="2" t="s">
        <v>466</v>
      </c>
      <c r="C419" s="38" t="s">
        <v>867</v>
      </c>
      <c r="D419" s="2" t="s">
        <v>801</v>
      </c>
      <c r="E419" s="2" t="s">
        <v>340</v>
      </c>
      <c r="F419" s="38" t="s">
        <v>868</v>
      </c>
      <c r="G419" s="139">
        <v>18</v>
      </c>
      <c r="H419" s="140">
        <v>144</v>
      </c>
      <c r="I419" s="96">
        <f t="shared" si="37"/>
        <v>55</v>
      </c>
      <c r="J419" s="2">
        <v>2009</v>
      </c>
      <c r="K419" s="38" t="s">
        <v>3198</v>
      </c>
      <c r="L419" s="147">
        <v>39917.288888888892</v>
      </c>
      <c r="M419" s="147">
        <v>39917.338888888888</v>
      </c>
      <c r="N419" s="147">
        <v>39917.890972222223</v>
      </c>
      <c r="O419" s="147">
        <v>39917.932638888888</v>
      </c>
      <c r="P419" s="38" t="s">
        <v>3191</v>
      </c>
      <c r="Q419" s="239">
        <f t="shared" si="35"/>
        <v>0.55208333333575865</v>
      </c>
      <c r="R419" s="239">
        <f t="shared" si="34"/>
        <v>0.64374999999563443</v>
      </c>
      <c r="S419" s="21">
        <f t="shared" si="38"/>
        <v>3.3125000000145519</v>
      </c>
      <c r="T419" s="21"/>
      <c r="U419" s="50"/>
      <c r="V419" s="6"/>
      <c r="W419" s="240"/>
      <c r="X419" s="6"/>
      <c r="Z419" s="47"/>
    </row>
    <row r="420" spans="1:26">
      <c r="A420" s="2" t="s">
        <v>866</v>
      </c>
      <c r="B420" s="2" t="s">
        <v>466</v>
      </c>
      <c r="C420" s="38" t="s">
        <v>867</v>
      </c>
      <c r="D420" s="2" t="s">
        <v>801</v>
      </c>
      <c r="E420" s="2" t="s">
        <v>340</v>
      </c>
      <c r="F420" s="38" t="s">
        <v>868</v>
      </c>
      <c r="G420" s="139">
        <v>18</v>
      </c>
      <c r="H420" s="140">
        <v>144</v>
      </c>
      <c r="I420" s="96">
        <f t="shared" si="37"/>
        <v>55</v>
      </c>
      <c r="J420" s="2">
        <v>2009</v>
      </c>
      <c r="K420" s="38" t="s">
        <v>3196</v>
      </c>
      <c r="L420" s="147">
        <v>39918.251388888886</v>
      </c>
      <c r="M420" s="147">
        <v>39918.251388888886</v>
      </c>
      <c r="N420" s="147">
        <v>39918.277777777781</v>
      </c>
      <c r="O420" s="147">
        <v>39918.277777777781</v>
      </c>
      <c r="P420" s="38" t="s">
        <v>3191</v>
      </c>
      <c r="Q420" s="239">
        <f t="shared" si="35"/>
        <v>2.6388888894871343E-2</v>
      </c>
      <c r="R420" s="239">
        <f t="shared" ref="R420:R483" si="39">O420 - L420</f>
        <v>2.6388888894871343E-2</v>
      </c>
      <c r="S420" s="21">
        <f t="shared" si="38"/>
        <v>0.15833333336922806</v>
      </c>
      <c r="U420" s="50"/>
      <c r="W420" s="242"/>
      <c r="Y420" s="169" t="s">
        <v>3197</v>
      </c>
      <c r="Z420" s="2"/>
    </row>
    <row r="421" spans="1:26">
      <c r="A421" s="2" t="s">
        <v>866</v>
      </c>
      <c r="B421" s="2" t="s">
        <v>466</v>
      </c>
      <c r="C421" s="38" t="s">
        <v>867</v>
      </c>
      <c r="D421" s="2" t="s">
        <v>801</v>
      </c>
      <c r="E421" s="2" t="s">
        <v>340</v>
      </c>
      <c r="F421" s="38" t="s">
        <v>868</v>
      </c>
      <c r="G421" s="139">
        <v>18</v>
      </c>
      <c r="H421" s="140">
        <v>144</v>
      </c>
      <c r="I421" s="96">
        <f t="shared" si="37"/>
        <v>55</v>
      </c>
      <c r="J421" s="2">
        <v>2009</v>
      </c>
      <c r="K421" s="38" t="s">
        <v>3194</v>
      </c>
      <c r="L421" s="147">
        <v>39918.289583333331</v>
      </c>
      <c r="M421" s="147">
        <v>39918.309027777781</v>
      </c>
      <c r="N421" s="147">
        <v>39918.461805555555</v>
      </c>
      <c r="O421" s="147">
        <v>39918.492361111108</v>
      </c>
      <c r="P421" s="38" t="s">
        <v>3191</v>
      </c>
      <c r="Q421" s="239">
        <f t="shared" si="35"/>
        <v>0.15277777777373558</v>
      </c>
      <c r="R421" s="239">
        <f t="shared" si="39"/>
        <v>0.20277777777664596</v>
      </c>
      <c r="S421" s="21">
        <f t="shared" si="38"/>
        <v>0.91666666664241347</v>
      </c>
      <c r="U421" s="50">
        <v>521</v>
      </c>
      <c r="W421" s="242"/>
      <c r="Y421" s="169" t="s">
        <v>3195</v>
      </c>
      <c r="Z421" s="2"/>
    </row>
    <row r="422" spans="1:26">
      <c r="A422" s="2" t="s">
        <v>866</v>
      </c>
      <c r="B422" s="2" t="s">
        <v>466</v>
      </c>
      <c r="C422" s="38" t="s">
        <v>867</v>
      </c>
      <c r="D422" s="2" t="s">
        <v>801</v>
      </c>
      <c r="E422" s="2" t="s">
        <v>340</v>
      </c>
      <c r="F422" s="38" t="s">
        <v>868</v>
      </c>
      <c r="G422" s="139">
        <v>18</v>
      </c>
      <c r="H422" s="140">
        <v>144</v>
      </c>
      <c r="I422" s="96">
        <f t="shared" si="37"/>
        <v>55</v>
      </c>
      <c r="J422" s="2">
        <v>2009</v>
      </c>
      <c r="K422" s="38" t="s">
        <v>3192</v>
      </c>
      <c r="L422" s="147">
        <v>39918.544444444444</v>
      </c>
      <c r="M422" s="147">
        <v>39918.569444444445</v>
      </c>
      <c r="N422" s="147">
        <v>39918.895138888889</v>
      </c>
      <c r="O422" s="147">
        <v>39918.926388888889</v>
      </c>
      <c r="P422" s="38" t="s">
        <v>3191</v>
      </c>
      <c r="Q422" s="239">
        <f t="shared" si="35"/>
        <v>0.32569444444379769</v>
      </c>
      <c r="R422" s="239">
        <f t="shared" si="39"/>
        <v>0.38194444444525288</v>
      </c>
      <c r="S422" s="21">
        <f t="shared" si="38"/>
        <v>1.9541666666627862</v>
      </c>
      <c r="U422" s="50">
        <v>524</v>
      </c>
      <c r="W422" s="242"/>
      <c r="Y422" s="169" t="s">
        <v>3193</v>
      </c>
      <c r="Z422" s="2"/>
    </row>
    <row r="423" spans="1:26">
      <c r="A423" s="2" t="s">
        <v>866</v>
      </c>
      <c r="B423" s="2" t="s">
        <v>466</v>
      </c>
      <c r="C423" s="38" t="s">
        <v>867</v>
      </c>
      <c r="D423" s="2" t="s">
        <v>801</v>
      </c>
      <c r="E423" s="2" t="s">
        <v>340</v>
      </c>
      <c r="F423" s="38" t="s">
        <v>868</v>
      </c>
      <c r="G423" s="139">
        <v>18</v>
      </c>
      <c r="H423" s="140">
        <v>144</v>
      </c>
      <c r="I423" s="96">
        <f t="shared" si="37"/>
        <v>55</v>
      </c>
      <c r="J423" s="2">
        <v>2009</v>
      </c>
      <c r="K423" s="38" t="s">
        <v>3190</v>
      </c>
      <c r="L423" s="147">
        <v>39919.25</v>
      </c>
      <c r="M423" s="147">
        <v>39919.293055555558</v>
      </c>
      <c r="N423" s="147">
        <v>39919.560416666667</v>
      </c>
      <c r="O423" s="147">
        <v>39919.590277777781</v>
      </c>
      <c r="P423" s="38" t="s">
        <v>3191</v>
      </c>
      <c r="Q423" s="239">
        <f t="shared" si="35"/>
        <v>0.26736111110949423</v>
      </c>
      <c r="R423" s="239">
        <f t="shared" si="39"/>
        <v>0.34027777778101154</v>
      </c>
      <c r="S423" s="21">
        <f t="shared" si="38"/>
        <v>1.6041666666569654</v>
      </c>
      <c r="U423" s="50">
        <v>750</v>
      </c>
      <c r="V423" s="19">
        <f>SUM(Q407:Q423)</f>
        <v>6.6118055555634783</v>
      </c>
      <c r="W423" s="240">
        <f>(N423-M407)/24</f>
        <v>0.5101562500000606</v>
      </c>
      <c r="X423" s="21">
        <f>V423/W423</f>
        <v>12.960353922083073</v>
      </c>
      <c r="Z423" s="2"/>
    </row>
    <row r="424" spans="1:26">
      <c r="A424" s="38" t="s">
        <v>869</v>
      </c>
      <c r="B424" s="2" t="s">
        <v>466</v>
      </c>
      <c r="C424" s="38" t="s">
        <v>870</v>
      </c>
      <c r="D424" s="2" t="s">
        <v>871</v>
      </c>
      <c r="E424" s="59" t="s">
        <v>675</v>
      </c>
      <c r="F424" s="38" t="s">
        <v>676</v>
      </c>
      <c r="G424" s="139">
        <v>-22</v>
      </c>
      <c r="H424" s="139">
        <v>-176</v>
      </c>
      <c r="I424" s="96" t="s">
        <v>872</v>
      </c>
      <c r="J424" s="2">
        <v>2009</v>
      </c>
      <c r="K424" s="38" t="s">
        <v>3189</v>
      </c>
      <c r="L424" s="147">
        <v>39939.62222222222</v>
      </c>
      <c r="M424" s="147">
        <v>39939.667361111111</v>
      </c>
      <c r="N424" s="147">
        <v>39939.935416666667</v>
      </c>
      <c r="O424" s="147">
        <v>39939.970138888886</v>
      </c>
      <c r="P424" s="38" t="s">
        <v>3177</v>
      </c>
      <c r="Q424" s="239">
        <f t="shared" si="35"/>
        <v>0.26805555555620231</v>
      </c>
      <c r="R424" s="239">
        <f t="shared" si="39"/>
        <v>0.34791666666569654</v>
      </c>
      <c r="S424" s="21">
        <f t="shared" si="38"/>
        <v>1.6083333333372138</v>
      </c>
      <c r="U424" s="50">
        <v>1243.26</v>
      </c>
      <c r="W424" s="242"/>
      <c r="Y424" s="169" t="s">
        <v>3182</v>
      </c>
      <c r="Z424" s="2"/>
    </row>
    <row r="425" spans="1:26">
      <c r="A425" s="38" t="s">
        <v>869</v>
      </c>
      <c r="B425" s="2" t="s">
        <v>466</v>
      </c>
      <c r="C425" s="38" t="s">
        <v>870</v>
      </c>
      <c r="D425" s="2" t="s">
        <v>871</v>
      </c>
      <c r="E425" s="59" t="s">
        <v>675</v>
      </c>
      <c r="F425" s="38" t="s">
        <v>676</v>
      </c>
      <c r="G425" s="139">
        <v>-22</v>
      </c>
      <c r="H425" s="139">
        <v>-176</v>
      </c>
      <c r="I425" s="96" t="s">
        <v>872</v>
      </c>
      <c r="J425" s="2">
        <v>2009</v>
      </c>
      <c r="K425" s="38" t="s">
        <v>3188</v>
      </c>
      <c r="L425" s="147">
        <v>39940.293749999997</v>
      </c>
      <c r="M425" s="147">
        <v>39940.334027777775</v>
      </c>
      <c r="N425" s="147">
        <v>39940.747916666667</v>
      </c>
      <c r="O425" s="147">
        <v>39940.792361111111</v>
      </c>
      <c r="P425" s="38" t="s">
        <v>3177</v>
      </c>
      <c r="Q425" s="239">
        <f t="shared" si="35"/>
        <v>0.41388888889196096</v>
      </c>
      <c r="R425" s="239">
        <f t="shared" si="39"/>
        <v>0.49861111111385981</v>
      </c>
      <c r="S425" s="21">
        <f t="shared" si="38"/>
        <v>2.4833333333517658</v>
      </c>
      <c r="U425" s="50">
        <v>1196.1500000000001</v>
      </c>
      <c r="W425" s="242"/>
      <c r="Y425" s="169" t="s">
        <v>3182</v>
      </c>
      <c r="Z425" s="2"/>
    </row>
    <row r="426" spans="1:26">
      <c r="A426" s="38" t="s">
        <v>869</v>
      </c>
      <c r="B426" s="2" t="s">
        <v>466</v>
      </c>
      <c r="C426" s="38" t="s">
        <v>870</v>
      </c>
      <c r="D426" s="2" t="s">
        <v>871</v>
      </c>
      <c r="E426" s="59" t="s">
        <v>675</v>
      </c>
      <c r="F426" s="38" t="s">
        <v>676</v>
      </c>
      <c r="G426" s="139">
        <v>-22</v>
      </c>
      <c r="H426" s="139">
        <v>-176</v>
      </c>
      <c r="I426" s="96" t="s">
        <v>872</v>
      </c>
      <c r="J426" s="2">
        <v>2009</v>
      </c>
      <c r="K426" s="38" t="s">
        <v>3187</v>
      </c>
      <c r="L426" s="147">
        <v>39941.240972222222</v>
      </c>
      <c r="M426" s="147">
        <v>39941.300694444442</v>
      </c>
      <c r="N426" s="147">
        <v>39941.75</v>
      </c>
      <c r="O426" s="147">
        <v>39941.79583333333</v>
      </c>
      <c r="P426" s="38" t="s">
        <v>3185</v>
      </c>
      <c r="Q426" s="239">
        <f t="shared" si="35"/>
        <v>0.4493055555576575</v>
      </c>
      <c r="R426" s="239">
        <f t="shared" si="39"/>
        <v>0.55486111110803904</v>
      </c>
      <c r="S426" s="21">
        <f t="shared" si="38"/>
        <v>2.695833333345945</v>
      </c>
      <c r="U426" s="50">
        <v>1713.68</v>
      </c>
      <c r="W426" s="242"/>
      <c r="Y426" s="169" t="s">
        <v>3182</v>
      </c>
      <c r="Z426" s="2"/>
    </row>
    <row r="427" spans="1:26">
      <c r="A427" s="38" t="s">
        <v>869</v>
      </c>
      <c r="B427" s="2" t="s">
        <v>466</v>
      </c>
      <c r="C427" s="38" t="s">
        <v>870</v>
      </c>
      <c r="D427" s="2" t="s">
        <v>871</v>
      </c>
      <c r="E427" s="59" t="s">
        <v>675</v>
      </c>
      <c r="F427" s="38" t="s">
        <v>676</v>
      </c>
      <c r="G427" s="139">
        <v>-22</v>
      </c>
      <c r="H427" s="139">
        <v>-176</v>
      </c>
      <c r="I427" s="96" t="s">
        <v>872</v>
      </c>
      <c r="J427" s="2">
        <v>2009</v>
      </c>
      <c r="K427" s="38" t="s">
        <v>3184</v>
      </c>
      <c r="L427" s="147">
        <v>39942.132638888892</v>
      </c>
      <c r="M427" s="147">
        <v>39942.180555555555</v>
      </c>
      <c r="N427" s="147">
        <v>39942.756944444445</v>
      </c>
      <c r="O427" s="147">
        <v>39942.802777777775</v>
      </c>
      <c r="P427" s="38" t="s">
        <v>3185</v>
      </c>
      <c r="Q427" s="239">
        <f t="shared" si="35"/>
        <v>0.57638888889050577</v>
      </c>
      <c r="R427" s="239">
        <f t="shared" si="39"/>
        <v>0.67013888888322981</v>
      </c>
      <c r="S427" s="21">
        <f t="shared" si="38"/>
        <v>3.4583333333430346</v>
      </c>
      <c r="U427" s="50">
        <v>1547.85</v>
      </c>
      <c r="W427" s="242"/>
      <c r="Y427" s="169" t="s">
        <v>3186</v>
      </c>
      <c r="Z427" s="2"/>
    </row>
    <row r="428" spans="1:26">
      <c r="A428" s="38" t="s">
        <v>869</v>
      </c>
      <c r="B428" s="2" t="s">
        <v>466</v>
      </c>
      <c r="C428" s="38" t="s">
        <v>870</v>
      </c>
      <c r="D428" s="2" t="s">
        <v>871</v>
      </c>
      <c r="E428" s="59" t="s">
        <v>675</v>
      </c>
      <c r="F428" s="38" t="s">
        <v>676</v>
      </c>
      <c r="G428" s="139">
        <v>-22</v>
      </c>
      <c r="H428" s="139">
        <v>-176</v>
      </c>
      <c r="I428" s="96" t="s">
        <v>872</v>
      </c>
      <c r="J428" s="2">
        <v>2009</v>
      </c>
      <c r="K428" s="38" t="s">
        <v>3183</v>
      </c>
      <c r="L428" s="147">
        <v>39943.209027777775</v>
      </c>
      <c r="M428" s="147">
        <v>39943.248611111114</v>
      </c>
      <c r="N428" s="147">
        <v>39943.747916666667</v>
      </c>
      <c r="O428" s="147">
        <v>39943.793055555558</v>
      </c>
      <c r="P428" s="38" t="s">
        <v>3177</v>
      </c>
      <c r="Q428" s="239">
        <f t="shared" si="35"/>
        <v>0.49930555555329192</v>
      </c>
      <c r="R428" s="239">
        <f t="shared" si="39"/>
        <v>0.58402777778246673</v>
      </c>
      <c r="S428" s="21">
        <f t="shared" si="38"/>
        <v>2.9958333333197515</v>
      </c>
      <c r="U428" s="50">
        <v>1178.21</v>
      </c>
      <c r="W428" s="242"/>
      <c r="Y428" s="169" t="s">
        <v>3182</v>
      </c>
      <c r="Z428" s="2"/>
    </row>
    <row r="429" spans="1:26">
      <c r="A429" s="38" t="s">
        <v>869</v>
      </c>
      <c r="B429" s="2" t="s">
        <v>466</v>
      </c>
      <c r="C429" s="38" t="s">
        <v>870</v>
      </c>
      <c r="D429" s="2" t="s">
        <v>871</v>
      </c>
      <c r="E429" s="59" t="s">
        <v>675</v>
      </c>
      <c r="F429" s="38" t="s">
        <v>676</v>
      </c>
      <c r="G429" s="139">
        <v>-22</v>
      </c>
      <c r="H429" s="139">
        <v>-176</v>
      </c>
      <c r="I429" s="96" t="s">
        <v>872</v>
      </c>
      <c r="J429" s="2">
        <v>2009</v>
      </c>
      <c r="K429" s="38" t="s">
        <v>3181</v>
      </c>
      <c r="L429" s="147">
        <v>39944.163888888892</v>
      </c>
      <c r="M429" s="147">
        <v>39944.208333333336</v>
      </c>
      <c r="N429" s="147">
        <v>39944.753472222219</v>
      </c>
      <c r="O429" s="147">
        <v>39944.788194444445</v>
      </c>
      <c r="P429" s="38" t="s">
        <v>3177</v>
      </c>
      <c r="Q429" s="239">
        <f t="shared" si="35"/>
        <v>0.54513888888322981</v>
      </c>
      <c r="R429" s="239">
        <f t="shared" si="39"/>
        <v>0.62430555555329192</v>
      </c>
      <c r="S429" s="21">
        <f t="shared" si="38"/>
        <v>3.2708333332993789</v>
      </c>
      <c r="U429" s="50">
        <v>1180.52</v>
      </c>
      <c r="W429" s="242"/>
      <c r="Y429" s="169" t="s">
        <v>3182</v>
      </c>
      <c r="Z429" s="2"/>
    </row>
    <row r="430" spans="1:26">
      <c r="A430" s="38" t="s">
        <v>869</v>
      </c>
      <c r="B430" s="2" t="s">
        <v>466</v>
      </c>
      <c r="C430" s="38" t="s">
        <v>870</v>
      </c>
      <c r="D430" s="2" t="s">
        <v>871</v>
      </c>
      <c r="E430" s="59" t="s">
        <v>675</v>
      </c>
      <c r="F430" s="38" t="s">
        <v>676</v>
      </c>
      <c r="G430" s="139">
        <v>-22</v>
      </c>
      <c r="H430" s="139">
        <v>-176</v>
      </c>
      <c r="I430" s="96" t="s">
        <v>872</v>
      </c>
      <c r="J430" s="2">
        <v>2009</v>
      </c>
      <c r="K430" s="38" t="s">
        <v>3179</v>
      </c>
      <c r="L430" s="147">
        <v>39945.208333333336</v>
      </c>
      <c r="M430" s="147">
        <v>39945.208333333336</v>
      </c>
      <c r="N430" s="147">
        <v>39945.315972222219</v>
      </c>
      <c r="O430" s="147">
        <v>39945.315972222219</v>
      </c>
      <c r="P430" s="38" t="s">
        <v>3177</v>
      </c>
      <c r="Q430" s="239">
        <f t="shared" si="35"/>
        <v>0.10763888888322981</v>
      </c>
      <c r="R430" s="239">
        <f t="shared" si="39"/>
        <v>0.10763888888322981</v>
      </c>
      <c r="S430" s="21">
        <f t="shared" si="38"/>
        <v>0.64583333329937886</v>
      </c>
      <c r="U430" s="50"/>
      <c r="W430" s="242"/>
      <c r="Y430" s="169" t="s">
        <v>3180</v>
      </c>
      <c r="Z430" s="2"/>
    </row>
    <row r="431" spans="1:26">
      <c r="A431" s="38" t="s">
        <v>869</v>
      </c>
      <c r="B431" s="2" t="s">
        <v>466</v>
      </c>
      <c r="C431" s="38" t="s">
        <v>870</v>
      </c>
      <c r="D431" s="2" t="s">
        <v>871</v>
      </c>
      <c r="E431" s="59" t="s">
        <v>675</v>
      </c>
      <c r="F431" s="38" t="s">
        <v>676</v>
      </c>
      <c r="G431" s="139">
        <v>-22</v>
      </c>
      <c r="H431" s="139">
        <v>-176</v>
      </c>
      <c r="I431" s="96" t="s">
        <v>872</v>
      </c>
      <c r="J431" s="2">
        <v>2009</v>
      </c>
      <c r="K431" s="38" t="s">
        <v>3176</v>
      </c>
      <c r="L431" s="147">
        <v>39945.40347222222</v>
      </c>
      <c r="M431" s="147">
        <v>39945.450694444444</v>
      </c>
      <c r="N431" s="147">
        <v>39946.00277777778</v>
      </c>
      <c r="O431" s="147">
        <v>39946.04583333333</v>
      </c>
      <c r="P431" s="38" t="s">
        <v>3177</v>
      </c>
      <c r="Q431" s="239">
        <f t="shared" si="35"/>
        <v>0.55208333333575865</v>
      </c>
      <c r="R431" s="239">
        <f t="shared" si="39"/>
        <v>0.64236111110949423</v>
      </c>
      <c r="S431" s="21">
        <f t="shared" si="38"/>
        <v>3.3125000000145519</v>
      </c>
      <c r="U431" s="50">
        <v>1204.92</v>
      </c>
      <c r="W431" s="242"/>
      <c r="Y431" s="169" t="s">
        <v>3178</v>
      </c>
      <c r="Z431" s="2"/>
    </row>
    <row r="432" spans="1:26">
      <c r="A432" s="2" t="s">
        <v>874</v>
      </c>
      <c r="B432" s="2" t="s">
        <v>466</v>
      </c>
      <c r="C432" s="38" t="s">
        <v>875</v>
      </c>
      <c r="D432" s="59" t="s">
        <v>760</v>
      </c>
      <c r="E432" s="59" t="s">
        <v>675</v>
      </c>
      <c r="F432" s="38" t="s">
        <v>676</v>
      </c>
      <c r="G432" s="139">
        <v>-22</v>
      </c>
      <c r="H432" s="139">
        <v>-176</v>
      </c>
      <c r="I432" s="96">
        <v>1</v>
      </c>
      <c r="J432" s="2">
        <v>2009</v>
      </c>
      <c r="K432" s="38" t="s">
        <v>3175</v>
      </c>
      <c r="L432" s="147">
        <v>39951.793055555558</v>
      </c>
      <c r="M432" s="147">
        <v>39951.86041666667</v>
      </c>
      <c r="N432" s="147">
        <v>39952.387499999997</v>
      </c>
      <c r="O432" s="147">
        <v>39952.461805555555</v>
      </c>
      <c r="P432" s="38" t="s">
        <v>2150</v>
      </c>
      <c r="Q432" s="239">
        <f t="shared" si="35"/>
        <v>0.5270833333270275</v>
      </c>
      <c r="R432" s="239">
        <f t="shared" si="39"/>
        <v>0.66874999999708962</v>
      </c>
      <c r="S432" s="21">
        <f t="shared" si="38"/>
        <v>3.162499999962165</v>
      </c>
      <c r="U432" s="50">
        <v>2605</v>
      </c>
      <c r="W432" s="242"/>
      <c r="Y432" s="169" t="s">
        <v>3170</v>
      </c>
      <c r="Z432" s="2"/>
    </row>
    <row r="433" spans="1:26">
      <c r="A433" s="2" t="s">
        <v>874</v>
      </c>
      <c r="B433" s="2" t="s">
        <v>466</v>
      </c>
      <c r="C433" s="38" t="s">
        <v>875</v>
      </c>
      <c r="D433" s="59" t="s">
        <v>760</v>
      </c>
      <c r="E433" s="59" t="s">
        <v>675</v>
      </c>
      <c r="F433" s="38" t="s">
        <v>676</v>
      </c>
      <c r="G433" s="139">
        <v>-22</v>
      </c>
      <c r="H433" s="139">
        <v>-176</v>
      </c>
      <c r="I433" s="96">
        <v>1</v>
      </c>
      <c r="J433" s="2">
        <v>2009</v>
      </c>
      <c r="K433" s="38" t="s">
        <v>3173</v>
      </c>
      <c r="L433" s="147">
        <v>39952.958333333336</v>
      </c>
      <c r="M433" s="147">
        <v>39953.022222222222</v>
      </c>
      <c r="N433" s="147">
        <v>39953.38958333333</v>
      </c>
      <c r="O433" s="147">
        <v>39953.463888888888</v>
      </c>
      <c r="P433" s="38" t="s">
        <v>3126</v>
      </c>
      <c r="Q433" s="239">
        <f t="shared" si="35"/>
        <v>0.36736111110803904</v>
      </c>
      <c r="R433" s="239">
        <f t="shared" si="39"/>
        <v>0.50555555555183673</v>
      </c>
      <c r="S433" s="21">
        <f t="shared" si="38"/>
        <v>2.2041666666482342</v>
      </c>
      <c r="U433" s="50">
        <v>2699</v>
      </c>
      <c r="W433" s="242"/>
      <c r="Y433" s="169" t="s">
        <v>3174</v>
      </c>
      <c r="Z433" s="2"/>
    </row>
    <row r="434" spans="1:26">
      <c r="A434" s="2" t="s">
        <v>874</v>
      </c>
      <c r="B434" s="2" t="s">
        <v>466</v>
      </c>
      <c r="C434" s="38" t="s">
        <v>875</v>
      </c>
      <c r="D434" s="59" t="s">
        <v>760</v>
      </c>
      <c r="E434" s="59" t="s">
        <v>675</v>
      </c>
      <c r="F434" s="38" t="s">
        <v>676</v>
      </c>
      <c r="G434" s="139">
        <v>-22</v>
      </c>
      <c r="H434" s="139">
        <v>-176</v>
      </c>
      <c r="I434" s="96">
        <v>1</v>
      </c>
      <c r="J434" s="2">
        <v>2009</v>
      </c>
      <c r="K434" s="38" t="s">
        <v>3171</v>
      </c>
      <c r="L434" s="147">
        <v>39953.961805555555</v>
      </c>
      <c r="M434" s="147">
        <v>39954.011805555558</v>
      </c>
      <c r="N434" s="147">
        <v>39955.159722222219</v>
      </c>
      <c r="O434" s="147">
        <v>39955.23333333333</v>
      </c>
      <c r="P434" s="38" t="s">
        <v>528</v>
      </c>
      <c r="Q434" s="239">
        <f t="shared" si="35"/>
        <v>1.147916666661331</v>
      </c>
      <c r="R434" s="239">
        <f t="shared" si="39"/>
        <v>1.2715277777751908</v>
      </c>
      <c r="S434" s="21">
        <f t="shared" si="38"/>
        <v>6.8874999999679858</v>
      </c>
      <c r="U434" s="50">
        <v>2147</v>
      </c>
      <c r="W434" s="242"/>
      <c r="Y434" s="169" t="s">
        <v>3172</v>
      </c>
      <c r="Z434" s="2"/>
    </row>
    <row r="435" spans="1:26">
      <c r="A435" s="2" t="s">
        <v>874</v>
      </c>
      <c r="B435" s="2" t="s">
        <v>466</v>
      </c>
      <c r="C435" s="38" t="s">
        <v>875</v>
      </c>
      <c r="D435" s="59" t="s">
        <v>760</v>
      </c>
      <c r="E435" s="59" t="s">
        <v>675</v>
      </c>
      <c r="F435" s="38" t="s">
        <v>676</v>
      </c>
      <c r="G435" s="139">
        <v>-22</v>
      </c>
      <c r="H435" s="139">
        <v>-176</v>
      </c>
      <c r="I435" s="96">
        <v>1</v>
      </c>
      <c r="J435" s="2">
        <v>2009</v>
      </c>
      <c r="K435" s="38" t="s">
        <v>3169</v>
      </c>
      <c r="L435" s="147">
        <v>39955.794444444444</v>
      </c>
      <c r="M435" s="147">
        <v>39955.85833333333</v>
      </c>
      <c r="N435" s="147">
        <v>39956.781944444447</v>
      </c>
      <c r="O435" s="147">
        <v>39956.845138888886</v>
      </c>
      <c r="P435" s="38" t="s">
        <v>2150</v>
      </c>
      <c r="Q435" s="239">
        <f t="shared" ref="Q435:Q498" si="40">N435 - M435</f>
        <v>0.92361111111677019</v>
      </c>
      <c r="R435" s="239">
        <f t="shared" si="39"/>
        <v>1.0506944444423425</v>
      </c>
      <c r="S435" s="21">
        <f t="shared" si="38"/>
        <v>5.5416666667006211</v>
      </c>
      <c r="U435" s="50">
        <v>2336</v>
      </c>
      <c r="W435" s="242"/>
      <c r="Y435" s="169" t="s">
        <v>3170</v>
      </c>
      <c r="Z435" s="2"/>
    </row>
    <row r="436" spans="1:26">
      <c r="A436" s="2" t="s">
        <v>874</v>
      </c>
      <c r="B436" s="2" t="s">
        <v>466</v>
      </c>
      <c r="C436" s="38" t="s">
        <v>875</v>
      </c>
      <c r="D436" s="59" t="s">
        <v>760</v>
      </c>
      <c r="E436" s="59" t="s">
        <v>675</v>
      </c>
      <c r="F436" s="38" t="s">
        <v>676</v>
      </c>
      <c r="G436" s="139">
        <v>-22</v>
      </c>
      <c r="H436" s="139">
        <v>-176</v>
      </c>
      <c r="I436" s="96">
        <v>1</v>
      </c>
      <c r="J436" s="2">
        <v>2009</v>
      </c>
      <c r="K436" s="38" t="s">
        <v>3168</v>
      </c>
      <c r="L436" s="147">
        <v>39957.21597222222</v>
      </c>
      <c r="M436" s="147">
        <v>39957.276388888888</v>
      </c>
      <c r="N436" s="147">
        <v>39958.227777777778</v>
      </c>
      <c r="O436" s="147">
        <v>39958.290972222225</v>
      </c>
      <c r="P436" s="38" t="s">
        <v>528</v>
      </c>
      <c r="Q436" s="239">
        <f t="shared" si="40"/>
        <v>0.95138888889050577</v>
      </c>
      <c r="R436" s="239">
        <f t="shared" si="39"/>
        <v>1.0750000000043656</v>
      </c>
      <c r="S436" s="21">
        <f t="shared" si="38"/>
        <v>5.7083333333430346</v>
      </c>
      <c r="U436" s="50">
        <v>2144</v>
      </c>
      <c r="W436" s="242"/>
      <c r="Y436" s="169" t="s">
        <v>3164</v>
      </c>
      <c r="Z436" s="2"/>
    </row>
    <row r="437" spans="1:26">
      <c r="A437" s="2" t="s">
        <v>874</v>
      </c>
      <c r="B437" s="2" t="s">
        <v>466</v>
      </c>
      <c r="C437" s="38" t="s">
        <v>875</v>
      </c>
      <c r="D437" s="59" t="s">
        <v>760</v>
      </c>
      <c r="E437" s="59" t="s">
        <v>675</v>
      </c>
      <c r="F437" s="38" t="s">
        <v>676</v>
      </c>
      <c r="G437" s="139">
        <v>-22</v>
      </c>
      <c r="H437" s="139">
        <v>-176</v>
      </c>
      <c r="I437" s="96">
        <v>1</v>
      </c>
      <c r="J437" s="2">
        <v>2009</v>
      </c>
      <c r="K437" s="38" t="s">
        <v>3166</v>
      </c>
      <c r="L437" s="147">
        <v>39958.790972222225</v>
      </c>
      <c r="M437" s="147">
        <v>39958.852083333331</v>
      </c>
      <c r="N437" s="147">
        <v>39959.716666666667</v>
      </c>
      <c r="O437" s="147">
        <v>39959.788194444445</v>
      </c>
      <c r="P437" s="38" t="s">
        <v>528</v>
      </c>
      <c r="Q437" s="239">
        <f t="shared" si="40"/>
        <v>0.86458333333575865</v>
      </c>
      <c r="R437" s="239">
        <f t="shared" si="39"/>
        <v>0.99722222222044365</v>
      </c>
      <c r="S437" s="21">
        <f t="shared" si="38"/>
        <v>5.1875000000145519</v>
      </c>
      <c r="U437" s="50">
        <v>2135</v>
      </c>
      <c r="W437" s="242"/>
      <c r="Y437" s="169" t="s">
        <v>3167</v>
      </c>
      <c r="Z437" s="2"/>
    </row>
    <row r="438" spans="1:26">
      <c r="A438" s="2" t="s">
        <v>874</v>
      </c>
      <c r="B438" s="2" t="s">
        <v>466</v>
      </c>
      <c r="C438" s="38" t="s">
        <v>875</v>
      </c>
      <c r="D438" s="59" t="s">
        <v>760</v>
      </c>
      <c r="E438" s="59" t="s">
        <v>675</v>
      </c>
      <c r="F438" s="38" t="s">
        <v>676</v>
      </c>
      <c r="G438" s="139">
        <v>-22</v>
      </c>
      <c r="H438" s="139">
        <v>-176</v>
      </c>
      <c r="I438" s="96">
        <v>1</v>
      </c>
      <c r="J438" s="2">
        <v>2009</v>
      </c>
      <c r="K438" s="38" t="s">
        <v>3165</v>
      </c>
      <c r="L438" s="147">
        <v>39960.12777777778</v>
      </c>
      <c r="M438" s="147">
        <v>39960.188888888886</v>
      </c>
      <c r="N438" s="147">
        <v>39960.737500000003</v>
      </c>
      <c r="O438" s="147">
        <v>39960.798611111109</v>
      </c>
      <c r="P438" s="38" t="s">
        <v>528</v>
      </c>
      <c r="Q438" s="239">
        <f t="shared" si="40"/>
        <v>0.54861111111677019</v>
      </c>
      <c r="R438" s="239">
        <f t="shared" si="39"/>
        <v>0.67083333332993789</v>
      </c>
      <c r="S438" s="21">
        <f t="shared" si="38"/>
        <v>3.2916666667006211</v>
      </c>
      <c r="U438" s="50">
        <v>2148</v>
      </c>
      <c r="W438" s="242"/>
      <c r="Y438" s="169" t="s">
        <v>3164</v>
      </c>
      <c r="Z438" s="2"/>
    </row>
    <row r="439" spans="1:26">
      <c r="A439" s="2" t="s">
        <v>874</v>
      </c>
      <c r="B439" s="2" t="s">
        <v>466</v>
      </c>
      <c r="C439" s="38" t="s">
        <v>875</v>
      </c>
      <c r="D439" s="59" t="s">
        <v>760</v>
      </c>
      <c r="E439" s="59" t="s">
        <v>675</v>
      </c>
      <c r="F439" s="38" t="s">
        <v>676</v>
      </c>
      <c r="G439" s="139">
        <v>-22</v>
      </c>
      <c r="H439" s="139">
        <v>-176</v>
      </c>
      <c r="I439" s="96">
        <v>1</v>
      </c>
      <c r="J439" s="2">
        <v>2009</v>
      </c>
      <c r="K439" s="38" t="s">
        <v>3163</v>
      </c>
      <c r="L439" s="147">
        <v>39961.457638888889</v>
      </c>
      <c r="M439" s="147">
        <v>39961.511111111111</v>
      </c>
      <c r="N439" s="147">
        <v>39963.07916666667</v>
      </c>
      <c r="O439" s="147">
        <v>39963.127083333333</v>
      </c>
      <c r="P439" s="38" t="s">
        <v>3133</v>
      </c>
      <c r="Q439" s="239">
        <f t="shared" si="40"/>
        <v>1.5680555555591127</v>
      </c>
      <c r="R439" s="239">
        <f t="shared" si="39"/>
        <v>1.6694444444437977</v>
      </c>
      <c r="S439" s="21">
        <f t="shared" si="38"/>
        <v>9.4083333333546761</v>
      </c>
      <c r="U439" s="50">
        <v>1865</v>
      </c>
      <c r="W439" s="242"/>
      <c r="Y439" s="169" t="s">
        <v>3164</v>
      </c>
      <c r="Z439" s="2"/>
    </row>
    <row r="440" spans="1:26">
      <c r="A440" s="2" t="s">
        <v>874</v>
      </c>
      <c r="B440" s="2" t="s">
        <v>466</v>
      </c>
      <c r="C440" s="38" t="s">
        <v>875</v>
      </c>
      <c r="D440" s="59" t="s">
        <v>760</v>
      </c>
      <c r="E440" s="59" t="s">
        <v>675</v>
      </c>
      <c r="F440" s="38" t="s">
        <v>676</v>
      </c>
      <c r="G440" s="139">
        <v>-22</v>
      </c>
      <c r="H440" s="139">
        <v>-176</v>
      </c>
      <c r="I440" s="96">
        <v>1</v>
      </c>
      <c r="J440" s="2">
        <v>2009</v>
      </c>
      <c r="K440" s="38" t="s">
        <v>3162</v>
      </c>
      <c r="L440" s="147">
        <v>39963.629861111112</v>
      </c>
      <c r="M440" s="147">
        <v>39963.682638888888</v>
      </c>
      <c r="N440" s="147">
        <v>39964.236111111109</v>
      </c>
      <c r="O440" s="147">
        <v>39964.297222222223</v>
      </c>
      <c r="P440" s="38" t="s">
        <v>2142</v>
      </c>
      <c r="Q440" s="239">
        <f t="shared" si="40"/>
        <v>0.55347222222189885</v>
      </c>
      <c r="R440" s="239">
        <f t="shared" si="39"/>
        <v>0.66736111111094942</v>
      </c>
      <c r="S440" s="21">
        <f t="shared" si="38"/>
        <v>3.3208333333313931</v>
      </c>
      <c r="U440" s="50">
        <v>1907</v>
      </c>
      <c r="W440" s="242"/>
      <c r="Y440" s="169" t="s">
        <v>3160</v>
      </c>
      <c r="Z440" s="2"/>
    </row>
    <row r="441" spans="1:26">
      <c r="A441" s="2" t="s">
        <v>874</v>
      </c>
      <c r="B441" s="2" t="s">
        <v>466</v>
      </c>
      <c r="C441" s="38" t="s">
        <v>875</v>
      </c>
      <c r="D441" s="59" t="s">
        <v>760</v>
      </c>
      <c r="E441" s="59" t="s">
        <v>675</v>
      </c>
      <c r="F441" s="38" t="s">
        <v>676</v>
      </c>
      <c r="G441" s="139">
        <v>-22</v>
      </c>
      <c r="H441" s="139">
        <v>-176</v>
      </c>
      <c r="I441" s="96">
        <v>1</v>
      </c>
      <c r="J441" s="2">
        <v>2009</v>
      </c>
      <c r="K441" s="38" t="s">
        <v>3161</v>
      </c>
      <c r="L441" s="147">
        <v>39964.963888888888</v>
      </c>
      <c r="M441" s="147">
        <v>39965.027083333334</v>
      </c>
      <c r="N441" s="147">
        <v>39966.732638888891</v>
      </c>
      <c r="O441" s="147">
        <v>39966.79791666667</v>
      </c>
      <c r="P441" s="38" t="s">
        <v>3133</v>
      </c>
      <c r="Q441" s="239">
        <f t="shared" si="40"/>
        <v>1.7055555555562023</v>
      </c>
      <c r="R441" s="239">
        <f t="shared" si="39"/>
        <v>1.8340277777824667</v>
      </c>
      <c r="S441" s="21">
        <f t="shared" si="38"/>
        <v>10.233333333337214</v>
      </c>
      <c r="U441" s="50">
        <v>1872</v>
      </c>
      <c r="W441" s="242"/>
      <c r="Y441" s="169" t="s">
        <v>3160</v>
      </c>
      <c r="Z441" s="2"/>
    </row>
    <row r="442" spans="1:26">
      <c r="A442" s="2" t="s">
        <v>874</v>
      </c>
      <c r="B442" s="2" t="s">
        <v>466</v>
      </c>
      <c r="C442" s="38" t="s">
        <v>875</v>
      </c>
      <c r="D442" s="59" t="s">
        <v>760</v>
      </c>
      <c r="E442" s="59" t="s">
        <v>675</v>
      </c>
      <c r="F442" s="38" t="s">
        <v>676</v>
      </c>
      <c r="G442" s="139">
        <v>-22</v>
      </c>
      <c r="H442" s="139">
        <v>-176</v>
      </c>
      <c r="I442" s="96">
        <v>1</v>
      </c>
      <c r="J442" s="2">
        <v>2009</v>
      </c>
      <c r="K442" s="38" t="s">
        <v>3159</v>
      </c>
      <c r="L442" s="147">
        <v>39967.322222222225</v>
      </c>
      <c r="M442" s="147">
        <v>39967.375694444447</v>
      </c>
      <c r="N442" s="147">
        <v>39967.80972222222</v>
      </c>
      <c r="O442" s="147">
        <v>39967.871527777781</v>
      </c>
      <c r="P442" s="38" t="s">
        <v>528</v>
      </c>
      <c r="Q442" s="239">
        <f t="shared" si="40"/>
        <v>0.43402777777373558</v>
      </c>
      <c r="R442" s="239">
        <f t="shared" si="39"/>
        <v>0.54930555555620231</v>
      </c>
      <c r="S442" s="21">
        <f t="shared" si="38"/>
        <v>2.6041666666424135</v>
      </c>
      <c r="U442" s="50">
        <v>2129</v>
      </c>
      <c r="W442" s="242"/>
      <c r="Y442" s="169" t="s">
        <v>3160</v>
      </c>
      <c r="Z442" s="2"/>
    </row>
    <row r="443" spans="1:26">
      <c r="A443" s="2" t="s">
        <v>874</v>
      </c>
      <c r="B443" s="2" t="s">
        <v>466</v>
      </c>
      <c r="C443" s="38" t="s">
        <v>875</v>
      </c>
      <c r="D443" s="59" t="s">
        <v>760</v>
      </c>
      <c r="E443" s="59" t="s">
        <v>675</v>
      </c>
      <c r="F443" s="38" t="s">
        <v>676</v>
      </c>
      <c r="G443" s="139">
        <v>-22</v>
      </c>
      <c r="H443" s="139">
        <v>-176</v>
      </c>
      <c r="I443" s="96">
        <v>1</v>
      </c>
      <c r="J443" s="2">
        <v>2009</v>
      </c>
      <c r="K443" s="38" t="s">
        <v>3157</v>
      </c>
      <c r="L443" s="147">
        <v>39968.839583333334</v>
      </c>
      <c r="M443" s="147">
        <v>39968.912499999999</v>
      </c>
      <c r="N443" s="147">
        <v>39969.72152777778</v>
      </c>
      <c r="O443" s="147">
        <v>39969.796527777777</v>
      </c>
      <c r="P443" s="38" t="s">
        <v>3126</v>
      </c>
      <c r="Q443" s="239">
        <f t="shared" si="40"/>
        <v>0.80902777778101154</v>
      </c>
      <c r="R443" s="239">
        <f t="shared" si="39"/>
        <v>0.9569444444423425</v>
      </c>
      <c r="S443" s="21">
        <f t="shared" si="38"/>
        <v>4.8541666666860692</v>
      </c>
      <c r="U443" s="50">
        <v>2690</v>
      </c>
      <c r="W443" s="242"/>
      <c r="Y443" s="169" t="s">
        <v>3158</v>
      </c>
      <c r="Z443" s="2"/>
    </row>
    <row r="444" spans="1:26">
      <c r="A444" s="2" t="s">
        <v>874</v>
      </c>
      <c r="B444" s="2" t="s">
        <v>466</v>
      </c>
      <c r="C444" s="38" t="s">
        <v>875</v>
      </c>
      <c r="D444" s="59" t="s">
        <v>760</v>
      </c>
      <c r="E444" s="59" t="s">
        <v>675</v>
      </c>
      <c r="F444" s="38" t="s">
        <v>676</v>
      </c>
      <c r="G444" s="139">
        <v>-22</v>
      </c>
      <c r="H444" s="139">
        <v>-176</v>
      </c>
      <c r="I444" s="96">
        <v>1</v>
      </c>
      <c r="J444" s="2">
        <v>2009</v>
      </c>
      <c r="K444" s="38" t="s">
        <v>3155</v>
      </c>
      <c r="L444" s="147">
        <v>39970.125</v>
      </c>
      <c r="M444" s="147">
        <v>39970.198611111111</v>
      </c>
      <c r="N444" s="147">
        <v>39971.392361111109</v>
      </c>
      <c r="O444" s="147">
        <v>39971.461111111108</v>
      </c>
      <c r="P444" s="38" t="s">
        <v>2150</v>
      </c>
      <c r="Q444" s="239">
        <f t="shared" si="40"/>
        <v>1.1937499999985448</v>
      </c>
      <c r="R444" s="239">
        <f t="shared" si="39"/>
        <v>1.336111111108039</v>
      </c>
      <c r="S444" s="21">
        <f t="shared" si="38"/>
        <v>7.1624999999912689</v>
      </c>
      <c r="U444" s="50">
        <v>2626</v>
      </c>
      <c r="V444" s="19">
        <f>SUM(Q424:Q444)</f>
        <v>15.006249999998545</v>
      </c>
      <c r="W444" s="240">
        <f>(N444-M424)/24</f>
        <v>1.3218749999999393</v>
      </c>
      <c r="X444" s="21">
        <f>V444/W444</f>
        <v>11.352245862883581</v>
      </c>
      <c r="Y444" s="169" t="s">
        <v>3156</v>
      </c>
      <c r="Z444" s="2"/>
    </row>
    <row r="445" spans="1:26">
      <c r="A445" s="38" t="s">
        <v>876</v>
      </c>
      <c r="B445" s="2" t="s">
        <v>466</v>
      </c>
      <c r="C445" s="38" t="s">
        <v>877</v>
      </c>
      <c r="D445" s="38" t="s">
        <v>847</v>
      </c>
      <c r="E445" s="59" t="s">
        <v>675</v>
      </c>
      <c r="F445" s="38" t="s">
        <v>676</v>
      </c>
      <c r="G445" s="139">
        <v>-22</v>
      </c>
      <c r="H445" s="139">
        <v>-176</v>
      </c>
      <c r="I445" s="96">
        <f t="shared" ref="I445:I463" si="41">INT(((180 + H445) / 6) + 1)</f>
        <v>1</v>
      </c>
      <c r="J445" s="2">
        <v>2009</v>
      </c>
      <c r="K445" s="38" t="s">
        <v>3154</v>
      </c>
      <c r="L445" s="147">
        <v>39976.374305555553</v>
      </c>
      <c r="M445" s="147">
        <v>39976.456944444442</v>
      </c>
      <c r="N445" s="147">
        <v>39976.907638888886</v>
      </c>
      <c r="O445" s="147">
        <v>39976.974305555559</v>
      </c>
      <c r="P445" s="38" t="s">
        <v>2150</v>
      </c>
      <c r="Q445" s="239">
        <f t="shared" si="40"/>
        <v>0.45069444444379769</v>
      </c>
      <c r="R445" s="239">
        <f t="shared" si="39"/>
        <v>0.60000000000582077</v>
      </c>
      <c r="S445" s="21">
        <f t="shared" si="38"/>
        <v>2.7041666666627862</v>
      </c>
      <c r="U445" s="50">
        <v>2616</v>
      </c>
      <c r="W445" s="242"/>
      <c r="Y445" s="169" t="s">
        <v>3151</v>
      </c>
      <c r="Z445" s="2"/>
    </row>
    <row r="446" spans="1:26">
      <c r="A446" s="38" t="s">
        <v>876</v>
      </c>
      <c r="B446" s="2" t="s">
        <v>466</v>
      </c>
      <c r="C446" s="38" t="s">
        <v>877</v>
      </c>
      <c r="D446" s="38" t="s">
        <v>847</v>
      </c>
      <c r="E446" s="59" t="s">
        <v>675</v>
      </c>
      <c r="F446" s="38" t="s">
        <v>676</v>
      </c>
      <c r="G446" s="139">
        <v>-22</v>
      </c>
      <c r="H446" s="139">
        <v>-176</v>
      </c>
      <c r="I446" s="96">
        <f t="shared" si="41"/>
        <v>1</v>
      </c>
      <c r="J446" s="2">
        <v>2009</v>
      </c>
      <c r="K446" s="38" t="s">
        <v>3153</v>
      </c>
      <c r="L446" s="147">
        <v>39977.467361111114</v>
      </c>
      <c r="M446" s="147">
        <v>39977.520833333336</v>
      </c>
      <c r="N446" s="147">
        <v>39978.688194444447</v>
      </c>
      <c r="O446" s="147">
        <v>39978.790972222225</v>
      </c>
      <c r="P446" s="38" t="s">
        <v>528</v>
      </c>
      <c r="Q446" s="239">
        <f t="shared" si="40"/>
        <v>1.1673611111109494</v>
      </c>
      <c r="R446" s="239">
        <f t="shared" si="39"/>
        <v>1.3236111111109494</v>
      </c>
      <c r="S446" s="21">
        <f t="shared" si="38"/>
        <v>7.0041666666656965</v>
      </c>
      <c r="U446" s="50">
        <v>2120</v>
      </c>
      <c r="W446" s="242"/>
      <c r="Y446" s="169" t="s">
        <v>3137</v>
      </c>
      <c r="Z446" s="2"/>
    </row>
    <row r="447" spans="1:26">
      <c r="A447" s="38" t="s">
        <v>876</v>
      </c>
      <c r="B447" s="2" t="s">
        <v>466</v>
      </c>
      <c r="C447" s="38" t="s">
        <v>877</v>
      </c>
      <c r="D447" s="38" t="s">
        <v>847</v>
      </c>
      <c r="E447" s="59" t="s">
        <v>675</v>
      </c>
      <c r="F447" s="38" t="s">
        <v>676</v>
      </c>
      <c r="G447" s="139">
        <v>-22</v>
      </c>
      <c r="H447" s="139">
        <v>-176</v>
      </c>
      <c r="I447" s="96">
        <f t="shared" si="41"/>
        <v>1</v>
      </c>
      <c r="J447" s="2">
        <v>2009</v>
      </c>
      <c r="K447" s="38" t="s">
        <v>3152</v>
      </c>
      <c r="L447" s="147">
        <v>39979.294444444444</v>
      </c>
      <c r="M447" s="147">
        <v>39979.365277777775</v>
      </c>
      <c r="N447" s="147">
        <v>39979.729166666664</v>
      </c>
      <c r="O447" s="147">
        <v>39979.799305555556</v>
      </c>
      <c r="P447" s="38" t="s">
        <v>2150</v>
      </c>
      <c r="Q447" s="239">
        <f t="shared" si="40"/>
        <v>0.36388888888905058</v>
      </c>
      <c r="R447" s="239">
        <f t="shared" si="39"/>
        <v>0.50486111111240461</v>
      </c>
      <c r="S447" s="21">
        <f t="shared" si="38"/>
        <v>2.1833333333343035</v>
      </c>
      <c r="U447" s="50">
        <v>2600</v>
      </c>
      <c r="W447" s="242"/>
      <c r="Y447" s="169" t="s">
        <v>3151</v>
      </c>
      <c r="Z447" s="2"/>
    </row>
    <row r="448" spans="1:26">
      <c r="A448" s="38" t="s">
        <v>876</v>
      </c>
      <c r="B448" s="2" t="s">
        <v>466</v>
      </c>
      <c r="C448" s="38" t="s">
        <v>877</v>
      </c>
      <c r="D448" s="38" t="s">
        <v>847</v>
      </c>
      <c r="E448" s="59" t="s">
        <v>675</v>
      </c>
      <c r="F448" s="38" t="s">
        <v>676</v>
      </c>
      <c r="G448" s="139">
        <v>-22</v>
      </c>
      <c r="H448" s="139">
        <v>-176</v>
      </c>
      <c r="I448" s="96">
        <f t="shared" si="41"/>
        <v>1</v>
      </c>
      <c r="J448" s="2">
        <v>2009</v>
      </c>
      <c r="K448" s="38" t="s">
        <v>3150</v>
      </c>
      <c r="L448" s="147">
        <v>39980.455555555556</v>
      </c>
      <c r="M448" s="147">
        <v>39980.50277777778</v>
      </c>
      <c r="N448" s="147">
        <v>39981.563888888886</v>
      </c>
      <c r="O448" s="147">
        <v>39981.624305555553</v>
      </c>
      <c r="P448" s="38" t="s">
        <v>2142</v>
      </c>
      <c r="Q448" s="239">
        <f t="shared" si="40"/>
        <v>1.0611111111065838</v>
      </c>
      <c r="R448" s="239">
        <f t="shared" si="39"/>
        <v>1.1687499999970896</v>
      </c>
      <c r="S448" s="21">
        <f t="shared" si="38"/>
        <v>6.3666666666395031</v>
      </c>
      <c r="U448" s="50">
        <v>1907</v>
      </c>
      <c r="W448" s="242"/>
      <c r="Y448" s="169" t="s">
        <v>3151</v>
      </c>
      <c r="Z448" s="2"/>
    </row>
    <row r="449" spans="1:26">
      <c r="A449" s="38" t="s">
        <v>876</v>
      </c>
      <c r="B449" s="2" t="s">
        <v>466</v>
      </c>
      <c r="C449" s="38" t="s">
        <v>877</v>
      </c>
      <c r="D449" s="38" t="s">
        <v>847</v>
      </c>
      <c r="E449" s="59" t="s">
        <v>675</v>
      </c>
      <c r="F449" s="38" t="s">
        <v>676</v>
      </c>
      <c r="G449" s="139">
        <v>-22</v>
      </c>
      <c r="H449" s="139">
        <v>-176</v>
      </c>
      <c r="I449" s="96">
        <f t="shared" si="41"/>
        <v>1</v>
      </c>
      <c r="J449" s="2">
        <v>2009</v>
      </c>
      <c r="K449" s="38" t="s">
        <v>3147</v>
      </c>
      <c r="L449" s="147">
        <v>39982.124305555553</v>
      </c>
      <c r="M449" s="147">
        <v>39982.124305555553</v>
      </c>
      <c r="N449" s="147">
        <v>39982.124305555553</v>
      </c>
      <c r="O449" s="147">
        <v>39982.161111111112</v>
      </c>
      <c r="P449" s="38" t="s">
        <v>3148</v>
      </c>
      <c r="Q449" s="239">
        <f t="shared" si="40"/>
        <v>0</v>
      </c>
      <c r="R449" s="239">
        <f t="shared" si="39"/>
        <v>3.680555555911269E-2</v>
      </c>
      <c r="S449" s="21">
        <f t="shared" si="38"/>
        <v>0</v>
      </c>
      <c r="U449" s="6">
        <v>0</v>
      </c>
      <c r="W449" s="242"/>
      <c r="Y449" s="169" t="s">
        <v>3149</v>
      </c>
      <c r="Z449" s="2"/>
    </row>
    <row r="450" spans="1:26">
      <c r="A450" s="38" t="s">
        <v>876</v>
      </c>
      <c r="B450" s="2" t="s">
        <v>466</v>
      </c>
      <c r="C450" s="38" t="s">
        <v>877</v>
      </c>
      <c r="D450" s="38" t="s">
        <v>847</v>
      </c>
      <c r="E450" s="59" t="s">
        <v>675</v>
      </c>
      <c r="F450" s="38" t="s">
        <v>676</v>
      </c>
      <c r="G450" s="139">
        <v>-22</v>
      </c>
      <c r="H450" s="139">
        <v>-176</v>
      </c>
      <c r="I450" s="96">
        <f t="shared" si="41"/>
        <v>1</v>
      </c>
      <c r="J450" s="2">
        <v>2009</v>
      </c>
      <c r="K450" s="38" t="s">
        <v>3144</v>
      </c>
      <c r="L450" s="147">
        <v>39982.209027777775</v>
      </c>
      <c r="M450" s="147">
        <v>39982.256944444445</v>
      </c>
      <c r="N450" s="147">
        <v>39983.230555555558</v>
      </c>
      <c r="O450" s="147">
        <v>39983.292361111111</v>
      </c>
      <c r="P450" s="38" t="s">
        <v>3145</v>
      </c>
      <c r="Q450" s="239">
        <f t="shared" si="40"/>
        <v>0.97361111111240461</v>
      </c>
      <c r="R450" s="239">
        <f t="shared" si="39"/>
        <v>1.0833333333357587</v>
      </c>
      <c r="S450" s="21">
        <f t="shared" si="38"/>
        <v>5.8416666666744277</v>
      </c>
      <c r="U450" s="50">
        <v>1853</v>
      </c>
      <c r="W450" s="242"/>
      <c r="Y450" s="169" t="s">
        <v>3146</v>
      </c>
      <c r="Z450" s="2"/>
    </row>
    <row r="451" spans="1:26">
      <c r="A451" s="38" t="s">
        <v>876</v>
      </c>
      <c r="B451" s="2" t="s">
        <v>466</v>
      </c>
      <c r="C451" s="38" t="s">
        <v>877</v>
      </c>
      <c r="D451" s="38" t="s">
        <v>847</v>
      </c>
      <c r="E451" s="59" t="s">
        <v>675</v>
      </c>
      <c r="F451" s="38" t="s">
        <v>676</v>
      </c>
      <c r="G451" s="139">
        <v>-22</v>
      </c>
      <c r="H451" s="139">
        <v>-176</v>
      </c>
      <c r="I451" s="96">
        <f t="shared" si="41"/>
        <v>1</v>
      </c>
      <c r="J451" s="2">
        <v>2009</v>
      </c>
      <c r="K451" s="38" t="s">
        <v>3142</v>
      </c>
      <c r="L451" s="147">
        <v>39983.792361111111</v>
      </c>
      <c r="M451" s="147">
        <v>39983.852083333331</v>
      </c>
      <c r="N451" s="147">
        <v>39984.240972222222</v>
      </c>
      <c r="O451" s="147">
        <v>39984.29791666667</v>
      </c>
      <c r="P451" s="38" t="s">
        <v>2142</v>
      </c>
      <c r="Q451" s="239">
        <f t="shared" si="40"/>
        <v>0.38888888889050577</v>
      </c>
      <c r="R451" s="239">
        <f t="shared" si="39"/>
        <v>0.50555555555911269</v>
      </c>
      <c r="S451" s="21">
        <f t="shared" si="38"/>
        <v>2.3333333333430346</v>
      </c>
      <c r="U451" s="50">
        <v>1857</v>
      </c>
      <c r="W451" s="242"/>
      <c r="Y451" s="169" t="s">
        <v>3143</v>
      </c>
      <c r="Z451" s="2"/>
    </row>
    <row r="452" spans="1:26">
      <c r="A452" s="38" t="s">
        <v>876</v>
      </c>
      <c r="B452" s="2" t="s">
        <v>466</v>
      </c>
      <c r="C452" s="38" t="s">
        <v>877</v>
      </c>
      <c r="D452" s="38" t="s">
        <v>847</v>
      </c>
      <c r="E452" s="59" t="s">
        <v>675</v>
      </c>
      <c r="F452" s="38" t="s">
        <v>676</v>
      </c>
      <c r="G452" s="139">
        <v>-22</v>
      </c>
      <c r="H452" s="139">
        <v>-176</v>
      </c>
      <c r="I452" s="96">
        <f t="shared" si="41"/>
        <v>1</v>
      </c>
      <c r="J452" s="2">
        <v>2009</v>
      </c>
      <c r="K452" s="38" t="s">
        <v>3141</v>
      </c>
      <c r="L452" s="147">
        <v>39984.789583333331</v>
      </c>
      <c r="M452" s="147">
        <v>39984.838194444441</v>
      </c>
      <c r="N452" s="147">
        <v>39985.152777777781</v>
      </c>
      <c r="O452" s="147">
        <v>39985.209722222222</v>
      </c>
      <c r="P452" s="38" t="s">
        <v>3133</v>
      </c>
      <c r="Q452" s="239">
        <f t="shared" si="40"/>
        <v>0.31458333334012423</v>
      </c>
      <c r="R452" s="239">
        <f t="shared" si="39"/>
        <v>0.42013888889050577</v>
      </c>
      <c r="S452" s="21">
        <f t="shared" si="38"/>
        <v>1.8875000000407454</v>
      </c>
      <c r="U452" s="50">
        <v>1838</v>
      </c>
      <c r="W452" s="242"/>
      <c r="Y452" s="169" t="s">
        <v>3134</v>
      </c>
      <c r="Z452" s="2"/>
    </row>
    <row r="453" spans="1:26">
      <c r="A453" s="38" t="s">
        <v>876</v>
      </c>
      <c r="B453" s="2" t="s">
        <v>466</v>
      </c>
      <c r="C453" s="38" t="s">
        <v>877</v>
      </c>
      <c r="D453" s="38" t="s">
        <v>847</v>
      </c>
      <c r="E453" s="59" t="s">
        <v>675</v>
      </c>
      <c r="F453" s="38" t="s">
        <v>676</v>
      </c>
      <c r="G453" s="139">
        <v>-22</v>
      </c>
      <c r="H453" s="139">
        <v>-176</v>
      </c>
      <c r="I453" s="96">
        <f t="shared" si="41"/>
        <v>1</v>
      </c>
      <c r="J453" s="2">
        <v>2009</v>
      </c>
      <c r="K453" s="38" t="s">
        <v>3140</v>
      </c>
      <c r="L453" s="147">
        <v>39986.835416666669</v>
      </c>
      <c r="M453" s="147">
        <v>39986.93472222222</v>
      </c>
      <c r="N453" s="147">
        <v>39987.915277777778</v>
      </c>
      <c r="O453" s="147">
        <v>39987.974999999999</v>
      </c>
      <c r="P453" s="38" t="s">
        <v>3133</v>
      </c>
      <c r="Q453" s="239">
        <f t="shared" si="40"/>
        <v>0.9805555555576575</v>
      </c>
      <c r="R453" s="239">
        <f t="shared" si="39"/>
        <v>1.1395833333299379</v>
      </c>
      <c r="S453" s="21">
        <f t="shared" si="38"/>
        <v>5.883333333345945</v>
      </c>
      <c r="U453" s="50">
        <v>1866</v>
      </c>
      <c r="W453" s="242"/>
      <c r="Y453" s="169" t="s">
        <v>3134</v>
      </c>
      <c r="Z453" s="2"/>
    </row>
    <row r="454" spans="1:26">
      <c r="A454" s="38" t="s">
        <v>876</v>
      </c>
      <c r="B454" s="2" t="s">
        <v>466</v>
      </c>
      <c r="C454" s="38" t="s">
        <v>877</v>
      </c>
      <c r="D454" s="38" t="s">
        <v>847</v>
      </c>
      <c r="E454" s="59" t="s">
        <v>675</v>
      </c>
      <c r="F454" s="38" t="s">
        <v>676</v>
      </c>
      <c r="G454" s="139">
        <v>-22</v>
      </c>
      <c r="H454" s="139">
        <v>-176</v>
      </c>
      <c r="I454" s="96">
        <f t="shared" si="41"/>
        <v>1</v>
      </c>
      <c r="J454" s="2">
        <v>2009</v>
      </c>
      <c r="K454" s="38" t="s">
        <v>3139</v>
      </c>
      <c r="L454" s="147">
        <v>39988.624305555553</v>
      </c>
      <c r="M454" s="147">
        <v>39988.693055555559</v>
      </c>
      <c r="N454" s="147">
        <v>39989.063194444447</v>
      </c>
      <c r="O454" s="147">
        <v>39989.128472222219</v>
      </c>
      <c r="P454" s="38" t="s">
        <v>3126</v>
      </c>
      <c r="Q454" s="239">
        <f t="shared" si="40"/>
        <v>0.37013888888759539</v>
      </c>
      <c r="R454" s="239">
        <f t="shared" si="39"/>
        <v>0.50416666666569654</v>
      </c>
      <c r="S454" s="21">
        <f t="shared" si="38"/>
        <v>2.2208333333255723</v>
      </c>
      <c r="U454" s="50">
        <v>2697</v>
      </c>
      <c r="W454" s="242"/>
      <c r="Y454" s="169" t="s">
        <v>3127</v>
      </c>
      <c r="Z454" s="2"/>
    </row>
    <row r="455" spans="1:26">
      <c r="A455" s="38" t="s">
        <v>876</v>
      </c>
      <c r="B455" s="2" t="s">
        <v>466</v>
      </c>
      <c r="C455" s="38" t="s">
        <v>877</v>
      </c>
      <c r="D455" s="38" t="s">
        <v>847</v>
      </c>
      <c r="E455" s="59" t="s">
        <v>675</v>
      </c>
      <c r="F455" s="38" t="s">
        <v>676</v>
      </c>
      <c r="G455" s="139">
        <v>-22</v>
      </c>
      <c r="H455" s="139">
        <v>-176</v>
      </c>
      <c r="I455" s="96">
        <f t="shared" si="41"/>
        <v>1</v>
      </c>
      <c r="J455" s="2">
        <v>2009</v>
      </c>
      <c r="K455" s="38" t="s">
        <v>3138</v>
      </c>
      <c r="L455" s="147">
        <v>39989.787499999999</v>
      </c>
      <c r="M455" s="147">
        <v>39989.852777777778</v>
      </c>
      <c r="N455" s="147">
        <v>39991.224305555559</v>
      </c>
      <c r="O455" s="147">
        <v>39991.29583333333</v>
      </c>
      <c r="P455" s="38" t="s">
        <v>3123</v>
      </c>
      <c r="Q455" s="239">
        <f t="shared" si="40"/>
        <v>1.3715277777810115</v>
      </c>
      <c r="R455" s="239">
        <f t="shared" si="39"/>
        <v>1.5083333333313931</v>
      </c>
      <c r="S455" s="21">
        <f t="shared" si="38"/>
        <v>8.2291666666860692</v>
      </c>
      <c r="U455" s="50">
        <v>2213</v>
      </c>
      <c r="W455" s="242"/>
      <c r="Y455" s="169" t="s">
        <v>3137</v>
      </c>
      <c r="Z455" s="2"/>
    </row>
    <row r="456" spans="1:26">
      <c r="A456" s="38" t="s">
        <v>876</v>
      </c>
      <c r="B456" s="2" t="s">
        <v>466</v>
      </c>
      <c r="C456" s="38" t="s">
        <v>877</v>
      </c>
      <c r="D456" s="38" t="s">
        <v>847</v>
      </c>
      <c r="E456" s="59" t="s">
        <v>675</v>
      </c>
      <c r="F456" s="38" t="s">
        <v>676</v>
      </c>
      <c r="G456" s="139">
        <v>-22</v>
      </c>
      <c r="H456" s="139">
        <v>-176</v>
      </c>
      <c r="I456" s="96">
        <f t="shared" si="41"/>
        <v>1</v>
      </c>
      <c r="J456" s="2">
        <v>2009</v>
      </c>
      <c r="K456" s="38" t="s">
        <v>3136</v>
      </c>
      <c r="L456" s="147">
        <v>39992.120833333334</v>
      </c>
      <c r="M456" s="147">
        <v>39992.174305555556</v>
      </c>
      <c r="N456" s="147">
        <v>39993.068749999999</v>
      </c>
      <c r="O456" s="147">
        <v>39993.130555555559</v>
      </c>
      <c r="P456" s="38" t="s">
        <v>3123</v>
      </c>
      <c r="Q456" s="239">
        <f t="shared" si="40"/>
        <v>0.8944444444423425</v>
      </c>
      <c r="R456" s="239">
        <f t="shared" si="39"/>
        <v>1.0097222222248092</v>
      </c>
      <c r="S456" s="21">
        <f t="shared" si="38"/>
        <v>5.366666666654055</v>
      </c>
      <c r="U456" s="50">
        <v>2204</v>
      </c>
      <c r="W456" s="242"/>
      <c r="Y456" s="169" t="s">
        <v>3137</v>
      </c>
      <c r="Z456" s="2"/>
    </row>
    <row r="457" spans="1:26">
      <c r="A457" s="38" t="s">
        <v>876</v>
      </c>
      <c r="B457" s="2" t="s">
        <v>466</v>
      </c>
      <c r="C457" s="38" t="s">
        <v>877</v>
      </c>
      <c r="D457" s="38" t="s">
        <v>847</v>
      </c>
      <c r="E457" s="59" t="s">
        <v>675</v>
      </c>
      <c r="F457" s="38" t="s">
        <v>676</v>
      </c>
      <c r="G457" s="139">
        <v>-22</v>
      </c>
      <c r="H457" s="139">
        <v>-176</v>
      </c>
      <c r="I457" s="96">
        <f t="shared" si="41"/>
        <v>1</v>
      </c>
      <c r="J457" s="2">
        <v>2009</v>
      </c>
      <c r="K457" s="38" t="s">
        <v>3135</v>
      </c>
      <c r="L457" s="147">
        <v>39993.953472222223</v>
      </c>
      <c r="M457" s="147">
        <v>39994</v>
      </c>
      <c r="N457" s="147">
        <v>39994.258333333331</v>
      </c>
      <c r="O457" s="147">
        <v>39994.304166666669</v>
      </c>
      <c r="P457" s="38" t="s">
        <v>2142</v>
      </c>
      <c r="Q457" s="239">
        <f t="shared" si="40"/>
        <v>0.25833333333139308</v>
      </c>
      <c r="R457" s="239">
        <f t="shared" si="39"/>
        <v>0.35069444444525288</v>
      </c>
      <c r="S457" s="21">
        <f t="shared" si="38"/>
        <v>1.5499999999883585</v>
      </c>
      <c r="U457" s="50">
        <v>1873</v>
      </c>
      <c r="W457" s="242"/>
      <c r="Y457" s="169" t="s">
        <v>3131</v>
      </c>
      <c r="Z457" s="2"/>
    </row>
    <row r="458" spans="1:26">
      <c r="A458" s="38" t="s">
        <v>876</v>
      </c>
      <c r="B458" s="2" t="s">
        <v>466</v>
      </c>
      <c r="C458" s="38" t="s">
        <v>877</v>
      </c>
      <c r="D458" s="38" t="s">
        <v>847</v>
      </c>
      <c r="E458" s="59" t="s">
        <v>675</v>
      </c>
      <c r="F458" s="38" t="s">
        <v>676</v>
      </c>
      <c r="G458" s="139">
        <v>-22</v>
      </c>
      <c r="H458" s="139">
        <v>-176</v>
      </c>
      <c r="I458" s="96">
        <f t="shared" si="41"/>
        <v>1</v>
      </c>
      <c r="J458" s="2">
        <v>2009</v>
      </c>
      <c r="K458" s="38" t="s">
        <v>3132</v>
      </c>
      <c r="L458" s="147">
        <v>39994.791666666664</v>
      </c>
      <c r="M458" s="147">
        <v>39994.84097222222</v>
      </c>
      <c r="N458" s="147">
        <v>39995.570138888892</v>
      </c>
      <c r="O458" s="147">
        <v>39995.624305555553</v>
      </c>
      <c r="P458" s="38" t="s">
        <v>3133</v>
      </c>
      <c r="Q458" s="239">
        <f t="shared" si="40"/>
        <v>0.72916666667151731</v>
      </c>
      <c r="R458" s="239">
        <f t="shared" si="39"/>
        <v>0.83263888888905058</v>
      </c>
      <c r="S458" s="21">
        <f t="shared" si="38"/>
        <v>4.3750000000291038</v>
      </c>
      <c r="U458" s="50">
        <v>1832</v>
      </c>
      <c r="W458" s="242"/>
      <c r="Y458" s="169" t="s">
        <v>3134</v>
      </c>
      <c r="Z458" s="2"/>
    </row>
    <row r="459" spans="1:26">
      <c r="A459" s="38" t="s">
        <v>876</v>
      </c>
      <c r="B459" s="2" t="s">
        <v>466</v>
      </c>
      <c r="C459" s="38" t="s">
        <v>877</v>
      </c>
      <c r="D459" s="38" t="s">
        <v>847</v>
      </c>
      <c r="E459" s="59" t="s">
        <v>675</v>
      </c>
      <c r="F459" s="38" t="s">
        <v>676</v>
      </c>
      <c r="G459" s="139">
        <v>-22</v>
      </c>
      <c r="H459" s="139">
        <v>-176</v>
      </c>
      <c r="I459" s="96">
        <f t="shared" si="41"/>
        <v>1</v>
      </c>
      <c r="J459" s="2">
        <v>2009</v>
      </c>
      <c r="K459" s="38" t="s">
        <v>3130</v>
      </c>
      <c r="L459" s="147">
        <v>39996.121527777781</v>
      </c>
      <c r="M459" s="147">
        <v>39996.220138888886</v>
      </c>
      <c r="N459" s="147">
        <v>39997.061111111114</v>
      </c>
      <c r="O459" s="147">
        <v>39997.128472222219</v>
      </c>
      <c r="P459" s="38" t="s">
        <v>2142</v>
      </c>
      <c r="Q459" s="239">
        <f t="shared" si="40"/>
        <v>0.84097222222771961</v>
      </c>
      <c r="R459" s="239">
        <f t="shared" si="39"/>
        <v>1.0069444444379769</v>
      </c>
      <c r="S459" s="21">
        <f t="shared" si="38"/>
        <v>5.0458333333663177</v>
      </c>
      <c r="U459" s="50">
        <v>1914</v>
      </c>
      <c r="W459" s="242"/>
      <c r="Y459" s="169" t="s">
        <v>3131</v>
      </c>
      <c r="Z459" s="2"/>
    </row>
    <row r="460" spans="1:26">
      <c r="A460" s="38" t="s">
        <v>876</v>
      </c>
      <c r="B460" s="2" t="s">
        <v>466</v>
      </c>
      <c r="C460" s="38" t="s">
        <v>877</v>
      </c>
      <c r="D460" s="38" t="s">
        <v>847</v>
      </c>
      <c r="E460" s="59" t="s">
        <v>675</v>
      </c>
      <c r="F460" s="38" t="s">
        <v>676</v>
      </c>
      <c r="G460" s="139">
        <v>-22</v>
      </c>
      <c r="H460" s="139">
        <v>-176</v>
      </c>
      <c r="I460" s="96">
        <f t="shared" si="41"/>
        <v>1</v>
      </c>
      <c r="J460" s="2">
        <v>2009</v>
      </c>
      <c r="K460" s="38" t="s">
        <v>3129</v>
      </c>
      <c r="L460" s="147">
        <v>39997.789583333331</v>
      </c>
      <c r="M460" s="147">
        <v>39997.841666666667</v>
      </c>
      <c r="N460" s="147">
        <v>39998.23541666667</v>
      </c>
      <c r="O460" s="147">
        <v>39998.293749999997</v>
      </c>
      <c r="P460" s="38" t="s">
        <v>528</v>
      </c>
      <c r="Q460" s="239">
        <f t="shared" si="40"/>
        <v>0.39375000000291038</v>
      </c>
      <c r="R460" s="239">
        <f t="shared" si="39"/>
        <v>0.50416666666569654</v>
      </c>
      <c r="S460" s="21">
        <f t="shared" si="38"/>
        <v>2.3625000000174623</v>
      </c>
      <c r="U460" s="50">
        <v>2083</v>
      </c>
      <c r="W460" s="242"/>
      <c r="Y460" s="169" t="s">
        <v>3127</v>
      </c>
      <c r="Z460" s="2"/>
    </row>
    <row r="461" spans="1:26">
      <c r="A461" s="38" t="s">
        <v>876</v>
      </c>
      <c r="B461" s="2" t="s">
        <v>466</v>
      </c>
      <c r="C461" s="38" t="s">
        <v>877</v>
      </c>
      <c r="D461" s="38" t="s">
        <v>847</v>
      </c>
      <c r="E461" s="59" t="s">
        <v>675</v>
      </c>
      <c r="F461" s="38" t="s">
        <v>676</v>
      </c>
      <c r="G461" s="139">
        <v>-22</v>
      </c>
      <c r="H461" s="139">
        <v>-176</v>
      </c>
      <c r="I461" s="96">
        <f t="shared" si="41"/>
        <v>1</v>
      </c>
      <c r="J461" s="2">
        <v>2009</v>
      </c>
      <c r="K461" s="38" t="s">
        <v>3128</v>
      </c>
      <c r="L461" s="147">
        <v>39998.790277777778</v>
      </c>
      <c r="M461" s="147">
        <v>39998.839583333334</v>
      </c>
      <c r="N461" s="147">
        <v>39999.073611111111</v>
      </c>
      <c r="O461" s="147">
        <v>39999.124305555553</v>
      </c>
      <c r="P461" s="38" t="s">
        <v>3123</v>
      </c>
      <c r="Q461" s="239">
        <f t="shared" si="40"/>
        <v>0.23402777777664596</v>
      </c>
      <c r="R461" s="239">
        <f t="shared" si="39"/>
        <v>0.33402777777519077</v>
      </c>
      <c r="S461" s="21">
        <f t="shared" si="38"/>
        <v>1.4041666666598758</v>
      </c>
      <c r="U461" s="50">
        <v>2213</v>
      </c>
      <c r="W461" s="242"/>
      <c r="Y461" s="169" t="s">
        <v>3127</v>
      </c>
      <c r="Z461" s="2"/>
    </row>
    <row r="462" spans="1:26">
      <c r="A462" s="38" t="s">
        <v>876</v>
      </c>
      <c r="B462" s="2" t="s">
        <v>466</v>
      </c>
      <c r="C462" s="38" t="s">
        <v>877</v>
      </c>
      <c r="D462" s="38" t="s">
        <v>847</v>
      </c>
      <c r="E462" s="59" t="s">
        <v>675</v>
      </c>
      <c r="F462" s="38" t="s">
        <v>676</v>
      </c>
      <c r="G462" s="139">
        <v>-22</v>
      </c>
      <c r="H462" s="139">
        <v>-176</v>
      </c>
      <c r="I462" s="96">
        <f t="shared" si="41"/>
        <v>1</v>
      </c>
      <c r="J462" s="2">
        <v>2009</v>
      </c>
      <c r="K462" s="38" t="s">
        <v>3125</v>
      </c>
      <c r="L462" s="147">
        <v>39999.620833333334</v>
      </c>
      <c r="M462" s="147">
        <v>39999.68472222222</v>
      </c>
      <c r="N462" s="147">
        <v>39999.910416666666</v>
      </c>
      <c r="O462" s="147">
        <v>39999.97152777778</v>
      </c>
      <c r="P462" s="38" t="s">
        <v>3126</v>
      </c>
      <c r="Q462" s="239">
        <f t="shared" si="40"/>
        <v>0.22569444444525288</v>
      </c>
      <c r="R462" s="239">
        <f t="shared" si="39"/>
        <v>0.35069444444525288</v>
      </c>
      <c r="S462" s="21">
        <f t="shared" si="38"/>
        <v>1.3541666666715173</v>
      </c>
      <c r="U462" s="50">
        <v>2697</v>
      </c>
      <c r="W462" s="242"/>
      <c r="Y462" s="169" t="s">
        <v>3127</v>
      </c>
      <c r="Z462" s="2"/>
    </row>
    <row r="463" spans="1:26">
      <c r="A463" s="38" t="s">
        <v>876</v>
      </c>
      <c r="B463" s="2" t="s">
        <v>466</v>
      </c>
      <c r="C463" s="38" t="s">
        <v>877</v>
      </c>
      <c r="D463" s="38" t="s">
        <v>847</v>
      </c>
      <c r="E463" s="59" t="s">
        <v>675</v>
      </c>
      <c r="F463" s="38" t="s">
        <v>676</v>
      </c>
      <c r="G463" s="139">
        <v>-22</v>
      </c>
      <c r="H463" s="139">
        <v>-176</v>
      </c>
      <c r="I463" s="96">
        <f t="shared" si="41"/>
        <v>1</v>
      </c>
      <c r="J463" s="2">
        <v>2009</v>
      </c>
      <c r="K463" s="38" t="s">
        <v>3122</v>
      </c>
      <c r="L463" s="147">
        <v>40000.208333333336</v>
      </c>
      <c r="M463" s="147">
        <v>40000.263888888891</v>
      </c>
      <c r="N463" s="147">
        <v>40000.423611111109</v>
      </c>
      <c r="O463" s="147">
        <v>40000.5</v>
      </c>
      <c r="P463" s="38" t="s">
        <v>3123</v>
      </c>
      <c r="Q463" s="239">
        <f t="shared" si="40"/>
        <v>0.15972222221898846</v>
      </c>
      <c r="R463" s="239">
        <f t="shared" si="39"/>
        <v>0.29166666666424135</v>
      </c>
      <c r="S463" s="21">
        <f t="shared" si="38"/>
        <v>0.95833333331393078</v>
      </c>
      <c r="U463" s="50">
        <v>2250</v>
      </c>
      <c r="V463" s="19">
        <f>SUM(Q445:Q463)</f>
        <v>11.178472222236451</v>
      </c>
      <c r="W463" s="240">
        <f>(N463-M445)/24</f>
        <v>0.99861111111113132</v>
      </c>
      <c r="X463" s="21">
        <f>V463/W463</f>
        <v>11.1940194715022</v>
      </c>
      <c r="Y463" s="169" t="s">
        <v>3124</v>
      </c>
      <c r="Z463" s="2"/>
    </row>
    <row r="464" spans="1:26">
      <c r="A464" s="2" t="s">
        <v>874</v>
      </c>
      <c r="B464" t="s">
        <v>785</v>
      </c>
      <c r="C464" t="s">
        <v>881</v>
      </c>
      <c r="D464" s="149" t="s">
        <v>760</v>
      </c>
      <c r="E464" s="150" t="s">
        <v>2988</v>
      </c>
      <c r="F464" s="150" t="s">
        <v>787</v>
      </c>
      <c r="G464" s="139"/>
      <c r="H464" s="139"/>
      <c r="I464" s="96"/>
      <c r="J464" s="2">
        <v>2009</v>
      </c>
      <c r="K464" s="38" t="s">
        <v>3116</v>
      </c>
      <c r="L464" s="126" t="s">
        <v>3117</v>
      </c>
      <c r="M464" s="126" t="s">
        <v>3118</v>
      </c>
      <c r="N464" s="126" t="s">
        <v>3119</v>
      </c>
      <c r="O464" s="126" t="s">
        <v>3120</v>
      </c>
      <c r="Q464" s="239">
        <f t="shared" si="40"/>
        <v>0.75347222222626442</v>
      </c>
      <c r="R464" s="239">
        <f t="shared" si="39"/>
        <v>0.84305555555329192</v>
      </c>
      <c r="S464" s="21">
        <f t="shared" si="38"/>
        <v>4.5208333333575865</v>
      </c>
      <c r="U464" s="50">
        <v>437</v>
      </c>
      <c r="W464" s="242"/>
      <c r="Y464" s="169" t="s">
        <v>3037</v>
      </c>
      <c r="Z464" s="2"/>
    </row>
    <row r="465" spans="1:26">
      <c r="A465" s="2" t="s">
        <v>874</v>
      </c>
      <c r="B465" t="s">
        <v>785</v>
      </c>
      <c r="C465" t="s">
        <v>881</v>
      </c>
      <c r="D465" s="149" t="s">
        <v>760</v>
      </c>
      <c r="E465" s="150" t="s">
        <v>2988</v>
      </c>
      <c r="F465" s="150" t="s">
        <v>787</v>
      </c>
      <c r="G465" s="139"/>
      <c r="H465" s="139"/>
      <c r="I465" s="96"/>
      <c r="J465" s="2">
        <v>2009</v>
      </c>
      <c r="K465" s="38" t="s">
        <v>3110</v>
      </c>
      <c r="L465" s="126" t="s">
        <v>3111</v>
      </c>
      <c r="M465" s="126" t="s">
        <v>3112</v>
      </c>
      <c r="N465" s="126" t="s">
        <v>3113</v>
      </c>
      <c r="O465" s="126" t="s">
        <v>3114</v>
      </c>
      <c r="Q465" s="239">
        <f t="shared" si="40"/>
        <v>0.65486111111385981</v>
      </c>
      <c r="R465" s="239">
        <f t="shared" si="39"/>
        <v>0.79791666667006211</v>
      </c>
      <c r="S465" s="21">
        <f t="shared" ref="S465:S528" si="42">((VALUE(Q465)) * 24) * 0.25</f>
        <v>3.9291666666831588</v>
      </c>
      <c r="U465" s="50">
        <v>2362</v>
      </c>
      <c r="W465" s="242"/>
      <c r="Y465" s="169" t="s">
        <v>3037</v>
      </c>
      <c r="Z465" s="2"/>
    </row>
    <row r="466" spans="1:26">
      <c r="A466" s="2" t="s">
        <v>874</v>
      </c>
      <c r="B466" t="s">
        <v>785</v>
      </c>
      <c r="C466" t="s">
        <v>881</v>
      </c>
      <c r="D466" s="149" t="s">
        <v>760</v>
      </c>
      <c r="E466" s="150" t="s">
        <v>2988</v>
      </c>
      <c r="F466" s="150" t="s">
        <v>787</v>
      </c>
      <c r="G466" s="139"/>
      <c r="H466" s="139"/>
      <c r="I466" s="96"/>
      <c r="J466" s="2">
        <v>2009</v>
      </c>
      <c r="K466" s="38" t="s">
        <v>3104</v>
      </c>
      <c r="L466" s="126" t="s">
        <v>3105</v>
      </c>
      <c r="M466" s="126" t="s">
        <v>3106</v>
      </c>
      <c r="N466" s="126" t="s">
        <v>3107</v>
      </c>
      <c r="O466" s="126" t="s">
        <v>3108</v>
      </c>
      <c r="Q466" s="239">
        <f t="shared" si="40"/>
        <v>7.6388888846850023E-3</v>
      </c>
      <c r="R466" s="239">
        <f t="shared" si="39"/>
        <v>8.1250000002910383E-2</v>
      </c>
      <c r="S466" s="21">
        <f t="shared" si="42"/>
        <v>4.5833333308110014E-2</v>
      </c>
      <c r="U466" s="50">
        <v>1405</v>
      </c>
      <c r="W466" s="242"/>
      <c r="Y466" s="169" t="s">
        <v>3109</v>
      </c>
      <c r="Z466" s="2"/>
    </row>
    <row r="467" spans="1:26">
      <c r="A467" s="2" t="s">
        <v>874</v>
      </c>
      <c r="B467" t="s">
        <v>785</v>
      </c>
      <c r="C467" t="s">
        <v>881</v>
      </c>
      <c r="D467" s="149" t="s">
        <v>760</v>
      </c>
      <c r="E467" s="150" t="s">
        <v>2988</v>
      </c>
      <c r="F467" s="150" t="s">
        <v>787</v>
      </c>
      <c r="G467" s="139"/>
      <c r="H467" s="139"/>
      <c r="I467" s="96"/>
      <c r="J467" s="2">
        <v>2009</v>
      </c>
      <c r="K467" s="38" t="s">
        <v>3098</v>
      </c>
      <c r="L467" s="126" t="s">
        <v>3099</v>
      </c>
      <c r="M467" s="126" t="s">
        <v>3100</v>
      </c>
      <c r="N467" s="126" t="s">
        <v>3101</v>
      </c>
      <c r="O467" s="126" t="s">
        <v>3102</v>
      </c>
      <c r="Q467" s="239">
        <f t="shared" si="40"/>
        <v>0.40694444443943212</v>
      </c>
      <c r="R467" s="239">
        <f t="shared" si="39"/>
        <v>0.47708333333139308</v>
      </c>
      <c r="S467" s="21">
        <f t="shared" si="42"/>
        <v>2.4416666666365927</v>
      </c>
      <c r="U467" s="50">
        <v>1400</v>
      </c>
      <c r="W467" s="242"/>
      <c r="Y467" s="169" t="s">
        <v>3078</v>
      </c>
      <c r="Z467" s="2"/>
    </row>
    <row r="468" spans="1:26">
      <c r="A468" s="2" t="s">
        <v>874</v>
      </c>
      <c r="B468" t="s">
        <v>785</v>
      </c>
      <c r="C468" t="s">
        <v>881</v>
      </c>
      <c r="D468" s="149" t="s">
        <v>760</v>
      </c>
      <c r="E468" s="150" t="s">
        <v>2988</v>
      </c>
      <c r="F468" s="150" t="s">
        <v>787</v>
      </c>
      <c r="G468" s="139"/>
      <c r="H468" s="139"/>
      <c r="I468" s="96"/>
      <c r="J468" s="2">
        <v>2009</v>
      </c>
      <c r="K468" s="38" t="s">
        <v>3092</v>
      </c>
      <c r="L468" s="126" t="s">
        <v>3093</v>
      </c>
      <c r="M468" s="126" t="s">
        <v>3094</v>
      </c>
      <c r="N468" s="126" t="s">
        <v>3095</v>
      </c>
      <c r="O468" s="126" t="s">
        <v>3096</v>
      </c>
      <c r="Q468" s="239">
        <f t="shared" si="40"/>
        <v>0.59722222221898846</v>
      </c>
      <c r="R468" s="239">
        <f t="shared" si="39"/>
        <v>0.66111111111240461</v>
      </c>
      <c r="S468" s="21">
        <f t="shared" si="42"/>
        <v>3.5833333333139308</v>
      </c>
      <c r="U468" s="50">
        <v>852</v>
      </c>
      <c r="W468" s="242"/>
      <c r="Y468" s="169" t="s">
        <v>3037</v>
      </c>
      <c r="Z468" s="2"/>
    </row>
    <row r="469" spans="1:26">
      <c r="A469" s="2" t="s">
        <v>874</v>
      </c>
      <c r="B469" t="s">
        <v>785</v>
      </c>
      <c r="C469" t="s">
        <v>881</v>
      </c>
      <c r="D469" s="149" t="s">
        <v>760</v>
      </c>
      <c r="E469" s="150" t="s">
        <v>2988</v>
      </c>
      <c r="F469" s="150" t="s">
        <v>787</v>
      </c>
      <c r="G469" s="139"/>
      <c r="H469" s="139"/>
      <c r="I469" s="96"/>
      <c r="J469" s="2">
        <v>2009</v>
      </c>
      <c r="K469" s="38" t="s">
        <v>3085</v>
      </c>
      <c r="L469" s="126" t="s">
        <v>3086</v>
      </c>
      <c r="M469" s="126" t="s">
        <v>3087</v>
      </c>
      <c r="N469" s="126" t="s">
        <v>3088</v>
      </c>
      <c r="O469" s="126" t="s">
        <v>3089</v>
      </c>
      <c r="Q469" s="239">
        <f t="shared" si="40"/>
        <v>0.23124999999708962</v>
      </c>
      <c r="R469" s="239">
        <f t="shared" si="39"/>
        <v>0.27638888888759539</v>
      </c>
      <c r="S469" s="21">
        <f t="shared" si="42"/>
        <v>1.3874999999825377</v>
      </c>
      <c r="U469" s="50">
        <v>532</v>
      </c>
      <c r="W469" s="242"/>
      <c r="Y469" s="169" t="s">
        <v>3091</v>
      </c>
      <c r="Z469" s="2"/>
    </row>
    <row r="470" spans="1:26">
      <c r="A470" s="2" t="s">
        <v>874</v>
      </c>
      <c r="B470" t="s">
        <v>785</v>
      </c>
      <c r="C470" t="s">
        <v>881</v>
      </c>
      <c r="D470" s="149" t="s">
        <v>760</v>
      </c>
      <c r="E470" s="150" t="s">
        <v>2988</v>
      </c>
      <c r="F470" s="150" t="s">
        <v>787</v>
      </c>
      <c r="G470" s="139"/>
      <c r="H470" s="139"/>
      <c r="I470" s="96"/>
      <c r="J470" s="2">
        <v>2009</v>
      </c>
      <c r="K470" s="38" t="s">
        <v>3079</v>
      </c>
      <c r="L470" s="126" t="s">
        <v>3080</v>
      </c>
      <c r="M470" s="126" t="s">
        <v>3081</v>
      </c>
      <c r="N470" s="126" t="s">
        <v>3082</v>
      </c>
      <c r="O470" s="126" t="s">
        <v>3083</v>
      </c>
      <c r="Q470" s="239">
        <f t="shared" si="40"/>
        <v>0.945138888884685</v>
      </c>
      <c r="R470" s="239">
        <f t="shared" si="39"/>
        <v>1.0062499999985448</v>
      </c>
      <c r="S470" s="21">
        <f t="shared" si="42"/>
        <v>5.67083333330811</v>
      </c>
      <c r="U470" s="50">
        <v>350</v>
      </c>
      <c r="W470" s="242"/>
      <c r="Y470" s="169" t="s">
        <v>3037</v>
      </c>
      <c r="Z470" s="2"/>
    </row>
    <row r="471" spans="1:26">
      <c r="A471" s="2" t="s">
        <v>874</v>
      </c>
      <c r="B471" t="s">
        <v>785</v>
      </c>
      <c r="C471" t="s">
        <v>881</v>
      </c>
      <c r="D471" s="149" t="s">
        <v>760</v>
      </c>
      <c r="E471" s="150" t="s">
        <v>2988</v>
      </c>
      <c r="F471" s="150" t="s">
        <v>787</v>
      </c>
      <c r="G471" s="139"/>
      <c r="H471" s="139"/>
      <c r="I471" s="96"/>
      <c r="J471" s="2">
        <v>2009</v>
      </c>
      <c r="K471" s="38" t="s">
        <v>3072</v>
      </c>
      <c r="L471" s="126" t="s">
        <v>3073</v>
      </c>
      <c r="M471" s="126" t="s">
        <v>3074</v>
      </c>
      <c r="N471" s="126" t="s">
        <v>3075</v>
      </c>
      <c r="O471" s="126" t="s">
        <v>3076</v>
      </c>
      <c r="Q471" s="239">
        <f t="shared" si="40"/>
        <v>0.79722222222335404</v>
      </c>
      <c r="R471" s="239">
        <f t="shared" si="39"/>
        <v>0.84027777777373558</v>
      </c>
      <c r="S471" s="21">
        <f t="shared" si="42"/>
        <v>4.7833333333401242</v>
      </c>
      <c r="U471" s="50">
        <v>512</v>
      </c>
      <c r="W471" s="242"/>
      <c r="Y471" s="169" t="s">
        <v>3078</v>
      </c>
      <c r="Z471" s="2"/>
    </row>
    <row r="472" spans="1:26">
      <c r="A472" s="2" t="s">
        <v>874</v>
      </c>
      <c r="B472" t="s">
        <v>785</v>
      </c>
      <c r="C472" t="s">
        <v>881</v>
      </c>
      <c r="D472" s="149" t="s">
        <v>760</v>
      </c>
      <c r="E472" s="150" t="s">
        <v>2988</v>
      </c>
      <c r="F472" s="150" t="s">
        <v>787</v>
      </c>
      <c r="G472" s="139"/>
      <c r="H472" s="139"/>
      <c r="I472" s="96"/>
      <c r="J472" s="2">
        <v>2009</v>
      </c>
      <c r="K472" s="38" t="s">
        <v>3065</v>
      </c>
      <c r="L472" s="126" t="s">
        <v>3066</v>
      </c>
      <c r="M472" s="126" t="s">
        <v>3067</v>
      </c>
      <c r="N472" s="126" t="s">
        <v>3068</v>
      </c>
      <c r="O472" s="126" t="s">
        <v>3069</v>
      </c>
      <c r="Q472" s="239">
        <f t="shared" si="40"/>
        <v>0.72430555555911269</v>
      </c>
      <c r="R472" s="239">
        <f t="shared" si="39"/>
        <v>0.83263888888905058</v>
      </c>
      <c r="S472" s="21">
        <f t="shared" si="42"/>
        <v>4.3458333333546761</v>
      </c>
      <c r="U472" s="50">
        <v>1426</v>
      </c>
      <c r="W472" s="242"/>
      <c r="Y472" s="169" t="s">
        <v>3071</v>
      </c>
      <c r="Z472" s="2"/>
    </row>
    <row r="473" spans="1:26">
      <c r="A473" s="2" t="s">
        <v>874</v>
      </c>
      <c r="B473" t="s">
        <v>785</v>
      </c>
      <c r="C473" t="s">
        <v>881</v>
      </c>
      <c r="D473" s="149" t="s">
        <v>760</v>
      </c>
      <c r="E473" s="150" t="s">
        <v>2988</v>
      </c>
      <c r="F473" s="150" t="s">
        <v>787</v>
      </c>
      <c r="G473" s="139"/>
      <c r="H473" s="139"/>
      <c r="I473" s="96"/>
      <c r="J473" s="2">
        <v>2009</v>
      </c>
      <c r="K473" s="38" t="s">
        <v>3058</v>
      </c>
      <c r="L473" s="126" t="s">
        <v>3059</v>
      </c>
      <c r="M473" s="126" t="s">
        <v>3060</v>
      </c>
      <c r="N473" s="126" t="s">
        <v>3061</v>
      </c>
      <c r="O473" s="126" t="s">
        <v>3062</v>
      </c>
      <c r="Q473" s="239">
        <f t="shared" si="40"/>
        <v>0.45277777777664596</v>
      </c>
      <c r="R473" s="239">
        <f t="shared" si="39"/>
        <v>0.52152777777519077</v>
      </c>
      <c r="S473" s="21">
        <f t="shared" si="42"/>
        <v>2.7166666666598758</v>
      </c>
      <c r="U473" s="50">
        <v>845</v>
      </c>
      <c r="W473" s="242"/>
      <c r="Y473" s="169" t="s">
        <v>3064</v>
      </c>
      <c r="Z473" s="2"/>
    </row>
    <row r="474" spans="1:26">
      <c r="A474" s="2" t="s">
        <v>874</v>
      </c>
      <c r="B474" t="s">
        <v>785</v>
      </c>
      <c r="C474" t="s">
        <v>881</v>
      </c>
      <c r="D474" s="149" t="s">
        <v>760</v>
      </c>
      <c r="E474" s="150" t="s">
        <v>2988</v>
      </c>
      <c r="F474" s="150" t="s">
        <v>787</v>
      </c>
      <c r="G474" s="139"/>
      <c r="H474" s="139"/>
      <c r="I474" s="96"/>
      <c r="J474" s="2">
        <v>2009</v>
      </c>
      <c r="K474" s="38" t="s">
        <v>3054</v>
      </c>
      <c r="L474" s="126" t="s">
        <v>3055</v>
      </c>
      <c r="M474" s="126"/>
      <c r="N474" s="126"/>
      <c r="O474" s="126" t="s">
        <v>3056</v>
      </c>
      <c r="Q474" s="239">
        <f t="shared" si="40"/>
        <v>0</v>
      </c>
      <c r="R474" s="239">
        <f t="shared" si="39"/>
        <v>2.4305555554747116E-2</v>
      </c>
      <c r="S474" s="21">
        <f t="shared" si="42"/>
        <v>0</v>
      </c>
      <c r="U474" s="50" t="s">
        <v>2860</v>
      </c>
      <c r="W474" s="242"/>
      <c r="Y474" s="169" t="s">
        <v>3057</v>
      </c>
      <c r="Z474" s="2"/>
    </row>
    <row r="475" spans="1:26">
      <c r="A475" s="2" t="s">
        <v>874</v>
      </c>
      <c r="B475" t="s">
        <v>785</v>
      </c>
      <c r="C475" t="s">
        <v>881</v>
      </c>
      <c r="D475" s="149" t="s">
        <v>760</v>
      </c>
      <c r="E475" s="150" t="s">
        <v>2988</v>
      </c>
      <c r="F475" s="150" t="s">
        <v>787</v>
      </c>
      <c r="G475" s="139"/>
      <c r="H475" s="139"/>
      <c r="I475" s="96"/>
      <c r="J475" s="2">
        <v>2009</v>
      </c>
      <c r="K475" s="38" t="s">
        <v>3048</v>
      </c>
      <c r="L475" s="126" t="s">
        <v>3049</v>
      </c>
      <c r="M475" s="126" t="s">
        <v>3050</v>
      </c>
      <c r="N475" s="126" t="s">
        <v>3051</v>
      </c>
      <c r="O475" s="126" t="s">
        <v>3052</v>
      </c>
      <c r="Q475" s="239">
        <f t="shared" si="40"/>
        <v>0.93055555555474712</v>
      </c>
      <c r="R475" s="239">
        <f t="shared" si="39"/>
        <v>0.96458333333430346</v>
      </c>
      <c r="S475" s="21">
        <f t="shared" si="42"/>
        <v>5.5833333333284827</v>
      </c>
      <c r="U475" s="50">
        <v>433</v>
      </c>
      <c r="W475" s="242"/>
      <c r="Y475" s="169" t="s">
        <v>3037</v>
      </c>
      <c r="Z475" s="2"/>
    </row>
    <row r="476" spans="1:26">
      <c r="A476" s="2" t="s">
        <v>874</v>
      </c>
      <c r="B476" t="s">
        <v>785</v>
      </c>
      <c r="C476" t="s">
        <v>881</v>
      </c>
      <c r="D476" s="149" t="s">
        <v>760</v>
      </c>
      <c r="E476" s="150" t="s">
        <v>2988</v>
      </c>
      <c r="F476" s="150" t="s">
        <v>787</v>
      </c>
      <c r="G476" s="139"/>
      <c r="H476" s="139"/>
      <c r="I476" s="96"/>
      <c r="J476" s="2">
        <v>2009</v>
      </c>
      <c r="K476" s="38" t="s">
        <v>3043</v>
      </c>
      <c r="L476" s="126" t="s">
        <v>3044</v>
      </c>
      <c r="M476" s="126" t="s">
        <v>3045</v>
      </c>
      <c r="N476" s="126" t="s">
        <v>3046</v>
      </c>
      <c r="O476" s="126" t="s">
        <v>3047</v>
      </c>
      <c r="Q476" s="239">
        <f t="shared" si="40"/>
        <v>0.96805555556056788</v>
      </c>
      <c r="R476" s="239">
        <f t="shared" si="39"/>
        <v>1.0013888888934162</v>
      </c>
      <c r="S476" s="21">
        <f t="shared" si="42"/>
        <v>5.8083333333634073</v>
      </c>
      <c r="U476" s="50">
        <v>371</v>
      </c>
      <c r="W476" s="242"/>
      <c r="Y476" s="169" t="s">
        <v>3037</v>
      </c>
      <c r="Z476" s="2"/>
    </row>
    <row r="477" spans="1:26">
      <c r="A477" s="2" t="s">
        <v>874</v>
      </c>
      <c r="B477" t="s">
        <v>785</v>
      </c>
      <c r="C477" t="s">
        <v>881</v>
      </c>
      <c r="D477" s="149" t="s">
        <v>760</v>
      </c>
      <c r="E477" s="150" t="s">
        <v>2988</v>
      </c>
      <c r="F477" s="150" t="s">
        <v>787</v>
      </c>
      <c r="G477" s="139"/>
      <c r="H477" s="139"/>
      <c r="I477" s="96"/>
      <c r="J477" s="2">
        <v>2009</v>
      </c>
      <c r="K477" s="38" t="s">
        <v>3038</v>
      </c>
      <c r="L477" s="126" t="s">
        <v>3039</v>
      </c>
      <c r="M477" s="126" t="s">
        <v>3040</v>
      </c>
      <c r="N477" s="126" t="s">
        <v>3041</v>
      </c>
      <c r="O477" s="126" t="s">
        <v>3042</v>
      </c>
      <c r="Q477" s="239">
        <f t="shared" si="40"/>
        <v>0.94583333333866904</v>
      </c>
      <c r="R477" s="239">
        <f t="shared" si="39"/>
        <v>0.98750000000291038</v>
      </c>
      <c r="S477" s="21">
        <f t="shared" si="42"/>
        <v>5.6750000000320142</v>
      </c>
      <c r="U477" s="50">
        <v>459</v>
      </c>
      <c r="W477" s="242"/>
      <c r="Y477" s="169" t="s">
        <v>3037</v>
      </c>
      <c r="Z477" s="2"/>
    </row>
    <row r="478" spans="1:26">
      <c r="A478" s="2" t="s">
        <v>874</v>
      </c>
      <c r="B478" t="s">
        <v>785</v>
      </c>
      <c r="C478" t="s">
        <v>881</v>
      </c>
      <c r="D478" s="149" t="s">
        <v>760</v>
      </c>
      <c r="E478" s="150" t="s">
        <v>2988</v>
      </c>
      <c r="F478" s="150" t="s">
        <v>787</v>
      </c>
      <c r="G478" s="139"/>
      <c r="H478" s="139"/>
      <c r="I478" s="96"/>
      <c r="J478" s="2">
        <v>2009</v>
      </c>
      <c r="K478" s="38" t="s">
        <v>3032</v>
      </c>
      <c r="L478" s="126" t="s">
        <v>3033</v>
      </c>
      <c r="M478" s="126" t="s">
        <v>3034</v>
      </c>
      <c r="N478" s="126" t="s">
        <v>3035</v>
      </c>
      <c r="O478" s="126" t="s">
        <v>3036</v>
      </c>
      <c r="Q478" s="239">
        <f t="shared" si="40"/>
        <v>0.66180555555183673</v>
      </c>
      <c r="R478" s="239">
        <f t="shared" si="39"/>
        <v>0.70138888889050577</v>
      </c>
      <c r="S478" s="21">
        <f t="shared" si="42"/>
        <v>3.9708333333110204</v>
      </c>
      <c r="U478" s="50">
        <v>458</v>
      </c>
      <c r="W478" s="242"/>
      <c r="Y478" s="169" t="s">
        <v>3037</v>
      </c>
      <c r="Z478" s="2"/>
    </row>
    <row r="479" spans="1:26">
      <c r="A479" s="2" t="s">
        <v>874</v>
      </c>
      <c r="B479" t="s">
        <v>785</v>
      </c>
      <c r="C479" t="s">
        <v>881</v>
      </c>
      <c r="D479" s="149" t="s">
        <v>760</v>
      </c>
      <c r="E479" s="150" t="s">
        <v>2988</v>
      </c>
      <c r="F479" s="150" t="s">
        <v>787</v>
      </c>
      <c r="G479" s="139"/>
      <c r="H479" s="139"/>
      <c r="I479" s="96"/>
      <c r="J479" s="2">
        <v>2009</v>
      </c>
      <c r="K479" s="38" t="s">
        <v>3025</v>
      </c>
      <c r="L479" s="126" t="s">
        <v>3026</v>
      </c>
      <c r="M479" s="126" t="s">
        <v>3027</v>
      </c>
      <c r="N479" s="126" t="s">
        <v>3028</v>
      </c>
      <c r="O479" s="126" t="s">
        <v>3029</v>
      </c>
      <c r="Q479" s="239">
        <f t="shared" si="40"/>
        <v>0.47291666666569654</v>
      </c>
      <c r="R479" s="239">
        <f t="shared" si="39"/>
        <v>0.51527777777664596</v>
      </c>
      <c r="S479" s="21">
        <f t="shared" si="42"/>
        <v>2.8374999999941792</v>
      </c>
      <c r="U479" s="50">
        <v>613</v>
      </c>
      <c r="W479" s="242"/>
      <c r="Y479" s="169" t="s">
        <v>3031</v>
      </c>
      <c r="Z479" s="2"/>
    </row>
    <row r="480" spans="1:26">
      <c r="A480" s="2" t="s">
        <v>874</v>
      </c>
      <c r="B480" t="s">
        <v>785</v>
      </c>
      <c r="C480" t="s">
        <v>881</v>
      </c>
      <c r="D480" s="149" t="s">
        <v>760</v>
      </c>
      <c r="E480" s="150" t="s">
        <v>2988</v>
      </c>
      <c r="F480" s="150" t="s">
        <v>787</v>
      </c>
      <c r="G480" s="139"/>
      <c r="H480" s="139"/>
      <c r="I480" s="96"/>
      <c r="J480" s="2">
        <v>2009</v>
      </c>
      <c r="K480" s="38" t="s">
        <v>3019</v>
      </c>
      <c r="L480" s="126" t="s">
        <v>3020</v>
      </c>
      <c r="M480" s="126" t="s">
        <v>3021</v>
      </c>
      <c r="N480" s="126" t="s">
        <v>3022</v>
      </c>
      <c r="O480" s="126" t="s">
        <v>3023</v>
      </c>
      <c r="Q480" s="239">
        <f t="shared" si="40"/>
        <v>0.57083333333139308</v>
      </c>
      <c r="R480" s="239">
        <f t="shared" si="39"/>
        <v>0.67708333333575865</v>
      </c>
      <c r="S480" s="21">
        <f t="shared" si="42"/>
        <v>3.4249999999883585</v>
      </c>
      <c r="U480" s="50">
        <v>2269</v>
      </c>
      <c r="W480" s="242"/>
      <c r="Y480" s="169" t="s">
        <v>3006</v>
      </c>
      <c r="Z480" s="2"/>
    </row>
    <row r="481" spans="1:26">
      <c r="A481" s="2" t="s">
        <v>874</v>
      </c>
      <c r="B481" t="s">
        <v>785</v>
      </c>
      <c r="C481" t="s">
        <v>881</v>
      </c>
      <c r="D481" s="149" t="s">
        <v>760</v>
      </c>
      <c r="E481" s="150" t="s">
        <v>2988</v>
      </c>
      <c r="F481" s="150" t="s">
        <v>787</v>
      </c>
      <c r="G481" s="139"/>
      <c r="H481" s="139"/>
      <c r="I481" s="96"/>
      <c r="J481" s="2">
        <v>2009</v>
      </c>
      <c r="K481" s="38" t="s">
        <v>3013</v>
      </c>
      <c r="L481" s="126" t="s">
        <v>3014</v>
      </c>
      <c r="M481" s="126" t="s">
        <v>3015</v>
      </c>
      <c r="N481" s="126" t="s">
        <v>3016</v>
      </c>
      <c r="O481" s="126" t="s">
        <v>3017</v>
      </c>
      <c r="Q481" s="239">
        <f t="shared" si="40"/>
        <v>0.48611111111677019</v>
      </c>
      <c r="R481" s="239">
        <f t="shared" si="39"/>
        <v>0.52708333333430346</v>
      </c>
      <c r="S481" s="21">
        <f t="shared" si="42"/>
        <v>2.9166666667006211</v>
      </c>
      <c r="U481" s="50">
        <v>621</v>
      </c>
      <c r="W481" s="242"/>
      <c r="Y481" s="169" t="s">
        <v>3006</v>
      </c>
      <c r="Z481" s="2"/>
    </row>
    <row r="482" spans="1:26">
      <c r="A482" s="2" t="s">
        <v>874</v>
      </c>
      <c r="B482" t="s">
        <v>785</v>
      </c>
      <c r="C482" t="s">
        <v>881</v>
      </c>
      <c r="D482" s="149" t="s">
        <v>760</v>
      </c>
      <c r="E482" s="150" t="s">
        <v>2988</v>
      </c>
      <c r="F482" s="150" t="s">
        <v>787</v>
      </c>
      <c r="G482" s="139"/>
      <c r="H482" s="139"/>
      <c r="I482" s="96"/>
      <c r="J482" s="2">
        <v>2009</v>
      </c>
      <c r="K482" s="38" t="s">
        <v>3007</v>
      </c>
      <c r="L482" s="126" t="s">
        <v>3008</v>
      </c>
      <c r="M482" s="126" t="s">
        <v>3009</v>
      </c>
      <c r="N482" s="126" t="s">
        <v>3010</v>
      </c>
      <c r="O482" s="126" t="s">
        <v>3011</v>
      </c>
      <c r="Q482" s="239">
        <f t="shared" si="40"/>
        <v>0.77777777778101154</v>
      </c>
      <c r="R482" s="239">
        <f t="shared" si="39"/>
        <v>0.84236111110658385</v>
      </c>
      <c r="S482" s="21">
        <f t="shared" si="42"/>
        <v>4.6666666666860692</v>
      </c>
      <c r="U482" s="50">
        <v>913</v>
      </c>
      <c r="W482" s="242"/>
      <c r="Y482" s="169" t="s">
        <v>6769</v>
      </c>
      <c r="Z482" s="2"/>
    </row>
    <row r="483" spans="1:26">
      <c r="A483" s="2" t="s">
        <v>874</v>
      </c>
      <c r="B483" t="s">
        <v>785</v>
      </c>
      <c r="C483" t="s">
        <v>881</v>
      </c>
      <c r="D483" s="149" t="s">
        <v>760</v>
      </c>
      <c r="E483" s="150" t="s">
        <v>2988</v>
      </c>
      <c r="F483" s="150" t="s">
        <v>787</v>
      </c>
      <c r="G483" s="139"/>
      <c r="H483" s="139"/>
      <c r="I483" s="96"/>
      <c r="J483" s="2">
        <v>2009</v>
      </c>
      <c r="K483" s="38" t="s">
        <v>3000</v>
      </c>
      <c r="L483" s="126" t="s">
        <v>3001</v>
      </c>
      <c r="M483" s="126" t="s">
        <v>3002</v>
      </c>
      <c r="N483" s="126" t="s">
        <v>3003</v>
      </c>
      <c r="O483" s="126" t="s">
        <v>3004</v>
      </c>
      <c r="Q483" s="239">
        <f t="shared" si="40"/>
        <v>0.43680555555329192</v>
      </c>
      <c r="R483" s="239">
        <f t="shared" si="39"/>
        <v>0.49027777778246673</v>
      </c>
      <c r="S483" s="21">
        <f t="shared" si="42"/>
        <v>2.6208333333197515</v>
      </c>
      <c r="U483" s="50">
        <v>556</v>
      </c>
      <c r="W483" s="242"/>
      <c r="Y483" s="169" t="s">
        <v>3006</v>
      </c>
      <c r="Z483" s="2"/>
    </row>
    <row r="484" spans="1:26">
      <c r="A484" s="2" t="s">
        <v>874</v>
      </c>
      <c r="B484" t="s">
        <v>785</v>
      </c>
      <c r="C484" t="s">
        <v>881</v>
      </c>
      <c r="D484" s="149" t="s">
        <v>760</v>
      </c>
      <c r="E484" s="150" t="s">
        <v>2988</v>
      </c>
      <c r="F484" s="150" t="s">
        <v>787</v>
      </c>
      <c r="G484" s="139"/>
      <c r="H484" s="139"/>
      <c r="I484" s="96"/>
      <c r="J484" s="2">
        <v>2009</v>
      </c>
      <c r="K484" s="38" t="s">
        <v>2994</v>
      </c>
      <c r="L484" s="126" t="s">
        <v>2995</v>
      </c>
      <c r="M484" s="126" t="s">
        <v>2996</v>
      </c>
      <c r="N484" s="126" t="s">
        <v>2997</v>
      </c>
      <c r="O484" s="126" t="s">
        <v>2998</v>
      </c>
      <c r="Q484" s="239">
        <f t="shared" si="40"/>
        <v>0.63402777777810115</v>
      </c>
      <c r="R484" s="239">
        <f t="shared" ref="R484:R530" si="43">O484 - L484</f>
        <v>0.67430555555620231</v>
      </c>
      <c r="S484" s="21">
        <f t="shared" si="42"/>
        <v>3.8041666666686069</v>
      </c>
      <c r="U484" s="50">
        <v>422</v>
      </c>
      <c r="W484" s="242"/>
      <c r="Y484" s="169" t="s">
        <v>2999</v>
      </c>
      <c r="Z484" s="2"/>
    </row>
    <row r="485" spans="1:26">
      <c r="A485" s="2" t="s">
        <v>874</v>
      </c>
      <c r="B485" t="s">
        <v>785</v>
      </c>
      <c r="C485" t="s">
        <v>881</v>
      </c>
      <c r="D485" s="149" t="s">
        <v>760</v>
      </c>
      <c r="E485" s="150" t="s">
        <v>2988</v>
      </c>
      <c r="F485" s="150" t="s">
        <v>787</v>
      </c>
      <c r="G485" s="139"/>
      <c r="H485" s="139"/>
      <c r="I485" s="96"/>
      <c r="J485" s="2">
        <v>2009</v>
      </c>
      <c r="K485" s="38" t="s">
        <v>2987</v>
      </c>
      <c r="L485" s="126" t="s">
        <v>2989</v>
      </c>
      <c r="M485" s="126" t="s">
        <v>2990</v>
      </c>
      <c r="N485" s="126" t="s">
        <v>2991</v>
      </c>
      <c r="O485" s="126" t="s">
        <v>2992</v>
      </c>
      <c r="Q485" s="239">
        <f t="shared" si="40"/>
        <v>0.40625</v>
      </c>
      <c r="R485" s="239">
        <f t="shared" si="43"/>
        <v>0.44513888889196096</v>
      </c>
      <c r="S485" s="21">
        <f t="shared" si="42"/>
        <v>2.4375</v>
      </c>
      <c r="U485" s="50">
        <v>461</v>
      </c>
      <c r="V485" s="19">
        <f>SUM(Q464:Q485)</f>
        <v>12.861805555556202</v>
      </c>
      <c r="W485" s="240">
        <f>(N485-M464)/24</f>
        <v>0.9190393518520068</v>
      </c>
      <c r="X485" s="21">
        <f>V485/W485</f>
        <v>13.994836597189957</v>
      </c>
      <c r="Y485" s="169" t="s">
        <v>2993</v>
      </c>
      <c r="Z485" s="2"/>
    </row>
    <row r="486" spans="1:26">
      <c r="A486" s="2" t="s">
        <v>6770</v>
      </c>
      <c r="B486" s="2" t="s">
        <v>672</v>
      </c>
      <c r="C486" s="38" t="s">
        <v>884</v>
      </c>
      <c r="D486" s="149" t="s">
        <v>885</v>
      </c>
      <c r="E486" s="2" t="s">
        <v>249</v>
      </c>
      <c r="F486" s="2" t="s">
        <v>766</v>
      </c>
      <c r="G486" s="139">
        <v>18.920000000000002</v>
      </c>
      <c r="H486" s="139">
        <v>-155.27000000000001</v>
      </c>
      <c r="I486" s="2">
        <v>5</v>
      </c>
      <c r="J486" s="2">
        <v>2009</v>
      </c>
      <c r="K486" s="2" t="s">
        <v>2980</v>
      </c>
      <c r="L486" s="126" t="s">
        <v>2982</v>
      </c>
      <c r="M486" s="126" t="s">
        <v>2983</v>
      </c>
      <c r="N486" s="126" t="s">
        <v>2984</v>
      </c>
      <c r="O486" s="126" t="s">
        <v>2985</v>
      </c>
      <c r="Q486" s="239">
        <f t="shared" si="40"/>
        <v>0.51388888888322981</v>
      </c>
      <c r="R486" s="239">
        <f t="shared" si="43"/>
        <v>0.67083333333721384</v>
      </c>
      <c r="S486" s="21">
        <f t="shared" si="42"/>
        <v>3.0833333332993789</v>
      </c>
      <c r="U486">
        <v>1050</v>
      </c>
      <c r="W486" s="242"/>
      <c r="Y486" s="169" t="s">
        <v>2986</v>
      </c>
      <c r="Z486" s="2"/>
    </row>
    <row r="487" spans="1:26">
      <c r="A487" s="2" t="s">
        <v>6770</v>
      </c>
      <c r="B487" s="2" t="s">
        <v>672</v>
      </c>
      <c r="C487" s="38" t="s">
        <v>884</v>
      </c>
      <c r="D487" s="149" t="s">
        <v>885</v>
      </c>
      <c r="E487" s="2" t="s">
        <v>249</v>
      </c>
      <c r="F487" s="2" t="s">
        <v>766</v>
      </c>
      <c r="G487" s="139">
        <v>18.920000000000002</v>
      </c>
      <c r="H487" s="139">
        <v>-155.27000000000001</v>
      </c>
      <c r="I487" s="2">
        <v>5</v>
      </c>
      <c r="J487" s="2">
        <v>2009</v>
      </c>
      <c r="K487" s="2" t="s">
        <v>2974</v>
      </c>
      <c r="L487" s="126" t="s">
        <v>2975</v>
      </c>
      <c r="M487" s="126" t="s">
        <v>2976</v>
      </c>
      <c r="N487" s="126" t="s">
        <v>2977</v>
      </c>
      <c r="O487" s="126" t="s">
        <v>2978</v>
      </c>
      <c r="Q487" s="239">
        <f t="shared" si="40"/>
        <v>1.5180555555562023</v>
      </c>
      <c r="R487" s="239">
        <f t="shared" si="43"/>
        <v>1.5854166666686069</v>
      </c>
      <c r="S487" s="21">
        <f t="shared" si="42"/>
        <v>9.1083333333372138</v>
      </c>
      <c r="U487">
        <v>1187</v>
      </c>
      <c r="W487" s="242"/>
      <c r="Y487" s="169" t="s">
        <v>2979</v>
      </c>
      <c r="Z487" s="2"/>
    </row>
    <row r="488" spans="1:26">
      <c r="A488" s="2" t="s">
        <v>6770</v>
      </c>
      <c r="B488" s="2" t="s">
        <v>672</v>
      </c>
      <c r="C488" s="38" t="s">
        <v>884</v>
      </c>
      <c r="D488" s="149" t="s">
        <v>885</v>
      </c>
      <c r="E488" s="2" t="s">
        <v>249</v>
      </c>
      <c r="F488" s="2" t="s">
        <v>766</v>
      </c>
      <c r="G488" s="139">
        <v>18.920000000000002</v>
      </c>
      <c r="H488" s="139">
        <v>-155.27000000000001</v>
      </c>
      <c r="I488" s="2">
        <v>5</v>
      </c>
      <c r="J488" s="2">
        <v>2009</v>
      </c>
      <c r="K488" s="2" t="s">
        <v>2968</v>
      </c>
      <c r="L488" s="126" t="s">
        <v>2969</v>
      </c>
      <c r="M488" s="126" t="s">
        <v>2970</v>
      </c>
      <c r="N488" s="126" t="s">
        <v>2971</v>
      </c>
      <c r="O488" s="126" t="s">
        <v>2972</v>
      </c>
      <c r="Q488" s="239">
        <f t="shared" si="40"/>
        <v>0.75555555555183673</v>
      </c>
      <c r="R488" s="239">
        <f t="shared" si="43"/>
        <v>0.99583333333430346</v>
      </c>
      <c r="S488" s="21">
        <f t="shared" si="42"/>
        <v>4.5333333333110204</v>
      </c>
      <c r="U488">
        <v>4972</v>
      </c>
      <c r="W488" s="242"/>
      <c r="Y488" s="169" t="s">
        <v>2973</v>
      </c>
      <c r="Z488" s="2"/>
    </row>
    <row r="489" spans="1:26">
      <c r="A489" s="2" t="s">
        <v>6770</v>
      </c>
      <c r="B489" s="2" t="s">
        <v>672</v>
      </c>
      <c r="C489" s="38" t="s">
        <v>884</v>
      </c>
      <c r="D489" s="149" t="s">
        <v>885</v>
      </c>
      <c r="E489" s="2" t="s">
        <v>249</v>
      </c>
      <c r="F489" s="2" t="s">
        <v>766</v>
      </c>
      <c r="G489" s="139">
        <v>18.920000000000002</v>
      </c>
      <c r="H489" s="139">
        <v>-155.27000000000001</v>
      </c>
      <c r="I489" s="2">
        <v>5</v>
      </c>
      <c r="J489" s="2">
        <v>2009</v>
      </c>
      <c r="K489" s="2" t="s">
        <v>2963</v>
      </c>
      <c r="L489" s="126" t="s">
        <v>2964</v>
      </c>
      <c r="M489" s="126" t="s">
        <v>2965</v>
      </c>
      <c r="N489" s="126" t="s">
        <v>2966</v>
      </c>
      <c r="O489" s="126" t="s">
        <v>2967</v>
      </c>
      <c r="Q489" s="239">
        <f t="shared" si="40"/>
        <v>0.25416666666569654</v>
      </c>
      <c r="R489" s="239">
        <f t="shared" si="43"/>
        <v>0.34861111111240461</v>
      </c>
      <c r="S489" s="21">
        <f t="shared" si="42"/>
        <v>1.5249999999941792</v>
      </c>
      <c r="U489">
        <v>1322.88</v>
      </c>
      <c r="W489" s="242"/>
      <c r="Y489" s="169" t="s">
        <v>2595</v>
      </c>
      <c r="Z489" s="2"/>
    </row>
    <row r="490" spans="1:26">
      <c r="A490" s="2" t="s">
        <v>6770</v>
      </c>
      <c r="B490" s="2" t="s">
        <v>672</v>
      </c>
      <c r="C490" s="38" t="s">
        <v>884</v>
      </c>
      <c r="D490" s="149" t="s">
        <v>885</v>
      </c>
      <c r="E490" s="2" t="s">
        <v>249</v>
      </c>
      <c r="F490" s="2" t="s">
        <v>766</v>
      </c>
      <c r="G490" s="139">
        <v>18.920000000000002</v>
      </c>
      <c r="H490" s="139">
        <v>-155.27000000000001</v>
      </c>
      <c r="I490" s="2">
        <v>5</v>
      </c>
      <c r="J490" s="2">
        <v>2009</v>
      </c>
      <c r="K490" s="2" t="s">
        <v>2958</v>
      </c>
      <c r="L490" s="126" t="s">
        <v>2959</v>
      </c>
      <c r="M490" s="126" t="s">
        <v>2960</v>
      </c>
      <c r="N490" s="126" t="s">
        <v>2961</v>
      </c>
      <c r="O490" s="126" t="s">
        <v>2962</v>
      </c>
      <c r="Q490" s="239">
        <f t="shared" si="40"/>
        <v>0.76319444444379769</v>
      </c>
      <c r="R490" s="239">
        <f t="shared" si="43"/>
        <v>0.84861111111240461</v>
      </c>
      <c r="S490" s="21">
        <f t="shared" si="42"/>
        <v>4.5791666666627862</v>
      </c>
      <c r="U490">
        <v>1180.94</v>
      </c>
      <c r="W490" s="242"/>
      <c r="Y490" s="169" t="s">
        <v>2946</v>
      </c>
      <c r="Z490" s="2"/>
    </row>
    <row r="491" spans="1:26">
      <c r="A491" s="2" t="s">
        <v>6770</v>
      </c>
      <c r="B491" s="2" t="s">
        <v>672</v>
      </c>
      <c r="C491" s="38" t="s">
        <v>884</v>
      </c>
      <c r="D491" s="149" t="s">
        <v>885</v>
      </c>
      <c r="E491" s="2" t="s">
        <v>249</v>
      </c>
      <c r="F491" s="2" t="s">
        <v>766</v>
      </c>
      <c r="G491" s="139">
        <v>18.920000000000002</v>
      </c>
      <c r="H491" s="139">
        <v>-155.27000000000001</v>
      </c>
      <c r="I491" s="2">
        <v>5</v>
      </c>
      <c r="J491" s="2">
        <v>2009</v>
      </c>
      <c r="K491" s="2" t="s">
        <v>2952</v>
      </c>
      <c r="L491" s="126" t="s">
        <v>2954</v>
      </c>
      <c r="M491" s="126" t="s">
        <v>2955</v>
      </c>
      <c r="N491" s="126" t="s">
        <v>2956</v>
      </c>
      <c r="O491" s="126" t="s">
        <v>2957</v>
      </c>
      <c r="Q491" s="239">
        <f t="shared" si="40"/>
        <v>0.37013888889487134</v>
      </c>
      <c r="R491" s="239">
        <f t="shared" si="43"/>
        <v>0.49861111111385981</v>
      </c>
      <c r="S491" s="21">
        <f t="shared" si="42"/>
        <v>2.2208333333692281</v>
      </c>
      <c r="U491">
        <v>2057</v>
      </c>
      <c r="W491" s="242"/>
      <c r="Y491" s="169" t="s">
        <v>2595</v>
      </c>
      <c r="Z491" s="2"/>
    </row>
    <row r="492" spans="1:26">
      <c r="A492" s="2" t="s">
        <v>6770</v>
      </c>
      <c r="B492" s="2" t="s">
        <v>672</v>
      </c>
      <c r="C492" s="38" t="s">
        <v>884</v>
      </c>
      <c r="D492" s="149" t="s">
        <v>885</v>
      </c>
      <c r="E492" s="2" t="s">
        <v>249</v>
      </c>
      <c r="F492" s="2" t="s">
        <v>766</v>
      </c>
      <c r="G492" s="139">
        <v>18.920000000000002</v>
      </c>
      <c r="H492" s="139">
        <v>-155.27000000000001</v>
      </c>
      <c r="I492" s="2">
        <v>5</v>
      </c>
      <c r="J492" s="2">
        <v>2009</v>
      </c>
      <c r="K492" s="2" t="s">
        <v>2947</v>
      </c>
      <c r="L492" s="126" t="s">
        <v>2948</v>
      </c>
      <c r="M492" s="126" t="s">
        <v>2949</v>
      </c>
      <c r="N492" s="126" t="s">
        <v>2950</v>
      </c>
      <c r="O492" s="126" t="s">
        <v>2951</v>
      </c>
      <c r="Q492" s="239">
        <f t="shared" si="40"/>
        <v>1.09375</v>
      </c>
      <c r="R492" s="239">
        <f t="shared" si="43"/>
        <v>1.171527777776646</v>
      </c>
      <c r="S492" s="21">
        <f t="shared" si="42"/>
        <v>6.5625</v>
      </c>
      <c r="U492">
        <v>1177</v>
      </c>
      <c r="W492" s="242"/>
      <c r="Y492" s="169" t="s">
        <v>582</v>
      </c>
      <c r="Z492" s="2"/>
    </row>
    <row r="493" spans="1:26">
      <c r="A493" s="2" t="s">
        <v>6770</v>
      </c>
      <c r="B493" s="2" t="s">
        <v>672</v>
      </c>
      <c r="C493" s="38" t="s">
        <v>884</v>
      </c>
      <c r="D493" s="149" t="s">
        <v>885</v>
      </c>
      <c r="E493" s="2" t="s">
        <v>249</v>
      </c>
      <c r="F493" s="2" t="s">
        <v>766</v>
      </c>
      <c r="G493" s="139">
        <v>18.920000000000002</v>
      </c>
      <c r="H493" s="139">
        <v>-155.27000000000001</v>
      </c>
      <c r="I493" s="2">
        <v>5</v>
      </c>
      <c r="J493" s="2">
        <v>2009</v>
      </c>
      <c r="K493" s="2" t="s">
        <v>2941</v>
      </c>
      <c r="L493" s="126" t="s">
        <v>2942</v>
      </c>
      <c r="M493" s="126" t="s">
        <v>2943</v>
      </c>
      <c r="N493" s="126" t="s">
        <v>2944</v>
      </c>
      <c r="O493" s="126" t="s">
        <v>2945</v>
      </c>
      <c r="Q493" s="239">
        <f t="shared" si="40"/>
        <v>0.445138888884685</v>
      </c>
      <c r="R493" s="239">
        <f t="shared" si="43"/>
        <v>0.51250000000436557</v>
      </c>
      <c r="S493" s="21">
        <f t="shared" si="42"/>
        <v>2.67083333330811</v>
      </c>
      <c r="U493">
        <v>1275</v>
      </c>
      <c r="W493" s="242"/>
      <c r="Y493" s="169" t="s">
        <v>2946</v>
      </c>
      <c r="Z493" s="2"/>
    </row>
    <row r="494" spans="1:26">
      <c r="A494" s="2" t="s">
        <v>6770</v>
      </c>
      <c r="B494" s="2" t="s">
        <v>672</v>
      </c>
      <c r="C494" s="38" t="s">
        <v>884</v>
      </c>
      <c r="D494" s="149" t="s">
        <v>885</v>
      </c>
      <c r="E494" s="2" t="s">
        <v>249</v>
      </c>
      <c r="F494" s="2" t="s">
        <v>766</v>
      </c>
      <c r="G494" s="139">
        <v>18.920000000000002</v>
      </c>
      <c r="H494" s="139">
        <v>-155.27000000000001</v>
      </c>
      <c r="I494" s="2">
        <v>5</v>
      </c>
      <c r="J494" s="2">
        <v>2009</v>
      </c>
      <c r="K494" s="2" t="s">
        <v>2935</v>
      </c>
      <c r="L494" s="126" t="s">
        <v>2937</v>
      </c>
      <c r="M494" s="126" t="s">
        <v>2938</v>
      </c>
      <c r="N494" s="126" t="s">
        <v>2939</v>
      </c>
      <c r="O494" s="126" t="s">
        <v>2940</v>
      </c>
      <c r="Q494" s="239">
        <f t="shared" si="40"/>
        <v>0.44166666666569654</v>
      </c>
      <c r="R494" s="239">
        <f t="shared" si="43"/>
        <v>0.51111111111094942</v>
      </c>
      <c r="S494" s="21">
        <f t="shared" si="42"/>
        <v>2.6499999999941792</v>
      </c>
      <c r="U494" s="28">
        <v>1264</v>
      </c>
      <c r="W494" s="242"/>
      <c r="Z494" s="2"/>
    </row>
    <row r="495" spans="1:26">
      <c r="A495" s="2" t="s">
        <v>6770</v>
      </c>
      <c r="B495" s="2" t="s">
        <v>672</v>
      </c>
      <c r="C495" s="38" t="s">
        <v>884</v>
      </c>
      <c r="D495" s="149" t="s">
        <v>885</v>
      </c>
      <c r="E495" s="2" t="s">
        <v>249</v>
      </c>
      <c r="F495" s="2" t="s">
        <v>766</v>
      </c>
      <c r="G495" s="139">
        <v>18.920000000000002</v>
      </c>
      <c r="H495" s="139">
        <v>-155.27000000000001</v>
      </c>
      <c r="I495" s="2">
        <v>5</v>
      </c>
      <c r="J495" s="2">
        <v>2009</v>
      </c>
      <c r="K495" s="2" t="s">
        <v>2928</v>
      </c>
      <c r="L495" s="126" t="s">
        <v>2930</v>
      </c>
      <c r="M495" s="126" t="s">
        <v>2931</v>
      </c>
      <c r="N495" s="126" t="s">
        <v>2932</v>
      </c>
      <c r="O495" s="126" t="s">
        <v>2933</v>
      </c>
      <c r="Q495" s="239">
        <f t="shared" si="40"/>
        <v>0.29375000000436557</v>
      </c>
      <c r="R495" s="239">
        <f t="shared" si="43"/>
        <v>0.35277777777810115</v>
      </c>
      <c r="S495" s="21">
        <f t="shared" si="42"/>
        <v>1.7625000000261934</v>
      </c>
      <c r="U495" s="28">
        <v>1081</v>
      </c>
      <c r="W495" s="242"/>
      <c r="Y495" s="169" t="s">
        <v>2595</v>
      </c>
      <c r="Z495" s="2"/>
    </row>
    <row r="496" spans="1:26">
      <c r="A496" s="2" t="s">
        <v>6770</v>
      </c>
      <c r="B496" s="2" t="s">
        <v>672</v>
      </c>
      <c r="C496" s="38" t="s">
        <v>884</v>
      </c>
      <c r="D496" s="149" t="s">
        <v>885</v>
      </c>
      <c r="E496" s="2" t="s">
        <v>249</v>
      </c>
      <c r="F496" s="2" t="s">
        <v>766</v>
      </c>
      <c r="G496" s="139">
        <v>18.920000000000002</v>
      </c>
      <c r="H496" s="139">
        <v>-155.27000000000001</v>
      </c>
      <c r="I496" s="2">
        <v>5</v>
      </c>
      <c r="J496" s="2">
        <v>2009</v>
      </c>
      <c r="K496" s="2" t="s">
        <v>2922</v>
      </c>
      <c r="L496" s="126" t="s">
        <v>2924</v>
      </c>
      <c r="M496" s="126" t="s">
        <v>2925</v>
      </c>
      <c r="N496" s="126" t="s">
        <v>2926</v>
      </c>
      <c r="O496" s="126" t="s">
        <v>2927</v>
      </c>
      <c r="Q496" s="239">
        <f t="shared" si="40"/>
        <v>0.45625000000291038</v>
      </c>
      <c r="R496" s="239">
        <f t="shared" si="43"/>
        <v>0.51805555555620231</v>
      </c>
      <c r="S496" s="21">
        <f t="shared" si="42"/>
        <v>2.7375000000174623</v>
      </c>
      <c r="U496" s="28">
        <v>820</v>
      </c>
      <c r="V496" s="19">
        <f>SUM(Q486:Q496)</f>
        <v>6.9055555555532919</v>
      </c>
      <c r="W496" s="240">
        <f>(N496-M486)/24</f>
        <v>0.55662615740736021</v>
      </c>
      <c r="X496" s="21">
        <f>V496/W496</f>
        <v>12.406092426050943</v>
      </c>
      <c r="Y496" s="169" t="s">
        <v>2595</v>
      </c>
      <c r="Z496" s="2"/>
    </row>
    <row r="497" spans="1:26">
      <c r="A497" s="38" t="s">
        <v>6771</v>
      </c>
      <c r="B497" s="2" t="s">
        <v>672</v>
      </c>
      <c r="C497" s="38" t="s">
        <v>888</v>
      </c>
      <c r="D497" s="38" t="s">
        <v>801</v>
      </c>
      <c r="E497" s="2" t="s">
        <v>340</v>
      </c>
      <c r="F497" s="38" t="s">
        <v>6772</v>
      </c>
      <c r="G497" s="139">
        <v>18</v>
      </c>
      <c r="H497" s="140">
        <v>144</v>
      </c>
      <c r="I497" s="2">
        <v>55</v>
      </c>
      <c r="J497" s="38">
        <v>2010</v>
      </c>
      <c r="K497" s="2" t="s">
        <v>2915</v>
      </c>
      <c r="L497" s="154" t="s">
        <v>2917</v>
      </c>
      <c r="M497" s="126" t="s">
        <v>2918</v>
      </c>
      <c r="N497" s="153">
        <v>40253.824305555558</v>
      </c>
      <c r="O497" s="153">
        <v>40253.893784722219</v>
      </c>
      <c r="P497" s="2" t="s">
        <v>6772</v>
      </c>
      <c r="Q497" s="239">
        <f t="shared" si="40"/>
        <v>1.5972222223354038E-2</v>
      </c>
      <c r="R497" s="239">
        <f t="shared" si="43"/>
        <v>0.13336805555445608</v>
      </c>
      <c r="S497" s="21">
        <f t="shared" si="42"/>
        <v>9.5833333340124227E-2</v>
      </c>
      <c r="U497" s="28">
        <v>1500</v>
      </c>
      <c r="W497" s="242"/>
      <c r="Y497" s="169" t="s">
        <v>2921</v>
      </c>
      <c r="Z497" s="2"/>
    </row>
    <row r="498" spans="1:26">
      <c r="A498" s="38" t="s">
        <v>6771</v>
      </c>
      <c r="B498" s="2" t="s">
        <v>672</v>
      </c>
      <c r="C498" s="38" t="s">
        <v>888</v>
      </c>
      <c r="D498" s="38" t="s">
        <v>801</v>
      </c>
      <c r="E498" s="2" t="s">
        <v>340</v>
      </c>
      <c r="F498" s="38" t="s">
        <v>868</v>
      </c>
      <c r="G498" s="139">
        <v>18</v>
      </c>
      <c r="H498" s="140">
        <v>144</v>
      </c>
      <c r="I498" s="2">
        <v>55</v>
      </c>
      <c r="J498" s="38">
        <v>2010</v>
      </c>
      <c r="K498" s="2" t="s">
        <v>2910</v>
      </c>
      <c r="L498" s="126" t="s">
        <v>2911</v>
      </c>
      <c r="M498" s="126" t="s">
        <v>2912</v>
      </c>
      <c r="N498" s="126" t="s">
        <v>2913</v>
      </c>
      <c r="O498" s="126" t="s">
        <v>2914</v>
      </c>
      <c r="P498" s="2" t="s">
        <v>6773</v>
      </c>
      <c r="Q498" s="239">
        <f t="shared" si="40"/>
        <v>0.42777777778246673</v>
      </c>
      <c r="R498" s="239">
        <f t="shared" si="43"/>
        <v>0.48680555555620231</v>
      </c>
      <c r="S498" s="21">
        <f t="shared" si="42"/>
        <v>2.5666666666948004</v>
      </c>
      <c r="U498" s="28">
        <v>601</v>
      </c>
      <c r="W498" s="242"/>
      <c r="Z498" s="2"/>
    </row>
    <row r="499" spans="1:26">
      <c r="A499" s="38" t="s">
        <v>6771</v>
      </c>
      <c r="B499" s="2" t="s">
        <v>672</v>
      </c>
      <c r="C499" s="38" t="s">
        <v>888</v>
      </c>
      <c r="D499" s="38" t="s">
        <v>801</v>
      </c>
      <c r="E499" s="2" t="s">
        <v>340</v>
      </c>
      <c r="F499" s="38" t="s">
        <v>868</v>
      </c>
      <c r="G499" s="139">
        <v>18</v>
      </c>
      <c r="H499" s="140">
        <v>144</v>
      </c>
      <c r="I499" s="2">
        <v>55</v>
      </c>
      <c r="J499" s="38">
        <v>2010</v>
      </c>
      <c r="K499" s="2" t="s">
        <v>2905</v>
      </c>
      <c r="L499" s="126" t="s">
        <v>2906</v>
      </c>
      <c r="M499" s="126" t="s">
        <v>2907</v>
      </c>
      <c r="N499" s="126" t="s">
        <v>2908</v>
      </c>
      <c r="O499" s="126" t="s">
        <v>2909</v>
      </c>
      <c r="P499" s="2" t="s">
        <v>6773</v>
      </c>
      <c r="Q499" s="239">
        <f t="shared" ref="Q499:Q530" si="44">N499 - M499</f>
        <v>0.44513888889196096</v>
      </c>
      <c r="R499" s="239">
        <f t="shared" si="43"/>
        <v>0.50138888889341615</v>
      </c>
      <c r="S499" s="21">
        <f t="shared" si="42"/>
        <v>2.6708333333517658</v>
      </c>
      <c r="U499" s="28">
        <v>574</v>
      </c>
      <c r="W499" s="242"/>
      <c r="Y499" s="169" t="s">
        <v>2899</v>
      </c>
      <c r="Z499" s="2"/>
    </row>
    <row r="500" spans="1:26">
      <c r="A500" s="38" t="s">
        <v>6771</v>
      </c>
      <c r="B500" s="2" t="s">
        <v>672</v>
      </c>
      <c r="C500" s="38" t="s">
        <v>888</v>
      </c>
      <c r="D500" s="38" t="s">
        <v>801</v>
      </c>
      <c r="E500" s="2" t="s">
        <v>340</v>
      </c>
      <c r="F500" s="38" t="s">
        <v>868</v>
      </c>
      <c r="G500" s="139">
        <v>18</v>
      </c>
      <c r="H500" s="140">
        <v>144</v>
      </c>
      <c r="I500" s="2">
        <v>55</v>
      </c>
      <c r="J500" s="38">
        <v>2010</v>
      </c>
      <c r="K500" s="2" t="s">
        <v>2900</v>
      </c>
      <c r="L500" s="126" t="s">
        <v>2901</v>
      </c>
      <c r="M500" s="126" t="s">
        <v>2902</v>
      </c>
      <c r="N500" s="126" t="s">
        <v>2903</v>
      </c>
      <c r="O500" s="126" t="s">
        <v>2904</v>
      </c>
      <c r="P500" s="2" t="s">
        <v>6773</v>
      </c>
      <c r="Q500" s="239">
        <f t="shared" si="44"/>
        <v>0.4375</v>
      </c>
      <c r="R500" s="239">
        <f t="shared" si="43"/>
        <v>0.48749999999563443</v>
      </c>
      <c r="S500" s="21">
        <f t="shared" si="42"/>
        <v>2.625</v>
      </c>
      <c r="U500" s="28">
        <v>631</v>
      </c>
      <c r="W500" s="242"/>
      <c r="Y500" s="169" t="s">
        <v>2899</v>
      </c>
      <c r="Z500" s="2"/>
    </row>
    <row r="501" spans="1:26">
      <c r="A501" s="38" t="s">
        <v>6771</v>
      </c>
      <c r="B501" s="2" t="s">
        <v>672</v>
      </c>
      <c r="C501" s="38" t="s">
        <v>888</v>
      </c>
      <c r="D501" s="38" t="s">
        <v>801</v>
      </c>
      <c r="E501" s="2" t="s">
        <v>340</v>
      </c>
      <c r="F501" s="38" t="s">
        <v>868</v>
      </c>
      <c r="G501" s="139">
        <v>18</v>
      </c>
      <c r="H501" s="140">
        <v>144</v>
      </c>
      <c r="I501" s="2">
        <v>55</v>
      </c>
      <c r="J501" s="38">
        <v>2010</v>
      </c>
      <c r="K501" s="2" t="s">
        <v>2894</v>
      </c>
      <c r="L501" s="126" t="s">
        <v>2895</v>
      </c>
      <c r="M501" s="126" t="s">
        <v>2896</v>
      </c>
      <c r="N501" s="126" t="s">
        <v>2897</v>
      </c>
      <c r="O501" s="126" t="s">
        <v>2898</v>
      </c>
      <c r="P501" s="2" t="s">
        <v>6773</v>
      </c>
      <c r="Q501" s="239">
        <f t="shared" si="44"/>
        <v>0.57638888889050577</v>
      </c>
      <c r="R501" s="239">
        <f t="shared" si="43"/>
        <v>0.6208333333270275</v>
      </c>
      <c r="S501" s="21">
        <f t="shared" si="42"/>
        <v>3.4583333333430346</v>
      </c>
      <c r="U501" s="28">
        <v>623</v>
      </c>
      <c r="W501" s="242"/>
      <c r="Y501" s="169" t="s">
        <v>2899</v>
      </c>
      <c r="Z501" s="2"/>
    </row>
    <row r="502" spans="1:26">
      <c r="A502" s="38" t="s">
        <v>6771</v>
      </c>
      <c r="B502" s="2" t="s">
        <v>672</v>
      </c>
      <c r="C502" s="38" t="s">
        <v>888</v>
      </c>
      <c r="D502" s="38" t="s">
        <v>801</v>
      </c>
      <c r="E502" s="2" t="s">
        <v>340</v>
      </c>
      <c r="F502" s="38" t="s">
        <v>868</v>
      </c>
      <c r="G502" s="139">
        <v>18</v>
      </c>
      <c r="H502" s="140">
        <v>144</v>
      </c>
      <c r="I502" s="2">
        <v>55</v>
      </c>
      <c r="J502" s="38">
        <v>2010</v>
      </c>
      <c r="K502" s="2" t="s">
        <v>2888</v>
      </c>
      <c r="L502" s="126" t="s">
        <v>2889</v>
      </c>
      <c r="M502" s="126" t="s">
        <v>2890</v>
      </c>
      <c r="N502" s="126" t="s">
        <v>2891</v>
      </c>
      <c r="O502" s="126" t="s">
        <v>2892</v>
      </c>
      <c r="P502" s="2" t="s">
        <v>6773</v>
      </c>
      <c r="Q502" s="239">
        <f t="shared" si="44"/>
        <v>0.40277777777373558</v>
      </c>
      <c r="R502" s="239">
        <f t="shared" si="43"/>
        <v>0.49375000000145519</v>
      </c>
      <c r="S502" s="21">
        <f t="shared" si="42"/>
        <v>2.4166666666424135</v>
      </c>
      <c r="U502" s="28">
        <v>1864</v>
      </c>
      <c r="W502" s="242"/>
      <c r="Y502" s="169" t="s">
        <v>2893</v>
      </c>
      <c r="Z502" s="2"/>
    </row>
    <row r="503" spans="1:26">
      <c r="A503" s="38" t="s">
        <v>6771</v>
      </c>
      <c r="B503" s="2" t="s">
        <v>672</v>
      </c>
      <c r="C503" s="38" t="s">
        <v>888</v>
      </c>
      <c r="D503" s="38" t="s">
        <v>801</v>
      </c>
      <c r="E503" s="2" t="s">
        <v>340</v>
      </c>
      <c r="F503" s="38" t="s">
        <v>868</v>
      </c>
      <c r="G503" s="139">
        <v>18</v>
      </c>
      <c r="H503" s="140">
        <v>144</v>
      </c>
      <c r="I503" s="2">
        <v>55</v>
      </c>
      <c r="J503" s="38">
        <v>2010</v>
      </c>
      <c r="K503" s="2" t="s">
        <v>2882</v>
      </c>
      <c r="L503" s="126" t="s">
        <v>2883</v>
      </c>
      <c r="M503" s="126" t="s">
        <v>2884</v>
      </c>
      <c r="N503" s="126" t="s">
        <v>2885</v>
      </c>
      <c r="O503" s="126" t="s">
        <v>2886</v>
      </c>
      <c r="P503" s="2" t="s">
        <v>6773</v>
      </c>
      <c r="Q503" s="239">
        <f t="shared" si="44"/>
        <v>0.45763888888905058</v>
      </c>
      <c r="R503" s="239">
        <f t="shared" si="43"/>
        <v>0.50624999999854481</v>
      </c>
      <c r="S503" s="21">
        <f t="shared" si="42"/>
        <v>2.7458333333343035</v>
      </c>
      <c r="U503" s="28">
        <v>637</v>
      </c>
      <c r="W503" s="242"/>
      <c r="Y503" s="169" t="s">
        <v>2887</v>
      </c>
      <c r="Z503" s="2"/>
    </row>
    <row r="504" spans="1:26">
      <c r="A504" s="38" t="s">
        <v>6771</v>
      </c>
      <c r="B504" s="2" t="s">
        <v>672</v>
      </c>
      <c r="C504" s="38" t="s">
        <v>888</v>
      </c>
      <c r="D504" s="38" t="s">
        <v>801</v>
      </c>
      <c r="E504" s="2" t="s">
        <v>340</v>
      </c>
      <c r="F504" s="38" t="s">
        <v>868</v>
      </c>
      <c r="G504" s="139">
        <v>18</v>
      </c>
      <c r="H504" s="140">
        <v>144</v>
      </c>
      <c r="I504" s="2">
        <v>55</v>
      </c>
      <c r="J504" s="38">
        <v>2010</v>
      </c>
      <c r="K504" s="2" t="s">
        <v>2876</v>
      </c>
      <c r="L504" s="126" t="s">
        <v>2877</v>
      </c>
      <c r="M504" s="126" t="s">
        <v>2878</v>
      </c>
      <c r="N504" s="126" t="s">
        <v>2879</v>
      </c>
      <c r="O504" s="126" t="s">
        <v>2880</v>
      </c>
      <c r="P504" s="2" t="s">
        <v>6773</v>
      </c>
      <c r="Q504" s="239">
        <f t="shared" si="44"/>
        <v>0.56527777777955635</v>
      </c>
      <c r="R504" s="239">
        <f t="shared" si="43"/>
        <v>0.61180555555620231</v>
      </c>
      <c r="S504" s="21">
        <f t="shared" si="42"/>
        <v>3.3916666666773381</v>
      </c>
      <c r="U504" s="28">
        <v>727</v>
      </c>
      <c r="W504" s="242"/>
      <c r="Y504" s="169" t="s">
        <v>2881</v>
      </c>
      <c r="Z504" s="2"/>
    </row>
    <row r="505" spans="1:26">
      <c r="A505" s="38" t="s">
        <v>6771</v>
      </c>
      <c r="B505" s="2" t="s">
        <v>672</v>
      </c>
      <c r="C505" s="38" t="s">
        <v>888</v>
      </c>
      <c r="D505" s="38" t="s">
        <v>801</v>
      </c>
      <c r="E505" s="2" t="s">
        <v>340</v>
      </c>
      <c r="F505" s="38" t="s">
        <v>868</v>
      </c>
      <c r="G505" s="139">
        <v>18</v>
      </c>
      <c r="H505" s="140">
        <v>144</v>
      </c>
      <c r="I505" s="2">
        <v>55</v>
      </c>
      <c r="J505" s="38">
        <v>2010</v>
      </c>
      <c r="K505" s="2" t="s">
        <v>2869</v>
      </c>
      <c r="L505" s="126" t="s">
        <v>2871</v>
      </c>
      <c r="M505" s="126" t="s">
        <v>2872</v>
      </c>
      <c r="N505" s="126" t="s">
        <v>2873</v>
      </c>
      <c r="O505" s="126" t="s">
        <v>2874</v>
      </c>
      <c r="P505" s="2" t="s">
        <v>6773</v>
      </c>
      <c r="Q505" s="239">
        <f t="shared" si="44"/>
        <v>0.44513888889196096</v>
      </c>
      <c r="R505" s="239">
        <f t="shared" si="43"/>
        <v>0.49652777777373558</v>
      </c>
      <c r="S505" s="21">
        <f t="shared" si="42"/>
        <v>2.6708333333517658</v>
      </c>
      <c r="U505" s="28">
        <v>603</v>
      </c>
      <c r="W505" s="242"/>
      <c r="Y505" s="169" t="s">
        <v>2875</v>
      </c>
      <c r="Z505" s="2"/>
    </row>
    <row r="506" spans="1:26">
      <c r="A506" s="38" t="s">
        <v>6771</v>
      </c>
      <c r="B506" s="2" t="s">
        <v>672</v>
      </c>
      <c r="C506" s="38" t="s">
        <v>888</v>
      </c>
      <c r="D506" s="38" t="s">
        <v>801</v>
      </c>
      <c r="E506" s="2" t="s">
        <v>340</v>
      </c>
      <c r="F506" s="38" t="s">
        <v>868</v>
      </c>
      <c r="G506" s="139">
        <v>18</v>
      </c>
      <c r="H506" s="140">
        <v>144</v>
      </c>
      <c r="I506" s="2">
        <v>55</v>
      </c>
      <c r="J506" s="38">
        <v>2010</v>
      </c>
      <c r="K506" s="2" t="s">
        <v>2862</v>
      </c>
      <c r="L506" s="126" t="s">
        <v>2865</v>
      </c>
      <c r="M506" s="126" t="s">
        <v>2866</v>
      </c>
      <c r="N506" s="126" t="s">
        <v>2867</v>
      </c>
      <c r="O506" s="126" t="s">
        <v>2868</v>
      </c>
      <c r="P506" s="2" t="s">
        <v>6773</v>
      </c>
      <c r="Q506" s="239">
        <f t="shared" si="44"/>
        <v>0.44236111111240461</v>
      </c>
      <c r="R506" s="239">
        <f t="shared" si="43"/>
        <v>0.49652777778101154</v>
      </c>
      <c r="S506" s="21">
        <f t="shared" si="42"/>
        <v>2.6541666666744277</v>
      </c>
      <c r="U506" s="28">
        <v>698</v>
      </c>
      <c r="V506" s="19">
        <f>SUM(Q497:Q506)</f>
        <v>4.2159722222349956</v>
      </c>
      <c r="W506" s="240">
        <f>(N506-M497)/24</f>
        <v>0.5173900462962896</v>
      </c>
      <c r="X506" s="21">
        <f>V506/W506</f>
        <v>8.1485375538528793</v>
      </c>
      <c r="Z506" s="2"/>
    </row>
    <row r="507" spans="1:26">
      <c r="A507" s="38" t="s">
        <v>6774</v>
      </c>
      <c r="B507" s="2" t="s">
        <v>488</v>
      </c>
      <c r="C507" s="38" t="s">
        <v>890</v>
      </c>
      <c r="D507" s="38" t="s">
        <v>6775</v>
      </c>
      <c r="E507" s="2" t="s">
        <v>273</v>
      </c>
      <c r="F507" s="38" t="s">
        <v>1009</v>
      </c>
      <c r="G507" s="139">
        <v>47.75</v>
      </c>
      <c r="H507" s="140">
        <v>-127.75</v>
      </c>
      <c r="I507" s="2">
        <v>10</v>
      </c>
      <c r="J507" s="38">
        <v>2010</v>
      </c>
      <c r="K507" s="2" t="s">
        <v>2859</v>
      </c>
      <c r="L507" s="126"/>
      <c r="M507" s="126"/>
      <c r="N507" s="126"/>
      <c r="O507" s="126"/>
      <c r="P507" s="2" t="s">
        <v>2860</v>
      </c>
      <c r="Q507" s="239">
        <f t="shared" si="44"/>
        <v>0</v>
      </c>
      <c r="R507" s="239">
        <f t="shared" si="43"/>
        <v>0</v>
      </c>
      <c r="S507" s="21">
        <f t="shared" si="42"/>
        <v>0</v>
      </c>
      <c r="U507" s="28">
        <v>0</v>
      </c>
      <c r="V507" s="19"/>
      <c r="W507" s="240"/>
      <c r="Z507" s="2"/>
    </row>
    <row r="508" spans="1:26">
      <c r="A508" s="38" t="s">
        <v>6774</v>
      </c>
      <c r="B508" s="2" t="s">
        <v>488</v>
      </c>
      <c r="C508" s="2" t="s">
        <v>890</v>
      </c>
      <c r="D508" s="2" t="s">
        <v>6775</v>
      </c>
      <c r="E508" s="2" t="s">
        <v>273</v>
      </c>
      <c r="F508" s="2" t="s">
        <v>1009</v>
      </c>
      <c r="G508" s="139">
        <v>47.75</v>
      </c>
      <c r="H508" s="140">
        <v>-127.75</v>
      </c>
      <c r="I508" s="2">
        <v>10</v>
      </c>
      <c r="J508" s="38">
        <v>2010</v>
      </c>
      <c r="K508" s="2" t="s">
        <v>2855</v>
      </c>
      <c r="L508" s="126" t="s">
        <v>2856</v>
      </c>
      <c r="M508" s="157">
        <v>40348.416388888887</v>
      </c>
      <c r="N508" s="157">
        <v>40349.700231481482</v>
      </c>
      <c r="O508" s="157" t="s">
        <v>2857</v>
      </c>
      <c r="P508" s="126" t="s">
        <v>2382</v>
      </c>
      <c r="Q508" s="239">
        <f t="shared" si="44"/>
        <v>1.2838425925947377</v>
      </c>
      <c r="R508" s="239">
        <f t="shared" si="43"/>
        <v>1.4784722222248092</v>
      </c>
      <c r="S508" s="21">
        <f t="shared" si="42"/>
        <v>7.7030555555684259</v>
      </c>
      <c r="U508" s="28">
        <v>2660</v>
      </c>
      <c r="W508" s="242"/>
      <c r="Y508" s="169" t="s">
        <v>2858</v>
      </c>
      <c r="Z508" s="2"/>
    </row>
    <row r="509" spans="1:26">
      <c r="A509" s="38" t="s">
        <v>6774</v>
      </c>
      <c r="B509" s="2" t="s">
        <v>488</v>
      </c>
      <c r="C509" s="2" t="s">
        <v>890</v>
      </c>
      <c r="D509" s="2" t="s">
        <v>6775</v>
      </c>
      <c r="E509" s="2" t="s">
        <v>273</v>
      </c>
      <c r="F509" s="2" t="s">
        <v>1009</v>
      </c>
      <c r="G509" s="139">
        <v>47.75</v>
      </c>
      <c r="H509" s="140">
        <v>-127.75</v>
      </c>
      <c r="I509" s="2">
        <v>10</v>
      </c>
      <c r="J509" s="38">
        <v>2010</v>
      </c>
      <c r="K509" s="2" t="s">
        <v>2854</v>
      </c>
      <c r="L509" s="157">
        <v>40351.812847222223</v>
      </c>
      <c r="M509" s="157">
        <v>40351.890833333331</v>
      </c>
      <c r="N509" s="157">
        <v>40352.545277777775</v>
      </c>
      <c r="O509" s="157">
        <v>40352.632916666669</v>
      </c>
      <c r="P509" s="126" t="s">
        <v>2382</v>
      </c>
      <c r="Q509" s="239">
        <f t="shared" si="44"/>
        <v>0.65444444444437977</v>
      </c>
      <c r="R509" s="239">
        <f t="shared" si="43"/>
        <v>0.82006944444583496</v>
      </c>
      <c r="S509" s="21">
        <f t="shared" si="42"/>
        <v>3.9266666666662786</v>
      </c>
      <c r="U509" s="28">
        <v>2660</v>
      </c>
      <c r="W509" s="242"/>
      <c r="Z509" s="2"/>
    </row>
    <row r="510" spans="1:26">
      <c r="A510" s="38" t="s">
        <v>6774</v>
      </c>
      <c r="B510" s="2" t="s">
        <v>488</v>
      </c>
      <c r="C510" s="2" t="s">
        <v>890</v>
      </c>
      <c r="D510" s="2" t="s">
        <v>6775</v>
      </c>
      <c r="E510" s="2" t="s">
        <v>273</v>
      </c>
      <c r="F510" s="2" t="s">
        <v>1009</v>
      </c>
      <c r="G510" s="139">
        <v>47.75</v>
      </c>
      <c r="H510" s="140">
        <v>-127.75</v>
      </c>
      <c r="I510" s="2">
        <v>10</v>
      </c>
      <c r="J510" s="38">
        <v>2010</v>
      </c>
      <c r="K510" s="2" t="s">
        <v>2853</v>
      </c>
      <c r="L510" s="157">
        <v>40353.143055555556</v>
      </c>
      <c r="M510" s="157">
        <v>40353.200694444444</v>
      </c>
      <c r="N510" s="157">
        <v>40353.420138888891</v>
      </c>
      <c r="O510" s="157">
        <v>40353.48333333333</v>
      </c>
      <c r="P510" s="126" t="s">
        <v>2382</v>
      </c>
      <c r="Q510" s="239">
        <f t="shared" si="44"/>
        <v>0.21944444444670808</v>
      </c>
      <c r="R510" s="239">
        <f t="shared" si="43"/>
        <v>0.34027777777373558</v>
      </c>
      <c r="S510" s="21">
        <f t="shared" si="42"/>
        <v>1.3166666666802485</v>
      </c>
      <c r="U510" s="28">
        <v>2610</v>
      </c>
      <c r="W510" s="242"/>
      <c r="Z510" s="2"/>
    </row>
    <row r="511" spans="1:26">
      <c r="A511" s="38" t="s">
        <v>6774</v>
      </c>
      <c r="B511" s="2" t="s">
        <v>488</v>
      </c>
      <c r="C511" s="2" t="s">
        <v>890</v>
      </c>
      <c r="D511" s="2" t="s">
        <v>6775</v>
      </c>
      <c r="E511" s="2" t="s">
        <v>273</v>
      </c>
      <c r="F511" s="2" t="s">
        <v>1009</v>
      </c>
      <c r="G511" s="139">
        <v>47.75</v>
      </c>
      <c r="H511" s="140">
        <v>-127.75</v>
      </c>
      <c r="I511" s="2">
        <v>10</v>
      </c>
      <c r="J511" s="38">
        <v>2010</v>
      </c>
      <c r="K511" s="2" t="s">
        <v>2852</v>
      </c>
      <c r="L511" s="157">
        <v>40353.914583333331</v>
      </c>
      <c r="M511" s="157">
        <v>40353.986111111109</v>
      </c>
      <c r="N511" s="157">
        <v>40354.6</v>
      </c>
      <c r="O511" s="157">
        <v>40354.690972222219</v>
      </c>
      <c r="P511" s="126" t="s">
        <v>6777</v>
      </c>
      <c r="Q511" s="239">
        <f t="shared" si="44"/>
        <v>0.61388888888905058</v>
      </c>
      <c r="R511" s="239">
        <f t="shared" si="43"/>
        <v>0.77638888888759539</v>
      </c>
      <c r="S511" s="21">
        <f t="shared" si="42"/>
        <v>3.6833333333343035</v>
      </c>
      <c r="U511" s="28">
        <v>2659</v>
      </c>
      <c r="W511" s="242"/>
      <c r="Z511" s="2"/>
    </row>
    <row r="512" spans="1:26" ht="28">
      <c r="A512" s="38" t="s">
        <v>6774</v>
      </c>
      <c r="B512" s="2" t="s">
        <v>488</v>
      </c>
      <c r="C512" s="2" t="s">
        <v>890</v>
      </c>
      <c r="D512" s="2" t="s">
        <v>6775</v>
      </c>
      <c r="E512" s="2" t="s">
        <v>273</v>
      </c>
      <c r="F512" s="2" t="s">
        <v>1009</v>
      </c>
      <c r="G512" s="139">
        <v>47.75</v>
      </c>
      <c r="H512" s="140">
        <v>-127.75</v>
      </c>
      <c r="I512" s="2">
        <v>10</v>
      </c>
      <c r="J512" s="38">
        <v>2010</v>
      </c>
      <c r="K512" s="2" t="s">
        <v>2849</v>
      </c>
      <c r="L512" s="157">
        <v>40355.126886574071</v>
      </c>
      <c r="M512" s="157">
        <v>40355.180555555555</v>
      </c>
      <c r="N512" s="157">
        <v>40355.6875</v>
      </c>
      <c r="O512" s="157">
        <v>40355.75</v>
      </c>
      <c r="P512" s="44" t="s">
        <v>6778</v>
      </c>
      <c r="Q512" s="239">
        <f t="shared" si="44"/>
        <v>0.50694444444525288</v>
      </c>
      <c r="R512" s="239">
        <f t="shared" si="43"/>
        <v>0.62311342592875008</v>
      </c>
      <c r="S512" s="21">
        <f t="shared" si="42"/>
        <v>3.0416666666715173</v>
      </c>
      <c r="U512" s="28">
        <v>2421</v>
      </c>
      <c r="W512" s="242"/>
      <c r="Y512" s="171" t="s">
        <v>2851</v>
      </c>
      <c r="Z512" s="2"/>
    </row>
    <row r="513" spans="1:26">
      <c r="A513" s="38" t="s">
        <v>6774</v>
      </c>
      <c r="B513" s="2" t="s">
        <v>488</v>
      </c>
      <c r="C513" s="2" t="s">
        <v>890</v>
      </c>
      <c r="D513" s="2" t="s">
        <v>6775</v>
      </c>
      <c r="E513" s="2" t="s">
        <v>273</v>
      </c>
      <c r="F513" s="2" t="s">
        <v>1009</v>
      </c>
      <c r="G513" s="139">
        <v>47.75</v>
      </c>
      <c r="H513" s="140">
        <v>-127.75</v>
      </c>
      <c r="I513" s="2">
        <v>10</v>
      </c>
      <c r="J513" s="38">
        <v>2010</v>
      </c>
      <c r="K513" s="2" t="s">
        <v>2847</v>
      </c>
      <c r="L513" s="157">
        <v>40356.128854166665</v>
      </c>
      <c r="M513" s="157">
        <v>40356.182210648149</v>
      </c>
      <c r="N513" s="157">
        <v>40356.581759259258</v>
      </c>
      <c r="O513" s="157">
        <v>40356.694293981483</v>
      </c>
      <c r="P513" s="126" t="s">
        <v>6779</v>
      </c>
      <c r="Q513" s="239">
        <f t="shared" si="44"/>
        <v>0.39954861110891216</v>
      </c>
      <c r="R513" s="239">
        <f t="shared" si="43"/>
        <v>0.56543981481809169</v>
      </c>
      <c r="S513" s="21">
        <f t="shared" si="42"/>
        <v>2.3972916666534729</v>
      </c>
      <c r="U513" s="28">
        <v>2609</v>
      </c>
      <c r="W513" s="242"/>
      <c r="Z513" s="2"/>
    </row>
    <row r="514" spans="1:26">
      <c r="A514" s="38" t="s">
        <v>6774</v>
      </c>
      <c r="B514" s="2" t="s">
        <v>488</v>
      </c>
      <c r="C514" s="2" t="s">
        <v>890</v>
      </c>
      <c r="D514" s="2" t="s">
        <v>6775</v>
      </c>
      <c r="E514" s="2" t="s">
        <v>273</v>
      </c>
      <c r="F514" s="2" t="s">
        <v>1009</v>
      </c>
      <c r="G514" s="139">
        <v>47.75</v>
      </c>
      <c r="H514" s="140">
        <v>-127.75</v>
      </c>
      <c r="I514" s="2">
        <v>10</v>
      </c>
      <c r="J514" s="38">
        <v>2010</v>
      </c>
      <c r="K514" s="2" t="s">
        <v>2845</v>
      </c>
      <c r="L514" s="157">
        <v>40357.1091087963</v>
      </c>
      <c r="M514" s="157">
        <v>40357.163877314815</v>
      </c>
      <c r="N514" s="157">
        <v>40357.606851851851</v>
      </c>
      <c r="O514" s="157">
        <v>40357.681956018518</v>
      </c>
      <c r="P514" s="126" t="s">
        <v>6777</v>
      </c>
      <c r="Q514" s="239">
        <f t="shared" si="44"/>
        <v>0.44297453703620704</v>
      </c>
      <c r="R514" s="239">
        <f t="shared" si="43"/>
        <v>0.57284722221811535</v>
      </c>
      <c r="S514" s="21">
        <f t="shared" si="42"/>
        <v>2.6578472222172422</v>
      </c>
      <c r="U514" s="28">
        <v>2660</v>
      </c>
      <c r="W514" s="242"/>
      <c r="Y514" s="169" t="s">
        <v>2846</v>
      </c>
      <c r="Z514" s="2"/>
    </row>
    <row r="515" spans="1:26" ht="14">
      <c r="A515" s="38" t="s">
        <v>6774</v>
      </c>
      <c r="B515" s="2" t="s">
        <v>488</v>
      </c>
      <c r="C515" s="2" t="s">
        <v>890</v>
      </c>
      <c r="D515" s="2" t="s">
        <v>6775</v>
      </c>
      <c r="E515" s="2" t="s">
        <v>273</v>
      </c>
      <c r="F515" s="2" t="s">
        <v>1009</v>
      </c>
      <c r="G515" s="139">
        <v>47.75</v>
      </c>
      <c r="H515" s="140">
        <v>-127.75</v>
      </c>
      <c r="I515" s="2">
        <v>10</v>
      </c>
      <c r="J515" s="38">
        <v>2010</v>
      </c>
      <c r="K515" s="2" t="s">
        <v>2842</v>
      </c>
      <c r="L515" s="157">
        <v>40357.973611111112</v>
      </c>
      <c r="M515" s="157">
        <v>40358.033356481479</v>
      </c>
      <c r="N515" s="157">
        <v>40358.414502314816</v>
      </c>
      <c r="O515" s="157">
        <v>40358.527118055557</v>
      </c>
      <c r="P515" s="126" t="s">
        <v>6777</v>
      </c>
      <c r="Q515" s="239">
        <f t="shared" si="44"/>
        <v>0.38114583333663177</v>
      </c>
      <c r="R515" s="239">
        <f t="shared" si="43"/>
        <v>0.55350694444496185</v>
      </c>
      <c r="S515" s="21">
        <f t="shared" si="42"/>
        <v>2.2868750000197906</v>
      </c>
      <c r="U515" s="28">
        <v>2660</v>
      </c>
      <c r="W515" s="242"/>
      <c r="Y515" s="171" t="s">
        <v>2844</v>
      </c>
      <c r="Z515" s="2"/>
    </row>
    <row r="516" spans="1:26">
      <c r="A516" s="38" t="s">
        <v>6774</v>
      </c>
      <c r="B516" s="2" t="s">
        <v>488</v>
      </c>
      <c r="C516" s="2" t="s">
        <v>890</v>
      </c>
      <c r="D516" s="2" t="s">
        <v>6775</v>
      </c>
      <c r="E516" s="2" t="s">
        <v>273</v>
      </c>
      <c r="F516" s="2" t="s">
        <v>1009</v>
      </c>
      <c r="G516" s="139">
        <v>47.75</v>
      </c>
      <c r="H516" s="140">
        <v>-127.75</v>
      </c>
      <c r="I516" s="2">
        <v>10</v>
      </c>
      <c r="J516" s="38">
        <v>2010</v>
      </c>
      <c r="K516" s="2" t="s">
        <v>2838</v>
      </c>
      <c r="L516" s="157">
        <v>40358.811608796299</v>
      </c>
      <c r="M516" s="157">
        <v>40358.868611111109</v>
      </c>
      <c r="N516" s="157">
        <v>40359.542361111111</v>
      </c>
      <c r="O516" s="157">
        <v>40359.618055555555</v>
      </c>
      <c r="P516" s="126" t="s">
        <v>2382</v>
      </c>
      <c r="Q516" s="239">
        <f t="shared" si="44"/>
        <v>0.67375000000174623</v>
      </c>
      <c r="R516" s="239">
        <f t="shared" si="43"/>
        <v>0.80644675925577758</v>
      </c>
      <c r="S516" s="21">
        <f t="shared" si="42"/>
        <v>4.0425000000104774</v>
      </c>
      <c r="U516" s="28">
        <v>2660</v>
      </c>
      <c r="V516" s="19">
        <f>SUM(Q508:Q516)</f>
        <v>5.1759837963036261</v>
      </c>
      <c r="W516" s="240">
        <f>(N516-M508)/24</f>
        <v>0.46358217592599732</v>
      </c>
      <c r="X516" s="21">
        <f>V516/W516</f>
        <v>11.165191556307549</v>
      </c>
      <c r="Y516" s="169" t="s">
        <v>2841</v>
      </c>
      <c r="Z516" s="2"/>
    </row>
    <row r="517" spans="1:26">
      <c r="A517" s="38" t="s">
        <v>6780</v>
      </c>
      <c r="B517" s="2" t="s">
        <v>466</v>
      </c>
      <c r="C517" s="2" t="s">
        <v>896</v>
      </c>
      <c r="D517" s="2" t="s">
        <v>2801</v>
      </c>
      <c r="E517" s="2" t="s">
        <v>273</v>
      </c>
      <c r="F517" s="2" t="s">
        <v>898</v>
      </c>
      <c r="G517" s="139">
        <v>46.8</v>
      </c>
      <c r="H517" s="140">
        <v>-124.9</v>
      </c>
      <c r="I517" s="2">
        <v>10</v>
      </c>
      <c r="J517" s="38">
        <v>2010</v>
      </c>
      <c r="K517" s="2" t="s">
        <v>2835</v>
      </c>
      <c r="L517" s="126" t="s">
        <v>2836</v>
      </c>
      <c r="M517" s="157">
        <v>40388.050000000003</v>
      </c>
      <c r="N517" s="157">
        <v>40388.129861111112</v>
      </c>
      <c r="O517" s="157">
        <v>40388.20416666667</v>
      </c>
      <c r="P517" s="126" t="s">
        <v>6781</v>
      </c>
      <c r="Q517" s="239">
        <f t="shared" si="44"/>
        <v>7.9861111109494232E-2</v>
      </c>
      <c r="R517" s="239">
        <f t="shared" si="43"/>
        <v>0.31875000000582077</v>
      </c>
      <c r="S517" s="21">
        <f t="shared" si="42"/>
        <v>0.47916666665696539</v>
      </c>
      <c r="U517" s="28">
        <v>1004</v>
      </c>
      <c r="W517" s="242"/>
      <c r="Y517" s="169" t="s">
        <v>2837</v>
      </c>
      <c r="Z517" s="2"/>
    </row>
    <row r="518" spans="1:26">
      <c r="A518" s="38" t="s">
        <v>6780</v>
      </c>
      <c r="B518" s="2" t="s">
        <v>466</v>
      </c>
      <c r="C518" s="2" t="s">
        <v>896</v>
      </c>
      <c r="D518" s="2" t="s">
        <v>2801</v>
      </c>
      <c r="E518" s="2" t="s">
        <v>273</v>
      </c>
      <c r="F518" s="2" t="s">
        <v>898</v>
      </c>
      <c r="G518" s="139">
        <v>46.8</v>
      </c>
      <c r="H518" s="140">
        <v>-124.9</v>
      </c>
      <c r="I518" s="2">
        <v>10</v>
      </c>
      <c r="J518" s="38">
        <v>2010</v>
      </c>
      <c r="K518" s="2" t="s">
        <v>2832</v>
      </c>
      <c r="L518" s="157">
        <v>40388.811111111114</v>
      </c>
      <c r="M518" s="157">
        <v>40388.828472222223</v>
      </c>
      <c r="N518" s="157">
        <v>40389.071527777778</v>
      </c>
      <c r="O518" s="157">
        <v>40389.114583333336</v>
      </c>
      <c r="P518" s="126" t="s">
        <v>6781</v>
      </c>
      <c r="Q518" s="239">
        <f t="shared" si="44"/>
        <v>0.24305555555474712</v>
      </c>
      <c r="R518" s="239">
        <f t="shared" si="43"/>
        <v>0.30347222222189885</v>
      </c>
      <c r="S518" s="21">
        <f t="shared" si="42"/>
        <v>1.4583333333284827</v>
      </c>
      <c r="U518" s="28">
        <v>494</v>
      </c>
      <c r="W518" s="242"/>
      <c r="Y518" s="169" t="s">
        <v>2834</v>
      </c>
      <c r="Z518" s="2"/>
    </row>
    <row r="519" spans="1:26">
      <c r="A519" s="38" t="s">
        <v>6780</v>
      </c>
      <c r="B519" s="2" t="s">
        <v>466</v>
      </c>
      <c r="C519" s="2" t="s">
        <v>896</v>
      </c>
      <c r="D519" s="2" t="s">
        <v>2801</v>
      </c>
      <c r="E519" s="2" t="s">
        <v>273</v>
      </c>
      <c r="F519" s="2" t="s">
        <v>898</v>
      </c>
      <c r="G519" s="139">
        <v>44.5</v>
      </c>
      <c r="H519" s="140">
        <v>-125.1</v>
      </c>
      <c r="I519" s="2">
        <v>10</v>
      </c>
      <c r="J519" s="38">
        <v>2010</v>
      </c>
      <c r="K519" s="2" t="s">
        <v>2829</v>
      </c>
      <c r="L519" s="157">
        <v>40390.027777777781</v>
      </c>
      <c r="M519" s="157">
        <v>40390.05972222222</v>
      </c>
      <c r="N519" s="157">
        <v>40391.279861111114</v>
      </c>
      <c r="O519" s="157">
        <v>40391.307638888888</v>
      </c>
      <c r="P519" s="126" t="s">
        <v>1781</v>
      </c>
      <c r="Q519" s="239">
        <f t="shared" si="44"/>
        <v>1.2201388888934162</v>
      </c>
      <c r="R519" s="239">
        <f t="shared" si="43"/>
        <v>1.2798611111065838</v>
      </c>
      <c r="S519" s="21">
        <f t="shared" si="42"/>
        <v>7.3208333333604969</v>
      </c>
      <c r="U519" s="28">
        <v>816</v>
      </c>
      <c r="W519" s="242"/>
      <c r="Y519" s="169" t="s">
        <v>2831</v>
      </c>
      <c r="Z519" s="2"/>
    </row>
    <row r="520" spans="1:26">
      <c r="A520" s="38" t="s">
        <v>6780</v>
      </c>
      <c r="B520" s="2" t="s">
        <v>466</v>
      </c>
      <c r="C520" s="2" t="s">
        <v>896</v>
      </c>
      <c r="D520" s="2" t="s">
        <v>2801</v>
      </c>
      <c r="E520" s="2" t="s">
        <v>273</v>
      </c>
      <c r="F520" s="2" t="s">
        <v>898</v>
      </c>
      <c r="G520" s="139">
        <v>44.5</v>
      </c>
      <c r="H520" s="140">
        <v>-125.1</v>
      </c>
      <c r="I520" s="2">
        <v>10</v>
      </c>
      <c r="J520" s="38">
        <v>2010</v>
      </c>
      <c r="K520" s="2" t="s">
        <v>2827</v>
      </c>
      <c r="L520" s="157">
        <v>40391.799305555556</v>
      </c>
      <c r="M520" s="157">
        <v>40391.811805555553</v>
      </c>
      <c r="N520" s="157">
        <v>40391.825694444444</v>
      </c>
      <c r="O520" s="157">
        <v>40391.839583333334</v>
      </c>
      <c r="P520" s="44" t="s">
        <v>6782</v>
      </c>
      <c r="Q520" s="239">
        <f t="shared" si="44"/>
        <v>1.3888888890505768E-2</v>
      </c>
      <c r="R520" s="239">
        <f t="shared" si="43"/>
        <v>4.0277777778101154E-2</v>
      </c>
      <c r="S520" s="21">
        <f t="shared" si="42"/>
        <v>8.333333334303461E-2</v>
      </c>
      <c r="U520" s="28">
        <v>0</v>
      </c>
      <c r="W520" s="242"/>
      <c r="Y520" s="169" t="s">
        <v>2828</v>
      </c>
      <c r="Z520" s="2"/>
    </row>
    <row r="521" spans="1:26" ht="14">
      <c r="A521" s="38" t="s">
        <v>6780</v>
      </c>
      <c r="B521" s="2" t="s">
        <v>466</v>
      </c>
      <c r="C521" s="2" t="s">
        <v>896</v>
      </c>
      <c r="D521" s="2" t="s">
        <v>2801</v>
      </c>
      <c r="E521" s="2" t="s">
        <v>273</v>
      </c>
      <c r="F521" s="2" t="s">
        <v>898</v>
      </c>
      <c r="G521" s="139">
        <v>44.5</v>
      </c>
      <c r="H521" s="140">
        <v>-125.1</v>
      </c>
      <c r="I521" s="2">
        <v>10</v>
      </c>
      <c r="J521" s="38">
        <v>2010</v>
      </c>
      <c r="K521" s="2" t="s">
        <v>2824</v>
      </c>
      <c r="L521" s="157">
        <v>40391.886805555558</v>
      </c>
      <c r="M521" s="157">
        <v>40391.905555555553</v>
      </c>
      <c r="N521" s="157">
        <v>40392.218055555553</v>
      </c>
      <c r="O521" s="157">
        <v>40392.243750000001</v>
      </c>
      <c r="P521" s="44" t="s">
        <v>6782</v>
      </c>
      <c r="Q521" s="239">
        <f t="shared" si="44"/>
        <v>0.3125</v>
      </c>
      <c r="R521" s="239">
        <f t="shared" si="43"/>
        <v>0.35694444444379769</v>
      </c>
      <c r="S521" s="21">
        <f t="shared" si="42"/>
        <v>1.875</v>
      </c>
      <c r="U521" s="28">
        <v>638</v>
      </c>
      <c r="W521" s="242"/>
      <c r="Y521" s="171" t="s">
        <v>2826</v>
      </c>
      <c r="Z521" s="2"/>
    </row>
    <row r="522" spans="1:26">
      <c r="A522" s="38" t="s">
        <v>6780</v>
      </c>
      <c r="B522" s="2" t="s">
        <v>466</v>
      </c>
      <c r="C522" s="2" t="s">
        <v>896</v>
      </c>
      <c r="D522" s="2" t="s">
        <v>2801</v>
      </c>
      <c r="E522" s="2" t="s">
        <v>273</v>
      </c>
      <c r="F522" s="2" t="s">
        <v>898</v>
      </c>
      <c r="G522" s="139">
        <v>44.5</v>
      </c>
      <c r="H522" s="140">
        <v>-125.1</v>
      </c>
      <c r="I522" s="2">
        <v>10</v>
      </c>
      <c r="J522" s="38">
        <v>2010</v>
      </c>
      <c r="K522" s="2" t="s">
        <v>2821</v>
      </c>
      <c r="L522" s="157">
        <v>40392.86041666667</v>
      </c>
      <c r="M522" s="157">
        <v>40392.880555555559</v>
      </c>
      <c r="N522" s="157">
        <v>40393.28125</v>
      </c>
      <c r="O522" s="126" t="s">
        <v>2822</v>
      </c>
      <c r="P522" s="161" t="s">
        <v>6783</v>
      </c>
      <c r="Q522" s="239">
        <f t="shared" si="44"/>
        <v>0.40069444444088731</v>
      </c>
      <c r="R522" s="239">
        <f t="shared" si="43"/>
        <v>0.44374999999854481</v>
      </c>
      <c r="S522" s="21">
        <f t="shared" si="42"/>
        <v>2.4041666666453239</v>
      </c>
      <c r="U522" s="28">
        <v>781</v>
      </c>
      <c r="W522" s="242"/>
      <c r="Y522" s="169" t="s">
        <v>2823</v>
      </c>
      <c r="Z522" s="2"/>
    </row>
    <row r="523" spans="1:26">
      <c r="A523" s="38" t="s">
        <v>6780</v>
      </c>
      <c r="B523" s="2" t="s">
        <v>466</v>
      </c>
      <c r="C523" s="2" t="s">
        <v>896</v>
      </c>
      <c r="D523" s="2" t="s">
        <v>2801</v>
      </c>
      <c r="E523" s="2" t="s">
        <v>273</v>
      </c>
      <c r="F523" s="2" t="s">
        <v>898</v>
      </c>
      <c r="G523" s="139">
        <v>44.5</v>
      </c>
      <c r="H523" s="140">
        <v>-125.1</v>
      </c>
      <c r="I523" s="2">
        <v>10</v>
      </c>
      <c r="J523" s="38">
        <v>2010</v>
      </c>
      <c r="K523" s="2" t="s">
        <v>2819</v>
      </c>
      <c r="L523" s="157">
        <v>40393.941666666666</v>
      </c>
      <c r="M523" s="157">
        <v>40393.96875</v>
      </c>
      <c r="N523" s="157">
        <v>40395.332638888889</v>
      </c>
      <c r="O523" s="157">
        <v>40395.366666666669</v>
      </c>
      <c r="P523" s="126" t="s">
        <v>6783</v>
      </c>
      <c r="Q523" s="239">
        <f t="shared" si="44"/>
        <v>1.3638888888890506</v>
      </c>
      <c r="R523" s="239">
        <f t="shared" si="43"/>
        <v>1.4250000000029104</v>
      </c>
      <c r="S523" s="21">
        <f t="shared" si="42"/>
        <v>8.1833333333343035</v>
      </c>
      <c r="U523" s="28">
        <v>810</v>
      </c>
      <c r="W523" s="242"/>
      <c r="Y523" s="169" t="s">
        <v>6784</v>
      </c>
      <c r="Z523" s="2"/>
    </row>
    <row r="524" spans="1:26" ht="14">
      <c r="A524" s="38" t="s">
        <v>6780</v>
      </c>
      <c r="B524" s="2" t="s">
        <v>466</v>
      </c>
      <c r="C524" s="2" t="s">
        <v>896</v>
      </c>
      <c r="D524" s="2" t="s">
        <v>2801</v>
      </c>
      <c r="E524" s="2" t="s">
        <v>273</v>
      </c>
      <c r="F524" s="2" t="s">
        <v>898</v>
      </c>
      <c r="G524" s="139">
        <v>44.5</v>
      </c>
      <c r="H524" s="140">
        <v>-125.1</v>
      </c>
      <c r="I524" s="2">
        <v>10</v>
      </c>
      <c r="J524" s="38">
        <v>2010</v>
      </c>
      <c r="K524" s="2" t="s">
        <v>2816</v>
      </c>
      <c r="L524" s="157">
        <v>40396.029166666667</v>
      </c>
      <c r="M524" s="157">
        <v>40396.056944444441</v>
      </c>
      <c r="N524" s="157">
        <v>40397.07708333333</v>
      </c>
      <c r="O524" s="157">
        <v>40397.112500000003</v>
      </c>
      <c r="P524" s="126" t="s">
        <v>6785</v>
      </c>
      <c r="Q524" s="239">
        <f t="shared" si="44"/>
        <v>1.0201388888890506</v>
      </c>
      <c r="R524" s="239">
        <f t="shared" si="43"/>
        <v>1.0833333333357587</v>
      </c>
      <c r="S524" s="21">
        <f t="shared" si="42"/>
        <v>6.1208333333343035</v>
      </c>
      <c r="U524" s="28">
        <v>779</v>
      </c>
      <c r="W524" s="242"/>
      <c r="Y524" s="171" t="s">
        <v>2818</v>
      </c>
      <c r="Z524" s="2"/>
    </row>
    <row r="525" spans="1:26">
      <c r="A525" s="38" t="s">
        <v>6780</v>
      </c>
      <c r="B525" s="2" t="s">
        <v>466</v>
      </c>
      <c r="C525" s="2" t="s">
        <v>896</v>
      </c>
      <c r="D525" s="2" t="s">
        <v>2801</v>
      </c>
      <c r="E525" s="2" t="s">
        <v>273</v>
      </c>
      <c r="F525" s="2" t="s">
        <v>898</v>
      </c>
      <c r="G525" s="139">
        <v>45.9</v>
      </c>
      <c r="H525" s="140">
        <v>-129.9</v>
      </c>
      <c r="I525" s="2">
        <v>9</v>
      </c>
      <c r="J525" s="38">
        <v>2010</v>
      </c>
      <c r="K525" s="2" t="s">
        <v>2814</v>
      </c>
      <c r="L525" s="157">
        <v>40399.63957175926</v>
      </c>
      <c r="M525" s="157">
        <v>40399.692916666667</v>
      </c>
      <c r="N525" s="157">
        <v>40401.081250000003</v>
      </c>
      <c r="O525" s="157">
        <v>40401.129166666666</v>
      </c>
      <c r="P525" s="126" t="s">
        <v>1909</v>
      </c>
      <c r="Q525" s="239">
        <f t="shared" si="44"/>
        <v>1.3883333333360497</v>
      </c>
      <c r="R525" s="239">
        <f t="shared" si="43"/>
        <v>1.4895949074052623</v>
      </c>
      <c r="S525" s="21">
        <f t="shared" si="42"/>
        <v>8.3300000000162981</v>
      </c>
      <c r="U525" s="28">
        <v>1560</v>
      </c>
      <c r="W525" s="242"/>
      <c r="Y525" s="169" t="s">
        <v>2815</v>
      </c>
      <c r="Z525" s="2"/>
    </row>
    <row r="526" spans="1:26">
      <c r="A526" s="38" t="s">
        <v>6780</v>
      </c>
      <c r="B526" s="2" t="s">
        <v>466</v>
      </c>
      <c r="C526" s="2" t="s">
        <v>896</v>
      </c>
      <c r="D526" s="2" t="s">
        <v>2801</v>
      </c>
      <c r="E526" s="2" t="s">
        <v>273</v>
      </c>
      <c r="F526" s="2" t="s">
        <v>898</v>
      </c>
      <c r="G526" s="139">
        <v>45.9</v>
      </c>
      <c r="H526" s="140">
        <v>-129.9</v>
      </c>
      <c r="I526" s="2">
        <v>9</v>
      </c>
      <c r="J526" s="38">
        <v>2010</v>
      </c>
      <c r="K526" s="2" t="s">
        <v>2811</v>
      </c>
      <c r="L526" s="157">
        <v>40404.127083333333</v>
      </c>
      <c r="M526" s="157">
        <v>40404.166666666664</v>
      </c>
      <c r="N526" s="157">
        <v>40406.614583333336</v>
      </c>
      <c r="O526" s="157">
        <v>40406.66778935185</v>
      </c>
      <c r="P526" s="44" t="s">
        <v>6786</v>
      </c>
      <c r="Q526" s="239">
        <f t="shared" si="44"/>
        <v>2.4479166666715173</v>
      </c>
      <c r="R526" s="239">
        <f t="shared" si="43"/>
        <v>2.5407060185170849</v>
      </c>
      <c r="S526" s="21">
        <f t="shared" si="42"/>
        <v>14.687500000029104</v>
      </c>
      <c r="U526" s="28">
        <v>1543</v>
      </c>
      <c r="W526" s="242"/>
      <c r="Y526" s="169" t="s">
        <v>2813</v>
      </c>
      <c r="Z526" s="2"/>
    </row>
    <row r="527" spans="1:26">
      <c r="A527" s="38" t="s">
        <v>6780</v>
      </c>
      <c r="B527" s="2" t="s">
        <v>466</v>
      </c>
      <c r="C527" s="2" t="s">
        <v>896</v>
      </c>
      <c r="D527" s="2" t="s">
        <v>2801</v>
      </c>
      <c r="E527" s="2" t="s">
        <v>273</v>
      </c>
      <c r="F527" s="2" t="s">
        <v>898</v>
      </c>
      <c r="G527" s="139">
        <v>45.9</v>
      </c>
      <c r="H527" s="140">
        <v>-129.9</v>
      </c>
      <c r="I527" s="2">
        <v>9</v>
      </c>
      <c r="J527" s="38">
        <v>2010</v>
      </c>
      <c r="K527" s="2" t="s">
        <v>2810</v>
      </c>
      <c r="L527" s="157">
        <v>40407.822222222225</v>
      </c>
      <c r="M527" s="157">
        <v>40407.865277777775</v>
      </c>
      <c r="N527" s="157">
        <v>40408.609722222223</v>
      </c>
      <c r="O527" s="157">
        <v>40408.652777777781</v>
      </c>
      <c r="P527" s="44" t="s">
        <v>1909</v>
      </c>
      <c r="Q527" s="239">
        <f t="shared" si="44"/>
        <v>0.74444444444816327</v>
      </c>
      <c r="R527" s="239">
        <f t="shared" si="43"/>
        <v>0.83055555555620231</v>
      </c>
      <c r="S527" s="21">
        <f t="shared" si="42"/>
        <v>4.4666666666889796</v>
      </c>
      <c r="U527" s="28">
        <v>1544</v>
      </c>
      <c r="W527" s="242"/>
      <c r="Z527" s="2"/>
    </row>
    <row r="528" spans="1:26">
      <c r="A528" s="38" t="s">
        <v>6780</v>
      </c>
      <c r="B528" s="2" t="s">
        <v>466</v>
      </c>
      <c r="C528" s="2" t="s">
        <v>896</v>
      </c>
      <c r="D528" s="2" t="s">
        <v>2801</v>
      </c>
      <c r="E528" s="2" t="s">
        <v>273</v>
      </c>
      <c r="F528" s="2" t="s">
        <v>898</v>
      </c>
      <c r="G528" s="139">
        <v>45.9</v>
      </c>
      <c r="H528" s="140">
        <v>-129.9</v>
      </c>
      <c r="I528" s="2">
        <v>9</v>
      </c>
      <c r="J528" s="38">
        <v>2010</v>
      </c>
      <c r="K528" s="2" t="s">
        <v>2807</v>
      </c>
      <c r="L528" s="157">
        <v>40409.155555555553</v>
      </c>
      <c r="M528" s="157">
        <v>40409.195833333331</v>
      </c>
      <c r="N528" s="157">
        <v>40410.305555555555</v>
      </c>
      <c r="O528" s="157">
        <v>40410.347222222219</v>
      </c>
      <c r="P528" s="44" t="s">
        <v>1837</v>
      </c>
      <c r="Q528" s="239">
        <f t="shared" si="44"/>
        <v>1.109722222223354</v>
      </c>
      <c r="R528" s="239">
        <f t="shared" si="43"/>
        <v>1.1916666666656965</v>
      </c>
      <c r="S528" s="21">
        <f t="shared" si="42"/>
        <v>6.6583333333401242</v>
      </c>
      <c r="U528" s="28">
        <v>1521</v>
      </c>
      <c r="W528" s="242"/>
      <c r="Y528" s="169" t="s">
        <v>2809</v>
      </c>
      <c r="Z528" s="2"/>
    </row>
    <row r="529" spans="1:26" ht="16">
      <c r="A529" s="38" t="s">
        <v>6780</v>
      </c>
      <c r="B529" s="2" t="s">
        <v>466</v>
      </c>
      <c r="C529" s="2" t="s">
        <v>896</v>
      </c>
      <c r="D529" s="2" t="s">
        <v>2801</v>
      </c>
      <c r="E529" s="2" t="s">
        <v>273</v>
      </c>
      <c r="F529" s="2" t="s">
        <v>898</v>
      </c>
      <c r="G529" s="139">
        <v>45.9</v>
      </c>
      <c r="H529" s="140">
        <v>-129.9</v>
      </c>
      <c r="I529" s="2">
        <v>9</v>
      </c>
      <c r="J529" s="38">
        <v>2010</v>
      </c>
      <c r="K529" s="2" t="s">
        <v>2804</v>
      </c>
      <c r="L529" s="157">
        <v>40410.834722222222</v>
      </c>
      <c r="M529" s="157">
        <v>40410.869444444441</v>
      </c>
      <c r="N529" s="160">
        <v>40411.254861111112</v>
      </c>
      <c r="O529" s="157">
        <v>40411.29583333333</v>
      </c>
      <c r="P529" s="44" t="s">
        <v>1909</v>
      </c>
      <c r="Q529" s="239">
        <f t="shared" si="44"/>
        <v>0.38541666667151731</v>
      </c>
      <c r="R529" s="239">
        <f t="shared" si="43"/>
        <v>0.46111111110803904</v>
      </c>
      <c r="S529" s="21">
        <f>((VALUE(Q529)) * 24) * 0.25</f>
        <v>2.3125000000291038</v>
      </c>
      <c r="U529" s="28">
        <v>1543</v>
      </c>
      <c r="W529" s="242"/>
      <c r="Y529" s="169" t="s">
        <v>2806</v>
      </c>
      <c r="Z529" s="2"/>
    </row>
    <row r="530" spans="1:26">
      <c r="A530" s="38" t="s">
        <v>6780</v>
      </c>
      <c r="B530" s="2" t="s">
        <v>466</v>
      </c>
      <c r="C530" s="2" t="s">
        <v>896</v>
      </c>
      <c r="D530" s="2" t="s">
        <v>2801</v>
      </c>
      <c r="E530" s="2" t="s">
        <v>273</v>
      </c>
      <c r="F530" s="2" t="s">
        <v>898</v>
      </c>
      <c r="G530" s="139">
        <v>45.9</v>
      </c>
      <c r="H530" s="140">
        <v>-129.9</v>
      </c>
      <c r="I530" s="2">
        <v>9</v>
      </c>
      <c r="J530" s="38">
        <v>2010</v>
      </c>
      <c r="K530" s="2" t="s">
        <v>2800</v>
      </c>
      <c r="L530" s="157">
        <v>40412.026388888888</v>
      </c>
      <c r="M530" s="157">
        <v>40412.068055555559</v>
      </c>
      <c r="N530" s="157">
        <v>40412.729166666664</v>
      </c>
      <c r="O530" s="157">
        <v>40412.773611111108</v>
      </c>
      <c r="P530" s="44" t="s">
        <v>6787</v>
      </c>
      <c r="Q530" s="239">
        <f t="shared" si="44"/>
        <v>0.66111111110512866</v>
      </c>
      <c r="R530" s="239">
        <f t="shared" si="43"/>
        <v>0.74722222222044365</v>
      </c>
      <c r="S530" s="21">
        <f>((VALUE(Q530)) * 24) * 0.25</f>
        <v>3.9666666666307719</v>
      </c>
      <c r="U530" s="28">
        <v>1541</v>
      </c>
      <c r="V530" s="19">
        <f>SUM(Q517:Q530)</f>
        <v>11.391111111122882</v>
      </c>
      <c r="W530" s="240">
        <f>(N530-M517)/24</f>
        <v>1.0282986111108887</v>
      </c>
      <c r="X530" s="21">
        <f>V530/W530</f>
        <v>11.077629579618772</v>
      </c>
      <c r="Y530" s="169" t="s">
        <v>2803</v>
      </c>
      <c r="Z530" s="2"/>
    </row>
    <row r="531" spans="1:26">
      <c r="A531" s="28" t="s">
        <v>904</v>
      </c>
      <c r="B531" s="2" t="s">
        <v>466</v>
      </c>
      <c r="C531" s="2" t="s">
        <v>905</v>
      </c>
      <c r="D531" s="2" t="s">
        <v>801</v>
      </c>
      <c r="E531" s="2" t="s">
        <v>273</v>
      </c>
      <c r="F531" s="2" t="s">
        <v>898</v>
      </c>
      <c r="G531" s="139">
        <v>45.9</v>
      </c>
      <c r="H531" s="140">
        <v>-129.9</v>
      </c>
      <c r="I531" s="2">
        <v>9</v>
      </c>
      <c r="J531" s="38">
        <v>2010</v>
      </c>
      <c r="K531" s="2" t="s">
        <v>2798</v>
      </c>
      <c r="L531" s="157">
        <v>40417.828472222223</v>
      </c>
      <c r="M531" s="157">
        <v>40417.868055555555</v>
      </c>
      <c r="N531" s="157">
        <v>40418.577777777777</v>
      </c>
      <c r="O531" s="157">
        <v>40418.634722222225</v>
      </c>
      <c r="P531" s="172" t="s">
        <v>2799</v>
      </c>
      <c r="Q531" s="239">
        <f t="shared" ref="Q531:Q536" si="45">N531 - M531</f>
        <v>0.70972222222189885</v>
      </c>
      <c r="R531" s="239">
        <f t="shared" ref="R531:R536" si="46">O531 - L531</f>
        <v>0.80625000000145519</v>
      </c>
      <c r="S531" s="21">
        <f t="shared" ref="S531:S536" si="47">((VALUE(Q531)) * 24) * 0.25</f>
        <v>4.2583333333313931</v>
      </c>
      <c r="U531" s="28">
        <v>1535</v>
      </c>
      <c r="W531" s="242"/>
      <c r="Y531" s="162"/>
      <c r="Z531" s="2"/>
    </row>
    <row r="532" spans="1:26">
      <c r="A532" s="28" t="s">
        <v>904</v>
      </c>
      <c r="B532" s="2" t="s">
        <v>466</v>
      </c>
      <c r="C532" s="2" t="s">
        <v>905</v>
      </c>
      <c r="D532" s="2" t="s">
        <v>801</v>
      </c>
      <c r="E532" s="2" t="s">
        <v>273</v>
      </c>
      <c r="F532" s="2" t="s">
        <v>898</v>
      </c>
      <c r="G532" s="139">
        <v>45.9</v>
      </c>
      <c r="H532" s="140">
        <v>-129.9</v>
      </c>
      <c r="I532" s="2">
        <v>9</v>
      </c>
      <c r="J532" s="38">
        <v>2010</v>
      </c>
      <c r="K532" s="2" t="s">
        <v>2797</v>
      </c>
      <c r="L532" s="157">
        <v>40418.961805555555</v>
      </c>
      <c r="M532" s="157">
        <v>40418.997916666667</v>
      </c>
      <c r="N532" s="157">
        <v>40419.581250000003</v>
      </c>
      <c r="O532" s="157">
        <v>40419.638888888891</v>
      </c>
      <c r="P532" s="172" t="s">
        <v>1909</v>
      </c>
      <c r="Q532" s="239">
        <f t="shared" si="45"/>
        <v>0.58333333333575865</v>
      </c>
      <c r="R532" s="239">
        <f t="shared" si="46"/>
        <v>0.67708333333575865</v>
      </c>
      <c r="S532" s="21">
        <f t="shared" si="47"/>
        <v>3.5000000000145519</v>
      </c>
      <c r="U532" s="28">
        <v>1543</v>
      </c>
      <c r="W532" s="242"/>
      <c r="Y532" s="162"/>
      <c r="Z532" s="2"/>
    </row>
    <row r="533" spans="1:26">
      <c r="A533" s="28" t="s">
        <v>904</v>
      </c>
      <c r="B533" s="2" t="s">
        <v>466</v>
      </c>
      <c r="C533" s="2" t="s">
        <v>905</v>
      </c>
      <c r="D533" s="2" t="s">
        <v>801</v>
      </c>
      <c r="E533" s="2" t="s">
        <v>273</v>
      </c>
      <c r="F533" s="2" t="s">
        <v>898</v>
      </c>
      <c r="G533" s="139">
        <v>45.9</v>
      </c>
      <c r="H533" s="140">
        <v>-129.9</v>
      </c>
      <c r="I533" s="2">
        <v>9</v>
      </c>
      <c r="J533" s="38">
        <v>2010</v>
      </c>
      <c r="K533" s="2" t="s">
        <v>2794</v>
      </c>
      <c r="L533" s="157">
        <v>40421.052083333336</v>
      </c>
      <c r="M533" s="157">
        <v>40421.09652777778</v>
      </c>
      <c r="N533" s="157">
        <v>40424</v>
      </c>
      <c r="O533" s="157">
        <v>40424.631249999999</v>
      </c>
      <c r="P533" s="172" t="s">
        <v>2795</v>
      </c>
      <c r="Q533" s="239">
        <f t="shared" si="45"/>
        <v>2.9034722222204437</v>
      </c>
      <c r="R533" s="239">
        <f t="shared" si="46"/>
        <v>3.5791666666627862</v>
      </c>
      <c r="S533" s="21">
        <f t="shared" si="47"/>
        <v>17.420833333322662</v>
      </c>
      <c r="U533" s="28">
        <v>1720</v>
      </c>
      <c r="W533" s="242"/>
      <c r="Y533" s="162" t="s">
        <v>2796</v>
      </c>
      <c r="Z533" s="2"/>
    </row>
    <row r="534" spans="1:26">
      <c r="A534" s="28" t="s">
        <v>904</v>
      </c>
      <c r="B534" s="2" t="s">
        <v>466</v>
      </c>
      <c r="C534" s="2" t="s">
        <v>905</v>
      </c>
      <c r="D534" s="2" t="s">
        <v>801</v>
      </c>
      <c r="E534" s="2" t="s">
        <v>273</v>
      </c>
      <c r="F534" s="2" t="s">
        <v>898</v>
      </c>
      <c r="G534" s="139">
        <v>45.9</v>
      </c>
      <c r="H534" s="140">
        <v>-129.9</v>
      </c>
      <c r="I534" s="2">
        <v>9</v>
      </c>
      <c r="J534" s="38">
        <v>2010</v>
      </c>
      <c r="K534" s="2" t="s">
        <v>2793</v>
      </c>
      <c r="L534" s="157">
        <v>40425.127083333333</v>
      </c>
      <c r="M534" s="157">
        <v>40425.166666666664</v>
      </c>
      <c r="N534" s="157">
        <v>40425.756944444445</v>
      </c>
      <c r="O534" s="157">
        <v>40425.806250000001</v>
      </c>
      <c r="P534" s="172" t="s">
        <v>1837</v>
      </c>
      <c r="Q534" s="239">
        <f t="shared" si="45"/>
        <v>0.59027777778101154</v>
      </c>
      <c r="R534" s="239">
        <f t="shared" si="46"/>
        <v>0.67916666666860692</v>
      </c>
      <c r="S534" s="21">
        <f t="shared" si="47"/>
        <v>3.5416666666860692</v>
      </c>
      <c r="U534" s="28">
        <v>1523</v>
      </c>
      <c r="W534" s="242"/>
      <c r="Y534" s="162"/>
      <c r="Z534" s="2"/>
    </row>
    <row r="535" spans="1:26">
      <c r="A535" s="28" t="s">
        <v>904</v>
      </c>
      <c r="B535" s="2" t="s">
        <v>466</v>
      </c>
      <c r="C535" s="2" t="s">
        <v>905</v>
      </c>
      <c r="D535" s="2" t="s">
        <v>801</v>
      </c>
      <c r="E535" s="2" t="s">
        <v>273</v>
      </c>
      <c r="F535" s="2" t="s">
        <v>898</v>
      </c>
      <c r="G535" s="139">
        <v>45.9</v>
      </c>
      <c r="H535" s="140">
        <v>-129.9</v>
      </c>
      <c r="I535" s="2">
        <v>9</v>
      </c>
      <c r="J535" s="38">
        <v>2010</v>
      </c>
      <c r="K535" s="2" t="s">
        <v>2791</v>
      </c>
      <c r="L535" s="157">
        <v>40426.125694444447</v>
      </c>
      <c r="M535" s="157">
        <v>40426.169444444444</v>
      </c>
      <c r="N535" s="157">
        <v>40426.310416666667</v>
      </c>
      <c r="O535" s="157">
        <v>40426.381249999999</v>
      </c>
      <c r="P535" s="172" t="s">
        <v>2792</v>
      </c>
      <c r="Q535" s="239">
        <f t="shared" si="45"/>
        <v>0.14097222222335404</v>
      </c>
      <c r="R535" s="239">
        <f t="shared" si="46"/>
        <v>0.25555555555183673</v>
      </c>
      <c r="S535" s="21">
        <f t="shared" si="47"/>
        <v>0.84583333334012423</v>
      </c>
      <c r="U535" s="28">
        <v>1522</v>
      </c>
      <c r="W535" s="242"/>
      <c r="Y535" s="162" t="s">
        <v>2790</v>
      </c>
      <c r="Z535" s="2"/>
    </row>
    <row r="536" spans="1:26">
      <c r="A536" s="28" t="s">
        <v>904</v>
      </c>
      <c r="B536" s="2" t="s">
        <v>466</v>
      </c>
      <c r="C536" s="2" t="s">
        <v>905</v>
      </c>
      <c r="D536" s="2" t="s">
        <v>801</v>
      </c>
      <c r="E536" s="2" t="s">
        <v>273</v>
      </c>
      <c r="F536" s="2" t="s">
        <v>898</v>
      </c>
      <c r="G536" s="139">
        <v>45.9</v>
      </c>
      <c r="H536" s="140">
        <v>-129.9</v>
      </c>
      <c r="I536" s="2">
        <v>9</v>
      </c>
      <c r="J536" s="38">
        <v>2010</v>
      </c>
      <c r="K536" s="2" t="s">
        <v>2788</v>
      </c>
      <c r="L536" s="157">
        <v>40426.715277777781</v>
      </c>
      <c r="M536" s="157">
        <v>40426.759722222225</v>
      </c>
      <c r="N536" s="157">
        <v>40427.231944444444</v>
      </c>
      <c r="O536" s="157">
        <v>40427.277083333334</v>
      </c>
      <c r="P536" s="172" t="s">
        <v>2789</v>
      </c>
      <c r="Q536" s="239">
        <f t="shared" si="45"/>
        <v>0.47222222221898846</v>
      </c>
      <c r="R536" s="239">
        <f t="shared" si="46"/>
        <v>0.56180555555329192</v>
      </c>
      <c r="S536" s="21">
        <f t="shared" si="47"/>
        <v>2.8333333333139308</v>
      </c>
      <c r="U536" s="28">
        <v>1525</v>
      </c>
      <c r="V536" s="19">
        <f>SUM(Q531:Q536)</f>
        <v>5.4000000000014552</v>
      </c>
      <c r="W536" s="240">
        <f>(N536-M531)/24</f>
        <v>0.39016203703704377</v>
      </c>
      <c r="X536" s="21">
        <f>V536/W536</f>
        <v>13.840403441118887</v>
      </c>
      <c r="Y536" s="162"/>
      <c r="Z536" s="2"/>
    </row>
    <row r="537" spans="1:26">
      <c r="A537" s="28" t="s">
        <v>907</v>
      </c>
      <c r="B537" s="2" t="s">
        <v>1487</v>
      </c>
      <c r="C537" s="2" t="s">
        <v>908</v>
      </c>
      <c r="D537" s="2" t="s">
        <v>6788</v>
      </c>
      <c r="E537" s="2" t="s">
        <v>196</v>
      </c>
      <c r="F537" s="174" t="s">
        <v>787</v>
      </c>
      <c r="G537" s="198">
        <v>29.16352071</v>
      </c>
      <c r="H537" s="197">
        <v>-88.014657740000004</v>
      </c>
      <c r="I537" s="205" t="s">
        <v>6851</v>
      </c>
      <c r="J537" s="38">
        <v>2010</v>
      </c>
      <c r="K537" s="159" t="s">
        <v>2787</v>
      </c>
      <c r="L537" s="157">
        <v>40466.809027777781</v>
      </c>
      <c r="M537" s="157">
        <v>40466.828472222223</v>
      </c>
      <c r="N537" s="157">
        <v>40467.404861111114</v>
      </c>
      <c r="O537" s="157">
        <v>40467.431944444441</v>
      </c>
      <c r="P537" s="174" t="s">
        <v>2756</v>
      </c>
      <c r="Q537" s="239">
        <f t="shared" ref="Q537:Q561" si="48">N537 - M537</f>
        <v>0.57638888889050577</v>
      </c>
      <c r="R537" s="239">
        <f t="shared" ref="R537:R561" si="49">O537 - L537</f>
        <v>0.62291666665987577</v>
      </c>
      <c r="S537" s="21">
        <f t="shared" ref="S537:S561" si="50">((VALUE(Q537)) * 24) * 0.25</f>
        <v>3.4583333333430346</v>
      </c>
      <c r="U537" s="28">
        <v>531</v>
      </c>
      <c r="W537" s="242"/>
      <c r="Y537" s="162"/>
      <c r="Z537" s="2"/>
    </row>
    <row r="538" spans="1:26">
      <c r="A538" s="28" t="s">
        <v>907</v>
      </c>
      <c r="B538" s="2" t="s">
        <v>1487</v>
      </c>
      <c r="C538" s="2" t="s">
        <v>908</v>
      </c>
      <c r="D538" s="2" t="s">
        <v>6788</v>
      </c>
      <c r="E538" s="2" t="s">
        <v>196</v>
      </c>
      <c r="F538" s="174" t="s">
        <v>787</v>
      </c>
      <c r="G538" s="197">
        <v>28.06531369</v>
      </c>
      <c r="H538" s="197">
        <v>-89.717602650000003</v>
      </c>
      <c r="I538" s="205" t="s">
        <v>6851</v>
      </c>
      <c r="J538" s="38">
        <v>2010</v>
      </c>
      <c r="K538" s="159" t="s">
        <v>2785</v>
      </c>
      <c r="L538" s="157">
        <v>40468.041666666664</v>
      </c>
      <c r="M538" s="157">
        <v>40468.067361111112</v>
      </c>
      <c r="N538" s="157">
        <v>40468.518055555556</v>
      </c>
      <c r="O538" s="157">
        <v>40468.543055555558</v>
      </c>
      <c r="P538" s="174" t="s">
        <v>2786</v>
      </c>
      <c r="Q538" s="239">
        <f t="shared" si="48"/>
        <v>0.45069444444379769</v>
      </c>
      <c r="R538" s="239">
        <f t="shared" si="49"/>
        <v>0.50138888889341615</v>
      </c>
      <c r="S538" s="21">
        <f t="shared" si="50"/>
        <v>2.7041666666627862</v>
      </c>
      <c r="U538" s="28">
        <v>647</v>
      </c>
      <c r="W538" s="242"/>
      <c r="Y538" s="162"/>
      <c r="Z538" s="2"/>
    </row>
    <row r="539" spans="1:26">
      <c r="A539" s="28" t="s">
        <v>907</v>
      </c>
      <c r="B539" s="2" t="s">
        <v>1487</v>
      </c>
      <c r="C539" s="2" t="s">
        <v>908</v>
      </c>
      <c r="D539" s="2" t="s">
        <v>6788</v>
      </c>
      <c r="E539" s="2" t="s">
        <v>196</v>
      </c>
      <c r="F539" s="174" t="s">
        <v>787</v>
      </c>
      <c r="G539" s="197">
        <v>27.71854579</v>
      </c>
      <c r="H539" s="197">
        <v>-90.65189968</v>
      </c>
      <c r="I539" s="205">
        <v>15</v>
      </c>
      <c r="J539" s="38">
        <v>2010</v>
      </c>
      <c r="K539" s="159" t="s">
        <v>2783</v>
      </c>
      <c r="L539" s="157">
        <v>40468.880555555559</v>
      </c>
      <c r="M539" s="157">
        <v>40468.911111111112</v>
      </c>
      <c r="N539" s="157">
        <v>40469.521527777775</v>
      </c>
      <c r="O539" s="157">
        <v>40469.54791666667</v>
      </c>
      <c r="P539" s="174" t="s">
        <v>2784</v>
      </c>
      <c r="Q539" s="239">
        <f t="shared" si="48"/>
        <v>0.61041666666278616</v>
      </c>
      <c r="R539" s="239">
        <f t="shared" si="49"/>
        <v>0.66736111111094942</v>
      </c>
      <c r="S539" s="21">
        <f t="shared" si="50"/>
        <v>3.6624999999767169</v>
      </c>
      <c r="U539" s="28">
        <v>875</v>
      </c>
      <c r="W539" s="242"/>
      <c r="Y539" s="162"/>
      <c r="Z539" s="2"/>
    </row>
    <row r="540" spans="1:26">
      <c r="A540" s="28" t="s">
        <v>907</v>
      </c>
      <c r="B540" s="2" t="s">
        <v>1487</v>
      </c>
      <c r="C540" s="2" t="s">
        <v>908</v>
      </c>
      <c r="D540" s="2" t="s">
        <v>6788</v>
      </c>
      <c r="E540" s="2" t="s">
        <v>196</v>
      </c>
      <c r="F540" s="174" t="s">
        <v>787</v>
      </c>
      <c r="G540" s="197">
        <v>27.594445260000001</v>
      </c>
      <c r="H540" s="197">
        <v>-91.823389019999993</v>
      </c>
      <c r="I540" s="205">
        <v>15</v>
      </c>
      <c r="J540" s="38">
        <v>2010</v>
      </c>
      <c r="K540" s="159" t="s">
        <v>2781</v>
      </c>
      <c r="L540" s="157">
        <v>40469.875</v>
      </c>
      <c r="M540" s="157">
        <v>40469.898611111108</v>
      </c>
      <c r="N540" s="157">
        <v>40470.527083333334</v>
      </c>
      <c r="O540" s="157">
        <v>40470.552777777775</v>
      </c>
      <c r="P540" s="175" t="s">
        <v>2782</v>
      </c>
      <c r="Q540" s="239">
        <f t="shared" si="48"/>
        <v>0.62847222222626442</v>
      </c>
      <c r="R540" s="239">
        <f t="shared" si="49"/>
        <v>0.67777777777519077</v>
      </c>
      <c r="S540" s="21">
        <f t="shared" si="50"/>
        <v>3.7708333333575865</v>
      </c>
      <c r="U540" s="28">
        <v>612</v>
      </c>
      <c r="W540" s="242"/>
      <c r="Y540" s="162"/>
      <c r="Z540" s="2"/>
    </row>
    <row r="541" spans="1:26">
      <c r="A541" s="28" t="s">
        <v>907</v>
      </c>
      <c r="B541" s="2" t="s">
        <v>1487</v>
      </c>
      <c r="C541" s="2" t="s">
        <v>908</v>
      </c>
      <c r="D541" s="2" t="s">
        <v>6788</v>
      </c>
      <c r="E541" s="2" t="s">
        <v>196</v>
      </c>
      <c r="F541" s="174" t="s">
        <v>787</v>
      </c>
      <c r="G541" s="197">
        <v>27.685746179999999</v>
      </c>
      <c r="H541" s="197">
        <v>-92.227837339999994</v>
      </c>
      <c r="I541" s="205">
        <v>15</v>
      </c>
      <c r="J541" s="38">
        <v>2010</v>
      </c>
      <c r="K541" s="159" t="s">
        <v>2779</v>
      </c>
      <c r="L541" s="157">
        <v>40470.880555555559</v>
      </c>
      <c r="M541" s="157">
        <v>40470.897222222222</v>
      </c>
      <c r="N541" s="157">
        <v>40471.519444444442</v>
      </c>
      <c r="O541" s="157">
        <v>40471.541666666664</v>
      </c>
      <c r="P541" s="174" t="s">
        <v>2780</v>
      </c>
      <c r="Q541" s="239">
        <f t="shared" si="48"/>
        <v>0.62222222222044365</v>
      </c>
      <c r="R541" s="239">
        <f t="shared" si="49"/>
        <v>0.66111111110512866</v>
      </c>
      <c r="S541" s="21">
        <f t="shared" si="50"/>
        <v>3.7333333333226619</v>
      </c>
      <c r="U541" s="28">
        <v>369</v>
      </c>
      <c r="W541" s="242"/>
      <c r="Y541" s="162"/>
      <c r="Z541" s="2"/>
    </row>
    <row r="542" spans="1:26">
      <c r="A542" s="28" t="s">
        <v>907</v>
      </c>
      <c r="B542" s="2" t="s">
        <v>1487</v>
      </c>
      <c r="C542" s="2" t="s">
        <v>908</v>
      </c>
      <c r="D542" s="2" t="s">
        <v>6788</v>
      </c>
      <c r="E542" s="2" t="s">
        <v>196</v>
      </c>
      <c r="F542" s="174" t="s">
        <v>787</v>
      </c>
      <c r="G542" s="197">
        <v>27.42796847</v>
      </c>
      <c r="H542" s="197">
        <v>-93.583578009999997</v>
      </c>
      <c r="I542" s="205">
        <v>15</v>
      </c>
      <c r="J542" s="38">
        <v>2010</v>
      </c>
      <c r="K542" s="159" t="s">
        <v>2777</v>
      </c>
      <c r="L542" s="157">
        <v>40471.883333333331</v>
      </c>
      <c r="M542" s="157">
        <v>40471.9</v>
      </c>
      <c r="N542" s="157">
        <v>40472.502083333333</v>
      </c>
      <c r="O542" s="157">
        <v>40472.525000000001</v>
      </c>
      <c r="P542" s="174" t="s">
        <v>2778</v>
      </c>
      <c r="Q542" s="239">
        <f t="shared" si="48"/>
        <v>0.60208333333139308</v>
      </c>
      <c r="R542" s="239">
        <f t="shared" si="49"/>
        <v>0.64166666667006211</v>
      </c>
      <c r="S542" s="21">
        <f t="shared" si="50"/>
        <v>3.6124999999883585</v>
      </c>
      <c r="U542" s="28">
        <v>547</v>
      </c>
      <c r="W542" s="242"/>
      <c r="Y542" s="162"/>
      <c r="Z542" s="2"/>
    </row>
    <row r="543" spans="1:26">
      <c r="A543" s="28" t="s">
        <v>907</v>
      </c>
      <c r="B543" s="2" t="s">
        <v>1487</v>
      </c>
      <c r="C543" s="2" t="s">
        <v>908</v>
      </c>
      <c r="D543" s="2" t="s">
        <v>6788</v>
      </c>
      <c r="E543" s="2" t="s">
        <v>196</v>
      </c>
      <c r="F543" s="174" t="s">
        <v>787</v>
      </c>
      <c r="G543" s="197">
        <v>27.811848640000001</v>
      </c>
      <c r="H543" s="197">
        <v>-91.534153799999999</v>
      </c>
      <c r="I543" s="205" t="s">
        <v>6852</v>
      </c>
      <c r="J543" s="38">
        <v>2010</v>
      </c>
      <c r="K543" s="159" t="s">
        <v>2774</v>
      </c>
      <c r="L543" s="173">
        <v>40472.918055555558</v>
      </c>
      <c r="M543" s="173">
        <v>40472.938888888886</v>
      </c>
      <c r="N543" s="173">
        <v>40473.525694444441</v>
      </c>
      <c r="O543" s="157">
        <v>40473.546527777777</v>
      </c>
      <c r="P543" s="174" t="s">
        <v>2775</v>
      </c>
      <c r="Q543" s="239">
        <f t="shared" si="48"/>
        <v>0.58680555555474712</v>
      </c>
      <c r="R543" s="239">
        <f t="shared" si="49"/>
        <v>0.62847222221898846</v>
      </c>
      <c r="S543" s="21">
        <f t="shared" si="50"/>
        <v>3.5208333333284827</v>
      </c>
      <c r="U543" s="28">
        <v>376</v>
      </c>
      <c r="W543" s="242"/>
      <c r="Y543" s="162" t="s">
        <v>2776</v>
      </c>
      <c r="Z543" s="2"/>
    </row>
    <row r="544" spans="1:26">
      <c r="A544" s="28" t="s">
        <v>907</v>
      </c>
      <c r="B544" s="2" t="s">
        <v>1487</v>
      </c>
      <c r="C544" s="2" t="s">
        <v>908</v>
      </c>
      <c r="D544" s="2" t="s">
        <v>6788</v>
      </c>
      <c r="E544" s="2" t="s">
        <v>196</v>
      </c>
      <c r="F544" s="174" t="s">
        <v>787</v>
      </c>
      <c r="G544" s="197">
        <v>27.715835479999999</v>
      </c>
      <c r="H544" s="197">
        <v>-90.514654199999995</v>
      </c>
      <c r="I544" s="205" t="s">
        <v>6852</v>
      </c>
      <c r="J544" s="38">
        <v>2010</v>
      </c>
      <c r="K544" s="159" t="s">
        <v>2772</v>
      </c>
      <c r="L544" s="157">
        <v>40474.205555555556</v>
      </c>
      <c r="M544" s="157">
        <v>40474.231249999997</v>
      </c>
      <c r="N544" s="157">
        <v>40474.522916666669</v>
      </c>
      <c r="O544" s="157">
        <v>40474.549305555556</v>
      </c>
      <c r="P544" s="174" t="s">
        <v>2773</v>
      </c>
      <c r="Q544" s="239">
        <f t="shared" si="48"/>
        <v>0.29166666667151731</v>
      </c>
      <c r="R544" s="239">
        <f t="shared" si="49"/>
        <v>0.34375</v>
      </c>
      <c r="S544" s="21">
        <f t="shared" si="50"/>
        <v>1.7500000000291038</v>
      </c>
      <c r="U544" s="28">
        <v>820</v>
      </c>
      <c r="W544" s="242"/>
      <c r="Y544" s="162"/>
      <c r="Z544" s="2"/>
    </row>
    <row r="545" spans="1:26">
      <c r="A545" s="28" t="s">
        <v>907</v>
      </c>
      <c r="B545" s="2" t="s">
        <v>1487</v>
      </c>
      <c r="C545" s="2" t="s">
        <v>908</v>
      </c>
      <c r="D545" s="2" t="s">
        <v>6788</v>
      </c>
      <c r="E545" s="2" t="s">
        <v>196</v>
      </c>
      <c r="F545" s="174" t="s">
        <v>787</v>
      </c>
      <c r="G545" s="197">
        <v>29.069664190000001</v>
      </c>
      <c r="H545" s="197">
        <v>-88.376987</v>
      </c>
      <c r="I545" s="205" t="s">
        <v>6851</v>
      </c>
      <c r="J545" s="38">
        <v>2010</v>
      </c>
      <c r="K545" s="159" t="s">
        <v>2770</v>
      </c>
      <c r="L545" s="157">
        <v>40475.048611111109</v>
      </c>
      <c r="M545" s="157">
        <v>40475.077777777777</v>
      </c>
      <c r="N545" s="157">
        <v>40476.365972222222</v>
      </c>
      <c r="O545" s="157">
        <v>40476.380555555559</v>
      </c>
      <c r="P545" s="174" t="s">
        <v>2771</v>
      </c>
      <c r="Q545" s="239">
        <f t="shared" si="48"/>
        <v>1.2881944444452529</v>
      </c>
      <c r="R545" s="239">
        <f t="shared" si="49"/>
        <v>1.3319444444496185</v>
      </c>
      <c r="S545" s="21">
        <f t="shared" si="50"/>
        <v>7.7291666666715173</v>
      </c>
      <c r="U545" s="28">
        <v>467</v>
      </c>
      <c r="W545" s="242"/>
      <c r="Y545" s="162"/>
      <c r="Z545" s="2"/>
    </row>
    <row r="546" spans="1:26">
      <c r="A546" s="28" t="s">
        <v>907</v>
      </c>
      <c r="B546" s="2" t="s">
        <v>1487</v>
      </c>
      <c r="C546" s="2" t="s">
        <v>908</v>
      </c>
      <c r="D546" s="2" t="s">
        <v>6788</v>
      </c>
      <c r="E546" s="2" t="s">
        <v>196</v>
      </c>
      <c r="F546" s="174" t="s">
        <v>787</v>
      </c>
      <c r="G546" s="197">
        <v>29.07060306</v>
      </c>
      <c r="H546" s="197">
        <v>-88.377433780000004</v>
      </c>
      <c r="I546" s="205" t="s">
        <v>6851</v>
      </c>
      <c r="J546" s="38">
        <v>2010</v>
      </c>
      <c r="K546" s="159" t="s">
        <v>2768</v>
      </c>
      <c r="L546" s="157">
        <v>40476.873611111114</v>
      </c>
      <c r="M546" s="157">
        <v>40476.893055555556</v>
      </c>
      <c r="N546" s="157">
        <v>40477.508333333331</v>
      </c>
      <c r="O546" s="157">
        <v>40477.538194444445</v>
      </c>
      <c r="P546" s="175" t="s">
        <v>2769</v>
      </c>
      <c r="Q546" s="239">
        <f t="shared" si="48"/>
        <v>0.61527777777519077</v>
      </c>
      <c r="R546" s="239">
        <f t="shared" si="49"/>
        <v>0.66458333333139308</v>
      </c>
      <c r="S546" s="21">
        <f t="shared" si="50"/>
        <v>3.6916666666511446</v>
      </c>
      <c r="U546" s="28">
        <v>417</v>
      </c>
      <c r="W546" s="242"/>
      <c r="Y546" s="162"/>
      <c r="Z546" s="2"/>
    </row>
    <row r="547" spans="1:26">
      <c r="A547" s="28" t="s">
        <v>907</v>
      </c>
      <c r="B547" s="2" t="s">
        <v>1487</v>
      </c>
      <c r="C547" s="2" t="s">
        <v>908</v>
      </c>
      <c r="D547" s="2" t="s">
        <v>6788</v>
      </c>
      <c r="E547" s="2" t="s">
        <v>196</v>
      </c>
      <c r="F547" s="174" t="s">
        <v>787</v>
      </c>
      <c r="G547" s="197">
        <v>28.194223310000002</v>
      </c>
      <c r="H547" s="197">
        <v>-89.798368319999994</v>
      </c>
      <c r="I547" s="205">
        <v>16</v>
      </c>
      <c r="J547" s="38">
        <v>2010</v>
      </c>
      <c r="K547" s="159" t="s">
        <v>2766</v>
      </c>
      <c r="L547" s="157">
        <v>40477.880555555559</v>
      </c>
      <c r="M547" s="157">
        <v>40477.897916666669</v>
      </c>
      <c r="N547" s="157">
        <v>40478.53125</v>
      </c>
      <c r="O547" s="157">
        <v>40478.563194444447</v>
      </c>
      <c r="P547" s="175" t="s">
        <v>2767</v>
      </c>
      <c r="Q547" s="239">
        <f t="shared" si="48"/>
        <v>0.63333333333139308</v>
      </c>
      <c r="R547" s="239">
        <f t="shared" si="49"/>
        <v>0.68263888888759539</v>
      </c>
      <c r="S547" s="21">
        <f t="shared" si="50"/>
        <v>3.7999999999883585</v>
      </c>
      <c r="U547" s="28">
        <v>442</v>
      </c>
      <c r="W547" s="242"/>
      <c r="Y547" s="162"/>
      <c r="Z547" s="2"/>
    </row>
    <row r="548" spans="1:26">
      <c r="A548" s="28" t="s">
        <v>907</v>
      </c>
      <c r="B548" s="2" t="s">
        <v>1487</v>
      </c>
      <c r="C548" s="2" t="s">
        <v>908</v>
      </c>
      <c r="D548" s="2" t="s">
        <v>6788</v>
      </c>
      <c r="E548" s="2" t="s">
        <v>196</v>
      </c>
      <c r="F548" s="174" t="s">
        <v>787</v>
      </c>
      <c r="G548" s="197"/>
      <c r="H548" s="197"/>
      <c r="I548" s="205" t="s">
        <v>6851</v>
      </c>
      <c r="J548" s="38">
        <v>2010</v>
      </c>
      <c r="K548" s="159" t="s">
        <v>2763</v>
      </c>
      <c r="L548" s="157">
        <v>40478.875</v>
      </c>
      <c r="M548" s="157">
        <v>40478.897222222222</v>
      </c>
      <c r="N548" s="157">
        <v>40479.693055555559</v>
      </c>
      <c r="O548" s="157">
        <v>40479.712500000001</v>
      </c>
      <c r="P548" s="175" t="s">
        <v>2764</v>
      </c>
      <c r="Q548" s="239">
        <f t="shared" si="48"/>
        <v>0.79583333333721384</v>
      </c>
      <c r="R548" s="239">
        <f t="shared" si="49"/>
        <v>0.83750000000145519</v>
      </c>
      <c r="S548" s="21">
        <f t="shared" si="50"/>
        <v>4.7750000000232831</v>
      </c>
      <c r="U548" s="28">
        <v>541</v>
      </c>
      <c r="W548" s="242"/>
      <c r="Y548" s="176" t="s">
        <v>6789</v>
      </c>
      <c r="Z548" s="2"/>
    </row>
    <row r="549" spans="1:26">
      <c r="A549" s="28" t="s">
        <v>907</v>
      </c>
      <c r="B549" s="2" t="s">
        <v>1487</v>
      </c>
      <c r="C549" s="2" t="s">
        <v>908</v>
      </c>
      <c r="D549" s="2" t="s">
        <v>6788</v>
      </c>
      <c r="E549" s="2" t="s">
        <v>196</v>
      </c>
      <c r="F549" s="174" t="s">
        <v>787</v>
      </c>
      <c r="G549" s="197">
        <v>28.857805039999999</v>
      </c>
      <c r="H549" s="197">
        <v>-88.494393500000001</v>
      </c>
      <c r="I549" s="205" t="s">
        <v>6851</v>
      </c>
      <c r="J549" s="38">
        <v>2010</v>
      </c>
      <c r="K549" s="159" t="s">
        <v>2761</v>
      </c>
      <c r="L549" s="157">
        <v>40480.87777777778</v>
      </c>
      <c r="M549" s="157">
        <v>40480.90347222222</v>
      </c>
      <c r="N549" s="157">
        <v>40481.523611111108</v>
      </c>
      <c r="O549" s="157">
        <v>40481.552777777775</v>
      </c>
      <c r="P549" s="175" t="s">
        <v>2762</v>
      </c>
      <c r="Q549" s="239">
        <f t="shared" si="48"/>
        <v>0.62013888888759539</v>
      </c>
      <c r="R549" s="239">
        <f t="shared" si="49"/>
        <v>0.67499999999563443</v>
      </c>
      <c r="S549" s="21">
        <f t="shared" si="50"/>
        <v>3.7208333333255723</v>
      </c>
      <c r="U549" s="28">
        <v>890</v>
      </c>
      <c r="W549" s="242"/>
      <c r="Y549" s="177"/>
      <c r="Z549" s="2"/>
    </row>
    <row r="550" spans="1:26">
      <c r="A550" s="28" t="s">
        <v>907</v>
      </c>
      <c r="B550" s="2" t="s">
        <v>1487</v>
      </c>
      <c r="C550" s="2" t="s">
        <v>908</v>
      </c>
      <c r="D550" s="2" t="s">
        <v>6788</v>
      </c>
      <c r="E550" s="2" t="s">
        <v>196</v>
      </c>
      <c r="F550" s="174" t="s">
        <v>787</v>
      </c>
      <c r="G550" s="197">
        <v>28.310154919999999</v>
      </c>
      <c r="H550" s="197">
        <v>-87.311178670000004</v>
      </c>
      <c r="I550" s="205" t="s">
        <v>6851</v>
      </c>
      <c r="J550" s="38">
        <v>2010</v>
      </c>
      <c r="K550" s="159" t="s">
        <v>2758</v>
      </c>
      <c r="L550" s="157">
        <v>40481.890277777777</v>
      </c>
      <c r="M550" s="157">
        <v>40481.952777777777</v>
      </c>
      <c r="N550" s="157">
        <v>40482.492361111108</v>
      </c>
      <c r="O550" s="157">
        <v>40482.54791666667</v>
      </c>
      <c r="P550" s="175" t="s">
        <v>2759</v>
      </c>
      <c r="Q550" s="239">
        <f t="shared" si="48"/>
        <v>0.53958333333139308</v>
      </c>
      <c r="R550" s="239">
        <f t="shared" si="49"/>
        <v>0.65763888889341615</v>
      </c>
      <c r="S550" s="21">
        <f t="shared" si="50"/>
        <v>3.2374999999883585</v>
      </c>
      <c r="U550" s="28">
        <v>2603</v>
      </c>
      <c r="W550" s="242"/>
      <c r="Y550" s="176" t="s">
        <v>2760</v>
      </c>
      <c r="Z550" s="2"/>
    </row>
    <row r="551" spans="1:26">
      <c r="A551" s="28" t="s">
        <v>907</v>
      </c>
      <c r="B551" s="2" t="s">
        <v>1487</v>
      </c>
      <c r="C551" s="2" t="s">
        <v>908</v>
      </c>
      <c r="D551" s="2" t="s">
        <v>6788</v>
      </c>
      <c r="E551" s="2" t="s">
        <v>196</v>
      </c>
      <c r="F551" s="174" t="s">
        <v>787</v>
      </c>
      <c r="G551" s="197">
        <v>29.157677769999999</v>
      </c>
      <c r="H551" s="197">
        <v>-88.011142090000007</v>
      </c>
      <c r="I551" s="205" t="s">
        <v>6851</v>
      </c>
      <c r="J551" s="38">
        <v>2010</v>
      </c>
      <c r="K551" s="159" t="s">
        <v>2755</v>
      </c>
      <c r="L551" s="157">
        <v>40482.877083333333</v>
      </c>
      <c r="M551" s="157">
        <v>40482.896527777775</v>
      </c>
      <c r="N551" s="157">
        <v>40484.074999999997</v>
      </c>
      <c r="O551" s="157">
        <v>40484.097916666666</v>
      </c>
      <c r="P551" s="175" t="s">
        <v>2756</v>
      </c>
      <c r="Q551" s="239">
        <f t="shared" si="48"/>
        <v>1.1784722222218988</v>
      </c>
      <c r="R551" s="239">
        <f t="shared" si="49"/>
        <v>1.2208333333328483</v>
      </c>
      <c r="S551" s="21">
        <f t="shared" si="50"/>
        <v>7.0708333333313931</v>
      </c>
      <c r="U551" s="28">
        <v>540</v>
      </c>
      <c r="W551" s="242"/>
      <c r="Y551" s="176" t="s">
        <v>2757</v>
      </c>
      <c r="Z551" s="2"/>
    </row>
    <row r="552" spans="1:26">
      <c r="A552" s="28" t="s">
        <v>907</v>
      </c>
      <c r="B552" s="2" t="s">
        <v>1487</v>
      </c>
      <c r="C552" s="2" t="s">
        <v>908</v>
      </c>
      <c r="D552" s="2" t="s">
        <v>6788</v>
      </c>
      <c r="E552" s="2" t="s">
        <v>196</v>
      </c>
      <c r="F552" s="174" t="s">
        <v>787</v>
      </c>
      <c r="G552" s="197">
        <v>28.651328419999999</v>
      </c>
      <c r="H552" s="197">
        <v>-88.467341770000004</v>
      </c>
      <c r="I552" s="205" t="s">
        <v>6851</v>
      </c>
      <c r="J552" s="38">
        <v>2010</v>
      </c>
      <c r="K552" s="159" t="s">
        <v>2752</v>
      </c>
      <c r="L552" s="157">
        <v>40484.549305555556</v>
      </c>
      <c r="M552" s="157">
        <v>40484.586111111108</v>
      </c>
      <c r="N552" s="157">
        <v>40485.597916666666</v>
      </c>
      <c r="O552" s="157">
        <v>40485.667361111111</v>
      </c>
      <c r="P552" s="175" t="s">
        <v>2753</v>
      </c>
      <c r="Q552" s="239">
        <f t="shared" si="48"/>
        <v>1.0118055555576575</v>
      </c>
      <c r="R552" s="239">
        <f t="shared" si="49"/>
        <v>1.1180555555547471</v>
      </c>
      <c r="S552" s="21">
        <f t="shared" si="50"/>
        <v>6.070833333345945</v>
      </c>
      <c r="U552" s="28">
        <v>1459</v>
      </c>
      <c r="V552" s="19">
        <f>SUM(Q537:Q552)</f>
        <v>11.051388888889051</v>
      </c>
      <c r="W552" s="240">
        <f>(N552-M537)/24</f>
        <v>0.78206018518509757</v>
      </c>
      <c r="X552" s="21">
        <f>V552/W552</f>
        <v>14.131123279563726</v>
      </c>
      <c r="Y552" s="176" t="s">
        <v>2754</v>
      </c>
      <c r="Z552" s="2"/>
    </row>
    <row r="553" spans="1:26">
      <c r="A553" s="28" t="s">
        <v>910</v>
      </c>
      <c r="B553" s="2" t="s">
        <v>1487</v>
      </c>
      <c r="C553" s="2" t="s">
        <v>908</v>
      </c>
      <c r="D553" s="2" t="s">
        <v>2731</v>
      </c>
      <c r="E553" s="2" t="s">
        <v>913</v>
      </c>
      <c r="F553" s="174" t="s">
        <v>787</v>
      </c>
      <c r="G553" s="197">
        <v>26.20387917</v>
      </c>
      <c r="H553" s="197">
        <v>-84.755381470000003</v>
      </c>
      <c r="I553" s="205" t="s">
        <v>6851</v>
      </c>
      <c r="J553" s="38">
        <v>2010</v>
      </c>
      <c r="K553" s="159" t="s">
        <v>2750</v>
      </c>
      <c r="L553" s="157">
        <v>40493.011805555558</v>
      </c>
      <c r="M553" s="157">
        <v>40493.047222222223</v>
      </c>
      <c r="N553" s="157">
        <v>40493.271527777775</v>
      </c>
      <c r="O553" s="157">
        <v>40493.295138888891</v>
      </c>
      <c r="P553" s="38" t="s">
        <v>2751</v>
      </c>
      <c r="Q553" s="239">
        <f t="shared" si="48"/>
        <v>0.22430555555183673</v>
      </c>
      <c r="R553" s="239">
        <f t="shared" si="49"/>
        <v>0.28333333333284827</v>
      </c>
      <c r="S553" s="21">
        <f t="shared" si="50"/>
        <v>1.3458333333110204</v>
      </c>
      <c r="U553" s="28">
        <v>730</v>
      </c>
      <c r="W553" s="242"/>
      <c r="Y553" s="162"/>
      <c r="Z553" s="2"/>
    </row>
    <row r="554" spans="1:26">
      <c r="A554" s="28" t="s">
        <v>910</v>
      </c>
      <c r="B554" s="2" t="s">
        <v>1487</v>
      </c>
      <c r="C554" s="2" t="s">
        <v>908</v>
      </c>
      <c r="D554" s="2" t="s">
        <v>2731</v>
      </c>
      <c r="E554" s="2" t="s">
        <v>913</v>
      </c>
      <c r="F554" s="174" t="s">
        <v>787</v>
      </c>
      <c r="G554" s="197">
        <v>24.750483890000002</v>
      </c>
      <c r="H554" s="197">
        <v>-80.453361270000002</v>
      </c>
      <c r="I554" s="205" t="s">
        <v>6853</v>
      </c>
      <c r="J554" s="38">
        <v>2010</v>
      </c>
      <c r="K554" s="159" t="s">
        <v>2747</v>
      </c>
      <c r="L554" s="157">
        <v>40494.89166666667</v>
      </c>
      <c r="M554" s="157">
        <v>40494.956944444442</v>
      </c>
      <c r="N554" s="157">
        <v>40495.02847222222</v>
      </c>
      <c r="O554" s="157">
        <v>40495.052083333336</v>
      </c>
      <c r="P554" s="38" t="s">
        <v>2748</v>
      </c>
      <c r="Q554" s="239">
        <f t="shared" si="48"/>
        <v>7.1527777778101154E-2</v>
      </c>
      <c r="R554" s="239">
        <f t="shared" si="49"/>
        <v>0.16041666666569654</v>
      </c>
      <c r="S554" s="21">
        <f t="shared" si="50"/>
        <v>0.42916666666860692</v>
      </c>
      <c r="U554" s="28">
        <v>212</v>
      </c>
      <c r="W554" s="242"/>
      <c r="Y554" s="162" t="s">
        <v>2749</v>
      </c>
      <c r="Z554" s="2"/>
    </row>
    <row r="555" spans="1:26">
      <c r="A555" s="28" t="s">
        <v>910</v>
      </c>
      <c r="B555" s="2" t="s">
        <v>1487</v>
      </c>
      <c r="C555" s="2" t="s">
        <v>908</v>
      </c>
      <c r="D555" s="2" t="s">
        <v>2731</v>
      </c>
      <c r="E555" s="2" t="s">
        <v>913</v>
      </c>
      <c r="F555" s="174" t="s">
        <v>787</v>
      </c>
      <c r="G555" s="197">
        <v>24.433141389999999</v>
      </c>
      <c r="H555" s="197">
        <v>-80.754709009999999</v>
      </c>
      <c r="I555" s="205" t="s">
        <v>6853</v>
      </c>
      <c r="J555" s="38">
        <v>2010</v>
      </c>
      <c r="K555" s="159" t="s">
        <v>2745</v>
      </c>
      <c r="L555" s="157">
        <v>40495.627083333333</v>
      </c>
      <c r="M555" s="157">
        <v>40495.722916666666</v>
      </c>
      <c r="N555" s="157">
        <v>40496.022222222222</v>
      </c>
      <c r="O555" s="157">
        <v>40496.047222222223</v>
      </c>
      <c r="P555" s="38" t="s">
        <v>2746</v>
      </c>
      <c r="Q555" s="239">
        <f t="shared" si="48"/>
        <v>0.29930555555620231</v>
      </c>
      <c r="R555" s="239">
        <f t="shared" si="49"/>
        <v>0.42013888889050577</v>
      </c>
      <c r="S555" s="21">
        <f t="shared" si="50"/>
        <v>1.7958333333372138</v>
      </c>
      <c r="U555" s="28">
        <v>367</v>
      </c>
      <c r="W555" s="242"/>
      <c r="Y555" s="162"/>
      <c r="Z555" s="2"/>
    </row>
    <row r="556" spans="1:26">
      <c r="A556" s="28" t="s">
        <v>910</v>
      </c>
      <c r="B556" s="2" t="s">
        <v>1487</v>
      </c>
      <c r="C556" s="2" t="s">
        <v>908</v>
      </c>
      <c r="D556" s="2" t="s">
        <v>2731</v>
      </c>
      <c r="E556" s="2" t="s">
        <v>913</v>
      </c>
      <c r="F556" s="174" t="s">
        <v>787</v>
      </c>
      <c r="G556" s="197">
        <v>30.724279620000001</v>
      </c>
      <c r="H556" s="197">
        <v>-79.658080490000003</v>
      </c>
      <c r="I556" s="205" t="s">
        <v>6853</v>
      </c>
      <c r="J556" s="38">
        <v>2010</v>
      </c>
      <c r="K556" s="159" t="s">
        <v>2743</v>
      </c>
      <c r="L556" s="157">
        <v>40497.54583333333</v>
      </c>
      <c r="M556" s="157">
        <v>40497.61041666667</v>
      </c>
      <c r="N556" s="157">
        <v>40498.025694444441</v>
      </c>
      <c r="O556" s="157">
        <v>40498.057638888888</v>
      </c>
      <c r="P556" s="38" t="s">
        <v>2744</v>
      </c>
      <c r="Q556" s="239">
        <f t="shared" si="48"/>
        <v>0.4152777777708252</v>
      </c>
      <c r="R556" s="239">
        <f t="shared" si="49"/>
        <v>0.5118055555576575</v>
      </c>
      <c r="S556" s="21">
        <f t="shared" si="50"/>
        <v>2.4916666666249512</v>
      </c>
      <c r="U556" s="28">
        <v>632</v>
      </c>
      <c r="W556" s="242"/>
      <c r="Y556" s="162"/>
      <c r="Z556" s="2"/>
    </row>
    <row r="557" spans="1:26">
      <c r="A557" s="28" t="s">
        <v>910</v>
      </c>
      <c r="B557" s="2" t="s">
        <v>1487</v>
      </c>
      <c r="C557" s="2" t="s">
        <v>908</v>
      </c>
      <c r="D557" s="2" t="s">
        <v>2731</v>
      </c>
      <c r="E557" s="2" t="s">
        <v>913</v>
      </c>
      <c r="F557" s="174" t="s">
        <v>787</v>
      </c>
      <c r="G557" s="197">
        <v>30.075907969999999</v>
      </c>
      <c r="H557" s="197">
        <v>-79.952112529999994</v>
      </c>
      <c r="I557" s="205" t="s">
        <v>6853</v>
      </c>
      <c r="J557" s="38">
        <v>2010</v>
      </c>
      <c r="K557" s="159" t="s">
        <v>2741</v>
      </c>
      <c r="L557" s="157">
        <v>40499.549305555556</v>
      </c>
      <c r="M557" s="157">
        <v>40499.598611111112</v>
      </c>
      <c r="N557" s="157">
        <v>40500.022222222222</v>
      </c>
      <c r="O557" s="173">
        <v>40500.047222222223</v>
      </c>
      <c r="P557" s="38" t="s">
        <v>2742</v>
      </c>
      <c r="Q557" s="239">
        <f t="shared" si="48"/>
        <v>0.42361111110949423</v>
      </c>
      <c r="R557" s="239">
        <f t="shared" si="49"/>
        <v>0.49791666666715173</v>
      </c>
      <c r="S557" s="21">
        <f t="shared" si="50"/>
        <v>2.5416666666569654</v>
      </c>
      <c r="U557" s="28">
        <v>518</v>
      </c>
      <c r="W557" s="242"/>
      <c r="Y557" s="162"/>
      <c r="Z557" s="2"/>
    </row>
    <row r="558" spans="1:26">
      <c r="A558" s="28" t="s">
        <v>910</v>
      </c>
      <c r="B558" s="2" t="s">
        <v>1487</v>
      </c>
      <c r="C558" s="2" t="s">
        <v>908</v>
      </c>
      <c r="D558" s="2" t="s">
        <v>2731</v>
      </c>
      <c r="E558" s="2" t="s">
        <v>913</v>
      </c>
      <c r="F558" s="174" t="s">
        <v>787</v>
      </c>
      <c r="G558" s="197">
        <v>30.039553269999999</v>
      </c>
      <c r="H558" s="197">
        <v>-80.194400259999995</v>
      </c>
      <c r="I558" s="205" t="s">
        <v>6853</v>
      </c>
      <c r="J558" s="38">
        <v>2010</v>
      </c>
      <c r="K558" s="159" t="s">
        <v>2738</v>
      </c>
      <c r="L558" s="157">
        <v>40500.547222222223</v>
      </c>
      <c r="M558" s="157">
        <v>40500.613194444442</v>
      </c>
      <c r="N558" s="157">
        <v>40500.944444444445</v>
      </c>
      <c r="O558" s="157">
        <v>40500.963888888888</v>
      </c>
      <c r="P558" s="38" t="s">
        <v>2739</v>
      </c>
      <c r="Q558" s="239">
        <f t="shared" si="48"/>
        <v>0.33125000000291038</v>
      </c>
      <c r="R558" s="239">
        <f t="shared" si="49"/>
        <v>0.41666666666424135</v>
      </c>
      <c r="S558" s="21">
        <f t="shared" si="50"/>
        <v>1.9875000000174623</v>
      </c>
      <c r="U558" s="28">
        <v>250</v>
      </c>
      <c r="W558" s="242"/>
      <c r="Y558" s="162" t="s">
        <v>2740</v>
      </c>
      <c r="Z558" s="2"/>
    </row>
    <row r="559" spans="1:26">
      <c r="A559" s="28" t="s">
        <v>910</v>
      </c>
      <c r="B559" s="2" t="s">
        <v>1487</v>
      </c>
      <c r="C559" s="2" t="s">
        <v>908</v>
      </c>
      <c r="D559" s="2" t="s">
        <v>2731</v>
      </c>
      <c r="E559" s="2" t="s">
        <v>913</v>
      </c>
      <c r="F559" s="174" t="s">
        <v>787</v>
      </c>
      <c r="G559" s="197">
        <v>27.88698085</v>
      </c>
      <c r="H559" s="197">
        <v>-79.615629870000006</v>
      </c>
      <c r="I559" s="205" t="s">
        <v>6853</v>
      </c>
      <c r="J559" s="38">
        <v>2010</v>
      </c>
      <c r="K559" s="159" t="s">
        <v>2735</v>
      </c>
      <c r="L559" s="173">
        <v>40502.57916666667</v>
      </c>
      <c r="M559" s="173">
        <v>40502.648611111108</v>
      </c>
      <c r="N559" s="173">
        <v>40502.756944444445</v>
      </c>
      <c r="O559" s="157">
        <v>40502.844444444447</v>
      </c>
      <c r="P559" s="38" t="s">
        <v>2736</v>
      </c>
      <c r="Q559" s="239">
        <f t="shared" si="48"/>
        <v>0.10833333333721384</v>
      </c>
      <c r="R559" s="239">
        <f t="shared" si="49"/>
        <v>0.26527777777664596</v>
      </c>
      <c r="S559" s="21">
        <f t="shared" si="50"/>
        <v>0.65000000002328306</v>
      </c>
      <c r="U559" s="28">
        <v>732</v>
      </c>
      <c r="W559" s="242"/>
      <c r="Y559" s="162" t="s">
        <v>2737</v>
      </c>
      <c r="Z559" s="2"/>
    </row>
    <row r="560" spans="1:26">
      <c r="A560" s="28" t="s">
        <v>910</v>
      </c>
      <c r="B560" s="2" t="s">
        <v>1487</v>
      </c>
      <c r="C560" s="2" t="s">
        <v>908</v>
      </c>
      <c r="D560" s="2" t="s">
        <v>2731</v>
      </c>
      <c r="E560" s="2" t="s">
        <v>913</v>
      </c>
      <c r="F560" s="174" t="s">
        <v>787</v>
      </c>
      <c r="G560" s="197">
        <v>27.895868650000001</v>
      </c>
      <c r="H560" s="197">
        <v>-79.619230549999997</v>
      </c>
      <c r="I560" s="205" t="s">
        <v>6853</v>
      </c>
      <c r="J560" s="38">
        <v>2010</v>
      </c>
      <c r="K560" s="159" t="s">
        <v>2733</v>
      </c>
      <c r="L560" s="157">
        <v>40503.590277777781</v>
      </c>
      <c r="M560" s="157">
        <v>40503.654166666667</v>
      </c>
      <c r="N560" s="157">
        <v>40503.938888888886</v>
      </c>
      <c r="O560" s="157">
        <v>40503.97152777778</v>
      </c>
      <c r="P560" s="38" t="s">
        <v>2734</v>
      </c>
      <c r="Q560" s="239">
        <f t="shared" si="48"/>
        <v>0.28472222221898846</v>
      </c>
      <c r="R560" s="239">
        <f t="shared" si="49"/>
        <v>0.38124999999854481</v>
      </c>
      <c r="S560" s="21">
        <f t="shared" si="50"/>
        <v>1.7083333333139308</v>
      </c>
      <c r="U560" s="28">
        <v>688</v>
      </c>
      <c r="W560" s="242"/>
      <c r="Z560" s="2"/>
    </row>
    <row r="561" spans="1:26">
      <c r="A561" s="28" t="s">
        <v>910</v>
      </c>
      <c r="B561" s="2" t="s">
        <v>1487</v>
      </c>
      <c r="C561" s="2" t="s">
        <v>908</v>
      </c>
      <c r="D561" s="2" t="s">
        <v>2731</v>
      </c>
      <c r="E561" s="2" t="s">
        <v>913</v>
      </c>
      <c r="F561" s="174" t="s">
        <v>787</v>
      </c>
      <c r="G561" s="197">
        <v>28.319622379999998</v>
      </c>
      <c r="H561" s="197">
        <v>-79.749832499999997</v>
      </c>
      <c r="I561" s="205" t="s">
        <v>6853</v>
      </c>
      <c r="J561" s="38">
        <v>2010</v>
      </c>
      <c r="K561" s="159" t="s">
        <v>2730</v>
      </c>
      <c r="L561" s="157">
        <v>40504.552777777775</v>
      </c>
      <c r="M561" s="157">
        <v>40504.6</v>
      </c>
      <c r="N561" s="157">
        <v>40505.025694444441</v>
      </c>
      <c r="O561" s="173">
        <v>40505.052083333336</v>
      </c>
      <c r="P561" s="38" t="s">
        <v>2732</v>
      </c>
      <c r="Q561" s="239">
        <f t="shared" si="48"/>
        <v>0.4256944444423425</v>
      </c>
      <c r="R561" s="239">
        <f t="shared" si="49"/>
        <v>0.49930555556056788</v>
      </c>
      <c r="S561" s="21">
        <f t="shared" si="50"/>
        <v>2.554166666654055</v>
      </c>
      <c r="U561" s="28">
        <v>478</v>
      </c>
      <c r="V561" s="19">
        <f>SUM(Q553:Q561)</f>
        <v>2.5840277777679148</v>
      </c>
      <c r="W561" s="240">
        <f>(N561-M553)/24</f>
        <v>0.49910300925906387</v>
      </c>
      <c r="X561" s="21">
        <f>V561/W561</f>
        <v>5.1773436141048235</v>
      </c>
      <c r="Z561" s="2"/>
    </row>
    <row r="562" spans="1:26">
      <c r="A562" t="s">
        <v>916</v>
      </c>
      <c r="B562" s="38" t="s">
        <v>883</v>
      </c>
      <c r="C562" s="38" t="s">
        <v>917</v>
      </c>
      <c r="D562" s="38" t="s">
        <v>918</v>
      </c>
      <c r="E562" s="38" t="s">
        <v>249</v>
      </c>
      <c r="F562" s="38" t="s">
        <v>250</v>
      </c>
      <c r="G562" s="178">
        <v>21.6</v>
      </c>
      <c r="H562" s="178">
        <v>-158.73333333333301</v>
      </c>
      <c r="I562" s="179" t="s">
        <v>2705</v>
      </c>
      <c r="J562" s="38">
        <v>2011</v>
      </c>
      <c r="K562" s="38" t="s">
        <v>2728</v>
      </c>
      <c r="L562" s="180">
        <v>40684.756249999999</v>
      </c>
      <c r="M562" s="157">
        <v>40684.841666666667</v>
      </c>
      <c r="N562" s="157">
        <v>40685.238194444442</v>
      </c>
      <c r="O562" s="181">
        <v>40685.304166666669</v>
      </c>
      <c r="P562" s="188" t="s">
        <v>2715</v>
      </c>
      <c r="Q562" s="239">
        <f t="shared" ref="Q562:Q584" si="51">N562 - M562</f>
        <v>0.39652777777519077</v>
      </c>
      <c r="R562" s="239">
        <f t="shared" ref="R562:R584" si="52">O562 - L562</f>
        <v>0.54791666667006211</v>
      </c>
      <c r="S562" s="21">
        <f t="shared" ref="S562:S584" si="53">((VALUE(Q562)) * 24) * 0.25</f>
        <v>2.3791666666511446</v>
      </c>
      <c r="U562" s="28">
        <v>1912</v>
      </c>
      <c r="W562" s="242"/>
      <c r="Y562" s="187" t="s">
        <v>2707</v>
      </c>
    </row>
    <row r="563" spans="1:26">
      <c r="A563" t="s">
        <v>916</v>
      </c>
      <c r="B563" s="38" t="s">
        <v>883</v>
      </c>
      <c r="C563" s="38" t="s">
        <v>917</v>
      </c>
      <c r="D563" s="38" t="s">
        <v>918</v>
      </c>
      <c r="E563" s="38" t="s">
        <v>249</v>
      </c>
      <c r="F563" s="38" t="s">
        <v>250</v>
      </c>
      <c r="G563" s="178">
        <v>22.716666666666701</v>
      </c>
      <c r="H563" s="178">
        <v>-158.03333333333299</v>
      </c>
      <c r="I563" s="179">
        <v>4</v>
      </c>
      <c r="J563" s="38">
        <v>2011</v>
      </c>
      <c r="K563" s="38" t="s">
        <v>2726</v>
      </c>
      <c r="L563" s="180">
        <v>40685.763194444444</v>
      </c>
      <c r="M563" s="157">
        <v>40685.876388888886</v>
      </c>
      <c r="N563" s="157">
        <v>40686.032638888886</v>
      </c>
      <c r="O563" s="181">
        <v>40686.165972222225</v>
      </c>
      <c r="P563" s="188" t="s">
        <v>2706</v>
      </c>
      <c r="Q563" s="239">
        <f t="shared" si="51"/>
        <v>0.15625</v>
      </c>
      <c r="R563" s="239">
        <f t="shared" si="52"/>
        <v>0.40277777778101154</v>
      </c>
      <c r="S563" s="21">
        <f t="shared" si="53"/>
        <v>0.9375</v>
      </c>
      <c r="U563" s="28">
        <v>4728</v>
      </c>
      <c r="W563" s="242"/>
      <c r="Y563" s="187" t="s">
        <v>2709</v>
      </c>
    </row>
    <row r="564" spans="1:26">
      <c r="A564" t="s">
        <v>916</v>
      </c>
      <c r="B564" s="38" t="s">
        <v>883</v>
      </c>
      <c r="C564" s="38" t="s">
        <v>917</v>
      </c>
      <c r="D564" s="38" t="s">
        <v>918</v>
      </c>
      <c r="E564" s="38" t="s">
        <v>249</v>
      </c>
      <c r="F564" s="38" t="s">
        <v>250</v>
      </c>
      <c r="G564" s="178">
        <v>22.716666666666701</v>
      </c>
      <c r="H564" s="178">
        <v>-158.03333333333299</v>
      </c>
      <c r="I564" s="179">
        <v>4</v>
      </c>
      <c r="J564" s="38">
        <v>2011</v>
      </c>
      <c r="K564" s="38" t="s">
        <v>2725</v>
      </c>
      <c r="L564" s="180">
        <v>40686.490277777775</v>
      </c>
      <c r="M564" s="157">
        <v>40686.686805555553</v>
      </c>
      <c r="N564" s="157">
        <v>40687.171527777777</v>
      </c>
      <c r="O564" s="181">
        <v>40687.290277777778</v>
      </c>
      <c r="P564" s="188" t="s">
        <v>2706</v>
      </c>
      <c r="Q564" s="239">
        <f t="shared" si="51"/>
        <v>0.48472222222335404</v>
      </c>
      <c r="R564" s="239">
        <f t="shared" si="52"/>
        <v>0.80000000000291038</v>
      </c>
      <c r="S564" s="21">
        <f t="shared" si="53"/>
        <v>2.9083333333401242</v>
      </c>
      <c r="U564" s="28">
        <v>4728</v>
      </c>
      <c r="W564" s="242"/>
      <c r="Y564" s="187" t="s">
        <v>2711</v>
      </c>
    </row>
    <row r="565" spans="1:26">
      <c r="A565" t="s">
        <v>916</v>
      </c>
      <c r="B565" s="38" t="s">
        <v>883</v>
      </c>
      <c r="C565" s="38" t="s">
        <v>917</v>
      </c>
      <c r="D565" s="38" t="s">
        <v>918</v>
      </c>
      <c r="E565" s="38" t="s">
        <v>249</v>
      </c>
      <c r="F565" s="38" t="s">
        <v>250</v>
      </c>
      <c r="G565" s="178">
        <v>22.716666666666701</v>
      </c>
      <c r="H565" s="178">
        <v>-158.03333333333299</v>
      </c>
      <c r="I565" s="179">
        <v>4</v>
      </c>
      <c r="J565" s="38">
        <v>2011</v>
      </c>
      <c r="K565" s="38" t="s">
        <v>2723</v>
      </c>
      <c r="L565" s="180">
        <v>40687.933333333334</v>
      </c>
      <c r="M565" s="157">
        <v>40688.041666666664</v>
      </c>
      <c r="N565" s="157">
        <v>40688.281944444447</v>
      </c>
      <c r="O565" s="181">
        <v>40688.412499999999</v>
      </c>
      <c r="P565" s="188" t="s">
        <v>2706</v>
      </c>
      <c r="Q565" s="239">
        <f t="shared" si="51"/>
        <v>0.24027777778246673</v>
      </c>
      <c r="R565" s="239">
        <f t="shared" si="52"/>
        <v>0.47916666666424135</v>
      </c>
      <c r="S565" s="21">
        <f t="shared" si="53"/>
        <v>1.4416666666948004</v>
      </c>
      <c r="U565" s="28">
        <v>4728</v>
      </c>
      <c r="W565" s="242"/>
      <c r="Y565" s="187" t="s">
        <v>2713</v>
      </c>
    </row>
    <row r="566" spans="1:26">
      <c r="A566" t="s">
        <v>916</v>
      </c>
      <c r="B566" s="38" t="s">
        <v>883</v>
      </c>
      <c r="C566" s="38" t="s">
        <v>917</v>
      </c>
      <c r="D566" s="38" t="s">
        <v>918</v>
      </c>
      <c r="E566" s="38" t="s">
        <v>249</v>
      </c>
      <c r="F566" s="38" t="s">
        <v>250</v>
      </c>
      <c r="G566" s="178">
        <v>22.716666666666701</v>
      </c>
      <c r="H566" s="178">
        <v>-158.03333333333299</v>
      </c>
      <c r="I566" s="179">
        <v>4</v>
      </c>
      <c r="J566" s="38">
        <v>2011</v>
      </c>
      <c r="K566" s="38" t="s">
        <v>2722</v>
      </c>
      <c r="L566" s="180">
        <v>40688.801388888889</v>
      </c>
      <c r="M566" s="157">
        <v>40688.931250000001</v>
      </c>
      <c r="N566" s="157">
        <v>40689.220833333333</v>
      </c>
      <c r="O566" s="182">
        <v>40689.324999999997</v>
      </c>
      <c r="P566" s="188" t="s">
        <v>2706</v>
      </c>
      <c r="Q566" s="239">
        <f t="shared" si="51"/>
        <v>0.28958333333139308</v>
      </c>
      <c r="R566" s="239">
        <f t="shared" si="52"/>
        <v>0.52361111110803904</v>
      </c>
      <c r="S566" s="21">
        <f t="shared" si="53"/>
        <v>1.7374999999883585</v>
      </c>
      <c r="U566" s="28">
        <v>4728</v>
      </c>
      <c r="W566" s="242"/>
      <c r="Y566" s="187" t="s">
        <v>2711</v>
      </c>
    </row>
    <row r="567" spans="1:26">
      <c r="A567" t="s">
        <v>916</v>
      </c>
      <c r="B567" s="38" t="s">
        <v>883</v>
      </c>
      <c r="C567" s="38" t="s">
        <v>917</v>
      </c>
      <c r="D567" s="38" t="s">
        <v>918</v>
      </c>
      <c r="E567" s="38" t="s">
        <v>249</v>
      </c>
      <c r="F567" s="38" t="s">
        <v>250</v>
      </c>
      <c r="G567" s="178">
        <v>21.883333333333301</v>
      </c>
      <c r="H567" s="178">
        <v>-158.85</v>
      </c>
      <c r="I567" s="179">
        <v>4</v>
      </c>
      <c r="J567" s="38">
        <v>2011</v>
      </c>
      <c r="K567" s="38" t="s">
        <v>2720</v>
      </c>
      <c r="L567" s="180">
        <v>40689.859027777777</v>
      </c>
      <c r="M567" s="157">
        <v>40689.918749999997</v>
      </c>
      <c r="N567" s="157">
        <v>40690.725694444445</v>
      </c>
      <c r="O567" s="181">
        <v>40690.76666666667</v>
      </c>
      <c r="P567" s="188" t="s">
        <v>2715</v>
      </c>
      <c r="Q567" s="239">
        <f t="shared" si="51"/>
        <v>0.80694444444816327</v>
      </c>
      <c r="R567" s="239">
        <f t="shared" si="52"/>
        <v>0.90763888889341615</v>
      </c>
      <c r="S567" s="21">
        <f t="shared" si="53"/>
        <v>4.8416666666889796</v>
      </c>
      <c r="U567" s="28">
        <v>2771</v>
      </c>
      <c r="W567" s="242"/>
      <c r="Y567" s="187" t="s">
        <v>2707</v>
      </c>
    </row>
    <row r="568" spans="1:26">
      <c r="A568" t="s">
        <v>916</v>
      </c>
      <c r="B568" s="38" t="s">
        <v>883</v>
      </c>
      <c r="C568" s="38" t="s">
        <v>917</v>
      </c>
      <c r="D568" s="38" t="s">
        <v>918</v>
      </c>
      <c r="E568" s="38" t="s">
        <v>249</v>
      </c>
      <c r="F568" s="38" t="s">
        <v>250</v>
      </c>
      <c r="G568" s="178">
        <v>21.55</v>
      </c>
      <c r="H568" s="178">
        <v>-158.75</v>
      </c>
      <c r="I568" s="179">
        <v>4</v>
      </c>
      <c r="J568" s="38">
        <v>2011</v>
      </c>
      <c r="K568" s="38" t="s">
        <v>2718</v>
      </c>
      <c r="L568" s="183">
        <v>40691.146527777775</v>
      </c>
      <c r="M568" s="184">
        <v>40691.226388888892</v>
      </c>
      <c r="N568" s="184">
        <v>40691.731249999997</v>
      </c>
      <c r="O568" s="181">
        <v>40691.799305555556</v>
      </c>
      <c r="P568" s="188" t="s">
        <v>2715</v>
      </c>
      <c r="Q568" s="239">
        <f t="shared" si="51"/>
        <v>0.50486111110512866</v>
      </c>
      <c r="R568" s="239">
        <f t="shared" si="52"/>
        <v>0.65277777778101154</v>
      </c>
      <c r="S568" s="21">
        <f t="shared" si="53"/>
        <v>3.0291666666307719</v>
      </c>
      <c r="U568" s="28">
        <v>3702</v>
      </c>
      <c r="W568" s="242"/>
      <c r="Y568" s="187" t="s">
        <v>2707</v>
      </c>
    </row>
    <row r="569" spans="1:26">
      <c r="A569" t="s">
        <v>916</v>
      </c>
      <c r="B569" s="38" t="s">
        <v>883</v>
      </c>
      <c r="C569" s="38" t="s">
        <v>917</v>
      </c>
      <c r="D569" s="38" t="s">
        <v>918</v>
      </c>
      <c r="E569" s="38" t="s">
        <v>249</v>
      </c>
      <c r="F569" s="38" t="s">
        <v>250</v>
      </c>
      <c r="G569" s="178">
        <v>22.716666666666701</v>
      </c>
      <c r="H569" s="178">
        <v>-158.03333333333299</v>
      </c>
      <c r="I569" s="179">
        <v>4</v>
      </c>
      <c r="J569" s="38">
        <v>2011</v>
      </c>
      <c r="K569" s="38" t="s">
        <v>2717</v>
      </c>
      <c r="L569" s="180">
        <v>40693.594444444447</v>
      </c>
      <c r="M569" s="157">
        <v>40693.708333333336</v>
      </c>
      <c r="N569" s="157">
        <v>40694.06527777778</v>
      </c>
      <c r="O569" s="181">
        <v>40694.183333333334</v>
      </c>
      <c r="P569" s="189" t="s">
        <v>2706</v>
      </c>
      <c r="Q569" s="239">
        <f t="shared" si="51"/>
        <v>0.35694444444379769</v>
      </c>
      <c r="R569" s="239">
        <f t="shared" si="52"/>
        <v>0.58888888888759539</v>
      </c>
      <c r="S569" s="21">
        <f t="shared" si="53"/>
        <v>2.1416666666627862</v>
      </c>
      <c r="U569" s="28">
        <v>4728</v>
      </c>
      <c r="W569" s="242"/>
      <c r="Y569" s="187" t="s">
        <v>2719</v>
      </c>
    </row>
    <row r="570" spans="1:26">
      <c r="A570" t="s">
        <v>916</v>
      </c>
      <c r="B570" s="38" t="s">
        <v>883</v>
      </c>
      <c r="C570" s="38" t="s">
        <v>917</v>
      </c>
      <c r="D570" s="38" t="s">
        <v>918</v>
      </c>
      <c r="E570" s="38" t="s">
        <v>249</v>
      </c>
      <c r="F570" s="38" t="s">
        <v>250</v>
      </c>
      <c r="G570" s="178">
        <v>22.716666666666701</v>
      </c>
      <c r="H570" s="178">
        <v>-158.03333333333299</v>
      </c>
      <c r="I570" s="179">
        <v>4</v>
      </c>
      <c r="J570" s="38">
        <v>2011</v>
      </c>
      <c r="K570" s="38" t="s">
        <v>2716</v>
      </c>
      <c r="L570" s="180">
        <v>40694.599305555559</v>
      </c>
      <c r="M570" s="157">
        <v>40694.71597222222</v>
      </c>
      <c r="N570" s="157">
        <v>40694.899305555555</v>
      </c>
      <c r="O570" s="182">
        <v>40694.995138888888</v>
      </c>
      <c r="P570" s="189" t="s">
        <v>2706</v>
      </c>
      <c r="Q570" s="239">
        <f t="shared" si="51"/>
        <v>0.18333333333430346</v>
      </c>
      <c r="R570" s="239">
        <f t="shared" si="52"/>
        <v>0.39583333332848269</v>
      </c>
      <c r="S570" s="21">
        <f t="shared" si="53"/>
        <v>1.1000000000058208</v>
      </c>
      <c r="U570" s="28">
        <v>4728</v>
      </c>
      <c r="W570" s="242"/>
      <c r="Y570" s="187" t="s">
        <v>2721</v>
      </c>
    </row>
    <row r="571" spans="1:26">
      <c r="A571" t="s">
        <v>916</v>
      </c>
      <c r="B571" s="38" t="s">
        <v>883</v>
      </c>
      <c r="C571" s="38" t="s">
        <v>917</v>
      </c>
      <c r="D571" s="38" t="s">
        <v>918</v>
      </c>
      <c r="E571" s="38" t="s">
        <v>249</v>
      </c>
      <c r="F571" s="38" t="s">
        <v>250</v>
      </c>
      <c r="G571" s="178">
        <v>21.516666666666701</v>
      </c>
      <c r="H571" s="178">
        <v>-158.5</v>
      </c>
      <c r="I571" s="179">
        <v>4</v>
      </c>
      <c r="J571" s="38">
        <v>2011</v>
      </c>
      <c r="K571" s="38" t="s">
        <v>2714</v>
      </c>
      <c r="L571" s="157">
        <v>40696.181250000001</v>
      </c>
      <c r="M571" s="157">
        <v>40696.243750000001</v>
      </c>
      <c r="N571" s="157">
        <v>40696.607638888891</v>
      </c>
      <c r="O571" s="184">
        <v>40696.646527777775</v>
      </c>
      <c r="P571" s="190" t="s">
        <v>2715</v>
      </c>
      <c r="Q571" s="239">
        <f t="shared" si="51"/>
        <v>0.36388888888905058</v>
      </c>
      <c r="R571" s="239">
        <f t="shared" si="52"/>
        <v>0.46527777777373558</v>
      </c>
      <c r="S571" s="21">
        <f t="shared" si="53"/>
        <v>2.1833333333343035</v>
      </c>
      <c r="U571" s="28">
        <v>2557</v>
      </c>
      <c r="W571" s="242"/>
      <c r="Y571" s="187" t="s">
        <v>2707</v>
      </c>
    </row>
    <row r="572" spans="1:26">
      <c r="A572" t="s">
        <v>916</v>
      </c>
      <c r="B572" s="38" t="s">
        <v>883</v>
      </c>
      <c r="C572" s="38" t="s">
        <v>917</v>
      </c>
      <c r="D572" s="38" t="s">
        <v>918</v>
      </c>
      <c r="E572" s="38" t="s">
        <v>249</v>
      </c>
      <c r="F572" s="38" t="s">
        <v>250</v>
      </c>
      <c r="G572" s="178">
        <v>22.716666666666701</v>
      </c>
      <c r="H572" s="178">
        <v>-158.03333333333299</v>
      </c>
      <c r="I572" s="179">
        <v>4</v>
      </c>
      <c r="J572" s="38">
        <v>2011</v>
      </c>
      <c r="K572" s="38" t="s">
        <v>2712</v>
      </c>
      <c r="L572" s="157">
        <v>40698.122916666667</v>
      </c>
      <c r="M572" s="157">
        <v>40698.234722222223</v>
      </c>
      <c r="N572" s="157">
        <v>40698.411111111112</v>
      </c>
      <c r="O572" s="184">
        <v>40698.543749999997</v>
      </c>
      <c r="P572" s="190" t="s">
        <v>2706</v>
      </c>
      <c r="Q572" s="239">
        <f t="shared" si="51"/>
        <v>0.17638888888905058</v>
      </c>
      <c r="R572" s="239">
        <f t="shared" si="52"/>
        <v>0.42083333332993789</v>
      </c>
      <c r="S572" s="21">
        <f t="shared" si="53"/>
        <v>1.0583333333343035</v>
      </c>
      <c r="U572" s="28">
        <v>4728</v>
      </c>
      <c r="W572" s="242"/>
      <c r="Y572" s="187" t="s">
        <v>2724</v>
      </c>
    </row>
    <row r="573" spans="1:26">
      <c r="A573" t="s">
        <v>916</v>
      </c>
      <c r="B573" s="38" t="s">
        <v>883</v>
      </c>
      <c r="C573" s="38" t="s">
        <v>917</v>
      </c>
      <c r="D573" s="38" t="s">
        <v>918</v>
      </c>
      <c r="E573" s="38" t="s">
        <v>249</v>
      </c>
      <c r="F573" s="38" t="s">
        <v>250</v>
      </c>
      <c r="G573" s="178">
        <v>22.716666666666701</v>
      </c>
      <c r="H573" s="178">
        <v>-158.03333333333299</v>
      </c>
      <c r="I573" s="179">
        <v>4</v>
      </c>
      <c r="J573" s="38">
        <v>2011</v>
      </c>
      <c r="K573" s="38" t="s">
        <v>2710</v>
      </c>
      <c r="L573" s="184">
        <v>40698.574305555558</v>
      </c>
      <c r="M573" s="157">
        <v>40698.670138888891</v>
      </c>
      <c r="N573" s="157">
        <v>40699.326388888891</v>
      </c>
      <c r="O573" s="184">
        <v>40699.423611111109</v>
      </c>
      <c r="P573" s="190" t="s">
        <v>2706</v>
      </c>
      <c r="Q573" s="239">
        <f t="shared" si="51"/>
        <v>0.65625</v>
      </c>
      <c r="R573" s="239">
        <f t="shared" si="52"/>
        <v>0.84930555555183673</v>
      </c>
      <c r="S573" s="21">
        <f t="shared" si="53"/>
        <v>3.9375</v>
      </c>
      <c r="U573" s="28">
        <v>4728</v>
      </c>
      <c r="W573" s="242"/>
      <c r="Y573" s="187"/>
    </row>
    <row r="574" spans="1:26">
      <c r="A574" t="s">
        <v>916</v>
      </c>
      <c r="B574" s="38" t="s">
        <v>883</v>
      </c>
      <c r="C574" s="38" t="s">
        <v>917</v>
      </c>
      <c r="D574" s="38" t="s">
        <v>918</v>
      </c>
      <c r="E574" s="38" t="s">
        <v>249</v>
      </c>
      <c r="F574" s="38" t="s">
        <v>250</v>
      </c>
      <c r="G574" s="178">
        <v>22.716666666666701</v>
      </c>
      <c r="H574" s="178">
        <v>-158.03333333333299</v>
      </c>
      <c r="I574" s="179">
        <v>4</v>
      </c>
      <c r="J574" s="38">
        <v>2011</v>
      </c>
      <c r="K574" s="38" t="s">
        <v>2708</v>
      </c>
      <c r="L574" s="157">
        <v>40699.509027777778</v>
      </c>
      <c r="M574" s="157">
        <v>40699.632638888892</v>
      </c>
      <c r="N574" s="157">
        <v>40699.929166666669</v>
      </c>
      <c r="O574" s="184">
        <v>40700.046527777777</v>
      </c>
      <c r="P574" s="190" t="s">
        <v>2706</v>
      </c>
      <c r="Q574" s="239">
        <f t="shared" si="51"/>
        <v>0.29652777777664596</v>
      </c>
      <c r="R574" s="239">
        <f t="shared" si="52"/>
        <v>0.53749999999854481</v>
      </c>
      <c r="S574" s="21">
        <f t="shared" si="53"/>
        <v>1.7791666666598758</v>
      </c>
      <c r="U574" s="28">
        <v>4728</v>
      </c>
      <c r="W574" s="242"/>
      <c r="Y574" s="187" t="s">
        <v>2727</v>
      </c>
    </row>
    <row r="575" spans="1:26">
      <c r="A575" t="s">
        <v>916</v>
      </c>
      <c r="B575" s="38" t="s">
        <v>883</v>
      </c>
      <c r="C575" s="38" t="s">
        <v>917</v>
      </c>
      <c r="D575" s="38" t="s">
        <v>918</v>
      </c>
      <c r="E575" s="38" t="s">
        <v>249</v>
      </c>
      <c r="F575" s="38" t="s">
        <v>250</v>
      </c>
      <c r="G575" s="178">
        <v>22.716666666666701</v>
      </c>
      <c r="H575" s="178">
        <v>-158.03333333333299</v>
      </c>
      <c r="I575" s="179">
        <v>4</v>
      </c>
      <c r="J575" s="38">
        <v>2011</v>
      </c>
      <c r="K575" s="38" t="s">
        <v>2704</v>
      </c>
      <c r="L575" s="157">
        <v>40700.257638888892</v>
      </c>
      <c r="M575" s="184">
        <v>40700.374305555553</v>
      </c>
      <c r="N575" s="157">
        <v>40701.050000000003</v>
      </c>
      <c r="O575" s="157">
        <v>40701.172222222223</v>
      </c>
      <c r="P575" s="190" t="s">
        <v>2706</v>
      </c>
      <c r="Q575" s="239">
        <f t="shared" si="51"/>
        <v>0.67569444444961846</v>
      </c>
      <c r="R575" s="239">
        <f t="shared" si="52"/>
        <v>0.91458333333139308</v>
      </c>
      <c r="S575" s="21">
        <f t="shared" si="53"/>
        <v>4.0541666666977108</v>
      </c>
      <c r="U575" s="28">
        <v>4728</v>
      </c>
      <c r="V575" s="19">
        <f>SUM(Q562:Q575)</f>
        <v>5.5881944444481633</v>
      </c>
      <c r="W575" s="240">
        <f>(N575-M562)/24</f>
        <v>0.67534722222232324</v>
      </c>
      <c r="X575" s="21">
        <f>V575/W575</f>
        <v>8.2745501285389729</v>
      </c>
      <c r="Y575" s="187" t="s">
        <v>2729</v>
      </c>
    </row>
    <row r="576" spans="1:26">
      <c r="A576" t="s">
        <v>921</v>
      </c>
      <c r="B576" s="38" t="s">
        <v>922</v>
      </c>
      <c r="C576" s="38" t="s">
        <v>923</v>
      </c>
      <c r="D576" s="38" t="s">
        <v>2686</v>
      </c>
      <c r="E576" s="38" t="s">
        <v>273</v>
      </c>
      <c r="F576" s="2" t="s">
        <v>1009</v>
      </c>
      <c r="G576" s="179">
        <v>47.8</v>
      </c>
      <c r="H576" s="195" t="s">
        <v>6791</v>
      </c>
      <c r="I576" s="38">
        <v>9</v>
      </c>
      <c r="J576" s="38">
        <v>2011</v>
      </c>
      <c r="K576" s="38" t="s">
        <v>2703</v>
      </c>
      <c r="L576" s="180">
        <v>40724.976388888892</v>
      </c>
      <c r="M576" s="157">
        <v>40725.056250000001</v>
      </c>
      <c r="N576" s="157">
        <v>40726.659722222219</v>
      </c>
      <c r="O576" s="181">
        <v>40726.761805555558</v>
      </c>
      <c r="P576" s="188" t="s">
        <v>2690</v>
      </c>
      <c r="Q576" s="239">
        <f t="shared" si="51"/>
        <v>1.6034722222175333</v>
      </c>
      <c r="R576" s="239">
        <f t="shared" si="52"/>
        <v>1.7854166666656965</v>
      </c>
      <c r="S576" s="21">
        <f t="shared" si="53"/>
        <v>9.6208333333051996</v>
      </c>
      <c r="U576">
        <v>2663</v>
      </c>
      <c r="W576" s="242"/>
      <c r="Y576" s="187" t="s">
        <v>2688</v>
      </c>
    </row>
    <row r="577" spans="1:25">
      <c r="A577" t="s">
        <v>921</v>
      </c>
      <c r="B577" s="38" t="s">
        <v>922</v>
      </c>
      <c r="C577" s="38" t="s">
        <v>923</v>
      </c>
      <c r="D577" s="38" t="s">
        <v>2686</v>
      </c>
      <c r="E577" s="38" t="s">
        <v>273</v>
      </c>
      <c r="F577" s="2" t="s">
        <v>1009</v>
      </c>
      <c r="G577" s="179">
        <v>47.8</v>
      </c>
      <c r="H577" s="195" t="s">
        <v>6791</v>
      </c>
      <c r="I577" s="38">
        <v>9</v>
      </c>
      <c r="J577" s="38">
        <v>2011</v>
      </c>
      <c r="K577" s="38" t="s">
        <v>2701</v>
      </c>
      <c r="L577" s="180">
        <v>40727.302777777775</v>
      </c>
      <c r="M577" s="157">
        <v>40727.367361111108</v>
      </c>
      <c r="N577" s="157">
        <v>40728.934027777781</v>
      </c>
      <c r="O577" s="181">
        <v>40729.003472222219</v>
      </c>
      <c r="P577" s="188" t="s">
        <v>2702</v>
      </c>
      <c r="Q577" s="239">
        <f t="shared" si="51"/>
        <v>1.5666666666729725</v>
      </c>
      <c r="R577" s="239">
        <f t="shared" si="52"/>
        <v>1.7006944444437977</v>
      </c>
      <c r="S577" s="21">
        <f t="shared" si="53"/>
        <v>9.400000000037835</v>
      </c>
      <c r="U577">
        <v>2661</v>
      </c>
      <c r="W577" s="242"/>
      <c r="Y577" s="187" t="s">
        <v>2688</v>
      </c>
    </row>
    <row r="578" spans="1:25">
      <c r="A578" t="s">
        <v>921</v>
      </c>
      <c r="B578" s="38" t="s">
        <v>922</v>
      </c>
      <c r="C578" s="38" t="s">
        <v>923</v>
      </c>
      <c r="D578" s="38" t="s">
        <v>2686</v>
      </c>
      <c r="E578" s="38" t="s">
        <v>273</v>
      </c>
      <c r="F578" s="2" t="s">
        <v>1009</v>
      </c>
      <c r="G578" s="179">
        <v>47.8</v>
      </c>
      <c r="H578" s="195" t="s">
        <v>6791</v>
      </c>
      <c r="I578" s="38">
        <v>9</v>
      </c>
      <c r="J578" s="38">
        <v>2011</v>
      </c>
      <c r="K578" s="38" t="s">
        <v>2699</v>
      </c>
      <c r="L578" s="180">
        <v>40729.631944444445</v>
      </c>
      <c r="M578" s="157">
        <v>40729.709722222222</v>
      </c>
      <c r="N578" s="157">
        <v>40730.050000000003</v>
      </c>
      <c r="O578" s="181">
        <v>40730.125694444447</v>
      </c>
      <c r="P578" s="188" t="s">
        <v>2700</v>
      </c>
      <c r="Q578" s="239">
        <f t="shared" si="51"/>
        <v>0.34027777778101154</v>
      </c>
      <c r="R578" s="239">
        <f t="shared" si="52"/>
        <v>0.49375000000145519</v>
      </c>
      <c r="S578" s="21">
        <f t="shared" si="53"/>
        <v>2.0416666666860692</v>
      </c>
      <c r="U578">
        <v>2661</v>
      </c>
      <c r="W578" s="242"/>
      <c r="Y578" s="187"/>
    </row>
    <row r="579" spans="1:25">
      <c r="A579" t="s">
        <v>921</v>
      </c>
      <c r="B579" s="38" t="s">
        <v>922</v>
      </c>
      <c r="C579" s="38" t="s">
        <v>923</v>
      </c>
      <c r="D579" s="38" t="s">
        <v>2686</v>
      </c>
      <c r="E579" s="38" t="s">
        <v>273</v>
      </c>
      <c r="F579" s="2" t="s">
        <v>1009</v>
      </c>
      <c r="G579" s="179">
        <v>47.8</v>
      </c>
      <c r="H579" s="195" t="s">
        <v>6791</v>
      </c>
      <c r="I579" s="38">
        <v>9</v>
      </c>
      <c r="J579" s="38">
        <v>2011</v>
      </c>
      <c r="K579" s="38" t="s">
        <v>2697</v>
      </c>
      <c r="L579" s="180">
        <v>40730.62777777778</v>
      </c>
      <c r="M579" s="157">
        <v>40730.703472222223</v>
      </c>
      <c r="N579" s="157">
        <v>40730.987500000003</v>
      </c>
      <c r="O579" s="181">
        <v>40731.070138888892</v>
      </c>
      <c r="P579" s="188" t="s">
        <v>2698</v>
      </c>
      <c r="Q579" s="239">
        <f t="shared" si="51"/>
        <v>0.28402777777955635</v>
      </c>
      <c r="R579" s="239">
        <f t="shared" si="52"/>
        <v>0.44236111111240461</v>
      </c>
      <c r="S579" s="21">
        <f t="shared" si="53"/>
        <v>1.7041666666773381</v>
      </c>
      <c r="U579">
        <v>2612</v>
      </c>
      <c r="W579" s="242"/>
      <c r="Y579" s="187"/>
    </row>
    <row r="580" spans="1:25">
      <c r="A580" t="s">
        <v>921</v>
      </c>
      <c r="B580" s="38" t="s">
        <v>922</v>
      </c>
      <c r="C580" s="38" t="s">
        <v>923</v>
      </c>
      <c r="D580" s="38" t="s">
        <v>2686</v>
      </c>
      <c r="E580" s="38" t="s">
        <v>273</v>
      </c>
      <c r="F580" s="2" t="s">
        <v>1009</v>
      </c>
      <c r="G580" s="179">
        <v>47.8</v>
      </c>
      <c r="H580" s="195" t="s">
        <v>6791</v>
      </c>
      <c r="I580" s="38">
        <v>9</v>
      </c>
      <c r="J580" s="38">
        <v>2011</v>
      </c>
      <c r="K580" s="38" t="s">
        <v>2695</v>
      </c>
      <c r="L580" s="180">
        <v>40732.626388888886</v>
      </c>
      <c r="M580" s="157">
        <v>40732.697916666664</v>
      </c>
      <c r="N580" s="157">
        <v>40733.292361111111</v>
      </c>
      <c r="O580" s="182">
        <v>40733.356249999997</v>
      </c>
      <c r="P580" s="188" t="s">
        <v>2696</v>
      </c>
      <c r="Q580" s="239">
        <f t="shared" si="51"/>
        <v>0.59444444444670808</v>
      </c>
      <c r="R580" s="239">
        <f t="shared" si="52"/>
        <v>0.72986111111094942</v>
      </c>
      <c r="S580" s="21">
        <f t="shared" si="53"/>
        <v>3.5666666666802485</v>
      </c>
      <c r="U580">
        <v>2660</v>
      </c>
      <c r="W580" s="242"/>
      <c r="Y580" s="187" t="s">
        <v>2688</v>
      </c>
    </row>
    <row r="581" spans="1:25">
      <c r="A581" t="s">
        <v>921</v>
      </c>
      <c r="B581" s="38" t="s">
        <v>922</v>
      </c>
      <c r="C581" s="38" t="s">
        <v>923</v>
      </c>
      <c r="D581" s="38" t="s">
        <v>2686</v>
      </c>
      <c r="E581" s="38" t="s">
        <v>273</v>
      </c>
      <c r="F581" s="2" t="s">
        <v>1009</v>
      </c>
      <c r="G581" s="179">
        <v>47.8</v>
      </c>
      <c r="H581" s="195" t="s">
        <v>6791</v>
      </c>
      <c r="I581" s="38">
        <v>9</v>
      </c>
      <c r="J581" s="38">
        <v>2011</v>
      </c>
      <c r="K581" s="38" t="s">
        <v>2693</v>
      </c>
      <c r="L581" s="180">
        <v>40733.801388888889</v>
      </c>
      <c r="M581" s="157">
        <v>40733.861111111109</v>
      </c>
      <c r="N581" s="157">
        <v>40733.901388888888</v>
      </c>
      <c r="O581" s="181">
        <v>40733.962500000001</v>
      </c>
      <c r="P581" s="188" t="s">
        <v>2690</v>
      </c>
      <c r="Q581" s="239">
        <f t="shared" si="51"/>
        <v>4.0277777778101154E-2</v>
      </c>
      <c r="R581" s="239">
        <f t="shared" si="52"/>
        <v>0.16111111111240461</v>
      </c>
      <c r="S581" s="21">
        <f t="shared" si="53"/>
        <v>0.24166666666860692</v>
      </c>
      <c r="U581">
        <v>2660</v>
      </c>
      <c r="W581" s="242"/>
      <c r="Y581" s="187" t="s">
        <v>2694</v>
      </c>
    </row>
    <row r="582" spans="1:25">
      <c r="A582" t="s">
        <v>921</v>
      </c>
      <c r="B582" s="38" t="s">
        <v>922</v>
      </c>
      <c r="C582" s="38" t="s">
        <v>923</v>
      </c>
      <c r="D582" s="38" t="s">
        <v>2686</v>
      </c>
      <c r="E582" s="38" t="s">
        <v>273</v>
      </c>
      <c r="F582" s="2" t="s">
        <v>1009</v>
      </c>
      <c r="G582" s="179">
        <v>47.8</v>
      </c>
      <c r="H582" s="195" t="s">
        <v>6791</v>
      </c>
      <c r="I582" s="38">
        <v>9</v>
      </c>
      <c r="J582" s="38">
        <v>2011</v>
      </c>
      <c r="K582" s="38" t="s">
        <v>2691</v>
      </c>
      <c r="L582" s="183">
        <v>40734.179861111108</v>
      </c>
      <c r="M582" s="184">
        <v>40734.247916666667</v>
      </c>
      <c r="N582" s="184">
        <v>40734.787499999999</v>
      </c>
      <c r="O582" s="181">
        <v>40734.85833333333</v>
      </c>
      <c r="P582" s="188" t="s">
        <v>2692</v>
      </c>
      <c r="Q582" s="239">
        <f t="shared" si="51"/>
        <v>0.53958333333139308</v>
      </c>
      <c r="R582" s="239">
        <f t="shared" si="52"/>
        <v>0.67847222222189885</v>
      </c>
      <c r="S582" s="21">
        <f t="shared" si="53"/>
        <v>3.2374999999883585</v>
      </c>
      <c r="U582">
        <v>2659</v>
      </c>
      <c r="W582" s="242"/>
      <c r="Y582" s="187"/>
    </row>
    <row r="583" spans="1:25">
      <c r="A583" t="s">
        <v>921</v>
      </c>
      <c r="B583" s="38" t="s">
        <v>922</v>
      </c>
      <c r="C583" s="38" t="s">
        <v>923</v>
      </c>
      <c r="D583" s="38" t="s">
        <v>2686</v>
      </c>
      <c r="E583" s="38" t="s">
        <v>273</v>
      </c>
      <c r="F583" s="2" t="s">
        <v>1009</v>
      </c>
      <c r="G583" s="179">
        <v>47.8</v>
      </c>
      <c r="H583" s="195" t="s">
        <v>6791</v>
      </c>
      <c r="I583" s="38">
        <v>9</v>
      </c>
      <c r="J583" s="38">
        <v>2011</v>
      </c>
      <c r="K583" s="38" t="s">
        <v>2689</v>
      </c>
      <c r="L583" s="183">
        <v>40735.288888888892</v>
      </c>
      <c r="M583" s="184">
        <v>40735.348611111112</v>
      </c>
      <c r="N583" s="184">
        <v>40735.550694444442</v>
      </c>
      <c r="O583" s="181">
        <v>40735.638888888891</v>
      </c>
      <c r="P583" s="189" t="s">
        <v>2690</v>
      </c>
      <c r="Q583" s="239">
        <f t="shared" si="51"/>
        <v>0.20208333332993789</v>
      </c>
      <c r="R583" s="239">
        <f t="shared" si="52"/>
        <v>0.34999999999854481</v>
      </c>
      <c r="S583" s="21">
        <f t="shared" si="53"/>
        <v>1.2124999999796273</v>
      </c>
      <c r="U583">
        <v>2660</v>
      </c>
      <c r="W583" s="242"/>
      <c r="Y583" s="187" t="s">
        <v>2688</v>
      </c>
    </row>
    <row r="584" spans="1:25">
      <c r="A584" t="s">
        <v>921</v>
      </c>
      <c r="B584" s="38" t="s">
        <v>922</v>
      </c>
      <c r="C584" s="38" t="s">
        <v>923</v>
      </c>
      <c r="D584" s="38" t="s">
        <v>2686</v>
      </c>
      <c r="E584" s="38" t="s">
        <v>273</v>
      </c>
      <c r="F584" s="2" t="s">
        <v>1009</v>
      </c>
      <c r="G584" s="179">
        <v>47.8</v>
      </c>
      <c r="H584" s="195" t="s">
        <v>6791</v>
      </c>
      <c r="I584" s="38">
        <v>9</v>
      </c>
      <c r="J584" s="38">
        <v>2011</v>
      </c>
      <c r="K584" s="38" t="s">
        <v>2685</v>
      </c>
      <c r="L584" s="180">
        <v>40736.140277777777</v>
      </c>
      <c r="M584" s="157">
        <v>40736.210416666669</v>
      </c>
      <c r="N584" s="157">
        <v>40736.9375</v>
      </c>
      <c r="O584" s="182">
        <v>40737.019444444442</v>
      </c>
      <c r="P584" s="189" t="s">
        <v>2687</v>
      </c>
      <c r="Q584" s="239">
        <f t="shared" si="51"/>
        <v>0.72708333333139308</v>
      </c>
      <c r="R584" s="239">
        <f t="shared" si="52"/>
        <v>0.87916666666569654</v>
      </c>
      <c r="S584" s="21">
        <f t="shared" si="53"/>
        <v>4.3624999999883585</v>
      </c>
      <c r="U584">
        <v>2662</v>
      </c>
      <c r="V584" s="19">
        <f>SUM(Q576:Q584)</f>
        <v>5.8979166666686069</v>
      </c>
      <c r="W584" s="240">
        <f>(N584-M576)/24</f>
        <v>0.49505208333327272</v>
      </c>
      <c r="X584" s="21">
        <f>V584/W584</f>
        <v>11.913729615996962</v>
      </c>
      <c r="Y584" s="187" t="s">
        <v>2688</v>
      </c>
    </row>
    <row r="585" spans="1:25">
      <c r="A585" t="s">
        <v>925</v>
      </c>
      <c r="B585" s="2" t="s">
        <v>488</v>
      </c>
      <c r="C585" s="38" t="s">
        <v>926</v>
      </c>
      <c r="D585" t="s">
        <v>1017</v>
      </c>
      <c r="E585" s="38" t="s">
        <v>273</v>
      </c>
      <c r="F585" s="38" t="s">
        <v>2671</v>
      </c>
      <c r="G585" s="38">
        <v>47.9</v>
      </c>
      <c r="H585" s="38">
        <v>-129</v>
      </c>
      <c r="I585" s="38">
        <v>9</v>
      </c>
      <c r="J585" s="38">
        <v>2011</v>
      </c>
      <c r="K585" s="38" t="s">
        <v>2684</v>
      </c>
      <c r="L585" s="157">
        <v>40744.950509259259</v>
      </c>
      <c r="M585" s="157">
        <v>40745.009594907409</v>
      </c>
      <c r="N585" s="157">
        <v>40745.244074074071</v>
      </c>
      <c r="O585" s="157">
        <v>40745.303090277775</v>
      </c>
      <c r="P585" s="188" t="s">
        <v>2678</v>
      </c>
      <c r="Q585" s="239">
        <f t="shared" ref="Q585:Q622" si="54">N585 - M585</f>
        <v>0.23447916666191304</v>
      </c>
      <c r="R585" s="239">
        <f t="shared" ref="R585:R622" si="55">O585 - L585</f>
        <v>0.35258101851650281</v>
      </c>
      <c r="S585" s="21">
        <f t="shared" ref="S585:S622" si="56">((VALUE(Q585)) * 24) * 0.25</f>
        <v>1.4068749999714782</v>
      </c>
      <c r="U585">
        <v>2192</v>
      </c>
      <c r="W585" s="242"/>
      <c r="Y585" s="187"/>
    </row>
    <row r="586" spans="1:25">
      <c r="A586" t="s">
        <v>925</v>
      </c>
      <c r="B586" s="2" t="s">
        <v>488</v>
      </c>
      <c r="C586" s="38" t="s">
        <v>926</v>
      </c>
      <c r="D586" t="s">
        <v>1017</v>
      </c>
      <c r="E586" s="38" t="s">
        <v>273</v>
      </c>
      <c r="F586" s="38" t="s">
        <v>2671</v>
      </c>
      <c r="G586" s="38">
        <v>47.9</v>
      </c>
      <c r="H586" s="38">
        <v>-129</v>
      </c>
      <c r="I586" s="38">
        <v>9</v>
      </c>
      <c r="J586" s="38">
        <v>2011</v>
      </c>
      <c r="K586" s="38" t="s">
        <v>2683</v>
      </c>
      <c r="L586" s="157">
        <v>40745.630682870367</v>
      </c>
      <c r="M586" s="157">
        <v>40745.682789351849</v>
      </c>
      <c r="N586" s="157">
        <v>40746.240856481483</v>
      </c>
      <c r="O586" s="157">
        <v>40746.300706018519</v>
      </c>
      <c r="P586" s="188" t="s">
        <v>2678</v>
      </c>
      <c r="Q586" s="239">
        <f t="shared" si="54"/>
        <v>0.55806712963385507</v>
      </c>
      <c r="R586" s="239">
        <f t="shared" si="55"/>
        <v>0.67002314815181307</v>
      </c>
      <c r="S586" s="21">
        <f t="shared" si="56"/>
        <v>3.3484027778031304</v>
      </c>
      <c r="U586">
        <v>2203</v>
      </c>
      <c r="W586" s="242"/>
      <c r="Y586" s="187"/>
    </row>
    <row r="587" spans="1:25">
      <c r="A587" t="s">
        <v>925</v>
      </c>
      <c r="B587" s="2" t="s">
        <v>488</v>
      </c>
      <c r="C587" s="38" t="s">
        <v>926</v>
      </c>
      <c r="D587" t="s">
        <v>1017</v>
      </c>
      <c r="E587" s="38" t="s">
        <v>273</v>
      </c>
      <c r="F587" s="38" t="s">
        <v>2671</v>
      </c>
      <c r="G587" s="38">
        <v>47.9</v>
      </c>
      <c r="H587" s="38">
        <v>-129</v>
      </c>
      <c r="I587" s="38">
        <v>9</v>
      </c>
      <c r="J587" s="38">
        <v>2011</v>
      </c>
      <c r="K587" s="38" t="s">
        <v>2682</v>
      </c>
      <c r="L587" s="157">
        <v>40746.651412037034</v>
      </c>
      <c r="M587" s="157">
        <v>40746.699872685182</v>
      </c>
      <c r="N587" s="157">
        <v>40747.19027777778</v>
      </c>
      <c r="O587" s="157">
        <v>40747.243622685186</v>
      </c>
      <c r="P587" s="188" t="s">
        <v>2678</v>
      </c>
      <c r="Q587" s="239">
        <f t="shared" si="54"/>
        <v>0.49040509259793907</v>
      </c>
      <c r="R587" s="239">
        <f t="shared" si="55"/>
        <v>0.59221064815210411</v>
      </c>
      <c r="S587" s="21">
        <f t="shared" si="56"/>
        <v>2.9424305555876344</v>
      </c>
      <c r="U587">
        <v>2184</v>
      </c>
      <c r="W587" s="242"/>
      <c r="Y587" s="187"/>
    </row>
    <row r="588" spans="1:25">
      <c r="A588" t="s">
        <v>925</v>
      </c>
      <c r="B588" s="2" t="s">
        <v>488</v>
      </c>
      <c r="C588" s="38" t="s">
        <v>926</v>
      </c>
      <c r="D588" t="s">
        <v>1017</v>
      </c>
      <c r="E588" s="38" t="s">
        <v>273</v>
      </c>
      <c r="F588" s="38" t="s">
        <v>2671</v>
      </c>
      <c r="G588" s="38">
        <v>47.9</v>
      </c>
      <c r="H588" s="38">
        <v>-129</v>
      </c>
      <c r="I588" s="38">
        <v>9</v>
      </c>
      <c r="J588" s="38">
        <v>2011</v>
      </c>
      <c r="K588" s="38" t="s">
        <v>2680</v>
      </c>
      <c r="L588" s="157">
        <v>40747.641944444447</v>
      </c>
      <c r="M588" s="157">
        <v>40747.691678240742</v>
      </c>
      <c r="N588" s="157">
        <v>40748.223402777781</v>
      </c>
      <c r="O588" s="157">
        <v>40748.303402777776</v>
      </c>
      <c r="P588" s="188" t="s">
        <v>2678</v>
      </c>
      <c r="Q588" s="239">
        <f t="shared" si="54"/>
        <v>0.53172453703882638</v>
      </c>
      <c r="R588" s="239">
        <f t="shared" si="55"/>
        <v>0.66145833332848269</v>
      </c>
      <c r="S588" s="21">
        <f t="shared" si="56"/>
        <v>3.1903472222329583</v>
      </c>
      <c r="U588">
        <v>2197</v>
      </c>
      <c r="W588" s="242"/>
      <c r="Y588" s="187" t="s">
        <v>2681</v>
      </c>
    </row>
    <row r="589" spans="1:25">
      <c r="A589" t="s">
        <v>925</v>
      </c>
      <c r="B589" s="2" t="s">
        <v>488</v>
      </c>
      <c r="C589" s="38" t="s">
        <v>926</v>
      </c>
      <c r="D589" t="s">
        <v>1017</v>
      </c>
      <c r="E589" s="38" t="s">
        <v>273</v>
      </c>
      <c r="F589" s="38" t="s">
        <v>2671</v>
      </c>
      <c r="G589" s="38">
        <v>47.9</v>
      </c>
      <c r="H589" s="38">
        <v>-129</v>
      </c>
      <c r="I589" s="38">
        <v>9</v>
      </c>
      <c r="J589" s="38">
        <v>2011</v>
      </c>
      <c r="K589" s="38" t="s">
        <v>2679</v>
      </c>
      <c r="L589" s="157">
        <v>40748.631956018522</v>
      </c>
      <c r="M589" s="157">
        <v>40748.681608796294</v>
      </c>
      <c r="N589" s="157">
        <v>40749.247256944444</v>
      </c>
      <c r="O589" s="157">
        <v>40749.2965625</v>
      </c>
      <c r="P589" s="188" t="s">
        <v>2678</v>
      </c>
      <c r="Q589" s="239">
        <f t="shared" si="54"/>
        <v>0.56564814814919373</v>
      </c>
      <c r="R589" s="239">
        <f t="shared" si="55"/>
        <v>0.66460648147767643</v>
      </c>
      <c r="S589" s="21">
        <f t="shared" si="56"/>
        <v>3.3938888888951624</v>
      </c>
      <c r="U589">
        <v>2199</v>
      </c>
      <c r="W589" s="242"/>
      <c r="Y589" s="187"/>
    </row>
    <row r="590" spans="1:25">
      <c r="A590" t="s">
        <v>925</v>
      </c>
      <c r="B590" s="2" t="s">
        <v>488</v>
      </c>
      <c r="C590" s="38" t="s">
        <v>926</v>
      </c>
      <c r="D590" t="s">
        <v>1017</v>
      </c>
      <c r="E590" s="38" t="s">
        <v>273</v>
      </c>
      <c r="F590" s="38" t="s">
        <v>2671</v>
      </c>
      <c r="G590" s="38">
        <v>47.9</v>
      </c>
      <c r="H590" s="38">
        <v>-129</v>
      </c>
      <c r="I590" s="38">
        <v>9</v>
      </c>
      <c r="J590" s="38">
        <v>2011</v>
      </c>
      <c r="K590" s="38" t="s">
        <v>2677</v>
      </c>
      <c r="L590" s="157">
        <v>40749.978217592594</v>
      </c>
      <c r="M590" s="157">
        <v>40749.676712962966</v>
      </c>
      <c r="N590" s="157">
        <v>40749.924201388887</v>
      </c>
      <c r="O590" s="157">
        <v>40749.978877314818</v>
      </c>
      <c r="P590" s="188" t="s">
        <v>2678</v>
      </c>
      <c r="Q590" s="239">
        <f t="shared" si="54"/>
        <v>0.24748842592089204</v>
      </c>
      <c r="R590" s="239">
        <f t="shared" si="55"/>
        <v>6.5972222364507616E-4</v>
      </c>
      <c r="S590" s="21">
        <f t="shared" si="56"/>
        <v>1.4849305555253522</v>
      </c>
      <c r="U590">
        <v>2204</v>
      </c>
      <c r="W590" s="242"/>
      <c r="Y590" s="187"/>
    </row>
    <row r="591" spans="1:25">
      <c r="A591" t="s">
        <v>925</v>
      </c>
      <c r="B591" s="2" t="s">
        <v>488</v>
      </c>
      <c r="C591" s="38" t="s">
        <v>926</v>
      </c>
      <c r="D591" t="s">
        <v>1017</v>
      </c>
      <c r="E591" s="38" t="s">
        <v>273</v>
      </c>
      <c r="F591" s="38" t="s">
        <v>2671</v>
      </c>
      <c r="G591" s="38">
        <v>47.9</v>
      </c>
      <c r="H591" s="38">
        <v>-129</v>
      </c>
      <c r="I591" s="38">
        <v>9</v>
      </c>
      <c r="J591" s="38">
        <v>2011</v>
      </c>
      <c r="K591" s="38" t="s">
        <v>2675</v>
      </c>
      <c r="L591" s="157">
        <v>40750.818923611114</v>
      </c>
      <c r="M591" s="157">
        <v>40750.857094907406</v>
      </c>
      <c r="N591" s="157">
        <v>40751.418402777781</v>
      </c>
      <c r="O591" s="157">
        <v>40751.459050925929</v>
      </c>
      <c r="P591" s="188" t="s">
        <v>1558</v>
      </c>
      <c r="Q591" s="239">
        <f t="shared" si="54"/>
        <v>0.56130787037545815</v>
      </c>
      <c r="R591" s="239">
        <f t="shared" si="55"/>
        <v>0.64012731481489027</v>
      </c>
      <c r="S591" s="21">
        <f t="shared" si="56"/>
        <v>3.3678472222527489</v>
      </c>
      <c r="U591">
        <v>1545</v>
      </c>
      <c r="W591" s="242"/>
      <c r="Y591" s="187" t="s">
        <v>2676</v>
      </c>
    </row>
    <row r="592" spans="1:25">
      <c r="A592" t="s">
        <v>925</v>
      </c>
      <c r="B592" s="2" t="s">
        <v>488</v>
      </c>
      <c r="C592" s="38" t="s">
        <v>926</v>
      </c>
      <c r="D592" t="s">
        <v>1017</v>
      </c>
      <c r="E592" s="38" t="s">
        <v>273</v>
      </c>
      <c r="F592" s="38" t="s">
        <v>2671</v>
      </c>
      <c r="G592" s="38">
        <v>47.9</v>
      </c>
      <c r="H592" s="38">
        <v>-129</v>
      </c>
      <c r="I592" s="38">
        <v>9</v>
      </c>
      <c r="J592" s="38">
        <v>2011</v>
      </c>
      <c r="K592" s="38" t="s">
        <v>2674</v>
      </c>
      <c r="L592" s="157">
        <v>40751.798773148148</v>
      </c>
      <c r="M592" s="157">
        <v>40751.870428240742</v>
      </c>
      <c r="N592" s="157">
        <v>40754.783391203702</v>
      </c>
      <c r="O592" s="157">
        <v>40754.830937500003</v>
      </c>
      <c r="P592" s="188" t="s">
        <v>1558</v>
      </c>
      <c r="Q592" s="239">
        <f t="shared" si="54"/>
        <v>2.9129629629605915</v>
      </c>
      <c r="R592" s="239">
        <f t="shared" si="55"/>
        <v>3.0321643518545898</v>
      </c>
      <c r="S592" s="21">
        <f t="shared" si="56"/>
        <v>17.477777777763549</v>
      </c>
      <c r="U592">
        <v>1720</v>
      </c>
      <c r="W592" s="242"/>
      <c r="Y592" s="187"/>
    </row>
    <row r="593" spans="1:25">
      <c r="A593" t="s">
        <v>925</v>
      </c>
      <c r="B593" s="2" t="s">
        <v>488</v>
      </c>
      <c r="C593" s="38" t="s">
        <v>926</v>
      </c>
      <c r="D593" t="s">
        <v>1017</v>
      </c>
      <c r="E593" s="38" t="s">
        <v>273</v>
      </c>
      <c r="F593" s="38" t="s">
        <v>2671</v>
      </c>
      <c r="G593" s="38">
        <v>47.9</v>
      </c>
      <c r="H593" s="38">
        <v>-129</v>
      </c>
      <c r="I593" s="38">
        <v>9</v>
      </c>
      <c r="J593" s="38">
        <v>2011</v>
      </c>
      <c r="K593" s="38" t="s">
        <v>2672</v>
      </c>
      <c r="L593" s="157">
        <v>40755.121527777781</v>
      </c>
      <c r="N593" s="177"/>
      <c r="O593" s="157">
        <v>40755.15347222222</v>
      </c>
      <c r="P593" s="189"/>
      <c r="Q593" s="239">
        <f t="shared" si="54"/>
        <v>0</v>
      </c>
      <c r="R593" s="239">
        <f t="shared" si="55"/>
        <v>3.1944444439432118E-2</v>
      </c>
      <c r="S593" s="21">
        <f t="shared" si="56"/>
        <v>0</v>
      </c>
      <c r="U593"/>
      <c r="W593" s="242"/>
      <c r="Y593" s="187" t="s">
        <v>6792</v>
      </c>
    </row>
    <row r="594" spans="1:25">
      <c r="A594" t="s">
        <v>925</v>
      </c>
      <c r="B594" s="2" t="s">
        <v>488</v>
      </c>
      <c r="C594" s="38" t="s">
        <v>926</v>
      </c>
      <c r="D594" t="s">
        <v>1017</v>
      </c>
      <c r="E594" s="38" t="s">
        <v>273</v>
      </c>
      <c r="F594" s="38" t="s">
        <v>2671</v>
      </c>
      <c r="G594" s="38">
        <v>47.9</v>
      </c>
      <c r="H594" s="38">
        <v>-129</v>
      </c>
      <c r="I594" s="38">
        <v>9</v>
      </c>
      <c r="J594" s="38">
        <v>2011</v>
      </c>
      <c r="K594" s="38" t="s">
        <v>2670</v>
      </c>
      <c r="L594" s="157">
        <v>40755.189583333333</v>
      </c>
      <c r="M594" s="157">
        <v>40755.223611111112</v>
      </c>
      <c r="N594" s="157">
        <v>40755.830312500002</v>
      </c>
      <c r="O594" s="157">
        <v>40755.869247685187</v>
      </c>
      <c r="P594" s="188" t="s">
        <v>1558</v>
      </c>
      <c r="Q594" s="239">
        <f t="shared" si="54"/>
        <v>0.60670138888963265</v>
      </c>
      <c r="R594" s="239">
        <f t="shared" si="55"/>
        <v>0.67966435185371665</v>
      </c>
      <c r="S594" s="21">
        <f t="shared" si="56"/>
        <v>3.6402083333377959</v>
      </c>
      <c r="U594">
        <v>1522</v>
      </c>
      <c r="V594" s="19">
        <f>SUM(Q585:Q594)</f>
        <v>6.7087847222283017</v>
      </c>
      <c r="W594" s="240">
        <f>(N594-M585)/24</f>
        <v>0.45086323302469583</v>
      </c>
      <c r="X594" s="21">
        <f>V594/W594</f>
        <v>14.87986651122832</v>
      </c>
      <c r="Y594" s="187" t="s">
        <v>2669</v>
      </c>
    </row>
    <row r="595" spans="1:25">
      <c r="A595" t="s">
        <v>929</v>
      </c>
      <c r="B595" s="2" t="s">
        <v>488</v>
      </c>
      <c r="C595" s="38" t="s">
        <v>930</v>
      </c>
      <c r="D595" s="38" t="s">
        <v>2648</v>
      </c>
      <c r="E595" s="38" t="s">
        <v>273</v>
      </c>
      <c r="F595" s="2" t="s">
        <v>898</v>
      </c>
      <c r="G595" s="38">
        <v>48</v>
      </c>
      <c r="H595" s="38">
        <v>-129</v>
      </c>
      <c r="I595" s="38">
        <v>9</v>
      </c>
      <c r="J595" s="38">
        <v>2011</v>
      </c>
      <c r="K595" s="38" t="s">
        <v>2668</v>
      </c>
      <c r="L595" s="157">
        <v>40763.125694444447</v>
      </c>
      <c r="M595" s="184"/>
      <c r="N595" s="184"/>
      <c r="O595" s="157">
        <v>40763.15625</v>
      </c>
      <c r="P595" s="185" t="s">
        <v>2666</v>
      </c>
      <c r="Q595" s="239">
        <f t="shared" si="54"/>
        <v>0</v>
      </c>
      <c r="R595" s="239">
        <f t="shared" si="55"/>
        <v>3.0555555553291924E-2</v>
      </c>
      <c r="S595" s="21">
        <f t="shared" si="56"/>
        <v>0</v>
      </c>
      <c r="U595">
        <v>121</v>
      </c>
      <c r="W595" s="242"/>
      <c r="Y595" s="187" t="s">
        <v>2667</v>
      </c>
    </row>
    <row r="596" spans="1:25">
      <c r="A596" t="s">
        <v>929</v>
      </c>
      <c r="B596" s="2" t="s">
        <v>488</v>
      </c>
      <c r="C596" s="38" t="s">
        <v>930</v>
      </c>
      <c r="D596" s="38" t="s">
        <v>2648</v>
      </c>
      <c r="E596" s="38" t="s">
        <v>273</v>
      </c>
      <c r="F596" s="2" t="s">
        <v>898</v>
      </c>
      <c r="G596" s="38">
        <v>48</v>
      </c>
      <c r="H596" s="38">
        <v>-129</v>
      </c>
      <c r="I596" s="38">
        <v>9</v>
      </c>
      <c r="J596" s="38">
        <v>2011</v>
      </c>
      <c r="K596" s="38" t="s">
        <v>2665</v>
      </c>
      <c r="L596" s="157">
        <v>40763.630555555559</v>
      </c>
      <c r="M596" s="157">
        <v>40763.710416666669</v>
      </c>
      <c r="N596" s="157">
        <v>40764.254861111112</v>
      </c>
      <c r="O596" s="157">
        <v>40764.309027777781</v>
      </c>
      <c r="P596" s="185" t="s">
        <v>2666</v>
      </c>
      <c r="Q596" s="239">
        <f t="shared" si="54"/>
        <v>0.54444444444379769</v>
      </c>
      <c r="R596" s="239">
        <f t="shared" si="55"/>
        <v>0.67847222222189885</v>
      </c>
      <c r="S596" s="21">
        <f t="shared" si="56"/>
        <v>3.2666666666627862</v>
      </c>
      <c r="U596">
        <v>2423</v>
      </c>
      <c r="W596" s="242"/>
      <c r="Y596" s="187" t="s">
        <v>2664</v>
      </c>
    </row>
    <row r="597" spans="1:25">
      <c r="A597" t="s">
        <v>929</v>
      </c>
      <c r="B597" s="2" t="s">
        <v>488</v>
      </c>
      <c r="C597" s="38" t="s">
        <v>930</v>
      </c>
      <c r="D597" s="38" t="s">
        <v>2648</v>
      </c>
      <c r="E597" s="38" t="s">
        <v>273</v>
      </c>
      <c r="F597" s="2" t="s">
        <v>898</v>
      </c>
      <c r="G597" s="38">
        <v>48</v>
      </c>
      <c r="H597" s="38">
        <v>-129</v>
      </c>
      <c r="I597" s="38">
        <v>9</v>
      </c>
      <c r="J597" s="38">
        <v>2011</v>
      </c>
      <c r="K597" s="38" t="s">
        <v>2663</v>
      </c>
      <c r="L597" s="157">
        <v>40764.865972222222</v>
      </c>
      <c r="M597" s="157">
        <v>40764.931944444441</v>
      </c>
      <c r="N597" s="157">
        <v>40768.693749999999</v>
      </c>
      <c r="O597" s="157">
        <v>40768.759027777778</v>
      </c>
      <c r="P597" s="185" t="s">
        <v>2649</v>
      </c>
      <c r="Q597" s="239">
        <f t="shared" si="54"/>
        <v>3.7618055555576575</v>
      </c>
      <c r="R597" s="239">
        <f t="shared" si="55"/>
        <v>3.8930555555562023</v>
      </c>
      <c r="S597" s="21">
        <f t="shared" si="56"/>
        <v>22.570833333345945</v>
      </c>
      <c r="U597">
        <v>2211</v>
      </c>
      <c r="W597" s="242"/>
      <c r="Y597" s="187" t="s">
        <v>2662</v>
      </c>
    </row>
    <row r="598" spans="1:25">
      <c r="A598" t="s">
        <v>929</v>
      </c>
      <c r="B598" s="2" t="s">
        <v>488</v>
      </c>
      <c r="C598" s="38" t="s">
        <v>930</v>
      </c>
      <c r="D598" s="38" t="s">
        <v>2648</v>
      </c>
      <c r="E598" s="38" t="s">
        <v>273</v>
      </c>
      <c r="F598" s="2" t="s">
        <v>898</v>
      </c>
      <c r="G598" s="38">
        <v>48</v>
      </c>
      <c r="H598" s="38">
        <v>-129</v>
      </c>
      <c r="I598" s="38">
        <v>9</v>
      </c>
      <c r="J598" s="38">
        <v>2011</v>
      </c>
      <c r="K598" s="38" t="s">
        <v>2660</v>
      </c>
      <c r="L598" s="157">
        <v>40769.289583333331</v>
      </c>
      <c r="M598" s="157">
        <v>40769.353472222225</v>
      </c>
      <c r="N598" s="157">
        <v>40771.119444444441</v>
      </c>
      <c r="O598" s="157">
        <v>40771.179166666669</v>
      </c>
      <c r="P598" s="185" t="s">
        <v>2661</v>
      </c>
      <c r="Q598" s="239">
        <f t="shared" si="54"/>
        <v>1.7659722222160781</v>
      </c>
      <c r="R598" s="239">
        <f t="shared" si="55"/>
        <v>1.8895833333372138</v>
      </c>
      <c r="S598" s="21">
        <f t="shared" si="56"/>
        <v>10.595833333296468</v>
      </c>
      <c r="U598">
        <v>2606</v>
      </c>
      <c r="W598" s="242"/>
      <c r="Y598" s="187" t="s">
        <v>2659</v>
      </c>
    </row>
    <row r="599" spans="1:25">
      <c r="A599" t="s">
        <v>929</v>
      </c>
      <c r="B599" s="2" t="s">
        <v>488</v>
      </c>
      <c r="C599" s="38" t="s">
        <v>930</v>
      </c>
      <c r="D599" s="38" t="s">
        <v>2648</v>
      </c>
      <c r="E599" s="38" t="s">
        <v>273</v>
      </c>
      <c r="F599" s="2" t="s">
        <v>898</v>
      </c>
      <c r="G599" s="38">
        <v>48</v>
      </c>
      <c r="H599" s="38">
        <v>-129</v>
      </c>
      <c r="I599" s="38">
        <v>9</v>
      </c>
      <c r="J599" s="38">
        <v>2011</v>
      </c>
      <c r="K599" s="38" t="s">
        <v>2658</v>
      </c>
      <c r="L599" s="157">
        <v>40771.709722222222</v>
      </c>
      <c r="M599" s="157">
        <v>40771.780555555553</v>
      </c>
      <c r="N599" s="157">
        <v>40772.459027777775</v>
      </c>
      <c r="O599" s="184">
        <v>40772.515277777777</v>
      </c>
      <c r="P599" s="185" t="s">
        <v>2656</v>
      </c>
      <c r="Q599" s="239">
        <f t="shared" si="54"/>
        <v>0.67847222222189885</v>
      </c>
      <c r="R599" s="239">
        <f t="shared" si="55"/>
        <v>0.80555555555474712</v>
      </c>
      <c r="S599" s="21">
        <f t="shared" si="56"/>
        <v>4.0708333333313931</v>
      </c>
      <c r="U599">
        <v>2212</v>
      </c>
      <c r="W599" s="242"/>
      <c r="Y599" s="187" t="s">
        <v>2657</v>
      </c>
    </row>
    <row r="600" spans="1:25">
      <c r="A600" t="s">
        <v>929</v>
      </c>
      <c r="B600" s="2" t="s">
        <v>488</v>
      </c>
      <c r="C600" s="38" t="s">
        <v>930</v>
      </c>
      <c r="D600" s="38" t="s">
        <v>2648</v>
      </c>
      <c r="E600" s="38" t="s">
        <v>273</v>
      </c>
      <c r="F600" s="2" t="s">
        <v>898</v>
      </c>
      <c r="G600" s="38">
        <v>48</v>
      </c>
      <c r="H600" s="38">
        <v>-129</v>
      </c>
      <c r="I600" s="38">
        <v>9</v>
      </c>
      <c r="J600" s="38">
        <v>2011</v>
      </c>
      <c r="K600" s="38" t="s">
        <v>2655</v>
      </c>
      <c r="L600" s="157">
        <v>40773.129166666666</v>
      </c>
      <c r="M600" s="157">
        <v>40773.207638888889</v>
      </c>
      <c r="N600" s="157">
        <v>40773.586805555555</v>
      </c>
      <c r="O600" s="157">
        <v>40773.638888888891</v>
      </c>
      <c r="P600" s="185" t="s">
        <v>2656</v>
      </c>
      <c r="Q600" s="239">
        <f t="shared" si="54"/>
        <v>0.37916666666569654</v>
      </c>
      <c r="R600" s="239">
        <f t="shared" si="55"/>
        <v>0.50972222222480923</v>
      </c>
      <c r="S600" s="21">
        <f t="shared" si="56"/>
        <v>2.2749999999941792</v>
      </c>
      <c r="U600">
        <v>2201</v>
      </c>
      <c r="W600" s="242"/>
      <c r="Y600" s="187" t="s">
        <v>2654</v>
      </c>
    </row>
    <row r="601" spans="1:25">
      <c r="A601" t="s">
        <v>929</v>
      </c>
      <c r="B601" s="2" t="s">
        <v>488</v>
      </c>
      <c r="C601" s="38" t="s">
        <v>930</v>
      </c>
      <c r="D601" s="38" t="s">
        <v>2648</v>
      </c>
      <c r="E601" s="38" t="s">
        <v>273</v>
      </c>
      <c r="F601" s="2" t="s">
        <v>898</v>
      </c>
      <c r="G601" s="38">
        <v>48</v>
      </c>
      <c r="H601" s="38">
        <v>-129</v>
      </c>
      <c r="I601" s="38">
        <v>9</v>
      </c>
      <c r="J601" s="38">
        <v>2011</v>
      </c>
      <c r="K601" s="38" t="s">
        <v>2653</v>
      </c>
      <c r="L601" s="184">
        <v>40774.129166666666</v>
      </c>
      <c r="M601" s="184">
        <v>40774.195138888892</v>
      </c>
      <c r="N601" s="184">
        <v>40776.126388888886</v>
      </c>
      <c r="O601" s="157">
        <v>40776.172222222223</v>
      </c>
      <c r="P601" s="185" t="s">
        <v>2649</v>
      </c>
      <c r="Q601" s="239">
        <f t="shared" si="54"/>
        <v>1.9312499999941792</v>
      </c>
      <c r="R601" s="239">
        <f t="shared" si="55"/>
        <v>2.0430555555576575</v>
      </c>
      <c r="S601" s="21">
        <f t="shared" si="56"/>
        <v>11.587499999965075</v>
      </c>
      <c r="U601">
        <v>2211</v>
      </c>
      <c r="W601" s="242"/>
      <c r="Y601" s="187" t="s">
        <v>2652</v>
      </c>
    </row>
    <row r="602" spans="1:25">
      <c r="A602" t="s">
        <v>929</v>
      </c>
      <c r="B602" s="2" t="s">
        <v>488</v>
      </c>
      <c r="C602" s="38" t="s">
        <v>930</v>
      </c>
      <c r="D602" s="38" t="s">
        <v>2648</v>
      </c>
      <c r="E602" s="38" t="s">
        <v>273</v>
      </c>
      <c r="F602" s="2" t="s">
        <v>898</v>
      </c>
      <c r="G602" s="38">
        <v>48</v>
      </c>
      <c r="H602" s="38">
        <v>-129</v>
      </c>
      <c r="I602" s="38">
        <v>9</v>
      </c>
      <c r="J602" s="38">
        <v>2011</v>
      </c>
      <c r="K602" s="38" t="s">
        <v>2651</v>
      </c>
      <c r="L602" s="184">
        <v>40777.711111111108</v>
      </c>
      <c r="M602" s="184">
        <v>40777.786805555559</v>
      </c>
      <c r="N602" s="184">
        <v>40778.888194444444</v>
      </c>
      <c r="O602" s="157">
        <v>40778.989583333336</v>
      </c>
      <c r="P602" s="186" t="s">
        <v>2649</v>
      </c>
      <c r="Q602" s="239">
        <f t="shared" si="54"/>
        <v>1.101388888884685</v>
      </c>
      <c r="R602" s="239">
        <f t="shared" si="55"/>
        <v>1.2784722222277196</v>
      </c>
      <c r="S602" s="21">
        <f t="shared" si="56"/>
        <v>6.60833333330811</v>
      </c>
      <c r="U602">
        <v>2359</v>
      </c>
      <c r="W602" s="242"/>
      <c r="Y602" s="187" t="s">
        <v>2650</v>
      </c>
    </row>
    <row r="603" spans="1:25">
      <c r="A603" t="s">
        <v>929</v>
      </c>
      <c r="B603" s="2" t="s">
        <v>488</v>
      </c>
      <c r="C603" s="38" t="s">
        <v>930</v>
      </c>
      <c r="D603" s="38" t="s">
        <v>2648</v>
      </c>
      <c r="E603" s="38" t="s">
        <v>273</v>
      </c>
      <c r="F603" s="2" t="s">
        <v>898</v>
      </c>
      <c r="G603" s="38">
        <v>48</v>
      </c>
      <c r="H603" s="38">
        <v>-129</v>
      </c>
      <c r="I603" s="38">
        <v>9</v>
      </c>
      <c r="J603" s="38">
        <v>2011</v>
      </c>
      <c r="K603" s="38" t="s">
        <v>2647</v>
      </c>
      <c r="L603" s="157">
        <v>40779.008333333331</v>
      </c>
      <c r="M603" s="157">
        <v>40779.055555555555</v>
      </c>
      <c r="N603" s="157">
        <v>40779.065972222219</v>
      </c>
      <c r="O603" s="184">
        <v>40779.116666666669</v>
      </c>
      <c r="P603" s="186" t="s">
        <v>2649</v>
      </c>
      <c r="Q603" s="239">
        <f t="shared" si="54"/>
        <v>1.0416666664241347E-2</v>
      </c>
      <c r="R603" s="239">
        <f t="shared" si="55"/>
        <v>0.10833333333721384</v>
      </c>
      <c r="S603" s="21">
        <f t="shared" si="56"/>
        <v>6.2499999985448085E-2</v>
      </c>
      <c r="U603">
        <v>2193</v>
      </c>
      <c r="V603" s="19">
        <f>SUM(Q595:Q603)</f>
        <v>10.172916666648234</v>
      </c>
      <c r="W603" s="240">
        <f>(N603-L595)/24</f>
        <v>0.66417824074051168</v>
      </c>
      <c r="X603" s="21">
        <f>V603/W603</f>
        <v>15.31654613572729</v>
      </c>
    </row>
    <row r="604" spans="1:25">
      <c r="A604" t="s">
        <v>934</v>
      </c>
      <c r="B604" s="2" t="s">
        <v>488</v>
      </c>
      <c r="C604" s="38" t="s">
        <v>935</v>
      </c>
      <c r="D604" s="38" t="s">
        <v>936</v>
      </c>
      <c r="E604" s="38" t="s">
        <v>273</v>
      </c>
      <c r="F604" s="2" t="s">
        <v>898</v>
      </c>
      <c r="G604" s="207">
        <v>44.55</v>
      </c>
      <c r="H604" s="207">
        <v>-125.15</v>
      </c>
      <c r="I604" s="38">
        <v>9</v>
      </c>
      <c r="J604" s="38">
        <v>2011</v>
      </c>
      <c r="K604" s="38" t="s">
        <v>2644</v>
      </c>
      <c r="L604" s="208">
        <v>40787.151388888888</v>
      </c>
      <c r="M604" s="208">
        <v>40787.179039351853</v>
      </c>
      <c r="N604" s="208">
        <v>40792.891122685185</v>
      </c>
      <c r="O604" s="181">
        <v>40792.94809027778</v>
      </c>
      <c r="P604" s="38" t="s">
        <v>6854</v>
      </c>
      <c r="Q604" s="239">
        <f t="shared" si="54"/>
        <v>5.7120833333319752</v>
      </c>
      <c r="R604" s="239">
        <f t="shared" si="55"/>
        <v>5.796701388891961</v>
      </c>
      <c r="S604" s="21">
        <f t="shared" si="56"/>
        <v>34.272499999991851</v>
      </c>
      <c r="U604" s="211">
        <v>813</v>
      </c>
      <c r="V604" s="19">
        <f>SUM(Q604:Q604)</f>
        <v>5.7120833333319752</v>
      </c>
      <c r="W604" s="240">
        <f>(N604-M604)/24</f>
        <v>0.23800347222216564</v>
      </c>
      <c r="X604" s="21">
        <f>V604/W604</f>
        <v>24</v>
      </c>
      <c r="Y604" t="s">
        <v>2646</v>
      </c>
    </row>
    <row r="605" spans="1:25">
      <c r="A605" t="s">
        <v>937</v>
      </c>
      <c r="B605" s="2" t="s">
        <v>488</v>
      </c>
      <c r="C605" s="38" t="s">
        <v>938</v>
      </c>
      <c r="D605" s="38" t="s">
        <v>939</v>
      </c>
      <c r="E605" s="38" t="s">
        <v>273</v>
      </c>
      <c r="F605" s="38" t="s">
        <v>1022</v>
      </c>
      <c r="G605" s="178">
        <v>34.814509289999997</v>
      </c>
      <c r="H605" s="178">
        <v>-120.72617249</v>
      </c>
      <c r="I605" s="179">
        <v>10</v>
      </c>
      <c r="J605" s="38">
        <v>2011</v>
      </c>
      <c r="K605" s="38" t="s">
        <v>2641</v>
      </c>
      <c r="L605" s="157">
        <v>40801.113194444442</v>
      </c>
      <c r="M605" s="184">
        <v>40801.125</v>
      </c>
      <c r="N605" s="184">
        <v>40801.245833333334</v>
      </c>
      <c r="O605" s="157">
        <v>40801.258333333331</v>
      </c>
      <c r="P605" s="188" t="s">
        <v>2642</v>
      </c>
      <c r="Q605" s="239">
        <f t="shared" si="54"/>
        <v>0.12083333333430346</v>
      </c>
      <c r="R605" s="239">
        <f t="shared" si="55"/>
        <v>0.14513888888905058</v>
      </c>
      <c r="S605" s="21">
        <f t="shared" si="56"/>
        <v>0.72500000000582077</v>
      </c>
      <c r="U605">
        <v>68</v>
      </c>
      <c r="W605" s="242"/>
      <c r="Y605" s="187" t="s">
        <v>2643</v>
      </c>
    </row>
    <row r="606" spans="1:25">
      <c r="A606" t="s">
        <v>937</v>
      </c>
      <c r="B606" s="2" t="s">
        <v>488</v>
      </c>
      <c r="C606" s="38" t="s">
        <v>938</v>
      </c>
      <c r="D606" s="38" t="s">
        <v>939</v>
      </c>
      <c r="E606" s="38" t="s">
        <v>273</v>
      </c>
      <c r="F606" s="38" t="s">
        <v>1022</v>
      </c>
      <c r="G606" s="178">
        <v>34.437244620000001</v>
      </c>
      <c r="H606" s="178">
        <v>-120.50471175</v>
      </c>
      <c r="I606" s="179">
        <v>10</v>
      </c>
      <c r="J606" s="38">
        <v>2011</v>
      </c>
      <c r="K606" s="38" t="s">
        <v>2639</v>
      </c>
      <c r="L606" s="157">
        <v>40801.995833333334</v>
      </c>
      <c r="M606" s="157">
        <v>40802.004166666666</v>
      </c>
      <c r="N606" s="157">
        <v>40802.62222222222</v>
      </c>
      <c r="O606" s="157">
        <v>40802.634722222225</v>
      </c>
      <c r="P606" s="188" t="s">
        <v>2640</v>
      </c>
      <c r="Q606" s="239">
        <f t="shared" si="54"/>
        <v>0.61805555555474712</v>
      </c>
      <c r="R606" s="239">
        <f t="shared" si="55"/>
        <v>0.63888888889050577</v>
      </c>
      <c r="S606" s="21">
        <f t="shared" si="56"/>
        <v>3.7083333333284827</v>
      </c>
      <c r="U606">
        <v>78</v>
      </c>
      <c r="W606" s="242"/>
      <c r="Y606" s="187" t="s">
        <v>2638</v>
      </c>
    </row>
    <row r="607" spans="1:25">
      <c r="A607" t="s">
        <v>937</v>
      </c>
      <c r="B607" s="2" t="s">
        <v>488</v>
      </c>
      <c r="C607" s="38" t="s">
        <v>938</v>
      </c>
      <c r="D607" s="38" t="s">
        <v>939</v>
      </c>
      <c r="E607" s="38" t="s">
        <v>273</v>
      </c>
      <c r="F607" s="38" t="s">
        <v>1022</v>
      </c>
      <c r="G607" s="178">
        <v>34.364093609999998</v>
      </c>
      <c r="H607" s="178">
        <v>-119.82715904</v>
      </c>
      <c r="I607" s="179">
        <v>11</v>
      </c>
      <c r="J607" s="38">
        <v>2011</v>
      </c>
      <c r="K607" s="38" t="s">
        <v>2637</v>
      </c>
      <c r="L607" s="157">
        <v>40803.71875</v>
      </c>
      <c r="M607" s="157">
        <v>40803.728472222225</v>
      </c>
      <c r="N607" s="157">
        <v>40804.120833333334</v>
      </c>
      <c r="O607" s="157">
        <v>40804.129861111112</v>
      </c>
      <c r="P607" s="188" t="s">
        <v>2317</v>
      </c>
      <c r="Q607" s="239">
        <f t="shared" si="54"/>
        <v>0.39236111110949423</v>
      </c>
      <c r="R607" s="239">
        <f t="shared" si="55"/>
        <v>0.41111111111240461</v>
      </c>
      <c r="S607" s="21">
        <f t="shared" si="56"/>
        <v>2.3541666666569654</v>
      </c>
      <c r="U607">
        <v>83</v>
      </c>
      <c r="W607" s="242"/>
      <c r="Y607" s="187" t="s">
        <v>2638</v>
      </c>
    </row>
    <row r="608" spans="1:25">
      <c r="A608" t="s">
        <v>937</v>
      </c>
      <c r="B608" s="2" t="s">
        <v>488</v>
      </c>
      <c r="C608" s="38" t="s">
        <v>938</v>
      </c>
      <c r="D608" s="38" t="s">
        <v>939</v>
      </c>
      <c r="E608" s="38" t="s">
        <v>273</v>
      </c>
      <c r="F608" s="38" t="s">
        <v>1022</v>
      </c>
      <c r="G608" s="178">
        <v>34.217804549999997</v>
      </c>
      <c r="H608" s="178">
        <v>-120.37352258999999</v>
      </c>
      <c r="I608" s="179">
        <v>10</v>
      </c>
      <c r="J608" s="38">
        <v>2011</v>
      </c>
      <c r="K608" s="38" t="s">
        <v>2634</v>
      </c>
      <c r="L608" s="157">
        <v>40804.679166666669</v>
      </c>
      <c r="M608" s="157">
        <v>40804.696527777778</v>
      </c>
      <c r="N608" s="157">
        <v>40805.617361111108</v>
      </c>
      <c r="O608" s="157">
        <v>40805.63958333333</v>
      </c>
      <c r="P608" s="188" t="s">
        <v>2635</v>
      </c>
      <c r="Q608" s="239">
        <f t="shared" si="54"/>
        <v>0.92083333332993789</v>
      </c>
      <c r="R608" s="239">
        <f t="shared" si="55"/>
        <v>0.96041666666133096</v>
      </c>
      <c r="S608" s="21">
        <f t="shared" si="56"/>
        <v>5.5249999999796273</v>
      </c>
      <c r="U608">
        <v>469</v>
      </c>
      <c r="W608" s="242"/>
      <c r="Y608" s="187" t="s">
        <v>2636</v>
      </c>
    </row>
    <row r="609" spans="1:25">
      <c r="A609" t="s">
        <v>937</v>
      </c>
      <c r="B609" s="2" t="s">
        <v>488</v>
      </c>
      <c r="C609" s="38" t="s">
        <v>938</v>
      </c>
      <c r="D609" s="38" t="s">
        <v>939</v>
      </c>
      <c r="E609" s="38" t="s">
        <v>273</v>
      </c>
      <c r="F609" s="38" t="s">
        <v>1022</v>
      </c>
      <c r="G609" s="178">
        <v>34.252751289999999</v>
      </c>
      <c r="H609" s="178">
        <v>-119.74409076000001</v>
      </c>
      <c r="I609" s="179">
        <v>11</v>
      </c>
      <c r="J609" s="38">
        <v>2011</v>
      </c>
      <c r="K609" s="38" t="s">
        <v>2631</v>
      </c>
      <c r="L609" s="157">
        <v>40806.292361111111</v>
      </c>
      <c r="M609" s="157">
        <v>40806.308333333334</v>
      </c>
      <c r="N609" s="157">
        <v>40806.802083333336</v>
      </c>
      <c r="O609" s="184">
        <v>40806.817361111112</v>
      </c>
      <c r="P609" s="188" t="s">
        <v>2632</v>
      </c>
      <c r="Q609" s="239">
        <f t="shared" si="54"/>
        <v>0.49375000000145519</v>
      </c>
      <c r="R609" s="239">
        <f t="shared" si="55"/>
        <v>0.52500000000145519</v>
      </c>
      <c r="S609" s="21">
        <f t="shared" si="56"/>
        <v>2.9625000000087311</v>
      </c>
      <c r="U609">
        <v>208</v>
      </c>
      <c r="W609" s="242"/>
      <c r="Y609" s="187" t="s">
        <v>2633</v>
      </c>
    </row>
    <row r="610" spans="1:25">
      <c r="A610" t="s">
        <v>937</v>
      </c>
      <c r="B610" s="2" t="s">
        <v>488</v>
      </c>
      <c r="C610" s="38" t="s">
        <v>938</v>
      </c>
      <c r="D610" s="38" t="s">
        <v>939</v>
      </c>
      <c r="E610" s="38" t="s">
        <v>273</v>
      </c>
      <c r="F610" s="38" t="s">
        <v>1022</v>
      </c>
      <c r="G610" s="178">
        <v>33.799290659999997</v>
      </c>
      <c r="H610" s="178">
        <v>-118.64647502</v>
      </c>
      <c r="I610" s="179">
        <v>11</v>
      </c>
      <c r="J610" s="38">
        <v>2011</v>
      </c>
      <c r="K610" s="38" t="s">
        <v>2629</v>
      </c>
      <c r="L610" s="157">
        <v>40809.088194444441</v>
      </c>
      <c r="M610" s="157">
        <v>40809.116666666669</v>
      </c>
      <c r="N610" s="157">
        <v>40809.752083333333</v>
      </c>
      <c r="O610" s="157">
        <v>40809.800000000003</v>
      </c>
      <c r="P610" s="188" t="s">
        <v>2302</v>
      </c>
      <c r="Q610" s="239">
        <f t="shared" si="54"/>
        <v>0.63541666666424135</v>
      </c>
      <c r="R610" s="239">
        <f t="shared" si="55"/>
        <v>0.71180555556202307</v>
      </c>
      <c r="S610" s="21">
        <f t="shared" si="56"/>
        <v>3.8124999999854481</v>
      </c>
      <c r="U610">
        <v>816</v>
      </c>
      <c r="W610" s="242"/>
      <c r="Y610" s="187" t="s">
        <v>2630</v>
      </c>
    </row>
    <row r="611" spans="1:25">
      <c r="A611" t="s">
        <v>937</v>
      </c>
      <c r="B611" s="2" t="s">
        <v>488</v>
      </c>
      <c r="C611" s="38" t="s">
        <v>938</v>
      </c>
      <c r="D611" s="38" t="s">
        <v>939</v>
      </c>
      <c r="E611" s="38" t="s">
        <v>273</v>
      </c>
      <c r="F611" s="38" t="s">
        <v>1022</v>
      </c>
      <c r="G611" s="178">
        <v>33.639921450000003</v>
      </c>
      <c r="H611" s="178">
        <v>-118.79368451000001</v>
      </c>
      <c r="I611" s="179">
        <v>11</v>
      </c>
      <c r="J611" s="38">
        <v>2011</v>
      </c>
      <c r="K611" s="38" t="s">
        <v>2628</v>
      </c>
      <c r="L611" s="184">
        <v>40810.813888888886</v>
      </c>
      <c r="M611" s="184">
        <v>40810.840277777781</v>
      </c>
      <c r="N611" s="184">
        <v>40811.325694444444</v>
      </c>
      <c r="O611" s="157">
        <v>40811.357638888891</v>
      </c>
      <c r="P611" s="188" t="s">
        <v>2627</v>
      </c>
      <c r="Q611" s="239">
        <f t="shared" si="54"/>
        <v>0.48541666666278616</v>
      </c>
      <c r="R611" s="239">
        <f t="shared" si="55"/>
        <v>0.54375000000436557</v>
      </c>
      <c r="S611" s="21">
        <f t="shared" si="56"/>
        <v>2.9124999999767169</v>
      </c>
      <c r="U611">
        <v>899</v>
      </c>
      <c r="W611" s="242"/>
      <c r="Y611" s="187"/>
    </row>
    <row r="612" spans="1:25">
      <c r="A612" t="s">
        <v>937</v>
      </c>
      <c r="B612" s="2" t="s">
        <v>488</v>
      </c>
      <c r="C612" s="38" t="s">
        <v>938</v>
      </c>
      <c r="D612" s="38" t="s">
        <v>939</v>
      </c>
      <c r="E612" s="38" t="s">
        <v>273</v>
      </c>
      <c r="F612" s="38" t="s">
        <v>1022</v>
      </c>
      <c r="G612" s="178">
        <v>33.640036100000003</v>
      </c>
      <c r="H612" s="178">
        <v>-118.80097558</v>
      </c>
      <c r="I612" s="179">
        <v>11</v>
      </c>
      <c r="J612" s="38">
        <v>2011</v>
      </c>
      <c r="K612" s="38" t="s">
        <v>2626</v>
      </c>
      <c r="L612" s="184">
        <v>40812.297222222223</v>
      </c>
      <c r="M612" s="184">
        <v>40812.334027777775</v>
      </c>
      <c r="N612" s="184">
        <v>40812.593055555553</v>
      </c>
      <c r="O612" s="157">
        <v>40812.652083333334</v>
      </c>
      <c r="P612" s="189" t="s">
        <v>2627</v>
      </c>
      <c r="Q612" s="239">
        <f t="shared" si="54"/>
        <v>0.25902777777810115</v>
      </c>
      <c r="R612" s="239">
        <f t="shared" si="55"/>
        <v>0.35486111111094942</v>
      </c>
      <c r="S612" s="21">
        <f t="shared" si="56"/>
        <v>1.5541666666686069</v>
      </c>
      <c r="U612">
        <v>900</v>
      </c>
      <c r="W612" s="242"/>
      <c r="Y612" s="187"/>
    </row>
    <row r="613" spans="1:25">
      <c r="A613" t="s">
        <v>937</v>
      </c>
      <c r="B613" s="2" t="s">
        <v>488</v>
      </c>
      <c r="C613" s="38" t="s">
        <v>938</v>
      </c>
      <c r="D613" s="38" t="s">
        <v>939</v>
      </c>
      <c r="E613" s="38" t="s">
        <v>273</v>
      </c>
      <c r="F613" s="38" t="s">
        <v>1022</v>
      </c>
      <c r="G613" s="178">
        <v>34.230877620000001</v>
      </c>
      <c r="H613" s="178">
        <v>-120.37924499</v>
      </c>
      <c r="I613" s="179">
        <v>10</v>
      </c>
      <c r="J613" s="38">
        <v>2011</v>
      </c>
      <c r="K613" s="38" t="s">
        <v>2625</v>
      </c>
      <c r="L613" s="157">
        <v>40813.822222222225</v>
      </c>
      <c r="M613" s="157">
        <v>40813.84375</v>
      </c>
      <c r="N613" s="157">
        <v>40814.113194444442</v>
      </c>
      <c r="O613" s="184">
        <v>40814.140277777777</v>
      </c>
      <c r="P613" s="189" t="s">
        <v>2311</v>
      </c>
      <c r="Q613" s="239">
        <f t="shared" si="54"/>
        <v>0.2694444444423425</v>
      </c>
      <c r="R613" s="239">
        <f t="shared" si="55"/>
        <v>0.31805555555183673</v>
      </c>
      <c r="S613" s="21">
        <f t="shared" si="56"/>
        <v>1.616666666654055</v>
      </c>
      <c r="U613">
        <v>451</v>
      </c>
      <c r="W613" s="242"/>
      <c r="Y613" s="187"/>
    </row>
    <row r="614" spans="1:25">
      <c r="A614" t="s">
        <v>937</v>
      </c>
      <c r="B614" s="2" t="s">
        <v>488</v>
      </c>
      <c r="C614" s="38" t="s">
        <v>938</v>
      </c>
      <c r="D614" s="38" t="s">
        <v>939</v>
      </c>
      <c r="E614" s="38" t="s">
        <v>273</v>
      </c>
      <c r="F614" s="38" t="s">
        <v>1022</v>
      </c>
      <c r="G614" s="178">
        <v>33.56392906</v>
      </c>
      <c r="H614" s="178">
        <v>-118.44970591000001</v>
      </c>
      <c r="I614" s="179">
        <v>11</v>
      </c>
      <c r="J614" s="38">
        <v>2011</v>
      </c>
      <c r="K614" s="38" t="s">
        <v>2623</v>
      </c>
      <c r="L614" s="184">
        <v>40814.712500000001</v>
      </c>
      <c r="M614" s="157">
        <v>40814.740972222222</v>
      </c>
      <c r="N614" s="157">
        <v>40815.143750000003</v>
      </c>
      <c r="O614" s="184">
        <v>40815.17291666667</v>
      </c>
      <c r="Q614" s="239">
        <f t="shared" si="54"/>
        <v>0.40277777778101154</v>
      </c>
      <c r="R614" s="239">
        <f t="shared" si="55"/>
        <v>0.46041666666860692</v>
      </c>
      <c r="S614" s="21">
        <f t="shared" si="56"/>
        <v>2.4166666666860692</v>
      </c>
      <c r="U614">
        <v>890</v>
      </c>
      <c r="V614" s="19">
        <f>SUM(Q605:Q614)</f>
        <v>4.5979166666584206</v>
      </c>
      <c r="W614" s="240">
        <f>(N614-M605)/24</f>
        <v>0.58411458333345456</v>
      </c>
      <c r="X614" s="21">
        <f>V614/W614</f>
        <v>7.8716005349820195</v>
      </c>
      <c r="Y614" s="187" t="s">
        <v>2624</v>
      </c>
    </row>
    <row r="615" spans="1:25">
      <c r="A615" t="s">
        <v>944</v>
      </c>
      <c r="B615" s="2" t="s">
        <v>488</v>
      </c>
      <c r="C615" s="38" t="s">
        <v>945</v>
      </c>
      <c r="D615" s="38" t="s">
        <v>946</v>
      </c>
      <c r="E615" s="38" t="s">
        <v>206</v>
      </c>
      <c r="F615" s="38" t="s">
        <v>6855</v>
      </c>
      <c r="G615" s="50">
        <v>9.83</v>
      </c>
      <c r="H615" s="50">
        <v>-104</v>
      </c>
      <c r="I615" s="38">
        <v>13</v>
      </c>
      <c r="J615" s="38">
        <v>2011</v>
      </c>
      <c r="K615" s="38" t="s">
        <v>2621</v>
      </c>
      <c r="L615" s="157">
        <v>40829.049305555556</v>
      </c>
      <c r="M615" s="184">
        <v>40829.160416666666</v>
      </c>
      <c r="N615" s="184">
        <v>40830.017361111109</v>
      </c>
      <c r="O615" s="157">
        <v>40830.604861111111</v>
      </c>
      <c r="P615" s="179" t="s">
        <v>2622</v>
      </c>
      <c r="Q615" s="239">
        <f t="shared" si="54"/>
        <v>0.85694444444379769</v>
      </c>
      <c r="R615" s="239">
        <f t="shared" si="55"/>
        <v>1.5555555555547471</v>
      </c>
      <c r="S615" s="21">
        <f t="shared" si="56"/>
        <v>5.1416666666627862</v>
      </c>
      <c r="U615">
        <v>2900</v>
      </c>
      <c r="W615" s="242"/>
      <c r="Y615" s="187" t="s">
        <v>2622</v>
      </c>
    </row>
    <row r="616" spans="1:25">
      <c r="A616" t="s">
        <v>944</v>
      </c>
      <c r="B616" s="2" t="s">
        <v>488</v>
      </c>
      <c r="C616" s="38" t="s">
        <v>945</v>
      </c>
      <c r="D616" s="38" t="s">
        <v>946</v>
      </c>
      <c r="E616" s="38" t="s">
        <v>206</v>
      </c>
      <c r="F616" s="38" t="s">
        <v>6855</v>
      </c>
      <c r="G616" s="50">
        <v>9.83</v>
      </c>
      <c r="H616" s="50">
        <v>-104</v>
      </c>
      <c r="I616" s="38">
        <v>13</v>
      </c>
      <c r="J616" s="38">
        <v>2011</v>
      </c>
      <c r="K616" s="38" t="s">
        <v>2619</v>
      </c>
      <c r="L616" s="157">
        <v>40831.616666666669</v>
      </c>
      <c r="M616" s="157">
        <v>40831.688194444447</v>
      </c>
      <c r="N616" s="157">
        <v>40833.338194444441</v>
      </c>
      <c r="O616" s="157">
        <v>40833.626388888886</v>
      </c>
      <c r="P616" s="179" t="s">
        <v>2620</v>
      </c>
      <c r="Q616" s="239">
        <f t="shared" si="54"/>
        <v>1.6499999999941792</v>
      </c>
      <c r="R616" s="239">
        <f t="shared" si="55"/>
        <v>2.0097222222175333</v>
      </c>
      <c r="S616" s="21">
        <f t="shared" si="56"/>
        <v>9.8999999999650754</v>
      </c>
      <c r="U616">
        <v>2800</v>
      </c>
      <c r="W616" s="242"/>
      <c r="Y616" s="187" t="s">
        <v>2620</v>
      </c>
    </row>
    <row r="617" spans="1:25">
      <c r="A617" t="s">
        <v>944</v>
      </c>
      <c r="B617" s="2" t="s">
        <v>488</v>
      </c>
      <c r="C617" s="38" t="s">
        <v>945</v>
      </c>
      <c r="D617" s="38" t="s">
        <v>946</v>
      </c>
      <c r="E617" s="38" t="s">
        <v>206</v>
      </c>
      <c r="F617" s="38" t="s">
        <v>6855</v>
      </c>
      <c r="G617" s="50">
        <v>9.83</v>
      </c>
      <c r="H617" s="50">
        <v>-104</v>
      </c>
      <c r="I617" s="38">
        <v>13</v>
      </c>
      <c r="J617" s="38">
        <v>2011</v>
      </c>
      <c r="K617" s="38" t="s">
        <v>2614</v>
      </c>
      <c r="L617" s="157">
        <v>40834.59097222222</v>
      </c>
      <c r="M617" s="157">
        <v>40834.664583333331</v>
      </c>
      <c r="N617" s="157">
        <v>40838.763888888891</v>
      </c>
      <c r="O617" s="157">
        <v>40838.831944444442</v>
      </c>
      <c r="P617" s="179" t="s">
        <v>2618</v>
      </c>
      <c r="Q617" s="239">
        <f t="shared" si="54"/>
        <v>4.0993055555591127</v>
      </c>
      <c r="R617" s="239">
        <f t="shared" si="55"/>
        <v>4.2409722222218988</v>
      </c>
      <c r="S617" s="21">
        <f t="shared" si="56"/>
        <v>24.595833333354676</v>
      </c>
      <c r="U617">
        <v>2611</v>
      </c>
      <c r="V617" s="19">
        <f>SUM(Q615:Q617)</f>
        <v>6.6062499999970896</v>
      </c>
      <c r="W617" s="240">
        <f>(N617-M615)/24</f>
        <v>0.4001446759260337</v>
      </c>
      <c r="X617" s="21">
        <f>V617/W617</f>
        <v>16.509653626425479</v>
      </c>
      <c r="Y617" s="187" t="s">
        <v>2618</v>
      </c>
    </row>
    <row r="618" spans="1:25">
      <c r="A618" t="s">
        <v>948</v>
      </c>
      <c r="B618" s="2" t="s">
        <v>488</v>
      </c>
      <c r="C618" s="38" t="s">
        <v>949</v>
      </c>
      <c r="D618" s="38" t="s">
        <v>950</v>
      </c>
      <c r="E618" s="195" t="s">
        <v>366</v>
      </c>
      <c r="F618" s="38" t="s">
        <v>951</v>
      </c>
      <c r="G618" s="178">
        <v>35.228991260000001</v>
      </c>
      <c r="H618" s="178">
        <v>21.482379559999998</v>
      </c>
      <c r="I618" s="179">
        <v>34</v>
      </c>
      <c r="J618" s="38">
        <v>2011</v>
      </c>
      <c r="K618" s="38" t="s">
        <v>2612</v>
      </c>
      <c r="L618" s="157">
        <v>40873.883333333331</v>
      </c>
      <c r="M618" s="184">
        <v>40873.989583333336</v>
      </c>
      <c r="N618" s="184">
        <v>40874.454861111109</v>
      </c>
      <c r="O618" s="157">
        <v>40874.540277777778</v>
      </c>
      <c r="P618" s="188" t="s">
        <v>2611</v>
      </c>
      <c r="Q618" s="239">
        <f t="shared" si="54"/>
        <v>0.46527777777373558</v>
      </c>
      <c r="R618" s="239">
        <f t="shared" si="55"/>
        <v>0.65694444444670808</v>
      </c>
      <c r="S618" s="21">
        <f t="shared" si="56"/>
        <v>2.7916666666424135</v>
      </c>
      <c r="U618">
        <v>3469</v>
      </c>
      <c r="W618" s="242"/>
      <c r="Y618" s="187" t="s">
        <v>2613</v>
      </c>
    </row>
    <row r="619" spans="1:25">
      <c r="A619" t="s">
        <v>948</v>
      </c>
      <c r="B619" s="2" t="s">
        <v>488</v>
      </c>
      <c r="C619" s="38" t="s">
        <v>949</v>
      </c>
      <c r="D619" s="38" t="s">
        <v>950</v>
      </c>
      <c r="E619" s="195" t="s">
        <v>366</v>
      </c>
      <c r="F619" s="38" t="s">
        <v>951</v>
      </c>
      <c r="G619" s="178">
        <v>35.229755560000001</v>
      </c>
      <c r="H619" s="178">
        <v>21.482425150000001</v>
      </c>
      <c r="I619" s="179">
        <v>34</v>
      </c>
      <c r="J619" s="38">
        <v>2011</v>
      </c>
      <c r="K619" s="38" t="s">
        <v>2610</v>
      </c>
      <c r="L619" s="157">
        <v>40877.276388888888</v>
      </c>
      <c r="M619" s="157">
        <v>40877.368055555555</v>
      </c>
      <c r="N619" s="157">
        <v>40877.582638888889</v>
      </c>
      <c r="O619" s="157">
        <v>40877.673611111109</v>
      </c>
      <c r="P619" s="188" t="s">
        <v>2611</v>
      </c>
      <c r="Q619" s="239">
        <f t="shared" si="54"/>
        <v>0.21458333333430346</v>
      </c>
      <c r="R619" s="239">
        <f t="shared" si="55"/>
        <v>0.39722222222189885</v>
      </c>
      <c r="S619" s="21">
        <f t="shared" si="56"/>
        <v>1.2875000000058208</v>
      </c>
      <c r="U619">
        <v>3470</v>
      </c>
      <c r="W619" s="242"/>
      <c r="X619"/>
      <c r="Y619" s="187" t="s">
        <v>2606</v>
      </c>
    </row>
    <row r="620" spans="1:25">
      <c r="A620" t="s">
        <v>948</v>
      </c>
      <c r="B620" s="2" t="s">
        <v>488</v>
      </c>
      <c r="C620" s="38" t="s">
        <v>949</v>
      </c>
      <c r="D620" s="38" t="s">
        <v>950</v>
      </c>
      <c r="E620" s="195" t="s">
        <v>366</v>
      </c>
      <c r="F620" s="38" t="s">
        <v>951</v>
      </c>
      <c r="G620" s="178">
        <v>35.28763867</v>
      </c>
      <c r="H620" s="178">
        <v>21.702904530000001</v>
      </c>
      <c r="I620" s="179">
        <v>34</v>
      </c>
      <c r="J620" s="38">
        <v>2011</v>
      </c>
      <c r="K620" s="38" t="s">
        <v>2609</v>
      </c>
      <c r="L620" s="157">
        <v>40879.092361111114</v>
      </c>
      <c r="M620" s="157">
        <v>40879.17291666667</v>
      </c>
      <c r="N620" s="157">
        <v>40879.472916666666</v>
      </c>
      <c r="O620" s="157">
        <v>40879.560416666667</v>
      </c>
      <c r="P620" s="188" t="s">
        <v>2608</v>
      </c>
      <c r="Q620" s="239">
        <f t="shared" si="54"/>
        <v>0.29999999999563443</v>
      </c>
      <c r="R620" s="239">
        <f t="shared" si="55"/>
        <v>0.46805555555329192</v>
      </c>
      <c r="S620" s="21">
        <f t="shared" si="56"/>
        <v>1.7999999999738066</v>
      </c>
      <c r="U620">
        <v>3583</v>
      </c>
      <c r="W620" s="242"/>
      <c r="Y620" s="187" t="s">
        <v>2606</v>
      </c>
    </row>
    <row r="621" spans="1:25">
      <c r="A621" t="s">
        <v>948</v>
      </c>
      <c r="B621" s="2" t="s">
        <v>488</v>
      </c>
      <c r="C621" s="38" t="s">
        <v>949</v>
      </c>
      <c r="D621" s="38" t="s">
        <v>950</v>
      </c>
      <c r="E621" s="195" t="s">
        <v>366</v>
      </c>
      <c r="F621" s="38" t="s">
        <v>951</v>
      </c>
      <c r="G621" s="178">
        <v>35.285895619999998</v>
      </c>
      <c r="H621" s="178">
        <v>21.705367339999999</v>
      </c>
      <c r="I621" s="179">
        <v>34</v>
      </c>
      <c r="J621" s="38">
        <v>2011</v>
      </c>
      <c r="K621" s="38" t="s">
        <v>2607</v>
      </c>
      <c r="L621" s="157">
        <v>40880.94027777778</v>
      </c>
      <c r="M621" s="157">
        <v>40881.025000000001</v>
      </c>
      <c r="N621" s="157">
        <v>40881.220833333333</v>
      </c>
      <c r="O621" s="157">
        <v>40881.302083333336</v>
      </c>
      <c r="P621" s="188" t="s">
        <v>2608</v>
      </c>
      <c r="Q621" s="239">
        <f t="shared" si="54"/>
        <v>0.19583333333139308</v>
      </c>
      <c r="R621" s="239">
        <f t="shared" si="55"/>
        <v>0.36180555555620231</v>
      </c>
      <c r="S621" s="21">
        <f t="shared" si="56"/>
        <v>1.1749999999883585</v>
      </c>
      <c r="U621">
        <v>3582</v>
      </c>
      <c r="W621" s="242"/>
      <c r="Y621" s="187" t="s">
        <v>2606</v>
      </c>
    </row>
    <row r="622" spans="1:25">
      <c r="A622" t="s">
        <v>948</v>
      </c>
      <c r="B622" s="2" t="s">
        <v>488</v>
      </c>
      <c r="C622" s="38" t="s">
        <v>949</v>
      </c>
      <c r="D622" s="38" t="s">
        <v>950</v>
      </c>
      <c r="E622" s="195" t="s">
        <v>366</v>
      </c>
      <c r="F622" s="38" t="s">
        <v>951</v>
      </c>
      <c r="G622" s="178">
        <v>35.315120690000001</v>
      </c>
      <c r="H622" s="178">
        <v>21.405880839999998</v>
      </c>
      <c r="I622" s="179">
        <v>34</v>
      </c>
      <c r="J622" s="38">
        <v>2011</v>
      </c>
      <c r="K622" s="38" t="s">
        <v>2604</v>
      </c>
      <c r="L622" s="157">
        <v>40883.085416666669</v>
      </c>
      <c r="M622" s="157">
        <v>40883.175000000003</v>
      </c>
      <c r="N622" s="157">
        <v>40883.520138888889</v>
      </c>
      <c r="O622" s="184">
        <v>40883.600694444445</v>
      </c>
      <c r="P622" s="188" t="s">
        <v>2605</v>
      </c>
      <c r="Q622" s="239">
        <f t="shared" si="54"/>
        <v>0.34513888888614019</v>
      </c>
      <c r="R622" s="239">
        <f t="shared" si="55"/>
        <v>0.51527777777664596</v>
      </c>
      <c r="S622" s="21">
        <f t="shared" si="56"/>
        <v>2.0708333333168412</v>
      </c>
      <c r="U622">
        <v>3430</v>
      </c>
      <c r="V622" s="19">
        <f>SUM(Q618:Q622)</f>
        <v>1.5208333333212067</v>
      </c>
      <c r="W622" s="240">
        <f>(N622-M618)/24</f>
        <v>0.39710648148138716</v>
      </c>
      <c r="X622" s="21">
        <f>V622/W622</f>
        <v>3.8297872340129255</v>
      </c>
      <c r="Y622" s="187" t="s">
        <v>2606</v>
      </c>
    </row>
    <row r="623" spans="1:25">
      <c r="A623" s="155" t="s">
        <v>952</v>
      </c>
      <c r="B623" s="2" t="s">
        <v>488</v>
      </c>
      <c r="C623" s="38" t="s">
        <v>953</v>
      </c>
      <c r="D623" s="38" t="s">
        <v>954</v>
      </c>
      <c r="E623" s="126" t="s">
        <v>196</v>
      </c>
      <c r="F623" s="38" t="s">
        <v>955</v>
      </c>
      <c r="G623" s="2">
        <v>18.5</v>
      </c>
      <c r="H623" s="194">
        <v>-81.7</v>
      </c>
      <c r="I623" s="38">
        <v>17</v>
      </c>
      <c r="J623" s="38">
        <v>2012</v>
      </c>
      <c r="K623" s="38" t="s">
        <v>2602</v>
      </c>
      <c r="L623" s="157">
        <v>40917.835416666669</v>
      </c>
      <c r="M623" s="184">
        <v>40917.902777777781</v>
      </c>
      <c r="N623" s="184">
        <v>40918.655555555553</v>
      </c>
      <c r="O623" s="157">
        <v>40918.728472222225</v>
      </c>
      <c r="P623" s="185" t="s">
        <v>2587</v>
      </c>
      <c r="Q623" s="239">
        <f t="shared" ref="Q623:Q632" si="57">N623 - M623</f>
        <v>0.75277777777228039</v>
      </c>
      <c r="R623" s="239">
        <f t="shared" ref="R623:R632" si="58">O623 - L623</f>
        <v>0.89305555555620231</v>
      </c>
      <c r="S623" s="21">
        <f t="shared" ref="S623:S632" si="59">((VALUE(Q623)) * 24) * 0.25</f>
        <v>4.5166666666336823</v>
      </c>
      <c r="U623">
        <v>2412</v>
      </c>
      <c r="W623" s="242"/>
      <c r="Y623" s="187" t="s">
        <v>2603</v>
      </c>
    </row>
    <row r="624" spans="1:25">
      <c r="A624" s="155" t="s">
        <v>952</v>
      </c>
      <c r="B624" s="2" t="s">
        <v>488</v>
      </c>
      <c r="C624" s="38" t="s">
        <v>953</v>
      </c>
      <c r="D624" s="38" t="s">
        <v>954</v>
      </c>
      <c r="E624" s="126" t="s">
        <v>196</v>
      </c>
      <c r="F624" s="38" t="s">
        <v>955</v>
      </c>
      <c r="G624" s="2">
        <v>18.5</v>
      </c>
      <c r="H624" s="194">
        <v>-81.7</v>
      </c>
      <c r="I624" s="38">
        <v>17</v>
      </c>
      <c r="J624" s="38">
        <v>2012</v>
      </c>
      <c r="K624" s="38" t="s">
        <v>2601</v>
      </c>
      <c r="L624" s="157">
        <v>40919.220833333333</v>
      </c>
      <c r="M624" s="157">
        <v>40919.341666666667</v>
      </c>
      <c r="N624" s="157">
        <v>40920.064583333333</v>
      </c>
      <c r="O624" s="157">
        <v>40920.20208333333</v>
      </c>
      <c r="P624" s="185" t="s">
        <v>2598</v>
      </c>
      <c r="Q624" s="239">
        <f t="shared" si="57"/>
        <v>0.72291666666569654</v>
      </c>
      <c r="R624" s="239">
        <f t="shared" si="58"/>
        <v>0.98124999999708962</v>
      </c>
      <c r="S624" s="21">
        <f t="shared" si="59"/>
        <v>4.3374999999941792</v>
      </c>
      <c r="U624">
        <v>5001</v>
      </c>
      <c r="W624" s="242"/>
      <c r="Y624" s="187"/>
    </row>
    <row r="625" spans="1:25">
      <c r="A625" s="155" t="s">
        <v>952</v>
      </c>
      <c r="B625" s="2" t="s">
        <v>488</v>
      </c>
      <c r="C625" s="38" t="s">
        <v>953</v>
      </c>
      <c r="D625" s="38" t="s">
        <v>954</v>
      </c>
      <c r="E625" s="126" t="s">
        <v>196</v>
      </c>
      <c r="F625" s="38" t="s">
        <v>955</v>
      </c>
      <c r="G625" s="2">
        <v>18.5</v>
      </c>
      <c r="H625" s="194">
        <v>-81.7</v>
      </c>
      <c r="I625" s="38">
        <v>17</v>
      </c>
      <c r="J625" s="38">
        <v>2012</v>
      </c>
      <c r="K625" s="38" t="s">
        <v>2600</v>
      </c>
      <c r="L625" s="157">
        <v>40920.752083333333</v>
      </c>
      <c r="M625" s="157">
        <v>40920.825694444444</v>
      </c>
      <c r="N625" s="157">
        <v>40921.324305555558</v>
      </c>
      <c r="O625" s="157">
        <v>40921.382638888892</v>
      </c>
      <c r="P625" s="185" t="s">
        <v>2587</v>
      </c>
      <c r="Q625" s="239">
        <f t="shared" si="57"/>
        <v>0.49861111111385981</v>
      </c>
      <c r="R625" s="239">
        <f t="shared" si="58"/>
        <v>0.63055555555911269</v>
      </c>
      <c r="S625" s="21">
        <f t="shared" si="59"/>
        <v>2.9916666666831588</v>
      </c>
      <c r="U625">
        <v>2390</v>
      </c>
      <c r="W625" s="243"/>
      <c r="X625"/>
      <c r="Y625" s="187" t="s">
        <v>2599</v>
      </c>
    </row>
    <row r="626" spans="1:25">
      <c r="A626" s="155" t="s">
        <v>952</v>
      </c>
      <c r="B626" s="2" t="s">
        <v>488</v>
      </c>
      <c r="C626" s="38" t="s">
        <v>953</v>
      </c>
      <c r="D626" s="38" t="s">
        <v>954</v>
      </c>
      <c r="E626" s="126" t="s">
        <v>196</v>
      </c>
      <c r="F626" s="38" t="s">
        <v>955</v>
      </c>
      <c r="G626" s="2">
        <v>18.5</v>
      </c>
      <c r="H626" s="194">
        <v>-81.7</v>
      </c>
      <c r="I626" s="38">
        <v>17</v>
      </c>
      <c r="J626" s="38">
        <v>2012</v>
      </c>
      <c r="K626" s="38" t="s">
        <v>2597</v>
      </c>
      <c r="L626" s="157">
        <v>40921.893055555556</v>
      </c>
      <c r="M626" s="157">
        <v>40922.020138888889</v>
      </c>
      <c r="N626" s="157">
        <v>40922.661111111112</v>
      </c>
      <c r="O626" s="157">
        <v>40922.78125</v>
      </c>
      <c r="P626" s="185" t="s">
        <v>2598</v>
      </c>
      <c r="Q626" s="239">
        <f t="shared" si="57"/>
        <v>0.64097222222335404</v>
      </c>
      <c r="R626" s="239">
        <f t="shared" si="58"/>
        <v>0.88819444444379769</v>
      </c>
      <c r="S626" s="21">
        <f t="shared" si="59"/>
        <v>3.8458333333401242</v>
      </c>
      <c r="U626">
        <v>5036</v>
      </c>
      <c r="W626" s="242"/>
      <c r="Y626" s="187" t="s">
        <v>2599</v>
      </c>
    </row>
    <row r="627" spans="1:25">
      <c r="A627" s="155" t="s">
        <v>952</v>
      </c>
      <c r="B627" s="2" t="s">
        <v>488</v>
      </c>
      <c r="C627" s="38" t="s">
        <v>953</v>
      </c>
      <c r="D627" s="38" t="s">
        <v>954</v>
      </c>
      <c r="E627" s="126" t="s">
        <v>196</v>
      </c>
      <c r="F627" s="38" t="s">
        <v>955</v>
      </c>
      <c r="G627" s="2">
        <v>18.5</v>
      </c>
      <c r="H627" s="194">
        <v>-81.7</v>
      </c>
      <c r="I627" s="38">
        <v>17</v>
      </c>
      <c r="J627" s="38">
        <v>2012</v>
      </c>
      <c r="K627" s="38" t="s">
        <v>2596</v>
      </c>
      <c r="L627" s="157">
        <v>40925.578472222223</v>
      </c>
      <c r="M627" s="157">
        <v>40925.656944444447</v>
      </c>
      <c r="N627" s="157">
        <v>40926.488888888889</v>
      </c>
      <c r="O627" s="184">
        <v>40926.552083333336</v>
      </c>
      <c r="P627" s="185" t="s">
        <v>2587</v>
      </c>
      <c r="Q627" s="239">
        <f t="shared" si="57"/>
        <v>0.8319444444423425</v>
      </c>
      <c r="R627" s="239">
        <f t="shared" si="58"/>
        <v>0.97361111111240461</v>
      </c>
      <c r="S627" s="21">
        <f t="shared" si="59"/>
        <v>4.991666666654055</v>
      </c>
      <c r="U627">
        <v>2469</v>
      </c>
      <c r="W627" s="242"/>
      <c r="Y627" s="187" t="s">
        <v>886</v>
      </c>
    </row>
    <row r="628" spans="1:25">
      <c r="A628" s="155" t="s">
        <v>952</v>
      </c>
      <c r="B628" s="2" t="s">
        <v>488</v>
      </c>
      <c r="C628" s="38" t="s">
        <v>953</v>
      </c>
      <c r="D628" s="38" t="s">
        <v>954</v>
      </c>
      <c r="E628" s="126" t="s">
        <v>196</v>
      </c>
      <c r="F628" s="38" t="s">
        <v>955</v>
      </c>
      <c r="G628" s="2">
        <v>18.5</v>
      </c>
      <c r="H628" s="194">
        <v>-81.7</v>
      </c>
      <c r="I628" s="38">
        <v>17</v>
      </c>
      <c r="J628" s="38">
        <v>2012</v>
      </c>
      <c r="K628" s="38" t="s">
        <v>2594</v>
      </c>
      <c r="L628" s="157">
        <v>40926.893055555556</v>
      </c>
      <c r="M628" s="157">
        <v>40926.955555555556</v>
      </c>
      <c r="N628" s="157">
        <v>40927.814583333333</v>
      </c>
      <c r="O628" s="157">
        <v>40927.879166666666</v>
      </c>
      <c r="P628" s="185" t="s">
        <v>2587</v>
      </c>
      <c r="Q628" s="239">
        <f t="shared" si="57"/>
        <v>0.85902777777664596</v>
      </c>
      <c r="R628" s="239">
        <f t="shared" si="58"/>
        <v>0.98611111110949423</v>
      </c>
      <c r="S628" s="21">
        <f t="shared" si="59"/>
        <v>5.1541666666598758</v>
      </c>
      <c r="U628">
        <v>2460</v>
      </c>
      <c r="W628" s="242"/>
      <c r="Y628" s="187" t="s">
        <v>2595</v>
      </c>
    </row>
    <row r="629" spans="1:25">
      <c r="A629" s="155" t="s">
        <v>952</v>
      </c>
      <c r="B629" s="2" t="s">
        <v>488</v>
      </c>
      <c r="C629" s="38" t="s">
        <v>953</v>
      </c>
      <c r="D629" s="38" t="s">
        <v>954</v>
      </c>
      <c r="E629" s="126" t="s">
        <v>196</v>
      </c>
      <c r="F629" s="38" t="s">
        <v>955</v>
      </c>
      <c r="G629" s="2">
        <v>18.5</v>
      </c>
      <c r="H629" s="194">
        <v>-81.7</v>
      </c>
      <c r="I629" s="38">
        <v>17</v>
      </c>
      <c r="J629" s="38">
        <v>2012</v>
      </c>
      <c r="K629" s="38" t="s">
        <v>2593</v>
      </c>
      <c r="L629" s="157">
        <v>40928.209722222222</v>
      </c>
      <c r="M629" s="157">
        <v>40928.32708333333</v>
      </c>
      <c r="N629" s="157">
        <v>40929.065972222219</v>
      </c>
      <c r="O629" s="157">
        <v>40929.212500000001</v>
      </c>
      <c r="P629" s="185" t="s">
        <v>2590</v>
      </c>
      <c r="Q629" s="239">
        <f t="shared" si="57"/>
        <v>0.73888888888905058</v>
      </c>
      <c r="R629" s="239">
        <f t="shared" si="58"/>
        <v>1.0027777777795563</v>
      </c>
      <c r="S629" s="21">
        <f t="shared" si="59"/>
        <v>4.4333333333343035</v>
      </c>
      <c r="U629">
        <v>5020</v>
      </c>
      <c r="W629" s="242"/>
      <c r="Y629" s="187" t="s">
        <v>2591</v>
      </c>
    </row>
    <row r="630" spans="1:25">
      <c r="A630" s="155" t="s">
        <v>952</v>
      </c>
      <c r="B630" s="2" t="s">
        <v>488</v>
      </c>
      <c r="C630" s="38" t="s">
        <v>953</v>
      </c>
      <c r="D630" s="38" t="s">
        <v>954</v>
      </c>
      <c r="E630" s="126" t="s">
        <v>196</v>
      </c>
      <c r="F630" s="38" t="s">
        <v>955</v>
      </c>
      <c r="G630" s="2">
        <v>18.5</v>
      </c>
      <c r="H630" s="194">
        <v>-81.7</v>
      </c>
      <c r="I630" s="38">
        <v>17</v>
      </c>
      <c r="J630" s="38">
        <v>2012</v>
      </c>
      <c r="K630" s="38" t="s">
        <v>2592</v>
      </c>
      <c r="L630" s="157">
        <v>40929.765277777777</v>
      </c>
      <c r="M630" s="157">
        <v>40929.890972222223</v>
      </c>
      <c r="N630" s="157">
        <v>40930.606944444444</v>
      </c>
      <c r="O630" s="157">
        <v>40930.722222222219</v>
      </c>
      <c r="P630" s="185" t="s">
        <v>2590</v>
      </c>
      <c r="Q630" s="239">
        <f t="shared" si="57"/>
        <v>0.71597222222044365</v>
      </c>
      <c r="R630" s="239">
        <f t="shared" si="58"/>
        <v>0.9569444444423425</v>
      </c>
      <c r="S630" s="21">
        <f t="shared" si="59"/>
        <v>4.2958333333226619</v>
      </c>
      <c r="U630">
        <v>5007</v>
      </c>
      <c r="W630" s="242"/>
      <c r="Y630" s="187" t="s">
        <v>2591</v>
      </c>
    </row>
    <row r="631" spans="1:25">
      <c r="A631" s="155" t="s">
        <v>952</v>
      </c>
      <c r="B631" s="2" t="s">
        <v>488</v>
      </c>
      <c r="C631" s="38" t="s">
        <v>953</v>
      </c>
      <c r="D631" s="38" t="s">
        <v>954</v>
      </c>
      <c r="E631" s="126" t="s">
        <v>196</v>
      </c>
      <c r="F631" s="38" t="s">
        <v>955</v>
      </c>
      <c r="G631" s="2">
        <v>18.5</v>
      </c>
      <c r="H631" s="194">
        <v>-81.7</v>
      </c>
      <c r="I631" s="38">
        <v>17</v>
      </c>
      <c r="J631" s="38">
        <v>2012</v>
      </c>
      <c r="K631" s="38" t="s">
        <v>2589</v>
      </c>
      <c r="L631" s="157">
        <v>40931.044444444444</v>
      </c>
      <c r="M631" s="157">
        <v>40931.171527777777</v>
      </c>
      <c r="N631" s="157">
        <v>40931.75277777778</v>
      </c>
      <c r="O631" s="157">
        <v>40931.875</v>
      </c>
      <c r="P631" s="185" t="s">
        <v>2590</v>
      </c>
      <c r="Q631" s="239">
        <f t="shared" si="57"/>
        <v>0.58125000000291038</v>
      </c>
      <c r="R631" s="239">
        <f t="shared" si="58"/>
        <v>0.83055555555620231</v>
      </c>
      <c r="S631" s="21">
        <f t="shared" si="59"/>
        <v>3.4875000000174623</v>
      </c>
      <c r="U631">
        <v>4990</v>
      </c>
      <c r="W631" s="242"/>
      <c r="Y631" s="187" t="s">
        <v>2591</v>
      </c>
    </row>
    <row r="632" spans="1:25">
      <c r="A632" s="155" t="s">
        <v>952</v>
      </c>
      <c r="B632" s="2" t="s">
        <v>488</v>
      </c>
      <c r="C632" s="38" t="s">
        <v>953</v>
      </c>
      <c r="D632" s="38" t="s">
        <v>954</v>
      </c>
      <c r="E632" s="126" t="s">
        <v>196</v>
      </c>
      <c r="F632" s="38" t="s">
        <v>955</v>
      </c>
      <c r="G632" s="2">
        <v>18.5</v>
      </c>
      <c r="H632" s="194">
        <v>-81.7</v>
      </c>
      <c r="I632" s="38">
        <v>17</v>
      </c>
      <c r="J632" s="38">
        <v>2012</v>
      </c>
      <c r="K632" s="38" t="s">
        <v>2586</v>
      </c>
      <c r="L632" s="157">
        <v>40932.551388888889</v>
      </c>
      <c r="M632" s="157">
        <v>40932.634027777778</v>
      </c>
      <c r="N632" s="157">
        <v>40933.563194444447</v>
      </c>
      <c r="O632" s="157">
        <v>40933.632638888892</v>
      </c>
      <c r="P632" s="185" t="s">
        <v>2587</v>
      </c>
      <c r="Q632" s="239">
        <f t="shared" si="57"/>
        <v>0.92916666666860692</v>
      </c>
      <c r="R632" s="239">
        <f t="shared" si="58"/>
        <v>1.0812500000029104</v>
      </c>
      <c r="S632" s="21">
        <f t="shared" si="59"/>
        <v>5.5750000000116415</v>
      </c>
      <c r="U632">
        <v>2966</v>
      </c>
      <c r="V632" s="19">
        <f>SUM(Q623:Q632)</f>
        <v>7.2715277777751908</v>
      </c>
      <c r="W632" s="240">
        <f>(N632-M623)/24</f>
        <v>0.65251736111107073</v>
      </c>
      <c r="X632" s="21">
        <f>V632/W632</f>
        <v>11.143807369958147</v>
      </c>
      <c r="Y632" s="187" t="s">
        <v>2588</v>
      </c>
    </row>
    <row r="633" spans="1:25">
      <c r="A633" t="s">
        <v>959</v>
      </c>
      <c r="B633" s="38" t="s">
        <v>775</v>
      </c>
      <c r="C633" s="38" t="s">
        <v>960</v>
      </c>
      <c r="D633" s="38" t="s">
        <v>961</v>
      </c>
      <c r="E633" s="38" t="s">
        <v>222</v>
      </c>
      <c r="F633" s="38" t="s">
        <v>962</v>
      </c>
      <c r="G633" s="178">
        <v>26.300236600000002</v>
      </c>
      <c r="H633" s="178">
        <v>-78.929616600000003</v>
      </c>
      <c r="I633" s="38">
        <v>23</v>
      </c>
      <c r="J633" s="38">
        <v>2012</v>
      </c>
      <c r="K633" s="38" t="s">
        <v>2584</v>
      </c>
      <c r="L633" s="157">
        <v>41011.79791666667</v>
      </c>
      <c r="M633" s="184">
        <v>41011.824999999997</v>
      </c>
      <c r="N633" s="184">
        <v>41011.859027777777</v>
      </c>
      <c r="O633" s="157">
        <v>41011.886805555558</v>
      </c>
      <c r="P633" s="185" t="s">
        <v>298</v>
      </c>
      <c r="Q633" s="239">
        <f t="shared" ref="Q633:Q654" si="60">N633 - M633</f>
        <v>3.4027777779556345E-2</v>
      </c>
      <c r="R633" s="239">
        <f t="shared" ref="R633:R654" si="61">O633 - L633</f>
        <v>8.8888888887595385E-2</v>
      </c>
      <c r="S633" s="21">
        <f t="shared" ref="S633:S670" si="62">((VALUE(Q633)) * 24) * 0.25</f>
        <v>0.20416666667733807</v>
      </c>
      <c r="U633">
        <v>482</v>
      </c>
      <c r="W633" s="242"/>
      <c r="Y633" s="187" t="s">
        <v>2585</v>
      </c>
    </row>
    <row r="634" spans="1:25">
      <c r="A634" t="s">
        <v>959</v>
      </c>
      <c r="B634" s="38" t="s">
        <v>775</v>
      </c>
      <c r="C634" s="38" t="s">
        <v>960</v>
      </c>
      <c r="D634" s="38" t="s">
        <v>961</v>
      </c>
      <c r="E634" s="38" t="s">
        <v>222</v>
      </c>
      <c r="F634" s="38" t="s">
        <v>962</v>
      </c>
      <c r="G634" s="178">
        <v>22.80207081</v>
      </c>
      <c r="H634" s="178">
        <v>-46.052808949999999</v>
      </c>
      <c r="I634" s="38">
        <v>23</v>
      </c>
      <c r="J634" s="38">
        <v>2012</v>
      </c>
      <c r="K634" s="38" t="s">
        <v>2582</v>
      </c>
      <c r="L634" s="157">
        <v>41019.447222222225</v>
      </c>
      <c r="M634" s="157">
        <v>41019.557638888888</v>
      </c>
      <c r="N634" s="157">
        <v>41019.837500000001</v>
      </c>
      <c r="O634" s="157">
        <v>41019.947222222225</v>
      </c>
      <c r="P634" s="185" t="s">
        <v>2565</v>
      </c>
      <c r="Q634" s="239">
        <f t="shared" si="60"/>
        <v>0.27986111111385981</v>
      </c>
      <c r="R634" s="239">
        <f t="shared" si="61"/>
        <v>0.5</v>
      </c>
      <c r="S634" s="21">
        <f t="shared" si="62"/>
        <v>1.6791666666831588</v>
      </c>
      <c r="U634">
        <v>4412</v>
      </c>
      <c r="W634" s="242"/>
      <c r="Y634" s="187" t="s">
        <v>2583</v>
      </c>
    </row>
    <row r="635" spans="1:25">
      <c r="A635" t="s">
        <v>959</v>
      </c>
      <c r="B635" s="38" t="s">
        <v>775</v>
      </c>
      <c r="C635" s="38" t="s">
        <v>960</v>
      </c>
      <c r="D635" s="38" t="s">
        <v>961</v>
      </c>
      <c r="E635" s="38" t="s">
        <v>222</v>
      </c>
      <c r="F635" s="38" t="s">
        <v>962</v>
      </c>
      <c r="G635" s="178">
        <v>22.801781330000001</v>
      </c>
      <c r="H635" s="178">
        <v>-46.052401320000001</v>
      </c>
      <c r="I635" s="38">
        <v>23</v>
      </c>
      <c r="J635" s="38">
        <v>2012</v>
      </c>
      <c r="K635" s="38" t="s">
        <v>2580</v>
      </c>
      <c r="L635" s="157">
        <v>41020.449305555558</v>
      </c>
      <c r="M635" s="157">
        <v>41020.55972222222</v>
      </c>
      <c r="N635" s="157">
        <v>41020.859722222223</v>
      </c>
      <c r="O635" s="157">
        <v>41020.96597222222</v>
      </c>
      <c r="P635" s="185" t="s">
        <v>2576</v>
      </c>
      <c r="Q635" s="239">
        <f t="shared" si="60"/>
        <v>0.30000000000291038</v>
      </c>
      <c r="R635" s="239">
        <f t="shared" si="61"/>
        <v>0.51666666666278616</v>
      </c>
      <c r="S635" s="21">
        <f t="shared" si="62"/>
        <v>1.8000000000174623</v>
      </c>
      <c r="U635">
        <v>4414</v>
      </c>
      <c r="W635" s="242"/>
      <c r="Y635" s="187" t="s">
        <v>2581</v>
      </c>
    </row>
    <row r="636" spans="1:25">
      <c r="A636" t="s">
        <v>959</v>
      </c>
      <c r="B636" s="38" t="s">
        <v>775</v>
      </c>
      <c r="C636" s="38" t="s">
        <v>960</v>
      </c>
      <c r="D636" s="38" t="s">
        <v>961</v>
      </c>
      <c r="E636" s="38" t="s">
        <v>222</v>
      </c>
      <c r="F636" s="38" t="s">
        <v>962</v>
      </c>
      <c r="G636" s="178">
        <v>22.757999900000002</v>
      </c>
      <c r="H636" s="178">
        <v>-46.080666460000003</v>
      </c>
      <c r="I636" s="38">
        <v>23</v>
      </c>
      <c r="J636" s="38">
        <v>2012</v>
      </c>
      <c r="K636" s="38" t="s">
        <v>2578</v>
      </c>
      <c r="L636" s="157">
        <v>41021.463194444441</v>
      </c>
      <c r="M636" s="157">
        <v>41021.571527777778</v>
      </c>
      <c r="N636" s="157">
        <v>41021.832638888889</v>
      </c>
      <c r="O636" s="157">
        <v>41021.945138888892</v>
      </c>
      <c r="P636" s="185" t="s">
        <v>2573</v>
      </c>
      <c r="Q636" s="239">
        <f t="shared" si="60"/>
        <v>0.26111111111094942</v>
      </c>
      <c r="R636" s="239">
        <f t="shared" si="61"/>
        <v>0.48194444445107365</v>
      </c>
      <c r="S636" s="21">
        <f t="shared" si="62"/>
        <v>1.5666666666656965</v>
      </c>
      <c r="U636">
        <v>4481</v>
      </c>
      <c r="W636" s="242"/>
      <c r="Y636" s="187" t="s">
        <v>2579</v>
      </c>
    </row>
    <row r="637" spans="1:25">
      <c r="A637" t="s">
        <v>959</v>
      </c>
      <c r="B637" s="38" t="s">
        <v>775</v>
      </c>
      <c r="C637" s="38" t="s">
        <v>960</v>
      </c>
      <c r="D637" s="38" t="s">
        <v>961</v>
      </c>
      <c r="E637" s="38" t="s">
        <v>222</v>
      </c>
      <c r="F637" s="38" t="s">
        <v>962</v>
      </c>
      <c r="G637" s="178">
        <v>22.802146499999999</v>
      </c>
      <c r="H637" s="178">
        <v>-46.035501420000003</v>
      </c>
      <c r="I637" s="38">
        <v>23</v>
      </c>
      <c r="J637" s="38">
        <v>2012</v>
      </c>
      <c r="K637" s="38" t="s">
        <v>2575</v>
      </c>
      <c r="L637" s="157">
        <v>41022.445138888892</v>
      </c>
      <c r="M637" s="157">
        <v>41022.544444444444</v>
      </c>
      <c r="N637" s="157">
        <v>41022.804166666669</v>
      </c>
      <c r="O637" s="184">
        <v>41022.919444444444</v>
      </c>
      <c r="P637" s="185" t="s">
        <v>2576</v>
      </c>
      <c r="Q637" s="239">
        <f t="shared" si="60"/>
        <v>0.25972222222480923</v>
      </c>
      <c r="R637" s="239">
        <f t="shared" si="61"/>
        <v>0.47430555555183673</v>
      </c>
      <c r="S637" s="21">
        <f t="shared" si="62"/>
        <v>1.5583333333488554</v>
      </c>
      <c r="U637">
        <v>4412</v>
      </c>
      <c r="W637" s="242"/>
      <c r="Y637" s="187" t="s">
        <v>2577</v>
      </c>
    </row>
    <row r="638" spans="1:25">
      <c r="A638" t="s">
        <v>959</v>
      </c>
      <c r="B638" s="38" t="s">
        <v>775</v>
      </c>
      <c r="C638" s="38" t="s">
        <v>960</v>
      </c>
      <c r="D638" s="38" t="s">
        <v>961</v>
      </c>
      <c r="E638" s="38" t="s">
        <v>222</v>
      </c>
      <c r="F638" s="38" t="s">
        <v>962</v>
      </c>
      <c r="G638" s="178">
        <v>22.75158382</v>
      </c>
      <c r="H638" s="178">
        <v>-46.05796642</v>
      </c>
      <c r="I638" s="38">
        <v>23</v>
      </c>
      <c r="J638" s="38">
        <v>2012</v>
      </c>
      <c r="K638" s="38" t="s">
        <v>2572</v>
      </c>
      <c r="L638" s="157">
        <v>41023.441666666666</v>
      </c>
      <c r="M638" s="157">
        <v>41023.542361111111</v>
      </c>
      <c r="N638" s="157">
        <v>41023.809027777781</v>
      </c>
      <c r="O638" s="157">
        <v>41023.913888888892</v>
      </c>
      <c r="P638" s="185" t="s">
        <v>2573</v>
      </c>
      <c r="Q638" s="239">
        <f t="shared" si="60"/>
        <v>0.26666666667006211</v>
      </c>
      <c r="R638" s="239">
        <f t="shared" si="61"/>
        <v>0.47222222222626442</v>
      </c>
      <c r="S638" s="21">
        <f t="shared" si="62"/>
        <v>1.6000000000203727</v>
      </c>
      <c r="U638">
        <v>4481</v>
      </c>
      <c r="W638" s="242"/>
      <c r="Y638" s="187" t="s">
        <v>2574</v>
      </c>
    </row>
    <row r="639" spans="1:25">
      <c r="A639" t="s">
        <v>959</v>
      </c>
      <c r="B639" s="38" t="s">
        <v>775</v>
      </c>
      <c r="C639" s="38" t="s">
        <v>960</v>
      </c>
      <c r="D639" s="38" t="s">
        <v>961</v>
      </c>
      <c r="E639" s="38" t="s">
        <v>222</v>
      </c>
      <c r="F639" s="38" t="s">
        <v>962</v>
      </c>
      <c r="G639" s="178">
        <v>22.756500290000002</v>
      </c>
      <c r="H639" s="178">
        <v>-46.080345459999997</v>
      </c>
      <c r="I639" s="38">
        <v>23</v>
      </c>
      <c r="J639" s="38">
        <v>2012</v>
      </c>
      <c r="K639" s="38" t="s">
        <v>2570</v>
      </c>
      <c r="L639" s="157">
        <v>41024.44027777778</v>
      </c>
      <c r="M639" s="157">
        <v>41024.552083333336</v>
      </c>
      <c r="N639" s="157">
        <v>41024.851388888892</v>
      </c>
      <c r="O639" s="157">
        <v>41024.95208333333</v>
      </c>
      <c r="P639" s="185" t="s">
        <v>2571</v>
      </c>
      <c r="Q639" s="239">
        <f t="shared" si="60"/>
        <v>0.29930555555620231</v>
      </c>
      <c r="R639" s="239">
        <f t="shared" si="61"/>
        <v>0.51180555555038154</v>
      </c>
      <c r="S639" s="21">
        <f t="shared" si="62"/>
        <v>1.7958333333372138</v>
      </c>
      <c r="U639">
        <v>4481</v>
      </c>
      <c r="W639" s="242"/>
      <c r="Y639" s="187" t="s">
        <v>2569</v>
      </c>
    </row>
    <row r="640" spans="1:25">
      <c r="A640" t="s">
        <v>959</v>
      </c>
      <c r="B640" s="38" t="s">
        <v>775</v>
      </c>
      <c r="C640" s="38" t="s">
        <v>960</v>
      </c>
      <c r="D640" s="38" t="s">
        <v>961</v>
      </c>
      <c r="E640" s="38" t="s">
        <v>222</v>
      </c>
      <c r="F640" s="38" t="s">
        <v>962</v>
      </c>
      <c r="G640" s="178">
        <v>22.801968729999999</v>
      </c>
      <c r="H640" s="178">
        <v>-46.051321989999998</v>
      </c>
      <c r="I640" s="38">
        <v>23</v>
      </c>
      <c r="J640" s="38">
        <v>2012</v>
      </c>
      <c r="K640" s="38" t="s">
        <v>2567</v>
      </c>
      <c r="L640" s="157">
        <v>41028.444444444445</v>
      </c>
      <c r="M640" s="157">
        <v>41028.560416666667</v>
      </c>
      <c r="N640" s="157">
        <v>41029.504166666666</v>
      </c>
      <c r="O640" s="157">
        <v>41029.604166666664</v>
      </c>
      <c r="P640" s="185" t="s">
        <v>2568</v>
      </c>
      <c r="Q640" s="239">
        <f t="shared" si="60"/>
        <v>0.94374999999854481</v>
      </c>
      <c r="R640" s="239">
        <f t="shared" si="61"/>
        <v>1.1597222222189885</v>
      </c>
      <c r="S640" s="21">
        <f t="shared" si="62"/>
        <v>5.6624999999912689</v>
      </c>
      <c r="U640">
        <v>4415</v>
      </c>
      <c r="W640" s="242"/>
      <c r="Y640" s="187" t="s">
        <v>2569</v>
      </c>
    </row>
    <row r="641" spans="1:25">
      <c r="A641" t="s">
        <v>959</v>
      </c>
      <c r="B641" s="38" t="s">
        <v>775</v>
      </c>
      <c r="C641" s="38" t="s">
        <v>960</v>
      </c>
      <c r="D641" s="38" t="s">
        <v>961</v>
      </c>
      <c r="E641" s="38" t="s">
        <v>222</v>
      </c>
      <c r="F641" s="38" t="s">
        <v>962</v>
      </c>
      <c r="G641" s="178">
        <v>22.80188059</v>
      </c>
      <c r="H641" s="178">
        <v>-46.053486489999997</v>
      </c>
      <c r="I641" s="38">
        <v>23</v>
      </c>
      <c r="J641" s="38">
        <v>2012</v>
      </c>
      <c r="K641" s="38" t="s">
        <v>2564</v>
      </c>
      <c r="L641" s="157">
        <v>41030.443749999999</v>
      </c>
      <c r="M641" s="157">
        <v>41030.554166666669</v>
      </c>
      <c r="N641" s="157">
        <v>41030.839583333334</v>
      </c>
      <c r="O641" s="157">
        <v>41030.943749999999</v>
      </c>
      <c r="P641" s="185" t="s">
        <v>2565</v>
      </c>
      <c r="Q641" s="239">
        <f t="shared" si="60"/>
        <v>0.28541666666569654</v>
      </c>
      <c r="R641" s="239">
        <f t="shared" si="61"/>
        <v>0.5</v>
      </c>
      <c r="S641" s="21">
        <f t="shared" si="62"/>
        <v>1.7124999999941792</v>
      </c>
      <c r="U641">
        <v>4412</v>
      </c>
      <c r="W641" s="242"/>
      <c r="Y641" s="187" t="s">
        <v>2566</v>
      </c>
    </row>
    <row r="642" spans="1:25">
      <c r="A642" t="s">
        <v>959</v>
      </c>
      <c r="B642" s="38" t="s">
        <v>775</v>
      </c>
      <c r="C642" s="38" t="s">
        <v>960</v>
      </c>
      <c r="D642" s="38" t="s">
        <v>961</v>
      </c>
      <c r="E642" s="38" t="s">
        <v>222</v>
      </c>
      <c r="F642" s="38" t="s">
        <v>962</v>
      </c>
      <c r="G642" s="178">
        <v>22.811825979999998</v>
      </c>
      <c r="H642" s="178">
        <v>-46.089537700000001</v>
      </c>
      <c r="I642" s="38">
        <v>23</v>
      </c>
      <c r="J642" s="38">
        <v>2012</v>
      </c>
      <c r="K642" s="38" t="s">
        <v>2561</v>
      </c>
      <c r="L642" s="157">
        <v>41031.446527777778</v>
      </c>
      <c r="M642" s="157">
        <v>41031.556250000001</v>
      </c>
      <c r="N642" s="157">
        <v>41032.900694444441</v>
      </c>
      <c r="O642" s="157">
        <v>41033.000694444447</v>
      </c>
      <c r="P642" s="185" t="s">
        <v>2562</v>
      </c>
      <c r="Q642" s="239">
        <f t="shared" si="60"/>
        <v>1.3444444444394321</v>
      </c>
      <c r="R642" s="239">
        <f t="shared" si="61"/>
        <v>1.5541666666686069</v>
      </c>
      <c r="S642" s="21">
        <f t="shared" si="62"/>
        <v>8.0666666666365927</v>
      </c>
      <c r="U642">
        <v>4684</v>
      </c>
      <c r="V642" s="19">
        <f>SUM(Q633:Q642)</f>
        <v>4.2743055555620231</v>
      </c>
      <c r="W642" s="240">
        <f>(N642-M633)/24</f>
        <v>0.87815393518515827</v>
      </c>
      <c r="X642" s="21">
        <f>V642/W642</f>
        <v>4.8673761903267998</v>
      </c>
      <c r="Y642" s="187" t="s">
        <v>2563</v>
      </c>
    </row>
    <row r="643" spans="1:25">
      <c r="A643" s="155" t="s">
        <v>963</v>
      </c>
      <c r="B643" s="2" t="s">
        <v>488</v>
      </c>
      <c r="C643" s="38" t="s">
        <v>964</v>
      </c>
      <c r="D643" s="38" t="s">
        <v>965</v>
      </c>
      <c r="E643" s="126" t="s">
        <v>196</v>
      </c>
      <c r="F643" s="38" t="s">
        <v>966</v>
      </c>
      <c r="G643" s="178">
        <v>13.82616159</v>
      </c>
      <c r="H643" s="178">
        <v>-57.649458269999997</v>
      </c>
      <c r="I643" s="38">
        <v>21</v>
      </c>
      <c r="J643" s="38">
        <v>2012</v>
      </c>
      <c r="K643" s="38" t="s">
        <v>2559</v>
      </c>
      <c r="L643" s="157">
        <v>41062.508333333331</v>
      </c>
      <c r="M643" s="157">
        <v>41062.70416666667</v>
      </c>
      <c r="N643" s="157">
        <v>41062.884027777778</v>
      </c>
      <c r="O643" s="157">
        <v>41063.008333333331</v>
      </c>
      <c r="P643" s="185" t="s">
        <v>2550</v>
      </c>
      <c r="Q643" s="239">
        <f t="shared" si="60"/>
        <v>0.17986111110803904</v>
      </c>
      <c r="R643" s="239">
        <f t="shared" si="61"/>
        <v>0.5</v>
      </c>
      <c r="S643" s="21">
        <f t="shared" si="62"/>
        <v>1.0791666666482342</v>
      </c>
      <c r="U643">
        <v>4935</v>
      </c>
      <c r="W643" s="242"/>
      <c r="Y643" s="155" t="s">
        <v>2560</v>
      </c>
    </row>
    <row r="644" spans="1:25">
      <c r="A644" s="155" t="s">
        <v>963</v>
      </c>
      <c r="B644" s="2" t="s">
        <v>488</v>
      </c>
      <c r="C644" s="38" t="s">
        <v>964</v>
      </c>
      <c r="D644" s="38" t="s">
        <v>965</v>
      </c>
      <c r="E644" s="126" t="s">
        <v>196</v>
      </c>
      <c r="F644" s="38" t="s">
        <v>966</v>
      </c>
      <c r="G644" s="178">
        <v>13.7773</v>
      </c>
      <c r="H644" s="178">
        <v>-57.542000000000002</v>
      </c>
      <c r="I644" s="38">
        <v>21</v>
      </c>
      <c r="J644" s="38">
        <v>2012</v>
      </c>
      <c r="K644" s="38" t="s">
        <v>2557</v>
      </c>
      <c r="L644" s="157">
        <v>41063.51666666667</v>
      </c>
      <c r="M644" s="157">
        <v>41063.663194444445</v>
      </c>
      <c r="N644" s="157">
        <v>41063.788194444445</v>
      </c>
      <c r="O644" s="157">
        <v>41063.904861111114</v>
      </c>
      <c r="P644" s="185" t="s">
        <v>2558</v>
      </c>
      <c r="Q644" s="239">
        <f t="shared" si="60"/>
        <v>0.125</v>
      </c>
      <c r="R644" s="239">
        <f t="shared" si="61"/>
        <v>0.38819444444379769</v>
      </c>
      <c r="S644" s="21">
        <f t="shared" si="62"/>
        <v>0.75</v>
      </c>
      <c r="U644">
        <v>4746</v>
      </c>
      <c r="W644" s="242"/>
      <c r="Y644" s="155" t="s">
        <v>2556</v>
      </c>
    </row>
    <row r="645" spans="1:25">
      <c r="A645" s="155" t="s">
        <v>963</v>
      </c>
      <c r="B645" s="2" t="s">
        <v>488</v>
      </c>
      <c r="C645" s="38" t="s">
        <v>964</v>
      </c>
      <c r="D645" s="38" t="s">
        <v>965</v>
      </c>
      <c r="E645" s="126" t="s">
        <v>196</v>
      </c>
      <c r="F645" s="38" t="s">
        <v>966</v>
      </c>
      <c r="G645" s="178">
        <v>13.8559</v>
      </c>
      <c r="H645" s="178">
        <v>-57.760199999999998</v>
      </c>
      <c r="I645" s="38">
        <v>21</v>
      </c>
      <c r="J645" s="38">
        <v>2012</v>
      </c>
      <c r="K645" s="38" t="s">
        <v>2554</v>
      </c>
      <c r="L645" s="157">
        <v>41064.512499999997</v>
      </c>
      <c r="M645" s="157">
        <v>41064.654166666667</v>
      </c>
      <c r="N645" s="157">
        <v>41064.879861111112</v>
      </c>
      <c r="O645" s="157">
        <v>41065.003472222219</v>
      </c>
      <c r="P645" s="185" t="s">
        <v>2555</v>
      </c>
      <c r="Q645" s="239">
        <f t="shared" si="60"/>
        <v>0.22569444444525288</v>
      </c>
      <c r="R645" s="239">
        <f t="shared" si="61"/>
        <v>0.49097222222189885</v>
      </c>
      <c r="S645" s="21">
        <f t="shared" si="62"/>
        <v>1.3541666666715173</v>
      </c>
      <c r="U645">
        <v>4955</v>
      </c>
      <c r="W645" s="242"/>
      <c r="Y645" s="155" t="s">
        <v>2556</v>
      </c>
    </row>
    <row r="646" spans="1:25">
      <c r="A646" s="155" t="s">
        <v>963</v>
      </c>
      <c r="B646" s="2" t="s">
        <v>488</v>
      </c>
      <c r="C646" s="38" t="s">
        <v>964</v>
      </c>
      <c r="D646" s="38" t="s">
        <v>965</v>
      </c>
      <c r="E646" s="126" t="s">
        <v>196</v>
      </c>
      <c r="F646" s="38" t="s">
        <v>966</v>
      </c>
      <c r="G646" s="178">
        <v>13.8535</v>
      </c>
      <c r="H646" s="178">
        <v>-57.773000000000003</v>
      </c>
      <c r="I646" s="38">
        <v>21</v>
      </c>
      <c r="J646" s="38">
        <v>2012</v>
      </c>
      <c r="K646" s="38" t="s">
        <v>2551</v>
      </c>
      <c r="L646" s="157">
        <v>41065.51666666667</v>
      </c>
      <c r="M646" s="157">
        <v>41065.633333333331</v>
      </c>
      <c r="N646" s="157">
        <v>41065.879166666666</v>
      </c>
      <c r="O646" s="157">
        <v>41066.005555555559</v>
      </c>
      <c r="P646" s="185" t="s">
        <v>2552</v>
      </c>
      <c r="Q646" s="239">
        <f t="shared" si="60"/>
        <v>0.24583333333430346</v>
      </c>
      <c r="R646" s="239">
        <f t="shared" si="61"/>
        <v>0.48888888888905058</v>
      </c>
      <c r="S646" s="21">
        <f t="shared" si="62"/>
        <v>1.4750000000058208</v>
      </c>
      <c r="U646">
        <v>4914</v>
      </c>
      <c r="W646" s="242"/>
      <c r="Y646" s="155" t="s">
        <v>2553</v>
      </c>
    </row>
    <row r="647" spans="1:25">
      <c r="A647" s="155" t="s">
        <v>963</v>
      </c>
      <c r="B647" s="2" t="s">
        <v>488</v>
      </c>
      <c r="C647" s="38" t="s">
        <v>964</v>
      </c>
      <c r="D647" s="38" t="s">
        <v>965</v>
      </c>
      <c r="E647" s="126" t="s">
        <v>196</v>
      </c>
      <c r="F647" s="38" t="s">
        <v>966</v>
      </c>
      <c r="G647" s="178">
        <v>13.8283</v>
      </c>
      <c r="H647" s="178">
        <v>-57.645299999999999</v>
      </c>
      <c r="I647" s="38">
        <v>21</v>
      </c>
      <c r="J647" s="38">
        <v>2012</v>
      </c>
      <c r="K647" s="38" t="s">
        <v>2549</v>
      </c>
      <c r="L647" s="157">
        <v>41068.630555555559</v>
      </c>
      <c r="M647" s="157">
        <v>41068.750694444447</v>
      </c>
      <c r="N647" s="157">
        <v>41068.883333333331</v>
      </c>
      <c r="O647" s="157">
        <v>41069.006944444445</v>
      </c>
      <c r="P647" s="185" t="s">
        <v>2550</v>
      </c>
      <c r="Q647" s="239">
        <f t="shared" si="60"/>
        <v>0.132638888884685</v>
      </c>
      <c r="R647" s="239">
        <f t="shared" si="61"/>
        <v>0.37638888888614019</v>
      </c>
      <c r="S647" s="21">
        <f t="shared" si="62"/>
        <v>0.79583333330811001</v>
      </c>
      <c r="U647">
        <v>4929</v>
      </c>
      <c r="W647" s="242"/>
      <c r="Y647" s="155" t="s">
        <v>2537</v>
      </c>
    </row>
    <row r="648" spans="1:25">
      <c r="A648" s="155" t="s">
        <v>963</v>
      </c>
      <c r="B648" s="2" t="s">
        <v>488</v>
      </c>
      <c r="C648" s="38" t="s">
        <v>964</v>
      </c>
      <c r="D648" s="38" t="s">
        <v>965</v>
      </c>
      <c r="E648" s="126" t="s">
        <v>196</v>
      </c>
      <c r="F648" s="38" t="s">
        <v>966</v>
      </c>
      <c r="G648" s="178">
        <v>13.759499999999999</v>
      </c>
      <c r="H648" s="178">
        <v>-57.468800000000002</v>
      </c>
      <c r="I648" s="38">
        <v>21</v>
      </c>
      <c r="J648" s="38">
        <v>2012</v>
      </c>
      <c r="K648" s="38" t="s">
        <v>2547</v>
      </c>
      <c r="L648" s="157">
        <v>41069.556944444441</v>
      </c>
      <c r="M648" s="157">
        <v>41069.67291666667</v>
      </c>
      <c r="N648" s="157">
        <v>41069.877083333333</v>
      </c>
      <c r="O648" s="157">
        <v>41070.001388888886</v>
      </c>
      <c r="P648" s="185" t="s">
        <v>2548</v>
      </c>
      <c r="Q648" s="239">
        <f t="shared" si="60"/>
        <v>0.20416666666278616</v>
      </c>
      <c r="R648" s="239">
        <f t="shared" si="61"/>
        <v>0.44444444444525288</v>
      </c>
      <c r="S648" s="21">
        <f t="shared" si="62"/>
        <v>1.2249999999767169</v>
      </c>
      <c r="U648">
        <v>4850</v>
      </c>
      <c r="W648" s="242"/>
      <c r="Y648" s="155" t="s">
        <v>2537</v>
      </c>
    </row>
    <row r="649" spans="1:25">
      <c r="A649" s="155" t="s">
        <v>963</v>
      </c>
      <c r="B649" s="2" t="s">
        <v>488</v>
      </c>
      <c r="C649" s="38" t="s">
        <v>964</v>
      </c>
      <c r="D649" s="38" t="s">
        <v>965</v>
      </c>
      <c r="E649" s="126" t="s">
        <v>196</v>
      </c>
      <c r="F649" s="38" t="s">
        <v>966</v>
      </c>
      <c r="G649" s="178">
        <v>13.6976</v>
      </c>
      <c r="H649" s="178">
        <v>-57.579700000000003</v>
      </c>
      <c r="I649" s="38">
        <v>21</v>
      </c>
      <c r="J649" s="38">
        <v>2012</v>
      </c>
      <c r="K649" s="38" t="s">
        <v>2545</v>
      </c>
      <c r="L649" s="157">
        <v>41070.51666666667</v>
      </c>
      <c r="M649" s="157">
        <v>41070.645833333336</v>
      </c>
      <c r="N649" s="157">
        <v>41070.855555555558</v>
      </c>
      <c r="O649" s="157">
        <v>41071.118055555555</v>
      </c>
      <c r="P649" s="185" t="s">
        <v>2546</v>
      </c>
      <c r="Q649" s="239">
        <f t="shared" si="60"/>
        <v>0.20972222222189885</v>
      </c>
      <c r="R649" s="239">
        <f t="shared" si="61"/>
        <v>0.601388888884685</v>
      </c>
      <c r="S649" s="21">
        <f t="shared" si="62"/>
        <v>1.2583333333313931</v>
      </c>
      <c r="U649">
        <v>4840</v>
      </c>
      <c r="W649" s="242"/>
      <c r="Y649" s="155" t="s">
        <v>2537</v>
      </c>
    </row>
    <row r="650" spans="1:25">
      <c r="A650" s="155" t="s">
        <v>963</v>
      </c>
      <c r="B650" s="2" t="s">
        <v>488</v>
      </c>
      <c r="C650" s="38" t="s">
        <v>964</v>
      </c>
      <c r="D650" s="38" t="s">
        <v>965</v>
      </c>
      <c r="E650" s="126" t="s">
        <v>196</v>
      </c>
      <c r="F650" s="38" t="s">
        <v>966</v>
      </c>
      <c r="G650" s="178">
        <v>11.7536</v>
      </c>
      <c r="H650" s="178">
        <v>-58.426699999999997</v>
      </c>
      <c r="I650" s="38">
        <v>21</v>
      </c>
      <c r="J650" s="38">
        <v>2012</v>
      </c>
      <c r="K650" s="38" t="s">
        <v>2543</v>
      </c>
      <c r="L650" s="157">
        <v>41072.712500000001</v>
      </c>
      <c r="M650" s="157">
        <v>41072.754166666666</v>
      </c>
      <c r="N650" s="157">
        <v>41072.910416666666</v>
      </c>
      <c r="O650" s="157">
        <v>41072.959027777775</v>
      </c>
      <c r="P650" s="185" t="s">
        <v>2544</v>
      </c>
      <c r="Q650" s="239">
        <f t="shared" si="60"/>
        <v>0.15625</v>
      </c>
      <c r="R650" s="239">
        <f t="shared" si="61"/>
        <v>0.24652777777373558</v>
      </c>
      <c r="S650" s="21">
        <f t="shared" si="62"/>
        <v>0.9375</v>
      </c>
      <c r="U650">
        <v>1470</v>
      </c>
      <c r="W650" s="242"/>
      <c r="Y650" s="155" t="s">
        <v>2537</v>
      </c>
    </row>
    <row r="651" spans="1:25">
      <c r="A651" s="155" t="s">
        <v>963</v>
      </c>
      <c r="B651" s="2" t="s">
        <v>488</v>
      </c>
      <c r="C651" s="38" t="s">
        <v>964</v>
      </c>
      <c r="D651" s="38" t="s">
        <v>965</v>
      </c>
      <c r="E651" s="126" t="s">
        <v>196</v>
      </c>
      <c r="F651" s="38" t="s">
        <v>966</v>
      </c>
      <c r="G651" s="178">
        <v>11.6433</v>
      </c>
      <c r="H651" s="178">
        <v>-58.425800000000002</v>
      </c>
      <c r="I651" s="38">
        <v>21</v>
      </c>
      <c r="J651" s="38">
        <v>2012</v>
      </c>
      <c r="K651" s="38" t="s">
        <v>2541</v>
      </c>
      <c r="L651" s="157">
        <v>41073.509027777778</v>
      </c>
      <c r="M651" s="157">
        <v>41073.563888888886</v>
      </c>
      <c r="N651" s="157">
        <v>41073.906944444447</v>
      </c>
      <c r="O651" s="157">
        <v>41073.954861111109</v>
      </c>
      <c r="P651" s="185" t="s">
        <v>2542</v>
      </c>
      <c r="Q651" s="239">
        <f t="shared" si="60"/>
        <v>0.34305555556056788</v>
      </c>
      <c r="R651" s="239">
        <f t="shared" si="61"/>
        <v>0.44583333333139308</v>
      </c>
      <c r="S651" s="21">
        <f t="shared" si="62"/>
        <v>2.0583333333634073</v>
      </c>
      <c r="U651">
        <v>1704</v>
      </c>
      <c r="W651" s="242"/>
      <c r="Y651" s="155" t="s">
        <v>2537</v>
      </c>
    </row>
    <row r="652" spans="1:25">
      <c r="A652" s="155" t="s">
        <v>963</v>
      </c>
      <c r="B652" s="2" t="s">
        <v>488</v>
      </c>
      <c r="C652" s="38" t="s">
        <v>964</v>
      </c>
      <c r="D652" s="38" t="s">
        <v>965</v>
      </c>
      <c r="E652" s="126" t="s">
        <v>196</v>
      </c>
      <c r="F652" s="38" t="s">
        <v>966</v>
      </c>
      <c r="G652" s="178">
        <v>11.674020000000001</v>
      </c>
      <c r="H652" s="178">
        <v>-58.578029999999998</v>
      </c>
      <c r="I652" s="38">
        <v>21</v>
      </c>
      <c r="J652" s="38">
        <v>2012</v>
      </c>
      <c r="K652" s="38" t="s">
        <v>2540</v>
      </c>
      <c r="L652" s="157">
        <v>41074.506944444445</v>
      </c>
      <c r="M652" s="157">
        <v>41074.550694444442</v>
      </c>
      <c r="N652" s="157">
        <v>41074.970833333333</v>
      </c>
      <c r="O652" s="157">
        <v>41075.011111111111</v>
      </c>
      <c r="P652" s="185" t="s">
        <v>2536</v>
      </c>
      <c r="Q652" s="239">
        <f t="shared" si="60"/>
        <v>0.42013888889050577</v>
      </c>
      <c r="R652" s="239">
        <f t="shared" si="61"/>
        <v>0.50416666666569654</v>
      </c>
      <c r="S652" s="21">
        <f t="shared" si="62"/>
        <v>2.5208333333430346</v>
      </c>
      <c r="U652">
        <v>1396</v>
      </c>
      <c r="W652" s="242"/>
      <c r="Y652" s="155" t="s">
        <v>2537</v>
      </c>
    </row>
    <row r="653" spans="1:25">
      <c r="A653" s="155" t="s">
        <v>963</v>
      </c>
      <c r="B653" s="2" t="s">
        <v>488</v>
      </c>
      <c r="C653" s="38" t="s">
        <v>964</v>
      </c>
      <c r="D653" s="38" t="s">
        <v>965</v>
      </c>
      <c r="E653" s="126" t="s">
        <v>196</v>
      </c>
      <c r="F653" s="38" t="s">
        <v>966</v>
      </c>
      <c r="G653" s="178">
        <v>11.658300000000001</v>
      </c>
      <c r="H653" s="178">
        <v>-58.746000000000002</v>
      </c>
      <c r="I653" s="38">
        <v>21</v>
      </c>
      <c r="J653" s="38">
        <v>2012</v>
      </c>
      <c r="K653" s="38" t="s">
        <v>2538</v>
      </c>
      <c r="L653" s="157">
        <v>41075.513888888891</v>
      </c>
      <c r="M653" s="157">
        <v>41075.561111111114</v>
      </c>
      <c r="N653" s="157">
        <v>41075.96875</v>
      </c>
      <c r="O653" s="157">
        <v>41076.010416666664</v>
      </c>
      <c r="P653" s="185" t="s">
        <v>2539</v>
      </c>
      <c r="Q653" s="239">
        <f t="shared" si="60"/>
        <v>0.40763888888614019</v>
      </c>
      <c r="R653" s="239">
        <f t="shared" si="61"/>
        <v>0.49652777777373558</v>
      </c>
      <c r="S653" s="21">
        <f t="shared" si="62"/>
        <v>2.4458333333168412</v>
      </c>
      <c r="U653">
        <v>1366</v>
      </c>
      <c r="W653" s="242"/>
      <c r="Y653" s="155" t="s">
        <v>2537</v>
      </c>
    </row>
    <row r="654" spans="1:25">
      <c r="A654" s="155" t="s">
        <v>963</v>
      </c>
      <c r="B654" s="2" t="s">
        <v>488</v>
      </c>
      <c r="C654" s="38" t="s">
        <v>964</v>
      </c>
      <c r="D654" s="38" t="s">
        <v>965</v>
      </c>
      <c r="E654" s="126" t="s">
        <v>196</v>
      </c>
      <c r="F654" s="38" t="s">
        <v>966</v>
      </c>
      <c r="G654" s="178">
        <v>11.6881</v>
      </c>
      <c r="H654" s="178">
        <v>-58.543799999999997</v>
      </c>
      <c r="I654" s="38">
        <v>21</v>
      </c>
      <c r="J654" s="38">
        <v>2012</v>
      </c>
      <c r="K654" s="38" t="s">
        <v>2535</v>
      </c>
      <c r="L654" s="157">
        <v>41076.463888888888</v>
      </c>
      <c r="M654" s="157">
        <v>41076.500694444447</v>
      </c>
      <c r="N654" s="157">
        <v>41076.855555555558</v>
      </c>
      <c r="O654" s="157">
        <v>41076.880555555559</v>
      </c>
      <c r="P654" s="179" t="s">
        <v>2536</v>
      </c>
      <c r="Q654" s="239">
        <f t="shared" si="60"/>
        <v>0.35486111111094942</v>
      </c>
      <c r="R654" s="239">
        <f t="shared" si="61"/>
        <v>0.41666666667151731</v>
      </c>
      <c r="S654" s="21">
        <f t="shared" si="62"/>
        <v>2.1291666666656965</v>
      </c>
      <c r="V654" s="19">
        <f>SUM(Q643:Q654)</f>
        <v>3.0048611111051287</v>
      </c>
      <c r="W654" s="240">
        <f>(N654-M643)/24</f>
        <v>0.58964120370364981</v>
      </c>
      <c r="X654" s="21">
        <f>V654/W654</f>
        <v>5.0960840121603068</v>
      </c>
      <c r="Y654" s="155" t="s">
        <v>2537</v>
      </c>
    </row>
    <row r="655" spans="1:25">
      <c r="A655" s="155" t="s">
        <v>969</v>
      </c>
      <c r="B655" s="2" t="s">
        <v>466</v>
      </c>
      <c r="C655" s="38" t="s">
        <v>970</v>
      </c>
      <c r="D655" s="38" t="s">
        <v>971</v>
      </c>
      <c r="E655" s="126" t="s">
        <v>273</v>
      </c>
      <c r="F655" s="38" t="s">
        <v>898</v>
      </c>
      <c r="G655" s="178">
        <v>46.742649319999998</v>
      </c>
      <c r="H655" s="178">
        <v>-125.23102317</v>
      </c>
      <c r="I655" s="38">
        <v>10</v>
      </c>
      <c r="J655" s="38">
        <v>2012</v>
      </c>
      <c r="K655" s="38" t="s">
        <v>2533</v>
      </c>
      <c r="L655" s="157">
        <v>41102.368055555555</v>
      </c>
      <c r="M655" s="184">
        <v>41102.402777777781</v>
      </c>
      <c r="N655" s="184">
        <v>41102.65902777778</v>
      </c>
      <c r="O655" s="157">
        <v>41102.716666666667</v>
      </c>
      <c r="P655" s="185" t="s">
        <v>2454</v>
      </c>
      <c r="Q655" s="239">
        <f t="shared" ref="Q655:Q670" si="63">N655 - M655</f>
        <v>0.25624999999854481</v>
      </c>
      <c r="R655" s="239">
        <f t="shared" ref="R655:R670" si="64">O655 - L655</f>
        <v>0.34861111111240461</v>
      </c>
      <c r="S655" s="21">
        <f t="shared" si="62"/>
        <v>1.5374999999912689</v>
      </c>
      <c r="U655" s="28">
        <v>948</v>
      </c>
      <c r="W655" s="242"/>
      <c r="Y655" s="187" t="s">
        <v>2534</v>
      </c>
    </row>
    <row r="656" spans="1:25">
      <c r="A656" s="155" t="s">
        <v>969</v>
      </c>
      <c r="B656" s="2" t="s">
        <v>466</v>
      </c>
      <c r="C656" s="38" t="s">
        <v>970</v>
      </c>
      <c r="D656" s="38" t="s">
        <v>971</v>
      </c>
      <c r="E656" s="126" t="s">
        <v>273</v>
      </c>
      <c r="F656" s="38" t="s">
        <v>898</v>
      </c>
      <c r="G656" s="178">
        <v>46.436333230000002</v>
      </c>
      <c r="H656" s="178">
        <v>-124.42411183999999</v>
      </c>
      <c r="I656" s="38">
        <v>10</v>
      </c>
      <c r="J656" s="38">
        <v>2012</v>
      </c>
      <c r="K656" s="38" t="s">
        <v>2530</v>
      </c>
      <c r="L656" s="157">
        <v>41103.333333333336</v>
      </c>
      <c r="M656" s="157">
        <v>41103.347916666666</v>
      </c>
      <c r="N656" s="157">
        <v>41103.429166666669</v>
      </c>
      <c r="O656" s="157">
        <v>41103.468055555553</v>
      </c>
      <c r="P656" s="185" t="s">
        <v>2531</v>
      </c>
      <c r="Q656" s="239">
        <f t="shared" si="63"/>
        <v>8.1250000002910383E-2</v>
      </c>
      <c r="R656" s="239">
        <f t="shared" si="64"/>
        <v>0.13472222221753327</v>
      </c>
      <c r="S656" s="21">
        <f t="shared" si="62"/>
        <v>0.4875000000174623</v>
      </c>
      <c r="U656">
        <v>111</v>
      </c>
      <c r="W656" s="242"/>
      <c r="Y656" s="187" t="s">
        <v>2532</v>
      </c>
    </row>
    <row r="657" spans="1:25">
      <c r="A657" s="155" t="s">
        <v>969</v>
      </c>
      <c r="B657" s="2" t="s">
        <v>466</v>
      </c>
      <c r="C657" s="38" t="s">
        <v>970</v>
      </c>
      <c r="D657" s="38" t="s">
        <v>971</v>
      </c>
      <c r="E657" s="126" t="s">
        <v>273</v>
      </c>
      <c r="F657" s="38" t="s">
        <v>898</v>
      </c>
      <c r="G657" s="178">
        <v>45.106163279999997</v>
      </c>
      <c r="H657" s="178">
        <v>-124.57083406</v>
      </c>
      <c r="I657" s="38">
        <v>10</v>
      </c>
      <c r="J657" s="38">
        <v>2012</v>
      </c>
      <c r="K657" s="38" t="s">
        <v>2528</v>
      </c>
      <c r="L657" s="157">
        <v>41104.862500000003</v>
      </c>
      <c r="M657" s="157">
        <v>41104.898611111108</v>
      </c>
      <c r="N657" s="157">
        <v>41104.97152777778</v>
      </c>
      <c r="O657" s="157">
        <v>41105.015277777777</v>
      </c>
      <c r="P657" s="185" t="s">
        <v>2418</v>
      </c>
      <c r="Q657" s="239">
        <f t="shared" si="63"/>
        <v>7.2916666671517305E-2</v>
      </c>
      <c r="R657" s="239">
        <f t="shared" si="64"/>
        <v>0.15277777777373558</v>
      </c>
      <c r="S657" s="21">
        <f t="shared" si="62"/>
        <v>0.43750000002910383</v>
      </c>
      <c r="U657">
        <v>350</v>
      </c>
      <c r="W657" s="242"/>
      <c r="Y657" s="187" t="s">
        <v>2529</v>
      </c>
    </row>
    <row r="658" spans="1:25">
      <c r="A658" s="155" t="s">
        <v>969</v>
      </c>
      <c r="B658" s="2" t="s">
        <v>466</v>
      </c>
      <c r="C658" s="38" t="s">
        <v>970</v>
      </c>
      <c r="D658" s="38" t="s">
        <v>971</v>
      </c>
      <c r="E658" s="126" t="s">
        <v>273</v>
      </c>
      <c r="F658" s="38" t="s">
        <v>898</v>
      </c>
      <c r="G658" s="178">
        <v>44.471127670000001</v>
      </c>
      <c r="H658" s="178">
        <v>-124.62157988</v>
      </c>
      <c r="I658" s="38">
        <v>10</v>
      </c>
      <c r="J658" s="38">
        <v>2012</v>
      </c>
      <c r="K658" s="38" t="s">
        <v>2527</v>
      </c>
      <c r="L658" s="157">
        <v>41105.397222222222</v>
      </c>
      <c r="M658" s="157">
        <v>41105.411111111112</v>
      </c>
      <c r="N658" s="157">
        <v>41105.518750000003</v>
      </c>
      <c r="O658" s="157">
        <v>41105.54583333333</v>
      </c>
      <c r="P658" s="185" t="s">
        <v>2414</v>
      </c>
      <c r="Q658" s="239">
        <f t="shared" si="63"/>
        <v>0.10763888889050577</v>
      </c>
      <c r="R658" s="239">
        <f t="shared" si="64"/>
        <v>0.14861111110803904</v>
      </c>
      <c r="S658" s="21">
        <f t="shared" si="62"/>
        <v>0.64583333334303461</v>
      </c>
      <c r="U658">
        <v>140</v>
      </c>
      <c r="W658" s="242"/>
      <c r="Y658" s="187" t="s">
        <v>2503</v>
      </c>
    </row>
    <row r="659" spans="1:25">
      <c r="A659" s="155" t="s">
        <v>969</v>
      </c>
      <c r="B659" s="2" t="s">
        <v>466</v>
      </c>
      <c r="C659" s="38" t="s">
        <v>970</v>
      </c>
      <c r="D659" s="38" t="s">
        <v>971</v>
      </c>
      <c r="E659" s="126" t="s">
        <v>273</v>
      </c>
      <c r="F659" s="38" t="s">
        <v>898</v>
      </c>
      <c r="G659" s="178">
        <v>46.616666666666703</v>
      </c>
      <c r="H659" s="178">
        <v>-125.433333333333</v>
      </c>
      <c r="I659" s="38">
        <v>10</v>
      </c>
      <c r="J659" s="38">
        <v>2012</v>
      </c>
      <c r="K659" s="38" t="s">
        <v>2524</v>
      </c>
      <c r="L659" s="157">
        <v>41108.089583333334</v>
      </c>
      <c r="M659" s="157">
        <v>41108.102083333331</v>
      </c>
      <c r="N659" s="157">
        <v>41108.191666666666</v>
      </c>
      <c r="O659" s="184">
        <v>41108.214583333334</v>
      </c>
      <c r="P659" s="185" t="s">
        <v>2525</v>
      </c>
      <c r="Q659" s="239">
        <f t="shared" si="63"/>
        <v>8.9583333334303461E-2</v>
      </c>
      <c r="R659" s="239">
        <f t="shared" si="64"/>
        <v>0.125</v>
      </c>
      <c r="S659" s="21">
        <f t="shared" si="62"/>
        <v>0.53750000000582077</v>
      </c>
      <c r="U659">
        <v>165</v>
      </c>
      <c r="W659" s="242"/>
      <c r="Y659" s="187" t="s">
        <v>2526</v>
      </c>
    </row>
    <row r="660" spans="1:25">
      <c r="A660" s="155" t="s">
        <v>969</v>
      </c>
      <c r="B660" s="2" t="s">
        <v>466</v>
      </c>
      <c r="C660" s="38" t="s">
        <v>970</v>
      </c>
      <c r="D660" s="38" t="s">
        <v>971</v>
      </c>
      <c r="E660" s="126" t="s">
        <v>273</v>
      </c>
      <c r="F660" s="38" t="s">
        <v>898</v>
      </c>
      <c r="G660" s="178">
        <v>46.838989939999998</v>
      </c>
      <c r="H660" s="178">
        <v>-124.88431854</v>
      </c>
      <c r="I660" s="38">
        <v>10</v>
      </c>
      <c r="J660" s="38">
        <v>2012</v>
      </c>
      <c r="K660" s="38" t="s">
        <v>2522</v>
      </c>
      <c r="L660" s="157">
        <v>41108.359027777777</v>
      </c>
      <c r="M660" s="157">
        <v>41108.375694444447</v>
      </c>
      <c r="N660" s="157">
        <v>41108.439583333333</v>
      </c>
      <c r="O660" s="157">
        <v>41108.469444444447</v>
      </c>
      <c r="P660" s="185" t="s">
        <v>2521</v>
      </c>
      <c r="Q660" s="239">
        <f t="shared" si="63"/>
        <v>6.3888888886140194E-2</v>
      </c>
      <c r="R660" s="239">
        <f t="shared" si="64"/>
        <v>0.11041666667006211</v>
      </c>
      <c r="S660" s="21">
        <f t="shared" si="62"/>
        <v>0.38333333331684116</v>
      </c>
      <c r="U660">
        <v>196</v>
      </c>
      <c r="W660" s="242"/>
      <c r="Y660" s="187" t="s">
        <v>2523</v>
      </c>
    </row>
    <row r="661" spans="1:25">
      <c r="A661" s="155" t="s">
        <v>969</v>
      </c>
      <c r="B661" s="2" t="s">
        <v>466</v>
      </c>
      <c r="C661" s="38" t="s">
        <v>970</v>
      </c>
      <c r="D661" s="38" t="s">
        <v>971</v>
      </c>
      <c r="E661" s="126" t="s">
        <v>273</v>
      </c>
      <c r="F661" s="38" t="s">
        <v>898</v>
      </c>
      <c r="G661" s="178">
        <v>46.839503110000003</v>
      </c>
      <c r="H661" s="178">
        <v>-124.88699990000001</v>
      </c>
      <c r="I661" s="38">
        <v>10</v>
      </c>
      <c r="J661" s="38">
        <v>2012</v>
      </c>
      <c r="K661" s="38" t="s">
        <v>2520</v>
      </c>
      <c r="L661" s="157">
        <v>41109.277777777781</v>
      </c>
      <c r="M661" s="157">
        <v>41109.303472222222</v>
      </c>
      <c r="N661" s="157">
        <v>41109.413888888892</v>
      </c>
      <c r="O661" s="157">
        <v>41109.449999999997</v>
      </c>
      <c r="P661" s="185" t="s">
        <v>2521</v>
      </c>
      <c r="Q661" s="239">
        <f t="shared" si="63"/>
        <v>0.11041666667006211</v>
      </c>
      <c r="R661" s="239">
        <f t="shared" si="64"/>
        <v>0.17222222221607808</v>
      </c>
      <c r="S661" s="21">
        <f t="shared" si="62"/>
        <v>0.66250000002037268</v>
      </c>
      <c r="U661">
        <v>198</v>
      </c>
      <c r="W661" s="242"/>
      <c r="Y661" s="187" t="s">
        <v>2503</v>
      </c>
    </row>
    <row r="662" spans="1:25">
      <c r="A662" s="155" t="s">
        <v>969</v>
      </c>
      <c r="B662" s="2" t="s">
        <v>466</v>
      </c>
      <c r="C662" s="38" t="s">
        <v>970</v>
      </c>
      <c r="D662" s="38" t="s">
        <v>971</v>
      </c>
      <c r="E662" s="126" t="s">
        <v>273</v>
      </c>
      <c r="F662" s="38" t="s">
        <v>898</v>
      </c>
      <c r="G662" s="178">
        <v>46.896478729999998</v>
      </c>
      <c r="H662" s="178">
        <v>-124.99443300999999</v>
      </c>
      <c r="I662" s="38">
        <v>10</v>
      </c>
      <c r="J662" s="38">
        <v>2012</v>
      </c>
      <c r="K662" s="38" t="s">
        <v>2518</v>
      </c>
      <c r="L662" s="157">
        <v>41109.559027777781</v>
      </c>
      <c r="M662" s="157">
        <v>41109.585416666669</v>
      </c>
      <c r="N662" s="184">
        <v>41109.658333333333</v>
      </c>
      <c r="O662" s="157">
        <v>41109.697222222225</v>
      </c>
      <c r="P662" s="185" t="s">
        <v>2519</v>
      </c>
      <c r="Q662" s="239">
        <f t="shared" si="63"/>
        <v>7.2916666664241347E-2</v>
      </c>
      <c r="R662" s="239">
        <f t="shared" si="64"/>
        <v>0.13819444444379769</v>
      </c>
      <c r="S662" s="21">
        <f t="shared" si="62"/>
        <v>0.43749999998544808</v>
      </c>
      <c r="U662">
        <v>800</v>
      </c>
      <c r="W662" s="242"/>
      <c r="Y662" s="187" t="s">
        <v>2503</v>
      </c>
    </row>
    <row r="663" spans="1:25">
      <c r="A663" s="155" t="s">
        <v>969</v>
      </c>
      <c r="B663" s="2" t="s">
        <v>466</v>
      </c>
      <c r="C663" s="38" t="s">
        <v>970</v>
      </c>
      <c r="D663" s="38" t="s">
        <v>971</v>
      </c>
      <c r="E663" s="126" t="s">
        <v>273</v>
      </c>
      <c r="F663" s="38" t="s">
        <v>898</v>
      </c>
      <c r="G663" s="178">
        <v>47.024173840000003</v>
      </c>
      <c r="H663" s="178">
        <v>-124.9654555</v>
      </c>
      <c r="I663" s="38">
        <v>10</v>
      </c>
      <c r="J663" s="38">
        <v>2012</v>
      </c>
      <c r="K663" s="38" t="s">
        <v>2516</v>
      </c>
      <c r="L663" s="157">
        <v>41110.190972222219</v>
      </c>
      <c r="M663" s="157">
        <v>41110.206250000003</v>
      </c>
      <c r="N663" s="157">
        <v>41110.23541666667</v>
      </c>
      <c r="O663" s="157">
        <v>41110.259722222225</v>
      </c>
      <c r="P663" s="185" t="s">
        <v>2517</v>
      </c>
      <c r="Q663" s="239">
        <f t="shared" si="63"/>
        <v>2.9166666667151731E-2</v>
      </c>
      <c r="R663" s="239">
        <f t="shared" si="64"/>
        <v>6.8750000005820766E-2</v>
      </c>
      <c r="S663" s="21">
        <f t="shared" si="62"/>
        <v>0.17500000000291038</v>
      </c>
      <c r="U663">
        <v>171</v>
      </c>
      <c r="W663" s="242"/>
      <c r="Y663" s="187" t="s">
        <v>2515</v>
      </c>
    </row>
    <row r="664" spans="1:25">
      <c r="A664" s="155" t="s">
        <v>969</v>
      </c>
      <c r="B664" s="2" t="s">
        <v>466</v>
      </c>
      <c r="C664" s="38" t="s">
        <v>970</v>
      </c>
      <c r="D664" s="38" t="s">
        <v>971</v>
      </c>
      <c r="E664" s="126" t="s">
        <v>273</v>
      </c>
      <c r="F664" s="38" t="s">
        <v>898</v>
      </c>
      <c r="G664" s="178">
        <v>46.886820870000001</v>
      </c>
      <c r="H664" s="178">
        <v>-125.11817868999999</v>
      </c>
      <c r="I664" s="38">
        <v>10</v>
      </c>
      <c r="J664" s="38">
        <v>2012</v>
      </c>
      <c r="K664" s="38" t="s">
        <v>2513</v>
      </c>
      <c r="L664" s="157">
        <v>41110.345833333333</v>
      </c>
      <c r="M664" s="157">
        <v>41110.372916666667</v>
      </c>
      <c r="N664" s="157">
        <v>41110.425000000003</v>
      </c>
      <c r="O664" s="157">
        <v>41110.459722222222</v>
      </c>
      <c r="P664" s="185" t="s">
        <v>2514</v>
      </c>
      <c r="Q664" s="239">
        <f t="shared" si="63"/>
        <v>5.2083333335758653E-2</v>
      </c>
      <c r="R664" s="239">
        <f t="shared" si="64"/>
        <v>0.11388888888905058</v>
      </c>
      <c r="S664" s="21">
        <f t="shared" si="62"/>
        <v>0.31250000001455192</v>
      </c>
      <c r="U664">
        <v>650</v>
      </c>
      <c r="W664" s="242"/>
      <c r="Y664" s="187" t="s">
        <v>2515</v>
      </c>
    </row>
    <row r="665" spans="1:25">
      <c r="A665" s="155" t="s">
        <v>969</v>
      </c>
      <c r="B665" s="2" t="s">
        <v>466</v>
      </c>
      <c r="C665" s="38" t="s">
        <v>970</v>
      </c>
      <c r="D665" s="38" t="s">
        <v>971</v>
      </c>
      <c r="E665" s="126" t="s">
        <v>273</v>
      </c>
      <c r="F665" s="38" t="s">
        <v>898</v>
      </c>
      <c r="G665" s="178">
        <v>46.854480379999998</v>
      </c>
      <c r="H665" s="178">
        <v>-124.78498506</v>
      </c>
      <c r="I665" s="38">
        <v>10</v>
      </c>
      <c r="J665" s="38">
        <v>2012</v>
      </c>
      <c r="K665" s="38" t="s">
        <v>2510</v>
      </c>
      <c r="L665" s="157">
        <v>41110.80972222222</v>
      </c>
      <c r="M665" s="157">
        <v>41110.821527777778</v>
      </c>
      <c r="N665" s="157">
        <v>41110.864583333336</v>
      </c>
      <c r="O665" s="157">
        <v>41110.880555555559</v>
      </c>
      <c r="P665" s="185" t="s">
        <v>2511</v>
      </c>
      <c r="Q665" s="239">
        <f t="shared" si="63"/>
        <v>4.3055555557657499E-2</v>
      </c>
      <c r="R665" s="239">
        <f t="shared" si="64"/>
        <v>7.0833333338669036E-2</v>
      </c>
      <c r="S665" s="21">
        <f t="shared" si="62"/>
        <v>0.25833333334594499</v>
      </c>
      <c r="U665">
        <v>155</v>
      </c>
      <c r="W665" s="242"/>
      <c r="Y665" s="187" t="s">
        <v>2512</v>
      </c>
    </row>
    <row r="666" spans="1:25">
      <c r="A666" s="155" t="s">
        <v>969</v>
      </c>
      <c r="B666" s="2" t="s">
        <v>466</v>
      </c>
      <c r="C666" s="38" t="s">
        <v>970</v>
      </c>
      <c r="D666" s="38" t="s">
        <v>971</v>
      </c>
      <c r="E666" s="126" t="s">
        <v>273</v>
      </c>
      <c r="F666" s="38" t="s">
        <v>898</v>
      </c>
      <c r="G666" s="178">
        <v>46.729734899999997</v>
      </c>
      <c r="H666" s="178">
        <v>-124.36636401</v>
      </c>
      <c r="I666" s="38">
        <v>10</v>
      </c>
      <c r="J666" s="38">
        <v>2012</v>
      </c>
      <c r="K666" s="38" t="s">
        <v>2508</v>
      </c>
      <c r="L666" s="157">
        <v>41110.99722222222</v>
      </c>
      <c r="M666" s="157">
        <v>41111.004861111112</v>
      </c>
      <c r="N666" s="157">
        <v>41111.061805555553</v>
      </c>
      <c r="O666" s="157">
        <v>41111.1</v>
      </c>
      <c r="P666" s="185" t="s">
        <v>2509</v>
      </c>
      <c r="Q666" s="239">
        <f t="shared" si="63"/>
        <v>5.694444444088731E-2</v>
      </c>
      <c r="R666" s="239">
        <f t="shared" si="64"/>
        <v>0.10277777777810115</v>
      </c>
      <c r="S666" s="21">
        <f t="shared" si="62"/>
        <v>0.34166666664532386</v>
      </c>
      <c r="U666">
        <v>73</v>
      </c>
      <c r="W666" s="242"/>
      <c r="Y666" s="187" t="s">
        <v>2503</v>
      </c>
    </row>
    <row r="667" spans="1:25">
      <c r="A667" s="155" t="s">
        <v>969</v>
      </c>
      <c r="B667" s="2" t="s">
        <v>466</v>
      </c>
      <c r="C667" s="38" t="s">
        <v>970</v>
      </c>
      <c r="D667" s="38" t="s">
        <v>971</v>
      </c>
      <c r="E667" s="126" t="s">
        <v>273</v>
      </c>
      <c r="F667" s="38" t="s">
        <v>898</v>
      </c>
      <c r="G667" s="178">
        <v>46.886611080000002</v>
      </c>
      <c r="H667" s="178">
        <v>-124.52454031000001</v>
      </c>
      <c r="I667" s="38">
        <v>10</v>
      </c>
      <c r="J667" s="38">
        <v>2012</v>
      </c>
      <c r="K667" s="38" t="s">
        <v>2506</v>
      </c>
      <c r="L667" s="157">
        <v>41111.213888888888</v>
      </c>
      <c r="M667" s="157">
        <v>41111.222222222219</v>
      </c>
      <c r="N667" s="157">
        <v>41111.280555555553</v>
      </c>
      <c r="O667" s="157">
        <v>41111.305555555555</v>
      </c>
      <c r="P667" s="185" t="s">
        <v>2507</v>
      </c>
      <c r="Q667" s="239">
        <f t="shared" si="63"/>
        <v>5.8333333334303461E-2</v>
      </c>
      <c r="R667" s="239">
        <f t="shared" si="64"/>
        <v>9.1666666667151731E-2</v>
      </c>
      <c r="S667" s="21">
        <f t="shared" si="62"/>
        <v>0.35000000000582077</v>
      </c>
      <c r="U667">
        <v>92</v>
      </c>
      <c r="W667" s="242"/>
      <c r="Y667" s="187" t="s">
        <v>2503</v>
      </c>
    </row>
    <row r="668" spans="1:25">
      <c r="A668" s="155" t="s">
        <v>969</v>
      </c>
      <c r="B668" s="2" t="s">
        <v>466</v>
      </c>
      <c r="C668" s="38" t="s">
        <v>970</v>
      </c>
      <c r="D668" s="38" t="s">
        <v>971</v>
      </c>
      <c r="E668" s="126" t="s">
        <v>273</v>
      </c>
      <c r="F668" s="38" t="s">
        <v>898</v>
      </c>
      <c r="G668" s="178">
        <v>46.881667739999997</v>
      </c>
      <c r="H668" s="178">
        <v>-124.33345705000001</v>
      </c>
      <c r="I668" s="38">
        <v>10</v>
      </c>
      <c r="J668" s="38">
        <v>2012</v>
      </c>
      <c r="K668" s="38" t="s">
        <v>2504</v>
      </c>
      <c r="L668" s="157">
        <v>41111.734027777777</v>
      </c>
      <c r="M668" s="157">
        <v>41111.743750000001</v>
      </c>
      <c r="N668" s="157">
        <v>41111.902777777781</v>
      </c>
      <c r="O668" s="157">
        <v>41111.919444444444</v>
      </c>
      <c r="P668" s="185" t="s">
        <v>2505</v>
      </c>
      <c r="Q668" s="239">
        <f t="shared" si="63"/>
        <v>0.15902777777955635</v>
      </c>
      <c r="R668" s="239">
        <f t="shared" si="64"/>
        <v>0.18541666666715173</v>
      </c>
      <c r="S668" s="21">
        <f t="shared" si="62"/>
        <v>0.95416666667733807</v>
      </c>
      <c r="U668">
        <v>56</v>
      </c>
      <c r="W668" s="242"/>
      <c r="Y668" s="187" t="s">
        <v>2503</v>
      </c>
    </row>
    <row r="669" spans="1:25">
      <c r="A669" s="155" t="s">
        <v>969</v>
      </c>
      <c r="B669" s="2" t="s">
        <v>466</v>
      </c>
      <c r="C669" s="38" t="s">
        <v>970</v>
      </c>
      <c r="D669" s="38" t="s">
        <v>971</v>
      </c>
      <c r="E669" s="126" t="s">
        <v>273</v>
      </c>
      <c r="F669" s="38" t="s">
        <v>898</v>
      </c>
      <c r="G669" s="178">
        <v>46.8882154</v>
      </c>
      <c r="H669" s="178">
        <v>-124.87598513</v>
      </c>
      <c r="I669" s="38">
        <v>10</v>
      </c>
      <c r="J669" s="38">
        <v>2012</v>
      </c>
      <c r="K669" s="38" t="s">
        <v>2501</v>
      </c>
      <c r="L669" s="157">
        <v>41112.041666666664</v>
      </c>
      <c r="M669" s="157">
        <v>41112.052777777775</v>
      </c>
      <c r="N669" s="157">
        <v>41112.113888888889</v>
      </c>
      <c r="O669" s="157">
        <v>41112.138888888891</v>
      </c>
      <c r="P669" s="185" t="s">
        <v>2502</v>
      </c>
      <c r="Q669" s="239">
        <f t="shared" si="63"/>
        <v>6.1111111113859806E-2</v>
      </c>
      <c r="R669" s="239">
        <f t="shared" si="64"/>
        <v>9.7222222226264421E-2</v>
      </c>
      <c r="S669" s="21">
        <f t="shared" si="62"/>
        <v>0.36666666668315884</v>
      </c>
      <c r="U669">
        <v>173</v>
      </c>
      <c r="W669" s="242"/>
      <c r="Y669" s="187" t="s">
        <v>2503</v>
      </c>
    </row>
    <row r="670" spans="1:25">
      <c r="A670" s="155" t="s">
        <v>969</v>
      </c>
      <c r="B670" s="2" t="s">
        <v>466</v>
      </c>
      <c r="C670" s="38" t="s">
        <v>970</v>
      </c>
      <c r="D670" s="38" t="s">
        <v>971</v>
      </c>
      <c r="E670" s="126" t="s">
        <v>273</v>
      </c>
      <c r="F670" s="38" t="s">
        <v>898</v>
      </c>
      <c r="G670" s="178">
        <v>47.7</v>
      </c>
      <c r="H670" s="178">
        <v>-126.48333333333299</v>
      </c>
      <c r="I670" s="38">
        <v>9</v>
      </c>
      <c r="J670" s="38">
        <v>2012</v>
      </c>
      <c r="K670" s="38" t="s">
        <v>2498</v>
      </c>
      <c r="L670" s="157">
        <v>41112.635416666664</v>
      </c>
      <c r="M670" s="157">
        <v>41112.693055555559</v>
      </c>
      <c r="N670" s="157">
        <v>41112.739583333336</v>
      </c>
      <c r="O670" s="157">
        <v>41112.801388888889</v>
      </c>
      <c r="P670" s="185" t="s">
        <v>2499</v>
      </c>
      <c r="Q670" s="239">
        <f t="shared" si="63"/>
        <v>4.6527777776645962E-2</v>
      </c>
      <c r="R670" s="239">
        <f t="shared" si="64"/>
        <v>0.16597222222480923</v>
      </c>
      <c r="S670" s="21">
        <f t="shared" si="62"/>
        <v>0.27916666665987577</v>
      </c>
      <c r="U670">
        <v>2233</v>
      </c>
      <c r="V670" s="19">
        <f>SUM(Q655:Q670)</f>
        <v>1.3611111111240461</v>
      </c>
      <c r="W670" s="240">
        <f>(N670-M655)/24</f>
        <v>0.43070023148144781</v>
      </c>
      <c r="X670" s="21">
        <f>V670/W670</f>
        <v>3.160228417900619</v>
      </c>
      <c r="Y670" s="187" t="s">
        <v>2500</v>
      </c>
    </row>
    <row r="671" spans="1:25">
      <c r="A671" t="s">
        <v>973</v>
      </c>
      <c r="B671" s="38" t="s">
        <v>974</v>
      </c>
      <c r="C671" s="38" t="s">
        <v>975</v>
      </c>
      <c r="D671" s="38" t="s">
        <v>976</v>
      </c>
      <c r="E671" s="38" t="s">
        <v>273</v>
      </c>
      <c r="F671" s="179" t="s">
        <v>898</v>
      </c>
      <c r="G671" s="38">
        <v>46</v>
      </c>
      <c r="H671" s="38">
        <v>-130</v>
      </c>
      <c r="I671" s="38">
        <v>9</v>
      </c>
      <c r="J671" s="38">
        <v>2012</v>
      </c>
      <c r="K671" s="38" t="s">
        <v>2496</v>
      </c>
      <c r="L671" s="157">
        <v>41140.091666666667</v>
      </c>
      <c r="M671" s="157">
        <v>41140.212500000001</v>
      </c>
      <c r="N671" s="157">
        <v>41140.794444444444</v>
      </c>
      <c r="O671" s="157">
        <v>41140.927083333336</v>
      </c>
      <c r="P671" s="38" t="s">
        <v>1909</v>
      </c>
      <c r="Q671" s="239">
        <f>N671 - M671</f>
        <v>0.5819444444423425</v>
      </c>
      <c r="R671" s="239">
        <f>O671 - L671</f>
        <v>0.83541666666860692</v>
      </c>
      <c r="S671" s="21">
        <f>((VALUE(Q671)) * 24) * 0.25</f>
        <v>3.491666666654055</v>
      </c>
      <c r="U671">
        <v>1544</v>
      </c>
      <c r="W671" s="242"/>
      <c r="Y671" s="155" t="s">
        <v>2497</v>
      </c>
    </row>
    <row r="672" spans="1:25">
      <c r="A672" t="s">
        <v>973</v>
      </c>
      <c r="B672" s="38" t="s">
        <v>974</v>
      </c>
      <c r="C672" s="38" t="s">
        <v>975</v>
      </c>
      <c r="D672" s="38" t="s">
        <v>976</v>
      </c>
      <c r="E672" s="38" t="s">
        <v>273</v>
      </c>
      <c r="F672" s="179" t="s">
        <v>898</v>
      </c>
      <c r="G672" s="38">
        <v>46</v>
      </c>
      <c r="H672" s="38">
        <v>-130</v>
      </c>
      <c r="I672" s="38">
        <v>9</v>
      </c>
      <c r="J672" s="38">
        <v>2012</v>
      </c>
      <c r="K672" s="38" t="s">
        <v>2494</v>
      </c>
      <c r="L672" s="157">
        <v>41141.299305555556</v>
      </c>
      <c r="M672" s="157">
        <v>41141.395138888889</v>
      </c>
      <c r="N672" s="157">
        <v>41142.405555555553</v>
      </c>
      <c r="O672" s="157">
        <v>41142.486111111109</v>
      </c>
      <c r="P672" s="221" t="s">
        <v>1558</v>
      </c>
      <c r="Q672" s="239">
        <f>N672 - M672</f>
        <v>1.0104166666642413</v>
      </c>
      <c r="R672" s="239">
        <f>O672 - L672</f>
        <v>1.1868055555532919</v>
      </c>
      <c r="S672" s="21">
        <f>((VALUE(Q672)) * 24) * 0.25</f>
        <v>6.0624999999854481</v>
      </c>
      <c r="U672">
        <v>1535</v>
      </c>
      <c r="W672" s="242"/>
      <c r="Y672" s="155" t="s">
        <v>2495</v>
      </c>
    </row>
    <row r="673" spans="1:25">
      <c r="A673" t="s">
        <v>973</v>
      </c>
      <c r="B673" s="38" t="s">
        <v>974</v>
      </c>
      <c r="C673" s="38" t="s">
        <v>975</v>
      </c>
      <c r="D673" s="38" t="s">
        <v>976</v>
      </c>
      <c r="E673" s="38" t="s">
        <v>273</v>
      </c>
      <c r="F673" s="179" t="s">
        <v>898</v>
      </c>
      <c r="G673" s="38">
        <v>46</v>
      </c>
      <c r="H673" s="38">
        <v>-128</v>
      </c>
      <c r="I673" s="38">
        <v>9</v>
      </c>
      <c r="J673" s="38">
        <v>2012</v>
      </c>
      <c r="K673" s="38" t="s">
        <v>2491</v>
      </c>
      <c r="L673" s="157">
        <v>41145.157638888886</v>
      </c>
      <c r="M673" s="157">
        <v>41145.216666666667</v>
      </c>
      <c r="N673" s="157">
        <v>41145.530555555553</v>
      </c>
      <c r="O673" s="157">
        <v>41145.599999999999</v>
      </c>
      <c r="P673" s="185" t="s">
        <v>2489</v>
      </c>
      <c r="Q673" s="239">
        <f>N673 - M673</f>
        <v>0.31388888888614019</v>
      </c>
      <c r="R673" s="239">
        <f>O673 - L673</f>
        <v>0.44236111111240461</v>
      </c>
      <c r="S673" s="21">
        <f>((VALUE(Q673)) * 24) * 0.25</f>
        <v>1.8833333333168412</v>
      </c>
      <c r="U673" s="28">
        <v>2422</v>
      </c>
      <c r="W673" s="242"/>
      <c r="Y673" s="155" t="s">
        <v>2490</v>
      </c>
    </row>
    <row r="674" spans="1:25">
      <c r="A674" t="s">
        <v>973</v>
      </c>
      <c r="B674" s="38" t="s">
        <v>974</v>
      </c>
      <c r="C674" s="38" t="s">
        <v>975</v>
      </c>
      <c r="D674" s="38" t="s">
        <v>976</v>
      </c>
      <c r="E674" s="38" t="s">
        <v>273</v>
      </c>
      <c r="F674" s="179" t="s">
        <v>898</v>
      </c>
      <c r="G674" s="38">
        <v>46</v>
      </c>
      <c r="H674" s="38">
        <v>-128</v>
      </c>
      <c r="I674" s="38">
        <v>9</v>
      </c>
      <c r="J674" s="38">
        <v>2012</v>
      </c>
      <c r="K674" s="38" t="s">
        <v>2488</v>
      </c>
      <c r="L674" s="157">
        <v>41146.04791666667</v>
      </c>
      <c r="M674" s="157">
        <v>41146.113194444442</v>
      </c>
      <c r="N674" s="157">
        <v>41146.351388888892</v>
      </c>
      <c r="O674" s="157">
        <v>41146.438888888886</v>
      </c>
      <c r="P674" s="185" t="s">
        <v>2492</v>
      </c>
      <c r="Q674" s="239">
        <f>N674 - M674</f>
        <v>0.23819444444961846</v>
      </c>
      <c r="R674" s="239">
        <f>O674 - L674</f>
        <v>0.39097222221607808</v>
      </c>
      <c r="S674" s="21">
        <f>((VALUE(Q674)) * 24) * 0.25</f>
        <v>1.4291666666977108</v>
      </c>
      <c r="U674">
        <v>2610</v>
      </c>
      <c r="V674" s="19">
        <f>SUM(Q671:Q674)</f>
        <v>2.1444444444423425</v>
      </c>
      <c r="W674" s="240">
        <f>(N674-M671)/24</f>
        <v>0.25578703703710443</v>
      </c>
      <c r="X674" s="21">
        <f>V674/W674</f>
        <v>8.3837104072293922</v>
      </c>
      <c r="Y674" s="155" t="s">
        <v>2493</v>
      </c>
    </row>
    <row r="675" spans="1:25">
      <c r="A675" s="187" t="s">
        <v>6797</v>
      </c>
      <c r="B675" s="38" t="s">
        <v>980</v>
      </c>
      <c r="C675" s="38" t="s">
        <v>981</v>
      </c>
      <c r="D675" s="38" t="s">
        <v>982</v>
      </c>
      <c r="E675" s="38" t="s">
        <v>166</v>
      </c>
      <c r="F675" s="38" t="s">
        <v>984</v>
      </c>
      <c r="G675" s="178">
        <v>27.608034400000001</v>
      </c>
      <c r="H675" s="178">
        <v>-62.027183200000003</v>
      </c>
      <c r="I675" s="179">
        <v>25</v>
      </c>
      <c r="J675" s="38">
        <v>2012</v>
      </c>
      <c r="K675" s="38" t="s">
        <v>2486</v>
      </c>
      <c r="L675" s="157">
        <v>41200.445138888892</v>
      </c>
      <c r="M675" s="184">
        <v>41200.513194444444</v>
      </c>
      <c r="N675" s="184">
        <v>41201.380555555559</v>
      </c>
      <c r="O675" s="157">
        <v>41201.445833333331</v>
      </c>
      <c r="P675" s="157" t="s">
        <v>2487</v>
      </c>
      <c r="Q675" s="239">
        <f t="shared" ref="Q675:Q688" si="65">N675 - M675</f>
        <v>0.867361111115315</v>
      </c>
      <c r="R675" s="239">
        <f t="shared" ref="R675:R688" si="66">O675 - L675</f>
        <v>1.0006944444394321</v>
      </c>
      <c r="S675" s="21">
        <f t="shared" ref="S675:S688" si="67">((VALUE(Q675)) * 24) * 0.25</f>
        <v>5.20416666669189</v>
      </c>
      <c r="U675">
        <v>2347</v>
      </c>
      <c r="W675" s="242"/>
      <c r="Y675" s="187" t="s">
        <v>2482</v>
      </c>
    </row>
    <row r="676" spans="1:25">
      <c r="A676" s="187" t="s">
        <v>6797</v>
      </c>
      <c r="B676" s="38" t="s">
        <v>980</v>
      </c>
      <c r="C676" s="38" t="s">
        <v>981</v>
      </c>
      <c r="D676" s="38" t="s">
        <v>982</v>
      </c>
      <c r="E676" s="38" t="s">
        <v>222</v>
      </c>
      <c r="F676" s="38" t="s">
        <v>984</v>
      </c>
      <c r="G676" s="178">
        <v>26.1373274</v>
      </c>
      <c r="H676" s="178">
        <v>-44.825803700000002</v>
      </c>
      <c r="I676" s="179">
        <v>23</v>
      </c>
      <c r="J676" s="38">
        <v>2012</v>
      </c>
      <c r="K676" s="38" t="s">
        <v>2485</v>
      </c>
      <c r="L676" s="157">
        <v>41204.868055555555</v>
      </c>
      <c r="M676" s="157">
        <v>41204.955555555556</v>
      </c>
      <c r="N676" s="157">
        <v>41205.762499999997</v>
      </c>
      <c r="O676" s="157">
        <v>41205.852777777778</v>
      </c>
      <c r="P676" s="210" t="s">
        <v>2476</v>
      </c>
      <c r="Q676" s="239">
        <f t="shared" si="65"/>
        <v>0.80694444444088731</v>
      </c>
      <c r="R676" s="239">
        <f t="shared" si="66"/>
        <v>0.98472222222335404</v>
      </c>
      <c r="S676" s="21">
        <f t="shared" si="67"/>
        <v>4.8416666666453239</v>
      </c>
      <c r="U676" s="130">
        <v>3653</v>
      </c>
      <c r="W676" s="242"/>
      <c r="Y676" s="187" t="s">
        <v>2482</v>
      </c>
    </row>
    <row r="677" spans="1:25">
      <c r="A677" s="187" t="s">
        <v>6797</v>
      </c>
      <c r="B677" s="38" t="s">
        <v>980</v>
      </c>
      <c r="C677" s="38" t="s">
        <v>981</v>
      </c>
      <c r="D677" s="38" t="s">
        <v>982</v>
      </c>
      <c r="E677" s="38" t="s">
        <v>222</v>
      </c>
      <c r="F677" s="38" t="s">
        <v>984</v>
      </c>
      <c r="G677" s="178">
        <v>26.136304819999999</v>
      </c>
      <c r="H677" s="178">
        <v>-44.825060919999999</v>
      </c>
      <c r="I677" s="179">
        <v>23</v>
      </c>
      <c r="J677" s="38">
        <v>2012</v>
      </c>
      <c r="K677" s="38" t="s">
        <v>2483</v>
      </c>
      <c r="L677" s="157">
        <v>41206.755555555559</v>
      </c>
      <c r="M677" s="157">
        <v>41206.84097222222</v>
      </c>
      <c r="N677" s="157">
        <v>41207.105555555558</v>
      </c>
      <c r="O677" s="157">
        <v>41207.251388888886</v>
      </c>
      <c r="P677" s="210" t="s">
        <v>2481</v>
      </c>
      <c r="Q677" s="239">
        <f t="shared" si="65"/>
        <v>0.26458333333721384</v>
      </c>
      <c r="R677" s="239">
        <f t="shared" si="66"/>
        <v>0.4958333333270275</v>
      </c>
      <c r="S677" s="21">
        <f t="shared" si="67"/>
        <v>1.5875000000232831</v>
      </c>
      <c r="U677">
        <v>3549</v>
      </c>
      <c r="W677" s="242"/>
      <c r="Y677" s="187" t="s">
        <v>2484</v>
      </c>
    </row>
    <row r="678" spans="1:25">
      <c r="A678" s="187" t="s">
        <v>6797</v>
      </c>
      <c r="B678" s="38" t="s">
        <v>980</v>
      </c>
      <c r="C678" s="38" t="s">
        <v>981</v>
      </c>
      <c r="D678" s="38" t="s">
        <v>982</v>
      </c>
      <c r="E678" s="38" t="s">
        <v>222</v>
      </c>
      <c r="F678" s="38" t="s">
        <v>984</v>
      </c>
      <c r="G678" s="178">
        <v>23.368512930000001</v>
      </c>
      <c r="H678" s="178">
        <v>-44.95212128</v>
      </c>
      <c r="I678" s="179">
        <v>23</v>
      </c>
      <c r="J678" s="38">
        <v>2012</v>
      </c>
      <c r="K678" s="38" t="s">
        <v>2480</v>
      </c>
      <c r="L678" s="157">
        <v>41207.92083333333</v>
      </c>
      <c r="M678" s="157">
        <v>41208.009722222225</v>
      </c>
      <c r="N678" s="157">
        <v>41208.679861111108</v>
      </c>
      <c r="O678" s="157">
        <v>41208.768055555556</v>
      </c>
      <c r="P678" s="210" t="s">
        <v>2481</v>
      </c>
      <c r="Q678" s="239">
        <f t="shared" si="65"/>
        <v>0.67013888888322981</v>
      </c>
      <c r="R678" s="239">
        <f t="shared" si="66"/>
        <v>0.84722222222626442</v>
      </c>
      <c r="S678" s="21">
        <f t="shared" si="67"/>
        <v>4.0208333332993789</v>
      </c>
      <c r="U678">
        <v>3523</v>
      </c>
      <c r="W678" s="242"/>
      <c r="Y678" s="187" t="s">
        <v>2482</v>
      </c>
    </row>
    <row r="679" spans="1:25">
      <c r="A679" s="187" t="s">
        <v>6797</v>
      </c>
      <c r="B679" s="38" t="s">
        <v>980</v>
      </c>
      <c r="C679" s="38" t="s">
        <v>981</v>
      </c>
      <c r="D679" s="38" t="s">
        <v>982</v>
      </c>
      <c r="E679" s="38" t="s">
        <v>222</v>
      </c>
      <c r="F679" s="38" t="s">
        <v>984</v>
      </c>
      <c r="G679" s="178">
        <v>23.368471580000001</v>
      </c>
      <c r="H679" s="178">
        <v>-44.951733760000003</v>
      </c>
      <c r="I679" s="179">
        <v>23</v>
      </c>
      <c r="J679" s="38">
        <v>2012</v>
      </c>
      <c r="K679" s="38" t="s">
        <v>2478</v>
      </c>
      <c r="L679" s="157">
        <v>41209.535416666666</v>
      </c>
      <c r="M679" s="157">
        <v>41209.622916666667</v>
      </c>
      <c r="N679" s="157">
        <v>41209.802777777775</v>
      </c>
      <c r="O679" s="184">
        <v>41209.890277777777</v>
      </c>
      <c r="P679" s="210" t="s">
        <v>2476</v>
      </c>
      <c r="Q679" s="239">
        <f t="shared" si="65"/>
        <v>0.17986111110803904</v>
      </c>
      <c r="R679" s="239">
        <f t="shared" si="66"/>
        <v>0.35486111111094942</v>
      </c>
      <c r="S679" s="21">
        <f t="shared" si="67"/>
        <v>1.0791666666482342</v>
      </c>
      <c r="U679">
        <v>3656</v>
      </c>
      <c r="W679" s="242"/>
      <c r="Y679" s="187" t="s">
        <v>2479</v>
      </c>
    </row>
    <row r="680" spans="1:25">
      <c r="A680" s="187" t="s">
        <v>6797</v>
      </c>
      <c r="B680" s="38" t="s">
        <v>980</v>
      </c>
      <c r="C680" s="38" t="s">
        <v>981</v>
      </c>
      <c r="D680" s="38" t="s">
        <v>982</v>
      </c>
      <c r="E680" s="38" t="s">
        <v>222</v>
      </c>
      <c r="F680" s="38" t="s">
        <v>984</v>
      </c>
      <c r="G680" s="178">
        <v>26.13533142</v>
      </c>
      <c r="H680" s="178">
        <v>-44.82651998</v>
      </c>
      <c r="I680" s="179">
        <v>23</v>
      </c>
      <c r="J680" s="38">
        <v>2012</v>
      </c>
      <c r="K680" s="38" t="s">
        <v>2475</v>
      </c>
      <c r="L680" s="157">
        <v>41210.40347222222</v>
      </c>
      <c r="M680" s="157">
        <v>41210.495833333334</v>
      </c>
      <c r="N680" s="157">
        <v>41210.771527777775</v>
      </c>
      <c r="O680" s="157">
        <v>41210.863888888889</v>
      </c>
      <c r="P680" s="210" t="s">
        <v>2476</v>
      </c>
      <c r="Q680" s="239">
        <f t="shared" si="65"/>
        <v>0.27569444444088731</v>
      </c>
      <c r="R680" s="239">
        <f t="shared" si="66"/>
        <v>0.46041666666860692</v>
      </c>
      <c r="S680" s="21">
        <f t="shared" si="67"/>
        <v>1.6541666666453239</v>
      </c>
      <c r="U680">
        <v>3643</v>
      </c>
      <c r="W680" s="242"/>
      <c r="Y680" s="187" t="s">
        <v>2477</v>
      </c>
    </row>
    <row r="681" spans="1:25">
      <c r="A681" s="187" t="s">
        <v>6797</v>
      </c>
      <c r="B681" s="38" t="s">
        <v>980</v>
      </c>
      <c r="C681" s="38" t="s">
        <v>981</v>
      </c>
      <c r="D681" s="38" t="s">
        <v>982</v>
      </c>
      <c r="E681" s="38" t="s">
        <v>284</v>
      </c>
      <c r="F681" s="38" t="s">
        <v>984</v>
      </c>
      <c r="G681" s="178">
        <v>36.228187890000001</v>
      </c>
      <c r="H681" s="178">
        <v>-33.904334540000001</v>
      </c>
      <c r="I681" s="179">
        <v>20</v>
      </c>
      <c r="J681" s="38">
        <v>2012</v>
      </c>
      <c r="K681" s="38" t="s">
        <v>2472</v>
      </c>
      <c r="L681" s="157">
        <v>41218.359027777777</v>
      </c>
      <c r="M681" s="157">
        <v>41218.521527777775</v>
      </c>
      <c r="N681" s="157">
        <v>41218.556250000001</v>
      </c>
      <c r="O681" s="157">
        <v>41218.681250000001</v>
      </c>
      <c r="P681" s="210" t="s">
        <v>2473</v>
      </c>
      <c r="Q681" s="239">
        <f t="shared" si="65"/>
        <v>3.4722222226264421E-2</v>
      </c>
      <c r="R681" s="239">
        <f t="shared" si="66"/>
        <v>0.32222222222480923</v>
      </c>
      <c r="S681" s="21">
        <f t="shared" si="67"/>
        <v>0.20833333335758653</v>
      </c>
      <c r="U681">
        <v>6038</v>
      </c>
      <c r="V681" s="19">
        <f>SUM(Q675:Q681)</f>
        <v>3.0993055555518367</v>
      </c>
      <c r="W681" s="240">
        <f>(N681-M675)/24</f>
        <v>0.75179398148156906</v>
      </c>
      <c r="X681" s="21">
        <f>V681/W681</f>
        <v>4.1225463782564464</v>
      </c>
      <c r="Y681" s="187" t="s">
        <v>2474</v>
      </c>
    </row>
    <row r="682" spans="1:25">
      <c r="A682" s="155" t="s">
        <v>989</v>
      </c>
      <c r="B682" s="2" t="s">
        <v>466</v>
      </c>
      <c r="C682" s="38" t="s">
        <v>990</v>
      </c>
      <c r="D682" s="2" t="s">
        <v>818</v>
      </c>
      <c r="E682" s="2" t="s">
        <v>249</v>
      </c>
      <c r="F682" s="2" t="s">
        <v>766</v>
      </c>
      <c r="G682" s="178">
        <v>18.783332999999999</v>
      </c>
      <c r="H682" s="178">
        <v>-155.283333</v>
      </c>
      <c r="I682" s="38">
        <v>5</v>
      </c>
      <c r="J682" s="38">
        <v>2013</v>
      </c>
      <c r="K682" s="38" t="s">
        <v>2471</v>
      </c>
      <c r="L682" s="157">
        <v>41351.274305555555</v>
      </c>
      <c r="M682" s="157">
        <v>41351.327777777777</v>
      </c>
      <c r="N682" s="157">
        <v>41352.136805555558</v>
      </c>
      <c r="O682" s="157">
        <v>41352.1875</v>
      </c>
      <c r="P682" s="185" t="s">
        <v>2469</v>
      </c>
      <c r="Q682" s="239">
        <f t="shared" si="65"/>
        <v>0.80902777778101154</v>
      </c>
      <c r="R682" s="239">
        <f t="shared" si="66"/>
        <v>0.91319444444525288</v>
      </c>
      <c r="S682" s="21">
        <f t="shared" si="67"/>
        <v>4.8541666666860692</v>
      </c>
      <c r="U682">
        <v>1325</v>
      </c>
      <c r="W682" s="242"/>
      <c r="Y682" s="155" t="s">
        <v>2470</v>
      </c>
    </row>
    <row r="683" spans="1:25">
      <c r="A683" s="155" t="s">
        <v>989</v>
      </c>
      <c r="B683" s="2" t="s">
        <v>466</v>
      </c>
      <c r="C683" s="38" t="s">
        <v>990</v>
      </c>
      <c r="D683" s="2" t="s">
        <v>818</v>
      </c>
      <c r="E683" s="2" t="s">
        <v>249</v>
      </c>
      <c r="F683" s="2" t="s">
        <v>766</v>
      </c>
      <c r="G683" s="178">
        <v>18.783332999999999</v>
      </c>
      <c r="H683" s="178">
        <v>-155.283333</v>
      </c>
      <c r="I683" s="38">
        <v>5</v>
      </c>
      <c r="J683" s="38">
        <v>2013</v>
      </c>
      <c r="K683" s="38" t="s">
        <v>2468</v>
      </c>
      <c r="L683" s="157">
        <v>41352.246527777781</v>
      </c>
      <c r="M683" s="157">
        <v>41352.284722222219</v>
      </c>
      <c r="N683" s="157">
        <v>41354.207638888889</v>
      </c>
      <c r="O683" s="157">
        <v>41354.265277777777</v>
      </c>
      <c r="P683" s="185" t="s">
        <v>2469</v>
      </c>
      <c r="Q683" s="239">
        <f t="shared" si="65"/>
        <v>1.9229166666700621</v>
      </c>
      <c r="R683" s="239">
        <f t="shared" si="66"/>
        <v>2.0187499999956344</v>
      </c>
      <c r="S683" s="21">
        <f t="shared" si="67"/>
        <v>11.537500000020373</v>
      </c>
      <c r="U683">
        <v>1325</v>
      </c>
      <c r="W683" s="242"/>
      <c r="Y683" s="155" t="s">
        <v>2470</v>
      </c>
    </row>
    <row r="684" spans="1:25">
      <c r="A684" s="155" t="s">
        <v>989</v>
      </c>
      <c r="B684" s="2" t="s">
        <v>466</v>
      </c>
      <c r="C684" s="38" t="s">
        <v>990</v>
      </c>
      <c r="D684" s="2" t="s">
        <v>818</v>
      </c>
      <c r="E684" s="2" t="s">
        <v>249</v>
      </c>
      <c r="F684" s="2" t="s">
        <v>766</v>
      </c>
      <c r="G684" s="178">
        <v>18.649999999999999</v>
      </c>
      <c r="H684" s="178">
        <v>-155.25</v>
      </c>
      <c r="I684" s="38">
        <v>5</v>
      </c>
      <c r="J684" s="38">
        <v>2013</v>
      </c>
      <c r="K684" s="38" t="s">
        <v>2465</v>
      </c>
      <c r="L684" s="157">
        <v>41355.93472222222</v>
      </c>
      <c r="M684" s="157">
        <v>41356.063194444447</v>
      </c>
      <c r="N684" s="157">
        <v>41357.293055555558</v>
      </c>
      <c r="O684" s="157">
        <v>41357.425000000003</v>
      </c>
      <c r="P684" s="185" t="s">
        <v>2466</v>
      </c>
      <c r="Q684" s="239">
        <f t="shared" si="65"/>
        <v>1.2298611111109494</v>
      </c>
      <c r="R684" s="239">
        <f t="shared" si="66"/>
        <v>1.4902777777824667</v>
      </c>
      <c r="S684" s="21">
        <f t="shared" si="67"/>
        <v>7.3791666666656965</v>
      </c>
      <c r="U684">
        <v>4988</v>
      </c>
      <c r="W684" s="242"/>
      <c r="Y684" s="155" t="s">
        <v>2467</v>
      </c>
    </row>
    <row r="685" spans="1:25">
      <c r="A685" s="155" t="s">
        <v>989</v>
      </c>
      <c r="B685" s="2" t="s">
        <v>466</v>
      </c>
      <c r="C685" s="38" t="s">
        <v>990</v>
      </c>
      <c r="D685" s="2" t="s">
        <v>818</v>
      </c>
      <c r="E685" s="2" t="s">
        <v>249</v>
      </c>
      <c r="F685" s="2" t="s">
        <v>766</v>
      </c>
      <c r="G685" s="178">
        <v>18.783332999999999</v>
      </c>
      <c r="H685" s="178">
        <v>-155.283333</v>
      </c>
      <c r="I685" s="38">
        <v>5</v>
      </c>
      <c r="J685" s="38">
        <v>2013</v>
      </c>
      <c r="K685" s="38" t="s">
        <v>2463</v>
      </c>
      <c r="L685" s="157">
        <v>41357.956944444442</v>
      </c>
      <c r="M685" s="157">
        <v>41358.03125</v>
      </c>
      <c r="N685" s="157">
        <v>41359.222222222219</v>
      </c>
      <c r="O685" s="157">
        <v>41359.26666666667</v>
      </c>
      <c r="P685" s="185" t="s">
        <v>2457</v>
      </c>
      <c r="Q685" s="239">
        <f t="shared" si="65"/>
        <v>1.1909722222189885</v>
      </c>
      <c r="R685" s="239">
        <f t="shared" si="66"/>
        <v>1.3097222222277196</v>
      </c>
      <c r="S685" s="21">
        <f t="shared" si="67"/>
        <v>7.1458333333139308</v>
      </c>
      <c r="U685">
        <v>1323</v>
      </c>
      <c r="W685" s="242"/>
      <c r="Y685" s="155" t="s">
        <v>2464</v>
      </c>
    </row>
    <row r="686" spans="1:25">
      <c r="A686" s="155" t="s">
        <v>989</v>
      </c>
      <c r="B686" s="2" t="s">
        <v>466</v>
      </c>
      <c r="C686" s="38" t="s">
        <v>990</v>
      </c>
      <c r="D686" s="2" t="s">
        <v>818</v>
      </c>
      <c r="E686" s="2" t="s">
        <v>249</v>
      </c>
      <c r="F686" s="2" t="s">
        <v>766</v>
      </c>
      <c r="G686" s="178">
        <v>18.783332999999999</v>
      </c>
      <c r="H686" s="178">
        <v>-155.283333</v>
      </c>
      <c r="I686" s="38">
        <v>5</v>
      </c>
      <c r="J686" s="38">
        <v>2013</v>
      </c>
      <c r="K686" s="38" t="s">
        <v>2461</v>
      </c>
      <c r="L686" s="157">
        <v>41359.762499999997</v>
      </c>
      <c r="M686" s="157">
        <v>41359.80972222222</v>
      </c>
      <c r="N686" s="157">
        <v>41362.152777777781</v>
      </c>
      <c r="O686" s="157">
        <v>41362.184027777781</v>
      </c>
      <c r="P686" s="185" t="s">
        <v>2457</v>
      </c>
      <c r="Q686" s="239">
        <f t="shared" si="65"/>
        <v>2.3430555555605679</v>
      </c>
      <c r="R686" s="239">
        <f t="shared" si="66"/>
        <v>2.4215277777839219</v>
      </c>
      <c r="S686" s="21">
        <f t="shared" si="67"/>
        <v>14.058333333363407</v>
      </c>
      <c r="U686">
        <v>1306</v>
      </c>
      <c r="W686" s="242"/>
      <c r="Y686" s="155" t="s">
        <v>2462</v>
      </c>
    </row>
    <row r="687" spans="1:25">
      <c r="A687" s="155" t="s">
        <v>989</v>
      </c>
      <c r="B687" s="2" t="s">
        <v>466</v>
      </c>
      <c r="C687" s="38" t="s">
        <v>990</v>
      </c>
      <c r="D687" s="2" t="s">
        <v>818</v>
      </c>
      <c r="E687" s="2" t="s">
        <v>249</v>
      </c>
      <c r="F687" s="2" t="s">
        <v>766</v>
      </c>
      <c r="G687" s="178">
        <v>18.783332999999999</v>
      </c>
      <c r="H687" s="178">
        <v>-155.283333</v>
      </c>
      <c r="I687" s="38">
        <v>5</v>
      </c>
      <c r="J687" s="38">
        <v>2013</v>
      </c>
      <c r="K687" s="38" t="s">
        <v>2459</v>
      </c>
      <c r="L687" s="157">
        <v>41362.765277777777</v>
      </c>
      <c r="M687" s="157">
        <v>41362.802083333336</v>
      </c>
      <c r="N687" s="157">
        <v>41364.04583333333</v>
      </c>
      <c r="O687" s="157">
        <v>41364.193749999999</v>
      </c>
      <c r="P687" s="185" t="s">
        <v>2457</v>
      </c>
      <c r="Q687" s="239">
        <f t="shared" si="65"/>
        <v>1.2437499999941792</v>
      </c>
      <c r="R687" s="239">
        <f t="shared" si="66"/>
        <v>1.4284722222218988</v>
      </c>
      <c r="S687" s="21">
        <f t="shared" si="67"/>
        <v>7.4624999999650754</v>
      </c>
      <c r="U687">
        <v>1339</v>
      </c>
      <c r="W687" s="242"/>
      <c r="Y687" s="155" t="s">
        <v>2460</v>
      </c>
    </row>
    <row r="688" spans="1:25">
      <c r="A688" s="155" t="s">
        <v>989</v>
      </c>
      <c r="B688" s="2" t="s">
        <v>466</v>
      </c>
      <c r="C688" s="38" t="s">
        <v>990</v>
      </c>
      <c r="D688" s="2" t="s">
        <v>818</v>
      </c>
      <c r="E688" s="2" t="s">
        <v>249</v>
      </c>
      <c r="F688" s="2" t="s">
        <v>766</v>
      </c>
      <c r="G688" s="178">
        <v>18.783332999999999</v>
      </c>
      <c r="H688" s="178">
        <v>-155.283333</v>
      </c>
      <c r="I688" s="38">
        <v>5</v>
      </c>
      <c r="J688" s="38">
        <v>2013</v>
      </c>
      <c r="K688" s="38" t="s">
        <v>2456</v>
      </c>
      <c r="L688" s="157">
        <v>41364.317361111112</v>
      </c>
      <c r="M688" s="157">
        <v>41364.367361111108</v>
      </c>
      <c r="N688" s="157">
        <v>41364.754166666666</v>
      </c>
      <c r="O688" s="157">
        <v>41364.799305555556</v>
      </c>
      <c r="P688" s="185" t="s">
        <v>2457</v>
      </c>
      <c r="Q688" s="239">
        <f t="shared" si="65"/>
        <v>0.3868055555576575</v>
      </c>
      <c r="R688" s="239">
        <f t="shared" si="66"/>
        <v>0.48194444444379769</v>
      </c>
      <c r="S688" s="21">
        <f t="shared" si="67"/>
        <v>2.320833333345945</v>
      </c>
      <c r="U688">
        <v>1309</v>
      </c>
      <c r="V688" s="19">
        <f>SUM(Q682:Q688)</f>
        <v>9.1263888888934162</v>
      </c>
      <c r="W688" s="240">
        <f>(N688-M682)/24</f>
        <v>0.55943287037037714</v>
      </c>
      <c r="X688" s="21">
        <f>V688/W688</f>
        <v>16.313644357099029</v>
      </c>
      <c r="Y688" s="155" t="s">
        <v>2458</v>
      </c>
    </row>
    <row r="689" spans="1:25">
      <c r="A689" s="155" t="s">
        <v>994</v>
      </c>
      <c r="B689" s="2" t="s">
        <v>1487</v>
      </c>
      <c r="C689" s="38" t="s">
        <v>995</v>
      </c>
      <c r="D689" s="38" t="s">
        <v>2430</v>
      </c>
      <c r="E689" s="38" t="s">
        <v>284</v>
      </c>
      <c r="F689" s="179" t="s">
        <v>997</v>
      </c>
      <c r="G689" s="38">
        <v>36.6</v>
      </c>
      <c r="H689" s="194">
        <v>-74.75</v>
      </c>
      <c r="I689" t="s">
        <v>998</v>
      </c>
      <c r="J689" s="38">
        <v>2013</v>
      </c>
      <c r="K689" s="38" t="s">
        <v>2453</v>
      </c>
      <c r="L689" s="157">
        <v>41394.841666666667</v>
      </c>
      <c r="M689" s="184"/>
      <c r="N689" s="184"/>
      <c r="O689" s="157">
        <v>41394.874305555553</v>
      </c>
      <c r="P689" s="157" t="s">
        <v>2454</v>
      </c>
      <c r="Q689" s="239">
        <f t="shared" ref="Q689:Q720" si="68">N689 - M689</f>
        <v>0</v>
      </c>
      <c r="R689" s="239">
        <f t="shared" ref="R689:R720" si="69">O689 - L689</f>
        <v>3.2638888886140194E-2</v>
      </c>
      <c r="S689" s="21">
        <f t="shared" ref="S689:S720" si="70">((VALUE(Q689)) * 24) * 0.25</f>
        <v>0</v>
      </c>
      <c r="U689" s="223" t="s">
        <v>6798</v>
      </c>
      <c r="W689" s="242"/>
      <c r="Y689" s="187" t="s">
        <v>2455</v>
      </c>
    </row>
    <row r="690" spans="1:25">
      <c r="A690" s="155" t="s">
        <v>994</v>
      </c>
      <c r="B690" s="2" t="s">
        <v>1487</v>
      </c>
      <c r="C690" s="38" t="s">
        <v>995</v>
      </c>
      <c r="D690" s="38" t="s">
        <v>2430</v>
      </c>
      <c r="E690" s="38" t="s">
        <v>284</v>
      </c>
      <c r="F690" s="179" t="s">
        <v>997</v>
      </c>
      <c r="G690" s="38">
        <v>36.6</v>
      </c>
      <c r="H690" s="194">
        <v>-74.75</v>
      </c>
      <c r="I690" t="s">
        <v>998</v>
      </c>
      <c r="J690" s="38">
        <v>2013</v>
      </c>
      <c r="K690" s="38" t="s">
        <v>2452</v>
      </c>
      <c r="L690" s="184">
        <v>41396.742361111108</v>
      </c>
      <c r="M690" s="157">
        <v>41396.78125</v>
      </c>
      <c r="N690" s="157">
        <v>41396.945138888892</v>
      </c>
      <c r="O690" s="157">
        <v>41396.98541666667</v>
      </c>
      <c r="P690" s="210" t="s">
        <v>2431</v>
      </c>
      <c r="Q690" s="239">
        <f t="shared" si="68"/>
        <v>0.16388888889196096</v>
      </c>
      <c r="R690" s="239">
        <f t="shared" si="69"/>
        <v>0.24305555556202307</v>
      </c>
      <c r="S690" s="21">
        <f t="shared" si="70"/>
        <v>0.98333333335176576</v>
      </c>
      <c r="U690">
        <v>788</v>
      </c>
      <c r="W690" s="242"/>
      <c r="Y690" s="187" t="s">
        <v>2438</v>
      </c>
    </row>
    <row r="691" spans="1:25">
      <c r="A691" s="155" t="s">
        <v>994</v>
      </c>
      <c r="B691" s="2" t="s">
        <v>1487</v>
      </c>
      <c r="C691" s="38" t="s">
        <v>995</v>
      </c>
      <c r="D691" s="38" t="s">
        <v>2430</v>
      </c>
      <c r="E691" s="38" t="s">
        <v>284</v>
      </c>
      <c r="F691" s="179" t="s">
        <v>997</v>
      </c>
      <c r="G691" s="38">
        <v>36.6</v>
      </c>
      <c r="H691" s="194">
        <v>-74.75</v>
      </c>
      <c r="I691" t="s">
        <v>998</v>
      </c>
      <c r="J691" s="38">
        <v>2013</v>
      </c>
      <c r="K691" s="38" t="s">
        <v>2450</v>
      </c>
      <c r="L691" s="157">
        <v>41399.552777777775</v>
      </c>
      <c r="M691" s="157">
        <v>41399.609027777777</v>
      </c>
      <c r="N691" s="157">
        <v>41399.966666666667</v>
      </c>
      <c r="O691" s="157">
        <v>41399.988888888889</v>
      </c>
      <c r="P691" s="210" t="s">
        <v>2431</v>
      </c>
      <c r="Q691" s="239">
        <f t="shared" si="68"/>
        <v>0.35763888889050577</v>
      </c>
      <c r="R691" s="239">
        <f t="shared" si="69"/>
        <v>0.43611111111385981</v>
      </c>
      <c r="S691" s="21">
        <f t="shared" si="70"/>
        <v>2.1458333333430346</v>
      </c>
      <c r="U691">
        <v>643</v>
      </c>
      <c r="W691" s="242"/>
      <c r="Y691" s="187" t="s">
        <v>2451</v>
      </c>
    </row>
    <row r="692" spans="1:25">
      <c r="A692" s="155" t="s">
        <v>994</v>
      </c>
      <c r="B692" s="2" t="s">
        <v>1487</v>
      </c>
      <c r="C692" s="38" t="s">
        <v>995</v>
      </c>
      <c r="D692" s="38" t="s">
        <v>2430</v>
      </c>
      <c r="E692" s="38" t="s">
        <v>284</v>
      </c>
      <c r="F692" s="179" t="s">
        <v>997</v>
      </c>
      <c r="G692" s="38">
        <v>36.6</v>
      </c>
      <c r="H692" s="194">
        <v>-74.75</v>
      </c>
      <c r="I692" t="s">
        <v>998</v>
      </c>
      <c r="J692" s="38">
        <v>2013</v>
      </c>
      <c r="K692" s="38" t="s">
        <v>2448</v>
      </c>
      <c r="L692" s="157">
        <v>41400.572222222225</v>
      </c>
      <c r="M692" s="157">
        <v>41400.631944444445</v>
      </c>
      <c r="N692" s="157">
        <v>41401.048611111109</v>
      </c>
      <c r="O692" s="157">
        <v>41401.078472222223</v>
      </c>
      <c r="P692" s="210" t="s">
        <v>2431</v>
      </c>
      <c r="Q692" s="239">
        <f t="shared" si="68"/>
        <v>0.41666666666424135</v>
      </c>
      <c r="R692" s="239">
        <f t="shared" si="69"/>
        <v>0.50624999999854481</v>
      </c>
      <c r="S692" s="21">
        <f t="shared" si="70"/>
        <v>2.4999999999854481</v>
      </c>
      <c r="U692">
        <v>617</v>
      </c>
      <c r="W692" s="242"/>
      <c r="Y692" s="187" t="s">
        <v>2449</v>
      </c>
    </row>
    <row r="693" spans="1:25">
      <c r="A693" s="155" t="s">
        <v>994</v>
      </c>
      <c r="B693" s="2" t="s">
        <v>1487</v>
      </c>
      <c r="C693" s="38" t="s">
        <v>995</v>
      </c>
      <c r="D693" s="38" t="s">
        <v>2430</v>
      </c>
      <c r="E693" s="38" t="s">
        <v>284</v>
      </c>
      <c r="F693" s="179" t="s">
        <v>997</v>
      </c>
      <c r="G693" s="38">
        <v>36.6</v>
      </c>
      <c r="H693" s="194">
        <v>-74.75</v>
      </c>
      <c r="I693" t="s">
        <v>998</v>
      </c>
      <c r="J693" s="38">
        <v>2013</v>
      </c>
      <c r="K693" s="38" t="s">
        <v>2446</v>
      </c>
      <c r="L693" s="157">
        <v>41402.411111111112</v>
      </c>
      <c r="M693" s="157">
        <v>41402.463888888888</v>
      </c>
      <c r="N693" s="157">
        <v>41402.938888888886</v>
      </c>
      <c r="O693" s="184">
        <v>41402.988194444442</v>
      </c>
      <c r="P693" s="210" t="s">
        <v>2431</v>
      </c>
      <c r="Q693" s="239">
        <f t="shared" si="68"/>
        <v>0.47499999999854481</v>
      </c>
      <c r="R693" s="239">
        <f t="shared" si="69"/>
        <v>0.57708333332993789</v>
      </c>
      <c r="S693" s="21">
        <f t="shared" si="70"/>
        <v>2.8499999999912689</v>
      </c>
      <c r="U693">
        <v>1611</v>
      </c>
      <c r="W693" s="242"/>
      <c r="Y693" s="187" t="s">
        <v>2447</v>
      </c>
    </row>
    <row r="694" spans="1:25">
      <c r="A694" s="155" t="s">
        <v>994</v>
      </c>
      <c r="B694" s="2" t="s">
        <v>1487</v>
      </c>
      <c r="C694" s="38" t="s">
        <v>995</v>
      </c>
      <c r="D694" s="38" t="s">
        <v>2430</v>
      </c>
      <c r="E694" s="38" t="s">
        <v>284</v>
      </c>
      <c r="F694" s="179" t="s">
        <v>997</v>
      </c>
      <c r="G694" s="38">
        <v>36.6</v>
      </c>
      <c r="H694" s="194">
        <v>-74.75</v>
      </c>
      <c r="I694" t="s">
        <v>998</v>
      </c>
      <c r="J694" s="38">
        <v>2013</v>
      </c>
      <c r="K694" s="38" t="s">
        <v>2444</v>
      </c>
      <c r="L694" s="157">
        <v>41403.381944444445</v>
      </c>
      <c r="M694" s="184">
        <v>41403.431250000001</v>
      </c>
      <c r="N694" s="157">
        <v>41403.918055555558</v>
      </c>
      <c r="O694" s="157">
        <v>41403.972222222219</v>
      </c>
      <c r="P694" s="210" t="s">
        <v>2431</v>
      </c>
      <c r="Q694" s="239">
        <f t="shared" si="68"/>
        <v>0.48680555555620231</v>
      </c>
      <c r="R694" s="239">
        <f t="shared" si="69"/>
        <v>0.59027777777373558</v>
      </c>
      <c r="S694" s="21">
        <f t="shared" si="70"/>
        <v>2.9208333333372138</v>
      </c>
      <c r="U694">
        <v>1561</v>
      </c>
      <c r="W694" s="242"/>
      <c r="Y694" s="187" t="s">
        <v>2445</v>
      </c>
    </row>
    <row r="695" spans="1:25">
      <c r="A695" s="155" t="s">
        <v>994</v>
      </c>
      <c r="B695" s="2" t="s">
        <v>1487</v>
      </c>
      <c r="C695" s="38" t="s">
        <v>995</v>
      </c>
      <c r="D695" s="38" t="s">
        <v>2430</v>
      </c>
      <c r="E695" s="38" t="s">
        <v>284</v>
      </c>
      <c r="F695" s="179" t="s">
        <v>997</v>
      </c>
      <c r="G695" s="38">
        <v>36.6</v>
      </c>
      <c r="H695" s="194">
        <v>-74.75</v>
      </c>
      <c r="I695" t="s">
        <v>998</v>
      </c>
      <c r="J695" s="38">
        <v>2013</v>
      </c>
      <c r="K695" s="38" t="s">
        <v>2443</v>
      </c>
      <c r="L695" s="157">
        <v>41404.379861111112</v>
      </c>
      <c r="M695" s="157">
        <v>41404.40625</v>
      </c>
      <c r="N695" s="157">
        <v>41404.938888888886</v>
      </c>
      <c r="O695" s="157">
        <v>41404.963888888888</v>
      </c>
      <c r="P695" s="210" t="s">
        <v>2431</v>
      </c>
      <c r="Q695" s="239">
        <f t="shared" si="68"/>
        <v>0.53263888888614019</v>
      </c>
      <c r="R695" s="239">
        <f t="shared" si="69"/>
        <v>0.58402777777519077</v>
      </c>
      <c r="S695" s="21">
        <f t="shared" si="70"/>
        <v>3.1958333333168412</v>
      </c>
      <c r="U695">
        <v>609</v>
      </c>
      <c r="W695" s="242"/>
      <c r="Y695" s="187" t="s">
        <v>2432</v>
      </c>
    </row>
    <row r="696" spans="1:25">
      <c r="A696" s="155" t="s">
        <v>994</v>
      </c>
      <c r="B696" s="2" t="s">
        <v>1487</v>
      </c>
      <c r="C696" s="38" t="s">
        <v>995</v>
      </c>
      <c r="D696" s="38" t="s">
        <v>2430</v>
      </c>
      <c r="E696" s="38" t="s">
        <v>284</v>
      </c>
      <c r="F696" s="179" t="s">
        <v>997</v>
      </c>
      <c r="G696" s="38">
        <v>36.6</v>
      </c>
      <c r="H696" s="194">
        <v>-74.75</v>
      </c>
      <c r="I696" t="s">
        <v>998</v>
      </c>
      <c r="J696" s="38">
        <v>2013</v>
      </c>
      <c r="K696" s="38" t="s">
        <v>2441</v>
      </c>
      <c r="L696" s="157">
        <v>41405.683333333334</v>
      </c>
      <c r="M696" s="157">
        <v>41405.75</v>
      </c>
      <c r="N696" s="157">
        <v>41406.895833333336</v>
      </c>
      <c r="O696" s="157">
        <v>41406.927083333336</v>
      </c>
      <c r="P696" s="210" t="s">
        <v>2431</v>
      </c>
      <c r="Q696" s="239">
        <f t="shared" si="68"/>
        <v>1.1458333333357587</v>
      </c>
      <c r="R696" s="239">
        <f t="shared" si="69"/>
        <v>1.2437500000014552</v>
      </c>
      <c r="S696" s="21">
        <f t="shared" si="70"/>
        <v>6.8750000000145519</v>
      </c>
      <c r="U696">
        <v>1390</v>
      </c>
      <c r="W696" s="242"/>
      <c r="Y696" s="187" t="s">
        <v>2442</v>
      </c>
    </row>
    <row r="697" spans="1:25">
      <c r="A697" s="155" t="s">
        <v>994</v>
      </c>
      <c r="B697" s="2" t="s">
        <v>1487</v>
      </c>
      <c r="C697" s="38" t="s">
        <v>995</v>
      </c>
      <c r="D697" s="38" t="s">
        <v>2430</v>
      </c>
      <c r="E697" s="38" t="s">
        <v>284</v>
      </c>
      <c r="F697" s="179" t="s">
        <v>997</v>
      </c>
      <c r="G697" s="38">
        <v>36.6</v>
      </c>
      <c r="H697" s="194">
        <v>-74.75</v>
      </c>
      <c r="I697" t="s">
        <v>998</v>
      </c>
      <c r="J697" s="38">
        <v>2013</v>
      </c>
      <c r="K697" s="38" t="s">
        <v>2440</v>
      </c>
      <c r="L697" s="157">
        <v>41407.375</v>
      </c>
      <c r="M697" s="157">
        <v>41407.421527777777</v>
      </c>
      <c r="N697" s="157">
        <v>41407.934027777781</v>
      </c>
      <c r="O697" s="157">
        <v>41407.959722222222</v>
      </c>
      <c r="P697" s="210" t="s">
        <v>2431</v>
      </c>
      <c r="Q697" s="239">
        <f t="shared" si="68"/>
        <v>0.51250000000436557</v>
      </c>
      <c r="R697" s="239">
        <f t="shared" si="69"/>
        <v>0.58472222222189885</v>
      </c>
      <c r="S697" s="21">
        <f t="shared" si="70"/>
        <v>3.0750000000261934</v>
      </c>
      <c r="U697">
        <v>620</v>
      </c>
      <c r="W697" s="242"/>
      <c r="Y697" s="187" t="s">
        <v>2432</v>
      </c>
    </row>
    <row r="698" spans="1:25">
      <c r="A698" s="155" t="s">
        <v>994</v>
      </c>
      <c r="B698" s="2" t="s">
        <v>1487</v>
      </c>
      <c r="C698" s="38" t="s">
        <v>995</v>
      </c>
      <c r="D698" s="38" t="s">
        <v>2430</v>
      </c>
      <c r="E698" s="38" t="s">
        <v>284</v>
      </c>
      <c r="F698" s="179" t="s">
        <v>997</v>
      </c>
      <c r="G698" s="38">
        <v>36.6</v>
      </c>
      <c r="H698" s="194">
        <v>-74.75</v>
      </c>
      <c r="I698" t="s">
        <v>998</v>
      </c>
      <c r="J698" s="38">
        <v>2013</v>
      </c>
      <c r="K698" s="38" t="s">
        <v>2439</v>
      </c>
      <c r="L698" s="157">
        <v>41408.375694444447</v>
      </c>
      <c r="M698" s="157">
        <v>41408.401388888888</v>
      </c>
      <c r="N698" s="157">
        <v>41408.938194444447</v>
      </c>
      <c r="O698" s="157">
        <v>41408.977083333331</v>
      </c>
      <c r="P698" s="210" t="s">
        <v>2431</v>
      </c>
      <c r="Q698" s="239">
        <f t="shared" si="68"/>
        <v>0.53680555555911269</v>
      </c>
      <c r="R698" s="239">
        <f t="shared" si="69"/>
        <v>0.601388888884685</v>
      </c>
      <c r="S698" s="21">
        <f t="shared" si="70"/>
        <v>3.2208333333546761</v>
      </c>
      <c r="U698">
        <v>713</v>
      </c>
      <c r="W698" s="242"/>
      <c r="Y698" s="187" t="s">
        <v>2432</v>
      </c>
    </row>
    <row r="699" spans="1:25">
      <c r="A699" s="155" t="s">
        <v>994</v>
      </c>
      <c r="B699" s="2" t="s">
        <v>1487</v>
      </c>
      <c r="C699" s="38" t="s">
        <v>995</v>
      </c>
      <c r="D699" s="38" t="s">
        <v>2430</v>
      </c>
      <c r="E699" s="38" t="s">
        <v>284</v>
      </c>
      <c r="F699" s="179" t="s">
        <v>997</v>
      </c>
      <c r="G699" s="38">
        <v>36.6</v>
      </c>
      <c r="H699" s="194">
        <v>-74.75</v>
      </c>
      <c r="I699" t="s">
        <v>998</v>
      </c>
      <c r="J699" s="38">
        <v>2013</v>
      </c>
      <c r="K699" s="38" t="s">
        <v>2437</v>
      </c>
      <c r="L699" s="157">
        <v>41409.405555555553</v>
      </c>
      <c r="M699" s="157">
        <v>41409.470833333333</v>
      </c>
      <c r="N699" s="157">
        <v>41409.730555555558</v>
      </c>
      <c r="O699" s="157">
        <v>41409.758333333331</v>
      </c>
      <c r="P699" s="210" t="s">
        <v>2431</v>
      </c>
      <c r="Q699" s="239">
        <f t="shared" si="68"/>
        <v>0.25972222222480923</v>
      </c>
      <c r="R699" s="239">
        <f t="shared" si="69"/>
        <v>0.35277777777810115</v>
      </c>
      <c r="S699" s="21">
        <f t="shared" si="70"/>
        <v>1.5583333333488554</v>
      </c>
      <c r="U699">
        <v>626</v>
      </c>
      <c r="W699" s="242"/>
      <c r="Y699" s="187" t="s">
        <v>2438</v>
      </c>
    </row>
    <row r="700" spans="1:25">
      <c r="A700" s="155" t="s">
        <v>994</v>
      </c>
      <c r="B700" s="2" t="s">
        <v>1487</v>
      </c>
      <c r="C700" s="38" t="s">
        <v>995</v>
      </c>
      <c r="D700" s="38" t="s">
        <v>2430</v>
      </c>
      <c r="E700" s="38" t="s">
        <v>284</v>
      </c>
      <c r="F700" s="179" t="s">
        <v>997</v>
      </c>
      <c r="G700" s="38">
        <v>36.6</v>
      </c>
      <c r="H700" s="194">
        <v>-74.75</v>
      </c>
      <c r="I700" t="s">
        <v>998</v>
      </c>
      <c r="J700" s="38">
        <v>2013</v>
      </c>
      <c r="K700" s="38" t="s">
        <v>2435</v>
      </c>
      <c r="L700" s="157">
        <v>41410.545138888891</v>
      </c>
      <c r="M700" s="157">
        <v>41410.5625</v>
      </c>
      <c r="N700" s="157">
        <v>41410.938888888886</v>
      </c>
      <c r="O700" s="157">
        <v>41410.963194444441</v>
      </c>
      <c r="P700" s="210" t="s">
        <v>2434</v>
      </c>
      <c r="Q700" s="239">
        <f t="shared" si="68"/>
        <v>0.37638888888614019</v>
      </c>
      <c r="R700" s="239">
        <f t="shared" si="69"/>
        <v>0.41805555555038154</v>
      </c>
      <c r="S700" s="21">
        <f t="shared" si="70"/>
        <v>2.2583333333168412</v>
      </c>
      <c r="U700">
        <v>438</v>
      </c>
      <c r="W700" s="242"/>
      <c r="Y700" s="187" t="s">
        <v>2436</v>
      </c>
    </row>
    <row r="701" spans="1:25">
      <c r="A701" s="155" t="s">
        <v>994</v>
      </c>
      <c r="B701" s="2" t="s">
        <v>1487</v>
      </c>
      <c r="C701" s="38" t="s">
        <v>995</v>
      </c>
      <c r="D701" s="38" t="s">
        <v>2430</v>
      </c>
      <c r="E701" s="38" t="s">
        <v>284</v>
      </c>
      <c r="F701" s="179" t="s">
        <v>997</v>
      </c>
      <c r="G701" s="38">
        <v>36.6</v>
      </c>
      <c r="H701" s="194">
        <v>-74.75</v>
      </c>
      <c r="I701" t="s">
        <v>998</v>
      </c>
      <c r="J701" s="38">
        <v>2013</v>
      </c>
      <c r="K701" s="38" t="s">
        <v>2433</v>
      </c>
      <c r="L701" s="157">
        <v>41411.542361111111</v>
      </c>
      <c r="M701" s="157">
        <v>41411.616666666669</v>
      </c>
      <c r="N701" s="157">
        <v>41411.94027777778</v>
      </c>
      <c r="O701" s="157">
        <v>41411.960416666669</v>
      </c>
      <c r="P701" s="210" t="s">
        <v>2434</v>
      </c>
      <c r="Q701" s="239">
        <f t="shared" si="68"/>
        <v>0.32361111111094942</v>
      </c>
      <c r="R701" s="239">
        <f t="shared" si="69"/>
        <v>0.4180555555576575</v>
      </c>
      <c r="S701" s="21">
        <f t="shared" si="70"/>
        <v>1.9416666666656965</v>
      </c>
      <c r="U701">
        <v>463</v>
      </c>
      <c r="W701" s="242"/>
      <c r="Y701" s="187" t="s">
        <v>2432</v>
      </c>
    </row>
    <row r="702" spans="1:25">
      <c r="A702" s="155" t="s">
        <v>994</v>
      </c>
      <c r="B702" s="2" t="s">
        <v>1487</v>
      </c>
      <c r="C702" s="38" t="s">
        <v>995</v>
      </c>
      <c r="D702" s="38" t="s">
        <v>2430</v>
      </c>
      <c r="E702" s="38" t="s">
        <v>284</v>
      </c>
      <c r="F702" s="179" t="s">
        <v>997</v>
      </c>
      <c r="G702" s="38">
        <v>36.6</v>
      </c>
      <c r="H702" s="194">
        <v>-74.75</v>
      </c>
      <c r="I702" t="s">
        <v>998</v>
      </c>
      <c r="J702" s="38">
        <v>2013</v>
      </c>
      <c r="K702" s="38" t="s">
        <v>2429</v>
      </c>
      <c r="L702" s="157">
        <v>41412.37222222222</v>
      </c>
      <c r="M702" s="184">
        <v>41412.393055555556</v>
      </c>
      <c r="N702" s="157">
        <v>41412.853472222225</v>
      </c>
      <c r="O702" s="157">
        <v>41412.875694444447</v>
      </c>
      <c r="P702" s="210" t="s">
        <v>2431</v>
      </c>
      <c r="Q702" s="239">
        <f t="shared" si="68"/>
        <v>0.46041666666860692</v>
      </c>
      <c r="R702" s="239">
        <f t="shared" si="69"/>
        <v>0.50347222222626442</v>
      </c>
      <c r="S702" s="21">
        <f t="shared" si="70"/>
        <v>2.7625000000116415</v>
      </c>
      <c r="U702">
        <v>520</v>
      </c>
      <c r="W702" s="242"/>
      <c r="Y702" s="187" t="s">
        <v>2432</v>
      </c>
    </row>
    <row r="703" spans="1:25">
      <c r="A703" s="155" t="s">
        <v>994</v>
      </c>
      <c r="B703" s="2" t="s">
        <v>1487</v>
      </c>
      <c r="C703" s="38" t="s">
        <v>995</v>
      </c>
      <c r="D703" s="38" t="s">
        <v>2420</v>
      </c>
      <c r="E703" s="38" t="s">
        <v>284</v>
      </c>
      <c r="F703" s="179" t="s">
        <v>997</v>
      </c>
      <c r="G703" s="38">
        <v>36.6</v>
      </c>
      <c r="H703" s="194">
        <v>-74.75</v>
      </c>
      <c r="I703" t="s">
        <v>998</v>
      </c>
      <c r="J703" s="38">
        <v>2013</v>
      </c>
      <c r="K703" s="38" t="s">
        <v>2428</v>
      </c>
      <c r="L703" s="157">
        <v>41413.925694444442</v>
      </c>
      <c r="M703" s="184">
        <v>41413.944444444445</v>
      </c>
      <c r="N703" s="157">
        <v>41414.149305555555</v>
      </c>
      <c r="O703" s="157">
        <v>41414.162499999999</v>
      </c>
      <c r="P703" s="210" t="s">
        <v>893</v>
      </c>
      <c r="Q703" s="239">
        <f t="shared" si="68"/>
        <v>0.20486111110949423</v>
      </c>
      <c r="R703" s="239">
        <f t="shared" si="69"/>
        <v>0.23680555555620231</v>
      </c>
      <c r="S703" s="21">
        <f t="shared" si="70"/>
        <v>1.2291666666569654</v>
      </c>
      <c r="U703">
        <v>104</v>
      </c>
      <c r="W703" s="242"/>
      <c r="Y703" s="187" t="s">
        <v>2427</v>
      </c>
    </row>
    <row r="704" spans="1:25">
      <c r="A704" s="155" t="s">
        <v>994</v>
      </c>
      <c r="B704" s="2" t="s">
        <v>1487</v>
      </c>
      <c r="C704" s="38" t="s">
        <v>995</v>
      </c>
      <c r="D704" s="38" t="s">
        <v>2420</v>
      </c>
      <c r="E704" s="38" t="s">
        <v>284</v>
      </c>
      <c r="F704" s="179" t="s">
        <v>997</v>
      </c>
      <c r="G704" s="38">
        <v>36.6</v>
      </c>
      <c r="H704" s="194">
        <v>-74.75</v>
      </c>
      <c r="I704" t="s">
        <v>998</v>
      </c>
      <c r="J704" s="38">
        <v>2013</v>
      </c>
      <c r="K704" s="38" t="s">
        <v>2426</v>
      </c>
      <c r="L704" s="157">
        <v>41414.500694444447</v>
      </c>
      <c r="M704" s="157">
        <v>41414.517361111109</v>
      </c>
      <c r="N704" s="157">
        <v>41415.138194444444</v>
      </c>
      <c r="O704" s="157">
        <v>41415.15347222222</v>
      </c>
      <c r="P704" s="210" t="s">
        <v>893</v>
      </c>
      <c r="Q704" s="239">
        <f t="shared" si="68"/>
        <v>0.62083333333430346</v>
      </c>
      <c r="R704" s="239">
        <f t="shared" si="69"/>
        <v>0.65277777777373558</v>
      </c>
      <c r="S704" s="21">
        <f t="shared" si="70"/>
        <v>3.7250000000058208</v>
      </c>
      <c r="U704">
        <v>111</v>
      </c>
      <c r="W704" s="242"/>
      <c r="Y704" s="187" t="s">
        <v>2427</v>
      </c>
    </row>
    <row r="705" spans="1:25">
      <c r="A705" s="155" t="s">
        <v>994</v>
      </c>
      <c r="B705" s="2" t="s">
        <v>1487</v>
      </c>
      <c r="C705" s="38" t="s">
        <v>995</v>
      </c>
      <c r="D705" s="38" t="s">
        <v>2420</v>
      </c>
      <c r="E705" s="38" t="s">
        <v>284</v>
      </c>
      <c r="F705" s="179" t="s">
        <v>997</v>
      </c>
      <c r="G705" s="38">
        <v>36.6</v>
      </c>
      <c r="H705" s="194">
        <v>-74.75</v>
      </c>
      <c r="I705" t="s">
        <v>998</v>
      </c>
      <c r="J705" s="38">
        <v>2013</v>
      </c>
      <c r="K705" s="38" t="s">
        <v>2424</v>
      </c>
      <c r="L705" s="157">
        <v>41415.504861111112</v>
      </c>
      <c r="M705" s="157">
        <v>41415.54583333333</v>
      </c>
      <c r="N705" s="157">
        <v>41416.143750000003</v>
      </c>
      <c r="O705" s="157">
        <v>41416.161111111112</v>
      </c>
      <c r="P705" s="210" t="s">
        <v>893</v>
      </c>
      <c r="Q705" s="239">
        <f t="shared" si="68"/>
        <v>0.5979166666729725</v>
      </c>
      <c r="R705" s="239">
        <f t="shared" si="69"/>
        <v>0.65625</v>
      </c>
      <c r="S705" s="21">
        <f t="shared" si="70"/>
        <v>3.587500000037835</v>
      </c>
      <c r="U705">
        <v>123</v>
      </c>
      <c r="W705" s="242"/>
      <c r="Y705" s="187" t="s">
        <v>2425</v>
      </c>
    </row>
    <row r="706" spans="1:25">
      <c r="A706" s="155" t="s">
        <v>994</v>
      </c>
      <c r="B706" s="2" t="s">
        <v>1487</v>
      </c>
      <c r="C706" s="38" t="s">
        <v>995</v>
      </c>
      <c r="D706" s="38" t="s">
        <v>2420</v>
      </c>
      <c r="E706" s="38" t="s">
        <v>284</v>
      </c>
      <c r="F706" s="179" t="s">
        <v>997</v>
      </c>
      <c r="G706" s="38">
        <v>36.6</v>
      </c>
      <c r="H706" s="194">
        <v>-74.75</v>
      </c>
      <c r="I706" t="s">
        <v>998</v>
      </c>
      <c r="J706" s="38">
        <v>2013</v>
      </c>
      <c r="K706" s="38" t="s">
        <v>2422</v>
      </c>
      <c r="L706" s="157">
        <v>41416.656944444447</v>
      </c>
      <c r="M706" s="157">
        <v>41416.671527777777</v>
      </c>
      <c r="N706" s="157">
        <v>41417.021527777775</v>
      </c>
      <c r="O706" s="157">
        <v>41417.036805555559</v>
      </c>
      <c r="P706" s="210" t="s">
        <v>893</v>
      </c>
      <c r="Q706" s="239">
        <f t="shared" si="68"/>
        <v>0.34999999999854481</v>
      </c>
      <c r="R706" s="239">
        <f t="shared" si="69"/>
        <v>0.37986111111240461</v>
      </c>
      <c r="S706" s="21">
        <f t="shared" si="70"/>
        <v>2.0999999999912689</v>
      </c>
      <c r="U706">
        <v>117</v>
      </c>
      <c r="W706" s="242"/>
      <c r="Y706" s="187" t="s">
        <v>2423</v>
      </c>
    </row>
    <row r="707" spans="1:25">
      <c r="A707" s="155" t="s">
        <v>994</v>
      </c>
      <c r="B707" s="2" t="s">
        <v>1487</v>
      </c>
      <c r="C707" s="38" t="s">
        <v>995</v>
      </c>
      <c r="D707" s="38" t="s">
        <v>2420</v>
      </c>
      <c r="E707" s="38" t="s">
        <v>284</v>
      </c>
      <c r="F707" s="179" t="s">
        <v>997</v>
      </c>
      <c r="G707" s="38">
        <v>36.6</v>
      </c>
      <c r="H707" s="194">
        <v>-74.75</v>
      </c>
      <c r="I707" t="s">
        <v>998</v>
      </c>
      <c r="J707" s="38">
        <v>2013</v>
      </c>
      <c r="K707" s="38" t="s">
        <v>2419</v>
      </c>
      <c r="L707" s="157">
        <v>41417.84375</v>
      </c>
      <c r="M707" s="157">
        <v>41417.876388888886</v>
      </c>
      <c r="N707" s="157">
        <v>41418.013194444444</v>
      </c>
      <c r="O707" s="157">
        <v>41418.027777777781</v>
      </c>
      <c r="P707" s="210" t="s">
        <v>893</v>
      </c>
      <c r="Q707" s="239">
        <f t="shared" si="68"/>
        <v>0.1368055555576575</v>
      </c>
      <c r="R707" s="239">
        <f t="shared" si="69"/>
        <v>0.18402777778101154</v>
      </c>
      <c r="S707" s="21">
        <f t="shared" si="70"/>
        <v>0.82083333334594499</v>
      </c>
      <c r="U707">
        <v>114</v>
      </c>
      <c r="V707" s="19">
        <f>SUM(Q689:Q707)</f>
        <v>7.9583333333503106</v>
      </c>
      <c r="W707" s="240">
        <f>(N707-M690)/24</f>
        <v>0.8846643518518249</v>
      </c>
      <c r="X707" s="21">
        <f>V707/W707</f>
        <v>8.995878851331037</v>
      </c>
      <c r="Y707" s="187" t="s">
        <v>2421</v>
      </c>
    </row>
    <row r="708" spans="1:25">
      <c r="A708" t="s">
        <v>1001</v>
      </c>
      <c r="B708" s="38" t="s">
        <v>488</v>
      </c>
      <c r="C708" s="38" t="s">
        <v>1002</v>
      </c>
      <c r="D708" s="38" t="s">
        <v>1003</v>
      </c>
      <c r="E708" s="195" t="s">
        <v>273</v>
      </c>
      <c r="F708" s="179" t="s">
        <v>1004</v>
      </c>
      <c r="G708" s="126" t="s">
        <v>2391</v>
      </c>
      <c r="H708" s="38">
        <v>-124.5</v>
      </c>
      <c r="I708" s="2">
        <v>10</v>
      </c>
      <c r="J708" s="38">
        <v>2013</v>
      </c>
      <c r="K708" s="38" t="s">
        <v>2417</v>
      </c>
      <c r="L708" s="157">
        <v>41451.595138888886</v>
      </c>
      <c r="M708" s="184">
        <v>41451.618055555555</v>
      </c>
      <c r="N708" s="184">
        <v>41451.67083333333</v>
      </c>
      <c r="O708" s="157">
        <v>41451.695138888892</v>
      </c>
      <c r="P708" s="157" t="s">
        <v>2418</v>
      </c>
      <c r="Q708" s="239">
        <f t="shared" si="68"/>
        <v>5.2777777775190771E-2</v>
      </c>
      <c r="R708" s="239">
        <f t="shared" si="69"/>
        <v>0.10000000000582077</v>
      </c>
      <c r="S708" s="21">
        <f t="shared" si="70"/>
        <v>0.31666666665114462</v>
      </c>
      <c r="U708">
        <v>350</v>
      </c>
      <c r="W708" s="242"/>
      <c r="Y708" s="187" t="s">
        <v>2396</v>
      </c>
    </row>
    <row r="709" spans="1:25">
      <c r="A709" t="s">
        <v>1001</v>
      </c>
      <c r="B709" s="38" t="s">
        <v>488</v>
      </c>
      <c r="C709" s="38" t="s">
        <v>1002</v>
      </c>
      <c r="D709" s="38" t="s">
        <v>1003</v>
      </c>
      <c r="E709" s="195" t="s">
        <v>273</v>
      </c>
      <c r="F709" s="179" t="s">
        <v>1004</v>
      </c>
      <c r="G709" s="126" t="s">
        <v>2391</v>
      </c>
      <c r="H709" s="38">
        <v>-124.5</v>
      </c>
      <c r="I709" s="2">
        <v>10</v>
      </c>
      <c r="J709" s="38">
        <v>2013</v>
      </c>
      <c r="K709" s="38" t="s">
        <v>2415</v>
      </c>
      <c r="L709" s="184">
        <v>41452.076388888891</v>
      </c>
      <c r="M709" s="157">
        <v>41452.106249999997</v>
      </c>
      <c r="N709" s="157">
        <v>41452.152777777781</v>
      </c>
      <c r="O709" s="157">
        <v>41452.177777777775</v>
      </c>
      <c r="P709" s="210" t="s">
        <v>2416</v>
      </c>
      <c r="Q709" s="239">
        <f t="shared" si="68"/>
        <v>4.652777778392192E-2</v>
      </c>
      <c r="R709" s="239">
        <f t="shared" si="69"/>
        <v>0.101388888884685</v>
      </c>
      <c r="S709" s="21">
        <f t="shared" si="70"/>
        <v>0.27916666670353152</v>
      </c>
      <c r="U709">
        <v>716</v>
      </c>
      <c r="W709" s="242"/>
      <c r="Y709" s="187" t="s">
        <v>2396</v>
      </c>
    </row>
    <row r="710" spans="1:25">
      <c r="A710" t="s">
        <v>1001</v>
      </c>
      <c r="B710" s="38" t="s">
        <v>488</v>
      </c>
      <c r="C710" s="38" t="s">
        <v>1002</v>
      </c>
      <c r="D710" s="38" t="s">
        <v>1003</v>
      </c>
      <c r="E710" s="195" t="s">
        <v>273</v>
      </c>
      <c r="F710" s="179" t="s">
        <v>1004</v>
      </c>
      <c r="G710" s="126" t="s">
        <v>2391</v>
      </c>
      <c r="H710" s="38">
        <v>-124.5</v>
      </c>
      <c r="I710" s="2">
        <v>10</v>
      </c>
      <c r="J710" s="38">
        <v>2013</v>
      </c>
      <c r="K710" s="38" t="s">
        <v>2413</v>
      </c>
      <c r="L710" s="157">
        <v>41452.638194444444</v>
      </c>
      <c r="M710" s="157">
        <v>41452.647916666669</v>
      </c>
      <c r="N710" s="157">
        <v>41452.675000000003</v>
      </c>
      <c r="O710" s="157">
        <v>41452.694444444445</v>
      </c>
      <c r="P710" s="210" t="s">
        <v>2414</v>
      </c>
      <c r="Q710" s="239">
        <f t="shared" si="68"/>
        <v>2.7083333334303461E-2</v>
      </c>
      <c r="R710" s="239">
        <f t="shared" si="69"/>
        <v>5.6250000001455192E-2</v>
      </c>
      <c r="S710" s="21">
        <f t="shared" si="70"/>
        <v>0.16250000000582077</v>
      </c>
      <c r="U710">
        <v>139</v>
      </c>
      <c r="W710" s="242"/>
      <c r="Y710" s="187" t="s">
        <v>2393</v>
      </c>
    </row>
    <row r="711" spans="1:25">
      <c r="A711" t="s">
        <v>1001</v>
      </c>
      <c r="B711" s="38" t="s">
        <v>488</v>
      </c>
      <c r="C711" s="38" t="s">
        <v>1002</v>
      </c>
      <c r="D711" s="38" t="s">
        <v>1003</v>
      </c>
      <c r="E711" s="195" t="s">
        <v>273</v>
      </c>
      <c r="F711" s="179" t="s">
        <v>1004</v>
      </c>
      <c r="G711" s="126" t="s">
        <v>2391</v>
      </c>
      <c r="H711" s="38">
        <v>-124.5</v>
      </c>
      <c r="I711" s="2">
        <v>10</v>
      </c>
      <c r="J711" s="38">
        <v>2013</v>
      </c>
      <c r="K711" s="38" t="s">
        <v>2411</v>
      </c>
      <c r="L711" s="157">
        <v>41452.890277777777</v>
      </c>
      <c r="M711" s="157">
        <v>41452.92083333333</v>
      </c>
      <c r="N711" s="157">
        <v>41452.99722222222</v>
      </c>
      <c r="O711" s="157">
        <v>41453.026388888888</v>
      </c>
      <c r="P711" s="210" t="s">
        <v>2412</v>
      </c>
      <c r="Q711" s="239">
        <f t="shared" si="68"/>
        <v>7.6388888890505768E-2</v>
      </c>
      <c r="R711" s="239">
        <f t="shared" si="69"/>
        <v>0.13611111111094942</v>
      </c>
      <c r="S711" s="21">
        <f t="shared" si="70"/>
        <v>0.45833333334303461</v>
      </c>
      <c r="U711">
        <v>908</v>
      </c>
      <c r="W711" s="242"/>
      <c r="Y711" s="187" t="s">
        <v>2396</v>
      </c>
    </row>
    <row r="712" spans="1:25">
      <c r="A712" t="s">
        <v>1001</v>
      </c>
      <c r="B712" s="38" t="s">
        <v>488</v>
      </c>
      <c r="C712" s="38" t="s">
        <v>1002</v>
      </c>
      <c r="D712" s="38" t="s">
        <v>1003</v>
      </c>
      <c r="E712" s="195" t="s">
        <v>273</v>
      </c>
      <c r="F712" s="179" t="s">
        <v>1004</v>
      </c>
      <c r="G712" s="126" t="s">
        <v>2391</v>
      </c>
      <c r="H712" s="38">
        <v>-124.5</v>
      </c>
      <c r="I712" s="2">
        <v>10</v>
      </c>
      <c r="J712" s="38">
        <v>2013</v>
      </c>
      <c r="K712" s="38" t="s">
        <v>2410</v>
      </c>
      <c r="L712" s="157">
        <v>41453.495138888888</v>
      </c>
      <c r="M712" s="157">
        <v>41453.512499999997</v>
      </c>
      <c r="N712" s="157">
        <v>41453.540972222225</v>
      </c>
      <c r="O712" s="184">
        <v>41453.559027777781</v>
      </c>
      <c r="P712" s="210" t="s">
        <v>2408</v>
      </c>
      <c r="Q712" s="239">
        <f t="shared" si="68"/>
        <v>2.8472222227719612E-2</v>
      </c>
      <c r="R712" s="239">
        <f t="shared" si="69"/>
        <v>6.3888888893416151E-2</v>
      </c>
      <c r="S712" s="21">
        <f t="shared" si="70"/>
        <v>0.17083333336631767</v>
      </c>
      <c r="U712">
        <v>283</v>
      </c>
      <c r="W712" s="242"/>
      <c r="Y712" s="187" t="s">
        <v>2396</v>
      </c>
    </row>
    <row r="713" spans="1:25">
      <c r="A713" t="s">
        <v>1001</v>
      </c>
      <c r="B713" s="38" t="s">
        <v>488</v>
      </c>
      <c r="C713" s="38" t="s">
        <v>1002</v>
      </c>
      <c r="D713" s="38" t="s">
        <v>1003</v>
      </c>
      <c r="E713" s="195" t="s">
        <v>273</v>
      </c>
      <c r="F713" s="179" t="s">
        <v>1004</v>
      </c>
      <c r="G713" s="126" t="s">
        <v>2391</v>
      </c>
      <c r="H713" s="38">
        <v>-124.5</v>
      </c>
      <c r="I713" s="2">
        <v>10</v>
      </c>
      <c r="J713" s="38">
        <v>2013</v>
      </c>
      <c r="K713" s="38" t="s">
        <v>2407</v>
      </c>
      <c r="L713" s="157">
        <v>41453.600694444445</v>
      </c>
      <c r="M713" s="184">
        <v>41453.609027777777</v>
      </c>
      <c r="N713" s="157">
        <v>41453.631944444445</v>
      </c>
      <c r="O713" s="157">
        <v>41453.655555555553</v>
      </c>
      <c r="P713" s="210" t="s">
        <v>2408</v>
      </c>
      <c r="Q713" s="239">
        <f t="shared" si="68"/>
        <v>2.2916666668606922E-2</v>
      </c>
      <c r="R713" s="239">
        <f t="shared" si="69"/>
        <v>5.486111110803904E-2</v>
      </c>
      <c r="S713" s="21">
        <f t="shared" si="70"/>
        <v>0.13750000001164153</v>
      </c>
      <c r="U713">
        <v>283</v>
      </c>
      <c r="W713" s="242"/>
      <c r="Y713" s="187" t="s">
        <v>2409</v>
      </c>
    </row>
    <row r="714" spans="1:25">
      <c r="A714" t="s">
        <v>1001</v>
      </c>
      <c r="B714" s="38" t="s">
        <v>488</v>
      </c>
      <c r="C714" s="38" t="s">
        <v>1002</v>
      </c>
      <c r="D714" s="38" t="s">
        <v>1003</v>
      </c>
      <c r="E714" s="195" t="s">
        <v>273</v>
      </c>
      <c r="F714" s="179" t="s">
        <v>1004</v>
      </c>
      <c r="G714" s="126" t="s">
        <v>2391</v>
      </c>
      <c r="H714" s="38">
        <v>-124.5</v>
      </c>
      <c r="I714" s="2">
        <v>10</v>
      </c>
      <c r="J714" s="38">
        <v>2013</v>
      </c>
      <c r="K714" s="38" t="s">
        <v>2405</v>
      </c>
      <c r="L714" s="157">
        <v>41453.836805555555</v>
      </c>
      <c r="M714" s="157">
        <v>41453.85833333333</v>
      </c>
      <c r="N714" s="157">
        <v>41453.915972222225</v>
      </c>
      <c r="O714" s="157">
        <v>41453.950694444444</v>
      </c>
      <c r="P714" s="210" t="s">
        <v>2406</v>
      </c>
      <c r="Q714" s="239">
        <f t="shared" si="68"/>
        <v>5.7638888894871343E-2</v>
      </c>
      <c r="R714" s="239">
        <f t="shared" si="69"/>
        <v>0.11388888888905058</v>
      </c>
      <c r="S714" s="21">
        <f t="shared" si="70"/>
        <v>0.34583333336922806</v>
      </c>
      <c r="U714">
        <v>673</v>
      </c>
      <c r="W714" s="242"/>
      <c r="Y714" s="187" t="s">
        <v>2396</v>
      </c>
    </row>
    <row r="715" spans="1:25">
      <c r="A715" t="s">
        <v>1001</v>
      </c>
      <c r="B715" s="38" t="s">
        <v>488</v>
      </c>
      <c r="C715" s="38" t="s">
        <v>1002</v>
      </c>
      <c r="D715" s="38" t="s">
        <v>1003</v>
      </c>
      <c r="E715" s="195" t="s">
        <v>273</v>
      </c>
      <c r="F715" s="179" t="s">
        <v>1004</v>
      </c>
      <c r="G715" s="126" t="s">
        <v>2391</v>
      </c>
      <c r="H715" s="38">
        <v>-124.5</v>
      </c>
      <c r="I715" s="2">
        <v>10</v>
      </c>
      <c r="J715" s="38">
        <v>2013</v>
      </c>
      <c r="K715" s="38" t="s">
        <v>2403</v>
      </c>
      <c r="L715" s="157">
        <v>41454.320138888892</v>
      </c>
      <c r="M715" s="157">
        <v>41454.331944444442</v>
      </c>
      <c r="N715" s="157">
        <v>41454.369444444441</v>
      </c>
      <c r="O715" s="157">
        <v>41454.396527777775</v>
      </c>
      <c r="P715" s="210" t="s">
        <v>2404</v>
      </c>
      <c r="Q715" s="239">
        <f t="shared" si="68"/>
        <v>3.7499999998544808E-2</v>
      </c>
      <c r="R715" s="239">
        <f t="shared" si="69"/>
        <v>7.6388888883229811E-2</v>
      </c>
      <c r="S715" s="21">
        <f t="shared" si="70"/>
        <v>0.22499999999126885</v>
      </c>
      <c r="U715">
        <v>214</v>
      </c>
      <c r="W715" s="242"/>
      <c r="Y715" s="187" t="s">
        <v>2396</v>
      </c>
    </row>
    <row r="716" spans="1:25">
      <c r="A716" t="s">
        <v>1001</v>
      </c>
      <c r="B716" s="38" t="s">
        <v>488</v>
      </c>
      <c r="C716" s="38" t="s">
        <v>1002</v>
      </c>
      <c r="D716" s="38" t="s">
        <v>1003</v>
      </c>
      <c r="E716" s="195" t="s">
        <v>273</v>
      </c>
      <c r="F716" s="179" t="s">
        <v>1004</v>
      </c>
      <c r="G716" s="126" t="s">
        <v>2391</v>
      </c>
      <c r="H716" s="38">
        <v>-124.5</v>
      </c>
      <c r="I716" s="2">
        <v>10</v>
      </c>
      <c r="J716" s="38">
        <v>2013</v>
      </c>
      <c r="K716" s="38" t="s">
        <v>2401</v>
      </c>
      <c r="L716" s="157">
        <v>41454.657638888886</v>
      </c>
      <c r="M716" s="157">
        <v>41454.673611111109</v>
      </c>
      <c r="N716" s="157">
        <v>41454.703472222223</v>
      </c>
      <c r="O716" s="157">
        <v>41454.732638888891</v>
      </c>
      <c r="P716" s="210" t="s">
        <v>2402</v>
      </c>
      <c r="Q716" s="239">
        <f t="shared" si="68"/>
        <v>2.9861111113859806E-2</v>
      </c>
      <c r="R716" s="239">
        <f t="shared" si="69"/>
        <v>7.5000000004365575E-2</v>
      </c>
      <c r="S716" s="21">
        <f t="shared" si="70"/>
        <v>0.17916666668315884</v>
      </c>
      <c r="U716">
        <v>415</v>
      </c>
      <c r="W716" s="242"/>
      <c r="Y716" s="187" t="s">
        <v>2396</v>
      </c>
    </row>
    <row r="717" spans="1:25">
      <c r="A717" t="s">
        <v>1001</v>
      </c>
      <c r="B717" s="38" t="s">
        <v>488</v>
      </c>
      <c r="C717" s="38" t="s">
        <v>1002</v>
      </c>
      <c r="D717" s="38" t="s">
        <v>1003</v>
      </c>
      <c r="E717" s="195" t="s">
        <v>273</v>
      </c>
      <c r="F717" s="179" t="s">
        <v>1004</v>
      </c>
      <c r="G717" s="126" t="s">
        <v>2391</v>
      </c>
      <c r="H717" s="38">
        <v>-124.5</v>
      </c>
      <c r="I717" s="2">
        <v>10</v>
      </c>
      <c r="J717" s="38">
        <v>2013</v>
      </c>
      <c r="K717" s="38" t="s">
        <v>2399</v>
      </c>
      <c r="L717" s="157">
        <v>41454.943749999999</v>
      </c>
      <c r="M717" s="157">
        <v>41454.972916666666</v>
      </c>
      <c r="N717" s="157">
        <v>41455.034722222219</v>
      </c>
      <c r="O717" s="157">
        <v>41455.068749999999</v>
      </c>
      <c r="P717" s="210" t="s">
        <v>2400</v>
      </c>
      <c r="Q717" s="239">
        <f t="shared" si="68"/>
        <v>6.1805555553291924E-2</v>
      </c>
      <c r="R717" s="239">
        <f t="shared" si="69"/>
        <v>0.125</v>
      </c>
      <c r="S717" s="21">
        <f t="shared" si="70"/>
        <v>0.37083333331975155</v>
      </c>
      <c r="U717">
        <v>892</v>
      </c>
      <c r="W717" s="242"/>
      <c r="Y717" s="187" t="s">
        <v>2396</v>
      </c>
    </row>
    <row r="718" spans="1:25">
      <c r="A718" t="s">
        <v>1001</v>
      </c>
      <c r="B718" s="38" t="s">
        <v>488</v>
      </c>
      <c r="C718" s="38" t="s">
        <v>1002</v>
      </c>
      <c r="D718" s="38" t="s">
        <v>1003</v>
      </c>
      <c r="E718" s="195" t="s">
        <v>273</v>
      </c>
      <c r="F718" s="179" t="s">
        <v>1004</v>
      </c>
      <c r="G718" s="126" t="s">
        <v>2391</v>
      </c>
      <c r="H718" s="38">
        <v>-124.5</v>
      </c>
      <c r="I718" s="2">
        <v>10</v>
      </c>
      <c r="J718" s="38">
        <v>2013</v>
      </c>
      <c r="K718" s="38" t="s">
        <v>2397</v>
      </c>
      <c r="L718" s="157">
        <v>41455.798611111109</v>
      </c>
      <c r="M718" s="157">
        <v>41455.824999999997</v>
      </c>
      <c r="N718" s="157">
        <v>41455.864583333336</v>
      </c>
      <c r="O718" s="157">
        <v>41455.896527777775</v>
      </c>
      <c r="P718" s="210" t="s">
        <v>2398</v>
      </c>
      <c r="Q718" s="239">
        <f t="shared" si="68"/>
        <v>3.9583333338669036E-2</v>
      </c>
      <c r="R718" s="239">
        <f t="shared" si="69"/>
        <v>9.7916666665696539E-2</v>
      </c>
      <c r="S718" s="21">
        <f t="shared" si="70"/>
        <v>0.23750000003201421</v>
      </c>
      <c r="U718">
        <v>826</v>
      </c>
      <c r="W718" s="242"/>
      <c r="Y718" s="187" t="s">
        <v>2396</v>
      </c>
    </row>
    <row r="719" spans="1:25">
      <c r="A719" t="s">
        <v>1001</v>
      </c>
      <c r="B719" s="38" t="s">
        <v>488</v>
      </c>
      <c r="C719" s="38" t="s">
        <v>1002</v>
      </c>
      <c r="D719" s="38" t="s">
        <v>1003</v>
      </c>
      <c r="E719" s="195" t="s">
        <v>273</v>
      </c>
      <c r="F719" s="179" t="s">
        <v>1004</v>
      </c>
      <c r="G719" s="126" t="s">
        <v>2391</v>
      </c>
      <c r="H719" s="38">
        <v>-124.5</v>
      </c>
      <c r="I719" s="2">
        <v>10</v>
      </c>
      <c r="J719" s="38">
        <v>2013</v>
      </c>
      <c r="K719" s="38" t="s">
        <v>2394</v>
      </c>
      <c r="L719" s="157">
        <v>41456.532638888886</v>
      </c>
      <c r="M719" s="157">
        <v>41456.549305555556</v>
      </c>
      <c r="N719" s="157">
        <v>41456.589583333334</v>
      </c>
      <c r="O719" s="157">
        <v>41456.648611111108</v>
      </c>
      <c r="P719" s="210" t="s">
        <v>2395</v>
      </c>
      <c r="Q719" s="239">
        <f t="shared" si="68"/>
        <v>4.0277777778101154E-2</v>
      </c>
      <c r="R719" s="239">
        <f t="shared" si="69"/>
        <v>0.11597222222189885</v>
      </c>
      <c r="S719" s="21">
        <f t="shared" si="70"/>
        <v>0.24166666666860692</v>
      </c>
      <c r="U719">
        <v>354</v>
      </c>
      <c r="W719" s="242"/>
      <c r="Y719" s="187" t="s">
        <v>2396</v>
      </c>
    </row>
    <row r="720" spans="1:25">
      <c r="A720" t="s">
        <v>1001</v>
      </c>
      <c r="B720" s="38" t="s">
        <v>488</v>
      </c>
      <c r="C720" s="38" t="s">
        <v>1002</v>
      </c>
      <c r="D720" s="38" t="s">
        <v>1003</v>
      </c>
      <c r="E720" s="195" t="s">
        <v>273</v>
      </c>
      <c r="F720" s="179" t="s">
        <v>1004</v>
      </c>
      <c r="G720" s="126" t="s">
        <v>2391</v>
      </c>
      <c r="H720" s="38">
        <v>-124.5</v>
      </c>
      <c r="I720" s="2">
        <v>10</v>
      </c>
      <c r="J720" s="38">
        <v>2013</v>
      </c>
      <c r="K720" s="38" t="s">
        <v>2390</v>
      </c>
      <c r="L720" s="157">
        <v>41456.940972222219</v>
      </c>
      <c r="M720" s="157">
        <v>41456.949305555558</v>
      </c>
      <c r="N720" s="157">
        <v>41456.96875</v>
      </c>
      <c r="O720" s="157">
        <v>41456.984722222223</v>
      </c>
      <c r="P720" s="210" t="s">
        <v>2392</v>
      </c>
      <c r="Q720" s="239">
        <f t="shared" si="68"/>
        <v>1.9444444442342501E-2</v>
      </c>
      <c r="R720" s="239">
        <f t="shared" si="69"/>
        <v>4.3750000004365575E-2</v>
      </c>
      <c r="S720" s="21">
        <f t="shared" si="70"/>
        <v>0.11666666665405501</v>
      </c>
      <c r="U720">
        <v>120</v>
      </c>
      <c r="V720" s="19">
        <f>SUM(Q708:Q720)</f>
        <v>0.54027777779992903</v>
      </c>
      <c r="W720" s="240">
        <f>(N720-M708)/24</f>
        <v>0.22294560185188553</v>
      </c>
      <c r="X720" s="21">
        <f>V720/W720</f>
        <v>2.4233614537005486</v>
      </c>
      <c r="Y720" s="187" t="s">
        <v>2393</v>
      </c>
    </row>
    <row r="721" spans="1:25">
      <c r="A721" s="155" t="s">
        <v>1007</v>
      </c>
      <c r="B721" s="38" t="s">
        <v>488</v>
      </c>
      <c r="C721" s="38" t="s">
        <v>1008</v>
      </c>
      <c r="D721" s="38" t="s">
        <v>924</v>
      </c>
      <c r="E721" s="38" t="s">
        <v>273</v>
      </c>
      <c r="F721" s="2" t="s">
        <v>1009</v>
      </c>
      <c r="G721" s="126" t="s">
        <v>2367</v>
      </c>
      <c r="H721" s="38">
        <v>-127</v>
      </c>
      <c r="I721" s="38">
        <v>9</v>
      </c>
      <c r="J721" s="38">
        <v>2013</v>
      </c>
      <c r="K721" s="38" t="s">
        <v>2389</v>
      </c>
      <c r="L721" s="157">
        <v>41469.630555555559</v>
      </c>
      <c r="M721" s="184">
        <v>41469.696527777778</v>
      </c>
      <c r="N721" s="184">
        <v>41470.25</v>
      </c>
      <c r="O721" s="157">
        <v>41470.326388888891</v>
      </c>
      <c r="P721" s="185" t="s">
        <v>2370</v>
      </c>
      <c r="Q721" s="239">
        <f t="shared" ref="Q721:Q729" si="71">N721 - M721</f>
        <v>0.55347222222189885</v>
      </c>
      <c r="R721" s="239">
        <f t="shared" ref="R721:R729" si="72">O721 - L721</f>
        <v>0.69583333333139308</v>
      </c>
      <c r="S721" s="21">
        <f t="shared" ref="S721:S729" si="73">((VALUE(Q721)) * 24) * 0.25</f>
        <v>3.3208333333313931</v>
      </c>
      <c r="U721">
        <v>2661</v>
      </c>
      <c r="W721" s="242"/>
      <c r="Y721" s="187" t="s">
        <v>2380</v>
      </c>
    </row>
    <row r="722" spans="1:25">
      <c r="A722" s="155" t="s">
        <v>1007</v>
      </c>
      <c r="B722" s="38" t="s">
        <v>488</v>
      </c>
      <c r="C722" s="38" t="s">
        <v>1008</v>
      </c>
      <c r="D722" s="38" t="s">
        <v>924</v>
      </c>
      <c r="E722" s="38" t="s">
        <v>273</v>
      </c>
      <c r="F722" s="2" t="s">
        <v>1009</v>
      </c>
      <c r="G722" s="126" t="s">
        <v>2367</v>
      </c>
      <c r="H722" s="38">
        <v>-127</v>
      </c>
      <c r="I722" s="38">
        <v>9</v>
      </c>
      <c r="J722" s="38">
        <v>2013</v>
      </c>
      <c r="K722" s="38" t="s">
        <v>2387</v>
      </c>
      <c r="L722" s="184">
        <v>41470.90347222222</v>
      </c>
      <c r="M722" s="157">
        <v>41470.96597222222</v>
      </c>
      <c r="N722" s="157">
        <v>41471.667361111111</v>
      </c>
      <c r="O722" s="157">
        <v>41471.765972222223</v>
      </c>
      <c r="P722" s="185" t="s">
        <v>2388</v>
      </c>
      <c r="Q722" s="239">
        <f t="shared" si="71"/>
        <v>0.70138888889050577</v>
      </c>
      <c r="R722" s="239">
        <f t="shared" si="72"/>
        <v>0.86250000000291038</v>
      </c>
      <c r="S722" s="21">
        <f t="shared" si="73"/>
        <v>4.2083333333430346</v>
      </c>
      <c r="U722">
        <v>2661</v>
      </c>
      <c r="W722" s="242"/>
      <c r="Y722" s="187" t="s">
        <v>2380</v>
      </c>
    </row>
    <row r="723" spans="1:25">
      <c r="A723" s="155" t="s">
        <v>1007</v>
      </c>
      <c r="B723" s="38" t="s">
        <v>488</v>
      </c>
      <c r="C723" s="38" t="s">
        <v>1008</v>
      </c>
      <c r="D723" s="38" t="s">
        <v>924</v>
      </c>
      <c r="E723" s="38" t="s">
        <v>273</v>
      </c>
      <c r="F723" s="2" t="s">
        <v>1009</v>
      </c>
      <c r="G723" s="126" t="s">
        <v>2367</v>
      </c>
      <c r="H723" s="38">
        <v>-127</v>
      </c>
      <c r="I723" s="38">
        <v>9</v>
      </c>
      <c r="J723" s="38">
        <v>2013</v>
      </c>
      <c r="K723" s="38" t="s">
        <v>2384</v>
      </c>
      <c r="L723" s="157">
        <v>41472.293055555558</v>
      </c>
      <c r="M723" s="157">
        <v>41472.361111111109</v>
      </c>
      <c r="N723" s="157">
        <v>41472.935416666667</v>
      </c>
      <c r="O723" s="157">
        <v>41473.000694444447</v>
      </c>
      <c r="P723" s="185" t="s">
        <v>2385</v>
      </c>
      <c r="Q723" s="239">
        <f t="shared" si="71"/>
        <v>0.5743055555576575</v>
      </c>
      <c r="R723" s="239">
        <f t="shared" si="72"/>
        <v>0.70763888888905058</v>
      </c>
      <c r="S723" s="21">
        <f t="shared" si="73"/>
        <v>3.445833333345945</v>
      </c>
      <c r="U723">
        <v>2661</v>
      </c>
      <c r="W723" s="242"/>
      <c r="Y723" s="187" t="s">
        <v>2386</v>
      </c>
    </row>
    <row r="724" spans="1:25">
      <c r="A724" s="155" t="s">
        <v>1007</v>
      </c>
      <c r="B724" s="38" t="s">
        <v>488</v>
      </c>
      <c r="C724" s="38" t="s">
        <v>1008</v>
      </c>
      <c r="D724" s="38" t="s">
        <v>924</v>
      </c>
      <c r="E724" s="38" t="s">
        <v>273</v>
      </c>
      <c r="F724" s="2" t="s">
        <v>1009</v>
      </c>
      <c r="G724" s="126" t="s">
        <v>2367</v>
      </c>
      <c r="H724" s="38">
        <v>-127</v>
      </c>
      <c r="I724" s="38">
        <v>9</v>
      </c>
      <c r="J724" s="38">
        <v>2013</v>
      </c>
      <c r="K724" s="38" t="s">
        <v>2381</v>
      </c>
      <c r="L724" s="157">
        <v>41473.556944444441</v>
      </c>
      <c r="M724" s="157">
        <v>41473.621527777781</v>
      </c>
      <c r="N724" s="157">
        <v>41474.138888888891</v>
      </c>
      <c r="O724" s="157">
        <v>41474.201388888891</v>
      </c>
      <c r="P724" s="185" t="s">
        <v>2382</v>
      </c>
      <c r="Q724" s="239">
        <f t="shared" si="71"/>
        <v>0.51736111110949423</v>
      </c>
      <c r="R724" s="239">
        <f t="shared" si="72"/>
        <v>0.64444444444961846</v>
      </c>
      <c r="S724" s="21">
        <f t="shared" si="73"/>
        <v>3.1041666666569654</v>
      </c>
      <c r="U724">
        <v>2661</v>
      </c>
      <c r="W724" s="242"/>
      <c r="Y724" s="187" t="s">
        <v>2383</v>
      </c>
    </row>
    <row r="725" spans="1:25">
      <c r="A725" s="155" t="s">
        <v>1007</v>
      </c>
      <c r="B725" s="38" t="s">
        <v>488</v>
      </c>
      <c r="C725" s="38" t="s">
        <v>1008</v>
      </c>
      <c r="D725" s="38" t="s">
        <v>924</v>
      </c>
      <c r="E725" s="38" t="s">
        <v>273</v>
      </c>
      <c r="F725" s="2" t="s">
        <v>1009</v>
      </c>
      <c r="G725" s="126" t="s">
        <v>2367</v>
      </c>
      <c r="H725" s="38">
        <v>-127</v>
      </c>
      <c r="I725" s="38">
        <v>9</v>
      </c>
      <c r="J725" s="38">
        <v>2013</v>
      </c>
      <c r="K725" s="38" t="s">
        <v>2378</v>
      </c>
      <c r="L725" s="157">
        <v>41474.682638888888</v>
      </c>
      <c r="M725" s="157">
        <v>41474.751388888886</v>
      </c>
      <c r="N725" s="157">
        <v>41475.23541666667</v>
      </c>
      <c r="O725" s="184">
        <v>41475.301388888889</v>
      </c>
      <c r="P725" s="185" t="s">
        <v>2379</v>
      </c>
      <c r="Q725" s="239">
        <f t="shared" si="71"/>
        <v>0.48402777778392192</v>
      </c>
      <c r="R725" s="239">
        <f t="shared" si="72"/>
        <v>0.61875000000145519</v>
      </c>
      <c r="S725" s="21">
        <f t="shared" si="73"/>
        <v>2.9041666667035315</v>
      </c>
      <c r="U725">
        <v>2661</v>
      </c>
      <c r="W725" s="242"/>
      <c r="Y725" s="187" t="s">
        <v>2380</v>
      </c>
    </row>
    <row r="726" spans="1:25">
      <c r="A726" s="155" t="s">
        <v>1007</v>
      </c>
      <c r="B726" s="38" t="s">
        <v>488</v>
      </c>
      <c r="C726" s="38" t="s">
        <v>1008</v>
      </c>
      <c r="D726" s="38" t="s">
        <v>924</v>
      </c>
      <c r="E726" s="38" t="s">
        <v>273</v>
      </c>
      <c r="F726" s="2" t="s">
        <v>1009</v>
      </c>
      <c r="G726" s="126" t="s">
        <v>2367</v>
      </c>
      <c r="H726" s="38">
        <v>-127</v>
      </c>
      <c r="I726" s="38">
        <v>9</v>
      </c>
      <c r="J726" s="38">
        <v>2013</v>
      </c>
      <c r="K726" s="38" t="s">
        <v>2375</v>
      </c>
      <c r="L726" s="157">
        <v>41475.79791666667</v>
      </c>
      <c r="M726" s="184">
        <v>41475.863194444442</v>
      </c>
      <c r="N726" s="157">
        <v>41476.472222222219</v>
      </c>
      <c r="O726" s="157">
        <v>41476.543055555558</v>
      </c>
      <c r="P726" s="185" t="s">
        <v>2376</v>
      </c>
      <c r="Q726" s="239">
        <f t="shared" si="71"/>
        <v>0.60902777777664596</v>
      </c>
      <c r="R726" s="239">
        <f t="shared" si="72"/>
        <v>0.74513888888759539</v>
      </c>
      <c r="S726" s="21">
        <f t="shared" si="73"/>
        <v>3.6541666666598758</v>
      </c>
      <c r="U726">
        <v>2662</v>
      </c>
      <c r="W726" s="242"/>
      <c r="Y726" s="187" t="s">
        <v>2377</v>
      </c>
    </row>
    <row r="727" spans="1:25">
      <c r="A727" s="155" t="s">
        <v>1007</v>
      </c>
      <c r="B727" s="38" t="s">
        <v>488</v>
      </c>
      <c r="C727" s="38" t="s">
        <v>1008</v>
      </c>
      <c r="D727" s="38" t="s">
        <v>924</v>
      </c>
      <c r="E727" s="38" t="s">
        <v>273</v>
      </c>
      <c r="F727" s="2" t="s">
        <v>1009</v>
      </c>
      <c r="G727" s="126" t="s">
        <v>2367</v>
      </c>
      <c r="H727" s="38">
        <v>-127</v>
      </c>
      <c r="I727" s="38">
        <v>9</v>
      </c>
      <c r="J727" s="38">
        <v>2013</v>
      </c>
      <c r="K727" s="38" t="s">
        <v>2372</v>
      </c>
      <c r="L727" s="157">
        <v>41477.056250000001</v>
      </c>
      <c r="M727" s="157">
        <v>41477.12222222222</v>
      </c>
      <c r="N727" s="157">
        <v>41477.936111111114</v>
      </c>
      <c r="O727" s="157">
        <v>41478.318749999999</v>
      </c>
      <c r="P727" s="185" t="s">
        <v>2373</v>
      </c>
      <c r="Q727" s="239">
        <f t="shared" si="71"/>
        <v>0.81388888889341615</v>
      </c>
      <c r="R727" s="239">
        <f t="shared" si="72"/>
        <v>1.2624999999970896</v>
      </c>
      <c r="S727" s="21">
        <f t="shared" si="73"/>
        <v>4.8833333333604969</v>
      </c>
      <c r="U727">
        <v>2662</v>
      </c>
      <c r="W727" s="242"/>
      <c r="Y727" s="187" t="s">
        <v>2374</v>
      </c>
    </row>
    <row r="728" spans="1:25">
      <c r="A728" s="155" t="s">
        <v>1007</v>
      </c>
      <c r="B728" s="38" t="s">
        <v>488</v>
      </c>
      <c r="C728" s="38" t="s">
        <v>1008</v>
      </c>
      <c r="D728" s="38" t="s">
        <v>924</v>
      </c>
      <c r="E728" s="38" t="s">
        <v>273</v>
      </c>
      <c r="F728" s="2" t="s">
        <v>1009</v>
      </c>
      <c r="G728" s="126" t="s">
        <v>2367</v>
      </c>
      <c r="H728" s="38">
        <v>-127</v>
      </c>
      <c r="I728" s="38">
        <v>9</v>
      </c>
      <c r="J728" s="38">
        <v>2013</v>
      </c>
      <c r="K728" s="38" t="s">
        <v>2369</v>
      </c>
      <c r="L728" s="157">
        <v>41478.674305555556</v>
      </c>
      <c r="M728" s="157">
        <v>41478.740972222222</v>
      </c>
      <c r="N728" s="157">
        <v>41478.827777777777</v>
      </c>
      <c r="O728" s="157">
        <v>41478.89166666667</v>
      </c>
      <c r="P728" s="185" t="s">
        <v>2370</v>
      </c>
      <c r="Q728" s="239">
        <f t="shared" si="71"/>
        <v>8.6805555554747116E-2</v>
      </c>
      <c r="R728" s="239">
        <f t="shared" si="72"/>
        <v>0.21736111111385981</v>
      </c>
      <c r="S728" s="21">
        <f t="shared" si="73"/>
        <v>0.52083333332848269</v>
      </c>
      <c r="U728">
        <v>2661</v>
      </c>
      <c r="W728" s="242"/>
      <c r="Y728" s="187" t="s">
        <v>2371</v>
      </c>
    </row>
    <row r="729" spans="1:25">
      <c r="A729" s="155" t="s">
        <v>1007</v>
      </c>
      <c r="B729" s="38" t="s">
        <v>488</v>
      </c>
      <c r="C729" s="38" t="s">
        <v>1008</v>
      </c>
      <c r="D729" s="38" t="s">
        <v>924</v>
      </c>
      <c r="E729" s="38" t="s">
        <v>273</v>
      </c>
      <c r="F729" s="2" t="s">
        <v>1009</v>
      </c>
      <c r="G729" s="126" t="s">
        <v>2367</v>
      </c>
      <c r="H729" s="38">
        <v>-127</v>
      </c>
      <c r="I729" s="38">
        <v>9</v>
      </c>
      <c r="J729" s="38">
        <v>2013</v>
      </c>
      <c r="K729" s="38" t="s">
        <v>2365</v>
      </c>
      <c r="L729" s="157">
        <v>41479.631249999999</v>
      </c>
      <c r="M729" s="157">
        <v>41479.697916666664</v>
      </c>
      <c r="N729" s="157">
        <v>41480.935416666667</v>
      </c>
      <c r="O729" s="157">
        <v>41481.00277777778</v>
      </c>
      <c r="P729" s="185" t="s">
        <v>2368</v>
      </c>
      <c r="Q729" s="239">
        <f t="shared" si="71"/>
        <v>1.2375000000029104</v>
      </c>
      <c r="R729" s="239">
        <f t="shared" si="72"/>
        <v>1.3715277777810115</v>
      </c>
      <c r="S729" s="21">
        <f t="shared" si="73"/>
        <v>7.4250000000174623</v>
      </c>
      <c r="U729">
        <v>2615</v>
      </c>
      <c r="V729" s="19">
        <f>SUM(Q721:Q729)</f>
        <v>5.5777777777911979</v>
      </c>
      <c r="W729" s="240">
        <f>(N729-M721)/24</f>
        <v>0.46828703703704377</v>
      </c>
      <c r="X729" s="21">
        <f>V729/W729</f>
        <v>11.911023232851027</v>
      </c>
      <c r="Y729" s="187" t="s">
        <v>6799</v>
      </c>
    </row>
    <row r="730" spans="1:25">
      <c r="A730" s="155" t="s">
        <v>1011</v>
      </c>
      <c r="B730" s="38" t="s">
        <v>488</v>
      </c>
      <c r="C730" s="38" t="s">
        <v>1012</v>
      </c>
      <c r="D730" s="38" t="s">
        <v>931</v>
      </c>
      <c r="E730" s="195" t="s">
        <v>273</v>
      </c>
      <c r="F730" s="38" t="s">
        <v>898</v>
      </c>
      <c r="G730" s="230">
        <v>46.716667000000001</v>
      </c>
      <c r="H730" s="230">
        <v>-125.5</v>
      </c>
      <c r="I730" s="38">
        <v>10</v>
      </c>
      <c r="J730" s="38">
        <v>2013</v>
      </c>
      <c r="K730" s="180" t="s">
        <v>2364</v>
      </c>
      <c r="L730" s="157">
        <v>41489.650694444441</v>
      </c>
      <c r="M730" s="157">
        <v>41489.695138888892</v>
      </c>
      <c r="N730" s="157">
        <v>41493.786111111112</v>
      </c>
      <c r="O730" s="184">
        <v>41493.820833333331</v>
      </c>
      <c r="P730" s="126" t="s">
        <v>2361</v>
      </c>
      <c r="Q730" s="239">
        <f t="shared" ref="Q730:Q736" si="74">N730 - M730</f>
        <v>4.0909722222204437</v>
      </c>
      <c r="R730" s="239">
        <f t="shared" ref="R730:R736" si="75">O730 - L730</f>
        <v>4.1701388888905058</v>
      </c>
      <c r="S730" s="21">
        <f t="shared" ref="S730:S736" si="76">((VALUE(Q730)) * 24) * 0.25</f>
        <v>24.545833333322662</v>
      </c>
      <c r="U730">
        <v>2117</v>
      </c>
      <c r="W730" s="242"/>
      <c r="Y730" t="s">
        <v>6800</v>
      </c>
    </row>
    <row r="731" spans="1:25">
      <c r="A731" s="155" t="s">
        <v>1011</v>
      </c>
      <c r="B731" s="38" t="s">
        <v>488</v>
      </c>
      <c r="C731" s="38" t="s">
        <v>1012</v>
      </c>
      <c r="D731" s="38" t="s">
        <v>931</v>
      </c>
      <c r="E731" s="195" t="s">
        <v>273</v>
      </c>
      <c r="F731" s="38" t="s">
        <v>898</v>
      </c>
      <c r="G731" s="230">
        <v>46.716667000000001</v>
      </c>
      <c r="H731" s="230">
        <v>-125.5</v>
      </c>
      <c r="I731" s="38">
        <v>10</v>
      </c>
      <c r="J731" s="38">
        <v>2013</v>
      </c>
      <c r="K731" s="179" t="s">
        <v>2363</v>
      </c>
      <c r="L731" s="184">
        <v>41495.800000000003</v>
      </c>
      <c r="M731" s="184">
        <v>41495.825694444444</v>
      </c>
      <c r="N731" s="184">
        <v>41496.21597222222</v>
      </c>
      <c r="O731" s="184">
        <v>41496.255555555559</v>
      </c>
      <c r="P731" s="126" t="s">
        <v>2361</v>
      </c>
      <c r="Q731" s="239">
        <f t="shared" si="74"/>
        <v>0.39027777777664596</v>
      </c>
      <c r="R731" s="239">
        <f t="shared" si="75"/>
        <v>0.45555555555620231</v>
      </c>
      <c r="S731" s="21">
        <f t="shared" si="76"/>
        <v>2.3416666666598758</v>
      </c>
      <c r="U731">
        <v>563</v>
      </c>
      <c r="W731" s="242"/>
      <c r="Y731" t="s">
        <v>6801</v>
      </c>
    </row>
    <row r="732" spans="1:25">
      <c r="A732" s="155" t="s">
        <v>1011</v>
      </c>
      <c r="B732" s="38" t="s">
        <v>488</v>
      </c>
      <c r="C732" s="38" t="s">
        <v>1012</v>
      </c>
      <c r="D732" s="38" t="s">
        <v>931</v>
      </c>
      <c r="E732" s="195" t="s">
        <v>273</v>
      </c>
      <c r="F732" s="38" t="s">
        <v>898</v>
      </c>
      <c r="G732" s="230">
        <v>46.716667000000001</v>
      </c>
      <c r="H732" s="230">
        <v>-125.5</v>
      </c>
      <c r="I732" s="38">
        <v>10</v>
      </c>
      <c r="J732" s="38">
        <v>2013</v>
      </c>
      <c r="K732" s="179" t="s">
        <v>2360</v>
      </c>
      <c r="L732" s="184">
        <v>41496.731944444444</v>
      </c>
      <c r="M732" s="184">
        <v>41496.755555555559</v>
      </c>
      <c r="N732" s="184">
        <v>41499.118750000001</v>
      </c>
      <c r="O732" s="184">
        <v>41499.166666666664</v>
      </c>
      <c r="P732" s="126" t="s">
        <v>2361</v>
      </c>
      <c r="Q732" s="239">
        <f t="shared" si="74"/>
        <v>2.3631944444423425</v>
      </c>
      <c r="R732" s="239">
        <f t="shared" si="75"/>
        <v>2.4347222222204437</v>
      </c>
      <c r="S732" s="21">
        <f t="shared" si="76"/>
        <v>14.179166666654055</v>
      </c>
      <c r="U732">
        <v>2118</v>
      </c>
      <c r="W732" s="242"/>
      <c r="Y732" t="s">
        <v>6802</v>
      </c>
    </row>
    <row r="733" spans="1:25">
      <c r="A733" s="155" t="s">
        <v>1011</v>
      </c>
      <c r="B733" s="38" t="s">
        <v>488</v>
      </c>
      <c r="C733" s="38" t="s">
        <v>1012</v>
      </c>
      <c r="D733" s="38" t="s">
        <v>931</v>
      </c>
      <c r="E733" s="195" t="s">
        <v>273</v>
      </c>
      <c r="F733" s="38" t="s">
        <v>898</v>
      </c>
      <c r="G733" s="230">
        <v>46.716667000000001</v>
      </c>
      <c r="H733" s="230">
        <v>-125.5</v>
      </c>
      <c r="I733" s="38">
        <v>10</v>
      </c>
      <c r="J733" s="38">
        <v>2013</v>
      </c>
      <c r="K733" s="179" t="s">
        <v>2358</v>
      </c>
      <c r="L733" s="184">
        <v>41501.666666666664</v>
      </c>
      <c r="M733" s="184">
        <v>41501.699305555558</v>
      </c>
      <c r="N733" s="184">
        <v>41501.934027777781</v>
      </c>
      <c r="O733" s="184">
        <v>41501.965277777781</v>
      </c>
      <c r="P733" s="126" t="s">
        <v>2354</v>
      </c>
      <c r="Q733" s="239">
        <f t="shared" si="74"/>
        <v>0.23472222222335404</v>
      </c>
      <c r="R733" s="239">
        <f t="shared" si="75"/>
        <v>0.29861111111677019</v>
      </c>
      <c r="S733" s="21">
        <f t="shared" si="76"/>
        <v>1.4083333333401242</v>
      </c>
      <c r="U733">
        <v>1052</v>
      </c>
      <c r="W733" s="242"/>
      <c r="Y733" t="s">
        <v>2359</v>
      </c>
    </row>
    <row r="734" spans="1:25">
      <c r="A734" s="155" t="s">
        <v>1011</v>
      </c>
      <c r="B734" s="38" t="s">
        <v>488</v>
      </c>
      <c r="C734" s="38" t="s">
        <v>1012</v>
      </c>
      <c r="D734" s="38" t="s">
        <v>931</v>
      </c>
      <c r="E734" s="195" t="s">
        <v>273</v>
      </c>
      <c r="F734" s="38" t="s">
        <v>898</v>
      </c>
      <c r="G734" s="230">
        <v>46.666666666669997</v>
      </c>
      <c r="H734" s="231">
        <v>-126</v>
      </c>
      <c r="I734" s="229" t="s">
        <v>6803</v>
      </c>
      <c r="J734" s="38">
        <v>2013</v>
      </c>
      <c r="K734" s="179" t="s">
        <v>2356</v>
      </c>
      <c r="L734" s="184">
        <v>41502.04791666667</v>
      </c>
      <c r="M734" s="184">
        <v>41502.115277777775</v>
      </c>
      <c r="N734" s="184">
        <v>41505.956250000003</v>
      </c>
      <c r="O734" s="184">
        <v>41506.011111111111</v>
      </c>
      <c r="P734" s="126" t="s">
        <v>2351</v>
      </c>
      <c r="Q734" s="239">
        <f t="shared" si="74"/>
        <v>3.8409722222277196</v>
      </c>
      <c r="R734" s="239">
        <f t="shared" si="75"/>
        <v>3.9631944444408873</v>
      </c>
      <c r="S734" s="21">
        <f t="shared" si="76"/>
        <v>23.045833333366318</v>
      </c>
      <c r="U734">
        <v>1918</v>
      </c>
      <c r="W734" s="242"/>
      <c r="Y734" t="s">
        <v>6804</v>
      </c>
    </row>
    <row r="735" spans="1:25">
      <c r="A735" s="155" t="s">
        <v>1011</v>
      </c>
      <c r="B735" s="38" t="s">
        <v>488</v>
      </c>
      <c r="C735" s="38" t="s">
        <v>1012</v>
      </c>
      <c r="D735" s="38" t="s">
        <v>931</v>
      </c>
      <c r="E735" s="195" t="s">
        <v>273</v>
      </c>
      <c r="F735" s="38" t="s">
        <v>898</v>
      </c>
      <c r="G735" s="230">
        <v>46.666666666669997</v>
      </c>
      <c r="H735" s="231" t="s">
        <v>6805</v>
      </c>
      <c r="I735" s="38">
        <v>10</v>
      </c>
      <c r="J735" s="38">
        <v>2013</v>
      </c>
      <c r="K735" s="179" t="s">
        <v>2353</v>
      </c>
      <c r="L735" s="184">
        <v>41507.628472222219</v>
      </c>
      <c r="M735" s="184">
        <v>41507.672222222223</v>
      </c>
      <c r="N735" s="184">
        <v>41507.9375</v>
      </c>
      <c r="O735" s="184">
        <v>41507.96597222222</v>
      </c>
      <c r="P735" s="126" t="s">
        <v>2354</v>
      </c>
      <c r="Q735" s="239">
        <f t="shared" si="74"/>
        <v>0.26527777777664596</v>
      </c>
      <c r="R735" s="239">
        <f t="shared" si="75"/>
        <v>0.33750000000145519</v>
      </c>
      <c r="S735" s="21">
        <f t="shared" si="76"/>
        <v>1.5916666666598758</v>
      </c>
      <c r="U735">
        <v>1067</v>
      </c>
      <c r="W735" s="242"/>
      <c r="Y735" s="177" t="s">
        <v>2355</v>
      </c>
    </row>
    <row r="736" spans="1:25">
      <c r="A736" s="155" t="s">
        <v>1011</v>
      </c>
      <c r="B736" s="38" t="s">
        <v>488</v>
      </c>
      <c r="C736" s="38" t="s">
        <v>1012</v>
      </c>
      <c r="D736" s="38" t="s">
        <v>931</v>
      </c>
      <c r="E736" s="195" t="s">
        <v>273</v>
      </c>
      <c r="F736" s="38" t="s">
        <v>898</v>
      </c>
      <c r="G736" s="230">
        <v>46.666666666669997</v>
      </c>
      <c r="H736" s="231" t="s">
        <v>6805</v>
      </c>
      <c r="I736" s="38" t="s">
        <v>6803</v>
      </c>
      <c r="J736" s="38">
        <v>2013</v>
      </c>
      <c r="K736" s="38" t="s">
        <v>2350</v>
      </c>
      <c r="L736" s="184">
        <v>41508.050694444442</v>
      </c>
      <c r="M736" s="184">
        <v>41508.100694444445</v>
      </c>
      <c r="N736" s="184">
        <v>41511.093055555553</v>
      </c>
      <c r="O736" s="184">
        <v>41511.157638888886</v>
      </c>
      <c r="P736" s="126" t="s">
        <v>2351</v>
      </c>
      <c r="Q736" s="239">
        <f t="shared" si="74"/>
        <v>2.992361111108039</v>
      </c>
      <c r="R736" s="239">
        <f t="shared" si="75"/>
        <v>3.1069444444437977</v>
      </c>
      <c r="S736" s="21">
        <f t="shared" si="76"/>
        <v>17.954166666648234</v>
      </c>
      <c r="U736"/>
      <c r="V736" s="19">
        <f>SUM(Q730:Q736)</f>
        <v>14.177777777775191</v>
      </c>
      <c r="W736" s="240">
        <f>(N736-M730)/24</f>
        <v>0.89157986111088883</v>
      </c>
      <c r="X736" s="21">
        <f>V736/W736</f>
        <v>15.90185960471336</v>
      </c>
      <c r="Y736" t="s">
        <v>6806</v>
      </c>
    </row>
    <row r="737" spans="1:25">
      <c r="A737" s="155" t="s">
        <v>1015</v>
      </c>
      <c r="B737" s="2" t="s">
        <v>466</v>
      </c>
      <c r="C737" s="38" t="s">
        <v>1016</v>
      </c>
      <c r="D737" t="s">
        <v>1017</v>
      </c>
      <c r="E737" s="195" t="s">
        <v>273</v>
      </c>
      <c r="F737" s="38" t="s">
        <v>1018</v>
      </c>
      <c r="G737" s="38">
        <v>45.9</v>
      </c>
      <c r="H737" s="38">
        <v>-130</v>
      </c>
      <c r="I737" s="38">
        <v>9</v>
      </c>
      <c r="J737" s="38">
        <v>2013</v>
      </c>
      <c r="K737" s="38" t="s">
        <v>2347</v>
      </c>
      <c r="L737" s="157">
        <v>41522.975694444445</v>
      </c>
      <c r="M737" s="184">
        <v>41523.024305555555</v>
      </c>
      <c r="N737" s="184">
        <v>41523.580555555556</v>
      </c>
      <c r="O737" s="157">
        <v>41523.636805555558</v>
      </c>
      <c r="P737" s="185" t="s">
        <v>2348</v>
      </c>
      <c r="Q737" s="239">
        <f t="shared" ref="Q737:Q760" si="77">N737 - M737</f>
        <v>0.55625000000145519</v>
      </c>
      <c r="R737" s="239">
        <f t="shared" ref="R737:R760" si="78">O737 - L737</f>
        <v>0.66111111111240461</v>
      </c>
      <c r="S737" s="21">
        <f t="shared" ref="S737:S760" si="79">((VALUE(Q737)) * 24) * 0.25</f>
        <v>3.3375000000087311</v>
      </c>
      <c r="U737" s="28">
        <v>1544</v>
      </c>
      <c r="W737" s="242"/>
      <c r="Y737" s="187" t="s">
        <v>2349</v>
      </c>
    </row>
    <row r="738" spans="1:25">
      <c r="A738" s="155" t="s">
        <v>1015</v>
      </c>
      <c r="B738" s="2" t="s">
        <v>466</v>
      </c>
      <c r="C738" s="38" t="s">
        <v>1016</v>
      </c>
      <c r="D738" t="s">
        <v>1017</v>
      </c>
      <c r="E738" s="195" t="s">
        <v>273</v>
      </c>
      <c r="F738" s="38" t="s">
        <v>1018</v>
      </c>
      <c r="G738" s="38">
        <v>45.9</v>
      </c>
      <c r="H738" s="38">
        <v>-130</v>
      </c>
      <c r="I738" s="38">
        <v>9</v>
      </c>
      <c r="J738" s="38">
        <v>2013</v>
      </c>
      <c r="K738" s="38" t="s">
        <v>2344</v>
      </c>
      <c r="L738" s="184">
        <v>41524.084722222222</v>
      </c>
      <c r="M738" s="157">
        <v>41524.130555555559</v>
      </c>
      <c r="N738" s="157">
        <v>41524.734027777777</v>
      </c>
      <c r="O738" s="157">
        <v>41524.802083333336</v>
      </c>
      <c r="P738" s="185" t="s">
        <v>2345</v>
      </c>
      <c r="Q738" s="239">
        <f t="shared" si="77"/>
        <v>0.60347222221753327</v>
      </c>
      <c r="R738" s="239">
        <f t="shared" si="78"/>
        <v>0.71736111111385981</v>
      </c>
      <c r="S738" s="21">
        <f t="shared" si="79"/>
        <v>3.6208333333051996</v>
      </c>
      <c r="U738">
        <v>1538</v>
      </c>
      <c r="W738" s="242"/>
      <c r="Y738" s="187" t="s">
        <v>2346</v>
      </c>
    </row>
    <row r="739" spans="1:25">
      <c r="A739" s="155" t="s">
        <v>1015</v>
      </c>
      <c r="B739" s="2" t="s">
        <v>466</v>
      </c>
      <c r="C739" s="38" t="s">
        <v>1016</v>
      </c>
      <c r="D739" t="s">
        <v>1017</v>
      </c>
      <c r="E739" s="195" t="s">
        <v>273</v>
      </c>
      <c r="F739" s="38" t="s">
        <v>1018</v>
      </c>
      <c r="G739" s="38">
        <v>45.9</v>
      </c>
      <c r="H739" s="38">
        <v>-130</v>
      </c>
      <c r="I739" s="38">
        <v>9</v>
      </c>
      <c r="J739" s="38">
        <v>2013</v>
      </c>
      <c r="K739" s="38" t="s">
        <v>2341</v>
      </c>
      <c r="L739" s="157">
        <v>41525.126388888886</v>
      </c>
      <c r="M739" s="157">
        <v>41525.180555555555</v>
      </c>
      <c r="N739" s="157">
        <v>41525.752083333333</v>
      </c>
      <c r="O739" s="157">
        <v>41525.799305555556</v>
      </c>
      <c r="P739" s="185" t="s">
        <v>2342</v>
      </c>
      <c r="Q739" s="239">
        <f t="shared" si="77"/>
        <v>0.57152777777810115</v>
      </c>
      <c r="R739" s="239">
        <f t="shared" si="78"/>
        <v>0.67291666667006211</v>
      </c>
      <c r="S739" s="21">
        <f t="shared" si="79"/>
        <v>3.4291666666686069</v>
      </c>
      <c r="U739">
        <v>1528</v>
      </c>
      <c r="W739" s="242"/>
      <c r="Y739" s="187" t="s">
        <v>2343</v>
      </c>
    </row>
    <row r="740" spans="1:25">
      <c r="A740" s="155" t="s">
        <v>1015</v>
      </c>
      <c r="B740" s="2" t="s">
        <v>466</v>
      </c>
      <c r="C740" s="38" t="s">
        <v>1016</v>
      </c>
      <c r="D740" t="s">
        <v>1017</v>
      </c>
      <c r="E740" s="195" t="s">
        <v>273</v>
      </c>
      <c r="F740" s="38" t="s">
        <v>1018</v>
      </c>
      <c r="G740" s="38">
        <v>45.9</v>
      </c>
      <c r="H740" s="38">
        <v>-130</v>
      </c>
      <c r="I740" s="38">
        <v>9</v>
      </c>
      <c r="J740" s="38">
        <v>2013</v>
      </c>
      <c r="K740" s="38" t="s">
        <v>2338</v>
      </c>
      <c r="L740" s="157">
        <v>41526.125</v>
      </c>
      <c r="M740" s="157">
        <v>41526.171527777777</v>
      </c>
      <c r="N740" s="157">
        <v>41526.618055555555</v>
      </c>
      <c r="O740" s="157">
        <v>41526.65625</v>
      </c>
      <c r="P740" s="185" t="s">
        <v>2339</v>
      </c>
      <c r="Q740" s="239">
        <f t="shared" si="77"/>
        <v>0.44652777777810115</v>
      </c>
      <c r="R740" s="239">
        <f t="shared" si="78"/>
        <v>0.53125</v>
      </c>
      <c r="S740" s="21">
        <f t="shared" si="79"/>
        <v>2.6791666666686069</v>
      </c>
      <c r="U740">
        <v>1543</v>
      </c>
      <c r="W740" s="242"/>
      <c r="Y740" s="187" t="s">
        <v>2340</v>
      </c>
    </row>
    <row r="741" spans="1:25">
      <c r="A741" s="155" t="s">
        <v>1015</v>
      </c>
      <c r="B741" s="2" t="s">
        <v>466</v>
      </c>
      <c r="C741" s="38" t="s">
        <v>1016</v>
      </c>
      <c r="D741" t="s">
        <v>1017</v>
      </c>
      <c r="E741" s="195" t="s">
        <v>273</v>
      </c>
      <c r="F741" s="38" t="s">
        <v>1018</v>
      </c>
      <c r="G741" s="38">
        <v>45.9</v>
      </c>
      <c r="H741" s="38">
        <v>-130</v>
      </c>
      <c r="I741" s="38">
        <v>9</v>
      </c>
      <c r="J741" s="38">
        <v>2013</v>
      </c>
      <c r="K741" s="38" t="s">
        <v>2336</v>
      </c>
      <c r="L741" s="157">
        <v>41526.96597222222</v>
      </c>
      <c r="M741" s="157">
        <v>41527.011111111111</v>
      </c>
      <c r="N741" s="157">
        <v>41531.752083333333</v>
      </c>
      <c r="O741" s="184">
        <v>41531.799305555556</v>
      </c>
      <c r="P741" s="185" t="s">
        <v>1558</v>
      </c>
      <c r="Q741" s="239">
        <f t="shared" si="77"/>
        <v>4.7409722222218988</v>
      </c>
      <c r="R741" s="239">
        <f t="shared" si="78"/>
        <v>4.8333333333357587</v>
      </c>
      <c r="S741" s="21">
        <f t="shared" si="79"/>
        <v>28.445833333331393</v>
      </c>
      <c r="U741">
        <v>1543</v>
      </c>
      <c r="W741" s="242"/>
      <c r="Y741" s="187" t="s">
        <v>2337</v>
      </c>
    </row>
    <row r="742" spans="1:25">
      <c r="A742" s="155" t="s">
        <v>1015</v>
      </c>
      <c r="B742" s="2" t="s">
        <v>466</v>
      </c>
      <c r="C742" s="38" t="s">
        <v>1016</v>
      </c>
      <c r="D742" t="s">
        <v>1017</v>
      </c>
      <c r="E742" s="195" t="s">
        <v>273</v>
      </c>
      <c r="F742" s="38" t="s">
        <v>1018</v>
      </c>
      <c r="G742" s="38">
        <v>45.9</v>
      </c>
      <c r="H742" s="38">
        <v>-130</v>
      </c>
      <c r="I742" s="38">
        <v>9</v>
      </c>
      <c r="J742" s="38">
        <v>2013</v>
      </c>
      <c r="K742" s="38" t="s">
        <v>2334</v>
      </c>
      <c r="L742" s="157">
        <v>41531.988888888889</v>
      </c>
      <c r="M742" s="184">
        <v>41532.040277777778</v>
      </c>
      <c r="N742" s="157">
        <v>41532.579861111109</v>
      </c>
      <c r="O742" s="157">
        <v>41532.634722222225</v>
      </c>
      <c r="P742" s="185" t="s">
        <v>2335</v>
      </c>
      <c r="Q742" s="239">
        <f t="shared" si="77"/>
        <v>0.53958333333139308</v>
      </c>
      <c r="R742" s="239">
        <f t="shared" si="78"/>
        <v>0.64583333333575865</v>
      </c>
      <c r="S742" s="21">
        <f t="shared" si="79"/>
        <v>3.2374999999883585</v>
      </c>
      <c r="U742">
        <v>1993</v>
      </c>
      <c r="W742" s="242"/>
      <c r="Y742" s="187" t="s">
        <v>2312</v>
      </c>
    </row>
    <row r="743" spans="1:25">
      <c r="A743" s="155" t="s">
        <v>1015</v>
      </c>
      <c r="B743" s="2" t="s">
        <v>466</v>
      </c>
      <c r="C743" s="38" t="s">
        <v>1016</v>
      </c>
      <c r="D743" t="s">
        <v>1017</v>
      </c>
      <c r="E743" s="195" t="s">
        <v>273</v>
      </c>
      <c r="F743" s="38" t="s">
        <v>1018</v>
      </c>
      <c r="G743" s="38">
        <v>45.9</v>
      </c>
      <c r="H743" s="38">
        <v>-130</v>
      </c>
      <c r="I743" s="38">
        <v>9</v>
      </c>
      <c r="J743" s="38">
        <v>2013</v>
      </c>
      <c r="K743" s="38" t="s">
        <v>2331</v>
      </c>
      <c r="L743" s="157">
        <v>41532.79583333333</v>
      </c>
      <c r="M743" s="157">
        <v>41532.837500000001</v>
      </c>
      <c r="N743" s="157">
        <v>41533.570833333331</v>
      </c>
      <c r="O743" s="157">
        <v>41533.657638888886</v>
      </c>
      <c r="P743" s="185" t="s">
        <v>2332</v>
      </c>
      <c r="Q743" s="239">
        <f t="shared" si="77"/>
        <v>0.73333333332993789</v>
      </c>
      <c r="R743" s="239">
        <f t="shared" si="78"/>
        <v>0.86180555555620231</v>
      </c>
      <c r="S743" s="21">
        <f t="shared" si="79"/>
        <v>4.3999999999796273</v>
      </c>
      <c r="U743">
        <v>1537</v>
      </c>
      <c r="V743" s="19">
        <f>SUM(Q737:Q743)</f>
        <v>8.1916666666584206</v>
      </c>
      <c r="W743" s="240">
        <f>(N743-M737)/24</f>
        <v>0.43943865740736027</v>
      </c>
      <c r="X743" s="21">
        <f>V743/W743</f>
        <v>18.641206294840678</v>
      </c>
      <c r="Y743" s="187" t="s">
        <v>2333</v>
      </c>
    </row>
    <row r="744" spans="1:25">
      <c r="A744" s="155" t="s">
        <v>1020</v>
      </c>
      <c r="B744" s="38" t="s">
        <v>488</v>
      </c>
      <c r="C744" s="38" t="s">
        <v>1021</v>
      </c>
      <c r="D744" s="38" t="s">
        <v>939</v>
      </c>
      <c r="E744" s="195" t="s">
        <v>273</v>
      </c>
      <c r="F744" s="38" t="s">
        <v>1022</v>
      </c>
      <c r="G744" s="38" t="s">
        <v>1023</v>
      </c>
      <c r="H744" s="156" t="s">
        <v>1024</v>
      </c>
      <c r="I744" s="38">
        <v>10</v>
      </c>
      <c r="J744" s="38">
        <v>2013</v>
      </c>
      <c r="K744" s="38" t="s">
        <v>2328</v>
      </c>
      <c r="L744" s="157">
        <v>41544.884027777778</v>
      </c>
      <c r="M744" s="184">
        <v>41544.90625</v>
      </c>
      <c r="N744" s="184">
        <v>41545.00277777778</v>
      </c>
      <c r="O744" s="181">
        <v>41545.038194444445</v>
      </c>
      <c r="P744" s="185" t="s">
        <v>2329</v>
      </c>
      <c r="Q744" s="239">
        <f t="shared" si="77"/>
        <v>9.6527777779556345E-2</v>
      </c>
      <c r="R744" s="239">
        <f t="shared" si="78"/>
        <v>0.15416666666715173</v>
      </c>
      <c r="S744" s="21">
        <f t="shared" si="79"/>
        <v>0.57916666667733807</v>
      </c>
      <c r="U744">
        <v>490</v>
      </c>
      <c r="W744" s="242"/>
      <c r="Y744" s="187" t="s">
        <v>2330</v>
      </c>
    </row>
    <row r="745" spans="1:25">
      <c r="A745" s="155" t="s">
        <v>1020</v>
      </c>
      <c r="B745" s="38" t="s">
        <v>488</v>
      </c>
      <c r="C745" s="38" t="s">
        <v>1021</v>
      </c>
      <c r="D745" s="38" t="s">
        <v>939</v>
      </c>
      <c r="E745" s="195" t="s">
        <v>273</v>
      </c>
      <c r="F745" s="38" t="s">
        <v>1022</v>
      </c>
      <c r="G745" s="38" t="s">
        <v>1023</v>
      </c>
      <c r="H745" s="156" t="s">
        <v>1024</v>
      </c>
      <c r="I745" s="38">
        <v>10</v>
      </c>
      <c r="J745" s="38">
        <v>2013</v>
      </c>
      <c r="K745" s="38" t="s">
        <v>2326</v>
      </c>
      <c r="L745" s="184">
        <v>41546.606249999997</v>
      </c>
      <c r="M745" s="184"/>
      <c r="N745" s="184"/>
      <c r="O745" s="157">
        <v>41546.664583333331</v>
      </c>
      <c r="P745" s="185" t="s">
        <v>2302</v>
      </c>
      <c r="Q745" s="239">
        <f t="shared" si="77"/>
        <v>0</v>
      </c>
      <c r="R745" s="239">
        <f t="shared" si="78"/>
        <v>5.8333333334303461E-2</v>
      </c>
      <c r="S745" s="21">
        <f t="shared" si="79"/>
        <v>0</v>
      </c>
      <c r="U745">
        <v>440</v>
      </c>
      <c r="W745" s="242"/>
      <c r="Y745" s="187" t="s">
        <v>2327</v>
      </c>
    </row>
    <row r="746" spans="1:25">
      <c r="A746" s="155" t="s">
        <v>1020</v>
      </c>
      <c r="B746" s="38" t="s">
        <v>488</v>
      </c>
      <c r="C746" s="38" t="s">
        <v>1021</v>
      </c>
      <c r="D746" s="38" t="s">
        <v>939</v>
      </c>
      <c r="E746" s="195" t="s">
        <v>273</v>
      </c>
      <c r="F746" s="38" t="s">
        <v>1022</v>
      </c>
      <c r="G746" s="38" t="s">
        <v>1023</v>
      </c>
      <c r="H746" s="156" t="s">
        <v>1024</v>
      </c>
      <c r="I746" s="38">
        <v>10</v>
      </c>
      <c r="J746" s="38">
        <v>2013</v>
      </c>
      <c r="K746" s="38" t="s">
        <v>2325</v>
      </c>
      <c r="L746" s="157">
        <v>41547.80972222222</v>
      </c>
      <c r="M746" s="157">
        <v>41547.845138888886</v>
      </c>
      <c r="N746" s="157">
        <v>41548.227083333331</v>
      </c>
      <c r="O746" s="157">
        <v>41548.255555555559</v>
      </c>
      <c r="P746" s="185" t="s">
        <v>2302</v>
      </c>
      <c r="Q746" s="239">
        <f t="shared" si="77"/>
        <v>0.38194444444525288</v>
      </c>
      <c r="R746" s="239">
        <f t="shared" si="78"/>
        <v>0.44583333333866904</v>
      </c>
      <c r="S746" s="21">
        <f t="shared" si="79"/>
        <v>2.2916666666715173</v>
      </c>
      <c r="U746">
        <v>824</v>
      </c>
      <c r="W746" s="242"/>
      <c r="Y746" s="187" t="s">
        <v>2312</v>
      </c>
    </row>
    <row r="747" spans="1:25">
      <c r="A747" s="155" t="s">
        <v>1020</v>
      </c>
      <c r="B747" s="38" t="s">
        <v>488</v>
      </c>
      <c r="C747" s="38" t="s">
        <v>1021</v>
      </c>
      <c r="D747" s="38" t="s">
        <v>939</v>
      </c>
      <c r="E747" s="195" t="s">
        <v>273</v>
      </c>
      <c r="F747" s="38" t="s">
        <v>1022</v>
      </c>
      <c r="G747" s="38" t="s">
        <v>1023</v>
      </c>
      <c r="H747" s="156" t="s">
        <v>1024</v>
      </c>
      <c r="I747" s="38">
        <v>10</v>
      </c>
      <c r="J747" s="38">
        <v>2013</v>
      </c>
      <c r="K747" s="38" t="s">
        <v>2324</v>
      </c>
      <c r="L747" s="157">
        <v>41549.309027777781</v>
      </c>
      <c r="M747" s="157">
        <v>41549.337500000001</v>
      </c>
      <c r="N747" s="157">
        <v>41550.619444444441</v>
      </c>
      <c r="O747" s="157">
        <v>41550.666666666664</v>
      </c>
      <c r="P747" s="185" t="s">
        <v>2299</v>
      </c>
      <c r="Q747" s="239">
        <f t="shared" si="77"/>
        <v>1.2819444444394321</v>
      </c>
      <c r="R747" s="239">
        <f t="shared" si="78"/>
        <v>1.3576388888832298</v>
      </c>
      <c r="S747" s="21">
        <f t="shared" si="79"/>
        <v>7.6916666666365927</v>
      </c>
      <c r="U747">
        <v>900</v>
      </c>
      <c r="W747" s="242"/>
      <c r="Y747" s="187" t="s">
        <v>2312</v>
      </c>
    </row>
    <row r="748" spans="1:25">
      <c r="A748" s="155" t="s">
        <v>1020</v>
      </c>
      <c r="B748" s="38" t="s">
        <v>488</v>
      </c>
      <c r="C748" s="38" t="s">
        <v>1021</v>
      </c>
      <c r="D748" s="38" t="s">
        <v>939</v>
      </c>
      <c r="E748" s="195" t="s">
        <v>273</v>
      </c>
      <c r="F748" s="38" t="s">
        <v>1022</v>
      </c>
      <c r="G748" s="38" t="s">
        <v>1023</v>
      </c>
      <c r="H748" s="156" t="s">
        <v>1024</v>
      </c>
      <c r="I748" s="38">
        <v>10</v>
      </c>
      <c r="J748" s="38">
        <v>2013</v>
      </c>
      <c r="K748" s="38" t="s">
        <v>2323</v>
      </c>
      <c r="L748" s="157">
        <v>41551.663888888892</v>
      </c>
      <c r="M748" s="157">
        <v>41551.690972222219</v>
      </c>
      <c r="N748" s="157">
        <v>41551.942361111112</v>
      </c>
      <c r="O748" s="157">
        <v>41551.959027777775</v>
      </c>
      <c r="P748" s="185" t="s">
        <v>2299</v>
      </c>
      <c r="Q748" s="239">
        <f t="shared" si="77"/>
        <v>0.25138888889341615</v>
      </c>
      <c r="R748" s="239">
        <f t="shared" si="78"/>
        <v>0.29513888888322981</v>
      </c>
      <c r="S748" s="21">
        <f t="shared" si="79"/>
        <v>1.5083333333604969</v>
      </c>
      <c r="U748">
        <v>900</v>
      </c>
      <c r="W748" s="242"/>
      <c r="Y748" s="187" t="s">
        <v>2322</v>
      </c>
    </row>
    <row r="749" spans="1:25">
      <c r="A749" s="155" t="s">
        <v>1020</v>
      </c>
      <c r="B749" s="38" t="s">
        <v>488</v>
      </c>
      <c r="C749" s="38" t="s">
        <v>1021</v>
      </c>
      <c r="D749" s="38" t="s">
        <v>939</v>
      </c>
      <c r="E749" s="195" t="s">
        <v>273</v>
      </c>
      <c r="F749" s="38" t="s">
        <v>1022</v>
      </c>
      <c r="G749" s="38" t="s">
        <v>1023</v>
      </c>
      <c r="H749" s="156" t="s">
        <v>1024</v>
      </c>
      <c r="I749" s="38">
        <v>10</v>
      </c>
      <c r="J749" s="38">
        <v>2013</v>
      </c>
      <c r="K749" s="38" t="s">
        <v>2321</v>
      </c>
      <c r="L749" s="184">
        <v>41552.877083333333</v>
      </c>
      <c r="M749" s="157">
        <v>41552.906944444447</v>
      </c>
      <c r="N749" s="157">
        <v>41553.027777777781</v>
      </c>
      <c r="O749" s="157">
        <v>41553.058333333334</v>
      </c>
      <c r="P749" s="185" t="s">
        <v>2302</v>
      </c>
      <c r="Q749" s="239">
        <f t="shared" si="77"/>
        <v>0.12083333333430346</v>
      </c>
      <c r="R749" s="239">
        <f t="shared" si="78"/>
        <v>0.18125000000145519</v>
      </c>
      <c r="S749" s="21">
        <f t="shared" si="79"/>
        <v>0.72500000000582077</v>
      </c>
      <c r="U749">
        <v>809</v>
      </c>
      <c r="W749" s="242"/>
      <c r="Y749" s="187" t="s">
        <v>2322</v>
      </c>
    </row>
    <row r="750" spans="1:25">
      <c r="A750" s="155" t="s">
        <v>1020</v>
      </c>
      <c r="B750" s="38" t="s">
        <v>488</v>
      </c>
      <c r="C750" s="38" t="s">
        <v>1021</v>
      </c>
      <c r="D750" s="38" t="s">
        <v>939</v>
      </c>
      <c r="E750" s="195" t="s">
        <v>273</v>
      </c>
      <c r="F750" s="38" t="s">
        <v>1022</v>
      </c>
      <c r="G750" s="38" t="s">
        <v>1023</v>
      </c>
      <c r="H750" s="156" t="s">
        <v>1024</v>
      </c>
      <c r="I750" s="38">
        <v>10</v>
      </c>
      <c r="J750" s="38">
        <v>2013</v>
      </c>
      <c r="K750" s="38" t="s">
        <v>2320</v>
      </c>
      <c r="L750" s="157">
        <v>41553.718055555553</v>
      </c>
      <c r="M750" s="157">
        <v>41553.725694444445</v>
      </c>
      <c r="N750" s="157">
        <v>41553.836111111108</v>
      </c>
      <c r="O750" s="157">
        <v>41553.841666666667</v>
      </c>
      <c r="P750" s="185" t="s">
        <v>2317</v>
      </c>
      <c r="Q750" s="239">
        <f t="shared" si="77"/>
        <v>0.11041666666278616</v>
      </c>
      <c r="R750" s="239">
        <f t="shared" si="78"/>
        <v>0.12361111111385981</v>
      </c>
      <c r="S750" s="21">
        <f t="shared" si="79"/>
        <v>0.66249999997671694</v>
      </c>
      <c r="U750">
        <v>48</v>
      </c>
      <c r="W750" s="242"/>
      <c r="Y750" s="187" t="s">
        <v>2318</v>
      </c>
    </row>
    <row r="751" spans="1:25">
      <c r="A751" s="155" t="s">
        <v>1020</v>
      </c>
      <c r="B751" s="38" t="s">
        <v>488</v>
      </c>
      <c r="C751" s="38" t="s">
        <v>1021</v>
      </c>
      <c r="D751" s="38" t="s">
        <v>939</v>
      </c>
      <c r="E751" s="195" t="s">
        <v>273</v>
      </c>
      <c r="F751" s="38" t="s">
        <v>1022</v>
      </c>
      <c r="G751" s="38" t="s">
        <v>1023</v>
      </c>
      <c r="H751" s="156" t="s">
        <v>1024</v>
      </c>
      <c r="I751" s="38">
        <v>10</v>
      </c>
      <c r="J751" s="38">
        <v>2013</v>
      </c>
      <c r="K751" s="38" t="s">
        <v>2319</v>
      </c>
      <c r="L751" s="157">
        <v>41553.884722222225</v>
      </c>
      <c r="M751" s="157">
        <v>41553.89166666667</v>
      </c>
      <c r="N751" s="157">
        <v>41553.959722222222</v>
      </c>
      <c r="O751" s="157">
        <v>41553.972222222219</v>
      </c>
      <c r="P751" s="185" t="s">
        <v>2317</v>
      </c>
      <c r="Q751" s="239">
        <f t="shared" si="77"/>
        <v>6.8055555551836733E-2</v>
      </c>
      <c r="R751" s="239">
        <f t="shared" si="78"/>
        <v>8.7499999994179234E-2</v>
      </c>
      <c r="S751" s="21">
        <f t="shared" si="79"/>
        <v>0.4083333333110204</v>
      </c>
      <c r="U751">
        <v>80</v>
      </c>
      <c r="W751" s="242"/>
      <c r="Y751" s="187" t="s">
        <v>2318</v>
      </c>
    </row>
    <row r="752" spans="1:25">
      <c r="A752" s="155" t="s">
        <v>1020</v>
      </c>
      <c r="B752" s="38" t="s">
        <v>488</v>
      </c>
      <c r="C752" s="38" t="s">
        <v>1021</v>
      </c>
      <c r="D752" s="38" t="s">
        <v>939</v>
      </c>
      <c r="E752" s="195" t="s">
        <v>273</v>
      </c>
      <c r="F752" s="38" t="s">
        <v>1022</v>
      </c>
      <c r="G752" s="38" t="s">
        <v>1023</v>
      </c>
      <c r="H752" s="156" t="s">
        <v>1024</v>
      </c>
      <c r="I752" s="38">
        <v>10</v>
      </c>
      <c r="J752" s="38">
        <v>2013</v>
      </c>
      <c r="K752" s="38" t="s">
        <v>2316</v>
      </c>
      <c r="L752" s="157">
        <v>41554.002083333333</v>
      </c>
      <c r="M752" s="157">
        <v>41554.009027777778</v>
      </c>
      <c r="N752" s="157">
        <v>41554.09375</v>
      </c>
      <c r="O752" s="157">
        <v>41554.101643518516</v>
      </c>
      <c r="P752" s="185" t="s">
        <v>2317</v>
      </c>
      <c r="Q752" s="239">
        <f t="shared" si="77"/>
        <v>8.4722222221898846E-2</v>
      </c>
      <c r="R752" s="239">
        <f t="shared" si="78"/>
        <v>9.9560185182781424E-2</v>
      </c>
      <c r="S752" s="21">
        <f t="shared" si="79"/>
        <v>0.50833333333139308</v>
      </c>
      <c r="U752">
        <v>64</v>
      </c>
      <c r="W752" s="242"/>
      <c r="Y752" s="187" t="s">
        <v>2318</v>
      </c>
    </row>
    <row r="753" spans="1:25">
      <c r="A753" s="155" t="s">
        <v>1020</v>
      </c>
      <c r="B753" s="38" t="s">
        <v>488</v>
      </c>
      <c r="C753" s="38" t="s">
        <v>1021</v>
      </c>
      <c r="D753" s="38" t="s">
        <v>939</v>
      </c>
      <c r="E753" s="195" t="s">
        <v>273</v>
      </c>
      <c r="F753" s="38" t="s">
        <v>1022</v>
      </c>
      <c r="G753" s="38" t="s">
        <v>1023</v>
      </c>
      <c r="H753" s="156" t="s">
        <v>1024</v>
      </c>
      <c r="I753" s="38">
        <v>10</v>
      </c>
      <c r="J753" s="38">
        <v>2013</v>
      </c>
      <c r="K753" s="38" t="s">
        <v>2313</v>
      </c>
      <c r="L753" s="157">
        <v>41555.129166666666</v>
      </c>
      <c r="M753" s="157">
        <v>41555.158333333333</v>
      </c>
      <c r="N753" s="157">
        <v>41555.609027777777</v>
      </c>
      <c r="O753" s="157">
        <v>41555.634722222225</v>
      </c>
      <c r="P753" s="185" t="s">
        <v>2314</v>
      </c>
      <c r="Q753" s="239">
        <f t="shared" si="77"/>
        <v>0.45069444444379769</v>
      </c>
      <c r="R753" s="239">
        <f t="shared" si="78"/>
        <v>0.50555555555911269</v>
      </c>
      <c r="S753" s="21">
        <f t="shared" si="79"/>
        <v>2.7041666666627862</v>
      </c>
      <c r="U753">
        <v>65</v>
      </c>
      <c r="W753" s="242"/>
      <c r="Y753" s="187" t="s">
        <v>2315</v>
      </c>
    </row>
    <row r="754" spans="1:25">
      <c r="A754" s="155" t="s">
        <v>1020</v>
      </c>
      <c r="B754" s="38" t="s">
        <v>488</v>
      </c>
      <c r="C754" s="38" t="s">
        <v>1021</v>
      </c>
      <c r="D754" s="38" t="s">
        <v>939</v>
      </c>
      <c r="E754" s="195" t="s">
        <v>273</v>
      </c>
      <c r="F754" s="38" t="s">
        <v>1022</v>
      </c>
      <c r="G754" s="38" t="s">
        <v>1023</v>
      </c>
      <c r="H754" s="156" t="s">
        <v>1024</v>
      </c>
      <c r="I754" s="38">
        <v>10</v>
      </c>
      <c r="J754" s="38">
        <v>2013</v>
      </c>
      <c r="K754" s="38" t="s">
        <v>2310</v>
      </c>
      <c r="L754" s="184">
        <v>41556.763194444444</v>
      </c>
      <c r="M754" s="157">
        <v>41556.779861111114</v>
      </c>
      <c r="N754" s="157">
        <v>41557.039583333331</v>
      </c>
      <c r="O754" s="157">
        <v>41557.061805555553</v>
      </c>
      <c r="P754" s="185" t="s">
        <v>2311</v>
      </c>
      <c r="Q754" s="239">
        <f t="shared" si="77"/>
        <v>0.25972222221753327</v>
      </c>
      <c r="R754" s="239">
        <f t="shared" si="78"/>
        <v>0.29861111110949423</v>
      </c>
      <c r="S754" s="21">
        <f t="shared" si="79"/>
        <v>1.5583333333051996</v>
      </c>
      <c r="U754">
        <v>465</v>
      </c>
      <c r="W754" s="242"/>
      <c r="Y754" s="187" t="s">
        <v>2312</v>
      </c>
    </row>
    <row r="755" spans="1:25">
      <c r="A755" s="155" t="s">
        <v>1020</v>
      </c>
      <c r="B755" s="38" t="s">
        <v>488</v>
      </c>
      <c r="C755" s="38" t="s">
        <v>1021</v>
      </c>
      <c r="D755" s="38" t="s">
        <v>939</v>
      </c>
      <c r="E755" s="195" t="s">
        <v>273</v>
      </c>
      <c r="F755" s="38" t="s">
        <v>1022</v>
      </c>
      <c r="G755" s="38" t="s">
        <v>1023</v>
      </c>
      <c r="H755" s="156" t="s">
        <v>1024</v>
      </c>
      <c r="I755" s="38">
        <v>10</v>
      </c>
      <c r="J755" s="38">
        <v>2013</v>
      </c>
      <c r="K755" s="38" t="s">
        <v>2307</v>
      </c>
      <c r="L755" s="157">
        <v>41557.739583333336</v>
      </c>
      <c r="M755" s="157">
        <v>41557.752083333333</v>
      </c>
      <c r="N755" s="157">
        <v>41558.040972222225</v>
      </c>
      <c r="O755" s="157">
        <v>41558.054861111108</v>
      </c>
      <c r="P755" s="185" t="s">
        <v>2308</v>
      </c>
      <c r="Q755" s="239">
        <f t="shared" si="77"/>
        <v>0.28888888889196096</v>
      </c>
      <c r="R755" s="239">
        <f t="shared" si="78"/>
        <v>0.31527777777228039</v>
      </c>
      <c r="S755" s="21">
        <f t="shared" si="79"/>
        <v>1.7333333333517658</v>
      </c>
      <c r="U755">
        <v>257</v>
      </c>
      <c r="W755" s="242"/>
      <c r="Y755" s="187" t="s">
        <v>2309</v>
      </c>
    </row>
    <row r="756" spans="1:25">
      <c r="A756" s="155" t="s">
        <v>1020</v>
      </c>
      <c r="B756" s="38" t="s">
        <v>488</v>
      </c>
      <c r="C756" s="38" t="s">
        <v>1021</v>
      </c>
      <c r="D756" s="38" t="s">
        <v>939</v>
      </c>
      <c r="E756" s="195" t="s">
        <v>273</v>
      </c>
      <c r="F756" s="38" t="s">
        <v>1022</v>
      </c>
      <c r="G756" s="38" t="s">
        <v>1023</v>
      </c>
      <c r="H756" s="156" t="s">
        <v>1024</v>
      </c>
      <c r="I756" s="38">
        <v>10</v>
      </c>
      <c r="J756" s="38">
        <v>2013</v>
      </c>
      <c r="K756" s="38" t="s">
        <v>2306</v>
      </c>
      <c r="L756" s="184">
        <v>41559.796527777777</v>
      </c>
      <c r="M756" s="157">
        <v>41559.824999999997</v>
      </c>
      <c r="N756" s="157">
        <v>41560.003472222219</v>
      </c>
      <c r="O756" s="157">
        <v>41560.057638888888</v>
      </c>
      <c r="P756" s="185" t="s">
        <v>2299</v>
      </c>
      <c r="Q756" s="239">
        <f t="shared" si="77"/>
        <v>0.17847222222189885</v>
      </c>
      <c r="R756" s="239">
        <f t="shared" si="78"/>
        <v>0.26111111111094942</v>
      </c>
      <c r="S756" s="21">
        <f t="shared" si="79"/>
        <v>1.0708333333313931</v>
      </c>
      <c r="U756">
        <v>899</v>
      </c>
      <c r="W756" s="242"/>
      <c r="Y756" s="187" t="s">
        <v>1697</v>
      </c>
    </row>
    <row r="757" spans="1:25">
      <c r="A757" s="155" t="s">
        <v>1020</v>
      </c>
      <c r="B757" s="38" t="s">
        <v>488</v>
      </c>
      <c r="C757" s="38" t="s">
        <v>1021</v>
      </c>
      <c r="D757" s="38" t="s">
        <v>939</v>
      </c>
      <c r="E757" s="195" t="s">
        <v>273</v>
      </c>
      <c r="F757" s="38" t="s">
        <v>1022</v>
      </c>
      <c r="G757" s="38" t="s">
        <v>1023</v>
      </c>
      <c r="H757" s="156" t="s">
        <v>1024</v>
      </c>
      <c r="I757" s="38">
        <v>10</v>
      </c>
      <c r="J757" s="38">
        <v>2013</v>
      </c>
      <c r="K757" s="38" t="s">
        <v>2303</v>
      </c>
      <c r="L757" s="157">
        <v>41560.744444444441</v>
      </c>
      <c r="M757" s="157">
        <v>41560.762499999997</v>
      </c>
      <c r="N757" s="157">
        <v>41561.118055555555</v>
      </c>
      <c r="O757" s="157">
        <v>41561.144444444442</v>
      </c>
      <c r="P757" s="185" t="s">
        <v>2304</v>
      </c>
      <c r="Q757" s="239">
        <f t="shared" si="77"/>
        <v>0.3555555555576575</v>
      </c>
      <c r="R757" s="239">
        <f t="shared" si="78"/>
        <v>0.40000000000145519</v>
      </c>
      <c r="S757" s="21">
        <f t="shared" si="79"/>
        <v>2.133333333345945</v>
      </c>
      <c r="U757">
        <v>889</v>
      </c>
      <c r="W757" s="242"/>
      <c r="Y757" s="187" t="s">
        <v>2305</v>
      </c>
    </row>
    <row r="758" spans="1:25">
      <c r="A758" s="155" t="s">
        <v>1020</v>
      </c>
      <c r="B758" s="38" t="s">
        <v>488</v>
      </c>
      <c r="C758" s="38" t="s">
        <v>1021</v>
      </c>
      <c r="D758" s="38" t="s">
        <v>939</v>
      </c>
      <c r="E758" s="195" t="s">
        <v>273</v>
      </c>
      <c r="F758" s="38" t="s">
        <v>1022</v>
      </c>
      <c r="G758" s="38" t="s">
        <v>1023</v>
      </c>
      <c r="H758" s="156" t="s">
        <v>1024</v>
      </c>
      <c r="I758" s="38">
        <v>10</v>
      </c>
      <c r="J758" s="38">
        <v>2013</v>
      </c>
      <c r="K758" s="38" t="s">
        <v>2301</v>
      </c>
      <c r="L758" s="184">
        <v>41561.956250000003</v>
      </c>
      <c r="M758" s="157">
        <v>41561.98541666667</v>
      </c>
      <c r="N758" s="157">
        <v>41562.185416666667</v>
      </c>
      <c r="O758" s="157">
        <v>41562.224305555559</v>
      </c>
      <c r="P758" s="185" t="s">
        <v>2302</v>
      </c>
      <c r="Q758" s="239">
        <f t="shared" si="77"/>
        <v>0.19999999999708962</v>
      </c>
      <c r="R758" s="239">
        <f t="shared" si="78"/>
        <v>0.26805555555620231</v>
      </c>
      <c r="S758" s="21">
        <f t="shared" si="79"/>
        <v>1.1999999999825377</v>
      </c>
      <c r="U758">
        <v>815</v>
      </c>
      <c r="W758" s="242"/>
      <c r="Y758" s="187" t="s">
        <v>2300</v>
      </c>
    </row>
    <row r="759" spans="1:25">
      <c r="A759" s="155" t="s">
        <v>1020</v>
      </c>
      <c r="B759" s="38" t="s">
        <v>488</v>
      </c>
      <c r="C759" s="38" t="s">
        <v>1021</v>
      </c>
      <c r="D759" s="38" t="s">
        <v>939</v>
      </c>
      <c r="E759" s="195" t="s">
        <v>273</v>
      </c>
      <c r="F759" s="38" t="s">
        <v>1022</v>
      </c>
      <c r="G759" s="38" t="s">
        <v>1023</v>
      </c>
      <c r="H759" s="156" t="s">
        <v>1024</v>
      </c>
      <c r="I759" s="38">
        <v>10</v>
      </c>
      <c r="J759" s="38">
        <v>2013</v>
      </c>
      <c r="K759" s="38" t="s">
        <v>2298</v>
      </c>
      <c r="L759" s="184">
        <v>41562.715277777781</v>
      </c>
      <c r="M759" s="184">
        <v>41562.743055555555</v>
      </c>
      <c r="N759" s="157">
        <v>41563.125694444447</v>
      </c>
      <c r="O759" s="157">
        <v>41563.169444444444</v>
      </c>
      <c r="P759" s="185" t="s">
        <v>2299</v>
      </c>
      <c r="Q759" s="239">
        <f t="shared" si="77"/>
        <v>0.38263888889196096</v>
      </c>
      <c r="R759" s="239">
        <f t="shared" si="78"/>
        <v>0.45416666666278616</v>
      </c>
      <c r="S759" s="21">
        <f t="shared" si="79"/>
        <v>2.2958333333517658</v>
      </c>
      <c r="U759">
        <v>901</v>
      </c>
      <c r="W759" s="242"/>
      <c r="Y759" s="187" t="s">
        <v>2300</v>
      </c>
    </row>
    <row r="760" spans="1:25">
      <c r="A760" s="155" t="s">
        <v>1020</v>
      </c>
      <c r="B760" s="38" t="s">
        <v>488</v>
      </c>
      <c r="C760" s="38" t="s">
        <v>1021</v>
      </c>
      <c r="D760" s="38" t="s">
        <v>939</v>
      </c>
      <c r="E760" s="195" t="s">
        <v>273</v>
      </c>
      <c r="F760" s="38" t="s">
        <v>1022</v>
      </c>
      <c r="G760" s="38" t="s">
        <v>1023</v>
      </c>
      <c r="H760" s="156" t="s">
        <v>1024</v>
      </c>
      <c r="I760" s="38">
        <v>10</v>
      </c>
      <c r="J760" s="38">
        <v>2013</v>
      </c>
      <c r="K760" s="38" t="s">
        <v>2295</v>
      </c>
      <c r="L760" s="184">
        <v>41563.711805555555</v>
      </c>
      <c r="M760" s="157">
        <v>41563.737500000003</v>
      </c>
      <c r="N760" s="157">
        <v>41563.947222222225</v>
      </c>
      <c r="O760" s="157">
        <v>41563.981944444444</v>
      </c>
      <c r="P760" s="185" t="s">
        <v>2296</v>
      </c>
      <c r="Q760" s="239">
        <f t="shared" si="77"/>
        <v>0.20972222222189885</v>
      </c>
      <c r="R760" s="239">
        <f t="shared" si="78"/>
        <v>0.27013888888905058</v>
      </c>
      <c r="S760" s="21">
        <f t="shared" si="79"/>
        <v>1.2583333333313931</v>
      </c>
      <c r="U760">
        <v>870</v>
      </c>
      <c r="V760" s="19">
        <f>SUM(Q744:Q760)</f>
        <v>4.7215277777722804</v>
      </c>
      <c r="W760" s="240">
        <f>(N760-M744)/24</f>
        <v>0.79337384259270038</v>
      </c>
      <c r="X760" s="21">
        <f>V760/W760</f>
        <v>5.9512017214263047</v>
      </c>
      <c r="Y760" s="187" t="s">
        <v>2297</v>
      </c>
    </row>
    <row r="761" spans="1:25">
      <c r="A761" s="187" t="s">
        <v>1025</v>
      </c>
      <c r="B761" s="38" t="s">
        <v>488</v>
      </c>
      <c r="C761" s="179" t="s">
        <v>1026</v>
      </c>
      <c r="D761" s="38" t="s">
        <v>1027</v>
      </c>
      <c r="E761" s="126" t="s">
        <v>206</v>
      </c>
      <c r="F761" s="38" t="s">
        <v>1028</v>
      </c>
      <c r="G761" s="38">
        <v>9</v>
      </c>
      <c r="H761" s="38">
        <v>86</v>
      </c>
      <c r="I761" s="38">
        <v>16</v>
      </c>
      <c r="J761" s="38">
        <v>2013</v>
      </c>
      <c r="K761" s="38" t="s">
        <v>2293</v>
      </c>
      <c r="L761" s="157">
        <v>41616.86041666667</v>
      </c>
      <c r="M761" s="184"/>
      <c r="N761" s="184"/>
      <c r="O761" s="157">
        <v>41616.973611111112</v>
      </c>
      <c r="P761" s="218" t="s">
        <v>2279</v>
      </c>
      <c r="Q761" s="239">
        <f t="shared" ref="Q761:Q784" si="80">N761 - M761</f>
        <v>0</v>
      </c>
      <c r="R761" s="239">
        <f t="shared" ref="R761:R784" si="81">O761 - L761</f>
        <v>0.1131944444423425</v>
      </c>
      <c r="S761" s="21">
        <f t="shared" ref="S761:S784" si="82">((VALUE(Q761)) * 24) * 0.25</f>
        <v>0</v>
      </c>
      <c r="U761">
        <v>1626</v>
      </c>
      <c r="W761" s="242"/>
      <c r="Y761" s="187" t="s">
        <v>2294</v>
      </c>
    </row>
    <row r="762" spans="1:25">
      <c r="A762" s="187" t="s">
        <v>1025</v>
      </c>
      <c r="B762" s="38" t="s">
        <v>488</v>
      </c>
      <c r="C762" s="179" t="s">
        <v>1026</v>
      </c>
      <c r="D762" s="38" t="s">
        <v>1027</v>
      </c>
      <c r="E762" s="126" t="s">
        <v>206</v>
      </c>
      <c r="F762" s="38" t="s">
        <v>1028</v>
      </c>
      <c r="G762" s="38">
        <v>9</v>
      </c>
      <c r="H762" s="38">
        <v>86</v>
      </c>
      <c r="I762" s="38">
        <v>16</v>
      </c>
      <c r="J762" s="38">
        <v>2013</v>
      </c>
      <c r="K762" s="38" t="s">
        <v>2291</v>
      </c>
      <c r="L762" s="184">
        <v>41617.057638888888</v>
      </c>
      <c r="M762" s="184">
        <v>41617.14166666667</v>
      </c>
      <c r="N762" s="184">
        <v>41621.112500000003</v>
      </c>
      <c r="O762" s="157">
        <v>41621.205555555556</v>
      </c>
      <c r="P762" s="218" t="s">
        <v>2279</v>
      </c>
      <c r="Q762" s="239">
        <f t="shared" si="80"/>
        <v>3.9708333333328483</v>
      </c>
      <c r="R762" s="239">
        <f t="shared" si="81"/>
        <v>4.1479166666686069</v>
      </c>
      <c r="S762" s="21">
        <f t="shared" si="82"/>
        <v>23.82499999999709</v>
      </c>
      <c r="U762">
        <v>3185</v>
      </c>
      <c r="W762" s="242"/>
      <c r="Y762" s="187" t="s">
        <v>2292</v>
      </c>
    </row>
    <row r="763" spans="1:25">
      <c r="A763" s="187" t="s">
        <v>1025</v>
      </c>
      <c r="B763" s="38" t="s">
        <v>488</v>
      </c>
      <c r="C763" s="179" t="s">
        <v>1026</v>
      </c>
      <c r="D763" s="38" t="s">
        <v>1027</v>
      </c>
      <c r="E763" s="126" t="s">
        <v>206</v>
      </c>
      <c r="F763" s="38" t="s">
        <v>1028</v>
      </c>
      <c r="G763" s="38">
        <v>9</v>
      </c>
      <c r="H763" s="38">
        <v>86</v>
      </c>
      <c r="I763" s="38">
        <v>16</v>
      </c>
      <c r="J763" s="38">
        <v>2013</v>
      </c>
      <c r="K763" s="38" t="s">
        <v>2289</v>
      </c>
      <c r="L763" s="157">
        <v>41621.593055555553</v>
      </c>
      <c r="M763" s="157">
        <v>41621.67291666667</v>
      </c>
      <c r="N763" s="157">
        <v>41622.013888888891</v>
      </c>
      <c r="O763" s="157">
        <v>41622.093055555553</v>
      </c>
      <c r="P763" s="218" t="s">
        <v>2279</v>
      </c>
      <c r="Q763" s="239">
        <f t="shared" si="80"/>
        <v>0.34097222222044365</v>
      </c>
      <c r="R763" s="239">
        <f t="shared" si="81"/>
        <v>0.5</v>
      </c>
      <c r="S763" s="21">
        <f t="shared" si="82"/>
        <v>2.0458333333226619</v>
      </c>
      <c r="U763">
        <v>3062</v>
      </c>
      <c r="W763" s="242"/>
      <c r="Y763" s="187" t="s">
        <v>2290</v>
      </c>
    </row>
    <row r="764" spans="1:25">
      <c r="A764" s="187" t="s">
        <v>1025</v>
      </c>
      <c r="B764" s="38" t="s">
        <v>488</v>
      </c>
      <c r="C764" s="179" t="s">
        <v>1026</v>
      </c>
      <c r="D764" s="38" t="s">
        <v>1027</v>
      </c>
      <c r="E764" s="126" t="s">
        <v>206</v>
      </c>
      <c r="F764" s="38" t="s">
        <v>1028</v>
      </c>
      <c r="G764" s="38">
        <v>9</v>
      </c>
      <c r="H764" s="38">
        <v>86</v>
      </c>
      <c r="I764" s="38">
        <v>16</v>
      </c>
      <c r="J764" s="38">
        <v>2013</v>
      </c>
      <c r="K764" s="38" t="s">
        <v>2287</v>
      </c>
      <c r="L764" s="157">
        <v>41622.592361111114</v>
      </c>
      <c r="M764" s="157">
        <v>41622.709722222222</v>
      </c>
      <c r="N764" s="157">
        <v>41622.813194444447</v>
      </c>
      <c r="O764" s="157">
        <v>41622.970833333333</v>
      </c>
      <c r="P764" s="218" t="s">
        <v>2284</v>
      </c>
      <c r="Q764" s="239">
        <f t="shared" si="80"/>
        <v>0.10347222222480923</v>
      </c>
      <c r="R764" s="239">
        <f t="shared" si="81"/>
        <v>0.37847222221898846</v>
      </c>
      <c r="S764" s="21">
        <f t="shared" si="82"/>
        <v>0.62083333334885538</v>
      </c>
      <c r="U764">
        <v>4370</v>
      </c>
      <c r="W764" s="242"/>
      <c r="Y764" s="187" t="s">
        <v>2288</v>
      </c>
    </row>
    <row r="765" spans="1:25">
      <c r="A765" s="187" t="s">
        <v>1025</v>
      </c>
      <c r="B765" s="38" t="s">
        <v>488</v>
      </c>
      <c r="C765" s="179" t="s">
        <v>1026</v>
      </c>
      <c r="D765" s="38" t="s">
        <v>1027</v>
      </c>
      <c r="E765" s="126" t="s">
        <v>206</v>
      </c>
      <c r="F765" s="38" t="s">
        <v>1028</v>
      </c>
      <c r="G765" s="38">
        <v>9</v>
      </c>
      <c r="H765" s="38">
        <v>86</v>
      </c>
      <c r="I765" s="38">
        <v>16</v>
      </c>
      <c r="J765" s="38">
        <v>2013</v>
      </c>
      <c r="K765" s="38" t="s">
        <v>2285</v>
      </c>
      <c r="L765" s="157">
        <v>41623.100694444445</v>
      </c>
      <c r="M765" s="157">
        <v>41623.210416666669</v>
      </c>
      <c r="N765" s="157">
        <v>41623.363194444442</v>
      </c>
      <c r="O765" s="157">
        <v>41623.477777777778</v>
      </c>
      <c r="P765" s="218" t="s">
        <v>2284</v>
      </c>
      <c r="Q765" s="239">
        <f t="shared" si="80"/>
        <v>0.15277777777373558</v>
      </c>
      <c r="R765" s="239">
        <f t="shared" si="81"/>
        <v>0.37708333333284827</v>
      </c>
      <c r="S765" s="21">
        <f t="shared" si="82"/>
        <v>0.91666666664241347</v>
      </c>
      <c r="U765">
        <v>4376</v>
      </c>
      <c r="W765" s="242"/>
      <c r="Y765" s="187" t="s">
        <v>2286</v>
      </c>
    </row>
    <row r="766" spans="1:25">
      <c r="A766" s="187" t="s">
        <v>1025</v>
      </c>
      <c r="B766" s="38" t="s">
        <v>488</v>
      </c>
      <c r="C766" s="179" t="s">
        <v>1026</v>
      </c>
      <c r="D766" s="38" t="s">
        <v>1027</v>
      </c>
      <c r="E766" s="126" t="s">
        <v>206</v>
      </c>
      <c r="F766" s="38" t="s">
        <v>1028</v>
      </c>
      <c r="G766" s="38">
        <v>9</v>
      </c>
      <c r="H766" s="38">
        <v>86</v>
      </c>
      <c r="I766" s="38">
        <v>16</v>
      </c>
      <c r="J766" s="38">
        <v>2013</v>
      </c>
      <c r="K766" s="38" t="s">
        <v>2283</v>
      </c>
      <c r="L766" s="184">
        <v>41623.759027777778</v>
      </c>
      <c r="M766" s="157">
        <v>41623.865972222222</v>
      </c>
      <c r="N766" s="157">
        <v>41624.106944444444</v>
      </c>
      <c r="O766" s="157">
        <v>41624.199305555558</v>
      </c>
      <c r="P766" s="218" t="s">
        <v>2284</v>
      </c>
      <c r="Q766" s="239">
        <f t="shared" si="80"/>
        <v>0.24097222222189885</v>
      </c>
      <c r="R766" s="239">
        <f t="shared" si="81"/>
        <v>0.44027777777955635</v>
      </c>
      <c r="S766" s="21">
        <f t="shared" si="82"/>
        <v>1.4458333333313931</v>
      </c>
      <c r="U766">
        <v>4377</v>
      </c>
      <c r="W766" s="242"/>
      <c r="Y766" s="187"/>
    </row>
    <row r="767" spans="1:25">
      <c r="A767" s="187" t="s">
        <v>1025</v>
      </c>
      <c r="B767" s="38" t="s">
        <v>488</v>
      </c>
      <c r="C767" s="179" t="s">
        <v>1026</v>
      </c>
      <c r="D767" s="38" t="s">
        <v>1027</v>
      </c>
      <c r="E767" s="126" t="s">
        <v>206</v>
      </c>
      <c r="F767" s="38" t="s">
        <v>1028</v>
      </c>
      <c r="G767" s="38">
        <v>9</v>
      </c>
      <c r="H767" s="38">
        <v>86</v>
      </c>
      <c r="I767" s="38">
        <v>16</v>
      </c>
      <c r="J767" s="38">
        <v>2013</v>
      </c>
      <c r="K767" s="38" t="s">
        <v>2281</v>
      </c>
      <c r="L767" s="157">
        <v>41624.759027777778</v>
      </c>
      <c r="M767" s="157">
        <v>41624.840277777781</v>
      </c>
      <c r="N767" s="157">
        <v>41625.222916666666</v>
      </c>
      <c r="O767" s="157">
        <v>41625.393055555556</v>
      </c>
      <c r="P767" s="218" t="s">
        <v>2279</v>
      </c>
      <c r="Q767" s="239">
        <f t="shared" si="80"/>
        <v>0.382638888884685</v>
      </c>
      <c r="R767" s="239">
        <f t="shared" si="81"/>
        <v>0.63402777777810115</v>
      </c>
      <c r="S767" s="21">
        <f t="shared" si="82"/>
        <v>2.29583333330811</v>
      </c>
      <c r="U767">
        <v>3114</v>
      </c>
      <c r="W767" s="242"/>
      <c r="Y767" s="187" t="s">
        <v>2282</v>
      </c>
    </row>
    <row r="768" spans="1:25">
      <c r="A768" s="187" t="s">
        <v>1025</v>
      </c>
      <c r="B768" s="38" t="s">
        <v>488</v>
      </c>
      <c r="C768" s="179" t="s">
        <v>1026</v>
      </c>
      <c r="D768" s="38" t="s">
        <v>1027</v>
      </c>
      <c r="E768" s="126" t="s">
        <v>206</v>
      </c>
      <c r="F768" s="38" t="s">
        <v>1033</v>
      </c>
      <c r="G768" s="38">
        <v>9</v>
      </c>
      <c r="H768" s="38">
        <v>86</v>
      </c>
      <c r="I768" s="38">
        <v>16</v>
      </c>
      <c r="J768" s="38">
        <v>2013</v>
      </c>
      <c r="K768" s="38" t="s">
        <v>2278</v>
      </c>
      <c r="L768" s="157">
        <v>41625.670138888891</v>
      </c>
      <c r="M768" s="157">
        <v>41625.786805555559</v>
      </c>
      <c r="N768" s="157">
        <v>41630.839583333334</v>
      </c>
      <c r="O768" s="157">
        <v>41630.922222222223</v>
      </c>
      <c r="P768" s="218" t="s">
        <v>2279</v>
      </c>
      <c r="Q768" s="239">
        <f t="shared" si="80"/>
        <v>5.0527777777751908</v>
      </c>
      <c r="R768" s="239">
        <f t="shared" si="81"/>
        <v>5.2520833333328483</v>
      </c>
      <c r="S768" s="21">
        <f t="shared" si="82"/>
        <v>30.316666666651145</v>
      </c>
      <c r="U768">
        <v>3187</v>
      </c>
      <c r="V768" s="19">
        <f>SUM(Q761:Q768)</f>
        <v>10.244444444433611</v>
      </c>
      <c r="W768" s="240">
        <f>(N768-L761)/24</f>
        <v>0.58246527777767676</v>
      </c>
      <c r="X768" s="21">
        <f>V768/W768</f>
        <v>17.58807749625867</v>
      </c>
      <c r="Y768" s="187" t="s">
        <v>2280</v>
      </c>
    </row>
    <row r="769" spans="1:25">
      <c r="A769" s="155" t="s">
        <v>1030</v>
      </c>
      <c r="B769" s="38" t="s">
        <v>488</v>
      </c>
      <c r="C769" s="38" t="s">
        <v>1031</v>
      </c>
      <c r="D769" s="38" t="s">
        <v>1032</v>
      </c>
      <c r="E769" s="126" t="s">
        <v>206</v>
      </c>
      <c r="F769" s="38" t="s">
        <v>1033</v>
      </c>
      <c r="G769" s="38">
        <v>8.9</v>
      </c>
      <c r="H769" s="38">
        <v>-104.3</v>
      </c>
      <c r="I769" s="179">
        <v>13</v>
      </c>
      <c r="J769" s="38">
        <v>2013</v>
      </c>
      <c r="K769" s="38" t="s">
        <v>2276</v>
      </c>
      <c r="L769" s="232">
        <v>41641.743750000001</v>
      </c>
      <c r="M769" s="232">
        <v>41641.830555555556</v>
      </c>
      <c r="N769" s="232">
        <v>41645.993055555555</v>
      </c>
      <c r="O769" s="232">
        <v>41646.072916666664</v>
      </c>
      <c r="P769" s="126" t="s">
        <v>2277</v>
      </c>
      <c r="Q769" s="239">
        <f t="shared" si="80"/>
        <v>4.1624999999985448</v>
      </c>
      <c r="R769" s="239">
        <f t="shared" si="81"/>
        <v>4.3291666666627862</v>
      </c>
      <c r="S769" s="21">
        <f t="shared" si="82"/>
        <v>24.974999999991269</v>
      </c>
      <c r="U769" s="28">
        <v>2512</v>
      </c>
      <c r="W769" s="242"/>
      <c r="Y769" s="155" t="s">
        <v>2271</v>
      </c>
    </row>
    <row r="770" spans="1:25">
      <c r="A770" s="155" t="s">
        <v>1030</v>
      </c>
      <c r="B770" s="38" t="s">
        <v>488</v>
      </c>
      <c r="C770" s="38" t="s">
        <v>1031</v>
      </c>
      <c r="D770" s="38" t="s">
        <v>1032</v>
      </c>
      <c r="E770" s="126" t="s">
        <v>206</v>
      </c>
      <c r="F770" s="38" t="s">
        <v>1033</v>
      </c>
      <c r="G770" s="38">
        <v>8.9</v>
      </c>
      <c r="H770" s="38">
        <v>-104.3</v>
      </c>
      <c r="I770" s="179">
        <v>13</v>
      </c>
      <c r="J770" s="38">
        <v>2013</v>
      </c>
      <c r="K770" s="38" t="s">
        <v>2274</v>
      </c>
      <c r="L770" s="232">
        <v>41647.885416666664</v>
      </c>
      <c r="M770" s="233">
        <v>41647.952777777777</v>
      </c>
      <c r="N770" s="232">
        <v>41651.550000000003</v>
      </c>
      <c r="O770" s="232">
        <v>41651.638888888891</v>
      </c>
      <c r="P770" s="38" t="s">
        <v>2275</v>
      </c>
      <c r="Q770" s="239">
        <f t="shared" si="80"/>
        <v>3.5972222222262644</v>
      </c>
      <c r="R770" s="239">
        <f t="shared" si="81"/>
        <v>3.7534722222262644</v>
      </c>
      <c r="S770" s="21">
        <f t="shared" si="82"/>
        <v>21.583333333357587</v>
      </c>
      <c r="U770" s="28">
        <v>2519</v>
      </c>
      <c r="W770" s="242"/>
      <c r="Y770" s="155" t="s">
        <v>2271</v>
      </c>
    </row>
    <row r="771" spans="1:25">
      <c r="A771" s="155" t="s">
        <v>1030</v>
      </c>
      <c r="B771" s="38" t="s">
        <v>488</v>
      </c>
      <c r="C771" s="38" t="s">
        <v>1031</v>
      </c>
      <c r="D771" s="38" t="s">
        <v>1032</v>
      </c>
      <c r="E771" s="126" t="s">
        <v>206</v>
      </c>
      <c r="F771" s="38" t="s">
        <v>1033</v>
      </c>
      <c r="G771" s="38">
        <v>8.9</v>
      </c>
      <c r="H771" s="38">
        <v>-104.3</v>
      </c>
      <c r="I771" s="179">
        <v>13</v>
      </c>
      <c r="J771" s="38">
        <v>2013</v>
      </c>
      <c r="K771" s="38" t="s">
        <v>2272</v>
      </c>
      <c r="L771" s="232">
        <v>41652.050902777781</v>
      </c>
      <c r="M771" s="232">
        <v>41652.116666666669</v>
      </c>
      <c r="N771" s="184">
        <v>41654.210416666669</v>
      </c>
      <c r="O771" s="232">
        <v>41654.299305555556</v>
      </c>
      <c r="P771" s="38" t="s">
        <v>2273</v>
      </c>
      <c r="Q771" s="239">
        <f t="shared" si="80"/>
        <v>2.09375</v>
      </c>
      <c r="R771" s="239">
        <f t="shared" si="81"/>
        <v>2.2484027777754818</v>
      </c>
      <c r="S771" s="21">
        <f t="shared" si="82"/>
        <v>12.5625</v>
      </c>
      <c r="U771" s="28">
        <v>2521</v>
      </c>
      <c r="W771" s="242"/>
      <c r="Y771" s="155" t="s">
        <v>2271</v>
      </c>
    </row>
    <row r="772" spans="1:25">
      <c r="A772" s="155" t="s">
        <v>1030</v>
      </c>
      <c r="B772" s="38" t="s">
        <v>488</v>
      </c>
      <c r="C772" s="38" t="s">
        <v>1031</v>
      </c>
      <c r="D772" s="38" t="s">
        <v>1032</v>
      </c>
      <c r="E772" s="126" t="s">
        <v>206</v>
      </c>
      <c r="F772" s="38" t="s">
        <v>1033</v>
      </c>
      <c r="G772" s="38">
        <v>8.9</v>
      </c>
      <c r="H772" s="38">
        <v>-104.3</v>
      </c>
      <c r="I772" s="179">
        <v>13</v>
      </c>
      <c r="J772" s="38">
        <v>2013</v>
      </c>
      <c r="K772" s="38" t="s">
        <v>2270</v>
      </c>
      <c r="L772" s="157">
        <v>41655.046527777777</v>
      </c>
      <c r="M772" s="157">
        <v>41655.116666666669</v>
      </c>
      <c r="N772" s="232">
        <v>41657.861805555556</v>
      </c>
      <c r="O772" s="232">
        <v>41657.968055555553</v>
      </c>
      <c r="P772" s="38" t="s">
        <v>2268</v>
      </c>
      <c r="Q772" s="239">
        <f t="shared" si="80"/>
        <v>2.7451388888875954</v>
      </c>
      <c r="R772" s="239">
        <f t="shared" si="81"/>
        <v>2.921527777776646</v>
      </c>
      <c r="S772" s="21">
        <f t="shared" si="82"/>
        <v>16.470833333325572</v>
      </c>
      <c r="U772">
        <v>2520</v>
      </c>
      <c r="W772" s="242"/>
      <c r="Y772" s="155" t="s">
        <v>2271</v>
      </c>
    </row>
    <row r="773" spans="1:25">
      <c r="A773" s="155" t="s">
        <v>1030</v>
      </c>
      <c r="B773" s="38" t="s">
        <v>488</v>
      </c>
      <c r="C773" s="38" t="s">
        <v>1031</v>
      </c>
      <c r="D773" s="38" t="s">
        <v>1032</v>
      </c>
      <c r="E773" s="126" t="s">
        <v>206</v>
      </c>
      <c r="F773" s="38" t="s">
        <v>1033</v>
      </c>
      <c r="G773" s="38">
        <v>8.9</v>
      </c>
      <c r="H773" s="38">
        <v>-104.3</v>
      </c>
      <c r="I773" s="179">
        <v>13</v>
      </c>
      <c r="J773" s="38">
        <v>2013</v>
      </c>
      <c r="K773" s="38" t="s">
        <v>2267</v>
      </c>
      <c r="L773" s="157">
        <v>41658.059027777781</v>
      </c>
      <c r="M773" s="157">
        <v>41658.126388888886</v>
      </c>
      <c r="N773" s="232">
        <v>41658.234722222223</v>
      </c>
      <c r="O773" s="232">
        <v>41658.299305555556</v>
      </c>
      <c r="P773" s="38" t="s">
        <v>2268</v>
      </c>
      <c r="Q773" s="239">
        <f t="shared" si="80"/>
        <v>0.10833333333721384</v>
      </c>
      <c r="R773" s="239">
        <f t="shared" si="81"/>
        <v>0.24027777777519077</v>
      </c>
      <c r="S773" s="21">
        <f t="shared" si="82"/>
        <v>0.65000000002328306</v>
      </c>
      <c r="U773">
        <v>2512</v>
      </c>
      <c r="V773" s="19">
        <f>SUM(Q769:Q773)</f>
        <v>12.706944444449618</v>
      </c>
      <c r="W773" s="240">
        <f>(N773-M769)/24</f>
        <v>0.68350694444446469</v>
      </c>
      <c r="X773" s="21">
        <f>V773/W773</f>
        <v>18.590805181617384</v>
      </c>
      <c r="Y773" s="155" t="s">
        <v>2269</v>
      </c>
    </row>
    <row r="774" spans="1:25">
      <c r="A774" s="187" t="s">
        <v>1034</v>
      </c>
      <c r="B774" s="38" t="s">
        <v>775</v>
      </c>
      <c r="C774" s="179" t="s">
        <v>1035</v>
      </c>
      <c r="D774" s="38" t="s">
        <v>6807</v>
      </c>
      <c r="E774" s="126" t="s">
        <v>222</v>
      </c>
      <c r="F774" s="38" t="s">
        <v>962</v>
      </c>
      <c r="G774" s="38">
        <v>23</v>
      </c>
      <c r="H774" s="38">
        <v>-46</v>
      </c>
      <c r="I774" s="38">
        <v>23</v>
      </c>
      <c r="J774" s="38">
        <v>2014</v>
      </c>
      <c r="K774" s="38" t="s">
        <v>2265</v>
      </c>
      <c r="L774" s="157">
        <v>41728.422222222223</v>
      </c>
      <c r="M774" s="184"/>
      <c r="N774" s="184"/>
      <c r="O774" s="157">
        <v>41728.436805555553</v>
      </c>
      <c r="P774" s="218"/>
      <c r="Q774" s="239">
        <f t="shared" si="80"/>
        <v>0</v>
      </c>
      <c r="R774" s="239">
        <f t="shared" si="81"/>
        <v>1.4583333329937886E-2</v>
      </c>
      <c r="S774" s="21">
        <f t="shared" si="82"/>
        <v>0</v>
      </c>
      <c r="W774" s="242"/>
      <c r="Y774" s="187" t="s">
        <v>2266</v>
      </c>
    </row>
    <row r="775" spans="1:25">
      <c r="A775" s="187" t="s">
        <v>1034</v>
      </c>
      <c r="B775" s="38" t="s">
        <v>775</v>
      </c>
      <c r="C775" s="179" t="s">
        <v>1035</v>
      </c>
      <c r="D775" s="38" t="s">
        <v>6807</v>
      </c>
      <c r="E775" s="126" t="s">
        <v>222</v>
      </c>
      <c r="F775" s="38" t="s">
        <v>962</v>
      </c>
      <c r="G775" s="38">
        <v>23</v>
      </c>
      <c r="H775" s="38">
        <v>-46</v>
      </c>
      <c r="I775" s="38">
        <v>23</v>
      </c>
      <c r="J775" s="38">
        <v>2014</v>
      </c>
      <c r="K775" s="38" t="s">
        <v>2262</v>
      </c>
      <c r="L775" s="184">
        <v>41729.338888888888</v>
      </c>
      <c r="M775" s="184">
        <v>41729.445138888892</v>
      </c>
      <c r="N775" s="184">
        <v>41729.728472222225</v>
      </c>
      <c r="O775" s="157">
        <v>41729.832638888889</v>
      </c>
      <c r="P775" s="218" t="s">
        <v>2263</v>
      </c>
      <c r="Q775" s="239">
        <f t="shared" si="80"/>
        <v>0.28333333333284827</v>
      </c>
      <c r="R775" s="239">
        <f t="shared" si="81"/>
        <v>0.49375000000145519</v>
      </c>
      <c r="S775" s="21">
        <f t="shared" si="82"/>
        <v>1.6999999999970896</v>
      </c>
      <c r="U775" s="28">
        <v>4411</v>
      </c>
      <c r="W775" s="242"/>
      <c r="Y775" s="187" t="s">
        <v>2264</v>
      </c>
    </row>
    <row r="776" spans="1:25">
      <c r="A776" s="187" t="s">
        <v>1034</v>
      </c>
      <c r="B776" s="38" t="s">
        <v>775</v>
      </c>
      <c r="C776" s="179" t="s">
        <v>1035</v>
      </c>
      <c r="D776" s="38" t="s">
        <v>6807</v>
      </c>
      <c r="E776" s="126" t="s">
        <v>222</v>
      </c>
      <c r="F776" s="38" t="s">
        <v>962</v>
      </c>
      <c r="G776" s="38">
        <v>23</v>
      </c>
      <c r="H776" s="38">
        <v>-46</v>
      </c>
      <c r="I776" s="38">
        <v>23</v>
      </c>
      <c r="J776" s="38">
        <v>2014</v>
      </c>
      <c r="K776" s="38" t="s">
        <v>2261</v>
      </c>
      <c r="L776" s="157">
        <v>41730.359722222223</v>
      </c>
      <c r="M776" s="157">
        <v>41730.46597222222</v>
      </c>
      <c r="N776" s="157">
        <v>41730.703472222223</v>
      </c>
      <c r="O776" s="157">
        <v>41730.820833333331</v>
      </c>
      <c r="P776" s="218" t="s">
        <v>2259</v>
      </c>
      <c r="Q776" s="239">
        <f t="shared" si="80"/>
        <v>0.23750000000291038</v>
      </c>
      <c r="R776" s="239">
        <f t="shared" si="81"/>
        <v>0.46111111110803904</v>
      </c>
      <c r="S776" s="21">
        <f t="shared" si="82"/>
        <v>1.4250000000174623</v>
      </c>
      <c r="U776" s="28">
        <v>4413</v>
      </c>
      <c r="W776" s="242"/>
      <c r="Y776" s="187" t="s">
        <v>2254</v>
      </c>
    </row>
    <row r="777" spans="1:25">
      <c r="A777" s="187" t="s">
        <v>1034</v>
      </c>
      <c r="B777" s="38" t="s">
        <v>775</v>
      </c>
      <c r="C777" s="179" t="s">
        <v>1035</v>
      </c>
      <c r="D777" s="38" t="s">
        <v>6807</v>
      </c>
      <c r="E777" s="126" t="s">
        <v>222</v>
      </c>
      <c r="F777" s="38" t="s">
        <v>962</v>
      </c>
      <c r="G777" s="38">
        <v>23</v>
      </c>
      <c r="H777" s="38">
        <v>-46</v>
      </c>
      <c r="I777" s="38">
        <v>23</v>
      </c>
      <c r="J777" s="38">
        <v>2014</v>
      </c>
      <c r="K777" s="38" t="s">
        <v>2258</v>
      </c>
      <c r="L777" s="157">
        <v>41731.356249999997</v>
      </c>
      <c r="M777" s="157">
        <v>41731.462500000001</v>
      </c>
      <c r="N777" s="157">
        <v>41731.746527777781</v>
      </c>
      <c r="O777" s="157">
        <v>41731.848611111112</v>
      </c>
      <c r="P777" s="218" t="s">
        <v>2259</v>
      </c>
      <c r="Q777" s="239">
        <f t="shared" si="80"/>
        <v>0.28402777777955635</v>
      </c>
      <c r="R777" s="239">
        <f t="shared" si="81"/>
        <v>0.492361111115315</v>
      </c>
      <c r="S777" s="21">
        <f t="shared" si="82"/>
        <v>1.7041666666773381</v>
      </c>
      <c r="U777" s="28">
        <v>4411</v>
      </c>
      <c r="W777" s="242"/>
      <c r="Y777" s="187" t="s">
        <v>2260</v>
      </c>
    </row>
    <row r="778" spans="1:25">
      <c r="A778" s="187" t="s">
        <v>1034</v>
      </c>
      <c r="B778" s="38" t="s">
        <v>775</v>
      </c>
      <c r="C778" s="179" t="s">
        <v>1035</v>
      </c>
      <c r="D778" s="38" t="s">
        <v>6807</v>
      </c>
      <c r="E778" s="126" t="s">
        <v>222</v>
      </c>
      <c r="F778" s="38" t="s">
        <v>962</v>
      </c>
      <c r="G778" s="38">
        <v>23</v>
      </c>
      <c r="H778" s="38">
        <v>-46</v>
      </c>
      <c r="I778" s="38">
        <v>23</v>
      </c>
      <c r="J778" s="38">
        <v>2014</v>
      </c>
      <c r="K778" s="38" t="s">
        <v>2257</v>
      </c>
      <c r="L778" s="157">
        <v>41732.353472222225</v>
      </c>
      <c r="M778" s="157">
        <v>41732.456250000003</v>
      </c>
      <c r="N778" s="157">
        <v>41733.731249999997</v>
      </c>
      <c r="O778" s="157">
        <v>41733.825694444444</v>
      </c>
      <c r="P778" s="218" t="s">
        <v>2245</v>
      </c>
      <c r="Q778" s="239">
        <f t="shared" si="80"/>
        <v>1.2749999999941792</v>
      </c>
      <c r="R778" s="239">
        <f t="shared" si="81"/>
        <v>1.4722222222189885</v>
      </c>
      <c r="S778" s="21">
        <f t="shared" si="82"/>
        <v>7.6499999999650754</v>
      </c>
      <c r="U778">
        <v>4278</v>
      </c>
      <c r="W778" s="242"/>
      <c r="Y778" s="187" t="s">
        <v>2246</v>
      </c>
    </row>
    <row r="779" spans="1:25">
      <c r="A779" s="187" t="s">
        <v>1034</v>
      </c>
      <c r="B779" s="38" t="s">
        <v>775</v>
      </c>
      <c r="C779" s="179" t="s">
        <v>1035</v>
      </c>
      <c r="D779" s="38" t="s">
        <v>6807</v>
      </c>
      <c r="E779" s="126" t="s">
        <v>222</v>
      </c>
      <c r="F779" s="38" t="s">
        <v>962</v>
      </c>
      <c r="G779" s="38">
        <v>23</v>
      </c>
      <c r="H779" s="38">
        <v>-46</v>
      </c>
      <c r="I779" s="38">
        <v>23</v>
      </c>
      <c r="J779" s="38">
        <v>2014</v>
      </c>
      <c r="K779" s="38" t="s">
        <v>2255</v>
      </c>
      <c r="L779" s="184">
        <v>41734.354166666664</v>
      </c>
      <c r="M779" s="157">
        <v>41734.463194444441</v>
      </c>
      <c r="N779" s="157">
        <v>41734.717361111114</v>
      </c>
      <c r="O779" s="157">
        <v>41734.828472222223</v>
      </c>
      <c r="P779" s="218" t="s">
        <v>2253</v>
      </c>
      <c r="Q779" s="239">
        <f t="shared" si="80"/>
        <v>0.2541666666729725</v>
      </c>
      <c r="R779" s="239">
        <f t="shared" si="81"/>
        <v>0.47430555555911269</v>
      </c>
      <c r="S779" s="21">
        <f t="shared" si="82"/>
        <v>1.525000000037835</v>
      </c>
      <c r="U779" s="28">
        <v>4481</v>
      </c>
      <c r="W779" s="242"/>
      <c r="Y779" s="187" t="s">
        <v>2256</v>
      </c>
    </row>
    <row r="780" spans="1:25">
      <c r="A780" s="187" t="s">
        <v>1034</v>
      </c>
      <c r="B780" s="38" t="s">
        <v>775</v>
      </c>
      <c r="C780" s="179" t="s">
        <v>1035</v>
      </c>
      <c r="D780" s="38" t="s">
        <v>6807</v>
      </c>
      <c r="E780" s="126" t="s">
        <v>222</v>
      </c>
      <c r="F780" s="38" t="s">
        <v>962</v>
      </c>
      <c r="G780" s="38">
        <v>23</v>
      </c>
      <c r="H780" s="38">
        <v>-46</v>
      </c>
      <c r="I780" s="38">
        <v>23</v>
      </c>
      <c r="J780" s="38">
        <v>2014</v>
      </c>
      <c r="K780" s="38" t="s">
        <v>2252</v>
      </c>
      <c r="L780" s="157">
        <v>41735.355555555558</v>
      </c>
      <c r="M780" s="157">
        <v>41735.462500000001</v>
      </c>
      <c r="N780" s="157">
        <v>41735.640972222223</v>
      </c>
      <c r="O780" s="157">
        <v>41735.767361111109</v>
      </c>
      <c r="P780" s="218" t="s">
        <v>2253</v>
      </c>
      <c r="Q780" s="239">
        <f t="shared" si="80"/>
        <v>0.17847222222189885</v>
      </c>
      <c r="R780" s="239">
        <f t="shared" si="81"/>
        <v>0.41180555555183673</v>
      </c>
      <c r="S780" s="21">
        <f t="shared" si="82"/>
        <v>1.0708333333313931</v>
      </c>
      <c r="U780">
        <v>4481</v>
      </c>
      <c r="W780" s="242"/>
      <c r="Y780" s="187" t="s">
        <v>2254</v>
      </c>
    </row>
    <row r="781" spans="1:25">
      <c r="A781" s="187" t="s">
        <v>1034</v>
      </c>
      <c r="B781" s="38" t="s">
        <v>775</v>
      </c>
      <c r="C781" s="179" t="s">
        <v>1035</v>
      </c>
      <c r="D781" s="38" t="s">
        <v>6807</v>
      </c>
      <c r="E781" s="126" t="s">
        <v>222</v>
      </c>
      <c r="F781" s="38" t="s">
        <v>962</v>
      </c>
      <c r="G781" s="38">
        <v>23</v>
      </c>
      <c r="H781" s="38">
        <v>-46</v>
      </c>
      <c r="I781" s="38">
        <v>23</v>
      </c>
      <c r="J781" s="38">
        <v>2014</v>
      </c>
      <c r="K781" s="38" t="s">
        <v>2251</v>
      </c>
      <c r="L781" s="157">
        <v>41736.356944444444</v>
      </c>
      <c r="M781" s="157">
        <v>41736.436805555553</v>
      </c>
      <c r="N781" s="157">
        <v>41736.772222222222</v>
      </c>
      <c r="O781" s="157">
        <v>41736.84097222222</v>
      </c>
      <c r="P781" s="218" t="s">
        <v>2245</v>
      </c>
      <c r="Q781" s="239">
        <f t="shared" si="80"/>
        <v>0.33541666666860692</v>
      </c>
      <c r="R781" s="239">
        <f t="shared" si="81"/>
        <v>0.48402777777664596</v>
      </c>
      <c r="S781" s="21">
        <f t="shared" si="82"/>
        <v>2.0125000000116415</v>
      </c>
      <c r="U781">
        <v>3085</v>
      </c>
      <c r="W781" s="242"/>
      <c r="Y781" s="187" t="s">
        <v>2246</v>
      </c>
    </row>
    <row r="782" spans="1:25">
      <c r="A782" s="187" t="s">
        <v>1034</v>
      </c>
      <c r="B782" s="38" t="s">
        <v>775</v>
      </c>
      <c r="C782" s="179" t="s">
        <v>1035</v>
      </c>
      <c r="D782" s="38" t="s">
        <v>6807</v>
      </c>
      <c r="E782" s="126" t="s">
        <v>222</v>
      </c>
      <c r="F782" s="38" t="s">
        <v>962</v>
      </c>
      <c r="G782" s="38">
        <v>23</v>
      </c>
      <c r="H782" s="38">
        <v>-46</v>
      </c>
      <c r="I782" s="38">
        <v>23</v>
      </c>
      <c r="J782" s="38">
        <v>2014</v>
      </c>
      <c r="K782" s="38" t="s">
        <v>2248</v>
      </c>
      <c r="L782" s="157">
        <v>41737.355555555558</v>
      </c>
      <c r="M782" s="157">
        <v>41737.463194444441</v>
      </c>
      <c r="N782" s="157">
        <v>41737.740972222222</v>
      </c>
      <c r="O782" s="157">
        <v>41737.843055555553</v>
      </c>
      <c r="P782" s="218" t="s">
        <v>2249</v>
      </c>
      <c r="Q782" s="239">
        <f t="shared" si="80"/>
        <v>0.27777777778101154</v>
      </c>
      <c r="R782" s="239">
        <f t="shared" si="81"/>
        <v>0.48749999999563443</v>
      </c>
      <c r="S782" s="21">
        <f t="shared" si="82"/>
        <v>1.6666666666860692</v>
      </c>
      <c r="U782">
        <v>4409</v>
      </c>
      <c r="W782" s="242"/>
      <c r="Y782" s="187" t="s">
        <v>2250</v>
      </c>
    </row>
    <row r="783" spans="1:25">
      <c r="A783" s="187" t="s">
        <v>1034</v>
      </c>
      <c r="B783" s="38" t="s">
        <v>775</v>
      </c>
      <c r="C783" s="179" t="s">
        <v>1035</v>
      </c>
      <c r="D783" s="38" t="s">
        <v>6807</v>
      </c>
      <c r="E783" s="126" t="s">
        <v>222</v>
      </c>
      <c r="F783" s="38" t="s">
        <v>962</v>
      </c>
      <c r="G783" s="38">
        <v>23</v>
      </c>
      <c r="H783" s="38">
        <v>-46</v>
      </c>
      <c r="I783" s="38">
        <v>23</v>
      </c>
      <c r="J783" s="38">
        <v>2014</v>
      </c>
      <c r="K783" s="38" t="s">
        <v>2247</v>
      </c>
      <c r="L783" s="157">
        <v>41738.353472222225</v>
      </c>
      <c r="M783" s="157">
        <v>41738.445138888892</v>
      </c>
      <c r="N783" s="157">
        <v>41739.647222222222</v>
      </c>
      <c r="O783" s="157">
        <v>41739.818749999999</v>
      </c>
      <c r="P783" s="218" t="s">
        <v>2245</v>
      </c>
      <c r="Q783" s="239">
        <f t="shared" si="80"/>
        <v>1.2020833333299379</v>
      </c>
      <c r="R783" s="239">
        <f t="shared" si="81"/>
        <v>1.4652777777737356</v>
      </c>
      <c r="S783" s="21">
        <f t="shared" si="82"/>
        <v>7.2124999999796273</v>
      </c>
      <c r="U783">
        <v>4391</v>
      </c>
      <c r="W783" s="242"/>
      <c r="Y783" s="187" t="s">
        <v>2246</v>
      </c>
    </row>
    <row r="784" spans="1:25">
      <c r="A784" s="187" t="s">
        <v>1034</v>
      </c>
      <c r="B784" s="38" t="s">
        <v>775</v>
      </c>
      <c r="C784" s="179" t="s">
        <v>1035</v>
      </c>
      <c r="D784" s="38" t="s">
        <v>6807</v>
      </c>
      <c r="E784" s="126" t="s">
        <v>222</v>
      </c>
      <c r="F784" s="38" t="s">
        <v>962</v>
      </c>
      <c r="G784" s="38">
        <v>23</v>
      </c>
      <c r="H784" s="38">
        <v>-46</v>
      </c>
      <c r="I784" s="38">
        <v>23</v>
      </c>
      <c r="J784" s="38">
        <v>2014</v>
      </c>
      <c r="K784" s="38" t="s">
        <v>2243</v>
      </c>
      <c r="L784" s="184">
        <v>41740.354166666664</v>
      </c>
      <c r="M784" s="157">
        <v>41740.455555555556</v>
      </c>
      <c r="N784" s="157">
        <v>41741.5625</v>
      </c>
      <c r="O784" s="157">
        <v>41741.676388888889</v>
      </c>
      <c r="P784" s="218" t="s">
        <v>2245</v>
      </c>
      <c r="Q784" s="239">
        <f t="shared" si="80"/>
        <v>1.1069444444437977</v>
      </c>
      <c r="R784" s="239">
        <f t="shared" si="81"/>
        <v>1.3222222222248092</v>
      </c>
      <c r="S784" s="21">
        <f t="shared" si="82"/>
        <v>6.6416666666627862</v>
      </c>
      <c r="U784">
        <v>4436</v>
      </c>
      <c r="V784" s="19">
        <f>SUM(Q774:Q784)</f>
        <v>5.4347222222277196</v>
      </c>
      <c r="W784" s="240">
        <f>(N784-L774)/24</f>
        <v>0.54751157407402695</v>
      </c>
      <c r="X784" s="21">
        <f>V784/W784</f>
        <v>9.9262234436215078</v>
      </c>
      <c r="Y784" s="187" t="s">
        <v>2246</v>
      </c>
    </row>
    <row r="785" spans="1:25">
      <c r="A785" s="155" t="s">
        <v>1037</v>
      </c>
      <c r="B785" s="2" t="s">
        <v>466</v>
      </c>
      <c r="C785" s="38" t="s">
        <v>1039</v>
      </c>
      <c r="D785" s="38" t="s">
        <v>6808</v>
      </c>
      <c r="E785" s="126" t="s">
        <v>273</v>
      </c>
      <c r="F785" s="38" t="s">
        <v>1046</v>
      </c>
      <c r="G785" s="38">
        <v>44.6</v>
      </c>
      <c r="H785" s="38">
        <v>-126</v>
      </c>
      <c r="I785" s="38" t="s">
        <v>1013</v>
      </c>
      <c r="J785" s="38">
        <v>2014</v>
      </c>
      <c r="K785" s="38" t="s">
        <v>2240</v>
      </c>
      <c r="L785" s="180">
        <v>41801.85</v>
      </c>
      <c r="M785" s="184">
        <v>41801.955555555556</v>
      </c>
      <c r="N785" s="184">
        <v>41803.76458333333</v>
      </c>
      <c r="O785" s="157">
        <v>41803.867361111108</v>
      </c>
      <c r="P785" s="238" t="s">
        <v>6856</v>
      </c>
      <c r="Q785" s="239">
        <f>N785 - M785</f>
        <v>1.8090277777737356</v>
      </c>
      <c r="R785" s="239">
        <f>O785 - L785</f>
        <v>2.0173611111094942</v>
      </c>
      <c r="S785" s="21">
        <f>((VALUE(Q785)) * 24) * 0.25</f>
        <v>10.854166666642413</v>
      </c>
      <c r="U785">
        <v>2907</v>
      </c>
      <c r="V785" s="239">
        <f>N785-M785</f>
        <v>1.8090277777737356</v>
      </c>
      <c r="W785" s="240">
        <f>(N785-M785)/24</f>
        <v>7.5376157407238978E-2</v>
      </c>
      <c r="X785" s="21">
        <f>V785/W785</f>
        <v>24</v>
      </c>
      <c r="Y785" s="155" t="s">
        <v>6857</v>
      </c>
    </row>
    <row r="786" spans="1:25">
      <c r="A786" s="155" t="s">
        <v>1041</v>
      </c>
      <c r="B786" s="2" t="s">
        <v>466</v>
      </c>
      <c r="C786" s="38" t="s">
        <v>1042</v>
      </c>
      <c r="D786" s="38" t="s">
        <v>1043</v>
      </c>
      <c r="E786" s="126" t="s">
        <v>273</v>
      </c>
      <c r="F786" s="38" t="s">
        <v>1004</v>
      </c>
      <c r="G786" s="38">
        <v>46</v>
      </c>
      <c r="H786" s="38">
        <v>-125</v>
      </c>
      <c r="I786" s="38">
        <v>10</v>
      </c>
      <c r="J786" s="38">
        <v>2014</v>
      </c>
      <c r="K786" s="38" t="s">
        <v>2237</v>
      </c>
      <c r="L786" s="157">
        <v>41815.275694444441</v>
      </c>
      <c r="M786" s="184">
        <v>41815.3125</v>
      </c>
      <c r="N786" s="184">
        <v>41815.48333333333</v>
      </c>
      <c r="O786" s="157">
        <v>41815.534722222219</v>
      </c>
      <c r="P786" s="218" t="s">
        <v>2238</v>
      </c>
      <c r="Q786" s="239">
        <f t="shared" ref="Q786:Q807" si="83">N786 - M786</f>
        <v>0.17083333332993789</v>
      </c>
      <c r="R786" s="239">
        <f t="shared" ref="R786:R807" si="84">O786 - L786</f>
        <v>0.25902777777810115</v>
      </c>
      <c r="S786" s="21">
        <f t="shared" ref="S786:S807" si="85">((VALUE(Q786)) * 24) * 0.25</f>
        <v>1.0249999999796273</v>
      </c>
      <c r="U786">
        <v>1001</v>
      </c>
      <c r="Y786" s="155" t="s">
        <v>2239</v>
      </c>
    </row>
    <row r="787" spans="1:25">
      <c r="A787" s="155" t="s">
        <v>1041</v>
      </c>
      <c r="B787" s="2" t="s">
        <v>466</v>
      </c>
      <c r="C787" s="38" t="s">
        <v>1042</v>
      </c>
      <c r="D787" s="38" t="s">
        <v>1043</v>
      </c>
      <c r="E787" s="126" t="s">
        <v>273</v>
      </c>
      <c r="F787" s="38" t="s">
        <v>1004</v>
      </c>
      <c r="G787" s="38">
        <v>46</v>
      </c>
      <c r="H787" s="38">
        <v>-125</v>
      </c>
      <c r="I787" s="38">
        <v>10</v>
      </c>
      <c r="J787" s="38">
        <v>2014</v>
      </c>
      <c r="K787" s="38" t="s">
        <v>2234</v>
      </c>
      <c r="L787" s="184">
        <v>41816.165277777778</v>
      </c>
      <c r="M787" s="184">
        <v>41816.193749999999</v>
      </c>
      <c r="N787" s="184">
        <v>41816.282638888886</v>
      </c>
      <c r="O787" s="157">
        <v>41816.314583333333</v>
      </c>
      <c r="P787" s="218" t="s">
        <v>2235</v>
      </c>
      <c r="Q787" s="239">
        <f t="shared" si="83"/>
        <v>8.8888888887595385E-2</v>
      </c>
      <c r="R787" s="239">
        <f t="shared" si="84"/>
        <v>0.14930555555474712</v>
      </c>
      <c r="S787" s="21">
        <f t="shared" si="85"/>
        <v>0.53333333332557231</v>
      </c>
      <c r="U787">
        <v>798</v>
      </c>
      <c r="Y787" s="155" t="s">
        <v>2236</v>
      </c>
    </row>
    <row r="788" spans="1:25">
      <c r="A788" s="155" t="s">
        <v>1041</v>
      </c>
      <c r="B788" s="2" t="s">
        <v>466</v>
      </c>
      <c r="C788" s="38" t="s">
        <v>1042</v>
      </c>
      <c r="D788" s="38" t="s">
        <v>1043</v>
      </c>
      <c r="E788" s="126" t="s">
        <v>273</v>
      </c>
      <c r="F788" s="38" t="s">
        <v>1004</v>
      </c>
      <c r="G788" s="38">
        <v>46</v>
      </c>
      <c r="H788" s="38">
        <v>-125</v>
      </c>
      <c r="I788" s="38">
        <v>10</v>
      </c>
      <c r="J788" s="38">
        <v>2014</v>
      </c>
      <c r="K788" s="38" t="s">
        <v>2231</v>
      </c>
      <c r="L788" s="157">
        <v>41816.515277777777</v>
      </c>
      <c r="M788" s="157">
        <v>41816.536805555559</v>
      </c>
      <c r="N788" s="157">
        <v>41816.558333333334</v>
      </c>
      <c r="O788" s="157">
        <v>41816.586805555555</v>
      </c>
      <c r="P788" s="218" t="s">
        <v>2232</v>
      </c>
      <c r="Q788" s="239">
        <f t="shared" si="83"/>
        <v>2.1527777775190771E-2</v>
      </c>
      <c r="R788" s="239">
        <f t="shared" si="84"/>
        <v>7.1527777778101154E-2</v>
      </c>
      <c r="S788" s="21">
        <f t="shared" si="85"/>
        <v>0.12916666665114462</v>
      </c>
      <c r="U788">
        <v>603</v>
      </c>
      <c r="Y788" s="155" t="s">
        <v>2233</v>
      </c>
    </row>
    <row r="789" spans="1:25">
      <c r="A789" s="155" t="s">
        <v>1041</v>
      </c>
      <c r="B789" s="2" t="s">
        <v>466</v>
      </c>
      <c r="C789" s="38" t="s">
        <v>1042</v>
      </c>
      <c r="D789" s="38" t="s">
        <v>1043</v>
      </c>
      <c r="E789" s="126" t="s">
        <v>273</v>
      </c>
      <c r="F789" s="38" t="s">
        <v>1004</v>
      </c>
      <c r="G789" s="38">
        <v>46</v>
      </c>
      <c r="H789" s="38">
        <v>-125</v>
      </c>
      <c r="I789" s="38">
        <v>10</v>
      </c>
      <c r="J789" s="38">
        <v>2014</v>
      </c>
      <c r="K789" s="38" t="s">
        <v>2228</v>
      </c>
      <c r="L789" s="157">
        <v>41818.131249999999</v>
      </c>
      <c r="M789" s="157">
        <v>41818.154166666667</v>
      </c>
      <c r="N789" s="157">
        <v>41818.163888888892</v>
      </c>
      <c r="O789" s="157">
        <v>41818.178472222222</v>
      </c>
      <c r="P789" s="218" t="s">
        <v>2229</v>
      </c>
      <c r="Q789" s="239">
        <f t="shared" si="83"/>
        <v>9.7222222248092294E-3</v>
      </c>
      <c r="R789" s="239">
        <f t="shared" si="84"/>
        <v>4.7222222223354038E-2</v>
      </c>
      <c r="S789" s="21">
        <f t="shared" si="85"/>
        <v>5.8333333348855376E-2</v>
      </c>
      <c r="U789">
        <v>131</v>
      </c>
      <c r="Y789" s="155" t="s">
        <v>2230</v>
      </c>
    </row>
    <row r="790" spans="1:25">
      <c r="A790" s="155" t="s">
        <v>1041</v>
      </c>
      <c r="B790" s="2" t="s">
        <v>466</v>
      </c>
      <c r="C790" s="38" t="s">
        <v>1042</v>
      </c>
      <c r="D790" s="38" t="s">
        <v>1043</v>
      </c>
      <c r="E790" s="126" t="s">
        <v>273</v>
      </c>
      <c r="F790" s="38" t="s">
        <v>1004</v>
      </c>
      <c r="G790" s="38">
        <v>46</v>
      </c>
      <c r="H790" s="38">
        <v>-125</v>
      </c>
      <c r="I790" s="38">
        <v>10</v>
      </c>
      <c r="J790" s="38">
        <v>2014</v>
      </c>
      <c r="K790" s="38" t="s">
        <v>2225</v>
      </c>
      <c r="L790" s="157">
        <v>41819.067361111112</v>
      </c>
      <c r="M790" s="157">
        <v>41819.077777777777</v>
      </c>
      <c r="N790" s="157">
        <v>41819.12222222222</v>
      </c>
      <c r="O790" s="157">
        <v>41819.144444444442</v>
      </c>
      <c r="P790" s="218" t="s">
        <v>2226</v>
      </c>
      <c r="Q790" s="239">
        <f t="shared" si="83"/>
        <v>4.4444444443797693E-2</v>
      </c>
      <c r="R790" s="239">
        <f t="shared" si="84"/>
        <v>7.7083333329937886E-2</v>
      </c>
      <c r="S790" s="21">
        <f t="shared" si="85"/>
        <v>0.26666666666278616</v>
      </c>
      <c r="U790">
        <v>109</v>
      </c>
      <c r="Y790" s="155" t="s">
        <v>2227</v>
      </c>
    </row>
    <row r="791" spans="1:25">
      <c r="A791" s="155" t="s">
        <v>1041</v>
      </c>
      <c r="B791" s="2" t="s">
        <v>466</v>
      </c>
      <c r="C791" s="38" t="s">
        <v>1042</v>
      </c>
      <c r="D791" s="38" t="s">
        <v>1043</v>
      </c>
      <c r="E791" s="126" t="s">
        <v>273</v>
      </c>
      <c r="F791" s="38" t="s">
        <v>1004</v>
      </c>
      <c r="G791" s="38">
        <v>46</v>
      </c>
      <c r="H791" s="38">
        <v>-125</v>
      </c>
      <c r="I791" s="38">
        <v>10</v>
      </c>
      <c r="J791" s="38">
        <v>2014</v>
      </c>
      <c r="K791" s="38" t="s">
        <v>2223</v>
      </c>
      <c r="L791" s="184">
        <v>41819.86041666667</v>
      </c>
      <c r="M791" s="157">
        <v>41819.87777777778</v>
      </c>
      <c r="N791" s="157">
        <v>41819.961805555555</v>
      </c>
      <c r="O791" s="157">
        <v>41819.982638888891</v>
      </c>
      <c r="P791" s="218" t="s">
        <v>2215</v>
      </c>
      <c r="Q791" s="239">
        <f t="shared" si="83"/>
        <v>8.4027777775190771E-2</v>
      </c>
      <c r="R791" s="239">
        <f t="shared" si="84"/>
        <v>0.12222222222044365</v>
      </c>
      <c r="S791" s="21">
        <f t="shared" si="85"/>
        <v>0.50416666665114462</v>
      </c>
      <c r="U791">
        <v>195</v>
      </c>
      <c r="Y791" s="155" t="s">
        <v>2224</v>
      </c>
    </row>
    <row r="792" spans="1:25">
      <c r="A792" s="155" t="s">
        <v>1041</v>
      </c>
      <c r="B792" s="2" t="s">
        <v>466</v>
      </c>
      <c r="C792" s="38" t="s">
        <v>1042</v>
      </c>
      <c r="D792" s="38" t="s">
        <v>1043</v>
      </c>
      <c r="E792" s="126" t="s">
        <v>273</v>
      </c>
      <c r="F792" s="38" t="s">
        <v>1004</v>
      </c>
      <c r="G792" s="38">
        <v>46</v>
      </c>
      <c r="H792" s="38">
        <v>-125</v>
      </c>
      <c r="I792" s="38">
        <v>10</v>
      </c>
      <c r="J792" s="38">
        <v>2014</v>
      </c>
      <c r="K792" s="38" t="s">
        <v>2220</v>
      </c>
      <c r="L792" s="157">
        <v>41820.092361111114</v>
      </c>
      <c r="M792" s="157">
        <v>41820.102777777778</v>
      </c>
      <c r="N792" s="157">
        <v>41820.118055555555</v>
      </c>
      <c r="O792" s="157">
        <v>41820.138194444444</v>
      </c>
      <c r="P792" s="218" t="s">
        <v>2221</v>
      </c>
      <c r="Q792" s="239">
        <f t="shared" si="83"/>
        <v>1.5277777776645962E-2</v>
      </c>
      <c r="R792" s="239">
        <f t="shared" si="84"/>
        <v>4.5833333329937886E-2</v>
      </c>
      <c r="S792" s="21">
        <f t="shared" si="85"/>
        <v>9.1666666659875773E-2</v>
      </c>
      <c r="U792">
        <v>171</v>
      </c>
      <c r="Y792" s="155" t="s">
        <v>2222</v>
      </c>
    </row>
    <row r="793" spans="1:25">
      <c r="A793" s="155" t="s">
        <v>1041</v>
      </c>
      <c r="B793" s="2" t="s">
        <v>466</v>
      </c>
      <c r="C793" s="38" t="s">
        <v>1042</v>
      </c>
      <c r="D793" s="38" t="s">
        <v>1043</v>
      </c>
      <c r="E793" s="126" t="s">
        <v>273</v>
      </c>
      <c r="F793" s="38" t="s">
        <v>1004</v>
      </c>
      <c r="G793" s="38">
        <v>46</v>
      </c>
      <c r="H793" s="38">
        <v>-125</v>
      </c>
      <c r="I793" s="38">
        <v>10</v>
      </c>
      <c r="J793" s="38">
        <v>2014</v>
      </c>
      <c r="K793" s="38" t="s">
        <v>2217</v>
      </c>
      <c r="L793" s="157">
        <v>41820.632638888892</v>
      </c>
      <c r="M793" s="157">
        <v>41820.654861111114</v>
      </c>
      <c r="N793" s="157">
        <v>41820.692361111112</v>
      </c>
      <c r="O793" s="157">
        <v>41820.728472222225</v>
      </c>
      <c r="P793" s="218" t="s">
        <v>2218</v>
      </c>
      <c r="Q793" s="239">
        <f t="shared" si="83"/>
        <v>3.7499999998544808E-2</v>
      </c>
      <c r="R793" s="239">
        <f t="shared" si="84"/>
        <v>9.5833333332848269E-2</v>
      </c>
      <c r="S793" s="21">
        <f t="shared" si="85"/>
        <v>0.22499999999126885</v>
      </c>
      <c r="U793">
        <v>645</v>
      </c>
      <c r="Y793" s="155" t="s">
        <v>2219</v>
      </c>
    </row>
    <row r="794" spans="1:25">
      <c r="A794" s="155" t="s">
        <v>1041</v>
      </c>
      <c r="B794" s="2" t="s">
        <v>466</v>
      </c>
      <c r="C794" s="38" t="s">
        <v>1042</v>
      </c>
      <c r="D794" s="38" t="s">
        <v>1043</v>
      </c>
      <c r="E794" s="126" t="s">
        <v>273</v>
      </c>
      <c r="F794" s="38" t="s">
        <v>1004</v>
      </c>
      <c r="G794" s="38">
        <v>46</v>
      </c>
      <c r="H794" s="38">
        <v>-125</v>
      </c>
      <c r="I794" s="38">
        <v>10</v>
      </c>
      <c r="J794" s="38">
        <v>2014</v>
      </c>
      <c r="K794" s="38" t="s">
        <v>2214</v>
      </c>
      <c r="L794" s="244">
        <v>41820.938888888886</v>
      </c>
      <c r="M794" s="157">
        <v>41820.955555555556</v>
      </c>
      <c r="N794" s="157">
        <v>41821.019444444442</v>
      </c>
      <c r="O794" s="157">
        <v>41821.045138888891</v>
      </c>
      <c r="P794" s="218" t="s">
        <v>2215</v>
      </c>
      <c r="Q794" s="239">
        <f t="shared" si="83"/>
        <v>6.3888888886140194E-2</v>
      </c>
      <c r="R794" s="239">
        <f t="shared" si="84"/>
        <v>0.10625000000436557</v>
      </c>
      <c r="S794" s="21">
        <f t="shared" si="85"/>
        <v>0.38333333331684116</v>
      </c>
      <c r="U794">
        <v>195</v>
      </c>
      <c r="Y794" s="155" t="s">
        <v>2216</v>
      </c>
    </row>
    <row r="795" spans="1:25">
      <c r="A795" s="155" t="s">
        <v>1041</v>
      </c>
      <c r="B795" s="2" t="s">
        <v>466</v>
      </c>
      <c r="C795" s="38" t="s">
        <v>1042</v>
      </c>
      <c r="D795" s="38" t="s">
        <v>1043</v>
      </c>
      <c r="E795" s="126" t="s">
        <v>273</v>
      </c>
      <c r="F795" s="38" t="s">
        <v>1004</v>
      </c>
      <c r="G795" s="38">
        <v>46</v>
      </c>
      <c r="H795" s="38">
        <v>-125</v>
      </c>
      <c r="I795" s="38">
        <v>10</v>
      </c>
      <c r="J795" s="38">
        <v>2014</v>
      </c>
      <c r="K795" s="38" t="s">
        <v>2211</v>
      </c>
      <c r="L795" s="244">
        <v>41821.692361111112</v>
      </c>
      <c r="M795" s="157">
        <v>41821.761111111111</v>
      </c>
      <c r="N795" s="157">
        <v>41821.855555555558</v>
      </c>
      <c r="O795" s="157">
        <v>41821.931944444441</v>
      </c>
      <c r="P795" s="218" t="s">
        <v>2212</v>
      </c>
      <c r="Q795" s="239">
        <f t="shared" si="83"/>
        <v>9.4444444446708076E-2</v>
      </c>
      <c r="R795" s="239">
        <f t="shared" si="84"/>
        <v>0.23958333332848269</v>
      </c>
      <c r="S795" s="21">
        <f t="shared" si="85"/>
        <v>0.56666666668024845</v>
      </c>
      <c r="U795">
        <v>2748</v>
      </c>
      <c r="Y795" s="155" t="s">
        <v>2213</v>
      </c>
    </row>
    <row r="796" spans="1:25">
      <c r="A796" s="155" t="s">
        <v>1041</v>
      </c>
      <c r="B796" s="2" t="s">
        <v>466</v>
      </c>
      <c r="C796" s="38" t="s">
        <v>1042</v>
      </c>
      <c r="D796" s="38" t="s">
        <v>1043</v>
      </c>
      <c r="E796" s="126" t="s">
        <v>273</v>
      </c>
      <c r="F796" s="38" t="s">
        <v>1004</v>
      </c>
      <c r="G796" s="38">
        <v>46</v>
      </c>
      <c r="H796" s="38">
        <v>-125</v>
      </c>
      <c r="I796" s="38">
        <v>10</v>
      </c>
      <c r="J796" s="38">
        <v>2014</v>
      </c>
      <c r="K796" s="38" t="s">
        <v>2208</v>
      </c>
      <c r="L796" s="244">
        <v>41822.238194444442</v>
      </c>
      <c r="M796" s="157">
        <v>41822.298611111109</v>
      </c>
      <c r="N796" s="157">
        <v>41822.845138888886</v>
      </c>
      <c r="O796" s="157">
        <v>41822.912499999999</v>
      </c>
      <c r="P796" s="218" t="s">
        <v>2209</v>
      </c>
      <c r="Q796" s="239">
        <f t="shared" si="83"/>
        <v>0.54652777777664596</v>
      </c>
      <c r="R796" s="239">
        <f t="shared" si="84"/>
        <v>0.67430555555620231</v>
      </c>
      <c r="S796" s="21">
        <f t="shared" si="85"/>
        <v>3.2791666666598758</v>
      </c>
      <c r="U796">
        <v>2826</v>
      </c>
      <c r="V796" s="19">
        <f>SUM(Q786:Q796)</f>
        <v>1.1770833333212067</v>
      </c>
      <c r="W796" s="240">
        <f>(N796-M786)/24</f>
        <v>0.31385995370358916</v>
      </c>
      <c r="X796" s="21">
        <f>V796/W796</f>
        <v>3.7503457176726975</v>
      </c>
      <c r="Y796" s="155" t="s">
        <v>2210</v>
      </c>
    </row>
    <row r="797" spans="1:25">
      <c r="A797" s="155" t="s">
        <v>1044</v>
      </c>
      <c r="B797" s="2" t="s">
        <v>1487</v>
      </c>
      <c r="C797" s="38" t="s">
        <v>1045</v>
      </c>
      <c r="D797" s="38" t="s">
        <v>976</v>
      </c>
      <c r="E797" s="126" t="s">
        <v>273</v>
      </c>
      <c r="F797" s="38" t="s">
        <v>1046</v>
      </c>
      <c r="G797" s="38">
        <v>46</v>
      </c>
      <c r="H797" s="38">
        <v>-130</v>
      </c>
      <c r="I797" s="38">
        <v>9</v>
      </c>
      <c r="J797" s="38">
        <v>2014</v>
      </c>
      <c r="K797" s="38" t="s">
        <v>2206</v>
      </c>
      <c r="L797" s="157">
        <v>41863.28125</v>
      </c>
      <c r="M797" s="157">
        <v>41863.319444444445</v>
      </c>
      <c r="N797" s="157">
        <v>41864.272222222222</v>
      </c>
      <c r="O797" s="157">
        <v>41864.315972222219</v>
      </c>
      <c r="P797" s="185" t="s">
        <v>1909</v>
      </c>
      <c r="Q797" s="239">
        <f t="shared" si="83"/>
        <v>0.95277777777664596</v>
      </c>
      <c r="R797" s="239">
        <f t="shared" si="84"/>
        <v>1.0347222222189885</v>
      </c>
      <c r="S797" s="21">
        <f t="shared" si="85"/>
        <v>5.7166666666598758</v>
      </c>
      <c r="U797">
        <v>1535</v>
      </c>
      <c r="Y797" s="155" t="s">
        <v>2207</v>
      </c>
    </row>
    <row r="798" spans="1:25">
      <c r="A798" s="155" t="s">
        <v>1044</v>
      </c>
      <c r="B798" s="2" t="s">
        <v>1487</v>
      </c>
      <c r="C798" s="38" t="s">
        <v>1045</v>
      </c>
      <c r="D798" s="38" t="s">
        <v>976</v>
      </c>
      <c r="E798" s="126" t="s">
        <v>273</v>
      </c>
      <c r="F798" s="38" t="s">
        <v>1046</v>
      </c>
      <c r="G798" s="38">
        <v>46</v>
      </c>
      <c r="H798" s="38">
        <v>-130</v>
      </c>
      <c r="I798" s="38">
        <v>9</v>
      </c>
      <c r="J798" s="38">
        <v>2014</v>
      </c>
      <c r="K798" s="38" t="s">
        <v>2204</v>
      </c>
      <c r="L798" s="157">
        <v>41864.803472222222</v>
      </c>
      <c r="M798" s="157">
        <v>41864.849305555559</v>
      </c>
      <c r="N798" s="157">
        <v>41865.227083333331</v>
      </c>
      <c r="O798" s="157">
        <v>41865.275694444441</v>
      </c>
      <c r="P798" s="185" t="s">
        <v>2202</v>
      </c>
      <c r="Q798" s="239">
        <f t="shared" si="83"/>
        <v>0.37777777777228039</v>
      </c>
      <c r="R798" s="239">
        <f t="shared" si="84"/>
        <v>0.47222222221898846</v>
      </c>
      <c r="S798" s="21">
        <f t="shared" si="85"/>
        <v>2.2666666666336823</v>
      </c>
      <c r="U798">
        <v>1534</v>
      </c>
      <c r="Y798" s="155" t="s">
        <v>2205</v>
      </c>
    </row>
    <row r="799" spans="1:25">
      <c r="A799" s="155" t="s">
        <v>1044</v>
      </c>
      <c r="B799" s="2" t="s">
        <v>1487</v>
      </c>
      <c r="C799" s="38" t="s">
        <v>1045</v>
      </c>
      <c r="D799" s="38" t="s">
        <v>976</v>
      </c>
      <c r="E799" s="126" t="s">
        <v>273</v>
      </c>
      <c r="F799" s="38" t="s">
        <v>1046</v>
      </c>
      <c r="G799" s="38">
        <v>46</v>
      </c>
      <c r="H799" s="38">
        <v>-130</v>
      </c>
      <c r="I799" s="38">
        <v>9</v>
      </c>
      <c r="J799" s="38">
        <v>2014</v>
      </c>
      <c r="K799" s="38" t="s">
        <v>2201</v>
      </c>
      <c r="L799" s="157">
        <v>41865.338888888888</v>
      </c>
      <c r="M799" s="157">
        <v>41865.384722222225</v>
      </c>
      <c r="N799" s="157">
        <v>41865.750694444447</v>
      </c>
      <c r="O799" s="157">
        <v>41865.843055555553</v>
      </c>
      <c r="P799" s="185" t="s">
        <v>2202</v>
      </c>
      <c r="Q799" s="239">
        <f t="shared" si="83"/>
        <v>0.36597222222189885</v>
      </c>
      <c r="R799" s="239">
        <f t="shared" si="84"/>
        <v>0.50416666666569654</v>
      </c>
      <c r="S799" s="21">
        <f t="shared" si="85"/>
        <v>2.1958333333313931</v>
      </c>
      <c r="U799">
        <v>1533</v>
      </c>
      <c r="Y799" s="155" t="s">
        <v>2203</v>
      </c>
    </row>
    <row r="800" spans="1:25">
      <c r="A800" s="155" t="s">
        <v>1044</v>
      </c>
      <c r="B800" s="2" t="s">
        <v>1487</v>
      </c>
      <c r="C800" s="38" t="s">
        <v>1045</v>
      </c>
      <c r="D800" s="38" t="s">
        <v>976</v>
      </c>
      <c r="E800" s="126" t="s">
        <v>273</v>
      </c>
      <c r="F800" s="38" t="s">
        <v>1046</v>
      </c>
      <c r="G800" s="38">
        <v>46</v>
      </c>
      <c r="H800" s="38">
        <v>-130</v>
      </c>
      <c r="I800" s="38">
        <v>9</v>
      </c>
      <c r="J800" s="38">
        <v>2014</v>
      </c>
      <c r="K800" s="38" t="s">
        <v>2200</v>
      </c>
      <c r="L800" s="157">
        <v>41866.04791666667</v>
      </c>
      <c r="M800" s="157">
        <v>41866.094444444447</v>
      </c>
      <c r="N800" s="157">
        <v>41867.228472222225</v>
      </c>
      <c r="O800" s="157">
        <v>41867.277777777781</v>
      </c>
      <c r="P800" s="185" t="s">
        <v>1909</v>
      </c>
      <c r="Q800" s="239">
        <f t="shared" si="83"/>
        <v>1.1340277777781012</v>
      </c>
      <c r="R800" s="239">
        <f t="shared" si="84"/>
        <v>1.2298611111109494</v>
      </c>
      <c r="S800" s="21">
        <f t="shared" si="85"/>
        <v>6.8041666666686069</v>
      </c>
      <c r="U800" s="130">
        <v>1542</v>
      </c>
      <c r="Y800" s="155" t="s">
        <v>2197</v>
      </c>
    </row>
    <row r="801" spans="1:25">
      <c r="A801" s="155" t="s">
        <v>1044</v>
      </c>
      <c r="B801" s="2" t="s">
        <v>1487</v>
      </c>
      <c r="C801" s="38" t="s">
        <v>1045</v>
      </c>
      <c r="D801" s="38" t="s">
        <v>976</v>
      </c>
      <c r="E801" s="126" t="s">
        <v>273</v>
      </c>
      <c r="F801" s="38" t="s">
        <v>1046</v>
      </c>
      <c r="G801" s="38">
        <v>46</v>
      </c>
      <c r="H801" s="38">
        <v>-130</v>
      </c>
      <c r="I801" s="38">
        <v>9</v>
      </c>
      <c r="J801" s="38">
        <v>2014</v>
      </c>
      <c r="K801" s="38" t="s">
        <v>2198</v>
      </c>
      <c r="L801" s="157">
        <v>41867.632638888892</v>
      </c>
      <c r="M801" s="157">
        <v>41867.689583333333</v>
      </c>
      <c r="N801" s="157">
        <v>41868.582638888889</v>
      </c>
      <c r="O801" s="157">
        <v>41868.640277777777</v>
      </c>
      <c r="P801" s="185" t="s">
        <v>2199</v>
      </c>
      <c r="Q801" s="239">
        <f t="shared" si="83"/>
        <v>0.89305555555620231</v>
      </c>
      <c r="R801" s="239">
        <f t="shared" si="84"/>
        <v>1.007638888884685</v>
      </c>
      <c r="S801" s="21">
        <f t="shared" si="85"/>
        <v>5.3583333333372138</v>
      </c>
      <c r="U801">
        <v>1523</v>
      </c>
      <c r="Y801" s="155" t="s">
        <v>2197</v>
      </c>
    </row>
    <row r="802" spans="1:25">
      <c r="A802" s="155" t="s">
        <v>1044</v>
      </c>
      <c r="B802" s="2" t="s">
        <v>1487</v>
      </c>
      <c r="C802" s="38" t="s">
        <v>1045</v>
      </c>
      <c r="D802" s="38" t="s">
        <v>976</v>
      </c>
      <c r="E802" s="126" t="s">
        <v>273</v>
      </c>
      <c r="F802" s="38" t="s">
        <v>1046</v>
      </c>
      <c r="G802" s="38">
        <v>46</v>
      </c>
      <c r="H802" s="38">
        <v>-130</v>
      </c>
      <c r="I802" s="38">
        <v>9</v>
      </c>
      <c r="J802" s="38">
        <v>2014</v>
      </c>
      <c r="K802" s="38" t="s">
        <v>2195</v>
      </c>
      <c r="L802" s="157">
        <v>41868.982638888891</v>
      </c>
      <c r="M802" s="157">
        <v>41869.02847222222</v>
      </c>
      <c r="N802" s="184">
        <v>41869.570833333331</v>
      </c>
      <c r="O802" s="157">
        <v>41869.648611111108</v>
      </c>
      <c r="P802" s="185" t="s">
        <v>2196</v>
      </c>
      <c r="Q802" s="239">
        <f t="shared" si="83"/>
        <v>0.54236111111094942</v>
      </c>
      <c r="R802" s="239">
        <f t="shared" si="84"/>
        <v>0.66597222221753327</v>
      </c>
      <c r="S802" s="21">
        <f t="shared" si="85"/>
        <v>3.2541666666656965</v>
      </c>
      <c r="U802">
        <v>1523</v>
      </c>
      <c r="V802" s="19">
        <f>SUM(Q797:Q802)</f>
        <v>4.2659722222160781</v>
      </c>
      <c r="W802" s="240">
        <f>(N802-M797)/24</f>
        <v>0.26047453703692253</v>
      </c>
      <c r="X802" s="21">
        <f>V802/W802</f>
        <v>16.377693845795655</v>
      </c>
      <c r="Y802" s="155" t="s">
        <v>2197</v>
      </c>
    </row>
    <row r="803" spans="1:25">
      <c r="A803" s="155" t="s">
        <v>1048</v>
      </c>
      <c r="B803" s="38" t="s">
        <v>883</v>
      </c>
      <c r="C803" s="38" t="s">
        <v>1049</v>
      </c>
      <c r="D803" s="38" t="s">
        <v>1050</v>
      </c>
      <c r="E803" s="126" t="s">
        <v>249</v>
      </c>
      <c r="F803" s="38" t="s">
        <v>1051</v>
      </c>
      <c r="G803" s="38">
        <v>21</v>
      </c>
      <c r="H803" s="38">
        <v>-158</v>
      </c>
      <c r="I803" s="38">
        <v>4</v>
      </c>
      <c r="J803" s="38">
        <v>2014</v>
      </c>
      <c r="K803" s="38" t="s">
        <v>2193</v>
      </c>
      <c r="L803" s="157">
        <v>41935.37777777778</v>
      </c>
      <c r="M803" s="157"/>
      <c r="N803" s="157"/>
      <c r="O803" s="157">
        <v>41935.441666666666</v>
      </c>
      <c r="P803" s="155" t="s">
        <v>2194</v>
      </c>
      <c r="Q803" s="239">
        <f t="shared" si="83"/>
        <v>0</v>
      </c>
      <c r="R803" s="239">
        <f t="shared" si="84"/>
        <v>6.3888888886140194E-2</v>
      </c>
      <c r="S803" s="21">
        <f t="shared" si="85"/>
        <v>0</v>
      </c>
      <c r="U803"/>
      <c r="Y803" s="155" t="s">
        <v>2194</v>
      </c>
    </row>
    <row r="804" spans="1:25">
      <c r="A804" s="155" t="s">
        <v>1048</v>
      </c>
      <c r="B804" s="38" t="s">
        <v>883</v>
      </c>
      <c r="C804" s="38" t="s">
        <v>1049</v>
      </c>
      <c r="D804" s="38" t="s">
        <v>1050</v>
      </c>
      <c r="E804" s="126" t="s">
        <v>249</v>
      </c>
      <c r="F804" s="38" t="s">
        <v>1051</v>
      </c>
      <c r="G804" s="38">
        <v>21</v>
      </c>
      <c r="H804" s="38">
        <v>-158</v>
      </c>
      <c r="I804" s="38">
        <v>4</v>
      </c>
      <c r="J804" s="38">
        <v>2014</v>
      </c>
      <c r="K804" s="38" t="s">
        <v>2191</v>
      </c>
      <c r="L804" s="157">
        <v>41935.761805555558</v>
      </c>
      <c r="M804" s="157">
        <v>41935.822222222225</v>
      </c>
      <c r="N804" s="157">
        <v>41936.051388888889</v>
      </c>
      <c r="O804" s="157">
        <v>41936.177083333336</v>
      </c>
      <c r="P804" s="155" t="s">
        <v>2192</v>
      </c>
      <c r="Q804" s="239">
        <f t="shared" si="83"/>
        <v>0.22916666666424135</v>
      </c>
      <c r="R804" s="239">
        <f t="shared" si="84"/>
        <v>0.41527777777810115</v>
      </c>
      <c r="S804" s="21">
        <f t="shared" si="85"/>
        <v>1.3749999999854481</v>
      </c>
      <c r="U804">
        <v>550</v>
      </c>
      <c r="Y804" s="155" t="s">
        <v>2192</v>
      </c>
    </row>
    <row r="805" spans="1:25">
      <c r="A805" s="155" t="s">
        <v>1048</v>
      </c>
      <c r="B805" s="38" t="s">
        <v>883</v>
      </c>
      <c r="C805" s="38" t="s">
        <v>1049</v>
      </c>
      <c r="D805" s="38" t="s">
        <v>1050</v>
      </c>
      <c r="E805" s="126" t="s">
        <v>249</v>
      </c>
      <c r="F805" s="38" t="s">
        <v>1051</v>
      </c>
      <c r="G805" s="38">
        <v>21</v>
      </c>
      <c r="H805" s="38">
        <v>-158</v>
      </c>
      <c r="I805" s="38">
        <v>4</v>
      </c>
      <c r="J805" s="38">
        <v>2014</v>
      </c>
      <c r="K805" s="38" t="s">
        <v>2189</v>
      </c>
      <c r="L805" s="157">
        <v>41936.256249999999</v>
      </c>
      <c r="M805" s="157">
        <v>41936.279166666667</v>
      </c>
      <c r="N805" s="157">
        <v>41937.726388888892</v>
      </c>
      <c r="O805" s="157">
        <v>41937.843055555553</v>
      </c>
      <c r="P805" s="155" t="s">
        <v>2190</v>
      </c>
      <c r="Q805" s="239">
        <f t="shared" si="83"/>
        <v>1.4472222222248092</v>
      </c>
      <c r="R805" s="239">
        <f t="shared" si="84"/>
        <v>1.5868055555547471</v>
      </c>
      <c r="S805" s="21">
        <f t="shared" si="85"/>
        <v>8.6833333333488554</v>
      </c>
      <c r="U805">
        <v>568</v>
      </c>
      <c r="Y805" s="155" t="s">
        <v>2190</v>
      </c>
    </row>
    <row r="806" spans="1:25">
      <c r="A806" s="155" t="s">
        <v>1048</v>
      </c>
      <c r="B806" s="38" t="s">
        <v>883</v>
      </c>
      <c r="C806" s="38" t="s">
        <v>1049</v>
      </c>
      <c r="D806" s="38" t="s">
        <v>1050</v>
      </c>
      <c r="E806" s="126" t="s">
        <v>249</v>
      </c>
      <c r="F806" s="38" t="s">
        <v>1051</v>
      </c>
      <c r="G806" s="38">
        <v>21</v>
      </c>
      <c r="H806" s="38">
        <v>-158</v>
      </c>
      <c r="I806" s="38">
        <v>4</v>
      </c>
      <c r="J806" s="38">
        <v>2014</v>
      </c>
      <c r="K806" s="38" t="s">
        <v>2186</v>
      </c>
      <c r="L806" s="157">
        <v>41937.887499999997</v>
      </c>
      <c r="M806" s="157">
        <v>41937.918749999997</v>
      </c>
      <c r="N806" s="157">
        <v>41941.270833333336</v>
      </c>
      <c r="O806" s="157">
        <v>41941.306250000001</v>
      </c>
      <c r="P806" s="155" t="s">
        <v>2188</v>
      </c>
      <c r="Q806" s="239">
        <f t="shared" si="83"/>
        <v>3.352083333338669</v>
      </c>
      <c r="R806" s="239">
        <f t="shared" si="84"/>
        <v>3.4187500000043656</v>
      </c>
      <c r="S806" s="21">
        <f t="shared" si="85"/>
        <v>20.112500000032014</v>
      </c>
      <c r="U806">
        <v>570</v>
      </c>
      <c r="V806" s="19">
        <f>SUM(Q803:Q806)</f>
        <v>5.0284722222277196</v>
      </c>
      <c r="W806" s="240">
        <f>(N806-M804)/24</f>
        <v>0.22702546296295623</v>
      </c>
      <c r="X806" s="21">
        <f>V806/W806</f>
        <v>22.149375477975422</v>
      </c>
      <c r="Y806" s="155" t="s">
        <v>2188</v>
      </c>
    </row>
    <row r="807" spans="1:25">
      <c r="A807" s="155" t="s">
        <v>1052</v>
      </c>
      <c r="B807" s="38" t="s">
        <v>883</v>
      </c>
      <c r="C807" s="38" t="s">
        <v>1053</v>
      </c>
      <c r="D807" s="38" t="s">
        <v>1054</v>
      </c>
      <c r="E807" s="126" t="s">
        <v>249</v>
      </c>
      <c r="F807" s="38" t="s">
        <v>1055</v>
      </c>
      <c r="G807" s="38">
        <v>22.7</v>
      </c>
      <c r="H807" s="38">
        <v>-158</v>
      </c>
      <c r="I807" s="38">
        <v>4</v>
      </c>
      <c r="J807" s="38">
        <v>2014</v>
      </c>
      <c r="K807" s="38" t="s">
        <v>2184</v>
      </c>
      <c r="L807" s="157">
        <v>41944.806250000001</v>
      </c>
      <c r="M807" s="157">
        <v>41945.020833333336</v>
      </c>
      <c r="N807" s="157">
        <v>41945.859722222223</v>
      </c>
      <c r="O807" s="157">
        <v>41946.052083333336</v>
      </c>
      <c r="P807" s="38" t="s">
        <v>2185</v>
      </c>
      <c r="Q807" s="239">
        <f t="shared" si="83"/>
        <v>0.83888888888759539</v>
      </c>
      <c r="R807" s="239">
        <f t="shared" si="84"/>
        <v>1.2458333333343035</v>
      </c>
      <c r="S807" s="21">
        <f t="shared" si="85"/>
        <v>5.0333333333255723</v>
      </c>
      <c r="U807">
        <v>4726</v>
      </c>
      <c r="V807" s="239">
        <f>N807-M807</f>
        <v>0.83888888888759539</v>
      </c>
      <c r="W807" s="240">
        <f>(N807-M807)/24</f>
        <v>3.4953703703649808E-2</v>
      </c>
      <c r="X807" s="21">
        <f>V807/W807</f>
        <v>24</v>
      </c>
      <c r="Y807" s="155" t="s">
        <v>2185</v>
      </c>
    </row>
    <row r="808" spans="1:25">
      <c r="A808" s="155" t="s">
        <v>1057</v>
      </c>
      <c r="B808" s="38" t="s">
        <v>1519</v>
      </c>
      <c r="C808" s="38" t="s">
        <v>1058</v>
      </c>
      <c r="D808" s="38" t="s">
        <v>1059</v>
      </c>
      <c r="E808" s="126" t="s">
        <v>340</v>
      </c>
      <c r="F808" s="38" t="s">
        <v>749</v>
      </c>
      <c r="G808" s="13">
        <v>12</v>
      </c>
      <c r="H808" s="38">
        <v>143</v>
      </c>
      <c r="I808" s="38">
        <v>54</v>
      </c>
      <c r="J808" s="38">
        <v>2014</v>
      </c>
      <c r="K808" s="38" t="s">
        <v>2181</v>
      </c>
      <c r="L808" s="157">
        <v>41973.138888888891</v>
      </c>
      <c r="M808" s="157">
        <v>41973.229166666664</v>
      </c>
      <c r="N808" s="157">
        <v>41974.505555555559</v>
      </c>
      <c r="O808" s="157">
        <v>41974.594444444447</v>
      </c>
      <c r="P808" s="155" t="s">
        <v>2183</v>
      </c>
      <c r="Q808" s="239">
        <f t="shared" ref="Q808:Q830" si="86">N808 - M808</f>
        <v>1.2763888888948713</v>
      </c>
      <c r="R808" s="239">
        <f t="shared" ref="R808:R830" si="87">O808 - L808</f>
        <v>1.4555555555562023</v>
      </c>
      <c r="S808" s="21">
        <f t="shared" ref="S808:S830" si="88">((VALUE(Q808)) * 24) * 0.25</f>
        <v>7.6583333333692281</v>
      </c>
      <c r="U808">
        <v>2938</v>
      </c>
      <c r="Y808" s="155" t="s">
        <v>2183</v>
      </c>
    </row>
    <row r="809" spans="1:25">
      <c r="A809" s="155" t="s">
        <v>1057</v>
      </c>
      <c r="B809" s="38" t="s">
        <v>1519</v>
      </c>
      <c r="C809" s="38" t="s">
        <v>1058</v>
      </c>
      <c r="D809" s="38" t="s">
        <v>1059</v>
      </c>
      <c r="E809" s="126" t="s">
        <v>340</v>
      </c>
      <c r="F809" s="38" t="s">
        <v>749</v>
      </c>
      <c r="G809" s="38">
        <v>21</v>
      </c>
      <c r="H809" s="38">
        <v>144</v>
      </c>
      <c r="I809" s="38">
        <v>54</v>
      </c>
      <c r="J809" s="38">
        <v>2014</v>
      </c>
      <c r="K809" s="38" t="s">
        <v>2179</v>
      </c>
      <c r="L809" s="157">
        <v>41977.94027777778</v>
      </c>
      <c r="M809" s="157">
        <v>41977.987500000003</v>
      </c>
      <c r="N809" s="157">
        <v>41979.301388888889</v>
      </c>
      <c r="O809" s="157">
        <v>41982.173611111109</v>
      </c>
      <c r="P809" s="155" t="s">
        <v>2180</v>
      </c>
      <c r="Q809" s="239">
        <f t="shared" si="86"/>
        <v>1.3138888888861402</v>
      </c>
      <c r="R809" s="239">
        <f t="shared" si="87"/>
        <v>4.2333333333299379</v>
      </c>
      <c r="S809" s="21">
        <f t="shared" si="88"/>
        <v>7.8833333333168412</v>
      </c>
      <c r="U809">
        <v>1782</v>
      </c>
      <c r="Y809" s="155" t="s">
        <v>2180</v>
      </c>
    </row>
    <row r="810" spans="1:25">
      <c r="A810" s="155" t="s">
        <v>1057</v>
      </c>
      <c r="B810" s="38" t="s">
        <v>1519</v>
      </c>
      <c r="C810" s="38" t="s">
        <v>1058</v>
      </c>
      <c r="D810" s="38" t="s">
        <v>1059</v>
      </c>
      <c r="E810" s="126" t="s">
        <v>340</v>
      </c>
      <c r="F810" s="38" t="s">
        <v>749</v>
      </c>
      <c r="G810" s="38">
        <v>21</v>
      </c>
      <c r="H810" s="38">
        <v>144</v>
      </c>
      <c r="I810" s="38">
        <v>54</v>
      </c>
      <c r="J810" s="38">
        <v>2014</v>
      </c>
      <c r="K810" s="38" t="s">
        <v>2176</v>
      </c>
      <c r="L810" s="157">
        <v>41986.507638888892</v>
      </c>
      <c r="M810" s="157">
        <v>41986.554166666669</v>
      </c>
      <c r="N810" s="157">
        <v>41986.836111111108</v>
      </c>
      <c r="O810" s="157">
        <v>41986.899305555555</v>
      </c>
      <c r="P810" s="155" t="s">
        <v>2178</v>
      </c>
      <c r="Q810" s="239">
        <f t="shared" si="86"/>
        <v>0.28194444443943212</v>
      </c>
      <c r="R810" s="239">
        <f t="shared" si="87"/>
        <v>0.39166666666278616</v>
      </c>
      <c r="S810" s="21">
        <f t="shared" si="88"/>
        <v>1.6916666666365927</v>
      </c>
      <c r="U810">
        <v>1611</v>
      </c>
      <c r="Y810" s="155" t="s">
        <v>2178</v>
      </c>
    </row>
    <row r="811" spans="1:25">
      <c r="A811" s="155" t="s">
        <v>1057</v>
      </c>
      <c r="B811" s="38" t="s">
        <v>1519</v>
      </c>
      <c r="C811" s="38" t="s">
        <v>1058</v>
      </c>
      <c r="D811" s="38" t="s">
        <v>1059</v>
      </c>
      <c r="E811" s="126" t="s">
        <v>340</v>
      </c>
      <c r="F811" s="38" t="s">
        <v>749</v>
      </c>
      <c r="G811" s="38">
        <v>14</v>
      </c>
      <c r="H811" s="38">
        <v>144</v>
      </c>
      <c r="I811" s="38">
        <v>54</v>
      </c>
      <c r="J811" s="38">
        <v>2014</v>
      </c>
      <c r="K811" s="38" t="s">
        <v>2173</v>
      </c>
      <c r="L811" s="157">
        <v>41989.863888888889</v>
      </c>
      <c r="M811" s="157">
        <v>41989.892361111109</v>
      </c>
      <c r="N811" s="157">
        <v>41990.18472222222</v>
      </c>
      <c r="O811" s="157">
        <v>41990.213888888888</v>
      </c>
      <c r="P811" s="155" t="s">
        <v>2175</v>
      </c>
      <c r="Q811" s="239">
        <f t="shared" si="86"/>
        <v>0.29236111111094942</v>
      </c>
      <c r="R811" s="239">
        <f t="shared" si="87"/>
        <v>0.34999999999854481</v>
      </c>
      <c r="S811" s="21">
        <f t="shared" si="88"/>
        <v>1.7541666666656965</v>
      </c>
      <c r="U811">
        <v>590</v>
      </c>
      <c r="Y811" s="155" t="s">
        <v>2175</v>
      </c>
    </row>
    <row r="812" spans="1:25">
      <c r="A812" s="155" t="s">
        <v>1057</v>
      </c>
      <c r="B812" s="38" t="s">
        <v>1519</v>
      </c>
      <c r="C812" s="38" t="s">
        <v>1058</v>
      </c>
      <c r="D812" s="38" t="s">
        <v>1059</v>
      </c>
      <c r="E812" s="126" t="s">
        <v>340</v>
      </c>
      <c r="F812" s="38" t="s">
        <v>749</v>
      </c>
      <c r="G812" s="38">
        <v>13</v>
      </c>
      <c r="H812" s="38">
        <v>143</v>
      </c>
      <c r="I812" s="38">
        <v>54</v>
      </c>
      <c r="J812" s="38">
        <v>2014</v>
      </c>
      <c r="K812" s="38" t="s">
        <v>2169</v>
      </c>
      <c r="L812" s="245">
        <v>41990.672222222223</v>
      </c>
      <c r="M812" s="157">
        <v>41990.749305555553</v>
      </c>
      <c r="N812" s="157">
        <v>41991.277083333334</v>
      </c>
      <c r="O812" s="157">
        <v>41991.357638888891</v>
      </c>
      <c r="P812" s="155" t="s">
        <v>2172</v>
      </c>
      <c r="Q812" s="239">
        <f t="shared" si="86"/>
        <v>0.52777777778101154</v>
      </c>
      <c r="R812" s="239">
        <f t="shared" si="87"/>
        <v>0.68541666666715173</v>
      </c>
      <c r="S812" s="21">
        <f t="shared" si="88"/>
        <v>3.1666666666860692</v>
      </c>
      <c r="U812">
        <v>2935</v>
      </c>
      <c r="V812" s="19">
        <f>SUM(Q808:Q812)</f>
        <v>3.6923611111124046</v>
      </c>
      <c r="W812" s="240">
        <f>(N812-M808)/24</f>
        <v>0.75199652777791925</v>
      </c>
      <c r="X812" s="21">
        <f>V812/W812</f>
        <v>4.9100773404140483</v>
      </c>
      <c r="Y812" s="155" t="s">
        <v>2172</v>
      </c>
    </row>
    <row r="813" spans="1:25">
      <c r="A813" s="155" t="s">
        <v>1062</v>
      </c>
      <c r="B813" s="38" t="s">
        <v>1519</v>
      </c>
      <c r="C813" s="38" t="s">
        <v>1063</v>
      </c>
      <c r="D813" s="38" t="s">
        <v>1064</v>
      </c>
      <c r="E813" s="195" t="s">
        <v>1065</v>
      </c>
      <c r="F813" s="38" t="s">
        <v>1066</v>
      </c>
      <c r="G813" s="2">
        <v>-31</v>
      </c>
      <c r="H813" s="2">
        <v>-179</v>
      </c>
      <c r="I813" s="179">
        <v>1</v>
      </c>
      <c r="J813" s="38">
        <v>2015</v>
      </c>
      <c r="K813" s="38" t="s">
        <v>2167</v>
      </c>
      <c r="L813" s="157">
        <v>42093.15625</v>
      </c>
      <c r="M813" s="157">
        <v>42093.3125</v>
      </c>
      <c r="N813" s="157">
        <v>42094.140277777777</v>
      </c>
      <c r="O813" s="157">
        <v>42094.178472222222</v>
      </c>
      <c r="P813" s="187" t="s">
        <v>2168</v>
      </c>
      <c r="Q813" s="239">
        <f t="shared" si="86"/>
        <v>0.82777777777664596</v>
      </c>
      <c r="R813" s="239">
        <f t="shared" si="87"/>
        <v>1.0222222222218988</v>
      </c>
      <c r="S813" s="21">
        <f t="shared" si="88"/>
        <v>4.9666666666598758</v>
      </c>
      <c r="U813">
        <v>1276</v>
      </c>
      <c r="Y813" s="187" t="s">
        <v>2168</v>
      </c>
    </row>
    <row r="814" spans="1:25">
      <c r="A814" s="155" t="s">
        <v>1062</v>
      </c>
      <c r="B814" s="38" t="s">
        <v>1519</v>
      </c>
      <c r="C814" s="38" t="s">
        <v>1063</v>
      </c>
      <c r="D814" s="38" t="s">
        <v>1064</v>
      </c>
      <c r="E814" s="195" t="s">
        <v>1065</v>
      </c>
      <c r="F814" s="38" t="s">
        <v>1066</v>
      </c>
      <c r="G814" s="2">
        <v>-31</v>
      </c>
      <c r="H814" s="2">
        <v>-179</v>
      </c>
      <c r="I814" s="179">
        <v>1</v>
      </c>
      <c r="J814" s="38">
        <v>2015</v>
      </c>
      <c r="K814" s="38" t="s">
        <v>2166</v>
      </c>
      <c r="L814" s="157">
        <v>42094.468055555553</v>
      </c>
      <c r="M814" s="157">
        <v>42094.500694444447</v>
      </c>
      <c r="N814" s="157">
        <v>42094.927777777775</v>
      </c>
      <c r="O814" s="157">
        <v>42094.979166666664</v>
      </c>
      <c r="P814" s="187" t="s">
        <v>2158</v>
      </c>
      <c r="Q814" s="239">
        <f t="shared" si="86"/>
        <v>0.42708333332848269</v>
      </c>
      <c r="R814" s="239">
        <f t="shared" si="87"/>
        <v>0.51111111111094942</v>
      </c>
      <c r="S814" s="21">
        <f t="shared" si="88"/>
        <v>2.5624999999708962</v>
      </c>
      <c r="U814">
        <v>1432</v>
      </c>
      <c r="Y814" s="187" t="s">
        <v>2158</v>
      </c>
    </row>
    <row r="815" spans="1:25">
      <c r="A815" s="155" t="s">
        <v>1062</v>
      </c>
      <c r="B815" s="38" t="s">
        <v>1519</v>
      </c>
      <c r="C815" s="38" t="s">
        <v>1063</v>
      </c>
      <c r="D815" s="38" t="s">
        <v>1064</v>
      </c>
      <c r="E815" s="195" t="s">
        <v>1065</v>
      </c>
      <c r="F815" s="38" t="s">
        <v>1066</v>
      </c>
      <c r="G815" s="2">
        <v>-31</v>
      </c>
      <c r="H815" s="2">
        <v>-179</v>
      </c>
      <c r="I815" s="179">
        <v>1</v>
      </c>
      <c r="J815" s="38">
        <v>2015</v>
      </c>
      <c r="K815" s="38" t="s">
        <v>2165</v>
      </c>
      <c r="L815" s="157">
        <v>42095.481249999997</v>
      </c>
      <c r="M815" s="157">
        <v>42095.529861111114</v>
      </c>
      <c r="N815" s="157">
        <v>42096.236111111109</v>
      </c>
      <c r="O815" s="157">
        <v>42096.277083333334</v>
      </c>
      <c r="P815" s="187" t="s">
        <v>2158</v>
      </c>
      <c r="Q815" s="239">
        <f t="shared" si="86"/>
        <v>0.70624999999563443</v>
      </c>
      <c r="R815" s="239">
        <f t="shared" si="87"/>
        <v>0.79583333333721384</v>
      </c>
      <c r="S815" s="21">
        <f t="shared" si="88"/>
        <v>4.2374999999738066</v>
      </c>
      <c r="U815">
        <v>1508</v>
      </c>
      <c r="Y815" s="187" t="s">
        <v>2158</v>
      </c>
    </row>
    <row r="816" spans="1:25">
      <c r="A816" s="155" t="s">
        <v>1062</v>
      </c>
      <c r="B816" s="38" t="s">
        <v>1519</v>
      </c>
      <c r="C816" s="38" t="s">
        <v>1063</v>
      </c>
      <c r="D816" s="38" t="s">
        <v>1064</v>
      </c>
      <c r="E816" s="195" t="s">
        <v>1065</v>
      </c>
      <c r="F816" s="38" t="s">
        <v>1066</v>
      </c>
      <c r="G816" s="2">
        <v>-31</v>
      </c>
      <c r="H816" s="2">
        <v>-179</v>
      </c>
      <c r="I816" s="179">
        <v>1</v>
      </c>
      <c r="J816" s="38">
        <v>2015</v>
      </c>
      <c r="K816" s="38" t="s">
        <v>2164</v>
      </c>
      <c r="L816" s="157">
        <v>42096.368055555555</v>
      </c>
      <c r="M816" s="157">
        <v>42096.401388888888</v>
      </c>
      <c r="N816" s="157">
        <v>42096.919444444444</v>
      </c>
      <c r="O816" s="157">
        <v>42096.984722222223</v>
      </c>
      <c r="P816" s="187" t="s">
        <v>2158</v>
      </c>
      <c r="Q816" s="239">
        <f t="shared" si="86"/>
        <v>0.51805555555620231</v>
      </c>
      <c r="R816" s="239">
        <f t="shared" si="87"/>
        <v>0.61666666666860692</v>
      </c>
      <c r="S816" s="21">
        <f t="shared" si="88"/>
        <v>3.1083333333372138</v>
      </c>
      <c r="U816">
        <v>964</v>
      </c>
      <c r="Y816" s="187" t="s">
        <v>2158</v>
      </c>
    </row>
    <row r="817" spans="1:25">
      <c r="A817" s="155" t="s">
        <v>1062</v>
      </c>
      <c r="B817" s="38" t="s">
        <v>1519</v>
      </c>
      <c r="C817" s="38" t="s">
        <v>1063</v>
      </c>
      <c r="D817" s="38" t="s">
        <v>1064</v>
      </c>
      <c r="E817" s="195" t="s">
        <v>1065</v>
      </c>
      <c r="F817" s="38" t="s">
        <v>1066</v>
      </c>
      <c r="G817" s="2">
        <v>-31</v>
      </c>
      <c r="H817" s="2">
        <v>-179</v>
      </c>
      <c r="I817" s="179">
        <v>1</v>
      </c>
      <c r="J817" s="38">
        <v>2015</v>
      </c>
      <c r="K817" s="38" t="s">
        <v>2163</v>
      </c>
      <c r="L817" s="245">
        <v>42097.215277777781</v>
      </c>
      <c r="M817" s="157">
        <v>42097.249305555553</v>
      </c>
      <c r="N817" s="157">
        <v>42099.082638888889</v>
      </c>
      <c r="O817" s="157">
        <v>42099.10833333333</v>
      </c>
      <c r="P817" s="187" t="s">
        <v>2158</v>
      </c>
      <c r="Q817" s="239">
        <f t="shared" si="86"/>
        <v>1.8333333333357587</v>
      </c>
      <c r="R817" s="239">
        <f t="shared" si="87"/>
        <v>1.8930555555489263</v>
      </c>
      <c r="S817" s="21">
        <f t="shared" si="88"/>
        <v>11.000000000014552</v>
      </c>
      <c r="U817">
        <v>1007</v>
      </c>
      <c r="Y817" s="187" t="s">
        <v>2158</v>
      </c>
    </row>
    <row r="818" spans="1:25">
      <c r="A818" s="155" t="s">
        <v>1062</v>
      </c>
      <c r="B818" s="38" t="s">
        <v>1519</v>
      </c>
      <c r="C818" s="38" t="s">
        <v>1063</v>
      </c>
      <c r="D818" s="38" t="s">
        <v>1064</v>
      </c>
      <c r="E818" s="195" t="s">
        <v>1065</v>
      </c>
      <c r="F818" s="38" t="s">
        <v>1066</v>
      </c>
      <c r="G818" s="2">
        <v>-31</v>
      </c>
      <c r="H818" s="2">
        <v>-179</v>
      </c>
      <c r="I818" s="179">
        <v>1</v>
      </c>
      <c r="J818" s="38">
        <v>2015</v>
      </c>
      <c r="K818" s="38" t="s">
        <v>2162</v>
      </c>
      <c r="L818" s="157">
        <v>42099.272222222222</v>
      </c>
      <c r="M818" s="157">
        <v>42099.316666666666</v>
      </c>
      <c r="N818" s="184">
        <v>42100.772916666669</v>
      </c>
      <c r="O818" s="157">
        <v>42100.836805555555</v>
      </c>
      <c r="P818" s="187" t="s">
        <v>2158</v>
      </c>
      <c r="Q818" s="239">
        <f t="shared" si="86"/>
        <v>1.4562500000029104</v>
      </c>
      <c r="R818" s="239">
        <f t="shared" si="87"/>
        <v>1.5645833333328483</v>
      </c>
      <c r="S818" s="21">
        <f t="shared" si="88"/>
        <v>8.7375000000174623</v>
      </c>
      <c r="U818">
        <v>2518</v>
      </c>
      <c r="Y818" s="187" t="s">
        <v>2158</v>
      </c>
    </row>
    <row r="819" spans="1:25">
      <c r="A819" s="155" t="s">
        <v>1062</v>
      </c>
      <c r="B819" s="38" t="s">
        <v>1519</v>
      </c>
      <c r="C819" s="38" t="s">
        <v>1063</v>
      </c>
      <c r="D819" s="38" t="s">
        <v>1064</v>
      </c>
      <c r="E819" s="195" t="s">
        <v>1065</v>
      </c>
      <c r="F819" s="38" t="s">
        <v>1066</v>
      </c>
      <c r="G819" s="2">
        <v>-31</v>
      </c>
      <c r="H819" s="2">
        <v>-179</v>
      </c>
      <c r="I819" s="179">
        <v>1</v>
      </c>
      <c r="J819" s="38">
        <v>2015</v>
      </c>
      <c r="K819" s="38" t="s">
        <v>2161</v>
      </c>
      <c r="L819" s="157">
        <v>42101.175000000003</v>
      </c>
      <c r="M819" s="157">
        <v>42101.206944444442</v>
      </c>
      <c r="N819" s="157">
        <v>42101.675000000003</v>
      </c>
      <c r="O819" s="157">
        <v>42101.705555555556</v>
      </c>
      <c r="P819" s="187" t="s">
        <v>2158</v>
      </c>
      <c r="Q819" s="239">
        <f t="shared" si="86"/>
        <v>0.46805555556056788</v>
      </c>
      <c r="R819" s="239">
        <f t="shared" si="87"/>
        <v>0.53055555555329192</v>
      </c>
      <c r="S819" s="21">
        <f t="shared" si="88"/>
        <v>2.8083333333634073</v>
      </c>
      <c r="U819">
        <v>1016</v>
      </c>
      <c r="Y819" s="187" t="s">
        <v>2158</v>
      </c>
    </row>
    <row r="820" spans="1:25">
      <c r="A820" s="155" t="s">
        <v>1062</v>
      </c>
      <c r="B820" s="38" t="s">
        <v>1519</v>
      </c>
      <c r="C820" s="38" t="s">
        <v>1063</v>
      </c>
      <c r="D820" s="38" t="s">
        <v>1064</v>
      </c>
      <c r="E820" s="195" t="s">
        <v>1065</v>
      </c>
      <c r="F820" s="38" t="s">
        <v>1066</v>
      </c>
      <c r="G820" s="2">
        <v>-31</v>
      </c>
      <c r="H820" s="2">
        <v>-179</v>
      </c>
      <c r="I820" s="179">
        <v>1</v>
      </c>
      <c r="J820" s="38">
        <v>2015</v>
      </c>
      <c r="K820" s="38" t="s">
        <v>2160</v>
      </c>
      <c r="L820" s="157">
        <v>42101.92083333333</v>
      </c>
      <c r="M820" s="157">
        <v>42101.963194444441</v>
      </c>
      <c r="N820" s="157">
        <v>42102.32708333333</v>
      </c>
      <c r="O820" s="157">
        <v>42102.365972222222</v>
      </c>
      <c r="P820" s="187" t="s">
        <v>2158</v>
      </c>
      <c r="Q820" s="239">
        <f t="shared" si="86"/>
        <v>0.36388888888905058</v>
      </c>
      <c r="R820" s="239">
        <f t="shared" si="87"/>
        <v>0.44513888889196096</v>
      </c>
      <c r="S820" s="21">
        <f t="shared" si="88"/>
        <v>2.1833333333343035</v>
      </c>
      <c r="U820">
        <v>1513</v>
      </c>
      <c r="Y820" s="187" t="s">
        <v>2158</v>
      </c>
    </row>
    <row r="821" spans="1:25">
      <c r="A821" s="155" t="s">
        <v>1062</v>
      </c>
      <c r="B821" s="38" t="s">
        <v>1519</v>
      </c>
      <c r="C821" s="38" t="s">
        <v>1063</v>
      </c>
      <c r="D821" s="38" t="s">
        <v>1064</v>
      </c>
      <c r="E821" s="195" t="s">
        <v>1065</v>
      </c>
      <c r="F821" s="38" t="s">
        <v>1066</v>
      </c>
      <c r="G821" s="2">
        <v>-31</v>
      </c>
      <c r="H821" s="2">
        <v>-179</v>
      </c>
      <c r="I821" s="179">
        <v>1</v>
      </c>
      <c r="J821" s="38">
        <v>2015</v>
      </c>
      <c r="K821" s="38" t="s">
        <v>2159</v>
      </c>
      <c r="L821" s="157">
        <v>42103.008333333331</v>
      </c>
      <c r="M821" s="157">
        <v>42103.04791666667</v>
      </c>
      <c r="N821" s="157">
        <v>42103.792361111111</v>
      </c>
      <c r="O821" s="157">
        <v>42103.84375</v>
      </c>
      <c r="P821" s="187" t="s">
        <v>2158</v>
      </c>
      <c r="Q821" s="239">
        <f t="shared" si="86"/>
        <v>0.74444444444088731</v>
      </c>
      <c r="R821" s="239">
        <f t="shared" si="87"/>
        <v>0.83541666666860692</v>
      </c>
      <c r="S821" s="21">
        <f t="shared" si="88"/>
        <v>4.4666666666453239</v>
      </c>
      <c r="U821">
        <v>1512</v>
      </c>
      <c r="Y821" s="187" t="s">
        <v>2158</v>
      </c>
    </row>
    <row r="822" spans="1:25">
      <c r="A822" s="155" t="s">
        <v>1062</v>
      </c>
      <c r="B822" s="38" t="s">
        <v>1519</v>
      </c>
      <c r="C822" s="38" t="s">
        <v>1063</v>
      </c>
      <c r="D822" s="38" t="s">
        <v>1064</v>
      </c>
      <c r="E822" s="195" t="s">
        <v>1065</v>
      </c>
      <c r="F822" s="38" t="s">
        <v>1066</v>
      </c>
      <c r="G822" s="2">
        <v>-31</v>
      </c>
      <c r="H822" s="2">
        <v>-179</v>
      </c>
      <c r="I822" s="179">
        <v>1</v>
      </c>
      <c r="J822" s="38">
        <v>2015</v>
      </c>
      <c r="K822" s="38" t="s">
        <v>2157</v>
      </c>
      <c r="L822" s="157">
        <v>42104.018750000003</v>
      </c>
      <c r="M822" s="157">
        <v>42104.061805555553</v>
      </c>
      <c r="N822" s="157">
        <v>42104.806250000001</v>
      </c>
      <c r="O822" s="157">
        <v>42104.847222222219</v>
      </c>
      <c r="P822" s="187" t="s">
        <v>2158</v>
      </c>
      <c r="Q822" s="239">
        <f t="shared" si="86"/>
        <v>0.74444444444816327</v>
      </c>
      <c r="R822" s="239">
        <f t="shared" si="87"/>
        <v>0.82847222221607808</v>
      </c>
      <c r="S822" s="21">
        <f t="shared" si="88"/>
        <v>4.4666666666889796</v>
      </c>
      <c r="U822">
        <v>1503</v>
      </c>
      <c r="Y822" s="187" t="s">
        <v>2158</v>
      </c>
    </row>
    <row r="823" spans="1:25">
      <c r="A823" s="155" t="s">
        <v>1062</v>
      </c>
      <c r="B823" s="38" t="s">
        <v>1519</v>
      </c>
      <c r="C823" s="38" t="s">
        <v>1063</v>
      </c>
      <c r="D823" s="38" t="s">
        <v>1064</v>
      </c>
      <c r="E823" s="195" t="s">
        <v>1065</v>
      </c>
      <c r="F823" s="38" t="s">
        <v>1066</v>
      </c>
      <c r="G823" s="2">
        <v>-31</v>
      </c>
      <c r="H823" s="2">
        <v>-179</v>
      </c>
      <c r="I823" s="179">
        <v>1</v>
      </c>
      <c r="J823" s="38">
        <v>2015</v>
      </c>
      <c r="K823" s="38" t="s">
        <v>2155</v>
      </c>
      <c r="L823" s="157">
        <v>42105.84097222222</v>
      </c>
      <c r="M823" s="157">
        <v>42105.872916666667</v>
      </c>
      <c r="N823" s="157">
        <v>42106.26666666667</v>
      </c>
      <c r="O823" s="157">
        <v>42106.301388888889</v>
      </c>
      <c r="P823" s="187" t="s">
        <v>2156</v>
      </c>
      <c r="Q823" s="239">
        <f t="shared" si="86"/>
        <v>0.39375000000291038</v>
      </c>
      <c r="R823" s="239">
        <f t="shared" si="87"/>
        <v>0.46041666666860692</v>
      </c>
      <c r="S823" s="21">
        <f t="shared" si="88"/>
        <v>2.3625000000174623</v>
      </c>
      <c r="U823">
        <v>1016</v>
      </c>
      <c r="Y823" s="187" t="s">
        <v>2156</v>
      </c>
    </row>
    <row r="824" spans="1:25">
      <c r="A824" s="155" t="s">
        <v>1062</v>
      </c>
      <c r="B824" s="38" t="s">
        <v>1519</v>
      </c>
      <c r="C824" s="38" t="s">
        <v>1063</v>
      </c>
      <c r="D824" s="38" t="s">
        <v>1064</v>
      </c>
      <c r="E824" s="195" t="s">
        <v>1065</v>
      </c>
      <c r="F824" s="38" t="s">
        <v>1066</v>
      </c>
      <c r="G824" s="2">
        <v>-31</v>
      </c>
      <c r="H824" s="2">
        <v>-179</v>
      </c>
      <c r="I824" s="179">
        <v>1</v>
      </c>
      <c r="J824" s="38">
        <v>2015</v>
      </c>
      <c r="K824" s="38" t="s">
        <v>2152</v>
      </c>
      <c r="L824" s="157">
        <v>42106.426388888889</v>
      </c>
      <c r="M824" s="157">
        <v>42106.459027777775</v>
      </c>
      <c r="N824" s="157">
        <v>42106.594444444447</v>
      </c>
      <c r="O824" s="157">
        <v>42106.628472222219</v>
      </c>
      <c r="P824" s="187" t="s">
        <v>2154</v>
      </c>
      <c r="Q824" s="239">
        <f t="shared" si="86"/>
        <v>0.13541666667151731</v>
      </c>
      <c r="R824" s="239">
        <f t="shared" si="87"/>
        <v>0.20208333332993789</v>
      </c>
      <c r="S824" s="21">
        <f t="shared" si="88"/>
        <v>0.81250000002910383</v>
      </c>
      <c r="U824">
        <v>967</v>
      </c>
      <c r="V824" s="19">
        <f>SUM(Q813:Q824)</f>
        <v>8.6187500000087311</v>
      </c>
      <c r="W824" s="240">
        <f>(N824-M813)/24</f>
        <v>0.55341435185194621</v>
      </c>
      <c r="X824" s="21">
        <f>V824/W824</f>
        <v>15.573773920331014</v>
      </c>
      <c r="Y824" s="187" t="s">
        <v>2154</v>
      </c>
    </row>
    <row r="825" spans="1:25">
      <c r="A825" s="155" t="s">
        <v>1067</v>
      </c>
      <c r="B825" s="38" t="s">
        <v>1519</v>
      </c>
      <c r="C825" s="38" t="s">
        <v>1068</v>
      </c>
      <c r="D825" s="38" t="s">
        <v>1069</v>
      </c>
      <c r="E825" s="126" t="s">
        <v>675</v>
      </c>
      <c r="F825" s="38" t="s">
        <v>676</v>
      </c>
      <c r="G825" s="2">
        <v>-20</v>
      </c>
      <c r="H825" s="2">
        <v>-176</v>
      </c>
      <c r="I825" s="179">
        <v>1</v>
      </c>
      <c r="J825" s="38">
        <v>2015</v>
      </c>
      <c r="K825" s="38" t="s">
        <v>2149</v>
      </c>
      <c r="L825" s="157">
        <v>42119.339583333334</v>
      </c>
      <c r="M825" s="157">
        <v>42119.427083333336</v>
      </c>
      <c r="N825" s="157">
        <v>42119.609027777777</v>
      </c>
      <c r="O825" s="157">
        <v>42119.69027777778</v>
      </c>
      <c r="P825" s="155" t="s">
        <v>2151</v>
      </c>
      <c r="Q825" s="239">
        <f t="shared" si="86"/>
        <v>0.18194444444088731</v>
      </c>
      <c r="R825" s="239">
        <f t="shared" si="87"/>
        <v>0.35069444444525288</v>
      </c>
      <c r="S825" s="21">
        <f t="shared" si="88"/>
        <v>1.0916666666453239</v>
      </c>
      <c r="U825">
        <v>2625</v>
      </c>
      <c r="Y825" s="155" t="s">
        <v>2151</v>
      </c>
    </row>
    <row r="826" spans="1:25">
      <c r="A826" s="155" t="s">
        <v>1067</v>
      </c>
      <c r="B826" s="38" t="s">
        <v>1519</v>
      </c>
      <c r="C826" s="38" t="s">
        <v>1068</v>
      </c>
      <c r="D826" s="38" t="s">
        <v>1069</v>
      </c>
      <c r="E826" s="126" t="s">
        <v>675</v>
      </c>
      <c r="F826" s="38" t="s">
        <v>676</v>
      </c>
      <c r="G826" s="2">
        <v>-20</v>
      </c>
      <c r="H826" s="2">
        <v>-176</v>
      </c>
      <c r="I826" s="179">
        <v>1</v>
      </c>
      <c r="J826" s="38">
        <v>2015</v>
      </c>
      <c r="K826" s="38" t="s">
        <v>2147</v>
      </c>
      <c r="L826" s="157">
        <v>42121.24722222222</v>
      </c>
      <c r="M826" s="157">
        <v>42121.302083333336</v>
      </c>
      <c r="N826" s="157">
        <v>42122.192361111112</v>
      </c>
      <c r="O826" s="157">
        <v>42122.258333333331</v>
      </c>
      <c r="P826" s="155" t="s">
        <v>2143</v>
      </c>
      <c r="Q826" s="239">
        <f t="shared" si="86"/>
        <v>0.89027777777664596</v>
      </c>
      <c r="R826" s="239">
        <f t="shared" si="87"/>
        <v>1.0111111111109494</v>
      </c>
      <c r="S826" s="21">
        <f t="shared" si="88"/>
        <v>5.3416666666598758</v>
      </c>
      <c r="U826">
        <v>2152</v>
      </c>
      <c r="Y826" s="155" t="s">
        <v>2143</v>
      </c>
    </row>
    <row r="827" spans="1:25">
      <c r="A827" s="155" t="s">
        <v>1067</v>
      </c>
      <c r="B827" s="38" t="s">
        <v>1519</v>
      </c>
      <c r="C827" s="38" t="s">
        <v>1068</v>
      </c>
      <c r="D827" s="38" t="s">
        <v>1069</v>
      </c>
      <c r="E827" s="126" t="s">
        <v>675</v>
      </c>
      <c r="F827" s="38" t="s">
        <v>676</v>
      </c>
      <c r="G827" s="2">
        <v>-20</v>
      </c>
      <c r="H827" s="2">
        <v>-176</v>
      </c>
      <c r="I827" s="179">
        <v>1</v>
      </c>
      <c r="J827" s="38">
        <v>2015</v>
      </c>
      <c r="K827" s="38" t="s">
        <v>2146</v>
      </c>
      <c r="L827" s="157">
        <v>42122.843055555553</v>
      </c>
      <c r="M827" s="157">
        <v>42122.897222222222</v>
      </c>
      <c r="N827" s="157">
        <v>42123.052083333336</v>
      </c>
      <c r="O827" s="157">
        <v>42123.097222222219</v>
      </c>
      <c r="P827" s="155" t="s">
        <v>2143</v>
      </c>
      <c r="Q827" s="239">
        <f t="shared" si="86"/>
        <v>0.15486111111385981</v>
      </c>
      <c r="R827" s="239">
        <f t="shared" si="87"/>
        <v>0.25416666666569654</v>
      </c>
      <c r="S827" s="21">
        <f t="shared" si="88"/>
        <v>0.92916666668315884</v>
      </c>
      <c r="U827">
        <v>1918</v>
      </c>
      <c r="Y827" s="155" t="s">
        <v>2143</v>
      </c>
    </row>
    <row r="828" spans="1:25">
      <c r="A828" s="155" t="s">
        <v>1067</v>
      </c>
      <c r="B828" s="38" t="s">
        <v>1519</v>
      </c>
      <c r="C828" s="38" t="s">
        <v>1068</v>
      </c>
      <c r="D828" s="38" t="s">
        <v>1069</v>
      </c>
      <c r="E828" s="126" t="s">
        <v>675</v>
      </c>
      <c r="F828" s="38" t="s">
        <v>676</v>
      </c>
      <c r="G828" s="2">
        <v>-20</v>
      </c>
      <c r="H828" s="2">
        <v>-176</v>
      </c>
      <c r="I828" s="179">
        <v>1</v>
      </c>
      <c r="J828" s="38">
        <v>2015</v>
      </c>
      <c r="K828" s="38" t="s">
        <v>2144</v>
      </c>
      <c r="L828" s="157">
        <v>42123.297222222223</v>
      </c>
      <c r="M828" s="157">
        <v>42123.351388888892</v>
      </c>
      <c r="N828" s="157">
        <v>42124.442361111112</v>
      </c>
      <c r="O828" s="157">
        <v>42124.499305555553</v>
      </c>
      <c r="P828" s="155" t="s">
        <v>2143</v>
      </c>
      <c r="Q828" s="239">
        <f t="shared" si="86"/>
        <v>1.0909722222204437</v>
      </c>
      <c r="R828" s="239">
        <f t="shared" si="87"/>
        <v>1.2020833333299379</v>
      </c>
      <c r="S828" s="21">
        <f t="shared" si="88"/>
        <v>6.5458333333226619</v>
      </c>
      <c r="U828">
        <v>1926</v>
      </c>
      <c r="Y828" s="155" t="s">
        <v>2143</v>
      </c>
    </row>
    <row r="829" spans="1:25">
      <c r="A829" s="155" t="s">
        <v>1067</v>
      </c>
      <c r="B829" s="38" t="s">
        <v>1519</v>
      </c>
      <c r="C829" s="38" t="s">
        <v>1068</v>
      </c>
      <c r="D829" s="38" t="s">
        <v>1069</v>
      </c>
      <c r="E829" s="126" t="s">
        <v>675</v>
      </c>
      <c r="F829" s="38" t="s">
        <v>676</v>
      </c>
      <c r="G829" s="2">
        <v>-20</v>
      </c>
      <c r="H829" s="2">
        <v>-176</v>
      </c>
      <c r="I829" s="179">
        <v>1</v>
      </c>
      <c r="J829" s="38">
        <v>2015</v>
      </c>
      <c r="K829" s="38" t="s">
        <v>2141</v>
      </c>
      <c r="L829" s="245">
        <v>42132.023611111108</v>
      </c>
      <c r="M829" s="157">
        <v>42132.070833333331</v>
      </c>
      <c r="N829" s="157">
        <v>42132.716666666667</v>
      </c>
      <c r="O829" s="157">
        <v>42132.842361111114</v>
      </c>
      <c r="P829" s="155" t="s">
        <v>2143</v>
      </c>
      <c r="Q829" s="239">
        <f t="shared" si="86"/>
        <v>0.64583333333575865</v>
      </c>
      <c r="R829" s="239">
        <f t="shared" si="87"/>
        <v>0.81875000000582077</v>
      </c>
      <c r="S829" s="21">
        <f t="shared" si="88"/>
        <v>3.8750000000145519</v>
      </c>
      <c r="U829">
        <v>1929</v>
      </c>
      <c r="Y829" s="155" t="s">
        <v>2143</v>
      </c>
    </row>
    <row r="830" spans="1:25">
      <c r="A830" s="155" t="s">
        <v>1067</v>
      </c>
      <c r="B830" s="38" t="s">
        <v>1519</v>
      </c>
      <c r="C830" s="38" t="s">
        <v>1068</v>
      </c>
      <c r="D830" s="38" t="s">
        <v>1069</v>
      </c>
      <c r="E830" s="126" t="s">
        <v>675</v>
      </c>
      <c r="F830" s="38" t="s">
        <v>676</v>
      </c>
      <c r="G830" s="2">
        <v>-20</v>
      </c>
      <c r="H830" s="2">
        <v>-176</v>
      </c>
      <c r="I830" s="179">
        <v>1</v>
      </c>
      <c r="J830" s="38">
        <v>2015</v>
      </c>
      <c r="K830" s="38" t="s">
        <v>2138</v>
      </c>
      <c r="L830" s="157">
        <v>42133.006249999999</v>
      </c>
      <c r="M830" s="157">
        <v>42133.068749999999</v>
      </c>
      <c r="N830" s="184">
        <v>42134.216666666667</v>
      </c>
      <c r="O830" s="157">
        <v>42134.277083333334</v>
      </c>
      <c r="P830" s="155" t="s">
        <v>2140</v>
      </c>
      <c r="Q830" s="239">
        <f t="shared" si="86"/>
        <v>1.1479166666686069</v>
      </c>
      <c r="R830" s="239">
        <f t="shared" si="87"/>
        <v>1.2708333333357587</v>
      </c>
      <c r="S830" s="21">
        <f t="shared" si="88"/>
        <v>6.8875000000116415</v>
      </c>
      <c r="U830">
        <v>1898</v>
      </c>
      <c r="V830" s="19">
        <f>SUM(Q825:Q830)</f>
        <v>4.1118055555562023</v>
      </c>
      <c r="W830" s="240">
        <f>(N830-M825)/24</f>
        <v>0.61623263888880808</v>
      </c>
      <c r="X830" s="21">
        <f>V830/W830</f>
        <v>6.6724890829713566</v>
      </c>
      <c r="Y830" s="155" t="s">
        <v>2140</v>
      </c>
    </row>
    <row r="831" spans="1:25">
      <c r="A831" s="155" t="s">
        <v>1071</v>
      </c>
      <c r="B831" s="2" t="s">
        <v>466</v>
      </c>
      <c r="C831" s="38" t="s">
        <v>1072</v>
      </c>
      <c r="D831" s="38" t="s">
        <v>927</v>
      </c>
      <c r="E831" s="38" t="s">
        <v>273</v>
      </c>
      <c r="F831" s="38" t="s">
        <v>898</v>
      </c>
      <c r="G831" s="13">
        <v>45</v>
      </c>
      <c r="H831" s="38">
        <v>-130</v>
      </c>
      <c r="I831" s="179">
        <v>9</v>
      </c>
      <c r="J831" s="38">
        <v>2015</v>
      </c>
      <c r="K831" s="38" t="s">
        <v>2135</v>
      </c>
      <c r="L831" s="157">
        <v>42233.298611111109</v>
      </c>
      <c r="M831" s="157">
        <v>42233.347222222219</v>
      </c>
      <c r="N831" s="157">
        <v>42233.584722222222</v>
      </c>
      <c r="O831" s="157">
        <v>42233.65347222222</v>
      </c>
      <c r="Q831" s="239">
        <f t="shared" ref="Q831:Q877" si="89">N831 - M831</f>
        <v>0.23750000000291038</v>
      </c>
      <c r="R831" s="239">
        <f t="shared" ref="R831:R877" si="90">O831 - L831</f>
        <v>0.35486111111094942</v>
      </c>
      <c r="S831" s="21">
        <f t="shared" ref="S831:S877" si="91">((VALUE(Q831)) * 24) * 0.25</f>
        <v>1.4250000000174623</v>
      </c>
      <c r="U831">
        <v>1729</v>
      </c>
      <c r="Y831" s="155" t="s">
        <v>2137</v>
      </c>
    </row>
    <row r="832" spans="1:25">
      <c r="A832" s="155" t="s">
        <v>1071</v>
      </c>
      <c r="B832" s="2" t="s">
        <v>466</v>
      </c>
      <c r="C832" s="38" t="s">
        <v>1072</v>
      </c>
      <c r="D832" s="38" t="s">
        <v>927</v>
      </c>
      <c r="E832" s="38" t="s">
        <v>273</v>
      </c>
      <c r="F832" s="38" t="s">
        <v>898</v>
      </c>
      <c r="G832" s="13">
        <v>45</v>
      </c>
      <c r="H832" s="38">
        <v>-130</v>
      </c>
      <c r="I832" s="179">
        <v>9</v>
      </c>
      <c r="J832" s="38">
        <v>2015</v>
      </c>
      <c r="K832" s="38" t="s">
        <v>2133</v>
      </c>
      <c r="L832" s="157">
        <v>42234.031944444447</v>
      </c>
      <c r="M832" s="157">
        <v>42234.084027777775</v>
      </c>
      <c r="N832" s="184">
        <v>42234.088194444441</v>
      </c>
      <c r="O832" s="157">
        <v>42234.140972222223</v>
      </c>
      <c r="Q832" s="239">
        <f t="shared" si="89"/>
        <v>4.166666665696539E-3</v>
      </c>
      <c r="R832" s="239">
        <f t="shared" si="90"/>
        <v>0.10902777777664596</v>
      </c>
      <c r="S832" s="21">
        <f t="shared" si="91"/>
        <v>2.4999999994179234E-2</v>
      </c>
      <c r="U832">
        <v>2126</v>
      </c>
      <c r="Y832" s="155" t="s">
        <v>2134</v>
      </c>
    </row>
    <row r="833" spans="1:25">
      <c r="A833" s="155" t="s">
        <v>1071</v>
      </c>
      <c r="B833" s="2" t="s">
        <v>466</v>
      </c>
      <c r="C833" s="38" t="s">
        <v>1072</v>
      </c>
      <c r="D833" s="38" t="s">
        <v>927</v>
      </c>
      <c r="E833" s="38" t="s">
        <v>273</v>
      </c>
      <c r="F833" s="38" t="s">
        <v>898</v>
      </c>
      <c r="G833" s="13">
        <v>45</v>
      </c>
      <c r="H833" s="38">
        <v>-130</v>
      </c>
      <c r="I833" s="179">
        <v>9</v>
      </c>
      <c r="J833" s="38">
        <v>2015</v>
      </c>
      <c r="K833" s="38" t="s">
        <v>2130</v>
      </c>
      <c r="L833" s="157">
        <v>42236.96875</v>
      </c>
      <c r="M833" s="157">
        <v>42237.02847222222</v>
      </c>
      <c r="N833" s="157">
        <v>42237.899305555555</v>
      </c>
      <c r="O833" s="157">
        <v>42237.961111111108</v>
      </c>
      <c r="Q833" s="239">
        <f t="shared" si="89"/>
        <v>0.87083333333430346</v>
      </c>
      <c r="R833" s="239">
        <f t="shared" si="90"/>
        <v>0.99236111110803904</v>
      </c>
      <c r="S833" s="21">
        <f t="shared" si="91"/>
        <v>5.2250000000058208</v>
      </c>
      <c r="U833">
        <v>1582</v>
      </c>
      <c r="V833"/>
      <c r="W833"/>
      <c r="Y833" s="155" t="s">
        <v>2132</v>
      </c>
    </row>
    <row r="834" spans="1:25">
      <c r="A834" s="155" t="s">
        <v>1071</v>
      </c>
      <c r="B834" s="2" t="s">
        <v>466</v>
      </c>
      <c r="C834" s="38" t="s">
        <v>1072</v>
      </c>
      <c r="D834" s="38" t="s">
        <v>927</v>
      </c>
      <c r="E834" s="38" t="s">
        <v>273</v>
      </c>
      <c r="F834" s="38" t="s">
        <v>898</v>
      </c>
      <c r="G834" s="13">
        <v>45</v>
      </c>
      <c r="H834" s="38">
        <v>-130</v>
      </c>
      <c r="I834" s="179">
        <v>9</v>
      </c>
      <c r="J834" s="38">
        <v>2015</v>
      </c>
      <c r="K834" s="38" t="s">
        <v>2129</v>
      </c>
      <c r="L834" s="157">
        <v>42238.630555555559</v>
      </c>
      <c r="M834" s="157">
        <v>42238.683333333334</v>
      </c>
      <c r="N834" s="157">
        <v>42240.379166666666</v>
      </c>
      <c r="O834" s="157">
        <v>42240.463194444441</v>
      </c>
      <c r="Q834" s="239">
        <f t="shared" si="89"/>
        <v>1.6958333333313931</v>
      </c>
      <c r="R834" s="239">
        <f t="shared" si="90"/>
        <v>1.8326388888817746</v>
      </c>
      <c r="S834" s="21">
        <f t="shared" si="91"/>
        <v>10.174999999988358</v>
      </c>
      <c r="U834">
        <v>1717</v>
      </c>
      <c r="Y834" s="155" t="s">
        <v>2128</v>
      </c>
    </row>
    <row r="835" spans="1:25">
      <c r="A835" s="155" t="s">
        <v>1071</v>
      </c>
      <c r="B835" s="2" t="s">
        <v>466</v>
      </c>
      <c r="C835" s="38" t="s">
        <v>1072</v>
      </c>
      <c r="D835" s="38" t="s">
        <v>927</v>
      </c>
      <c r="E835" s="38" t="s">
        <v>273</v>
      </c>
      <c r="F835" s="38" t="s">
        <v>898</v>
      </c>
      <c r="G835" s="13">
        <v>45</v>
      </c>
      <c r="H835" s="38">
        <v>-130</v>
      </c>
      <c r="I835" s="179">
        <v>9</v>
      </c>
      <c r="J835" s="38">
        <v>2015</v>
      </c>
      <c r="K835" s="38" t="s">
        <v>2126</v>
      </c>
      <c r="L835" s="245">
        <v>42240.797222222223</v>
      </c>
      <c r="M835" s="157">
        <v>42240.885416666664</v>
      </c>
      <c r="N835" s="157">
        <v>42242.102083333331</v>
      </c>
      <c r="O835" s="157">
        <v>42242.146527777775</v>
      </c>
      <c r="Q835" s="239">
        <f t="shared" si="89"/>
        <v>1.2166666666671517</v>
      </c>
      <c r="R835" s="239">
        <f t="shared" si="90"/>
        <v>1.3493055555518367</v>
      </c>
      <c r="S835" s="21">
        <f t="shared" si="91"/>
        <v>7.3000000000029104</v>
      </c>
      <c r="U835">
        <v>1718</v>
      </c>
      <c r="Y835" s="155" t="s">
        <v>2128</v>
      </c>
    </row>
    <row r="836" spans="1:25">
      <c r="A836" s="155" t="s">
        <v>1071</v>
      </c>
      <c r="B836" s="2" t="s">
        <v>466</v>
      </c>
      <c r="C836" s="38" t="s">
        <v>1072</v>
      </c>
      <c r="D836" s="38" t="s">
        <v>927</v>
      </c>
      <c r="E836" s="38" t="s">
        <v>273</v>
      </c>
      <c r="F836" s="38" t="s">
        <v>898</v>
      </c>
      <c r="G836" s="13">
        <v>45</v>
      </c>
      <c r="H836" s="38">
        <v>-130</v>
      </c>
      <c r="I836" s="179">
        <v>9</v>
      </c>
      <c r="J836" s="38">
        <v>2015</v>
      </c>
      <c r="K836" s="38" t="s">
        <v>2123</v>
      </c>
      <c r="L836" s="157">
        <v>42242.628472222219</v>
      </c>
      <c r="M836" s="157">
        <v>42242.677083333336</v>
      </c>
      <c r="N836" s="184">
        <v>42243.415277777778</v>
      </c>
      <c r="O836" s="157">
        <v>42243.46597222222</v>
      </c>
      <c r="Q836" s="239">
        <f t="shared" si="89"/>
        <v>0.7381944444423425</v>
      </c>
      <c r="R836" s="239">
        <f t="shared" si="90"/>
        <v>0.83750000000145519</v>
      </c>
      <c r="S836" s="21">
        <f t="shared" si="91"/>
        <v>4.429166666654055</v>
      </c>
      <c r="U836">
        <v>1583</v>
      </c>
      <c r="Y836" s="155" t="s">
        <v>2125</v>
      </c>
    </row>
    <row r="837" spans="1:25">
      <c r="A837" s="155" t="s">
        <v>1071</v>
      </c>
      <c r="B837" s="2" t="s">
        <v>466</v>
      </c>
      <c r="C837" s="38" t="s">
        <v>1072</v>
      </c>
      <c r="D837" s="38" t="s">
        <v>927</v>
      </c>
      <c r="E837" s="38" t="s">
        <v>273</v>
      </c>
      <c r="F837" s="38" t="s">
        <v>898</v>
      </c>
      <c r="G837" s="13">
        <v>45</v>
      </c>
      <c r="H837" s="38">
        <v>-130</v>
      </c>
      <c r="I837" s="179">
        <v>9</v>
      </c>
      <c r="J837" s="38">
        <v>2015</v>
      </c>
      <c r="K837" s="38" t="s">
        <v>2120</v>
      </c>
      <c r="L837" s="184">
        <v>42243.817361111112</v>
      </c>
      <c r="M837" s="157">
        <v>42243.866666666669</v>
      </c>
      <c r="N837" s="157">
        <v>42244.244444444441</v>
      </c>
      <c r="O837" s="157">
        <v>42244.29583333333</v>
      </c>
      <c r="Q837" s="239">
        <f t="shared" si="89"/>
        <v>0.37777777777228039</v>
      </c>
      <c r="R837" s="239">
        <f t="shared" si="90"/>
        <v>0.47847222221753327</v>
      </c>
      <c r="S837" s="21">
        <f t="shared" si="91"/>
        <v>2.2666666666336823</v>
      </c>
      <c r="U837">
        <v>1772</v>
      </c>
      <c r="V837" s="19">
        <f>SUM(Q831:Q837)</f>
        <v>5.1409722222160781</v>
      </c>
      <c r="W837" s="240">
        <f>(N837-M831)/24</f>
        <v>0.45405092592591245</v>
      </c>
      <c r="X837" s="21">
        <f>V837/W837</f>
        <v>11.322457303071179</v>
      </c>
      <c r="Y837" s="155" t="s">
        <v>2122</v>
      </c>
    </row>
    <row r="838" spans="1:25">
      <c r="A838" s="155" t="s">
        <v>1075</v>
      </c>
      <c r="B838" s="2" t="s">
        <v>466</v>
      </c>
      <c r="C838" s="38" t="s">
        <v>1076</v>
      </c>
      <c r="D838" s="38" t="s">
        <v>6858</v>
      </c>
      <c r="E838" s="38" t="s">
        <v>273</v>
      </c>
      <c r="F838" s="38" t="s">
        <v>898</v>
      </c>
      <c r="G838" s="13">
        <v>47</v>
      </c>
      <c r="H838" s="13">
        <v>-128</v>
      </c>
      <c r="I838" s="179">
        <v>9</v>
      </c>
      <c r="J838" s="38">
        <v>2015</v>
      </c>
      <c r="K838" s="179" t="s">
        <v>2118</v>
      </c>
      <c r="L838" s="157">
        <v>42250.772222222222</v>
      </c>
      <c r="M838" s="157">
        <v>42250.880555555559</v>
      </c>
      <c r="N838" s="157">
        <v>42251.415277777778</v>
      </c>
      <c r="O838" s="157">
        <v>42251.503472222219</v>
      </c>
      <c r="Q838" s="239">
        <f t="shared" si="89"/>
        <v>0.53472222221898846</v>
      </c>
      <c r="R838" s="239">
        <f t="shared" si="90"/>
        <v>0.73124999999708962</v>
      </c>
      <c r="S838" s="21">
        <f t="shared" si="91"/>
        <v>3.2083333333139308</v>
      </c>
      <c r="U838">
        <v>2659</v>
      </c>
      <c r="Y838" s="155" t="s">
        <v>2119</v>
      </c>
    </row>
    <row r="839" spans="1:25">
      <c r="A839" s="155" t="s">
        <v>1075</v>
      </c>
      <c r="B839" s="2" t="s">
        <v>466</v>
      </c>
      <c r="C839" s="38" t="s">
        <v>1076</v>
      </c>
      <c r="D839" s="38" t="s">
        <v>6858</v>
      </c>
      <c r="E839" s="38" t="s">
        <v>273</v>
      </c>
      <c r="F839" s="38" t="s">
        <v>898</v>
      </c>
      <c r="G839" s="13">
        <v>47</v>
      </c>
      <c r="H839" s="13">
        <v>-128</v>
      </c>
      <c r="I839" s="179">
        <v>9</v>
      </c>
      <c r="J839" s="38">
        <v>2015</v>
      </c>
      <c r="K839" s="179" t="s">
        <v>2117</v>
      </c>
      <c r="L839" s="157">
        <v>42251.629861111112</v>
      </c>
      <c r="M839" s="157">
        <v>42251.717361111114</v>
      </c>
      <c r="N839" s="157">
        <v>42252.364583333336</v>
      </c>
      <c r="O839" s="157">
        <v>42252.460416666669</v>
      </c>
      <c r="Q839" s="239">
        <f t="shared" si="89"/>
        <v>0.64722222222189885</v>
      </c>
      <c r="R839" s="239">
        <f t="shared" si="90"/>
        <v>0.83055555555620231</v>
      </c>
      <c r="S839" s="21">
        <f t="shared" si="91"/>
        <v>3.8833333333313931</v>
      </c>
      <c r="U839">
        <v>2643</v>
      </c>
      <c r="Y839" s="155"/>
    </row>
    <row r="840" spans="1:25">
      <c r="A840" s="155" t="s">
        <v>1075</v>
      </c>
      <c r="B840" s="2" t="s">
        <v>466</v>
      </c>
      <c r="C840" s="38" t="s">
        <v>1076</v>
      </c>
      <c r="D840" s="38" t="s">
        <v>6858</v>
      </c>
      <c r="E840" s="38" t="s">
        <v>273</v>
      </c>
      <c r="F840" s="38" t="s">
        <v>898</v>
      </c>
      <c r="G840" s="13">
        <v>47</v>
      </c>
      <c r="H840" s="13">
        <v>-128</v>
      </c>
      <c r="I840" s="179">
        <v>9</v>
      </c>
      <c r="J840" s="38">
        <v>2015</v>
      </c>
      <c r="K840" s="179" t="s">
        <v>2116</v>
      </c>
      <c r="L840" s="157">
        <v>42252.628472222219</v>
      </c>
      <c r="M840" s="157">
        <v>42252.686805555553</v>
      </c>
      <c r="N840" s="157">
        <v>42252.709027777775</v>
      </c>
      <c r="O840" s="157">
        <v>42252.772916666669</v>
      </c>
      <c r="Q840" s="239">
        <f t="shared" si="89"/>
        <v>2.2222222221898846E-2</v>
      </c>
      <c r="R840" s="239">
        <f t="shared" si="90"/>
        <v>0.14444444444961846</v>
      </c>
      <c r="S840" s="21">
        <f t="shared" si="91"/>
        <v>0.13333333333139308</v>
      </c>
      <c r="U840">
        <v>2638</v>
      </c>
      <c r="Y840" s="155"/>
    </row>
    <row r="841" spans="1:25">
      <c r="A841" s="155" t="s">
        <v>1075</v>
      </c>
      <c r="B841" s="2" t="s">
        <v>466</v>
      </c>
      <c r="C841" s="38" t="s">
        <v>1076</v>
      </c>
      <c r="D841" s="38" t="s">
        <v>6858</v>
      </c>
      <c r="E841" s="38" t="s">
        <v>273</v>
      </c>
      <c r="F841" s="38" t="s">
        <v>898</v>
      </c>
      <c r="G841" s="13">
        <v>47</v>
      </c>
      <c r="H841" s="13">
        <v>-128</v>
      </c>
      <c r="I841" s="179">
        <v>9</v>
      </c>
      <c r="J841" s="38">
        <v>2015</v>
      </c>
      <c r="K841" s="179" t="s">
        <v>2115</v>
      </c>
      <c r="L841" s="157">
        <v>42252.953472222223</v>
      </c>
      <c r="M841" s="157">
        <v>42253.018750000003</v>
      </c>
      <c r="N841" s="157">
        <v>42253.322916666664</v>
      </c>
      <c r="O841" s="157">
        <v>42253.411111111112</v>
      </c>
      <c r="Q841" s="239">
        <f t="shared" si="89"/>
        <v>0.30416666666133096</v>
      </c>
      <c r="R841" s="239">
        <f t="shared" si="90"/>
        <v>0.45763888888905058</v>
      </c>
      <c r="S841" s="21">
        <f t="shared" si="91"/>
        <v>1.8249999999679858</v>
      </c>
      <c r="U841">
        <v>2641</v>
      </c>
      <c r="Y841" s="155"/>
    </row>
    <row r="842" spans="1:25">
      <c r="A842" s="155" t="s">
        <v>1075</v>
      </c>
      <c r="B842" s="2" t="s">
        <v>466</v>
      </c>
      <c r="C842" s="38" t="s">
        <v>1076</v>
      </c>
      <c r="D842" s="38" t="s">
        <v>6858</v>
      </c>
      <c r="E842" s="38" t="s">
        <v>273</v>
      </c>
      <c r="F842" s="38" t="s">
        <v>898</v>
      </c>
      <c r="G842" s="13">
        <v>47</v>
      </c>
      <c r="H842" s="13">
        <v>-129</v>
      </c>
      <c r="I842" s="179">
        <v>9</v>
      </c>
      <c r="J842" s="38">
        <v>2015</v>
      </c>
      <c r="K842" s="179" t="s">
        <v>2114</v>
      </c>
      <c r="L842" s="157">
        <v>42253.637499999997</v>
      </c>
      <c r="M842" s="157">
        <v>42253.73333333333</v>
      </c>
      <c r="N842" s="157">
        <v>42254.404861111114</v>
      </c>
      <c r="O842" s="246">
        <v>42254.459722222222</v>
      </c>
      <c r="Q842" s="239">
        <f t="shared" si="89"/>
        <v>0.67152777778392192</v>
      </c>
      <c r="R842" s="239">
        <f t="shared" si="90"/>
        <v>0.82222222222480923</v>
      </c>
      <c r="S842" s="21">
        <f t="shared" si="91"/>
        <v>4.0291666667035315</v>
      </c>
      <c r="U842">
        <v>2217</v>
      </c>
      <c r="Y842" s="155"/>
    </row>
    <row r="843" spans="1:25">
      <c r="A843" s="155" t="s">
        <v>1075</v>
      </c>
      <c r="B843" s="2" t="s">
        <v>466</v>
      </c>
      <c r="C843" s="38" t="s">
        <v>1076</v>
      </c>
      <c r="D843" s="38" t="s">
        <v>6858</v>
      </c>
      <c r="E843" s="38" t="s">
        <v>273</v>
      </c>
      <c r="F843" s="38" t="s">
        <v>898</v>
      </c>
      <c r="G843" s="13">
        <v>47</v>
      </c>
      <c r="H843" s="13">
        <v>-129</v>
      </c>
      <c r="I843" s="179">
        <v>9</v>
      </c>
      <c r="J843" s="38">
        <v>2015</v>
      </c>
      <c r="K843" s="179" t="s">
        <v>2112</v>
      </c>
      <c r="L843" s="157">
        <v>42254.795138888891</v>
      </c>
      <c r="M843" s="245">
        <v>42254.909722222219</v>
      </c>
      <c r="N843" s="184">
        <v>42254.999305555553</v>
      </c>
      <c r="O843" s="157">
        <v>42255.064583333333</v>
      </c>
      <c r="Q843" s="239">
        <f t="shared" si="89"/>
        <v>8.9583333334303461E-2</v>
      </c>
      <c r="R843" s="239">
        <f t="shared" si="90"/>
        <v>0.2694444444423425</v>
      </c>
      <c r="S843" s="21">
        <f t="shared" si="91"/>
        <v>0.53750000000582077</v>
      </c>
      <c r="U843">
        <v>2193</v>
      </c>
      <c r="Y843" s="155" t="s">
        <v>2113</v>
      </c>
    </row>
    <row r="844" spans="1:25">
      <c r="A844" s="155" t="s">
        <v>1075</v>
      </c>
      <c r="B844" s="2" t="s">
        <v>466</v>
      </c>
      <c r="C844" s="38" t="s">
        <v>1076</v>
      </c>
      <c r="D844" s="38" t="s">
        <v>6858</v>
      </c>
      <c r="E844" s="38" t="s">
        <v>273</v>
      </c>
      <c r="F844" s="38" t="s">
        <v>898</v>
      </c>
      <c r="G844" s="13">
        <v>47</v>
      </c>
      <c r="H844" s="13">
        <v>-129</v>
      </c>
      <c r="I844" s="179">
        <v>9</v>
      </c>
      <c r="J844" s="38">
        <v>2015</v>
      </c>
      <c r="K844" s="179" t="s">
        <v>2110</v>
      </c>
      <c r="L844" s="157">
        <v>42255.317361111112</v>
      </c>
      <c r="M844" s="179"/>
      <c r="N844" s="157"/>
      <c r="O844" s="157">
        <v>42255.334722222222</v>
      </c>
      <c r="Q844" s="239">
        <f t="shared" si="89"/>
        <v>0</v>
      </c>
      <c r="R844" s="239">
        <f t="shared" si="90"/>
        <v>1.7361111109494232E-2</v>
      </c>
      <c r="S844" s="21">
        <f t="shared" si="91"/>
        <v>0</v>
      </c>
      <c r="U844"/>
      <c r="Y844" s="155" t="s">
        <v>2111</v>
      </c>
    </row>
    <row r="845" spans="1:25">
      <c r="A845" s="155" t="s">
        <v>1075</v>
      </c>
      <c r="B845" s="2" t="s">
        <v>466</v>
      </c>
      <c r="C845" s="38" t="s">
        <v>1076</v>
      </c>
      <c r="D845" s="38" t="s">
        <v>6858</v>
      </c>
      <c r="E845" s="38" t="s">
        <v>273</v>
      </c>
      <c r="F845" s="38" t="s">
        <v>898</v>
      </c>
      <c r="G845" s="13">
        <v>47</v>
      </c>
      <c r="H845" s="13">
        <v>-129</v>
      </c>
      <c r="I845" s="179">
        <v>9</v>
      </c>
      <c r="J845" s="38">
        <v>2015</v>
      </c>
      <c r="K845" s="179" t="s">
        <v>2108</v>
      </c>
      <c r="L845" s="157">
        <v>42255.367361111108</v>
      </c>
      <c r="M845" s="157">
        <v>42255.429861111108</v>
      </c>
      <c r="N845" s="157">
        <v>42255.645833333336</v>
      </c>
      <c r="O845" s="157">
        <v>42255.711111111108</v>
      </c>
      <c r="Q845" s="239">
        <f t="shared" si="89"/>
        <v>0.21597222222771961</v>
      </c>
      <c r="R845" s="239">
        <f t="shared" si="90"/>
        <v>0.34375</v>
      </c>
      <c r="S845" s="21">
        <f t="shared" si="91"/>
        <v>1.2958333333663177</v>
      </c>
      <c r="U845">
        <v>2202</v>
      </c>
      <c r="Y845" s="155" t="s">
        <v>2109</v>
      </c>
    </row>
    <row r="846" spans="1:25">
      <c r="A846" s="155" t="s">
        <v>1075</v>
      </c>
      <c r="B846" s="2" t="s">
        <v>466</v>
      </c>
      <c r="C846" s="38" t="s">
        <v>1076</v>
      </c>
      <c r="D846" s="38" t="s">
        <v>6858</v>
      </c>
      <c r="E846" s="38" t="s">
        <v>273</v>
      </c>
      <c r="F846" s="38" t="s">
        <v>898</v>
      </c>
      <c r="G846" s="13">
        <v>47</v>
      </c>
      <c r="H846" s="13">
        <v>-129</v>
      </c>
      <c r="I846" s="179">
        <v>9</v>
      </c>
      <c r="J846" s="38">
        <v>2015</v>
      </c>
      <c r="K846" s="179" t="s">
        <v>2106</v>
      </c>
      <c r="L846" s="157">
        <v>42256.356249999997</v>
      </c>
      <c r="M846" s="245">
        <v>42256.461805555555</v>
      </c>
      <c r="N846" s="157">
        <v>42257.005555555559</v>
      </c>
      <c r="O846" s="157">
        <v>42257.104861111111</v>
      </c>
      <c r="Q846" s="239">
        <f t="shared" si="89"/>
        <v>0.54375000000436557</v>
      </c>
      <c r="R846" s="239">
        <f t="shared" si="90"/>
        <v>0.74861111111385981</v>
      </c>
      <c r="S846" s="21">
        <f t="shared" si="91"/>
        <v>3.2625000000261934</v>
      </c>
      <c r="U846">
        <v>2210</v>
      </c>
      <c r="Y846" s="155" t="s">
        <v>2107</v>
      </c>
    </row>
    <row r="847" spans="1:25">
      <c r="A847" s="155" t="s">
        <v>1075</v>
      </c>
      <c r="B847" s="2" t="s">
        <v>466</v>
      </c>
      <c r="C847" s="38" t="s">
        <v>1076</v>
      </c>
      <c r="D847" s="38" t="s">
        <v>6858</v>
      </c>
      <c r="E847" s="38" t="s">
        <v>273</v>
      </c>
      <c r="F847" s="38" t="s">
        <v>898</v>
      </c>
      <c r="G847" s="13">
        <v>47</v>
      </c>
      <c r="H847" s="13">
        <v>-129</v>
      </c>
      <c r="I847" s="179">
        <v>9</v>
      </c>
      <c r="J847" s="38">
        <v>2015</v>
      </c>
      <c r="K847" s="179" t="s">
        <v>2104</v>
      </c>
      <c r="L847" s="157">
        <v>42257.627083333333</v>
      </c>
      <c r="M847" s="157">
        <v>42257.684027777781</v>
      </c>
      <c r="N847" s="184">
        <v>42257.790972222225</v>
      </c>
      <c r="O847" s="157">
        <v>42257.850694444445</v>
      </c>
      <c r="Q847" s="239">
        <f t="shared" si="89"/>
        <v>0.10694444444379769</v>
      </c>
      <c r="R847" s="239">
        <f t="shared" si="90"/>
        <v>0.22361111111240461</v>
      </c>
      <c r="S847" s="21">
        <f t="shared" si="91"/>
        <v>0.64166666666278616</v>
      </c>
      <c r="U847">
        <v>2222</v>
      </c>
      <c r="Y847" s="155" t="s">
        <v>2105</v>
      </c>
    </row>
    <row r="848" spans="1:25">
      <c r="A848" s="155" t="s">
        <v>1075</v>
      </c>
      <c r="B848" s="2" t="s">
        <v>466</v>
      </c>
      <c r="C848" s="38" t="s">
        <v>1076</v>
      </c>
      <c r="D848" s="38" t="s">
        <v>6858</v>
      </c>
      <c r="E848" s="38" t="s">
        <v>273</v>
      </c>
      <c r="F848" s="38" t="s">
        <v>898</v>
      </c>
      <c r="G848" s="13">
        <v>47</v>
      </c>
      <c r="H848" s="13">
        <v>-129</v>
      </c>
      <c r="I848" s="179">
        <v>9</v>
      </c>
      <c r="J848" s="38">
        <v>2015</v>
      </c>
      <c r="K848" s="179" t="s">
        <v>2102</v>
      </c>
      <c r="L848" s="157">
        <v>42258.083333333336</v>
      </c>
      <c r="M848" s="184">
        <v>42258.147222222222</v>
      </c>
      <c r="N848" s="157">
        <v>42258.363194444442</v>
      </c>
      <c r="O848" s="157">
        <v>42258.42291666667</v>
      </c>
      <c r="Q848" s="239">
        <f t="shared" si="89"/>
        <v>0.21597222222044365</v>
      </c>
      <c r="R848" s="239">
        <f t="shared" si="90"/>
        <v>0.33958333333430346</v>
      </c>
      <c r="S848" s="21">
        <f t="shared" si="91"/>
        <v>1.2958333333226619</v>
      </c>
      <c r="U848">
        <v>2156</v>
      </c>
      <c r="Y848" s="155" t="s">
        <v>2103</v>
      </c>
    </row>
    <row r="849" spans="1:25">
      <c r="A849" s="155" t="s">
        <v>1075</v>
      </c>
      <c r="B849" s="2" t="s">
        <v>466</v>
      </c>
      <c r="C849" s="38" t="s">
        <v>1076</v>
      </c>
      <c r="D849" s="38" t="s">
        <v>6858</v>
      </c>
      <c r="E849" s="38" t="s">
        <v>273</v>
      </c>
      <c r="F849" s="38" t="s">
        <v>898</v>
      </c>
      <c r="G849" s="13">
        <v>47</v>
      </c>
      <c r="H849" s="13">
        <v>-129</v>
      </c>
      <c r="I849" s="179">
        <v>9</v>
      </c>
      <c r="J849" s="38">
        <v>2015</v>
      </c>
      <c r="K849" s="179" t="s">
        <v>2100</v>
      </c>
      <c r="L849" s="157">
        <v>42258.626388888886</v>
      </c>
      <c r="M849" s="157">
        <v>42258.682638888888</v>
      </c>
      <c r="N849" s="157">
        <v>42258.73333333333</v>
      </c>
      <c r="O849" s="157">
        <v>42258.803472222222</v>
      </c>
      <c r="Q849" s="239">
        <f t="shared" si="89"/>
        <v>5.0694444442342501E-2</v>
      </c>
      <c r="R849" s="239">
        <f t="shared" si="90"/>
        <v>0.17708333333575865</v>
      </c>
      <c r="S849" s="21">
        <f t="shared" si="91"/>
        <v>0.30416666665405501</v>
      </c>
      <c r="U849">
        <v>2154</v>
      </c>
      <c r="Y849" s="155" t="s">
        <v>2101</v>
      </c>
    </row>
    <row r="850" spans="1:25">
      <c r="A850" s="155" t="s">
        <v>1075</v>
      </c>
      <c r="B850" s="2" t="s">
        <v>466</v>
      </c>
      <c r="C850" s="38" t="s">
        <v>1076</v>
      </c>
      <c r="D850" s="38" t="s">
        <v>6858</v>
      </c>
      <c r="E850" s="38" t="s">
        <v>273</v>
      </c>
      <c r="F850" s="38" t="s">
        <v>1983</v>
      </c>
      <c r="G850" s="13">
        <v>48</v>
      </c>
      <c r="H850" s="13">
        <v>-126</v>
      </c>
      <c r="I850" s="179">
        <v>9</v>
      </c>
      <c r="J850" s="38">
        <v>2015</v>
      </c>
      <c r="K850" s="179" t="s">
        <v>2099</v>
      </c>
      <c r="L850" s="157">
        <v>42261.861805555556</v>
      </c>
      <c r="M850" s="157">
        <v>42261.902083333334</v>
      </c>
      <c r="N850" s="157">
        <v>42262.50277777778</v>
      </c>
      <c r="O850" s="157">
        <v>42262.545138888891</v>
      </c>
      <c r="Q850" s="239">
        <f t="shared" si="89"/>
        <v>0.60069444444525288</v>
      </c>
      <c r="R850" s="239">
        <f t="shared" si="90"/>
        <v>0.68333333333430346</v>
      </c>
      <c r="S850" s="21">
        <f t="shared" si="91"/>
        <v>3.6041666666715173</v>
      </c>
      <c r="U850">
        <v>1260</v>
      </c>
      <c r="Y850" s="155" t="s">
        <v>2095</v>
      </c>
    </row>
    <row r="851" spans="1:25">
      <c r="A851" s="155" t="s">
        <v>1075</v>
      </c>
      <c r="B851" s="2" t="s">
        <v>466</v>
      </c>
      <c r="C851" s="38" t="s">
        <v>1076</v>
      </c>
      <c r="D851" s="38" t="s">
        <v>6858</v>
      </c>
      <c r="E851" s="38" t="s">
        <v>273</v>
      </c>
      <c r="F851" s="38" t="s">
        <v>1983</v>
      </c>
      <c r="G851" s="13">
        <v>48</v>
      </c>
      <c r="H851" s="13">
        <v>-126</v>
      </c>
      <c r="I851" s="179">
        <v>9</v>
      </c>
      <c r="J851" s="38">
        <v>2015</v>
      </c>
      <c r="K851" s="179" t="s">
        <v>2098</v>
      </c>
      <c r="L851" s="157">
        <v>42262.795138888891</v>
      </c>
      <c r="M851" s="184">
        <v>42262.881944444445</v>
      </c>
      <c r="N851" s="157">
        <v>42263.729166666664</v>
      </c>
      <c r="O851" s="157">
        <v>42263.765972222223</v>
      </c>
      <c r="Q851" s="239">
        <f t="shared" si="89"/>
        <v>0.84722222221898846</v>
      </c>
      <c r="R851" s="239">
        <f t="shared" si="90"/>
        <v>0.97083333333284827</v>
      </c>
      <c r="S851" s="21">
        <f t="shared" si="91"/>
        <v>5.0833333333139308</v>
      </c>
      <c r="U851">
        <v>894</v>
      </c>
      <c r="Y851" s="155" t="s">
        <v>2095</v>
      </c>
    </row>
    <row r="852" spans="1:25">
      <c r="A852" s="155" t="s">
        <v>1075</v>
      </c>
      <c r="B852" s="2" t="s">
        <v>466</v>
      </c>
      <c r="C852" s="38" t="s">
        <v>1076</v>
      </c>
      <c r="D852" s="38" t="s">
        <v>6858</v>
      </c>
      <c r="E852" s="38" t="s">
        <v>273</v>
      </c>
      <c r="F852" s="38" t="s">
        <v>1983</v>
      </c>
      <c r="G852" s="13">
        <v>48</v>
      </c>
      <c r="H852" s="13">
        <v>-126</v>
      </c>
      <c r="I852" s="179">
        <v>9</v>
      </c>
      <c r="J852" s="38">
        <v>2015</v>
      </c>
      <c r="K852" s="179" t="s">
        <v>2097</v>
      </c>
      <c r="L852" s="157">
        <v>42263.996527777781</v>
      </c>
      <c r="M852" s="184">
        <v>42264.015972222223</v>
      </c>
      <c r="N852" s="157">
        <v>42264.28402777778</v>
      </c>
      <c r="O852" s="184">
        <v>42264.302777777775</v>
      </c>
      <c r="Q852" s="239">
        <f t="shared" si="89"/>
        <v>0.26805555555620231</v>
      </c>
      <c r="R852" s="239">
        <f t="shared" si="90"/>
        <v>0.30624999999417923</v>
      </c>
      <c r="S852" s="21">
        <f t="shared" si="91"/>
        <v>1.6083333333372138</v>
      </c>
      <c r="U852">
        <v>395</v>
      </c>
      <c r="Y852" s="155" t="s">
        <v>2095</v>
      </c>
    </row>
    <row r="853" spans="1:25">
      <c r="A853" s="155" t="s">
        <v>1075</v>
      </c>
      <c r="B853" s="2" t="s">
        <v>466</v>
      </c>
      <c r="C853" s="38" t="s">
        <v>1076</v>
      </c>
      <c r="D853" s="38" t="s">
        <v>6858</v>
      </c>
      <c r="E853" s="38" t="s">
        <v>273</v>
      </c>
      <c r="F853" s="38" t="s">
        <v>1983</v>
      </c>
      <c r="G853" s="13">
        <v>48</v>
      </c>
      <c r="H853" s="13">
        <v>-126</v>
      </c>
      <c r="I853" s="179">
        <v>9</v>
      </c>
      <c r="J853" s="38">
        <v>2015</v>
      </c>
      <c r="K853" s="179" t="s">
        <v>2096</v>
      </c>
      <c r="L853" s="157">
        <v>42264.464583333334</v>
      </c>
      <c r="M853" s="184">
        <v>42264.501388888886</v>
      </c>
      <c r="N853" s="157">
        <v>42264.636805555558</v>
      </c>
      <c r="O853" s="157">
        <v>42264.743750000001</v>
      </c>
      <c r="Q853" s="239">
        <f t="shared" si="89"/>
        <v>0.13541666667151731</v>
      </c>
      <c r="R853" s="239">
        <f t="shared" si="90"/>
        <v>0.27916666666715173</v>
      </c>
      <c r="S853" s="21">
        <f t="shared" si="91"/>
        <v>0.81250000002910383</v>
      </c>
      <c r="U853">
        <v>984</v>
      </c>
      <c r="Y853" s="155" t="s">
        <v>2095</v>
      </c>
    </row>
    <row r="854" spans="1:25">
      <c r="A854" s="155" t="s">
        <v>1075</v>
      </c>
      <c r="B854" s="2" t="s">
        <v>466</v>
      </c>
      <c r="C854" s="38" t="s">
        <v>1076</v>
      </c>
      <c r="D854" s="38" t="s">
        <v>6858</v>
      </c>
      <c r="E854" s="38" t="s">
        <v>273</v>
      </c>
      <c r="F854" s="38" t="s">
        <v>1983</v>
      </c>
      <c r="G854" s="13">
        <v>48</v>
      </c>
      <c r="H854" s="13">
        <v>-126</v>
      </c>
      <c r="I854" s="179">
        <v>9</v>
      </c>
      <c r="J854" s="38">
        <v>2015</v>
      </c>
      <c r="K854" s="179" t="s">
        <v>2094</v>
      </c>
      <c r="L854" s="157">
        <v>42264.870833333334</v>
      </c>
      <c r="M854" s="157">
        <v>42264.899305555555</v>
      </c>
      <c r="N854" s="157">
        <v>42265.09375</v>
      </c>
      <c r="O854" s="157">
        <v>42265.125</v>
      </c>
      <c r="Q854" s="239">
        <f t="shared" si="89"/>
        <v>0.19444444444525288</v>
      </c>
      <c r="R854" s="239">
        <f t="shared" si="90"/>
        <v>0.25416666666569654</v>
      </c>
      <c r="S854" s="21">
        <f t="shared" si="91"/>
        <v>1.1666666666715173</v>
      </c>
      <c r="U854">
        <v>896</v>
      </c>
      <c r="V854" s="19">
        <f>SUM(Q838:Q854)</f>
        <v>5.4486111111182254</v>
      </c>
      <c r="W854" s="240">
        <f>(N854-M838)/24</f>
        <v>0.59221643518503697</v>
      </c>
      <c r="X854" s="21">
        <f>V854/W854</f>
        <v>9.2003713294714906</v>
      </c>
      <c r="Y854" s="155" t="s">
        <v>2095</v>
      </c>
    </row>
    <row r="855" spans="1:25">
      <c r="A855" s="155" t="s">
        <v>1080</v>
      </c>
      <c r="B855" s="2" t="s">
        <v>466</v>
      </c>
      <c r="C855" s="38" t="s">
        <v>1081</v>
      </c>
      <c r="D855" s="38" t="s">
        <v>1082</v>
      </c>
      <c r="E855" s="38" t="s">
        <v>273</v>
      </c>
      <c r="F855" s="38" t="s">
        <v>1983</v>
      </c>
      <c r="G855" s="2">
        <v>44</v>
      </c>
      <c r="H855" s="2">
        <v>-124</v>
      </c>
      <c r="I855" s="38">
        <v>10</v>
      </c>
      <c r="J855" s="38">
        <v>2015</v>
      </c>
      <c r="K855" s="179" t="s">
        <v>2091</v>
      </c>
      <c r="L855" s="157">
        <v>42278.965277777781</v>
      </c>
      <c r="M855" s="157">
        <v>42278.987500000003</v>
      </c>
      <c r="N855" s="157">
        <v>42279.04583333333</v>
      </c>
      <c r="O855" s="157">
        <v>42279.072222222225</v>
      </c>
      <c r="P855" s="185" t="s">
        <v>2092</v>
      </c>
      <c r="Q855" s="239">
        <f t="shared" si="89"/>
        <v>5.8333333327027503E-2</v>
      </c>
      <c r="R855" s="239">
        <f t="shared" si="90"/>
        <v>0.10694444444379769</v>
      </c>
      <c r="S855" s="21">
        <f t="shared" si="91"/>
        <v>0.34999999996216502</v>
      </c>
      <c r="U855">
        <v>424</v>
      </c>
      <c r="Y855" s="187" t="s">
        <v>2093</v>
      </c>
    </row>
    <row r="856" spans="1:25">
      <c r="A856" s="155" t="s">
        <v>1080</v>
      </c>
      <c r="B856" s="2" t="s">
        <v>466</v>
      </c>
      <c r="C856" s="38" t="s">
        <v>1081</v>
      </c>
      <c r="D856" s="38" t="s">
        <v>1082</v>
      </c>
      <c r="E856" s="38" t="s">
        <v>273</v>
      </c>
      <c r="F856" s="38" t="s">
        <v>1983</v>
      </c>
      <c r="G856" s="2">
        <v>44</v>
      </c>
      <c r="H856" s="2">
        <v>-125</v>
      </c>
      <c r="I856" s="38">
        <v>10</v>
      </c>
      <c r="J856" s="38">
        <v>2015</v>
      </c>
      <c r="K856" s="179" t="s">
        <v>2089</v>
      </c>
      <c r="L856" s="157">
        <v>42279.40625</v>
      </c>
      <c r="M856" s="157">
        <v>42279.438194444447</v>
      </c>
      <c r="N856" s="157">
        <v>42279.469444444447</v>
      </c>
      <c r="O856" s="157">
        <v>42279.506249999999</v>
      </c>
      <c r="P856" s="185" t="s">
        <v>2090</v>
      </c>
      <c r="Q856" s="239">
        <f t="shared" si="89"/>
        <v>3.125E-2</v>
      </c>
      <c r="R856" s="239">
        <f t="shared" si="90"/>
        <v>9.9999999998544808E-2</v>
      </c>
      <c r="S856" s="21">
        <f t="shared" si="91"/>
        <v>0.1875</v>
      </c>
      <c r="U856">
        <v>936</v>
      </c>
      <c r="Y856" s="187" t="s">
        <v>2066</v>
      </c>
    </row>
    <row r="857" spans="1:25">
      <c r="A857" s="155" t="s">
        <v>1080</v>
      </c>
      <c r="B857" s="2" t="s">
        <v>466</v>
      </c>
      <c r="C857" s="38" t="s">
        <v>1081</v>
      </c>
      <c r="D857" s="38" t="s">
        <v>1082</v>
      </c>
      <c r="E857" s="38" t="s">
        <v>273</v>
      </c>
      <c r="F857" s="38" t="s">
        <v>1983</v>
      </c>
      <c r="G857" s="2">
        <v>43</v>
      </c>
      <c r="H857" s="2">
        <v>-124</v>
      </c>
      <c r="I857" s="38">
        <v>10</v>
      </c>
      <c r="J857" s="38">
        <v>2015</v>
      </c>
      <c r="K857" s="179" t="s">
        <v>2087</v>
      </c>
      <c r="L857" s="157">
        <v>42279.821527777778</v>
      </c>
      <c r="M857" s="157">
        <v>42279.838888888888</v>
      </c>
      <c r="N857" s="157">
        <v>42279.879861111112</v>
      </c>
      <c r="O857" s="157">
        <v>42279.92083333333</v>
      </c>
      <c r="P857" s="185" t="s">
        <v>2088</v>
      </c>
      <c r="Q857" s="239">
        <f t="shared" si="89"/>
        <v>4.0972222224809229E-2</v>
      </c>
      <c r="R857" s="239">
        <f t="shared" si="90"/>
        <v>9.9305555551836733E-2</v>
      </c>
      <c r="S857" s="21">
        <f t="shared" si="91"/>
        <v>0.24583333334885538</v>
      </c>
      <c r="U857">
        <v>278</v>
      </c>
      <c r="Y857" s="187" t="s">
        <v>2066</v>
      </c>
    </row>
    <row r="858" spans="1:25">
      <c r="A858" s="155" t="s">
        <v>1080</v>
      </c>
      <c r="B858" s="2" t="s">
        <v>466</v>
      </c>
      <c r="C858" s="38" t="s">
        <v>1081</v>
      </c>
      <c r="D858" s="38" t="s">
        <v>1082</v>
      </c>
      <c r="E858" s="38" t="s">
        <v>273</v>
      </c>
      <c r="F858" s="38" t="s">
        <v>1983</v>
      </c>
      <c r="G858" s="2">
        <v>43</v>
      </c>
      <c r="H858" s="2">
        <v>-125</v>
      </c>
      <c r="I858" s="38">
        <v>10</v>
      </c>
      <c r="J858" s="38">
        <v>2015</v>
      </c>
      <c r="K858" s="179" t="s">
        <v>2085</v>
      </c>
      <c r="L858" s="157">
        <v>42280.094444444447</v>
      </c>
      <c r="M858" s="157">
        <v>42280.127083333333</v>
      </c>
      <c r="N858" s="157">
        <v>42280.243750000001</v>
      </c>
      <c r="O858" s="157">
        <v>42280.281944444447</v>
      </c>
      <c r="P858" s="185" t="s">
        <v>2086</v>
      </c>
      <c r="Q858" s="239">
        <f t="shared" si="89"/>
        <v>0.11666666666860692</v>
      </c>
      <c r="R858" s="239">
        <f t="shared" si="90"/>
        <v>0.1875</v>
      </c>
      <c r="S858" s="21">
        <f t="shared" si="91"/>
        <v>0.70000000001164153</v>
      </c>
      <c r="U858">
        <v>974</v>
      </c>
      <c r="Y858" s="187" t="s">
        <v>2066</v>
      </c>
    </row>
    <row r="859" spans="1:25">
      <c r="A859" s="155" t="s">
        <v>1080</v>
      </c>
      <c r="B859" s="2" t="s">
        <v>466</v>
      </c>
      <c r="C859" s="38" t="s">
        <v>1081</v>
      </c>
      <c r="D859" s="38" t="s">
        <v>1082</v>
      </c>
      <c r="E859" s="38" t="s">
        <v>273</v>
      </c>
      <c r="F859" s="38" t="s">
        <v>1983</v>
      </c>
      <c r="G859" s="2">
        <v>40</v>
      </c>
      <c r="H859" s="2">
        <v>-124</v>
      </c>
      <c r="I859" s="38">
        <v>10</v>
      </c>
      <c r="J859" s="38">
        <v>2015</v>
      </c>
      <c r="K859" s="179" t="s">
        <v>2083</v>
      </c>
      <c r="L859" s="245">
        <v>42283.129166666666</v>
      </c>
      <c r="M859" s="157">
        <v>42283.156944444447</v>
      </c>
      <c r="N859" s="157">
        <v>42283.188888888886</v>
      </c>
      <c r="O859" s="157">
        <v>42283.21597222222</v>
      </c>
      <c r="P859" s="185" t="s">
        <v>2084</v>
      </c>
      <c r="Q859" s="239">
        <f t="shared" si="89"/>
        <v>3.1944444439432118E-2</v>
      </c>
      <c r="R859" s="239">
        <f t="shared" si="90"/>
        <v>8.6805555554747116E-2</v>
      </c>
      <c r="S859" s="21">
        <f t="shared" si="91"/>
        <v>0.19166666663659271</v>
      </c>
      <c r="U859">
        <v>715</v>
      </c>
      <c r="Y859" s="187" t="s">
        <v>2066</v>
      </c>
    </row>
    <row r="860" spans="1:25">
      <c r="A860" s="155" t="s">
        <v>1080</v>
      </c>
      <c r="B860" s="2" t="s">
        <v>466</v>
      </c>
      <c r="C860" s="38" t="s">
        <v>1081</v>
      </c>
      <c r="D860" s="38" t="s">
        <v>1082</v>
      </c>
      <c r="E860" s="38" t="s">
        <v>273</v>
      </c>
      <c r="F860" s="38" t="s">
        <v>1983</v>
      </c>
      <c r="G860" s="2">
        <v>40</v>
      </c>
      <c r="H860" s="2">
        <v>-124</v>
      </c>
      <c r="I860" s="38">
        <v>10</v>
      </c>
      <c r="J860" s="38">
        <v>2015</v>
      </c>
      <c r="K860" s="179" t="s">
        <v>2081</v>
      </c>
      <c r="L860" s="157">
        <v>42283.397222222222</v>
      </c>
      <c r="M860" s="157">
        <v>42283.417361111111</v>
      </c>
      <c r="N860" s="184">
        <v>42283.456944444442</v>
      </c>
      <c r="O860" s="157">
        <v>42283.476388888892</v>
      </c>
      <c r="P860" s="185" t="s">
        <v>2082</v>
      </c>
      <c r="Q860" s="239">
        <f t="shared" si="89"/>
        <v>3.9583333331393078E-2</v>
      </c>
      <c r="R860" s="239">
        <f t="shared" si="90"/>
        <v>7.9166666670062114E-2</v>
      </c>
      <c r="S860" s="21">
        <f t="shared" si="91"/>
        <v>0.23749999998835847</v>
      </c>
      <c r="U860">
        <v>471</v>
      </c>
      <c r="Y860" s="187" t="s">
        <v>2066</v>
      </c>
    </row>
    <row r="861" spans="1:25">
      <c r="A861" s="155" t="s">
        <v>1080</v>
      </c>
      <c r="B861" s="2" t="s">
        <v>466</v>
      </c>
      <c r="C861" s="38" t="s">
        <v>1081</v>
      </c>
      <c r="D861" s="38" t="s">
        <v>1082</v>
      </c>
      <c r="E861" s="38" t="s">
        <v>273</v>
      </c>
      <c r="F861" s="38" t="s">
        <v>1983</v>
      </c>
      <c r="G861" s="2">
        <v>40</v>
      </c>
      <c r="H861" s="2">
        <v>-124</v>
      </c>
      <c r="I861" s="38">
        <v>10</v>
      </c>
      <c r="J861" s="38">
        <v>2015</v>
      </c>
      <c r="K861" s="179" t="s">
        <v>2079</v>
      </c>
      <c r="L861" s="157">
        <v>42284.115277777775</v>
      </c>
      <c r="M861" s="157">
        <v>42284.125694444447</v>
      </c>
      <c r="N861" s="157">
        <v>42284.177777777775</v>
      </c>
      <c r="O861" s="157">
        <v>42284.193749999999</v>
      </c>
      <c r="P861" s="185" t="s">
        <v>2080</v>
      </c>
      <c r="Q861" s="239">
        <f t="shared" si="89"/>
        <v>5.2083333328482695E-2</v>
      </c>
      <c r="R861" s="239">
        <f t="shared" si="90"/>
        <v>7.8472222223354038E-2</v>
      </c>
      <c r="S861" s="21">
        <f t="shared" si="91"/>
        <v>0.31249999997089617</v>
      </c>
      <c r="U861">
        <v>95</v>
      </c>
      <c r="Y861" s="187" t="s">
        <v>2063</v>
      </c>
    </row>
    <row r="862" spans="1:25">
      <c r="A862" s="155" t="s">
        <v>1080</v>
      </c>
      <c r="B862" s="2" t="s">
        <v>466</v>
      </c>
      <c r="C862" s="38" t="s">
        <v>1081</v>
      </c>
      <c r="D862" s="38" t="s">
        <v>1082</v>
      </c>
      <c r="E862" s="38" t="s">
        <v>273</v>
      </c>
      <c r="F862" s="38" t="s">
        <v>1983</v>
      </c>
      <c r="G862" s="2">
        <v>40</v>
      </c>
      <c r="H862" s="2">
        <v>-124</v>
      </c>
      <c r="I862" s="38">
        <v>10</v>
      </c>
      <c r="J862" s="38">
        <v>2015</v>
      </c>
      <c r="K862" s="179" t="s">
        <v>2077</v>
      </c>
      <c r="L862" s="157">
        <v>42284.675694444442</v>
      </c>
      <c r="M862" s="157">
        <v>42284.686111111114</v>
      </c>
      <c r="N862" s="157">
        <v>42284.763888888891</v>
      </c>
      <c r="O862" s="157">
        <v>42284.775000000001</v>
      </c>
      <c r="P862" s="185" t="s">
        <v>2078</v>
      </c>
      <c r="Q862" s="239">
        <f t="shared" si="89"/>
        <v>7.7777777776645962E-2</v>
      </c>
      <c r="R862" s="239">
        <f t="shared" si="90"/>
        <v>9.930555555911269E-2</v>
      </c>
      <c r="S862" s="21">
        <f t="shared" si="91"/>
        <v>0.46666666665987577</v>
      </c>
      <c r="U862">
        <v>55</v>
      </c>
      <c r="Y862" s="187" t="s">
        <v>2066</v>
      </c>
    </row>
    <row r="863" spans="1:25">
      <c r="A863" s="155" t="s">
        <v>1080</v>
      </c>
      <c r="B863" s="2" t="s">
        <v>466</v>
      </c>
      <c r="C863" s="38" t="s">
        <v>1081</v>
      </c>
      <c r="D863" s="38" t="s">
        <v>1082</v>
      </c>
      <c r="E863" s="38" t="s">
        <v>273</v>
      </c>
      <c r="F863" s="38" t="s">
        <v>1983</v>
      </c>
      <c r="G863" s="2">
        <v>41</v>
      </c>
      <c r="H863" s="2">
        <v>-124</v>
      </c>
      <c r="I863" s="38">
        <v>10</v>
      </c>
      <c r="J863" s="38">
        <v>2015</v>
      </c>
      <c r="K863" s="179" t="s">
        <v>2075</v>
      </c>
      <c r="L863" s="157">
        <v>42284.953472222223</v>
      </c>
      <c r="M863" s="157">
        <v>42284.979166666664</v>
      </c>
      <c r="N863" s="157">
        <v>42284.999305555553</v>
      </c>
      <c r="O863" s="157">
        <v>42285.052083333336</v>
      </c>
      <c r="P863" s="185" t="s">
        <v>2076</v>
      </c>
      <c r="Q863" s="239">
        <f t="shared" si="89"/>
        <v>2.0138888889050577E-2</v>
      </c>
      <c r="R863" s="239">
        <f t="shared" si="90"/>
        <v>9.8611111112404615E-2</v>
      </c>
      <c r="S863" s="21">
        <f t="shared" si="91"/>
        <v>0.12083333333430346</v>
      </c>
      <c r="U863">
        <v>732</v>
      </c>
      <c r="Y863" s="187" t="s">
        <v>2066</v>
      </c>
    </row>
    <row r="864" spans="1:25">
      <c r="A864" s="155" t="s">
        <v>1080</v>
      </c>
      <c r="B864" s="2" t="s">
        <v>466</v>
      </c>
      <c r="C864" s="38" t="s">
        <v>1081</v>
      </c>
      <c r="D864" s="38" t="s">
        <v>1082</v>
      </c>
      <c r="E864" s="38" t="s">
        <v>273</v>
      </c>
      <c r="F864" s="38" t="s">
        <v>1983</v>
      </c>
      <c r="G864" s="2">
        <v>41</v>
      </c>
      <c r="H864" s="2">
        <v>-124</v>
      </c>
      <c r="I864" s="38">
        <v>10</v>
      </c>
      <c r="J864" s="38">
        <v>2015</v>
      </c>
      <c r="K864" s="179" t="s">
        <v>2073</v>
      </c>
      <c r="L864" s="157">
        <v>42285.253472222219</v>
      </c>
      <c r="M864" s="157">
        <v>42285.263888888891</v>
      </c>
      <c r="N864" s="157">
        <v>42285.325694444444</v>
      </c>
      <c r="O864" s="157">
        <v>42285.347222222219</v>
      </c>
      <c r="P864" s="185" t="s">
        <v>2074</v>
      </c>
      <c r="Q864" s="239">
        <f t="shared" si="89"/>
        <v>6.1805555553291924E-2</v>
      </c>
      <c r="R864" s="239">
        <f t="shared" si="90"/>
        <v>9.375E-2</v>
      </c>
      <c r="S864" s="21">
        <f t="shared" si="91"/>
        <v>0.37083333331975155</v>
      </c>
      <c r="U864">
        <v>92</v>
      </c>
      <c r="Y864" s="187" t="s">
        <v>2066</v>
      </c>
    </row>
    <row r="865" spans="1:25">
      <c r="A865" s="155" t="s">
        <v>1080</v>
      </c>
      <c r="B865" s="2" t="s">
        <v>466</v>
      </c>
      <c r="C865" s="38" t="s">
        <v>1081</v>
      </c>
      <c r="D865" s="38" t="s">
        <v>1082</v>
      </c>
      <c r="E865" s="38" t="s">
        <v>273</v>
      </c>
      <c r="F865" s="38" t="s">
        <v>1983</v>
      </c>
      <c r="G865" s="2">
        <v>41</v>
      </c>
      <c r="H865" s="2">
        <v>-124</v>
      </c>
      <c r="I865" s="38">
        <v>10</v>
      </c>
      <c r="J865" s="38">
        <v>2015</v>
      </c>
      <c r="K865" s="179" t="s">
        <v>2071</v>
      </c>
      <c r="L865" s="157">
        <v>42285.637499999997</v>
      </c>
      <c r="M865" s="157">
        <v>42285.663888888892</v>
      </c>
      <c r="N865" s="157">
        <v>42285.7</v>
      </c>
      <c r="O865" s="157">
        <v>42285.734722222223</v>
      </c>
      <c r="P865" s="185" t="s">
        <v>2072</v>
      </c>
      <c r="Q865" s="239">
        <f t="shared" si="89"/>
        <v>3.6111111105128657E-2</v>
      </c>
      <c r="R865" s="239">
        <f t="shared" si="90"/>
        <v>9.7222222226264421E-2</v>
      </c>
      <c r="S865" s="21">
        <f t="shared" si="91"/>
        <v>0.21666666663077194</v>
      </c>
      <c r="U865">
        <v>675</v>
      </c>
      <c r="Y865" s="187" t="s">
        <v>2066</v>
      </c>
    </row>
    <row r="866" spans="1:25">
      <c r="A866" s="155" t="s">
        <v>1080</v>
      </c>
      <c r="B866" s="2" t="s">
        <v>466</v>
      </c>
      <c r="C866" s="38" t="s">
        <v>1081</v>
      </c>
      <c r="D866" s="38" t="s">
        <v>1082</v>
      </c>
      <c r="E866" s="38" t="s">
        <v>273</v>
      </c>
      <c r="F866" s="38" t="s">
        <v>1983</v>
      </c>
      <c r="G866" s="2">
        <v>42</v>
      </c>
      <c r="H866" s="2">
        <v>-124</v>
      </c>
      <c r="I866" s="38">
        <v>10</v>
      </c>
      <c r="J866" s="38">
        <v>2015</v>
      </c>
      <c r="K866" s="179" t="s">
        <v>2069</v>
      </c>
      <c r="L866" s="157">
        <v>42285.874305555553</v>
      </c>
      <c r="M866" s="157">
        <v>42285.904166666667</v>
      </c>
      <c r="N866" s="157">
        <v>42285.959722222222</v>
      </c>
      <c r="O866" s="157">
        <v>42285.995833333334</v>
      </c>
      <c r="P866" s="185" t="s">
        <v>2070</v>
      </c>
      <c r="Q866" s="239">
        <f t="shared" si="89"/>
        <v>5.5555555554747116E-2</v>
      </c>
      <c r="R866" s="239">
        <f t="shared" si="90"/>
        <v>0.12152777778101154</v>
      </c>
      <c r="S866" s="21">
        <f t="shared" si="91"/>
        <v>0.33333333332848269</v>
      </c>
      <c r="U866">
        <v>920</v>
      </c>
      <c r="Y866" s="187" t="s">
        <v>2066</v>
      </c>
    </row>
    <row r="867" spans="1:25">
      <c r="A867" s="155" t="s">
        <v>1080</v>
      </c>
      <c r="B867" s="2" t="s">
        <v>466</v>
      </c>
      <c r="C867" s="38" t="s">
        <v>1081</v>
      </c>
      <c r="D867" s="38" t="s">
        <v>1082</v>
      </c>
      <c r="E867" s="38" t="s">
        <v>273</v>
      </c>
      <c r="F867" s="38" t="s">
        <v>1983</v>
      </c>
      <c r="G867" s="2">
        <v>42</v>
      </c>
      <c r="H867" s="2">
        <v>-124</v>
      </c>
      <c r="I867" s="38">
        <v>10</v>
      </c>
      <c r="J867" s="38">
        <v>2015</v>
      </c>
      <c r="K867" s="179" t="s">
        <v>2067</v>
      </c>
      <c r="L867" s="157">
        <v>42286.263888888891</v>
      </c>
      <c r="M867" s="157">
        <v>42286.296527777777</v>
      </c>
      <c r="N867" s="157">
        <v>42286.325694444444</v>
      </c>
      <c r="O867" s="157">
        <v>42286.359722222223</v>
      </c>
      <c r="P867" s="185" t="s">
        <v>2068</v>
      </c>
      <c r="Q867" s="239">
        <f t="shared" si="89"/>
        <v>2.9166666667151731E-2</v>
      </c>
      <c r="R867" s="239">
        <f t="shared" si="90"/>
        <v>9.5833333332848269E-2</v>
      </c>
      <c r="S867" s="21">
        <f t="shared" si="91"/>
        <v>0.17500000000291038</v>
      </c>
      <c r="U867">
        <v>983</v>
      </c>
      <c r="Y867" s="187" t="s">
        <v>2066</v>
      </c>
    </row>
    <row r="868" spans="1:25">
      <c r="A868" s="155" t="s">
        <v>1080</v>
      </c>
      <c r="B868" s="2" t="s">
        <v>466</v>
      </c>
      <c r="C868" s="38" t="s">
        <v>1081</v>
      </c>
      <c r="D868" s="38" t="s">
        <v>1082</v>
      </c>
      <c r="E868" s="38" t="s">
        <v>273</v>
      </c>
      <c r="F868" s="38" t="s">
        <v>1983</v>
      </c>
      <c r="G868" s="2">
        <v>43</v>
      </c>
      <c r="H868" s="2">
        <v>-124</v>
      </c>
      <c r="I868" s="38">
        <v>10</v>
      </c>
      <c r="J868" s="38">
        <v>2015</v>
      </c>
      <c r="K868" s="179" t="s">
        <v>2064</v>
      </c>
      <c r="L868" s="157">
        <v>42289.636111111111</v>
      </c>
      <c r="M868" s="157">
        <v>42289.65347222222</v>
      </c>
      <c r="N868" s="157">
        <v>42289.6875</v>
      </c>
      <c r="O868" s="157">
        <v>42289.708333333336</v>
      </c>
      <c r="P868" s="185" t="s">
        <v>2065</v>
      </c>
      <c r="Q868" s="239">
        <f t="shared" si="89"/>
        <v>3.4027777779556345E-2</v>
      </c>
      <c r="R868" s="239">
        <f t="shared" si="90"/>
        <v>7.2222222224809229E-2</v>
      </c>
      <c r="S868" s="21">
        <f t="shared" si="91"/>
        <v>0.20416666667733807</v>
      </c>
      <c r="U868">
        <v>248</v>
      </c>
      <c r="Y868" s="187" t="s">
        <v>2066</v>
      </c>
    </row>
    <row r="869" spans="1:25">
      <c r="A869" s="155" t="s">
        <v>1080</v>
      </c>
      <c r="B869" s="2" t="s">
        <v>466</v>
      </c>
      <c r="C869" s="38" t="s">
        <v>1081</v>
      </c>
      <c r="D869" s="38" t="s">
        <v>1082</v>
      </c>
      <c r="E869" s="38" t="s">
        <v>273</v>
      </c>
      <c r="F869" s="38" t="s">
        <v>1983</v>
      </c>
      <c r="G869" s="2">
        <v>44</v>
      </c>
      <c r="H869" s="2">
        <v>-128</v>
      </c>
      <c r="I869" s="38">
        <v>10</v>
      </c>
      <c r="J869" s="38">
        <v>2015</v>
      </c>
      <c r="K869" s="179" t="s">
        <v>2061</v>
      </c>
      <c r="L869" s="157">
        <v>42290.629166666666</v>
      </c>
      <c r="M869" s="157">
        <v>42290.706250000003</v>
      </c>
      <c r="N869" s="157">
        <v>42290.716666666667</v>
      </c>
      <c r="O869" s="157">
        <v>42290.804861111108</v>
      </c>
      <c r="P869" s="185" t="s">
        <v>2062</v>
      </c>
      <c r="Q869" s="239">
        <f t="shared" si="89"/>
        <v>1.0416666664241347E-2</v>
      </c>
      <c r="R869" s="239">
        <f t="shared" si="90"/>
        <v>0.1756944444423425</v>
      </c>
      <c r="S869" s="21">
        <f t="shared" si="91"/>
        <v>6.2499999985448085E-2</v>
      </c>
      <c r="U869">
        <v>2849</v>
      </c>
      <c r="V869" s="19">
        <f>SUM(Q855:Q869)</f>
        <v>0.69583333330956521</v>
      </c>
      <c r="W869" s="240">
        <f>(N869-M855)/24</f>
        <v>0.4887152777776767</v>
      </c>
      <c r="X869" s="21">
        <f>V869/W869</f>
        <v>1.4238010656710212</v>
      </c>
      <c r="Y869" s="187" t="s">
        <v>2063</v>
      </c>
    </row>
    <row r="870" spans="1:25">
      <c r="A870" s="155" t="s">
        <v>1084</v>
      </c>
      <c r="B870" s="2" t="s">
        <v>466</v>
      </c>
      <c r="C870" s="38" t="s">
        <v>1085</v>
      </c>
      <c r="D870" s="38" t="s">
        <v>6859</v>
      </c>
      <c r="E870" s="38" t="s">
        <v>273</v>
      </c>
      <c r="F870" s="38" t="s">
        <v>1983</v>
      </c>
      <c r="G870" s="2">
        <v>44</v>
      </c>
      <c r="H870" s="2">
        <v>-125</v>
      </c>
      <c r="I870" s="38">
        <v>10</v>
      </c>
      <c r="J870" s="38">
        <v>2015</v>
      </c>
      <c r="K870" s="179" t="s">
        <v>2059</v>
      </c>
      <c r="L870" s="157">
        <v>42295.351388888892</v>
      </c>
      <c r="M870" s="157">
        <v>42295.407638888886</v>
      </c>
      <c r="N870" s="157">
        <v>42296.258333333331</v>
      </c>
      <c r="O870" s="157">
        <v>42296.311111111114</v>
      </c>
      <c r="P870" s="185" t="s">
        <v>2057</v>
      </c>
      <c r="Q870" s="239">
        <f t="shared" si="89"/>
        <v>0.85069444444525288</v>
      </c>
      <c r="R870" s="239">
        <f t="shared" si="90"/>
        <v>0.95972222222189885</v>
      </c>
      <c r="S870" s="21">
        <f t="shared" si="91"/>
        <v>5.1041666666715173</v>
      </c>
      <c r="U870">
        <v>1912</v>
      </c>
      <c r="Y870" s="187" t="s">
        <v>2060</v>
      </c>
    </row>
    <row r="871" spans="1:25">
      <c r="A871" s="155" t="s">
        <v>1084</v>
      </c>
      <c r="B871" s="2" t="s">
        <v>466</v>
      </c>
      <c r="C871" s="38" t="s">
        <v>1085</v>
      </c>
      <c r="D871" s="38" t="s">
        <v>6859</v>
      </c>
      <c r="E871" s="38" t="s">
        <v>273</v>
      </c>
      <c r="F871" s="38" t="s">
        <v>1983</v>
      </c>
      <c r="G871" s="2">
        <v>44</v>
      </c>
      <c r="H871" s="2">
        <v>-125</v>
      </c>
      <c r="I871" s="38">
        <v>10</v>
      </c>
      <c r="J871" s="38">
        <v>2015</v>
      </c>
      <c r="K871" s="179" t="s">
        <v>2056</v>
      </c>
      <c r="L871" s="157">
        <v>42296.916666666664</v>
      </c>
      <c r="M871" s="157">
        <v>42296.973611111112</v>
      </c>
      <c r="N871" s="157">
        <v>42297.522222222222</v>
      </c>
      <c r="O871" s="157">
        <v>42297.611805555556</v>
      </c>
      <c r="P871" s="185" t="s">
        <v>2057</v>
      </c>
      <c r="Q871" s="239">
        <f t="shared" si="89"/>
        <v>0.54861111110949423</v>
      </c>
      <c r="R871" s="239">
        <f t="shared" si="90"/>
        <v>0.69513888889196096</v>
      </c>
      <c r="S871" s="21">
        <f t="shared" si="91"/>
        <v>3.2916666666569654</v>
      </c>
      <c r="U871">
        <v>1915</v>
      </c>
      <c r="Y871" s="187" t="s">
        <v>2058</v>
      </c>
    </row>
    <row r="872" spans="1:25">
      <c r="A872" s="155" t="s">
        <v>1084</v>
      </c>
      <c r="B872" s="2" t="s">
        <v>466</v>
      </c>
      <c r="C872" s="38" t="s">
        <v>1085</v>
      </c>
      <c r="D872" s="38" t="s">
        <v>6859</v>
      </c>
      <c r="E872" s="38" t="s">
        <v>273</v>
      </c>
      <c r="F872" s="38" t="s">
        <v>1983</v>
      </c>
      <c r="G872" s="2">
        <v>44</v>
      </c>
      <c r="H872" s="2">
        <v>-125</v>
      </c>
      <c r="I872" s="38">
        <v>10</v>
      </c>
      <c r="J872" s="38">
        <v>2015</v>
      </c>
      <c r="K872" s="179" t="s">
        <v>2053</v>
      </c>
      <c r="L872" s="157">
        <v>42297.9</v>
      </c>
      <c r="M872" s="157">
        <v>42297.975694444445</v>
      </c>
      <c r="N872" s="157">
        <v>42298.3</v>
      </c>
      <c r="O872" s="157">
        <v>42298.381249999999</v>
      </c>
      <c r="P872" s="185" t="s">
        <v>2054</v>
      </c>
      <c r="Q872" s="239">
        <f t="shared" si="89"/>
        <v>0.3243055555576575</v>
      </c>
      <c r="R872" s="239">
        <f t="shared" si="90"/>
        <v>0.48124999999708962</v>
      </c>
      <c r="S872" s="21">
        <f t="shared" si="91"/>
        <v>1.945833333345945</v>
      </c>
      <c r="U872">
        <v>2909</v>
      </c>
      <c r="Y872" s="187" t="s">
        <v>2055</v>
      </c>
    </row>
    <row r="873" spans="1:25">
      <c r="A873" s="155" t="s">
        <v>1084</v>
      </c>
      <c r="B873" s="2" t="s">
        <v>466</v>
      </c>
      <c r="C873" s="38" t="s">
        <v>1085</v>
      </c>
      <c r="D873" s="38" t="s">
        <v>6859</v>
      </c>
      <c r="E873" s="38" t="s">
        <v>273</v>
      </c>
      <c r="F873" s="38" t="s">
        <v>1983</v>
      </c>
      <c r="G873" s="2">
        <v>44</v>
      </c>
      <c r="H873" s="2">
        <v>-125</v>
      </c>
      <c r="I873" s="38">
        <v>10</v>
      </c>
      <c r="J873" s="38">
        <v>2015</v>
      </c>
      <c r="K873" s="179" t="s">
        <v>2051</v>
      </c>
      <c r="L873" s="157">
        <v>42298.804166666669</v>
      </c>
      <c r="M873" s="157">
        <v>42298.828472222223</v>
      </c>
      <c r="N873" s="157">
        <v>42298.912499999999</v>
      </c>
      <c r="O873" s="157">
        <v>42298.95</v>
      </c>
      <c r="P873" s="185" t="s">
        <v>1751</v>
      </c>
      <c r="Q873" s="239">
        <f t="shared" si="89"/>
        <v>8.4027777775190771E-2</v>
      </c>
      <c r="R873" s="239">
        <f t="shared" si="90"/>
        <v>0.14583333332848269</v>
      </c>
      <c r="S873" s="21">
        <f t="shared" si="91"/>
        <v>0.50416666665114462</v>
      </c>
      <c r="U873">
        <v>622</v>
      </c>
      <c r="Y873" s="187" t="s">
        <v>2052</v>
      </c>
    </row>
    <row r="874" spans="1:25">
      <c r="A874" s="155" t="s">
        <v>1084</v>
      </c>
      <c r="B874" s="2" t="s">
        <v>466</v>
      </c>
      <c r="C874" s="38" t="s">
        <v>1085</v>
      </c>
      <c r="D874" s="38" t="s">
        <v>6859</v>
      </c>
      <c r="E874" s="38" t="s">
        <v>273</v>
      </c>
      <c r="F874" s="38" t="s">
        <v>1983</v>
      </c>
      <c r="G874" s="2">
        <v>44</v>
      </c>
      <c r="H874" s="2">
        <v>-125</v>
      </c>
      <c r="I874" s="38">
        <v>10</v>
      </c>
      <c r="J874" s="38">
        <v>2015</v>
      </c>
      <c r="K874" s="179" t="s">
        <v>2048</v>
      </c>
      <c r="L874" s="157">
        <v>42299.047222222223</v>
      </c>
      <c r="M874" s="157">
        <v>42299.086111111108</v>
      </c>
      <c r="N874" s="157">
        <v>42299.714583333334</v>
      </c>
      <c r="O874" s="157">
        <v>42299.76458333333</v>
      </c>
      <c r="P874" s="185" t="s">
        <v>2049</v>
      </c>
      <c r="Q874" s="239">
        <f t="shared" si="89"/>
        <v>0.62847222222626442</v>
      </c>
      <c r="R874" s="239">
        <f t="shared" si="90"/>
        <v>0.71736111110658385</v>
      </c>
      <c r="S874" s="21">
        <f t="shared" si="91"/>
        <v>3.7708333333575865</v>
      </c>
      <c r="U874">
        <v>1912</v>
      </c>
      <c r="Y874" s="187" t="s">
        <v>2050</v>
      </c>
    </row>
    <row r="875" spans="1:25">
      <c r="A875" s="155" t="s">
        <v>1084</v>
      </c>
      <c r="B875" s="2" t="s">
        <v>466</v>
      </c>
      <c r="C875" s="38" t="s">
        <v>1085</v>
      </c>
      <c r="D875" s="38" t="s">
        <v>6859</v>
      </c>
      <c r="E875" s="38" t="s">
        <v>273</v>
      </c>
      <c r="F875" s="38" t="s">
        <v>1983</v>
      </c>
      <c r="G875" s="2">
        <v>48</v>
      </c>
      <c r="H875" s="2">
        <v>-124</v>
      </c>
      <c r="I875" s="38">
        <v>10</v>
      </c>
      <c r="J875" s="38">
        <v>2015</v>
      </c>
      <c r="K875" s="179" t="s">
        <v>2047</v>
      </c>
      <c r="L875" s="157">
        <v>42301.71875</v>
      </c>
      <c r="M875" s="157">
        <v>42301.74722222222</v>
      </c>
      <c r="N875" s="157">
        <v>42301.796527777777</v>
      </c>
      <c r="O875" s="157">
        <v>42301.809027777781</v>
      </c>
      <c r="Q875" s="239">
        <f t="shared" si="89"/>
        <v>4.9305555556202307E-2</v>
      </c>
      <c r="R875" s="239">
        <f t="shared" si="90"/>
        <v>9.0277777781011537E-2</v>
      </c>
      <c r="S875" s="21">
        <f t="shared" si="91"/>
        <v>0.29583333333721384</v>
      </c>
      <c r="U875">
        <v>154</v>
      </c>
    </row>
    <row r="876" spans="1:25">
      <c r="A876" s="155" t="s">
        <v>1084</v>
      </c>
      <c r="B876" s="2" t="s">
        <v>466</v>
      </c>
      <c r="C876" s="38" t="s">
        <v>1085</v>
      </c>
      <c r="D876" s="38" t="s">
        <v>6859</v>
      </c>
      <c r="E876" s="38" t="s">
        <v>273</v>
      </c>
      <c r="F876" s="38" t="s">
        <v>1983</v>
      </c>
      <c r="G876" s="2">
        <v>48</v>
      </c>
      <c r="H876" s="2">
        <v>-124</v>
      </c>
      <c r="I876" s="38">
        <v>10</v>
      </c>
      <c r="J876" s="38">
        <v>2015</v>
      </c>
      <c r="K876" s="179" t="s">
        <v>2046</v>
      </c>
      <c r="L876" s="157">
        <v>42301.875694444447</v>
      </c>
      <c r="M876" s="157">
        <v>42301.890277777777</v>
      </c>
      <c r="N876" s="157">
        <v>42301.973611111112</v>
      </c>
      <c r="O876" s="157">
        <v>42301.994444444441</v>
      </c>
      <c r="Q876" s="239">
        <f t="shared" si="89"/>
        <v>8.3333333335758653E-2</v>
      </c>
      <c r="R876" s="239">
        <f t="shared" si="90"/>
        <v>0.11874999999417923</v>
      </c>
      <c r="S876" s="21">
        <f t="shared" si="91"/>
        <v>0.50000000001455192</v>
      </c>
      <c r="U876">
        <v>154</v>
      </c>
    </row>
    <row r="877" spans="1:25">
      <c r="A877" s="155" t="s">
        <v>1084</v>
      </c>
      <c r="B877" s="2" t="s">
        <v>466</v>
      </c>
      <c r="C877" s="38" t="s">
        <v>1085</v>
      </c>
      <c r="D877" s="38" t="s">
        <v>6859</v>
      </c>
      <c r="E877" s="38" t="s">
        <v>273</v>
      </c>
      <c r="F877" s="38" t="s">
        <v>1983</v>
      </c>
      <c r="G877" s="2">
        <v>48</v>
      </c>
      <c r="H877" s="2">
        <v>-122</v>
      </c>
      <c r="I877" s="38">
        <v>10</v>
      </c>
      <c r="J877" s="38">
        <v>2015</v>
      </c>
      <c r="K877" s="179" t="s">
        <v>2045</v>
      </c>
      <c r="L877" s="157">
        <v>42302.974999999999</v>
      </c>
      <c r="M877" s="157">
        <v>42302.986111111109</v>
      </c>
      <c r="N877" s="157">
        <v>42303.122916666667</v>
      </c>
      <c r="O877" s="157">
        <v>42303.136805555558</v>
      </c>
      <c r="Q877" s="239">
        <f t="shared" si="89"/>
        <v>0.1368055555576575</v>
      </c>
      <c r="R877" s="239">
        <f t="shared" si="90"/>
        <v>0.16180555555911269</v>
      </c>
      <c r="S877" s="21">
        <f t="shared" si="91"/>
        <v>0.82083333334594499</v>
      </c>
      <c r="U877">
        <v>188</v>
      </c>
      <c r="V877" s="19">
        <f>SUM(Q870:Q877)</f>
        <v>2.7055555555634783</v>
      </c>
      <c r="W877" s="240">
        <f>(N877-M870)/24</f>
        <v>0.32146990740754217</v>
      </c>
      <c r="X877" s="21">
        <f>V877/W877</f>
        <v>8.4162016201831342</v>
      </c>
    </row>
    <row r="878" spans="1:25">
      <c r="A878" s="155" t="s">
        <v>1087</v>
      </c>
      <c r="B878" s="38" t="s">
        <v>1088</v>
      </c>
      <c r="C878" s="38" t="s">
        <v>1089</v>
      </c>
      <c r="D878" s="38" t="s">
        <v>1090</v>
      </c>
      <c r="E878" s="126" t="s">
        <v>273</v>
      </c>
      <c r="F878" s="38" t="s">
        <v>491</v>
      </c>
      <c r="G878" s="237">
        <v>33.354109000000001</v>
      </c>
      <c r="H878" s="249">
        <v>-118.3207702</v>
      </c>
      <c r="I878" s="179">
        <v>11</v>
      </c>
      <c r="J878" s="38">
        <v>2016</v>
      </c>
      <c r="K878" s="38" t="s">
        <v>2044</v>
      </c>
      <c r="L878" s="157">
        <v>42469.070138888892</v>
      </c>
      <c r="M878" s="157">
        <v>42469.086111111108</v>
      </c>
      <c r="N878" s="157">
        <v>42469.10833333333</v>
      </c>
      <c r="O878" s="157">
        <v>42469.118055555555</v>
      </c>
      <c r="P878" s="185" t="s">
        <v>2040</v>
      </c>
      <c r="Q878" s="239">
        <f t="shared" ref="Q878:Q884" si="92">N878 - M878</f>
        <v>2.2222222221898846E-2</v>
      </c>
      <c r="R878" s="239">
        <f t="shared" ref="R878:R884" si="93">O878 - L878</f>
        <v>4.7916666662786156E-2</v>
      </c>
      <c r="S878" s="21">
        <f t="shared" ref="S878:S884" si="94">((VALUE(Q878)) * 24) * 0.25</f>
        <v>0.13333333333139308</v>
      </c>
      <c r="Y878" s="155" t="s">
        <v>6810</v>
      </c>
    </row>
    <row r="879" spans="1:25">
      <c r="A879" s="155" t="s">
        <v>1087</v>
      </c>
      <c r="B879" s="38" t="s">
        <v>1088</v>
      </c>
      <c r="C879" s="38" t="s">
        <v>1089</v>
      </c>
      <c r="D879" s="38" t="s">
        <v>1090</v>
      </c>
      <c r="E879" s="126" t="s">
        <v>273</v>
      </c>
      <c r="F879" s="38" t="s">
        <v>491</v>
      </c>
      <c r="G879" s="237">
        <v>33.4153947</v>
      </c>
      <c r="H879" s="249">
        <v>-118.3792545</v>
      </c>
      <c r="I879" s="179">
        <v>11</v>
      </c>
      <c r="J879" s="38">
        <v>2016</v>
      </c>
      <c r="K879" s="38" t="s">
        <v>2043</v>
      </c>
      <c r="L879" s="157">
        <v>42469.84652777778</v>
      </c>
      <c r="M879" s="157">
        <v>42469.859027777777</v>
      </c>
      <c r="N879" s="157">
        <v>42469.892361111109</v>
      </c>
      <c r="O879" s="157">
        <v>42469.904861111114</v>
      </c>
      <c r="P879" s="185" t="s">
        <v>2040</v>
      </c>
      <c r="Q879" s="239">
        <f t="shared" si="92"/>
        <v>3.3333333332848269E-2</v>
      </c>
      <c r="R879" s="239">
        <f t="shared" si="93"/>
        <v>5.8333333334303461E-2</v>
      </c>
      <c r="S879" s="21">
        <f t="shared" si="94"/>
        <v>0.19999999999708962</v>
      </c>
      <c r="Y879" s="155" t="s">
        <v>6811</v>
      </c>
    </row>
    <row r="880" spans="1:25">
      <c r="A880" s="155" t="s">
        <v>1087</v>
      </c>
      <c r="B880" s="38" t="s">
        <v>1088</v>
      </c>
      <c r="C880" s="38" t="s">
        <v>1089</v>
      </c>
      <c r="D880" s="38" t="s">
        <v>1090</v>
      </c>
      <c r="E880" s="126" t="s">
        <v>273</v>
      </c>
      <c r="F880" s="38" t="s">
        <v>491</v>
      </c>
      <c r="G880" s="237">
        <v>33.408275600000003</v>
      </c>
      <c r="H880" s="249">
        <v>-118.3058419</v>
      </c>
      <c r="I880" s="179">
        <v>11</v>
      </c>
      <c r="J880" s="38">
        <v>2016</v>
      </c>
      <c r="K880" s="38" t="s">
        <v>2042</v>
      </c>
      <c r="L880" s="157">
        <v>42469.99722222222</v>
      </c>
      <c r="M880" s="157">
        <v>42470.027777777781</v>
      </c>
      <c r="N880" s="157">
        <v>42470.092361111114</v>
      </c>
      <c r="O880" s="157">
        <v>42470.113888888889</v>
      </c>
      <c r="P880" s="185" t="s">
        <v>2040</v>
      </c>
      <c r="Q880" s="239">
        <f t="shared" si="92"/>
        <v>6.4583333332848269E-2</v>
      </c>
      <c r="R880" s="239">
        <f t="shared" si="93"/>
        <v>0.11666666666860692</v>
      </c>
      <c r="S880" s="21">
        <f t="shared" si="94"/>
        <v>0.38749999999708962</v>
      </c>
      <c r="Y880" s="155" t="s">
        <v>6812</v>
      </c>
    </row>
    <row r="881" spans="1:25">
      <c r="A881" s="155" t="s">
        <v>1087</v>
      </c>
      <c r="B881" s="38" t="s">
        <v>1088</v>
      </c>
      <c r="C881" s="38" t="s">
        <v>1089</v>
      </c>
      <c r="D881" s="38" t="s">
        <v>1090</v>
      </c>
      <c r="E881" s="126" t="s">
        <v>273</v>
      </c>
      <c r="F881" s="38" t="s">
        <v>491</v>
      </c>
      <c r="G881" s="237">
        <v>33.218188099999999</v>
      </c>
      <c r="H881" s="249">
        <v>-118.116878</v>
      </c>
      <c r="I881" s="179">
        <v>11</v>
      </c>
      <c r="J881" s="38">
        <v>2016</v>
      </c>
      <c r="K881" s="38" t="s">
        <v>2041</v>
      </c>
      <c r="L881" s="157">
        <v>42470.683333333334</v>
      </c>
      <c r="M881" s="157">
        <v>42470.73333333333</v>
      </c>
      <c r="N881" s="157">
        <v>42470.767361111109</v>
      </c>
      <c r="O881" s="157">
        <v>42470.807638888888</v>
      </c>
      <c r="P881" s="185" t="s">
        <v>2040</v>
      </c>
      <c r="Q881" s="239">
        <f t="shared" si="92"/>
        <v>3.4027777779556345E-2</v>
      </c>
      <c r="R881" s="239">
        <f t="shared" si="93"/>
        <v>0.12430555555329192</v>
      </c>
      <c r="S881" s="21">
        <f t="shared" si="94"/>
        <v>0.20416666667733807</v>
      </c>
      <c r="Y881" s="155" t="s">
        <v>6811</v>
      </c>
    </row>
    <row r="882" spans="1:25">
      <c r="A882" s="155" t="s">
        <v>1087</v>
      </c>
      <c r="B882" s="38" t="s">
        <v>1088</v>
      </c>
      <c r="C882" s="38" t="s">
        <v>1089</v>
      </c>
      <c r="D882" s="38" t="s">
        <v>1090</v>
      </c>
      <c r="E882" s="126" t="s">
        <v>273</v>
      </c>
      <c r="F882" s="38" t="s">
        <v>491</v>
      </c>
      <c r="G882" s="237">
        <v>33.195547099999999</v>
      </c>
      <c r="H882" s="249">
        <v>-118.49156410000001</v>
      </c>
      <c r="I882" s="179">
        <v>11</v>
      </c>
      <c r="J882" s="38">
        <v>2016</v>
      </c>
      <c r="K882" s="38" t="s">
        <v>2039</v>
      </c>
      <c r="L882" s="157">
        <v>42470.923611111109</v>
      </c>
      <c r="M882" s="157">
        <v>42470.974305555559</v>
      </c>
      <c r="N882" s="157">
        <v>42471.010416666664</v>
      </c>
      <c r="O882" s="157">
        <v>42471.052777777775</v>
      </c>
      <c r="P882" s="185" t="s">
        <v>2040</v>
      </c>
      <c r="Q882" s="239">
        <f t="shared" si="92"/>
        <v>3.6111111105128657E-2</v>
      </c>
      <c r="R882" s="239">
        <f t="shared" si="93"/>
        <v>0.12916666666569654</v>
      </c>
      <c r="S882" s="21">
        <f t="shared" si="94"/>
        <v>0.21666666663077194</v>
      </c>
      <c r="Y882" s="155" t="s">
        <v>6813</v>
      </c>
    </row>
    <row r="883" spans="1:25">
      <c r="A883" s="155" t="s">
        <v>1087</v>
      </c>
      <c r="B883" s="38" t="s">
        <v>1088</v>
      </c>
      <c r="C883" s="38" t="s">
        <v>1089</v>
      </c>
      <c r="D883" s="38" t="s">
        <v>1090</v>
      </c>
      <c r="E883" s="126" t="s">
        <v>273</v>
      </c>
      <c r="F883" s="38" t="s">
        <v>491</v>
      </c>
      <c r="G883" s="237">
        <v>31.911395599999999</v>
      </c>
      <c r="H883" s="249">
        <v>-119.6822859</v>
      </c>
      <c r="I883" s="179">
        <v>11</v>
      </c>
      <c r="J883" s="38">
        <v>2016</v>
      </c>
      <c r="K883" s="38" t="s">
        <v>2037</v>
      </c>
      <c r="L883" s="157">
        <v>42471.921527777777</v>
      </c>
      <c r="M883" s="157">
        <v>42472.185416666667</v>
      </c>
      <c r="N883" s="157">
        <v>42472.232638888891</v>
      </c>
      <c r="O883" s="157">
        <v>42472.336111111108</v>
      </c>
      <c r="P883" s="185" t="s">
        <v>2038</v>
      </c>
      <c r="Q883" s="239">
        <f t="shared" si="92"/>
        <v>4.7222222223354038E-2</v>
      </c>
      <c r="R883" s="239">
        <f t="shared" si="93"/>
        <v>0.41458333333139308</v>
      </c>
      <c r="S883" s="21">
        <f t="shared" si="94"/>
        <v>0.28333333334012423</v>
      </c>
      <c r="Y883" s="155" t="s">
        <v>6811</v>
      </c>
    </row>
    <row r="884" spans="1:25">
      <c r="A884" s="155" t="s">
        <v>1087</v>
      </c>
      <c r="B884" s="38" t="s">
        <v>1088</v>
      </c>
      <c r="C884" s="38" t="s">
        <v>1089</v>
      </c>
      <c r="D884" s="38" t="s">
        <v>1090</v>
      </c>
      <c r="E884" s="126" t="s">
        <v>273</v>
      </c>
      <c r="F884" s="38" t="s">
        <v>491</v>
      </c>
      <c r="G884" s="237">
        <v>32.985559700000003</v>
      </c>
      <c r="H884" s="249">
        <v>-117.3812138</v>
      </c>
      <c r="I884" s="179">
        <v>11</v>
      </c>
      <c r="J884" s="38">
        <v>2016</v>
      </c>
      <c r="K884" s="38" t="s">
        <v>2034</v>
      </c>
      <c r="L884" s="157">
        <v>42473.081250000003</v>
      </c>
      <c r="M884" s="157">
        <v>42473.115972222222</v>
      </c>
      <c r="N884" s="157">
        <v>42473.222916666666</v>
      </c>
      <c r="O884" s="157">
        <v>42473.254166666666</v>
      </c>
      <c r="P884" s="185" t="s">
        <v>2035</v>
      </c>
      <c r="Q884" s="239">
        <f t="shared" si="92"/>
        <v>0.10694444444379769</v>
      </c>
      <c r="R884" s="239">
        <f t="shared" si="93"/>
        <v>0.17291666666278616</v>
      </c>
      <c r="S884" s="21">
        <f t="shared" si="94"/>
        <v>0.64166666666278616</v>
      </c>
      <c r="V884" s="19">
        <f>SUM(Q878:Q884)</f>
        <v>0.34444444443943212</v>
      </c>
      <c r="W884" s="240">
        <f>(N884-M878)/24</f>
        <v>0.17236689814823572</v>
      </c>
      <c r="X884" s="21">
        <f>V884/W884</f>
        <v>1.9983213026390341</v>
      </c>
      <c r="Y884" s="155" t="s">
        <v>6814</v>
      </c>
    </row>
    <row r="885" spans="1:25">
      <c r="A885" s="187" t="s">
        <v>6815</v>
      </c>
      <c r="B885" s="38" t="s">
        <v>1088</v>
      </c>
      <c r="C885" s="38" t="s">
        <v>1089</v>
      </c>
      <c r="D885" s="38" t="s">
        <v>1086</v>
      </c>
      <c r="E885" s="126" t="s">
        <v>273</v>
      </c>
      <c r="F885" s="38" t="s">
        <v>1004</v>
      </c>
      <c r="G885" s="237">
        <v>44.509933099999998</v>
      </c>
      <c r="H885" s="237">
        <v>-125.40552558</v>
      </c>
      <c r="I885" s="179">
        <v>10</v>
      </c>
      <c r="J885" s="38">
        <v>2016</v>
      </c>
      <c r="K885" s="38" t="s">
        <v>2031</v>
      </c>
      <c r="L885" s="157">
        <v>42525.463888888888</v>
      </c>
      <c r="M885" s="157">
        <v>42525.59375</v>
      </c>
      <c r="N885" s="157">
        <v>42525.790972222225</v>
      </c>
      <c r="O885" s="157">
        <v>42525.873611111114</v>
      </c>
      <c r="P885" s="252" t="s">
        <v>2032</v>
      </c>
      <c r="Q885" s="239">
        <f t="shared" ref="Q885:Q917" si="95">N885 - M885</f>
        <v>0.19722222222480923</v>
      </c>
      <c r="R885" s="239">
        <f t="shared" ref="R885:R917" si="96">O885 - L885</f>
        <v>0.40972222222626442</v>
      </c>
      <c r="S885" s="21">
        <f t="shared" ref="S885:S917" si="97">((VALUE(Q885)) * 24) * 0.25</f>
        <v>1.1833333333488554</v>
      </c>
      <c r="Y885" s="187" t="s">
        <v>2033</v>
      </c>
    </row>
    <row r="886" spans="1:25">
      <c r="A886" s="187" t="s">
        <v>6815</v>
      </c>
      <c r="B886" s="38" t="s">
        <v>1088</v>
      </c>
      <c r="C886" s="38" t="s">
        <v>1089</v>
      </c>
      <c r="D886" s="38" t="s">
        <v>1086</v>
      </c>
      <c r="E886" s="126" t="s">
        <v>273</v>
      </c>
      <c r="F886" s="38" t="s">
        <v>1004</v>
      </c>
      <c r="G886" s="237">
        <v>44.469711179999997</v>
      </c>
      <c r="H886" s="237">
        <v>-125.26447516</v>
      </c>
      <c r="I886" s="179">
        <v>10</v>
      </c>
      <c r="J886" s="38">
        <v>2016</v>
      </c>
      <c r="K886" s="38" t="s">
        <v>2029</v>
      </c>
      <c r="L886" s="157">
        <v>42526.296527777777</v>
      </c>
      <c r="M886" s="157">
        <v>42526.361111111109</v>
      </c>
      <c r="N886" s="157">
        <v>42526.488888888889</v>
      </c>
      <c r="O886" s="157">
        <v>42526.616666666669</v>
      </c>
      <c r="P886" s="252" t="s">
        <v>2017</v>
      </c>
      <c r="Q886" s="239">
        <f t="shared" si="95"/>
        <v>0.12777777777955635</v>
      </c>
      <c r="R886" s="239">
        <f t="shared" si="96"/>
        <v>0.32013888889196096</v>
      </c>
      <c r="S886" s="21">
        <f t="shared" si="97"/>
        <v>0.76666666667733807</v>
      </c>
      <c r="Y886" s="187" t="s">
        <v>2030</v>
      </c>
    </row>
    <row r="887" spans="1:25">
      <c r="A887" s="187" t="s">
        <v>6815</v>
      </c>
      <c r="B887" s="38" t="s">
        <v>1088</v>
      </c>
      <c r="C887" s="38" t="s">
        <v>1089</v>
      </c>
      <c r="D887" s="38" t="s">
        <v>1086</v>
      </c>
      <c r="E887" s="126" t="s">
        <v>273</v>
      </c>
      <c r="F887" s="38" t="s">
        <v>1004</v>
      </c>
      <c r="G887" s="237">
        <v>44.466107180000002</v>
      </c>
      <c r="H887" s="237">
        <v>-125.26325615</v>
      </c>
      <c r="I887" s="179">
        <v>10</v>
      </c>
      <c r="J887" s="38">
        <v>2016</v>
      </c>
      <c r="K887" s="38" t="s">
        <v>2028</v>
      </c>
      <c r="L887" s="157">
        <v>42526.690972222219</v>
      </c>
      <c r="M887" s="157">
        <v>42526.750694444447</v>
      </c>
      <c r="N887" s="157">
        <v>42526.982638888891</v>
      </c>
      <c r="O887" s="157">
        <v>42527.054166666669</v>
      </c>
      <c r="P887" s="252" t="s">
        <v>2017</v>
      </c>
      <c r="Q887" s="239">
        <f t="shared" si="95"/>
        <v>0.23194444444379769</v>
      </c>
      <c r="R887" s="239">
        <f t="shared" si="96"/>
        <v>0.36319444444961846</v>
      </c>
      <c r="S887" s="21">
        <f t="shared" si="97"/>
        <v>1.3916666666627862</v>
      </c>
      <c r="Y887" s="187" t="s">
        <v>2021</v>
      </c>
    </row>
    <row r="888" spans="1:25">
      <c r="A888" s="187" t="s">
        <v>6815</v>
      </c>
      <c r="B888" s="38" t="s">
        <v>1088</v>
      </c>
      <c r="C888" s="38" t="s">
        <v>1089</v>
      </c>
      <c r="D888" s="38" t="s">
        <v>1086</v>
      </c>
      <c r="E888" s="126" t="s">
        <v>273</v>
      </c>
      <c r="F888" s="38" t="s">
        <v>1004</v>
      </c>
      <c r="G888" s="237">
        <v>44.44500567</v>
      </c>
      <c r="H888" s="237">
        <v>-125.14217902</v>
      </c>
      <c r="I888" s="179">
        <v>10</v>
      </c>
      <c r="J888" s="38">
        <v>2016</v>
      </c>
      <c r="K888" s="38" t="s">
        <v>2026</v>
      </c>
      <c r="L888" s="157">
        <v>42527.125694444447</v>
      </c>
      <c r="M888" s="157">
        <v>42527.174305555556</v>
      </c>
      <c r="N888" s="157">
        <v>42527.321527777778</v>
      </c>
      <c r="O888" s="157">
        <v>42527.367361111108</v>
      </c>
      <c r="P888" s="252" t="s">
        <v>2027</v>
      </c>
      <c r="Q888" s="239">
        <f t="shared" si="95"/>
        <v>0.14722222222189885</v>
      </c>
      <c r="R888" s="239">
        <f t="shared" si="96"/>
        <v>0.24166666666133096</v>
      </c>
      <c r="S888" s="21">
        <f t="shared" si="97"/>
        <v>0.88333333333139308</v>
      </c>
      <c r="Y888" s="187" t="s">
        <v>2021</v>
      </c>
    </row>
    <row r="889" spans="1:25">
      <c r="A889" s="187" t="s">
        <v>6815</v>
      </c>
      <c r="B889" s="38" t="s">
        <v>1088</v>
      </c>
      <c r="C889" s="38" t="s">
        <v>1089</v>
      </c>
      <c r="D889" s="38" t="s">
        <v>1086</v>
      </c>
      <c r="E889" s="126" t="s">
        <v>273</v>
      </c>
      <c r="F889" s="38" t="s">
        <v>1004</v>
      </c>
      <c r="G889" s="237">
        <v>44.451282550000002</v>
      </c>
      <c r="H889" s="237">
        <v>-124.36170004</v>
      </c>
      <c r="I889" s="179">
        <v>10</v>
      </c>
      <c r="J889" s="38">
        <v>2016</v>
      </c>
      <c r="K889" s="38" t="s">
        <v>2024</v>
      </c>
      <c r="L889" s="157">
        <v>42528.65347222222</v>
      </c>
      <c r="M889" s="157">
        <v>42528.69027777778</v>
      </c>
      <c r="N889" s="157">
        <v>42528.870833333334</v>
      </c>
      <c r="O889" s="157">
        <v>42528.881944444445</v>
      </c>
      <c r="P889" s="252" t="s">
        <v>2025</v>
      </c>
      <c r="Q889" s="239">
        <f t="shared" si="95"/>
        <v>0.18055555555474712</v>
      </c>
      <c r="R889" s="239">
        <f t="shared" si="96"/>
        <v>0.22847222222480923</v>
      </c>
      <c r="S889" s="21">
        <f t="shared" si="97"/>
        <v>1.0833333333284827</v>
      </c>
      <c r="Y889" s="187" t="s">
        <v>2021</v>
      </c>
    </row>
    <row r="890" spans="1:25">
      <c r="A890" s="187" t="s">
        <v>6815</v>
      </c>
      <c r="B890" s="38" t="s">
        <v>1088</v>
      </c>
      <c r="C890" s="38" t="s">
        <v>1089</v>
      </c>
      <c r="D890" s="38" t="s">
        <v>1086</v>
      </c>
      <c r="E890" s="126" t="s">
        <v>273</v>
      </c>
      <c r="F890" s="38" t="s">
        <v>1004</v>
      </c>
      <c r="G890" s="237">
        <v>44.288722759999999</v>
      </c>
      <c r="H890" s="237">
        <v>-124.68335070000001</v>
      </c>
      <c r="I890" s="179">
        <v>10</v>
      </c>
      <c r="J890" s="38">
        <v>2016</v>
      </c>
      <c r="K890" s="38" t="s">
        <v>2022</v>
      </c>
      <c r="L890" s="157">
        <v>42529.03125</v>
      </c>
      <c r="M890" s="157">
        <v>42529.040972222225</v>
      </c>
      <c r="N890" s="157">
        <v>42529.168055555558</v>
      </c>
      <c r="O890" s="157">
        <v>42529.179861111108</v>
      </c>
      <c r="P890" s="252" t="s">
        <v>2023</v>
      </c>
      <c r="Q890" s="239">
        <f t="shared" si="95"/>
        <v>0.12708333333284827</v>
      </c>
      <c r="R890" s="239">
        <f t="shared" si="96"/>
        <v>0.14861111110803904</v>
      </c>
      <c r="S890" s="21">
        <f t="shared" si="97"/>
        <v>0.76249999999708962</v>
      </c>
      <c r="Y890" s="187" t="s">
        <v>2021</v>
      </c>
    </row>
    <row r="891" spans="1:25">
      <c r="A891" s="187" t="s">
        <v>6815</v>
      </c>
      <c r="B891" s="38" t="s">
        <v>1088</v>
      </c>
      <c r="C891" s="38" t="s">
        <v>1089</v>
      </c>
      <c r="D891" s="38" t="s">
        <v>1086</v>
      </c>
      <c r="E891" s="126" t="s">
        <v>273</v>
      </c>
      <c r="F891" s="38" t="s">
        <v>1004</v>
      </c>
      <c r="G891" s="237">
        <v>44.36680449</v>
      </c>
      <c r="H891" s="237">
        <v>-124.96672608999999</v>
      </c>
      <c r="I891" s="179">
        <v>10</v>
      </c>
      <c r="J891" s="38">
        <v>2016</v>
      </c>
      <c r="K891" s="38" t="s">
        <v>2019</v>
      </c>
      <c r="L891" s="157">
        <v>42529.27847222222</v>
      </c>
      <c r="M891" s="157">
        <v>42529.310416666667</v>
      </c>
      <c r="N891" s="157">
        <v>42529.609722222223</v>
      </c>
      <c r="O891" s="157">
        <v>42529.638888888891</v>
      </c>
      <c r="P891" s="252" t="s">
        <v>2020</v>
      </c>
      <c r="Q891" s="239">
        <f t="shared" si="95"/>
        <v>0.29930555555620231</v>
      </c>
      <c r="R891" s="239">
        <f t="shared" si="96"/>
        <v>0.36041666667006211</v>
      </c>
      <c r="S891" s="21">
        <f t="shared" si="97"/>
        <v>1.7958333333372138</v>
      </c>
      <c r="Y891" s="155" t="s">
        <v>2021</v>
      </c>
    </row>
    <row r="892" spans="1:25">
      <c r="A892" s="187" t="s">
        <v>6815</v>
      </c>
      <c r="B892" s="38" t="s">
        <v>1088</v>
      </c>
      <c r="C892" s="38" t="s">
        <v>1089</v>
      </c>
      <c r="D892" s="38" t="s">
        <v>1086</v>
      </c>
      <c r="E892" s="126" t="s">
        <v>273</v>
      </c>
      <c r="F892" s="38" t="s">
        <v>1004</v>
      </c>
      <c r="G892" s="237">
        <v>44.466304260000001</v>
      </c>
      <c r="H892" s="237">
        <v>-125.26398342</v>
      </c>
      <c r="I892" s="179">
        <v>10</v>
      </c>
      <c r="J892" s="38">
        <v>2016</v>
      </c>
      <c r="K892" s="38" t="s">
        <v>2016</v>
      </c>
      <c r="L892" s="157">
        <v>42529.736111111109</v>
      </c>
      <c r="M892" s="157">
        <v>42529.791666666664</v>
      </c>
      <c r="N892" s="157">
        <v>42530.123611111114</v>
      </c>
      <c r="O892" s="157">
        <v>42530.1875</v>
      </c>
      <c r="P892" s="252" t="s">
        <v>2017</v>
      </c>
      <c r="Q892" s="239">
        <f t="shared" si="95"/>
        <v>0.33194444444961846</v>
      </c>
      <c r="R892" s="239">
        <f t="shared" si="96"/>
        <v>0.45138888889050577</v>
      </c>
      <c r="S892" s="21">
        <f t="shared" si="97"/>
        <v>1.9916666666977108</v>
      </c>
      <c r="V892" s="19">
        <f>SUM(Q885:Q892)</f>
        <v>1.6430555555634783</v>
      </c>
      <c r="W892" s="240">
        <f>(N892-M885)/24</f>
        <v>0.1887442129630775</v>
      </c>
      <c r="X892" s="21">
        <f>V892/W892</f>
        <v>8.7051969952842789</v>
      </c>
      <c r="Y892" s="155" t="s">
        <v>2018</v>
      </c>
    </row>
    <row r="893" spans="1:25">
      <c r="A893" s="155" t="s">
        <v>1098</v>
      </c>
      <c r="B893" s="38" t="s">
        <v>1088</v>
      </c>
      <c r="C893" s="38" t="s">
        <v>1097</v>
      </c>
      <c r="D893" s="38" t="s">
        <v>1077</v>
      </c>
      <c r="E893" s="126" t="s">
        <v>273</v>
      </c>
      <c r="F893" s="38" t="s">
        <v>1004</v>
      </c>
      <c r="G893" s="249">
        <v>48.316826300000002</v>
      </c>
      <c r="H893" s="249">
        <v>-126.05009909</v>
      </c>
      <c r="I893" s="179">
        <v>9</v>
      </c>
      <c r="J893" s="38">
        <v>2016</v>
      </c>
      <c r="K893" s="38" t="s">
        <v>2014</v>
      </c>
      <c r="L893" s="157">
        <v>42535.128472222219</v>
      </c>
      <c r="M893" s="157">
        <v>42535.22152777778</v>
      </c>
      <c r="N893" s="157">
        <v>42535.466666666667</v>
      </c>
      <c r="O893" s="157">
        <v>42535.513194444444</v>
      </c>
      <c r="P893" s="38" t="s">
        <v>2007</v>
      </c>
      <c r="Q893" s="19">
        <f t="shared" si="95"/>
        <v>0.24513888888759539</v>
      </c>
      <c r="R893" s="19">
        <f t="shared" si="96"/>
        <v>0.38472222222480923</v>
      </c>
      <c r="S893" s="21">
        <f t="shared" si="97"/>
        <v>1.4708333333255723</v>
      </c>
      <c r="U893" s="254">
        <v>984</v>
      </c>
    </row>
    <row r="894" spans="1:25">
      <c r="A894" s="155" t="s">
        <v>1098</v>
      </c>
      <c r="B894" s="38" t="s">
        <v>1088</v>
      </c>
      <c r="C894" s="38" t="s">
        <v>1097</v>
      </c>
      <c r="D894" s="38" t="s">
        <v>1077</v>
      </c>
      <c r="E894" s="126" t="s">
        <v>273</v>
      </c>
      <c r="F894" s="38" t="s">
        <v>1004</v>
      </c>
      <c r="G894" s="249">
        <v>48.314920139999998</v>
      </c>
      <c r="H894" s="249">
        <v>-126.05851717</v>
      </c>
      <c r="I894" s="179">
        <v>9</v>
      </c>
      <c r="J894" s="38">
        <v>2016</v>
      </c>
      <c r="K894" s="38" t="s">
        <v>2012</v>
      </c>
      <c r="L894" s="157">
        <v>42535.630555555559</v>
      </c>
      <c r="M894" s="157">
        <v>42535.715277777781</v>
      </c>
      <c r="N894" s="157">
        <v>42536.275000000001</v>
      </c>
      <c r="O894" s="157">
        <v>42536.322916666664</v>
      </c>
      <c r="P894" s="38" t="s">
        <v>2007</v>
      </c>
      <c r="Q894" s="19">
        <f t="shared" si="95"/>
        <v>0.55972222222044365</v>
      </c>
      <c r="R894" s="19">
        <f t="shared" si="96"/>
        <v>0.69236111110512866</v>
      </c>
      <c r="S894" s="21">
        <f t="shared" si="97"/>
        <v>3.3583333333226619</v>
      </c>
      <c r="U894" s="254">
        <v>898</v>
      </c>
    </row>
    <row r="895" spans="1:25">
      <c r="A895" s="155" t="s">
        <v>1098</v>
      </c>
      <c r="B895" s="38" t="s">
        <v>1088</v>
      </c>
      <c r="C895" s="38" t="s">
        <v>1097</v>
      </c>
      <c r="D895" s="38" t="s">
        <v>1077</v>
      </c>
      <c r="E895" s="126" t="s">
        <v>273</v>
      </c>
      <c r="F895" s="38" t="s">
        <v>1004</v>
      </c>
      <c r="G895" s="249"/>
      <c r="H895" s="249"/>
      <c r="I895" s="179"/>
      <c r="J895" s="38">
        <v>2016</v>
      </c>
      <c r="K895" s="38" t="s">
        <v>2011</v>
      </c>
      <c r="L895" s="157">
        <v>42536.399305555555</v>
      </c>
      <c r="M895" s="157"/>
      <c r="N895" s="157"/>
      <c r="O895" s="157">
        <v>42536.423611111109</v>
      </c>
      <c r="P895" s="38" t="s">
        <v>2007</v>
      </c>
      <c r="Q895" s="19">
        <f t="shared" si="95"/>
        <v>0</v>
      </c>
      <c r="R895" s="19">
        <f t="shared" si="96"/>
        <v>2.4305555554747116E-2</v>
      </c>
      <c r="S895" s="21">
        <f t="shared" si="97"/>
        <v>0</v>
      </c>
      <c r="U895" s="254"/>
    </row>
    <row r="896" spans="1:25">
      <c r="A896" s="155" t="s">
        <v>1098</v>
      </c>
      <c r="B896" s="38" t="s">
        <v>1088</v>
      </c>
      <c r="C896" s="38" t="s">
        <v>1097</v>
      </c>
      <c r="D896" s="38" t="s">
        <v>1077</v>
      </c>
      <c r="E896" s="126" t="s">
        <v>273</v>
      </c>
      <c r="F896" s="38" t="s">
        <v>1004</v>
      </c>
      <c r="G896" s="237">
        <v>48.314736680000003</v>
      </c>
      <c r="H896" s="237">
        <v>-126.05820898</v>
      </c>
      <c r="I896" s="179">
        <v>9</v>
      </c>
      <c r="J896" s="38">
        <v>2016</v>
      </c>
      <c r="K896" s="38" t="s">
        <v>2009</v>
      </c>
      <c r="L896" s="157">
        <v>42536.461805555555</v>
      </c>
      <c r="M896" s="157">
        <v>42536.51458333333</v>
      </c>
      <c r="N896" s="157">
        <v>42536.816666666666</v>
      </c>
      <c r="O896" s="157">
        <v>42536.859722222223</v>
      </c>
      <c r="P896" s="38" t="s">
        <v>2007</v>
      </c>
      <c r="Q896" s="19">
        <f t="shared" si="95"/>
        <v>0.30208333333575865</v>
      </c>
      <c r="R896" s="19">
        <f t="shared" si="96"/>
        <v>0.39791666666860692</v>
      </c>
      <c r="S896" s="21">
        <f t="shared" si="97"/>
        <v>1.8125000000145519</v>
      </c>
      <c r="U896" s="254">
        <v>895</v>
      </c>
    </row>
    <row r="897" spans="1:21">
      <c r="A897" s="155" t="s">
        <v>1098</v>
      </c>
      <c r="B897" s="38" t="s">
        <v>1088</v>
      </c>
      <c r="C897" s="38" t="s">
        <v>1097</v>
      </c>
      <c r="D897" s="38" t="s">
        <v>1077</v>
      </c>
      <c r="E897" s="126" t="s">
        <v>273</v>
      </c>
      <c r="F897" s="38" t="s">
        <v>1004</v>
      </c>
      <c r="G897" s="249">
        <v>48.427422329999999</v>
      </c>
      <c r="H897" s="249">
        <v>-126.17469593</v>
      </c>
      <c r="I897" s="179">
        <v>9</v>
      </c>
      <c r="J897" s="38">
        <v>2016</v>
      </c>
      <c r="K897" s="38" t="s">
        <v>2006</v>
      </c>
      <c r="L897" s="157">
        <v>42536.951388888891</v>
      </c>
      <c r="M897" s="157">
        <v>42537.229166666664</v>
      </c>
      <c r="N897" s="157">
        <v>42537.229166666664</v>
      </c>
      <c r="O897" s="157">
        <v>42537.26666666667</v>
      </c>
      <c r="P897" s="38" t="s">
        <v>2007</v>
      </c>
      <c r="Q897" s="19">
        <f t="shared" si="95"/>
        <v>0</v>
      </c>
      <c r="R897" s="19">
        <f t="shared" si="96"/>
        <v>0.31527777777955635</v>
      </c>
      <c r="S897" s="21">
        <f t="shared" si="97"/>
        <v>0</v>
      </c>
      <c r="U897" s="254">
        <v>396</v>
      </c>
    </row>
    <row r="898" spans="1:21">
      <c r="A898" s="155" t="s">
        <v>1098</v>
      </c>
      <c r="B898" s="38" t="s">
        <v>1088</v>
      </c>
      <c r="C898" s="38" t="s">
        <v>1097</v>
      </c>
      <c r="D898" s="38" t="s">
        <v>1077</v>
      </c>
      <c r="E898" s="126" t="s">
        <v>273</v>
      </c>
      <c r="F898" s="38" t="s">
        <v>1988</v>
      </c>
      <c r="G898" s="249">
        <v>47.923884839999999</v>
      </c>
      <c r="H898" s="249">
        <v>-129.10795603</v>
      </c>
      <c r="I898" s="179">
        <v>9</v>
      </c>
      <c r="J898" s="38">
        <v>2016</v>
      </c>
      <c r="K898" s="38" t="s">
        <v>2004</v>
      </c>
      <c r="L898" s="157">
        <v>42537.806250000001</v>
      </c>
      <c r="M898" s="157">
        <v>42537.906944444447</v>
      </c>
      <c r="N898" s="157">
        <v>42538.506249999999</v>
      </c>
      <c r="O898" s="157">
        <v>42538.589583333334</v>
      </c>
      <c r="P898" s="38" t="s">
        <v>1998</v>
      </c>
      <c r="Q898" s="19">
        <f t="shared" si="95"/>
        <v>0.59930555555183673</v>
      </c>
      <c r="R898" s="19">
        <f t="shared" si="96"/>
        <v>0.78333333333284827</v>
      </c>
      <c r="S898" s="21">
        <f t="shared" si="97"/>
        <v>3.5958333333110204</v>
      </c>
      <c r="U898" s="254">
        <v>2273</v>
      </c>
    </row>
    <row r="899" spans="1:21">
      <c r="A899" s="155" t="s">
        <v>1098</v>
      </c>
      <c r="B899" s="38" t="s">
        <v>1088</v>
      </c>
      <c r="C899" s="38" t="s">
        <v>1097</v>
      </c>
      <c r="D899" s="38" t="s">
        <v>1077</v>
      </c>
      <c r="E899" s="126" t="s">
        <v>273</v>
      </c>
      <c r="F899" s="38" t="s">
        <v>1988</v>
      </c>
      <c r="G899" s="253"/>
      <c r="H899" s="253"/>
      <c r="I899"/>
      <c r="J899" s="38">
        <v>2016</v>
      </c>
      <c r="K899" s="38" t="s">
        <v>2002</v>
      </c>
      <c r="L899" s="157">
        <v>42538.754861111112</v>
      </c>
      <c r="M899" s="157"/>
      <c r="N899" s="157"/>
      <c r="O899" s="157">
        <v>42538.777777777781</v>
      </c>
      <c r="P899" s="38" t="s">
        <v>1998</v>
      </c>
      <c r="Q899" s="19">
        <f t="shared" si="95"/>
        <v>0</v>
      </c>
      <c r="R899" s="19">
        <f t="shared" si="96"/>
        <v>2.2916666668606922E-2</v>
      </c>
      <c r="S899" s="21">
        <f t="shared" si="97"/>
        <v>0</v>
      </c>
      <c r="U899" s="255"/>
    </row>
    <row r="900" spans="1:21">
      <c r="A900" s="155" t="s">
        <v>1098</v>
      </c>
      <c r="B900" s="38" t="s">
        <v>1088</v>
      </c>
      <c r="C900" s="38" t="s">
        <v>1097</v>
      </c>
      <c r="D900" s="38" t="s">
        <v>1077</v>
      </c>
      <c r="E900" s="126" t="s">
        <v>273</v>
      </c>
      <c r="F900" s="38" t="s">
        <v>1988</v>
      </c>
      <c r="G900" s="249">
        <v>47.923635560000001</v>
      </c>
      <c r="H900" s="249">
        <v>-129.10783771000001</v>
      </c>
      <c r="I900" s="179">
        <v>9</v>
      </c>
      <c r="J900" s="38">
        <v>2016</v>
      </c>
      <c r="K900" s="38" t="s">
        <v>2000</v>
      </c>
      <c r="L900" s="157">
        <v>42538.892361111109</v>
      </c>
      <c r="M900" s="157">
        <v>42538.963888888888</v>
      </c>
      <c r="N900" s="157">
        <v>42539.338194444441</v>
      </c>
      <c r="O900" s="157">
        <v>42539.425000000003</v>
      </c>
      <c r="P900" s="38" t="s">
        <v>1998</v>
      </c>
      <c r="Q900" s="19">
        <f t="shared" si="95"/>
        <v>0.37430555555329192</v>
      </c>
      <c r="R900" s="19">
        <f t="shared" si="96"/>
        <v>0.53263888889341615</v>
      </c>
      <c r="S900" s="21">
        <f t="shared" si="97"/>
        <v>2.2458333333197515</v>
      </c>
      <c r="U900" s="254">
        <v>2273</v>
      </c>
    </row>
    <row r="901" spans="1:21">
      <c r="A901" s="155" t="s">
        <v>1098</v>
      </c>
      <c r="B901" s="38" t="s">
        <v>1088</v>
      </c>
      <c r="C901" s="38" t="s">
        <v>1097</v>
      </c>
      <c r="D901" s="38" t="s">
        <v>1077</v>
      </c>
      <c r="E901" s="126" t="s">
        <v>273</v>
      </c>
      <c r="F901" s="38" t="s">
        <v>1988</v>
      </c>
      <c r="G901" s="249">
        <v>47.923726219999999</v>
      </c>
      <c r="H901" s="249">
        <v>-129.10807269</v>
      </c>
      <c r="I901" s="179">
        <v>9</v>
      </c>
      <c r="J901" s="38">
        <v>2016</v>
      </c>
      <c r="K901" s="38" t="s">
        <v>1997</v>
      </c>
      <c r="L901" s="157">
        <v>42539.880555555559</v>
      </c>
      <c r="M901" s="157">
        <v>42540.022222222222</v>
      </c>
      <c r="N901" s="157">
        <v>42540.440972222219</v>
      </c>
      <c r="O901" s="157">
        <v>42540.519444444442</v>
      </c>
      <c r="P901" s="38" t="s">
        <v>1998</v>
      </c>
      <c r="Q901" s="19">
        <f t="shared" si="95"/>
        <v>0.41874999999708962</v>
      </c>
      <c r="R901" s="19">
        <f t="shared" si="96"/>
        <v>0.63888888888322981</v>
      </c>
      <c r="S901" s="21">
        <f t="shared" si="97"/>
        <v>2.5124999999825377</v>
      </c>
      <c r="U901" s="254">
        <v>2279</v>
      </c>
    </row>
    <row r="902" spans="1:21">
      <c r="A902" s="155" t="s">
        <v>1098</v>
      </c>
      <c r="B902" s="38" t="s">
        <v>1088</v>
      </c>
      <c r="C902" s="38" t="s">
        <v>1097</v>
      </c>
      <c r="D902" s="38" t="s">
        <v>1077</v>
      </c>
      <c r="E902" s="126" t="s">
        <v>273</v>
      </c>
      <c r="F902" s="38" t="s">
        <v>1988</v>
      </c>
      <c r="G902" s="249">
        <v>47.973712319999997</v>
      </c>
      <c r="H902" s="249">
        <v>-129.08216872</v>
      </c>
      <c r="I902" s="179">
        <v>9</v>
      </c>
      <c r="J902" s="38">
        <v>2016</v>
      </c>
      <c r="K902" s="38" t="s">
        <v>1994</v>
      </c>
      <c r="L902" s="157">
        <v>42540.593055555553</v>
      </c>
      <c r="M902" s="157">
        <v>42540.676388888889</v>
      </c>
      <c r="N902" s="157">
        <v>42541.022916666669</v>
      </c>
      <c r="O902" s="157">
        <v>42541.095138888886</v>
      </c>
      <c r="P902" s="38" t="s">
        <v>1995</v>
      </c>
      <c r="Q902" s="19">
        <f t="shared" si="95"/>
        <v>0.34652777777955635</v>
      </c>
      <c r="R902" s="19">
        <f t="shared" si="96"/>
        <v>0.50208333333284827</v>
      </c>
      <c r="S902" s="21">
        <f t="shared" si="97"/>
        <v>2.0791666666773381</v>
      </c>
      <c r="U902" s="254">
        <v>2153</v>
      </c>
    </row>
    <row r="903" spans="1:21">
      <c r="A903" s="155" t="s">
        <v>1098</v>
      </c>
      <c r="B903" s="38" t="s">
        <v>1088</v>
      </c>
      <c r="C903" s="38" t="s">
        <v>1097</v>
      </c>
      <c r="D903" s="38" t="s">
        <v>1077</v>
      </c>
      <c r="E903" s="126" t="s">
        <v>273</v>
      </c>
      <c r="F903" s="38" t="s">
        <v>1988</v>
      </c>
      <c r="G903" s="249">
        <v>47.95996426</v>
      </c>
      <c r="H903" s="249">
        <v>-129.12374219</v>
      </c>
      <c r="I903" s="179">
        <v>9</v>
      </c>
      <c r="J903" s="38">
        <v>2016</v>
      </c>
      <c r="K903" s="38" t="s">
        <v>1992</v>
      </c>
      <c r="L903" s="157">
        <v>42541.179166666669</v>
      </c>
      <c r="M903" s="157">
        <v>42541.256944444445</v>
      </c>
      <c r="N903" s="157">
        <v>42541.771527777775</v>
      </c>
      <c r="O903" s="157">
        <v>42541.85</v>
      </c>
      <c r="P903" s="38" t="s">
        <v>1563</v>
      </c>
      <c r="Q903" s="19">
        <f t="shared" si="95"/>
        <v>0.51458333332993789</v>
      </c>
      <c r="R903" s="19">
        <f t="shared" si="96"/>
        <v>0.67083333332993789</v>
      </c>
      <c r="S903" s="21">
        <f t="shared" si="97"/>
        <v>3.0874999999796273</v>
      </c>
      <c r="U903" s="254">
        <v>2361</v>
      </c>
    </row>
    <row r="904" spans="1:21">
      <c r="A904" s="155" t="s">
        <v>1098</v>
      </c>
      <c r="B904" s="38" t="s">
        <v>1088</v>
      </c>
      <c r="C904" s="38" t="s">
        <v>1097</v>
      </c>
      <c r="D904" s="38" t="s">
        <v>1077</v>
      </c>
      <c r="E904" s="126" t="s">
        <v>273</v>
      </c>
      <c r="F904" s="38" t="s">
        <v>1988</v>
      </c>
      <c r="G904" s="237"/>
      <c r="H904" s="237"/>
      <c r="I904"/>
      <c r="J904" s="38">
        <v>2016</v>
      </c>
      <c r="K904" s="38" t="s">
        <v>1990</v>
      </c>
      <c r="L904" s="157">
        <v>42541.956944444442</v>
      </c>
      <c r="M904" s="157"/>
      <c r="N904" s="157"/>
      <c r="O904" s="157">
        <v>42542.09097222222</v>
      </c>
      <c r="P904" s="38" t="s">
        <v>1563</v>
      </c>
      <c r="Q904" s="19">
        <f t="shared" si="95"/>
        <v>0</v>
      </c>
      <c r="R904" s="19">
        <f t="shared" si="96"/>
        <v>0.13402777777810115</v>
      </c>
      <c r="S904" s="21">
        <f t="shared" si="97"/>
        <v>0</v>
      </c>
      <c r="U904" s="255"/>
    </row>
    <row r="905" spans="1:21">
      <c r="A905" s="155" t="s">
        <v>1098</v>
      </c>
      <c r="B905" s="38" t="s">
        <v>1088</v>
      </c>
      <c r="C905" s="38" t="s">
        <v>1097</v>
      </c>
      <c r="D905" s="38" t="s">
        <v>1077</v>
      </c>
      <c r="E905" s="126" t="s">
        <v>273</v>
      </c>
      <c r="F905" s="38" t="s">
        <v>1988</v>
      </c>
      <c r="G905" s="249">
        <v>47.959899559999997</v>
      </c>
      <c r="H905" s="249">
        <v>-129.12447782999999</v>
      </c>
      <c r="I905" s="179">
        <v>9</v>
      </c>
      <c r="J905" s="38">
        <v>2016</v>
      </c>
      <c r="K905" s="38" t="s">
        <v>1987</v>
      </c>
      <c r="L905" s="157">
        <v>42542.440972222219</v>
      </c>
      <c r="M905" s="157">
        <v>42542.513194444444</v>
      </c>
      <c r="N905" s="157">
        <v>42542.779861111114</v>
      </c>
      <c r="O905" s="157">
        <v>42542.839583333334</v>
      </c>
      <c r="P905" s="38" t="s">
        <v>1563</v>
      </c>
      <c r="Q905" s="19">
        <f t="shared" si="95"/>
        <v>0.26666666667006211</v>
      </c>
      <c r="R905" s="19">
        <f t="shared" si="96"/>
        <v>0.398611111115315</v>
      </c>
      <c r="S905" s="21">
        <f t="shared" si="97"/>
        <v>1.6000000000203727</v>
      </c>
      <c r="U905" s="254">
        <v>2359</v>
      </c>
    </row>
    <row r="906" spans="1:21">
      <c r="A906" s="155" t="s">
        <v>1098</v>
      </c>
      <c r="B906" s="38" t="s">
        <v>1088</v>
      </c>
      <c r="C906" s="38" t="s">
        <v>1097</v>
      </c>
      <c r="D906" s="38" t="s">
        <v>1077</v>
      </c>
      <c r="E906" s="126" t="s">
        <v>273</v>
      </c>
      <c r="F906" s="38" t="s">
        <v>1004</v>
      </c>
      <c r="G906" s="249">
        <v>47.764071540000003</v>
      </c>
      <c r="H906" s="249">
        <v>-128.05736988000001</v>
      </c>
      <c r="I906" s="179">
        <v>9</v>
      </c>
      <c r="J906" s="38">
        <v>2016</v>
      </c>
      <c r="K906" s="38" t="s">
        <v>1985</v>
      </c>
      <c r="L906" s="157">
        <v>42543.49722222222</v>
      </c>
      <c r="M906" s="157">
        <v>42543.597222222219</v>
      </c>
      <c r="N906" s="157">
        <v>42543.643750000003</v>
      </c>
      <c r="O906" s="157">
        <v>42543.719444444447</v>
      </c>
      <c r="P906" s="38" t="s">
        <v>1983</v>
      </c>
      <c r="Q906" s="19">
        <f t="shared" si="95"/>
        <v>4.652777778392192E-2</v>
      </c>
      <c r="R906" s="19">
        <f t="shared" si="96"/>
        <v>0.22222222222626442</v>
      </c>
      <c r="S906" s="21">
        <f t="shared" si="97"/>
        <v>0.27916666670353152</v>
      </c>
      <c r="U906" s="255">
        <v>2365</v>
      </c>
    </row>
    <row r="907" spans="1:21">
      <c r="A907" s="155" t="s">
        <v>1098</v>
      </c>
      <c r="B907" s="38" t="s">
        <v>1088</v>
      </c>
      <c r="C907" s="38" t="s">
        <v>1097</v>
      </c>
      <c r="D907" s="38" t="s">
        <v>1077</v>
      </c>
      <c r="E907" s="126" t="s">
        <v>273</v>
      </c>
      <c r="F907" s="38" t="s">
        <v>1004</v>
      </c>
      <c r="G907" s="237">
        <v>47.906356870000003</v>
      </c>
      <c r="H907" s="237">
        <v>-127.62049431</v>
      </c>
      <c r="I907" s="179">
        <v>9</v>
      </c>
      <c r="J907" s="38">
        <v>2016</v>
      </c>
      <c r="K907" s="38" t="s">
        <v>1982</v>
      </c>
      <c r="L907" s="157">
        <v>42543.818055555559</v>
      </c>
      <c r="M907" s="157">
        <v>42543.901388888888</v>
      </c>
      <c r="N907" s="157">
        <v>42543.944444444445</v>
      </c>
      <c r="O907" s="157">
        <v>42544.012499999997</v>
      </c>
      <c r="P907" s="38" t="s">
        <v>1983</v>
      </c>
      <c r="Q907" s="19">
        <f t="shared" si="95"/>
        <v>4.3055555557657499E-2</v>
      </c>
      <c r="R907" s="19">
        <f t="shared" si="96"/>
        <v>0.19444444443797693</v>
      </c>
      <c r="S907" s="21">
        <f t="shared" si="97"/>
        <v>0.25833333334594499</v>
      </c>
      <c r="U907" s="255">
        <v>2640</v>
      </c>
    </row>
    <row r="908" spans="1:21">
      <c r="A908" s="155" t="s">
        <v>1098</v>
      </c>
      <c r="B908" s="38" t="s">
        <v>1088</v>
      </c>
      <c r="C908" s="38" t="s">
        <v>1097</v>
      </c>
      <c r="D908" s="38" t="s">
        <v>1077</v>
      </c>
      <c r="E908" s="126" t="s">
        <v>273</v>
      </c>
      <c r="F908" s="38" t="s">
        <v>1004</v>
      </c>
      <c r="G908" s="237">
        <v>48.670997149999998</v>
      </c>
      <c r="H908" s="237">
        <v>-126.84706414</v>
      </c>
      <c r="I908" s="179">
        <v>9</v>
      </c>
      <c r="J908" s="38">
        <v>2016</v>
      </c>
      <c r="K908" s="38" t="s">
        <v>1980</v>
      </c>
      <c r="L908" s="157">
        <v>42544.249305555553</v>
      </c>
      <c r="M908" s="157">
        <v>42544.293749999997</v>
      </c>
      <c r="N908" s="157">
        <v>42544.586805555555</v>
      </c>
      <c r="O908" s="157">
        <v>42544.637499999997</v>
      </c>
      <c r="P908" s="38" t="s">
        <v>1960</v>
      </c>
      <c r="Q908" s="19">
        <f t="shared" si="95"/>
        <v>0.2930555555576575</v>
      </c>
      <c r="R908" s="19">
        <f t="shared" si="96"/>
        <v>0.38819444444379769</v>
      </c>
      <c r="S908" s="21">
        <f t="shared" si="97"/>
        <v>1.758333333345945</v>
      </c>
      <c r="U908" s="255">
        <v>1260</v>
      </c>
    </row>
    <row r="909" spans="1:21">
      <c r="A909" s="155" t="s">
        <v>1098</v>
      </c>
      <c r="B909" s="38" t="s">
        <v>1088</v>
      </c>
      <c r="C909" s="38" t="s">
        <v>1097</v>
      </c>
      <c r="D909" s="38" t="s">
        <v>1077</v>
      </c>
      <c r="E909" s="126" t="s">
        <v>273</v>
      </c>
      <c r="F909" s="38" t="s">
        <v>1004</v>
      </c>
      <c r="G909" s="237">
        <v>48.69971967</v>
      </c>
      <c r="H909" s="237">
        <v>-126.87219627</v>
      </c>
      <c r="I909" s="179">
        <v>9</v>
      </c>
      <c r="J909" s="38">
        <v>2016</v>
      </c>
      <c r="K909" s="38" t="s">
        <v>1978</v>
      </c>
      <c r="L909" s="157">
        <v>42544.713888888888</v>
      </c>
      <c r="M909" s="157">
        <v>42544.767361111109</v>
      </c>
      <c r="N909" s="157">
        <v>42544.895138888889</v>
      </c>
      <c r="O909" s="157">
        <v>42544.9375</v>
      </c>
      <c r="P909" s="38" t="s">
        <v>1960</v>
      </c>
      <c r="Q909" s="19">
        <f t="shared" si="95"/>
        <v>0.12777777777955635</v>
      </c>
      <c r="R909" s="19">
        <f t="shared" si="96"/>
        <v>0.22361111111240461</v>
      </c>
      <c r="S909" s="21">
        <f t="shared" si="97"/>
        <v>0.76666666667733807</v>
      </c>
      <c r="U909" s="255">
        <v>1316</v>
      </c>
    </row>
    <row r="910" spans="1:21">
      <c r="A910" s="155" t="s">
        <v>1098</v>
      </c>
      <c r="B910" s="38" t="s">
        <v>1088</v>
      </c>
      <c r="C910" s="38" t="s">
        <v>1097</v>
      </c>
      <c r="D910" s="38" t="s">
        <v>1077</v>
      </c>
      <c r="E910" s="126" t="s">
        <v>273</v>
      </c>
      <c r="F910" s="38" t="s">
        <v>1004</v>
      </c>
      <c r="G910" s="237">
        <v>48.674574190000001</v>
      </c>
      <c r="H910" s="237">
        <v>-126.85137705</v>
      </c>
      <c r="I910" s="179">
        <v>9</v>
      </c>
      <c r="J910" s="38">
        <v>2016</v>
      </c>
      <c r="K910" s="38" t="s">
        <v>1976</v>
      </c>
      <c r="L910" s="157">
        <v>42544.961805555555</v>
      </c>
      <c r="M910" s="157">
        <v>42545.005555555559</v>
      </c>
      <c r="N910" s="157">
        <v>42545.282638888886</v>
      </c>
      <c r="O910" s="157">
        <v>42545.322222222225</v>
      </c>
      <c r="P910" s="38" t="s">
        <v>1960</v>
      </c>
      <c r="Q910" s="19">
        <f t="shared" si="95"/>
        <v>0.2770833333270275</v>
      </c>
      <c r="R910" s="19">
        <f t="shared" si="96"/>
        <v>0.36041666667006211</v>
      </c>
      <c r="S910" s="21">
        <f t="shared" si="97"/>
        <v>1.662499999962165</v>
      </c>
      <c r="U910" s="255">
        <v>1256</v>
      </c>
    </row>
    <row r="911" spans="1:21">
      <c r="A911" s="155" t="s">
        <v>1098</v>
      </c>
      <c r="B911" s="38" t="s">
        <v>1088</v>
      </c>
      <c r="C911" s="38" t="s">
        <v>1097</v>
      </c>
      <c r="D911" s="38" t="s">
        <v>1077</v>
      </c>
      <c r="E911" s="126" t="s">
        <v>273</v>
      </c>
      <c r="F911" s="38" t="s">
        <v>1004</v>
      </c>
      <c r="G911" s="237">
        <v>48.670716339999998</v>
      </c>
      <c r="H911" s="237">
        <v>-126.84714843</v>
      </c>
      <c r="I911" s="179">
        <v>9</v>
      </c>
      <c r="J911" s="38">
        <v>2016</v>
      </c>
      <c r="K911" s="38" t="s">
        <v>1974</v>
      </c>
      <c r="L911" s="157">
        <v>42545.481944444444</v>
      </c>
      <c r="M911" s="157">
        <v>42545.527083333334</v>
      </c>
      <c r="N911" s="157">
        <v>42545.548611111109</v>
      </c>
      <c r="O911" s="157">
        <v>42545.589583333334</v>
      </c>
      <c r="P911" s="38" t="s">
        <v>1960</v>
      </c>
      <c r="Q911" s="19">
        <f t="shared" si="95"/>
        <v>2.1527777775190771E-2</v>
      </c>
      <c r="R911" s="19">
        <f t="shared" si="96"/>
        <v>0.10763888889050577</v>
      </c>
      <c r="S911" s="21">
        <f t="shared" si="97"/>
        <v>0.12916666665114462</v>
      </c>
      <c r="U911" s="255">
        <v>1256</v>
      </c>
    </row>
    <row r="912" spans="1:21">
      <c r="A912" s="155" t="s">
        <v>1098</v>
      </c>
      <c r="B912" s="38" t="s">
        <v>1088</v>
      </c>
      <c r="C912" s="38" t="s">
        <v>1097</v>
      </c>
      <c r="D912" s="38" t="s">
        <v>1077</v>
      </c>
      <c r="E912" s="126" t="s">
        <v>273</v>
      </c>
      <c r="F912" s="38" t="s">
        <v>1004</v>
      </c>
      <c r="G912" s="237">
        <v>48.699888520000002</v>
      </c>
      <c r="H912" s="237">
        <v>-126.8724666</v>
      </c>
      <c r="I912" s="179">
        <v>9</v>
      </c>
      <c r="J912" s="38">
        <v>2016</v>
      </c>
      <c r="K912" s="38" t="s">
        <v>1972</v>
      </c>
      <c r="L912" s="157">
        <v>42545.743055555555</v>
      </c>
      <c r="M912" s="157">
        <v>42545.806250000001</v>
      </c>
      <c r="N912" s="157">
        <v>42545.847916666666</v>
      </c>
      <c r="O912" s="157">
        <v>42545.897222222222</v>
      </c>
      <c r="P912" s="38" t="s">
        <v>1960</v>
      </c>
      <c r="Q912" s="19">
        <f t="shared" si="95"/>
        <v>4.1666666664241347E-2</v>
      </c>
      <c r="R912" s="19">
        <f t="shared" si="96"/>
        <v>0.15416666666715173</v>
      </c>
      <c r="S912" s="21">
        <f t="shared" si="97"/>
        <v>0.24999999998544808</v>
      </c>
      <c r="U912" s="255">
        <v>1314</v>
      </c>
    </row>
    <row r="913" spans="1:25">
      <c r="A913" s="155" t="s">
        <v>1098</v>
      </c>
      <c r="B913" s="38" t="s">
        <v>1088</v>
      </c>
      <c r="C913" s="38" t="s">
        <v>1097</v>
      </c>
      <c r="D913" s="38" t="s">
        <v>1077</v>
      </c>
      <c r="E913" s="126" t="s">
        <v>273</v>
      </c>
      <c r="F913" s="38" t="s">
        <v>1004</v>
      </c>
      <c r="G913" s="237">
        <v>48.427085720000001</v>
      </c>
      <c r="H913" s="237">
        <v>-126.17355707999999</v>
      </c>
      <c r="I913" s="179">
        <v>9</v>
      </c>
      <c r="J913" s="38">
        <v>2016</v>
      </c>
      <c r="K913" s="38" t="s">
        <v>1968</v>
      </c>
      <c r="L913" s="157">
        <v>42546.056250000001</v>
      </c>
      <c r="M913" s="157">
        <v>42546.074999999997</v>
      </c>
      <c r="N913" s="157">
        <v>42546.157638888886</v>
      </c>
      <c r="O913" s="157">
        <v>42546.184027777781</v>
      </c>
      <c r="P913" s="38" t="s">
        <v>1970</v>
      </c>
      <c r="Q913" s="19">
        <f t="shared" si="95"/>
        <v>8.2638888889050577E-2</v>
      </c>
      <c r="R913" s="19">
        <f t="shared" si="96"/>
        <v>0.12777777777955635</v>
      </c>
      <c r="S913" s="21">
        <f t="shared" si="97"/>
        <v>0.49583333333430346</v>
      </c>
      <c r="U913" s="255">
        <v>394</v>
      </c>
      <c r="V913" s="19">
        <f>SUM(Q893:Q913)</f>
        <v>4.5604166666598758</v>
      </c>
      <c r="W913" s="240">
        <f>(N913-M893)/24</f>
        <v>0.45567129629610764</v>
      </c>
      <c r="X913" s="21">
        <f>V913/W913</f>
        <v>10.008128016245273</v>
      </c>
    </row>
    <row r="914" spans="1:25">
      <c r="A914" t="s">
        <v>1101</v>
      </c>
      <c r="B914" s="38" t="s">
        <v>1088</v>
      </c>
      <c r="C914" s="38" t="s">
        <v>1102</v>
      </c>
      <c r="D914" s="38" t="s">
        <v>1103</v>
      </c>
      <c r="E914" s="126" t="s">
        <v>273</v>
      </c>
      <c r="F914" s="38" t="s">
        <v>1104</v>
      </c>
      <c r="G914" s="249">
        <v>47.95961964</v>
      </c>
      <c r="H914" s="249">
        <v>-129.12466035</v>
      </c>
      <c r="I914" s="38">
        <v>9</v>
      </c>
      <c r="J914" s="38">
        <v>2016</v>
      </c>
      <c r="K914" s="38" t="s">
        <v>1966</v>
      </c>
      <c r="L914" s="157">
        <v>42551.39166666667</v>
      </c>
      <c r="M914" s="157">
        <v>42551.502083333333</v>
      </c>
      <c r="N914" s="157">
        <v>42551.691666666666</v>
      </c>
      <c r="O914" s="157">
        <v>42551.736805555556</v>
      </c>
      <c r="P914" s="38" t="s">
        <v>1960</v>
      </c>
      <c r="Q914" s="19">
        <f t="shared" si="95"/>
        <v>0.18958333333284827</v>
      </c>
      <c r="R914" s="19">
        <f t="shared" si="96"/>
        <v>0.34513888888614019</v>
      </c>
      <c r="S914" s="21">
        <f t="shared" si="97"/>
        <v>1.1374999999970896</v>
      </c>
      <c r="U914" s="255">
        <v>394</v>
      </c>
      <c r="Y914" s="187" t="s">
        <v>1961</v>
      </c>
    </row>
    <row r="915" spans="1:25">
      <c r="A915" t="s">
        <v>1101</v>
      </c>
      <c r="B915" s="38" t="s">
        <v>1088</v>
      </c>
      <c r="C915" s="38" t="s">
        <v>1102</v>
      </c>
      <c r="D915" s="38" t="s">
        <v>1103</v>
      </c>
      <c r="E915" s="126" t="s">
        <v>273</v>
      </c>
      <c r="F915" s="38" t="s">
        <v>1104</v>
      </c>
      <c r="G915" s="249">
        <v>47.95961964</v>
      </c>
      <c r="H915" s="249">
        <v>-129.12466035</v>
      </c>
      <c r="I915" s="38">
        <v>9</v>
      </c>
      <c r="J915" s="38">
        <v>2016</v>
      </c>
      <c r="K915" s="38" t="s">
        <v>1964</v>
      </c>
      <c r="L915" s="157">
        <v>42552.295138888891</v>
      </c>
      <c r="M915" s="157">
        <v>42552.343055555553</v>
      </c>
      <c r="N915" s="157">
        <v>42553.643750000003</v>
      </c>
      <c r="O915" s="157">
        <v>42553.688888888886</v>
      </c>
      <c r="P915" s="38" t="s">
        <v>1960</v>
      </c>
      <c r="Q915" s="19">
        <f t="shared" si="95"/>
        <v>1.3006944444496185</v>
      </c>
      <c r="R915" s="19">
        <f t="shared" si="96"/>
        <v>1.3937499999956344</v>
      </c>
      <c r="S915" s="21">
        <f t="shared" si="97"/>
        <v>7.8041666666977108</v>
      </c>
      <c r="U915" s="255">
        <v>394</v>
      </c>
      <c r="Y915" s="187" t="s">
        <v>1963</v>
      </c>
    </row>
    <row r="916" spans="1:25">
      <c r="A916" t="s">
        <v>1101</v>
      </c>
      <c r="B916" s="38" t="s">
        <v>1088</v>
      </c>
      <c r="C916" s="38" t="s">
        <v>1102</v>
      </c>
      <c r="D916" s="38" t="s">
        <v>1103</v>
      </c>
      <c r="E916" s="126" t="s">
        <v>273</v>
      </c>
      <c r="F916" s="38" t="s">
        <v>1104</v>
      </c>
      <c r="G916" s="249">
        <v>47.95961964</v>
      </c>
      <c r="H916" s="249">
        <v>-129.12466035</v>
      </c>
      <c r="I916" s="38">
        <v>9</v>
      </c>
      <c r="J916" s="38">
        <v>2016</v>
      </c>
      <c r="K916" s="38" t="s">
        <v>1962</v>
      </c>
      <c r="L916" s="157">
        <v>42554.719444444447</v>
      </c>
      <c r="M916" s="157"/>
      <c r="N916" s="157"/>
      <c r="O916" s="157">
        <v>42554.738194444442</v>
      </c>
      <c r="P916" s="38" t="s">
        <v>6816</v>
      </c>
      <c r="Q916" s="19">
        <f t="shared" si="95"/>
        <v>0</v>
      </c>
      <c r="R916" s="19">
        <f t="shared" si="96"/>
        <v>1.8749999995634425E-2</v>
      </c>
      <c r="S916" s="21">
        <f t="shared" si="97"/>
        <v>0</v>
      </c>
      <c r="U916" s="255">
        <v>394</v>
      </c>
      <c r="Y916" s="187" t="s">
        <v>1965</v>
      </c>
    </row>
    <row r="917" spans="1:25">
      <c r="A917" t="s">
        <v>1101</v>
      </c>
      <c r="B917" s="38" t="s">
        <v>1088</v>
      </c>
      <c r="C917" s="38" t="s">
        <v>1102</v>
      </c>
      <c r="D917" s="38" t="s">
        <v>1103</v>
      </c>
      <c r="E917" s="126" t="s">
        <v>273</v>
      </c>
      <c r="F917" s="38" t="s">
        <v>1104</v>
      </c>
      <c r="G917" s="249">
        <v>47.95961964</v>
      </c>
      <c r="H917" s="249">
        <v>-129.12466035</v>
      </c>
      <c r="I917" s="38">
        <v>9</v>
      </c>
      <c r="J917" s="38">
        <v>2016</v>
      </c>
      <c r="K917" s="38" t="s">
        <v>1959</v>
      </c>
      <c r="L917" s="157">
        <v>42556.547222222223</v>
      </c>
      <c r="M917" s="157">
        <v>42556.587500000001</v>
      </c>
      <c r="N917" s="157">
        <v>42556.746527777781</v>
      </c>
      <c r="O917" s="157">
        <v>42556.78125</v>
      </c>
      <c r="P917" s="38" t="s">
        <v>1960</v>
      </c>
      <c r="Q917" s="19">
        <f t="shared" si="95"/>
        <v>0.15902777777955635</v>
      </c>
      <c r="R917" s="19">
        <f t="shared" si="96"/>
        <v>0.23402777777664596</v>
      </c>
      <c r="S917" s="21">
        <f t="shared" si="97"/>
        <v>0.95416666667733807</v>
      </c>
      <c r="U917" s="255">
        <v>394</v>
      </c>
      <c r="V917" s="19">
        <f>SUM(Q914:Q917)</f>
        <v>1.6493055555620231</v>
      </c>
      <c r="W917" s="240">
        <f>(N917-M914)/24</f>
        <v>0.21851851851867346</v>
      </c>
      <c r="X917" s="21">
        <f>V917/W917</f>
        <v>7.5476694915496694</v>
      </c>
      <c r="Y917" s="187" t="s">
        <v>1967</v>
      </c>
    </row>
    <row r="918" spans="1:25">
      <c r="A918" s="187" t="s">
        <v>1105</v>
      </c>
      <c r="B918" s="38" t="s">
        <v>1088</v>
      </c>
      <c r="C918" s="38" t="s">
        <v>1106</v>
      </c>
      <c r="D918" s="38" t="s">
        <v>1884</v>
      </c>
      <c r="E918" s="126" t="s">
        <v>273</v>
      </c>
      <c r="F918" s="179" t="s">
        <v>1108</v>
      </c>
      <c r="G918" s="2">
        <v>45</v>
      </c>
      <c r="H918" s="2">
        <v>-129</v>
      </c>
      <c r="I918" s="179">
        <v>9</v>
      </c>
      <c r="J918" s="38">
        <v>2016</v>
      </c>
      <c r="K918" s="38" t="s">
        <v>1957</v>
      </c>
      <c r="L918" s="157">
        <v>42563.558333333334</v>
      </c>
      <c r="M918" s="157">
        <v>42563.658333333333</v>
      </c>
      <c r="N918" s="157">
        <v>42563.893055555556</v>
      </c>
      <c r="O918" s="157">
        <v>42563.970833333333</v>
      </c>
      <c r="P918" s="38" t="s">
        <v>1958</v>
      </c>
      <c r="Q918" s="19">
        <f t="shared" ref="Q918:Q957" si="98">N918 - M918</f>
        <v>0.23472222222335404</v>
      </c>
      <c r="R918" s="19">
        <f t="shared" ref="R918:R957" si="99">O918 - L918</f>
        <v>0.41249999999854481</v>
      </c>
      <c r="S918" s="21">
        <f t="shared" ref="S918:S957" si="100">((VALUE(Q918)) * 24) * 0.25</f>
        <v>1.4083333333401242</v>
      </c>
      <c r="U918" s="254">
        <v>2606</v>
      </c>
      <c r="Y918" s="187" t="s">
        <v>1765</v>
      </c>
    </row>
    <row r="919" spans="1:25">
      <c r="A919" s="187" t="s">
        <v>1105</v>
      </c>
      <c r="B919" s="38" t="s">
        <v>1088</v>
      </c>
      <c r="C919" s="38" t="s">
        <v>1106</v>
      </c>
      <c r="D919" s="38" t="s">
        <v>1884</v>
      </c>
      <c r="E919" s="126" t="s">
        <v>273</v>
      </c>
      <c r="F919" s="179" t="s">
        <v>1108</v>
      </c>
      <c r="G919" s="2">
        <v>45</v>
      </c>
      <c r="H919" s="2">
        <v>-129</v>
      </c>
      <c r="I919" s="179">
        <v>9</v>
      </c>
      <c r="J919" s="38">
        <v>2016</v>
      </c>
      <c r="K919" s="38" t="s">
        <v>1955</v>
      </c>
      <c r="L919" s="157">
        <v>42564.061805555553</v>
      </c>
      <c r="M919" s="157">
        <v>42564.163888888892</v>
      </c>
      <c r="N919" s="157">
        <v>42564.443055555559</v>
      </c>
      <c r="O919" s="157">
        <v>42564.524305555555</v>
      </c>
      <c r="P919" s="38" t="s">
        <v>1956</v>
      </c>
      <c r="Q919" s="19">
        <f t="shared" si="98"/>
        <v>0.27916666666715173</v>
      </c>
      <c r="R919" s="19">
        <f t="shared" si="99"/>
        <v>0.46250000000145519</v>
      </c>
      <c r="S919" s="21">
        <f t="shared" si="100"/>
        <v>1.6750000000029104</v>
      </c>
      <c r="U919" s="254">
        <v>2608</v>
      </c>
      <c r="Y919" s="187" t="s">
        <v>1765</v>
      </c>
    </row>
    <row r="920" spans="1:25">
      <c r="A920" s="187" t="s">
        <v>1105</v>
      </c>
      <c r="B920" s="38" t="s">
        <v>1088</v>
      </c>
      <c r="C920" s="38" t="s">
        <v>1106</v>
      </c>
      <c r="D920" s="38" t="s">
        <v>1884</v>
      </c>
      <c r="E920" s="126" t="s">
        <v>273</v>
      </c>
      <c r="F920" s="179" t="s">
        <v>1108</v>
      </c>
      <c r="G920" s="2">
        <v>45</v>
      </c>
      <c r="H920" s="2">
        <v>-129</v>
      </c>
      <c r="I920" s="179">
        <v>9</v>
      </c>
      <c r="J920" s="38">
        <v>2016</v>
      </c>
      <c r="K920" s="38" t="s">
        <v>1954</v>
      </c>
      <c r="L920" s="157">
        <v>42564.572222222225</v>
      </c>
      <c r="M920" s="157">
        <v>42564.595138888886</v>
      </c>
      <c r="N920" s="157">
        <v>42564.693055555559</v>
      </c>
      <c r="O920" s="157">
        <v>42564.707638888889</v>
      </c>
      <c r="P920" s="38" t="s">
        <v>1953</v>
      </c>
      <c r="Q920" s="19">
        <f t="shared" si="98"/>
        <v>9.7916666672972497E-2</v>
      </c>
      <c r="R920" s="19">
        <f t="shared" si="99"/>
        <v>0.13541666666424135</v>
      </c>
      <c r="S920" s="21">
        <f t="shared" si="100"/>
        <v>0.58750000003783498</v>
      </c>
      <c r="U920" s="254">
        <v>205</v>
      </c>
      <c r="Y920" s="187" t="s">
        <v>1885</v>
      </c>
    </row>
    <row r="921" spans="1:25">
      <c r="A921" s="187" t="s">
        <v>1105</v>
      </c>
      <c r="B921" s="38" t="s">
        <v>1088</v>
      </c>
      <c r="C921" s="38" t="s">
        <v>1106</v>
      </c>
      <c r="D921" s="38" t="s">
        <v>1884</v>
      </c>
      <c r="E921" s="126" t="s">
        <v>273</v>
      </c>
      <c r="F921" s="179" t="s">
        <v>1108</v>
      </c>
      <c r="G921" s="2">
        <v>45</v>
      </c>
      <c r="H921" s="2">
        <v>-129</v>
      </c>
      <c r="I921" s="179">
        <v>9</v>
      </c>
      <c r="J921" s="38">
        <v>2016</v>
      </c>
      <c r="K921" s="38" t="s">
        <v>1952</v>
      </c>
      <c r="L921" s="157">
        <v>42564.861111111109</v>
      </c>
      <c r="M921" s="157">
        <v>42564.90347222222</v>
      </c>
      <c r="N921" s="157">
        <v>42565.00277777778</v>
      </c>
      <c r="O921" s="157">
        <v>42565.029861111114</v>
      </c>
      <c r="P921" s="38" t="s">
        <v>1953</v>
      </c>
      <c r="Q921" s="19">
        <f t="shared" si="98"/>
        <v>9.930555555911269E-2</v>
      </c>
      <c r="R921" s="19">
        <f t="shared" si="99"/>
        <v>0.16875000000436557</v>
      </c>
      <c r="S921" s="21">
        <f t="shared" si="100"/>
        <v>0.59583333335467614</v>
      </c>
      <c r="U921" s="254">
        <v>201</v>
      </c>
      <c r="Y921" s="187" t="s">
        <v>1885</v>
      </c>
    </row>
    <row r="922" spans="1:25">
      <c r="A922" s="187" t="s">
        <v>1105</v>
      </c>
      <c r="B922" s="38" t="s">
        <v>1088</v>
      </c>
      <c r="C922" s="38" t="s">
        <v>1106</v>
      </c>
      <c r="D922" s="38" t="s">
        <v>1884</v>
      </c>
      <c r="E922" s="126" t="s">
        <v>273</v>
      </c>
      <c r="F922" s="179" t="s">
        <v>1108</v>
      </c>
      <c r="G922" s="2">
        <v>45</v>
      </c>
      <c r="H922" s="2">
        <v>-129</v>
      </c>
      <c r="I922" s="195" t="s">
        <v>6817</v>
      </c>
      <c r="J922" s="38">
        <v>2016</v>
      </c>
      <c r="K922" s="38" t="s">
        <v>1950</v>
      </c>
      <c r="L922" s="157">
        <v>42565.084027777775</v>
      </c>
      <c r="M922" s="157">
        <v>42565.127083333333</v>
      </c>
      <c r="N922" s="157">
        <v>42565.192361111112</v>
      </c>
      <c r="O922" s="157">
        <v>42565.213194444441</v>
      </c>
      <c r="P922" s="38" t="s">
        <v>1951</v>
      </c>
      <c r="Q922" s="19">
        <f t="shared" si="98"/>
        <v>6.5277777779556345E-2</v>
      </c>
      <c r="R922" s="19">
        <f t="shared" si="99"/>
        <v>0.12916666666569654</v>
      </c>
      <c r="S922" s="21">
        <f t="shared" si="100"/>
        <v>0.39166666667733807</v>
      </c>
      <c r="U922" s="254">
        <v>193</v>
      </c>
      <c r="Y922" s="187" t="s">
        <v>1885</v>
      </c>
    </row>
    <row r="923" spans="1:25">
      <c r="A923" s="187" t="s">
        <v>1105</v>
      </c>
      <c r="B923" s="38" t="s">
        <v>1088</v>
      </c>
      <c r="C923" s="38" t="s">
        <v>1106</v>
      </c>
      <c r="D923" s="38" t="s">
        <v>1884</v>
      </c>
      <c r="E923" s="126" t="s">
        <v>273</v>
      </c>
      <c r="F923" s="179" t="s">
        <v>1108</v>
      </c>
      <c r="G923" s="2">
        <v>45</v>
      </c>
      <c r="H923" s="2">
        <v>-129</v>
      </c>
      <c r="I923" s="195" t="s">
        <v>6817</v>
      </c>
      <c r="J923" s="38">
        <v>2016</v>
      </c>
      <c r="K923" s="38" t="s">
        <v>1948</v>
      </c>
      <c r="L923" s="157">
        <v>42565.322916666664</v>
      </c>
      <c r="M923" s="157">
        <v>42565.370138888888</v>
      </c>
      <c r="N923" s="157">
        <v>42565.435416666667</v>
      </c>
      <c r="O923" s="157">
        <v>42565.484027777777</v>
      </c>
      <c r="P923" s="38" t="s">
        <v>1949</v>
      </c>
      <c r="Q923" s="19">
        <f t="shared" si="98"/>
        <v>6.5277777779556345E-2</v>
      </c>
      <c r="R923" s="19">
        <f t="shared" si="99"/>
        <v>0.16111111111240461</v>
      </c>
      <c r="S923" s="21">
        <f t="shared" si="100"/>
        <v>0.39166666667733807</v>
      </c>
      <c r="U923" s="256" t="s">
        <v>6818</v>
      </c>
      <c r="Y923" s="187" t="s">
        <v>1765</v>
      </c>
    </row>
    <row r="924" spans="1:25">
      <c r="A924" s="187" t="s">
        <v>1105</v>
      </c>
      <c r="B924" s="38" t="s">
        <v>1088</v>
      </c>
      <c r="C924" s="38" t="s">
        <v>1106</v>
      </c>
      <c r="D924" s="38" t="s">
        <v>1884</v>
      </c>
      <c r="E924" s="126" t="s">
        <v>273</v>
      </c>
      <c r="F924" s="179" t="s">
        <v>1108</v>
      </c>
      <c r="G924" s="2">
        <v>44</v>
      </c>
      <c r="H924" s="2">
        <v>-125</v>
      </c>
      <c r="I924" s="179">
        <v>10</v>
      </c>
      <c r="J924" s="38">
        <v>2016</v>
      </c>
      <c r="K924" s="38" t="s">
        <v>1945</v>
      </c>
      <c r="L924" s="157">
        <v>42566.880555555559</v>
      </c>
      <c r="M924" s="157">
        <v>42566.970138888886</v>
      </c>
      <c r="N924" s="157">
        <v>42567.150694444441</v>
      </c>
      <c r="O924" s="157">
        <v>42567.237500000003</v>
      </c>
      <c r="P924" s="38" t="s">
        <v>1946</v>
      </c>
      <c r="Q924" s="19">
        <f t="shared" si="98"/>
        <v>0.18055555555474712</v>
      </c>
      <c r="R924" s="19">
        <f t="shared" si="99"/>
        <v>0.35694444444379769</v>
      </c>
      <c r="S924" s="21">
        <f t="shared" si="100"/>
        <v>1.0833333333284827</v>
      </c>
      <c r="U924" s="254">
        <v>2902</v>
      </c>
      <c r="Y924" s="187" t="s">
        <v>1947</v>
      </c>
    </row>
    <row r="925" spans="1:25">
      <c r="A925" s="187" t="s">
        <v>1105</v>
      </c>
      <c r="B925" s="38" t="s">
        <v>1088</v>
      </c>
      <c r="C925" s="38" t="s">
        <v>1106</v>
      </c>
      <c r="D925" s="38" t="s">
        <v>1884</v>
      </c>
      <c r="E925" s="126" t="s">
        <v>273</v>
      </c>
      <c r="F925" s="179" t="s">
        <v>1108</v>
      </c>
      <c r="G925" s="2">
        <v>44</v>
      </c>
      <c r="H925" s="2">
        <v>-125</v>
      </c>
      <c r="I925" s="179">
        <v>10</v>
      </c>
      <c r="J925" s="38">
        <v>2016</v>
      </c>
      <c r="K925" s="38" t="s">
        <v>1943</v>
      </c>
      <c r="L925" s="157">
        <v>42567.854166666664</v>
      </c>
      <c r="M925" s="157">
        <v>42567.935416666667</v>
      </c>
      <c r="N925" s="157">
        <v>42568.129861111112</v>
      </c>
      <c r="O925" s="157">
        <v>42568.214583333334</v>
      </c>
      <c r="P925" s="38" t="s">
        <v>1944</v>
      </c>
      <c r="Q925" s="19">
        <f t="shared" si="98"/>
        <v>0.19444444444525288</v>
      </c>
      <c r="R925" s="19">
        <f t="shared" si="99"/>
        <v>0.36041666667006211</v>
      </c>
      <c r="S925" s="21">
        <f t="shared" si="100"/>
        <v>1.1666666666715173</v>
      </c>
      <c r="U925" s="256" t="s">
        <v>6819</v>
      </c>
      <c r="Y925" s="155" t="s">
        <v>1939</v>
      </c>
    </row>
    <row r="926" spans="1:25">
      <c r="A926" s="187" t="s">
        <v>1105</v>
      </c>
      <c r="B926" s="38" t="s">
        <v>1088</v>
      </c>
      <c r="C926" s="38" t="s">
        <v>1106</v>
      </c>
      <c r="D926" s="38" t="s">
        <v>1884</v>
      </c>
      <c r="E926" s="126" t="s">
        <v>273</v>
      </c>
      <c r="F926" s="179" t="s">
        <v>1108</v>
      </c>
      <c r="G926" s="2">
        <v>44</v>
      </c>
      <c r="H926" s="2">
        <v>-125</v>
      </c>
      <c r="I926" s="179">
        <v>10</v>
      </c>
      <c r="J926" s="38">
        <v>2016</v>
      </c>
      <c r="K926" s="38" t="s">
        <v>1942</v>
      </c>
      <c r="L926" s="157">
        <v>42568.311805555553</v>
      </c>
      <c r="M926" s="157">
        <v>42568.333437499998</v>
      </c>
      <c r="N926" s="157">
        <v>42568.370833333334</v>
      </c>
      <c r="O926" s="157">
        <v>42568.393750000003</v>
      </c>
      <c r="P926" s="38" t="s">
        <v>1941</v>
      </c>
      <c r="Q926" s="19">
        <f t="shared" si="98"/>
        <v>3.7395833336631767E-2</v>
      </c>
      <c r="R926" s="19">
        <f t="shared" si="99"/>
        <v>8.1944444449618459E-2</v>
      </c>
      <c r="S926" s="21">
        <f t="shared" si="100"/>
        <v>0.2243750000197906</v>
      </c>
      <c r="U926" s="256" t="s">
        <v>6820</v>
      </c>
      <c r="Y926" s="155" t="s">
        <v>1939</v>
      </c>
    </row>
    <row r="927" spans="1:25">
      <c r="A927" s="187" t="s">
        <v>1105</v>
      </c>
      <c r="B927" s="38" t="s">
        <v>1088</v>
      </c>
      <c r="C927" s="38" t="s">
        <v>1106</v>
      </c>
      <c r="D927" s="38" t="s">
        <v>1884</v>
      </c>
      <c r="E927" s="126" t="s">
        <v>273</v>
      </c>
      <c r="F927" s="179" t="s">
        <v>1108</v>
      </c>
      <c r="G927" s="2">
        <v>44</v>
      </c>
      <c r="H927" s="2">
        <v>-125</v>
      </c>
      <c r="I927" s="179">
        <v>10</v>
      </c>
      <c r="J927" s="38">
        <v>2016</v>
      </c>
      <c r="K927" s="38" t="s">
        <v>1940</v>
      </c>
      <c r="L927" s="157">
        <v>42568.426388888889</v>
      </c>
      <c r="M927" s="157">
        <v>42568.443749999999</v>
      </c>
      <c r="N927" s="157">
        <v>42568.481944444444</v>
      </c>
      <c r="O927" s="157">
        <v>42568.50277777778</v>
      </c>
      <c r="P927" s="38" t="s">
        <v>1941</v>
      </c>
      <c r="Q927" s="19">
        <f t="shared" si="98"/>
        <v>3.8194444445252884E-2</v>
      </c>
      <c r="R927" s="19">
        <f t="shared" si="99"/>
        <v>7.6388888890505768E-2</v>
      </c>
      <c r="S927" s="21">
        <f t="shared" si="100"/>
        <v>0.22916666667151731</v>
      </c>
      <c r="U927" s="223">
        <v>195</v>
      </c>
      <c r="Y927" s="155" t="s">
        <v>1939</v>
      </c>
    </row>
    <row r="928" spans="1:25">
      <c r="A928" s="187" t="s">
        <v>1105</v>
      </c>
      <c r="B928" s="38" t="s">
        <v>1088</v>
      </c>
      <c r="C928" s="38" t="s">
        <v>1106</v>
      </c>
      <c r="D928" s="38" t="s">
        <v>1884</v>
      </c>
      <c r="E928" s="126" t="s">
        <v>273</v>
      </c>
      <c r="F928" s="179" t="s">
        <v>1108</v>
      </c>
      <c r="G928" s="2">
        <v>44</v>
      </c>
      <c r="H928" s="2">
        <v>-125</v>
      </c>
      <c r="I928" s="179">
        <v>10</v>
      </c>
      <c r="J928" s="38">
        <v>2016</v>
      </c>
      <c r="K928" s="38" t="s">
        <v>1937</v>
      </c>
      <c r="L928" s="157">
        <v>42568.545138888891</v>
      </c>
      <c r="M928" s="157">
        <v>42568.565972222219</v>
      </c>
      <c r="N928" s="157">
        <v>42568.743750000001</v>
      </c>
      <c r="O928" s="157">
        <v>42568.820138888892</v>
      </c>
      <c r="P928" s="38" t="s">
        <v>1938</v>
      </c>
      <c r="Q928" s="19">
        <f t="shared" si="98"/>
        <v>0.17777777778246673</v>
      </c>
      <c r="R928" s="19">
        <f t="shared" si="99"/>
        <v>0.27500000000145519</v>
      </c>
      <c r="S928" s="21">
        <f t="shared" si="100"/>
        <v>1.0666666666948004</v>
      </c>
      <c r="U928" s="223">
        <v>2902</v>
      </c>
      <c r="Y928" s="155" t="s">
        <v>1939</v>
      </c>
    </row>
    <row r="929" spans="1:25">
      <c r="A929" s="187" t="s">
        <v>1105</v>
      </c>
      <c r="B929" s="38" t="s">
        <v>1088</v>
      </c>
      <c r="C929" s="38" t="s">
        <v>1106</v>
      </c>
      <c r="D929" s="38" t="s">
        <v>1884</v>
      </c>
      <c r="E929" s="126" t="s">
        <v>273</v>
      </c>
      <c r="F929" s="179" t="s">
        <v>1108</v>
      </c>
      <c r="G929" s="2">
        <v>44</v>
      </c>
      <c r="H929" s="2">
        <v>-124</v>
      </c>
      <c r="I929" s="179">
        <v>10</v>
      </c>
      <c r="J929" s="38">
        <v>2016</v>
      </c>
      <c r="K929" s="38" t="s">
        <v>1936</v>
      </c>
      <c r="L929" s="157">
        <v>42568.979861111111</v>
      </c>
      <c r="M929" s="157">
        <v>42569.012499999997</v>
      </c>
      <c r="N929" s="157">
        <v>42569.072916666664</v>
      </c>
      <c r="O929" s="157">
        <v>42569.095138888886</v>
      </c>
      <c r="P929" s="38" t="s">
        <v>1660</v>
      </c>
      <c r="Q929" s="19">
        <f t="shared" si="98"/>
        <v>6.0416666667151731E-2</v>
      </c>
      <c r="R929" s="19">
        <f t="shared" si="99"/>
        <v>0.11527777777519077</v>
      </c>
      <c r="S929" s="21">
        <f t="shared" si="100"/>
        <v>0.36250000000291038</v>
      </c>
      <c r="U929" s="223">
        <v>200</v>
      </c>
      <c r="Y929" s="155" t="s">
        <v>1756</v>
      </c>
    </row>
    <row r="930" spans="1:25">
      <c r="A930" s="187" t="s">
        <v>1105</v>
      </c>
      <c r="B930" s="38" t="s">
        <v>1088</v>
      </c>
      <c r="C930" s="38" t="s">
        <v>1106</v>
      </c>
      <c r="D930" s="38" t="s">
        <v>1884</v>
      </c>
      <c r="E930" s="126" t="s">
        <v>273</v>
      </c>
      <c r="F930" s="179" t="s">
        <v>1108</v>
      </c>
      <c r="G930" s="2">
        <v>44</v>
      </c>
      <c r="H930" s="2">
        <v>-124</v>
      </c>
      <c r="I930" s="179">
        <v>10</v>
      </c>
      <c r="J930" s="38">
        <v>2016</v>
      </c>
      <c r="K930" s="38" t="s">
        <v>1935</v>
      </c>
      <c r="L930" s="157">
        <v>42569.138194444444</v>
      </c>
      <c r="M930" s="157">
        <v>42569.15902777778</v>
      </c>
      <c r="N930" s="157">
        <v>42569.202777777777</v>
      </c>
      <c r="O930" s="157">
        <v>42569.227083333331</v>
      </c>
      <c r="P930" s="38" t="s">
        <v>1660</v>
      </c>
      <c r="Q930" s="19">
        <f t="shared" si="98"/>
        <v>4.3749999997089617E-2</v>
      </c>
      <c r="R930" s="19">
        <f t="shared" si="99"/>
        <v>8.8888888887595385E-2</v>
      </c>
      <c r="S930" s="21">
        <f t="shared" si="100"/>
        <v>0.2624999999825377</v>
      </c>
      <c r="U930" s="256" t="s">
        <v>6821</v>
      </c>
      <c r="Y930" s="155" t="s">
        <v>1756</v>
      </c>
    </row>
    <row r="931" spans="1:25">
      <c r="A931" s="187" t="s">
        <v>1105</v>
      </c>
      <c r="B931" s="38" t="s">
        <v>1088</v>
      </c>
      <c r="C931" s="38" t="s">
        <v>1106</v>
      </c>
      <c r="D931" s="38" t="s">
        <v>1884</v>
      </c>
      <c r="E931" s="126" t="s">
        <v>273</v>
      </c>
      <c r="F931" s="179" t="s">
        <v>1108</v>
      </c>
      <c r="G931" s="2">
        <v>44</v>
      </c>
      <c r="H931" s="2">
        <v>-124</v>
      </c>
      <c r="I931" s="179">
        <v>10</v>
      </c>
      <c r="J931" s="38">
        <v>2016</v>
      </c>
      <c r="K931" s="38" t="s">
        <v>1933</v>
      </c>
      <c r="L931" s="157">
        <v>42569.258333333331</v>
      </c>
      <c r="M931" s="157">
        <v>42569.279861111114</v>
      </c>
      <c r="N931" s="157">
        <v>42569.463194444441</v>
      </c>
      <c r="O931" s="157">
        <v>42569.495138888888</v>
      </c>
      <c r="P931" s="38" t="s">
        <v>1660</v>
      </c>
      <c r="Q931" s="19">
        <f t="shared" si="98"/>
        <v>0.1833333333270275</v>
      </c>
      <c r="R931" s="19">
        <f t="shared" si="99"/>
        <v>0.23680555555620231</v>
      </c>
      <c r="S931" s="21">
        <f t="shared" si="100"/>
        <v>1.099999999962165</v>
      </c>
      <c r="U931" s="223">
        <v>584</v>
      </c>
      <c r="Y931" s="155" t="s">
        <v>1934</v>
      </c>
    </row>
    <row r="932" spans="1:25">
      <c r="A932" s="187" t="s">
        <v>1105</v>
      </c>
      <c r="B932" s="38" t="s">
        <v>1088</v>
      </c>
      <c r="C932" s="38" t="s">
        <v>1106</v>
      </c>
      <c r="D932" s="38" t="s">
        <v>1884</v>
      </c>
      <c r="E932" s="126" t="s">
        <v>273</v>
      </c>
      <c r="F932" s="179" t="s">
        <v>1108</v>
      </c>
      <c r="G932" s="2">
        <v>44</v>
      </c>
      <c r="H932" s="2">
        <v>-125</v>
      </c>
      <c r="I932" s="179">
        <v>10</v>
      </c>
      <c r="J932" s="38">
        <v>2016</v>
      </c>
      <c r="K932" s="38" t="s">
        <v>1930</v>
      </c>
      <c r="L932" s="157">
        <v>42569.98333333333</v>
      </c>
      <c r="M932" s="157">
        <v>42570.05972222222</v>
      </c>
      <c r="N932" s="157">
        <v>42570.354861111111</v>
      </c>
      <c r="O932" s="157">
        <v>42570.384027777778</v>
      </c>
      <c r="P932" s="38" t="s">
        <v>1931</v>
      </c>
      <c r="Q932" s="19">
        <f t="shared" si="98"/>
        <v>0.29513888889050577</v>
      </c>
      <c r="R932" s="19">
        <f t="shared" si="99"/>
        <v>0.40069444444816327</v>
      </c>
      <c r="S932" s="21">
        <f t="shared" si="100"/>
        <v>1.7708333333430346</v>
      </c>
      <c r="U932" s="223">
        <v>777</v>
      </c>
      <c r="Y932" s="155" t="s">
        <v>1932</v>
      </c>
    </row>
    <row r="933" spans="1:25">
      <c r="A933" s="187" t="s">
        <v>1105</v>
      </c>
      <c r="B933" s="38" t="s">
        <v>1088</v>
      </c>
      <c r="C933" s="38" t="s">
        <v>1106</v>
      </c>
      <c r="D933" s="38" t="s">
        <v>1884</v>
      </c>
      <c r="E933" s="126" t="s">
        <v>273</v>
      </c>
      <c r="F933" s="179" t="s">
        <v>1108</v>
      </c>
      <c r="G933" s="2">
        <v>44</v>
      </c>
      <c r="H933" s="2">
        <v>-124</v>
      </c>
      <c r="I933" s="179">
        <v>10</v>
      </c>
      <c r="J933" s="38">
        <v>2016</v>
      </c>
      <c r="K933" s="38" t="s">
        <v>1927</v>
      </c>
      <c r="L933" s="157">
        <v>42570.496527777781</v>
      </c>
      <c r="M933" s="157">
        <v>42570.524305555555</v>
      </c>
      <c r="N933" s="157">
        <v>42570.834027777775</v>
      </c>
      <c r="O933" s="157">
        <v>42570.874305555553</v>
      </c>
      <c r="P933" s="38" t="s">
        <v>1928</v>
      </c>
      <c r="Q933" s="19">
        <f t="shared" si="98"/>
        <v>0.30972222222044365</v>
      </c>
      <c r="R933" s="19">
        <f t="shared" si="99"/>
        <v>0.37777777777228039</v>
      </c>
      <c r="S933" s="21">
        <f t="shared" si="100"/>
        <v>1.8583333333226619</v>
      </c>
      <c r="U933" s="257">
        <v>582</v>
      </c>
      <c r="Y933" s="155" t="s">
        <v>1929</v>
      </c>
    </row>
    <row r="934" spans="1:25">
      <c r="A934" s="187" t="s">
        <v>1105</v>
      </c>
      <c r="B934" s="38" t="s">
        <v>1088</v>
      </c>
      <c r="C934" s="38" t="s">
        <v>1106</v>
      </c>
      <c r="D934" s="38" t="s">
        <v>1884</v>
      </c>
      <c r="E934" s="126" t="s">
        <v>273</v>
      </c>
      <c r="F934" s="179" t="s">
        <v>1108</v>
      </c>
      <c r="G934" s="2">
        <v>44</v>
      </c>
      <c r="H934" s="2">
        <v>-125</v>
      </c>
      <c r="I934" s="179">
        <v>10</v>
      </c>
      <c r="J934" s="38">
        <v>2016</v>
      </c>
      <c r="K934" s="38" t="s">
        <v>1925</v>
      </c>
      <c r="L934" s="157">
        <v>42571.06527777778</v>
      </c>
      <c r="M934" s="157">
        <v>42571.102083333331</v>
      </c>
      <c r="N934" s="157">
        <v>42571.272222222222</v>
      </c>
      <c r="O934" s="157">
        <v>42571.365277777775</v>
      </c>
      <c r="P934" s="38" t="s">
        <v>1799</v>
      </c>
      <c r="Q934" s="19">
        <f t="shared" si="98"/>
        <v>0.17013888889050577</v>
      </c>
      <c r="R934" s="19">
        <f t="shared" si="99"/>
        <v>0.29999999999563443</v>
      </c>
      <c r="S934" s="21">
        <f t="shared" si="100"/>
        <v>1.0208333333430346</v>
      </c>
      <c r="U934" s="257">
        <v>1048</v>
      </c>
      <c r="Y934" s="155" t="s">
        <v>1926</v>
      </c>
    </row>
    <row r="935" spans="1:25">
      <c r="A935" s="187" t="s">
        <v>1105</v>
      </c>
      <c r="B935" s="38" t="s">
        <v>1088</v>
      </c>
      <c r="C935" s="38" t="s">
        <v>1106</v>
      </c>
      <c r="D935" s="38" t="s">
        <v>1884</v>
      </c>
      <c r="E935" s="126" t="s">
        <v>273</v>
      </c>
      <c r="F935" s="179" t="s">
        <v>1108</v>
      </c>
      <c r="G935" s="2">
        <v>44</v>
      </c>
      <c r="H935" s="2">
        <v>-124</v>
      </c>
      <c r="I935" s="179">
        <v>10</v>
      </c>
      <c r="J935" s="38">
        <v>2016</v>
      </c>
      <c r="K935" s="38" t="s">
        <v>1924</v>
      </c>
      <c r="L935" s="157">
        <v>42573.097222222219</v>
      </c>
      <c r="M935" s="157">
        <v>42573.125</v>
      </c>
      <c r="N935" s="157">
        <v>42573.245138888888</v>
      </c>
      <c r="O935" s="157">
        <v>42573.261805555558</v>
      </c>
      <c r="P935" s="38" t="s">
        <v>1616</v>
      </c>
      <c r="Q935" s="19">
        <f t="shared" si="98"/>
        <v>0.12013888888759539</v>
      </c>
      <c r="R935" s="19">
        <f t="shared" si="99"/>
        <v>0.16458333333866904</v>
      </c>
      <c r="S935" s="21">
        <f t="shared" si="100"/>
        <v>0.72083333332557231</v>
      </c>
      <c r="U935" s="257">
        <v>80</v>
      </c>
      <c r="Y935" s="155" t="s">
        <v>1919</v>
      </c>
    </row>
    <row r="936" spans="1:25">
      <c r="A936" s="187" t="s">
        <v>1105</v>
      </c>
      <c r="B936" s="38" t="s">
        <v>1088</v>
      </c>
      <c r="C936" s="38" t="s">
        <v>1106</v>
      </c>
      <c r="D936" s="38" t="s">
        <v>1884</v>
      </c>
      <c r="E936" s="126" t="s">
        <v>273</v>
      </c>
      <c r="F936" s="179" t="s">
        <v>1108</v>
      </c>
      <c r="G936" s="2">
        <v>44</v>
      </c>
      <c r="H936" s="2">
        <v>-124</v>
      </c>
      <c r="I936" s="179">
        <v>10</v>
      </c>
      <c r="J936" s="38">
        <v>2016</v>
      </c>
      <c r="K936" s="38" t="s">
        <v>1923</v>
      </c>
      <c r="L936" s="157">
        <v>42573.291666666664</v>
      </c>
      <c r="M936" s="157">
        <v>42573.313888888886</v>
      </c>
      <c r="N936" s="157">
        <v>42573.350694444445</v>
      </c>
      <c r="O936" s="157">
        <v>42573.365972222222</v>
      </c>
      <c r="P936" s="38" t="s">
        <v>1616</v>
      </c>
      <c r="Q936" s="19">
        <f t="shared" si="98"/>
        <v>3.680555555911269E-2</v>
      </c>
      <c r="R936" s="19">
        <f t="shared" si="99"/>
        <v>7.4305555557657499E-2</v>
      </c>
      <c r="S936" s="21">
        <f t="shared" si="100"/>
        <v>0.22083333335467614</v>
      </c>
      <c r="U936" s="257">
        <v>82</v>
      </c>
      <c r="Y936" s="155" t="s">
        <v>1919</v>
      </c>
    </row>
    <row r="937" spans="1:25">
      <c r="A937" s="187" t="s">
        <v>1105</v>
      </c>
      <c r="B937" s="38" t="s">
        <v>1088</v>
      </c>
      <c r="C937" s="38" t="s">
        <v>1106</v>
      </c>
      <c r="D937" s="38" t="s">
        <v>1884</v>
      </c>
      <c r="E937" s="126" t="s">
        <v>273</v>
      </c>
      <c r="F937" s="179" t="s">
        <v>1108</v>
      </c>
      <c r="G937" s="2">
        <v>44</v>
      </c>
      <c r="H937" s="2">
        <v>-124</v>
      </c>
      <c r="I937" s="179">
        <v>10</v>
      </c>
      <c r="J937" s="38">
        <v>2016</v>
      </c>
      <c r="K937" s="38" t="s">
        <v>1922</v>
      </c>
      <c r="L937" s="157">
        <v>42573.390277777777</v>
      </c>
      <c r="M937" s="157">
        <v>42573.404861111114</v>
      </c>
      <c r="N937" s="157">
        <v>42573.493055555555</v>
      </c>
      <c r="O937" s="157">
        <v>42573.502083333333</v>
      </c>
      <c r="P937" s="38" t="s">
        <v>1616</v>
      </c>
      <c r="Q937" s="19">
        <f t="shared" si="98"/>
        <v>8.819444444088731E-2</v>
      </c>
      <c r="R937" s="19">
        <f t="shared" si="99"/>
        <v>0.11180555555620231</v>
      </c>
      <c r="S937" s="21">
        <f t="shared" si="100"/>
        <v>0.52916666664532386</v>
      </c>
      <c r="U937" s="257">
        <v>82</v>
      </c>
      <c r="Y937" s="155" t="s">
        <v>1919</v>
      </c>
    </row>
    <row r="938" spans="1:25">
      <c r="A938" s="187" t="s">
        <v>1105</v>
      </c>
      <c r="B938" s="38" t="s">
        <v>1088</v>
      </c>
      <c r="C938" s="38" t="s">
        <v>1106</v>
      </c>
      <c r="D938" s="38" t="s">
        <v>1884</v>
      </c>
      <c r="E938" s="126" t="s">
        <v>273</v>
      </c>
      <c r="F938" s="179" t="s">
        <v>1108</v>
      </c>
      <c r="G938" s="2">
        <v>44</v>
      </c>
      <c r="H938" s="2">
        <v>-124</v>
      </c>
      <c r="I938" s="179">
        <v>10</v>
      </c>
      <c r="J938" s="38">
        <v>2016</v>
      </c>
      <c r="K938" s="38" t="s">
        <v>1920</v>
      </c>
      <c r="L938" s="157">
        <v>42573.688888888886</v>
      </c>
      <c r="M938" s="157">
        <v>42573.713888888888</v>
      </c>
      <c r="N938" s="157">
        <v>42573.839583333334</v>
      </c>
      <c r="O938" s="157">
        <v>42573.862500000003</v>
      </c>
      <c r="P938" s="38" t="s">
        <v>1893</v>
      </c>
      <c r="Q938" s="19">
        <f t="shared" si="98"/>
        <v>0.12569444444670808</v>
      </c>
      <c r="R938" s="19">
        <f t="shared" si="99"/>
        <v>0.17361111111677019</v>
      </c>
      <c r="S938" s="21">
        <f t="shared" si="100"/>
        <v>0.75416666668024845</v>
      </c>
      <c r="U938" s="257">
        <v>580</v>
      </c>
      <c r="Y938" s="155" t="s">
        <v>1921</v>
      </c>
    </row>
    <row r="939" spans="1:25">
      <c r="A939" s="187" t="s">
        <v>1105</v>
      </c>
      <c r="B939" s="38" t="s">
        <v>1088</v>
      </c>
      <c r="C939" s="38" t="s">
        <v>1106</v>
      </c>
      <c r="D939" s="38" t="s">
        <v>1884</v>
      </c>
      <c r="E939" s="126" t="s">
        <v>273</v>
      </c>
      <c r="F939" s="179" t="s">
        <v>1108</v>
      </c>
      <c r="G939" s="2">
        <v>44</v>
      </c>
      <c r="H939" s="2">
        <v>-125</v>
      </c>
      <c r="I939" s="179">
        <v>10</v>
      </c>
      <c r="J939" s="38">
        <v>2016</v>
      </c>
      <c r="K939" s="38" t="s">
        <v>1918</v>
      </c>
      <c r="L939" s="157">
        <v>42574.297222222223</v>
      </c>
      <c r="M939" s="157">
        <v>42574.334027777775</v>
      </c>
      <c r="N939" s="157">
        <v>42574.511111111111</v>
      </c>
      <c r="O939" s="157">
        <v>42574.54791666667</v>
      </c>
      <c r="P939" s="38" t="s">
        <v>1781</v>
      </c>
      <c r="Q939" s="19">
        <f t="shared" si="98"/>
        <v>0.17708333333575865</v>
      </c>
      <c r="R939" s="19">
        <f t="shared" si="99"/>
        <v>0.25069444444670808</v>
      </c>
      <c r="S939" s="21">
        <f t="shared" si="100"/>
        <v>1.0625000000145519</v>
      </c>
      <c r="U939" s="257">
        <v>777</v>
      </c>
      <c r="Y939" s="155" t="s">
        <v>1919</v>
      </c>
    </row>
    <row r="940" spans="1:25">
      <c r="A940" s="187" t="s">
        <v>1105</v>
      </c>
      <c r="B940" s="38" t="s">
        <v>1088</v>
      </c>
      <c r="C940" s="38" t="s">
        <v>1106</v>
      </c>
      <c r="D940" s="38" t="s">
        <v>1884</v>
      </c>
      <c r="E940" s="126" t="s">
        <v>273</v>
      </c>
      <c r="F940" s="179" t="s">
        <v>1108</v>
      </c>
      <c r="G940" s="2">
        <v>44</v>
      </c>
      <c r="H940" s="2">
        <v>-125</v>
      </c>
      <c r="I940" s="179">
        <v>10</v>
      </c>
      <c r="J940" s="38">
        <v>2016</v>
      </c>
      <c r="K940" s="38" t="s">
        <v>1916</v>
      </c>
      <c r="L940" s="157">
        <v>42574.577777777777</v>
      </c>
      <c r="M940" s="157">
        <v>42574.634027777778</v>
      </c>
      <c r="N940" s="157">
        <v>42574.78125</v>
      </c>
      <c r="O940" s="157">
        <v>42574.811111111114</v>
      </c>
      <c r="P940" s="38" t="s">
        <v>1781</v>
      </c>
      <c r="Q940" s="19">
        <f t="shared" si="98"/>
        <v>0.14722222222189885</v>
      </c>
      <c r="R940" s="19">
        <f t="shared" si="99"/>
        <v>0.23333333333721384</v>
      </c>
      <c r="S940" s="21">
        <f t="shared" si="100"/>
        <v>0.88333333333139308</v>
      </c>
      <c r="U940" s="257">
        <v>772</v>
      </c>
      <c r="Y940" s="155" t="s">
        <v>1917</v>
      </c>
    </row>
    <row r="941" spans="1:25">
      <c r="A941" s="187" t="s">
        <v>1105</v>
      </c>
      <c r="B941" s="38" t="s">
        <v>1088</v>
      </c>
      <c r="C941" s="38" t="s">
        <v>1106</v>
      </c>
      <c r="D941" s="38" t="s">
        <v>1884</v>
      </c>
      <c r="E941" s="126" t="s">
        <v>273</v>
      </c>
      <c r="F941" s="179" t="s">
        <v>1108</v>
      </c>
      <c r="G941" s="2">
        <v>44</v>
      </c>
      <c r="H941" s="2">
        <v>-125</v>
      </c>
      <c r="I941" s="179">
        <v>10</v>
      </c>
      <c r="J941" s="38">
        <v>2016</v>
      </c>
      <c r="K941" s="38" t="s">
        <v>1914</v>
      </c>
      <c r="L941" s="157">
        <v>42574.832638888889</v>
      </c>
      <c r="M941" s="157">
        <v>42574.861805555556</v>
      </c>
      <c r="N941" s="157">
        <v>42574.920138888891</v>
      </c>
      <c r="O941" s="157">
        <v>42574.947222222225</v>
      </c>
      <c r="P941" s="38" t="s">
        <v>1781</v>
      </c>
      <c r="Q941" s="19">
        <f t="shared" si="98"/>
        <v>5.8333333334303461E-2</v>
      </c>
      <c r="R941" s="19">
        <f t="shared" si="99"/>
        <v>0.11458333333575865</v>
      </c>
      <c r="S941" s="21">
        <f t="shared" si="100"/>
        <v>0.35000000000582077</v>
      </c>
      <c r="U941" s="257">
        <v>773</v>
      </c>
      <c r="Y941" s="155" t="s">
        <v>1915</v>
      </c>
    </row>
    <row r="942" spans="1:25">
      <c r="A942" s="187" t="s">
        <v>1105</v>
      </c>
      <c r="B942" s="38" t="s">
        <v>1088</v>
      </c>
      <c r="C942" s="38" t="s">
        <v>1106</v>
      </c>
      <c r="D942" s="38" t="s">
        <v>1884</v>
      </c>
      <c r="E942" s="126" t="s">
        <v>273</v>
      </c>
      <c r="F942" s="179" t="s">
        <v>1108</v>
      </c>
      <c r="G942" s="2">
        <v>45</v>
      </c>
      <c r="H942" s="2">
        <v>-129</v>
      </c>
      <c r="I942" s="179">
        <v>9</v>
      </c>
      <c r="J942" s="38">
        <v>2016</v>
      </c>
      <c r="K942" s="38" t="s">
        <v>1913</v>
      </c>
      <c r="L942" s="157">
        <v>42575.967361111114</v>
      </c>
      <c r="M942" s="157">
        <v>42576.043749999997</v>
      </c>
      <c r="N942" s="157">
        <v>42576.125</v>
      </c>
      <c r="O942" s="157">
        <v>42576.211805555555</v>
      </c>
      <c r="P942" s="38" t="s">
        <v>1364</v>
      </c>
      <c r="Q942" s="19">
        <f t="shared" si="98"/>
        <v>8.1250000002910383E-2</v>
      </c>
      <c r="R942" s="19">
        <f t="shared" si="99"/>
        <v>0.24444444444088731</v>
      </c>
      <c r="S942" s="21">
        <f t="shared" si="100"/>
        <v>0.4875000000174623</v>
      </c>
      <c r="U942" s="257">
        <v>2610</v>
      </c>
      <c r="Y942" s="155" t="s">
        <v>1889</v>
      </c>
    </row>
    <row r="943" spans="1:25">
      <c r="A943" s="187" t="s">
        <v>1105</v>
      </c>
      <c r="B943" s="38" t="s">
        <v>1088</v>
      </c>
      <c r="C943" s="38" t="s">
        <v>1106</v>
      </c>
      <c r="D943" s="38" t="s">
        <v>1884</v>
      </c>
      <c r="E943" s="126" t="s">
        <v>273</v>
      </c>
      <c r="F943" s="179" t="s">
        <v>1108</v>
      </c>
      <c r="G943" s="2">
        <v>45</v>
      </c>
      <c r="H943" s="2">
        <v>-129</v>
      </c>
      <c r="I943" s="179">
        <v>9</v>
      </c>
      <c r="J943" s="38">
        <v>2016</v>
      </c>
      <c r="K943" s="38" t="s">
        <v>1911</v>
      </c>
      <c r="L943" s="157">
        <v>42576.634027777778</v>
      </c>
      <c r="M943" s="157">
        <v>42576.688888888886</v>
      </c>
      <c r="N943" s="157">
        <v>42576.98541666667</v>
      </c>
      <c r="O943" s="157">
        <v>42577.036805555559</v>
      </c>
      <c r="P943" s="38" t="s">
        <v>1837</v>
      </c>
      <c r="Q943" s="19">
        <f t="shared" si="98"/>
        <v>0.29652777778392192</v>
      </c>
      <c r="R943" s="19">
        <f t="shared" si="99"/>
        <v>0.40277777778101154</v>
      </c>
      <c r="S943" s="21">
        <f t="shared" si="100"/>
        <v>1.7791666667035315</v>
      </c>
      <c r="U943" s="257">
        <v>1525</v>
      </c>
      <c r="Y943" s="155" t="s">
        <v>1912</v>
      </c>
    </row>
    <row r="944" spans="1:25">
      <c r="A944" s="187" t="s">
        <v>1105</v>
      </c>
      <c r="B944" s="38" t="s">
        <v>1088</v>
      </c>
      <c r="C944" s="38" t="s">
        <v>1106</v>
      </c>
      <c r="D944" s="38" t="s">
        <v>1884</v>
      </c>
      <c r="E944" s="126" t="s">
        <v>273</v>
      </c>
      <c r="F944" s="179" t="s">
        <v>1108</v>
      </c>
      <c r="G944" s="2">
        <v>45</v>
      </c>
      <c r="H944" s="2">
        <v>-130</v>
      </c>
      <c r="I944" s="179">
        <v>9</v>
      </c>
      <c r="J944" s="38">
        <v>2016</v>
      </c>
      <c r="K944" s="38" t="s">
        <v>1908</v>
      </c>
      <c r="L944" s="157">
        <v>42577.129166666666</v>
      </c>
      <c r="M944" s="157">
        <v>42577.179166666669</v>
      </c>
      <c r="N944" s="157">
        <v>42577.348611111112</v>
      </c>
      <c r="O944" s="157">
        <v>42577.398611111108</v>
      </c>
      <c r="P944" s="38" t="s">
        <v>1909</v>
      </c>
      <c r="Q944" s="19">
        <f t="shared" si="98"/>
        <v>0.16944444444379769</v>
      </c>
      <c r="R944" s="19">
        <f t="shared" si="99"/>
        <v>0.2694444444423425</v>
      </c>
      <c r="S944" s="21">
        <f t="shared" si="100"/>
        <v>1.0166666666627862</v>
      </c>
      <c r="U944" s="257">
        <v>1541</v>
      </c>
      <c r="Y944" s="155" t="s">
        <v>1910</v>
      </c>
    </row>
    <row r="945" spans="1:25">
      <c r="A945" s="187" t="s">
        <v>1105</v>
      </c>
      <c r="B945" s="38" t="s">
        <v>1088</v>
      </c>
      <c r="C945" s="38" t="s">
        <v>1106</v>
      </c>
      <c r="D945" s="38" t="s">
        <v>1884</v>
      </c>
      <c r="E945" s="126" t="s">
        <v>273</v>
      </c>
      <c r="F945" s="179" t="s">
        <v>1108</v>
      </c>
      <c r="G945" s="2">
        <v>45</v>
      </c>
      <c r="H945" s="2">
        <v>-129</v>
      </c>
      <c r="I945" s="179">
        <v>9</v>
      </c>
      <c r="J945" s="38">
        <v>2016</v>
      </c>
      <c r="K945" s="38" t="s">
        <v>1906</v>
      </c>
      <c r="L945" s="157">
        <v>42577.496527777781</v>
      </c>
      <c r="M945" s="157">
        <v>42577.568749999999</v>
      </c>
      <c r="N945" s="157">
        <v>42577.689583333333</v>
      </c>
      <c r="O945" s="157">
        <v>42577.738194444442</v>
      </c>
      <c r="P945" s="38" t="s">
        <v>1837</v>
      </c>
      <c r="Q945" s="19">
        <f t="shared" si="98"/>
        <v>0.12083333333430346</v>
      </c>
      <c r="R945" s="19">
        <f t="shared" si="99"/>
        <v>0.24166666666133096</v>
      </c>
      <c r="S945" s="21">
        <f t="shared" si="100"/>
        <v>0.72500000000582077</v>
      </c>
      <c r="U945" s="257">
        <v>1528</v>
      </c>
      <c r="Y945" s="155" t="s">
        <v>1907</v>
      </c>
    </row>
    <row r="946" spans="1:25">
      <c r="A946" s="187" t="s">
        <v>1105</v>
      </c>
      <c r="B946" s="38" t="s">
        <v>1088</v>
      </c>
      <c r="C946" s="38" t="s">
        <v>1106</v>
      </c>
      <c r="D946" s="38" t="s">
        <v>1884</v>
      </c>
      <c r="E946" s="126" t="s">
        <v>273</v>
      </c>
      <c r="F946" s="179" t="s">
        <v>1108</v>
      </c>
      <c r="G946" s="2">
        <v>45</v>
      </c>
      <c r="H946" s="2">
        <v>-129</v>
      </c>
      <c r="I946" s="179">
        <v>9</v>
      </c>
      <c r="J946" s="38">
        <v>2016</v>
      </c>
      <c r="K946" s="38" t="s">
        <v>1904</v>
      </c>
      <c r="L946" s="157">
        <v>42577.817361111112</v>
      </c>
      <c r="M946" s="157">
        <v>42577.863888888889</v>
      </c>
      <c r="N946" s="157">
        <v>42578.284722222219</v>
      </c>
      <c r="O946" s="157">
        <v>42578.331250000003</v>
      </c>
      <c r="P946" s="38" t="s">
        <v>1837</v>
      </c>
      <c r="Q946" s="19">
        <f t="shared" si="98"/>
        <v>0.42083333332993789</v>
      </c>
      <c r="R946" s="19">
        <f t="shared" si="99"/>
        <v>0.51388888889050577</v>
      </c>
      <c r="S946" s="21">
        <f t="shared" si="100"/>
        <v>2.5249999999796273</v>
      </c>
      <c r="U946" s="257">
        <v>1522</v>
      </c>
      <c r="Y946" s="155" t="s">
        <v>1905</v>
      </c>
    </row>
    <row r="947" spans="1:25">
      <c r="A947" s="187" t="s">
        <v>1105</v>
      </c>
      <c r="B947" s="38" t="s">
        <v>1088</v>
      </c>
      <c r="C947" s="38" t="s">
        <v>1106</v>
      </c>
      <c r="D947" s="38" t="s">
        <v>1884</v>
      </c>
      <c r="E947" s="126" t="s">
        <v>273</v>
      </c>
      <c r="F947" s="179" t="s">
        <v>1108</v>
      </c>
      <c r="G947" s="2">
        <v>46</v>
      </c>
      <c r="H947" s="2">
        <v>-129</v>
      </c>
      <c r="I947" s="179">
        <v>9</v>
      </c>
      <c r="J947" s="38">
        <v>2016</v>
      </c>
      <c r="K947" s="38" t="s">
        <v>1901</v>
      </c>
      <c r="L947" s="157">
        <v>42578.669444444444</v>
      </c>
      <c r="M947" s="157">
        <v>42578.720833333333</v>
      </c>
      <c r="N947" s="157">
        <v>42578.861805555556</v>
      </c>
      <c r="O947" s="157">
        <v>42578.916666666664</v>
      </c>
      <c r="P947" s="38" t="s">
        <v>1902</v>
      </c>
      <c r="Q947" s="19">
        <f t="shared" si="98"/>
        <v>0.14097222222335404</v>
      </c>
      <c r="R947" s="19">
        <f t="shared" si="99"/>
        <v>0.24722222222044365</v>
      </c>
      <c r="S947" s="21">
        <f t="shared" si="100"/>
        <v>0.84583333334012423</v>
      </c>
      <c r="U947" s="257">
        <v>1722</v>
      </c>
      <c r="Y947" s="155" t="s">
        <v>1903</v>
      </c>
    </row>
    <row r="948" spans="1:25">
      <c r="A948" s="187" t="s">
        <v>1105</v>
      </c>
      <c r="B948" s="38" t="s">
        <v>1088</v>
      </c>
      <c r="C948" s="38" t="s">
        <v>1106</v>
      </c>
      <c r="D948" s="38" t="s">
        <v>1884</v>
      </c>
      <c r="E948" s="126" t="s">
        <v>273</v>
      </c>
      <c r="F948" s="179" t="s">
        <v>1108</v>
      </c>
      <c r="G948" s="2">
        <v>45</v>
      </c>
      <c r="H948" s="2">
        <v>-129</v>
      </c>
      <c r="I948" s="179">
        <v>9</v>
      </c>
      <c r="J948" s="38">
        <v>2016</v>
      </c>
      <c r="K948" s="38" t="s">
        <v>1899</v>
      </c>
      <c r="L948" s="157">
        <v>42579.036805555559</v>
      </c>
      <c r="M948" s="157">
        <v>42579.09097222222</v>
      </c>
      <c r="N948" s="157">
        <v>42579.168055555558</v>
      </c>
      <c r="O948" s="157">
        <v>42579.21597222222</v>
      </c>
      <c r="P948" s="38" t="s">
        <v>1837</v>
      </c>
      <c r="Q948" s="19">
        <f t="shared" si="98"/>
        <v>7.7083333337213844E-2</v>
      </c>
      <c r="R948" s="19">
        <f t="shared" si="99"/>
        <v>0.17916666666133096</v>
      </c>
      <c r="S948" s="21">
        <f t="shared" si="100"/>
        <v>0.46250000002328306</v>
      </c>
      <c r="U948" s="257">
        <v>1522</v>
      </c>
      <c r="Y948" s="155" t="s">
        <v>1900</v>
      </c>
    </row>
    <row r="949" spans="1:25">
      <c r="A949" s="187" t="s">
        <v>1105</v>
      </c>
      <c r="B949" s="38" t="s">
        <v>1088</v>
      </c>
      <c r="C949" s="38" t="s">
        <v>1106</v>
      </c>
      <c r="D949" s="38" t="s">
        <v>1884</v>
      </c>
      <c r="E949" s="126" t="s">
        <v>273</v>
      </c>
      <c r="F949" s="179" t="s">
        <v>1108</v>
      </c>
      <c r="G949" s="2">
        <v>44</v>
      </c>
      <c r="H949" s="2">
        <v>-124</v>
      </c>
      <c r="I949" s="179">
        <v>10</v>
      </c>
      <c r="J949" s="38">
        <v>2016</v>
      </c>
      <c r="K949" s="38" t="s">
        <v>1898</v>
      </c>
      <c r="L949" s="157">
        <v>42585.05972222222</v>
      </c>
      <c r="M949" s="157">
        <v>42585.079861111109</v>
      </c>
      <c r="N949" s="157">
        <v>42585.11041666667</v>
      </c>
      <c r="O949" s="157">
        <v>42585.115972222222</v>
      </c>
      <c r="P949" s="38" t="s">
        <v>1893</v>
      </c>
      <c r="Q949" s="19">
        <f t="shared" si="98"/>
        <v>3.0555555560567882E-2</v>
      </c>
      <c r="R949" s="19">
        <f t="shared" si="99"/>
        <v>5.6250000001455192E-2</v>
      </c>
      <c r="S949" s="21">
        <f t="shared" si="100"/>
        <v>0.18333333336340729</v>
      </c>
      <c r="U949" s="257">
        <v>85</v>
      </c>
      <c r="Y949" s="155" t="s">
        <v>1885</v>
      </c>
    </row>
    <row r="950" spans="1:25">
      <c r="A950" s="187" t="s">
        <v>1105</v>
      </c>
      <c r="B950" s="38" t="s">
        <v>1088</v>
      </c>
      <c r="C950" s="38" t="s">
        <v>1106</v>
      </c>
      <c r="D950" s="38" t="s">
        <v>1884</v>
      </c>
      <c r="E950" s="126" t="s">
        <v>273</v>
      </c>
      <c r="F950" s="179" t="s">
        <v>1108</v>
      </c>
      <c r="G950" s="2">
        <v>44</v>
      </c>
      <c r="H950" s="2">
        <v>-124</v>
      </c>
      <c r="I950" s="179">
        <v>10</v>
      </c>
      <c r="J950" s="38">
        <v>2016</v>
      </c>
      <c r="K950" s="38" t="s">
        <v>1897</v>
      </c>
      <c r="L950" s="157">
        <v>42585.688194444447</v>
      </c>
      <c r="M950" s="157">
        <v>42585.713194444441</v>
      </c>
      <c r="N950" s="157">
        <v>42585.811111111114</v>
      </c>
      <c r="O950" s="157">
        <v>42585.833333333336</v>
      </c>
      <c r="P950" s="38" t="s">
        <v>1893</v>
      </c>
      <c r="Q950" s="19">
        <f t="shared" si="98"/>
        <v>9.7916666672972497E-2</v>
      </c>
      <c r="R950" s="19">
        <f t="shared" si="99"/>
        <v>0.14513888888905058</v>
      </c>
      <c r="S950" s="21">
        <f t="shared" si="100"/>
        <v>0.58750000003783498</v>
      </c>
      <c r="U950" s="257">
        <v>583</v>
      </c>
      <c r="Y950" s="155" t="s">
        <v>1648</v>
      </c>
    </row>
    <row r="951" spans="1:25">
      <c r="A951" s="187" t="s">
        <v>1105</v>
      </c>
      <c r="B951" s="38" t="s">
        <v>1088</v>
      </c>
      <c r="C951" s="38" t="s">
        <v>1106</v>
      </c>
      <c r="D951" s="38" t="s">
        <v>1884</v>
      </c>
      <c r="E951" s="126" t="s">
        <v>273</v>
      </c>
      <c r="F951" s="179" t="s">
        <v>1108</v>
      </c>
      <c r="G951" s="2">
        <v>44</v>
      </c>
      <c r="H951" s="2">
        <v>-124</v>
      </c>
      <c r="I951" s="179">
        <v>10</v>
      </c>
      <c r="J951" s="38">
        <v>2016</v>
      </c>
      <c r="K951" s="38" t="s">
        <v>1896</v>
      </c>
      <c r="L951" s="184">
        <v>42588.211111111108</v>
      </c>
      <c r="M951" s="184">
        <v>42588.217361111114</v>
      </c>
      <c r="N951" s="184">
        <v>42588.242361111108</v>
      </c>
      <c r="O951" s="184">
        <v>42588.247916666667</v>
      </c>
      <c r="P951" s="38" t="s">
        <v>1616</v>
      </c>
      <c r="Q951" s="19">
        <f t="shared" si="98"/>
        <v>2.4999999994179234E-2</v>
      </c>
      <c r="R951" s="19">
        <f t="shared" si="99"/>
        <v>3.680555555911269E-2</v>
      </c>
      <c r="S951" s="21">
        <f t="shared" si="100"/>
        <v>0.1499999999650754</v>
      </c>
      <c r="U951" s="257">
        <v>80</v>
      </c>
      <c r="Y951" s="155" t="s">
        <v>1648</v>
      </c>
    </row>
    <row r="952" spans="1:25">
      <c r="A952" s="187" t="s">
        <v>1105</v>
      </c>
      <c r="B952" s="38" t="s">
        <v>1088</v>
      </c>
      <c r="C952" s="38" t="s">
        <v>1106</v>
      </c>
      <c r="D952" s="38" t="s">
        <v>1884</v>
      </c>
      <c r="E952" s="126" t="s">
        <v>273</v>
      </c>
      <c r="F952" s="179" t="s">
        <v>1108</v>
      </c>
      <c r="G952" s="2">
        <v>44</v>
      </c>
      <c r="H952" s="2">
        <v>-124</v>
      </c>
      <c r="I952" s="179">
        <v>10</v>
      </c>
      <c r="J952" s="38">
        <v>2016</v>
      </c>
      <c r="K952" s="38" t="s">
        <v>1895</v>
      </c>
      <c r="L952" s="157">
        <v>42588.314583333333</v>
      </c>
      <c r="M952" s="157">
        <v>42588.325694444444</v>
      </c>
      <c r="N952" s="157">
        <v>42588.349305555559</v>
      </c>
      <c r="O952" s="157">
        <v>42588.359027777777</v>
      </c>
      <c r="P952" s="38" t="s">
        <v>1616</v>
      </c>
      <c r="Q952" s="19">
        <f t="shared" si="98"/>
        <v>2.3611111115314998E-2</v>
      </c>
      <c r="R952" s="19">
        <f t="shared" si="99"/>
        <v>4.4444444443797693E-2</v>
      </c>
      <c r="S952" s="21">
        <f t="shared" si="100"/>
        <v>0.14166666669188999</v>
      </c>
      <c r="U952" s="257">
        <v>82</v>
      </c>
      <c r="Y952" s="155" t="s">
        <v>1648</v>
      </c>
    </row>
    <row r="953" spans="1:25">
      <c r="A953" s="187" t="s">
        <v>1105</v>
      </c>
      <c r="B953" s="38" t="s">
        <v>1088</v>
      </c>
      <c r="C953" s="38" t="s">
        <v>1106</v>
      </c>
      <c r="D953" s="38" t="s">
        <v>1884</v>
      </c>
      <c r="E953" s="126" t="s">
        <v>273</v>
      </c>
      <c r="F953" s="179" t="s">
        <v>1108</v>
      </c>
      <c r="G953" s="2">
        <v>44</v>
      </c>
      <c r="H953" s="2">
        <v>-124</v>
      </c>
      <c r="I953" s="179">
        <v>10</v>
      </c>
      <c r="J953" s="38">
        <v>2016</v>
      </c>
      <c r="K953" s="38" t="s">
        <v>1892</v>
      </c>
      <c r="L953" s="157">
        <v>42589.045138888891</v>
      </c>
      <c r="M953" s="157">
        <v>42589.072222222225</v>
      </c>
      <c r="N953" s="157">
        <v>42589.229861111111</v>
      </c>
      <c r="O953" s="157">
        <v>42589.260416666664</v>
      </c>
      <c r="P953" s="38" t="s">
        <v>1893</v>
      </c>
      <c r="Q953" s="19">
        <f t="shared" si="98"/>
        <v>0.15763888888614019</v>
      </c>
      <c r="R953" s="19">
        <f t="shared" si="99"/>
        <v>0.21527777777373558</v>
      </c>
      <c r="S953" s="21">
        <f t="shared" si="100"/>
        <v>0.94583333331684116</v>
      </c>
      <c r="U953" s="257">
        <v>583</v>
      </c>
      <c r="Y953" s="155" t="s">
        <v>1894</v>
      </c>
    </row>
    <row r="954" spans="1:25">
      <c r="A954" s="187" t="s">
        <v>1105</v>
      </c>
      <c r="B954" s="38" t="s">
        <v>1088</v>
      </c>
      <c r="C954" s="38" t="s">
        <v>1106</v>
      </c>
      <c r="D954" s="38" t="s">
        <v>1884</v>
      </c>
      <c r="E954" s="126" t="s">
        <v>273</v>
      </c>
      <c r="F954" s="179" t="s">
        <v>1108</v>
      </c>
      <c r="G954" s="2">
        <v>44</v>
      </c>
      <c r="H954" s="2">
        <v>-125</v>
      </c>
      <c r="I954" s="179">
        <v>10</v>
      </c>
      <c r="J954" s="38">
        <v>2016</v>
      </c>
      <c r="K954" s="38" t="s">
        <v>1890</v>
      </c>
      <c r="L954" s="157">
        <v>42589.470138888886</v>
      </c>
      <c r="M954" s="157">
        <v>42589.609722222223</v>
      </c>
      <c r="N954" s="157">
        <v>42589.734027777777</v>
      </c>
      <c r="O954" s="157">
        <v>42589.758333333331</v>
      </c>
      <c r="P954" s="38" t="s">
        <v>1622</v>
      </c>
      <c r="Q954" s="19">
        <f t="shared" si="98"/>
        <v>0.12430555555329192</v>
      </c>
      <c r="R954" s="19">
        <f t="shared" si="99"/>
        <v>0.28819444444525288</v>
      </c>
      <c r="S954" s="21">
        <f t="shared" si="100"/>
        <v>0.74583333331975155</v>
      </c>
      <c r="U954" s="257">
        <v>2897</v>
      </c>
      <c r="Y954" s="155" t="s">
        <v>1891</v>
      </c>
    </row>
    <row r="955" spans="1:25">
      <c r="A955" s="187" t="s">
        <v>1105</v>
      </c>
      <c r="B955" s="38" t="s">
        <v>1088</v>
      </c>
      <c r="C955" s="38" t="s">
        <v>1106</v>
      </c>
      <c r="D955" s="38" t="s">
        <v>1884</v>
      </c>
      <c r="E955" s="126" t="s">
        <v>273</v>
      </c>
      <c r="F955" s="179" t="s">
        <v>1108</v>
      </c>
      <c r="G955" s="2">
        <v>44</v>
      </c>
      <c r="H955" s="2">
        <v>-125</v>
      </c>
      <c r="I955" s="179">
        <v>10</v>
      </c>
      <c r="J955" s="38">
        <v>2016</v>
      </c>
      <c r="K955" s="38" t="s">
        <v>1888</v>
      </c>
      <c r="L955" s="157">
        <v>42590.10833333333</v>
      </c>
      <c r="M955" s="157">
        <v>42590.181250000001</v>
      </c>
      <c r="N955" s="157">
        <v>42590.301388888889</v>
      </c>
      <c r="O955" s="157">
        <v>42590.392361111109</v>
      </c>
      <c r="P955" s="38" t="s">
        <v>1622</v>
      </c>
      <c r="Q955" s="19">
        <f t="shared" si="98"/>
        <v>0.12013888888759539</v>
      </c>
      <c r="R955" s="19">
        <f t="shared" si="99"/>
        <v>0.28402777777955635</v>
      </c>
      <c r="S955" s="21">
        <f t="shared" si="100"/>
        <v>0.72083333332557231</v>
      </c>
      <c r="U955" s="257">
        <v>2900</v>
      </c>
      <c r="Y955" s="155" t="s">
        <v>1889</v>
      </c>
    </row>
    <row r="956" spans="1:25">
      <c r="A956" s="187" t="s">
        <v>1105</v>
      </c>
      <c r="B956" s="38" t="s">
        <v>1088</v>
      </c>
      <c r="C956" s="38" t="s">
        <v>1106</v>
      </c>
      <c r="D956" s="38" t="s">
        <v>1884</v>
      </c>
      <c r="E956" s="126" t="s">
        <v>273</v>
      </c>
      <c r="F956" s="179" t="s">
        <v>1108</v>
      </c>
      <c r="G956" s="2">
        <v>44</v>
      </c>
      <c r="H956" s="2">
        <v>-125</v>
      </c>
      <c r="I956" s="179">
        <v>10</v>
      </c>
      <c r="J956" s="38">
        <v>2016</v>
      </c>
      <c r="K956" s="38" t="s">
        <v>1886</v>
      </c>
      <c r="L956" s="157">
        <v>42591.052777777775</v>
      </c>
      <c r="M956" s="157">
        <v>42591.121527777781</v>
      </c>
      <c r="N956" s="157">
        <v>42591.260416666664</v>
      </c>
      <c r="O956" s="157">
        <v>42591.276388888888</v>
      </c>
      <c r="P956" s="38" t="s">
        <v>1622</v>
      </c>
      <c r="Q956" s="19">
        <f t="shared" si="98"/>
        <v>0.13888888888322981</v>
      </c>
      <c r="R956" s="19">
        <f t="shared" si="99"/>
        <v>0.22361111111240461</v>
      </c>
      <c r="S956" s="21">
        <f t="shared" si="100"/>
        <v>0.83333333329937886</v>
      </c>
      <c r="U956" s="257">
        <v>2899</v>
      </c>
      <c r="Y956" s="155" t="s">
        <v>1887</v>
      </c>
    </row>
    <row r="957" spans="1:25">
      <c r="A957" s="187" t="s">
        <v>1105</v>
      </c>
      <c r="B957" s="38" t="s">
        <v>1088</v>
      </c>
      <c r="C957" s="38" t="s">
        <v>1106</v>
      </c>
      <c r="D957" s="38" t="s">
        <v>1884</v>
      </c>
      <c r="E957" s="126" t="s">
        <v>273</v>
      </c>
      <c r="F957" s="179" t="s">
        <v>1108</v>
      </c>
      <c r="G957" s="2">
        <v>45</v>
      </c>
      <c r="H957" s="2">
        <v>-129</v>
      </c>
      <c r="I957" s="179">
        <v>9</v>
      </c>
      <c r="J957" s="38">
        <v>2016</v>
      </c>
      <c r="K957" s="38" t="s">
        <v>1883</v>
      </c>
      <c r="L957" s="157">
        <v>42592.340277777781</v>
      </c>
      <c r="M957" s="157">
        <v>42592.458333333336</v>
      </c>
      <c r="N957" s="157">
        <v>42592.543055555558</v>
      </c>
      <c r="O957" s="157">
        <v>42592.557638888888</v>
      </c>
      <c r="P957" s="38" t="s">
        <v>1364</v>
      </c>
      <c r="Q957" s="19">
        <f t="shared" si="98"/>
        <v>8.4722222221898846E-2</v>
      </c>
      <c r="R957" s="19">
        <f t="shared" si="99"/>
        <v>0.21736111110658385</v>
      </c>
      <c r="S957" s="21">
        <f t="shared" si="100"/>
        <v>0.50833333333139308</v>
      </c>
      <c r="U957" s="257">
        <v>2611</v>
      </c>
      <c r="V957" s="19">
        <f>SUM(Q918:Q957)</f>
        <v>5.3957291666956735</v>
      </c>
      <c r="W957" s="240">
        <f>(N957-M918)/24</f>
        <v>1.2035300925927004</v>
      </c>
      <c r="X957" s="21">
        <f>V957/W957</f>
        <v>4.4832523921956478</v>
      </c>
      <c r="Y957" s="155" t="s">
        <v>1885</v>
      </c>
    </row>
    <row r="958" spans="1:25">
      <c r="A958" s="187" t="s">
        <v>1110</v>
      </c>
      <c r="B958" s="38" t="s">
        <v>1868</v>
      </c>
      <c r="C958" s="38" t="s">
        <v>1112</v>
      </c>
      <c r="D958" s="38" t="s">
        <v>1869</v>
      </c>
      <c r="E958" s="126" t="s">
        <v>273</v>
      </c>
      <c r="F958" s="38" t="s">
        <v>1114</v>
      </c>
      <c r="G958" s="38">
        <v>32</v>
      </c>
      <c r="H958" s="38">
        <v>-117</v>
      </c>
      <c r="I958" s="38" t="s">
        <v>1115</v>
      </c>
      <c r="J958" s="38">
        <v>2016</v>
      </c>
      <c r="K958" s="38" t="s">
        <v>1880</v>
      </c>
      <c r="L958" s="157">
        <v>42703.619444444441</v>
      </c>
      <c r="M958" s="157">
        <v>42703.650694444441</v>
      </c>
      <c r="N958" s="157">
        <v>42703.734027777777</v>
      </c>
      <c r="O958" s="157">
        <v>42703.793749999997</v>
      </c>
      <c r="P958" s="38" t="s">
        <v>1881</v>
      </c>
      <c r="Q958" s="19">
        <f t="shared" ref="Q958:Q963" si="101">N958 - M958</f>
        <v>8.3333333335758653E-2</v>
      </c>
      <c r="R958" s="19">
        <f t="shared" ref="R958:R963" si="102">O958 - L958</f>
        <v>0.17430555555620231</v>
      </c>
      <c r="S958" s="21">
        <f t="shared" ref="S958:S963" si="103">((VALUE(Q958)) * 24) * 0.25</f>
        <v>0.50000000001455192</v>
      </c>
      <c r="U958" s="258">
        <v>729.5</v>
      </c>
      <c r="Y958" s="187" t="s">
        <v>1882</v>
      </c>
    </row>
    <row r="959" spans="1:25">
      <c r="A959" s="187" t="s">
        <v>1110</v>
      </c>
      <c r="B959" s="38" t="s">
        <v>1868</v>
      </c>
      <c r="C959" s="38" t="s">
        <v>1112</v>
      </c>
      <c r="D959" s="38" t="s">
        <v>1869</v>
      </c>
      <c r="E959" s="126" t="s">
        <v>273</v>
      </c>
      <c r="F959" s="38" t="s">
        <v>1114</v>
      </c>
      <c r="G959" s="38">
        <v>32</v>
      </c>
      <c r="H959" s="38">
        <v>-117</v>
      </c>
      <c r="I959" s="38" t="s">
        <v>1115</v>
      </c>
      <c r="J959" s="38">
        <v>2016</v>
      </c>
      <c r="K959" s="38" t="s">
        <v>1879</v>
      </c>
      <c r="L959" s="157">
        <v>42704.115972222222</v>
      </c>
      <c r="M959" s="157">
        <v>42704.155555555553</v>
      </c>
      <c r="N959" s="157">
        <v>42704.375</v>
      </c>
      <c r="O959" s="157">
        <v>42704.411111111112</v>
      </c>
      <c r="P959" s="38" t="s">
        <v>1870</v>
      </c>
      <c r="Q959" s="19">
        <f t="shared" si="101"/>
        <v>0.21944444444670808</v>
      </c>
      <c r="R959" s="19">
        <f t="shared" si="102"/>
        <v>0.29513888889050577</v>
      </c>
      <c r="S959" s="21">
        <f t="shared" si="103"/>
        <v>1.3166666666802485</v>
      </c>
      <c r="U959" s="38">
        <v>1179</v>
      </c>
      <c r="Y959" s="187" t="s">
        <v>1878</v>
      </c>
    </row>
    <row r="960" spans="1:25">
      <c r="A960" s="187" t="s">
        <v>1110</v>
      </c>
      <c r="B960" s="38" t="s">
        <v>1868</v>
      </c>
      <c r="C960" s="38" t="s">
        <v>1112</v>
      </c>
      <c r="D960" s="38" t="s">
        <v>1869</v>
      </c>
      <c r="E960" s="126" t="s">
        <v>273</v>
      </c>
      <c r="F960" s="38" t="s">
        <v>1114</v>
      </c>
      <c r="G960" s="38">
        <v>32</v>
      </c>
      <c r="H960" s="38">
        <v>-117</v>
      </c>
      <c r="I960" s="38" t="s">
        <v>1115</v>
      </c>
      <c r="J960" s="38">
        <v>2016</v>
      </c>
      <c r="K960" s="38" t="s">
        <v>1877</v>
      </c>
      <c r="L960" s="157">
        <v>42704.777083333334</v>
      </c>
      <c r="M960" s="157">
        <v>42704.824999999997</v>
      </c>
      <c r="N960" s="157">
        <v>42705.008333333331</v>
      </c>
      <c r="O960" s="157">
        <v>42705.04791666667</v>
      </c>
      <c r="P960" s="38" t="s">
        <v>1870</v>
      </c>
      <c r="Q960" s="19">
        <f t="shared" si="101"/>
        <v>0.18333333333430346</v>
      </c>
      <c r="R960" s="19">
        <f t="shared" si="102"/>
        <v>0.27083333333575865</v>
      </c>
      <c r="S960" s="21">
        <f t="shared" si="103"/>
        <v>1.1000000000058208</v>
      </c>
      <c r="U960" s="258">
        <v>1179</v>
      </c>
      <c r="Y960" s="187" t="s">
        <v>1878</v>
      </c>
    </row>
    <row r="961" spans="1:25">
      <c r="A961" s="187" t="s">
        <v>1110</v>
      </c>
      <c r="B961" s="38" t="s">
        <v>1868</v>
      </c>
      <c r="C961" s="38" t="s">
        <v>1112</v>
      </c>
      <c r="D961" s="38" t="s">
        <v>1869</v>
      </c>
      <c r="E961" s="126" t="s">
        <v>273</v>
      </c>
      <c r="F961" s="38" t="s">
        <v>1114</v>
      </c>
      <c r="G961" s="38">
        <v>32</v>
      </c>
      <c r="H961" s="38">
        <v>-117</v>
      </c>
      <c r="I961" s="38" t="s">
        <v>1115</v>
      </c>
      <c r="J961" s="38">
        <v>2016</v>
      </c>
      <c r="K961" s="38" t="s">
        <v>1875</v>
      </c>
      <c r="L961" s="157">
        <v>42705.252083333333</v>
      </c>
      <c r="M961" s="157">
        <v>42705.277777777781</v>
      </c>
      <c r="N961" s="157">
        <v>42706.457638888889</v>
      </c>
      <c r="O961" s="157">
        <v>42706.508333333331</v>
      </c>
      <c r="P961" s="38" t="s">
        <v>1876</v>
      </c>
      <c r="Q961" s="19">
        <f t="shared" si="101"/>
        <v>1.179861111108039</v>
      </c>
      <c r="R961" s="19">
        <f t="shared" si="102"/>
        <v>1.2562499999985448</v>
      </c>
      <c r="S961" s="21">
        <f t="shared" si="103"/>
        <v>7.0791666666482342</v>
      </c>
      <c r="U961" s="258">
        <v>1024</v>
      </c>
      <c r="Y961" s="187" t="s">
        <v>1874</v>
      </c>
    </row>
    <row r="962" spans="1:25">
      <c r="A962" s="187" t="s">
        <v>1110</v>
      </c>
      <c r="B962" s="38" t="s">
        <v>1868</v>
      </c>
      <c r="C962" s="38" t="s">
        <v>1112</v>
      </c>
      <c r="D962" s="38" t="s">
        <v>1869</v>
      </c>
      <c r="E962" s="126" t="s">
        <v>273</v>
      </c>
      <c r="F962" s="38" t="s">
        <v>1114</v>
      </c>
      <c r="G962" s="38">
        <v>32</v>
      </c>
      <c r="H962" s="38">
        <v>-117</v>
      </c>
      <c r="I962" s="38" t="s">
        <v>1115</v>
      </c>
      <c r="J962" s="38">
        <v>2016</v>
      </c>
      <c r="K962" s="38" t="s">
        <v>1872</v>
      </c>
      <c r="L962" s="157">
        <v>42707.377083333333</v>
      </c>
      <c r="M962" s="157">
        <v>42707.405555555553</v>
      </c>
      <c r="N962" s="157">
        <v>42708.3</v>
      </c>
      <c r="O962" s="157">
        <v>42708.331250000003</v>
      </c>
      <c r="P962" s="38" t="s">
        <v>1873</v>
      </c>
      <c r="Q962" s="19">
        <f t="shared" si="101"/>
        <v>0.89444444444961846</v>
      </c>
      <c r="R962" s="19">
        <f t="shared" si="102"/>
        <v>0.95416666667006211</v>
      </c>
      <c r="S962" s="21">
        <f t="shared" si="103"/>
        <v>5.3666666666977108</v>
      </c>
      <c r="U962" s="249">
        <v>1179</v>
      </c>
      <c r="Y962" s="187" t="s">
        <v>1874</v>
      </c>
    </row>
    <row r="963" spans="1:25">
      <c r="A963" s="187" t="s">
        <v>1110</v>
      </c>
      <c r="B963" s="38" t="s">
        <v>1868</v>
      </c>
      <c r="C963" s="38" t="s">
        <v>1112</v>
      </c>
      <c r="D963" s="38" t="s">
        <v>1869</v>
      </c>
      <c r="E963" s="126" t="s">
        <v>273</v>
      </c>
      <c r="F963" s="38" t="s">
        <v>1114</v>
      </c>
      <c r="G963" s="38">
        <v>32</v>
      </c>
      <c r="H963" s="38">
        <v>-117</v>
      </c>
      <c r="I963" s="38" t="s">
        <v>1115</v>
      </c>
      <c r="J963" s="38">
        <v>2016</v>
      </c>
      <c r="K963" s="38" t="s">
        <v>1867</v>
      </c>
      <c r="L963" s="245">
        <v>42708.677777777775</v>
      </c>
      <c r="M963" s="245">
        <v>42708.712500000001</v>
      </c>
      <c r="N963" s="245">
        <v>42708.855555555558</v>
      </c>
      <c r="O963" s="245">
        <v>42708.89166666667</v>
      </c>
      <c r="P963" s="38" t="s">
        <v>1870</v>
      </c>
      <c r="Q963" s="19">
        <f t="shared" si="101"/>
        <v>0.14305555555620231</v>
      </c>
      <c r="R963" s="19">
        <f t="shared" si="102"/>
        <v>0.21388888889487134</v>
      </c>
      <c r="S963" s="21">
        <f t="shared" si="103"/>
        <v>0.85833333333721384</v>
      </c>
      <c r="U963" s="195" t="s">
        <v>6822</v>
      </c>
      <c r="V963" s="19">
        <f>SUM(Q958:Q963)</f>
        <v>2.70347222223063</v>
      </c>
      <c r="W963" s="240">
        <f>(N963-M958)/24</f>
        <v>0.21686921296319875</v>
      </c>
      <c r="X963" s="21">
        <f>V963/W963</f>
        <v>12.465910607096596</v>
      </c>
      <c r="Y963" s="187" t="s">
        <v>1871</v>
      </c>
    </row>
    <row r="964" spans="1:25">
      <c r="A964" s="155" t="s">
        <v>1116</v>
      </c>
      <c r="B964" s="38" t="s">
        <v>922</v>
      </c>
      <c r="C964" s="38" t="s">
        <v>1117</v>
      </c>
      <c r="D964" s="38" t="s">
        <v>1850</v>
      </c>
      <c r="E964" s="126" t="s">
        <v>258</v>
      </c>
      <c r="F964" s="38" t="s">
        <v>710</v>
      </c>
      <c r="G964" s="38">
        <v>-23</v>
      </c>
      <c r="H964" s="38">
        <v>-111</v>
      </c>
      <c r="I964" s="126" t="s">
        <v>6823</v>
      </c>
      <c r="J964" s="38">
        <v>2017</v>
      </c>
      <c r="K964" s="38" t="s">
        <v>1866</v>
      </c>
      <c r="L964" s="157">
        <v>42755.665277777778</v>
      </c>
      <c r="M964" s="157">
        <v>42755.780555555553</v>
      </c>
      <c r="N964" s="157">
        <v>42757.597916666666</v>
      </c>
      <c r="O964" s="157">
        <v>42757.726388888892</v>
      </c>
      <c r="P964" s="38" t="s">
        <v>1854</v>
      </c>
      <c r="Q964" s="19">
        <f t="shared" ref="Q964:Q974" si="104">N964 - M964</f>
        <v>1.8173611111124046</v>
      </c>
      <c r="R964" s="19">
        <f t="shared" ref="R964:R974" si="105">O964 - L964</f>
        <v>2.0611111111138598</v>
      </c>
      <c r="S964" s="21">
        <f t="shared" ref="S964:S974" si="106">((VALUE(Q964)) * 24) * 0.25</f>
        <v>10.904166666674428</v>
      </c>
      <c r="U964" s="38">
        <v>4412</v>
      </c>
      <c r="Y964" t="s">
        <v>1864</v>
      </c>
    </row>
    <row r="965" spans="1:25">
      <c r="A965" s="155" t="s">
        <v>1116</v>
      </c>
      <c r="B965" s="38" t="s">
        <v>922</v>
      </c>
      <c r="C965" s="38" t="s">
        <v>1117</v>
      </c>
      <c r="D965" s="38" t="s">
        <v>1850</v>
      </c>
      <c r="E965" s="126" t="s">
        <v>258</v>
      </c>
      <c r="F965" s="38" t="s">
        <v>710</v>
      </c>
      <c r="G965" s="38">
        <v>-23</v>
      </c>
      <c r="H965" s="38">
        <v>-111</v>
      </c>
      <c r="I965" s="126" t="s">
        <v>6823</v>
      </c>
      <c r="J965" s="38">
        <v>2017</v>
      </c>
      <c r="K965" s="38" t="s">
        <v>1865</v>
      </c>
      <c r="L965" s="157">
        <v>42758.982638888891</v>
      </c>
      <c r="M965" s="157">
        <v>42759.116666666669</v>
      </c>
      <c r="N965" s="157">
        <v>42761.025000000001</v>
      </c>
      <c r="O965" s="157">
        <v>42761.112500000003</v>
      </c>
      <c r="P965" s="38" t="s">
        <v>1854</v>
      </c>
      <c r="Q965" s="19">
        <f t="shared" si="104"/>
        <v>1.9083333333328483</v>
      </c>
      <c r="R965" s="19">
        <f t="shared" si="105"/>
        <v>2.1298611111124046</v>
      </c>
      <c r="S965" s="21">
        <f t="shared" si="106"/>
        <v>11.44999999999709</v>
      </c>
      <c r="U965" s="38">
        <v>5274</v>
      </c>
      <c r="Y965" t="s">
        <v>1864</v>
      </c>
    </row>
    <row r="966" spans="1:25">
      <c r="A966" s="155" t="s">
        <v>1116</v>
      </c>
      <c r="B966" s="38" t="s">
        <v>922</v>
      </c>
      <c r="C966" s="38" t="s">
        <v>1117</v>
      </c>
      <c r="D966" s="38" t="s">
        <v>1850</v>
      </c>
      <c r="E966" s="126" t="s">
        <v>258</v>
      </c>
      <c r="F966" s="38" t="s">
        <v>710</v>
      </c>
      <c r="G966" s="38">
        <v>-23</v>
      </c>
      <c r="H966" s="38">
        <v>-111</v>
      </c>
      <c r="I966" s="126" t="s">
        <v>6823</v>
      </c>
      <c r="J966" s="38">
        <v>2017</v>
      </c>
      <c r="K966" s="38" t="s">
        <v>1863</v>
      </c>
      <c r="L966" s="157">
        <v>42763.611111111109</v>
      </c>
      <c r="M966" s="157">
        <v>42763.717361111114</v>
      </c>
      <c r="N966" s="157">
        <v>42766.45952546296</v>
      </c>
      <c r="O966" s="157">
        <v>42766.556944444441</v>
      </c>
      <c r="P966" s="38" t="s">
        <v>1854</v>
      </c>
      <c r="Q966" s="19">
        <f t="shared" si="104"/>
        <v>2.7421643518464407</v>
      </c>
      <c r="R966" s="19">
        <f t="shared" si="105"/>
        <v>2.9458333333313931</v>
      </c>
      <c r="S966" s="21">
        <f t="shared" si="106"/>
        <v>16.452986111078644</v>
      </c>
      <c r="U966" s="38">
        <v>4241</v>
      </c>
      <c r="Y966" t="s">
        <v>1864</v>
      </c>
    </row>
    <row r="967" spans="1:25">
      <c r="A967" s="155" t="s">
        <v>1116</v>
      </c>
      <c r="B967" s="38" t="s">
        <v>922</v>
      </c>
      <c r="C967" s="38" t="s">
        <v>1117</v>
      </c>
      <c r="D967" s="38" t="s">
        <v>1850</v>
      </c>
      <c r="E967" s="126" t="s">
        <v>258</v>
      </c>
      <c r="F967" s="38" t="s">
        <v>710</v>
      </c>
      <c r="G967" s="38">
        <v>-23</v>
      </c>
      <c r="H967" s="38">
        <v>-111</v>
      </c>
      <c r="I967" s="126" t="s">
        <v>6823</v>
      </c>
      <c r="J967" s="38">
        <v>2017</v>
      </c>
      <c r="K967" s="38" t="s">
        <v>1862</v>
      </c>
      <c r="L967" s="157">
        <v>42767.73333333333</v>
      </c>
      <c r="M967" s="157">
        <v>42767.843055555553</v>
      </c>
      <c r="N967" s="157">
        <v>42768.461805555555</v>
      </c>
      <c r="O967" s="157">
        <v>42768.554861111108</v>
      </c>
      <c r="P967" s="38" t="s">
        <v>1854</v>
      </c>
      <c r="Q967" s="19">
        <f t="shared" si="104"/>
        <v>0.61875000000145519</v>
      </c>
      <c r="R967" s="19">
        <f t="shared" si="105"/>
        <v>0.82152777777810115</v>
      </c>
      <c r="S967" s="21">
        <f t="shared" si="106"/>
        <v>3.7125000000087311</v>
      </c>
      <c r="U967" s="38">
        <v>4255</v>
      </c>
      <c r="Y967" t="s">
        <v>1858</v>
      </c>
    </row>
    <row r="968" spans="1:25">
      <c r="A968" s="155" t="s">
        <v>1116</v>
      </c>
      <c r="B968" s="38" t="s">
        <v>922</v>
      </c>
      <c r="C968" s="38" t="s">
        <v>1117</v>
      </c>
      <c r="D968" s="38" t="s">
        <v>1850</v>
      </c>
      <c r="E968" s="126" t="s">
        <v>258</v>
      </c>
      <c r="F968" s="38" t="s">
        <v>710</v>
      </c>
      <c r="G968" s="38">
        <v>-23</v>
      </c>
      <c r="H968" s="38">
        <v>-111</v>
      </c>
      <c r="I968" s="126" t="s">
        <v>6823</v>
      </c>
      <c r="J968" s="38">
        <v>2017</v>
      </c>
      <c r="K968" s="38" t="s">
        <v>1860</v>
      </c>
      <c r="L968" s="157">
        <v>42769.881249999999</v>
      </c>
      <c r="M968" s="157">
        <v>42769.98333333333</v>
      </c>
      <c r="N968" s="157">
        <v>42770.46597222222</v>
      </c>
      <c r="O968" s="157">
        <v>42770.561111111114</v>
      </c>
      <c r="P968" s="38" t="s">
        <v>1861</v>
      </c>
      <c r="Q968" s="19">
        <f t="shared" si="104"/>
        <v>0.48263888889050577</v>
      </c>
      <c r="R968" s="19">
        <f t="shared" si="105"/>
        <v>0.679861111115315</v>
      </c>
      <c r="S968" s="21">
        <f t="shared" si="106"/>
        <v>2.8958333333430346</v>
      </c>
      <c r="U968" s="38">
        <v>4215</v>
      </c>
      <c r="Y968" t="s">
        <v>1858</v>
      </c>
    </row>
    <row r="969" spans="1:25">
      <c r="A969" s="155" t="s">
        <v>1116</v>
      </c>
      <c r="B969" s="38" t="s">
        <v>922</v>
      </c>
      <c r="C969" s="38" t="s">
        <v>1117</v>
      </c>
      <c r="D969" s="38" t="s">
        <v>1850</v>
      </c>
      <c r="E969" s="126" t="s">
        <v>258</v>
      </c>
      <c r="F969" s="38" t="s">
        <v>710</v>
      </c>
      <c r="G969" s="38">
        <v>-23</v>
      </c>
      <c r="H969" s="38">
        <v>-111</v>
      </c>
      <c r="I969" s="126" t="s">
        <v>6823</v>
      </c>
      <c r="J969" s="38">
        <v>2017</v>
      </c>
      <c r="K969" s="38" t="s">
        <v>1859</v>
      </c>
      <c r="L969" s="157">
        <v>42771.881944444445</v>
      </c>
      <c r="M969" s="157">
        <v>42771.974305555559</v>
      </c>
      <c r="N969" s="157">
        <v>42772.467361111114</v>
      </c>
      <c r="O969" s="157">
        <v>42772.558333333334</v>
      </c>
      <c r="P969" s="38" t="s">
        <v>1854</v>
      </c>
      <c r="Q969" s="19">
        <f t="shared" si="104"/>
        <v>0.49305555555474712</v>
      </c>
      <c r="R969" s="19">
        <f t="shared" si="105"/>
        <v>0.67638888888905058</v>
      </c>
      <c r="S969" s="21">
        <f t="shared" si="106"/>
        <v>2.9583333333284827</v>
      </c>
      <c r="U969" s="38">
        <v>3944</v>
      </c>
      <c r="Y969" t="s">
        <v>1858</v>
      </c>
    </row>
    <row r="970" spans="1:25">
      <c r="A970" s="155" t="s">
        <v>1116</v>
      </c>
      <c r="B970" s="38" t="s">
        <v>922</v>
      </c>
      <c r="C970" s="38" t="s">
        <v>1117</v>
      </c>
      <c r="D970" s="38" t="s">
        <v>1850</v>
      </c>
      <c r="E970" s="126" t="s">
        <v>258</v>
      </c>
      <c r="F970" s="38" t="s">
        <v>710</v>
      </c>
      <c r="G970" s="38">
        <v>-23</v>
      </c>
      <c r="H970" s="38">
        <v>-111</v>
      </c>
      <c r="I970" s="126" t="s">
        <v>6823</v>
      </c>
      <c r="J970" s="38">
        <v>2017</v>
      </c>
      <c r="K970" s="38" t="s">
        <v>1856</v>
      </c>
      <c r="L970" s="157">
        <v>42773.879861111112</v>
      </c>
      <c r="M970" s="157">
        <v>42773.989583333336</v>
      </c>
      <c r="N970" s="157">
        <v>42774.484027777777</v>
      </c>
      <c r="O970" s="157">
        <v>42774.588888888888</v>
      </c>
      <c r="P970" s="38" t="s">
        <v>1857</v>
      </c>
      <c r="Q970" s="19">
        <f t="shared" si="104"/>
        <v>0.49444444444088731</v>
      </c>
      <c r="R970" s="19">
        <f t="shared" si="105"/>
        <v>0.70902777777519077</v>
      </c>
      <c r="S970" s="21">
        <f t="shared" si="106"/>
        <v>2.9666666666453239</v>
      </c>
      <c r="U970" s="38">
        <v>4733</v>
      </c>
      <c r="Y970" t="s">
        <v>1858</v>
      </c>
    </row>
    <row r="971" spans="1:25">
      <c r="A971" s="155" t="s">
        <v>1116</v>
      </c>
      <c r="B971" s="38" t="s">
        <v>922</v>
      </c>
      <c r="C971" s="38" t="s">
        <v>1117</v>
      </c>
      <c r="D971" s="38" t="s">
        <v>1850</v>
      </c>
      <c r="E971" s="126" t="s">
        <v>258</v>
      </c>
      <c r="F971" s="38" t="s">
        <v>710</v>
      </c>
      <c r="G971" s="38">
        <v>-23</v>
      </c>
      <c r="H971" s="38">
        <v>-111</v>
      </c>
      <c r="I971" s="126" t="s">
        <v>6823</v>
      </c>
      <c r="J971" s="38">
        <v>2017</v>
      </c>
      <c r="K971" s="38" t="s">
        <v>1853</v>
      </c>
      <c r="L971" s="157">
        <v>42774.881249999999</v>
      </c>
      <c r="M971" s="157">
        <v>42774.979166666664</v>
      </c>
      <c r="N971" s="157">
        <v>42775.763888888891</v>
      </c>
      <c r="O971" s="157">
        <v>42775.859722222223</v>
      </c>
      <c r="P971" s="38" t="s">
        <v>1854</v>
      </c>
      <c r="Q971" s="19">
        <f t="shared" si="104"/>
        <v>0.78472222222626442</v>
      </c>
      <c r="R971" s="19">
        <f t="shared" si="105"/>
        <v>0.97847222222480923</v>
      </c>
      <c r="S971" s="21">
        <f t="shared" si="106"/>
        <v>4.7083333333575865</v>
      </c>
      <c r="U971" s="38">
        <v>4194</v>
      </c>
      <c r="Y971" t="s">
        <v>1855</v>
      </c>
    </row>
    <row r="972" spans="1:25">
      <c r="A972" s="155" t="s">
        <v>1116</v>
      </c>
      <c r="B972" s="38" t="s">
        <v>922</v>
      </c>
      <c r="C972" s="38" t="s">
        <v>1117</v>
      </c>
      <c r="D972" s="38" t="s">
        <v>1850</v>
      </c>
      <c r="E972" s="126" t="s">
        <v>258</v>
      </c>
      <c r="F972" s="38" t="s">
        <v>710</v>
      </c>
      <c r="G972" s="38">
        <v>-23</v>
      </c>
      <c r="H972" s="38">
        <v>-111</v>
      </c>
      <c r="I972" s="126" t="s">
        <v>6823</v>
      </c>
      <c r="J972" s="38">
        <v>2017</v>
      </c>
      <c r="K972" s="38" t="s">
        <v>1849</v>
      </c>
      <c r="L972" s="157">
        <v>42776.004861111112</v>
      </c>
      <c r="M972" s="157">
        <v>42776.064583333333</v>
      </c>
      <c r="N972" s="157">
        <v>42776.726388888892</v>
      </c>
      <c r="O972" s="157">
        <v>42776.786111111112</v>
      </c>
      <c r="P972" s="38" t="s">
        <v>1851</v>
      </c>
      <c r="Q972" s="19">
        <f t="shared" si="104"/>
        <v>0.66180555555911269</v>
      </c>
      <c r="R972" s="19">
        <f t="shared" si="105"/>
        <v>0.78125</v>
      </c>
      <c r="S972" s="21">
        <f t="shared" si="106"/>
        <v>3.9708333333546761</v>
      </c>
      <c r="U972" s="38">
        <v>2324</v>
      </c>
      <c r="V972" s="19">
        <f>SUM(Q964:Q972)</f>
        <v>10.003275462964666</v>
      </c>
      <c r="W972" s="240">
        <f>(N972-M964)/24</f>
        <v>0.87274305555577791</v>
      </c>
      <c r="X972" s="21">
        <f>V972/W972</f>
        <v>11.461879185729421</v>
      </c>
      <c r="Y972" t="s">
        <v>1852</v>
      </c>
    </row>
    <row r="973" spans="1:25">
      <c r="A973" s="155" t="s">
        <v>1121</v>
      </c>
      <c r="B973" s="38" t="s">
        <v>922</v>
      </c>
      <c r="C973" s="38" t="s">
        <v>1122</v>
      </c>
      <c r="D973" s="38" t="s">
        <v>1103</v>
      </c>
      <c r="E973" s="126" t="s">
        <v>1123</v>
      </c>
      <c r="F973" s="38" t="s">
        <v>1124</v>
      </c>
      <c r="G973" s="38">
        <v>-21</v>
      </c>
      <c r="H973" s="38">
        <v>-70.599999999999994</v>
      </c>
      <c r="I973" s="38">
        <v>19</v>
      </c>
      <c r="J973" s="38">
        <v>2017</v>
      </c>
      <c r="K973" s="38" t="s">
        <v>1847</v>
      </c>
      <c r="L973" s="157">
        <v>42795.567361111112</v>
      </c>
      <c r="M973" s="157">
        <v>42795.614583333336</v>
      </c>
      <c r="N973" s="157">
        <v>42797.666666666664</v>
      </c>
      <c r="O973" s="157">
        <v>42797.723611111112</v>
      </c>
      <c r="P973" s="38" t="s">
        <v>6824</v>
      </c>
      <c r="Q973" s="19">
        <f t="shared" si="104"/>
        <v>2.0520833333284827</v>
      </c>
      <c r="R973" s="19">
        <f t="shared" si="105"/>
        <v>2.15625</v>
      </c>
      <c r="S973" s="21">
        <f t="shared" si="106"/>
        <v>12.312499999970896</v>
      </c>
      <c r="U973" s="249">
        <v>2123</v>
      </c>
      <c r="Y973" s="155" t="s">
        <v>1848</v>
      </c>
    </row>
    <row r="974" spans="1:25">
      <c r="A974" s="155" t="s">
        <v>1121</v>
      </c>
      <c r="B974" s="38" t="s">
        <v>922</v>
      </c>
      <c r="C974" s="38" t="s">
        <v>1122</v>
      </c>
      <c r="D974" s="38" t="s">
        <v>1103</v>
      </c>
      <c r="E974" s="126" t="s">
        <v>1123</v>
      </c>
      <c r="F974" s="38" t="s">
        <v>1124</v>
      </c>
      <c r="G974" s="38">
        <v>-21</v>
      </c>
      <c r="H974" s="38">
        <v>-70.599999999999994</v>
      </c>
      <c r="I974" s="38">
        <v>19</v>
      </c>
      <c r="J974" s="38">
        <v>2107</v>
      </c>
      <c r="K974" s="38" t="s">
        <v>1845</v>
      </c>
      <c r="L974" s="157">
        <v>42797.924305555556</v>
      </c>
      <c r="M974" s="157">
        <v>42797.972222222219</v>
      </c>
      <c r="N974" s="157">
        <v>42800.761111111111</v>
      </c>
      <c r="O974" s="157">
        <v>42800.802083333336</v>
      </c>
      <c r="P974" s="38" t="s">
        <v>6824</v>
      </c>
      <c r="Q974" s="19">
        <f t="shared" si="104"/>
        <v>2.788888888891961</v>
      </c>
      <c r="R974" s="19">
        <f t="shared" si="105"/>
        <v>2.8777777777795563</v>
      </c>
      <c r="S974" s="21">
        <f t="shared" si="106"/>
        <v>16.733333333351766</v>
      </c>
      <c r="U974" s="38">
        <v>2119</v>
      </c>
      <c r="V974" s="19">
        <f>SUM(Q973:Q974)</f>
        <v>4.8409722222204437</v>
      </c>
      <c r="W974" s="240">
        <f>(N974-M973)/24</f>
        <v>0.21443865740729962</v>
      </c>
      <c r="X974" s="21">
        <f>V974/W974</f>
        <v>22.575091080828852</v>
      </c>
      <c r="Y974" t="s">
        <v>1846</v>
      </c>
    </row>
    <row r="975" spans="1:25">
      <c r="A975" s="155" t="s">
        <v>1126</v>
      </c>
      <c r="B975" s="38" t="s">
        <v>1519</v>
      </c>
      <c r="C975" s="38" t="s">
        <v>1127</v>
      </c>
      <c r="D975" s="38" t="s">
        <v>1017</v>
      </c>
      <c r="E975" s="126" t="s">
        <v>273</v>
      </c>
      <c r="F975" s="38" t="s">
        <v>1830</v>
      </c>
      <c r="G975" s="38">
        <v>45</v>
      </c>
      <c r="H975" s="38">
        <v>-129</v>
      </c>
      <c r="I975" s="2">
        <v>9</v>
      </c>
      <c r="J975" s="38">
        <v>2017</v>
      </c>
      <c r="K975" s="38" t="s">
        <v>1843</v>
      </c>
      <c r="L975" s="157">
        <v>42931.97152777778</v>
      </c>
      <c r="M975" s="157"/>
      <c r="N975" s="157"/>
      <c r="O975" s="157">
        <v>42932.069444444445</v>
      </c>
      <c r="P975" s="38" t="s">
        <v>1837</v>
      </c>
      <c r="Q975" s="19">
        <f t="shared" ref="Q975:Q1033" si="107">N975 - M975</f>
        <v>0</v>
      </c>
      <c r="R975" s="19">
        <f t="shared" ref="R975:R1033" si="108">O975 - L975</f>
        <v>9.7916666665696539E-2</v>
      </c>
      <c r="S975" s="21">
        <f t="shared" ref="S975:S1033" si="109">((VALUE(Q975)) * 24) * 0.25</f>
        <v>0</v>
      </c>
      <c r="U975" s="249">
        <v>200</v>
      </c>
      <c r="Y975" s="155" t="s">
        <v>1844</v>
      </c>
    </row>
    <row r="976" spans="1:25">
      <c r="A976" s="155" t="s">
        <v>1126</v>
      </c>
      <c r="B976" s="38" t="s">
        <v>1519</v>
      </c>
      <c r="C976" s="38" t="s">
        <v>1127</v>
      </c>
      <c r="D976" s="38" t="s">
        <v>1017</v>
      </c>
      <c r="E976" s="126" t="s">
        <v>273</v>
      </c>
      <c r="F976" s="38" t="s">
        <v>1830</v>
      </c>
      <c r="G976" s="38">
        <v>45</v>
      </c>
      <c r="H976" s="38">
        <v>-129</v>
      </c>
      <c r="I976" s="2">
        <v>9</v>
      </c>
      <c r="J976" s="38">
        <v>2017</v>
      </c>
      <c r="K976" s="38" t="s">
        <v>1841</v>
      </c>
      <c r="L976" s="157">
        <v>42932.652777777781</v>
      </c>
      <c r="M976" s="157">
        <v>42932.753472222219</v>
      </c>
      <c r="N976" s="157">
        <v>42933.076388888891</v>
      </c>
      <c r="O976" s="157">
        <v>42933.128472222219</v>
      </c>
      <c r="P976" s="38" t="s">
        <v>1837</v>
      </c>
      <c r="Q976" s="19">
        <f t="shared" si="107"/>
        <v>0.32291666667151731</v>
      </c>
      <c r="R976" s="19">
        <f t="shared" si="108"/>
        <v>0.47569444443797693</v>
      </c>
      <c r="S976" s="21">
        <f t="shared" si="109"/>
        <v>1.9375000000291038</v>
      </c>
      <c r="U976" s="38">
        <v>1520</v>
      </c>
      <c r="Y976" s="155" t="s">
        <v>1842</v>
      </c>
    </row>
    <row r="977" spans="1:25">
      <c r="A977" s="155" t="s">
        <v>1126</v>
      </c>
      <c r="B977" s="38" t="s">
        <v>1519</v>
      </c>
      <c r="C977" s="38" t="s">
        <v>1127</v>
      </c>
      <c r="D977" s="38" t="s">
        <v>1017</v>
      </c>
      <c r="E977" s="126" t="s">
        <v>273</v>
      </c>
      <c r="F977" s="38" t="s">
        <v>1830</v>
      </c>
      <c r="G977" s="38">
        <v>45</v>
      </c>
      <c r="H977" s="38">
        <v>-129</v>
      </c>
      <c r="I977" s="2">
        <v>9</v>
      </c>
      <c r="J977" s="38">
        <v>2017</v>
      </c>
      <c r="K977" s="38" t="s">
        <v>1839</v>
      </c>
      <c r="L977" s="157">
        <v>42933.469444444447</v>
      </c>
      <c r="M977" s="157">
        <v>42933.523715277777</v>
      </c>
      <c r="N977" s="157">
        <v>42935.913888888892</v>
      </c>
      <c r="O977" s="157">
        <v>42935.959027777775</v>
      </c>
      <c r="P977" s="38" t="s">
        <v>1837</v>
      </c>
      <c r="Q977" s="19">
        <f t="shared" si="107"/>
        <v>2.3901736111147329</v>
      </c>
      <c r="R977" s="19">
        <f t="shared" si="108"/>
        <v>2.4895833333284827</v>
      </c>
      <c r="S977" s="21">
        <f t="shared" si="109"/>
        <v>14.341041666688398</v>
      </c>
      <c r="U977" s="38">
        <v>1529</v>
      </c>
      <c r="Y977" t="s">
        <v>1840</v>
      </c>
    </row>
    <row r="978" spans="1:25">
      <c r="A978" s="155" t="s">
        <v>1126</v>
      </c>
      <c r="B978" s="38" t="s">
        <v>1519</v>
      </c>
      <c r="C978" s="38" t="s">
        <v>1127</v>
      </c>
      <c r="D978" s="38" t="s">
        <v>1017</v>
      </c>
      <c r="E978" s="126" t="s">
        <v>273</v>
      </c>
      <c r="F978" s="38" t="s">
        <v>1830</v>
      </c>
      <c r="G978" s="38">
        <v>45</v>
      </c>
      <c r="H978" s="38">
        <v>-129</v>
      </c>
      <c r="I978" s="2">
        <v>9</v>
      </c>
      <c r="J978" s="38">
        <v>2017</v>
      </c>
      <c r="K978" s="38" t="s">
        <v>1836</v>
      </c>
      <c r="L978" s="157">
        <v>42936.296527777777</v>
      </c>
      <c r="M978" s="157">
        <v>42936.347222222219</v>
      </c>
      <c r="N978" s="157">
        <v>42937.504861111112</v>
      </c>
      <c r="O978" s="157">
        <v>42937.554166666669</v>
      </c>
      <c r="P978" s="38" t="s">
        <v>1837</v>
      </c>
      <c r="Q978" s="19">
        <f t="shared" si="107"/>
        <v>1.1576388888934162</v>
      </c>
      <c r="R978" s="19">
        <f t="shared" si="108"/>
        <v>1.257638888891961</v>
      </c>
      <c r="S978" s="21">
        <f t="shared" si="109"/>
        <v>6.9458333333604969</v>
      </c>
      <c r="U978" s="38">
        <v>1723</v>
      </c>
      <c r="Y978" t="s">
        <v>1838</v>
      </c>
    </row>
    <row r="979" spans="1:25">
      <c r="A979" s="155" t="s">
        <v>1126</v>
      </c>
      <c r="B979" s="38" t="s">
        <v>1519</v>
      </c>
      <c r="C979" s="38" t="s">
        <v>1127</v>
      </c>
      <c r="D979" s="38" t="s">
        <v>1017</v>
      </c>
      <c r="E979" s="126" t="s">
        <v>273</v>
      </c>
      <c r="F979" s="38" t="s">
        <v>1830</v>
      </c>
      <c r="G979" s="38">
        <v>45</v>
      </c>
      <c r="H979" s="38">
        <v>-129</v>
      </c>
      <c r="I979" s="2">
        <v>9</v>
      </c>
      <c r="J979" s="38">
        <v>2017</v>
      </c>
      <c r="K979" s="38" t="s">
        <v>1833</v>
      </c>
      <c r="L979" s="157">
        <v>42937.844444444447</v>
      </c>
      <c r="M979" s="157">
        <v>42937.902777777781</v>
      </c>
      <c r="N979" s="157">
        <v>42938.087500000001</v>
      </c>
      <c r="O979" s="157">
        <v>42938.134722222225</v>
      </c>
      <c r="P979" s="38" t="s">
        <v>1834</v>
      </c>
      <c r="Q979" s="19">
        <f t="shared" si="107"/>
        <v>0.18472222222044365</v>
      </c>
      <c r="R979" s="19">
        <f t="shared" si="108"/>
        <v>0.29027777777810115</v>
      </c>
      <c r="S979" s="21">
        <f t="shared" si="109"/>
        <v>1.1083333333226619</v>
      </c>
      <c r="U979" s="38">
        <v>1770</v>
      </c>
      <c r="Y979" t="s">
        <v>1835</v>
      </c>
    </row>
    <row r="980" spans="1:25">
      <c r="A980" s="155" t="s">
        <v>1126</v>
      </c>
      <c r="B980" s="38" t="s">
        <v>1519</v>
      </c>
      <c r="C980" s="38" t="s">
        <v>1127</v>
      </c>
      <c r="D980" s="38" t="s">
        <v>1017</v>
      </c>
      <c r="E980" s="126" t="s">
        <v>273</v>
      </c>
      <c r="F980" s="38" t="s">
        <v>1830</v>
      </c>
      <c r="G980" s="38">
        <v>45</v>
      </c>
      <c r="H980" s="38">
        <v>-129</v>
      </c>
      <c r="I980" s="2">
        <v>9</v>
      </c>
      <c r="J980" s="38">
        <v>2017</v>
      </c>
      <c r="K980" s="38" t="s">
        <v>1829</v>
      </c>
      <c r="L980" s="157">
        <v>42938.463194444441</v>
      </c>
      <c r="M980" s="157">
        <v>42938.509722222225</v>
      </c>
      <c r="N980" s="157">
        <v>42938.761111111111</v>
      </c>
      <c r="O980" s="157">
        <v>42938.807638888888</v>
      </c>
      <c r="P980" s="38" t="s">
        <v>1831</v>
      </c>
      <c r="Q980" s="19">
        <f t="shared" si="107"/>
        <v>0.25138888888614019</v>
      </c>
      <c r="R980" s="19">
        <f t="shared" si="108"/>
        <v>0.34444444444670808</v>
      </c>
      <c r="S980" s="21">
        <f t="shared" si="109"/>
        <v>1.5083333333168412</v>
      </c>
      <c r="U980" s="38">
        <v>1535</v>
      </c>
      <c r="V980" s="19">
        <f>SUM(Q975:Q980)</f>
        <v>4.3068402777862502</v>
      </c>
      <c r="W980" s="240">
        <f>(N980-M976)/24</f>
        <v>0.25031828703716502</v>
      </c>
      <c r="X980" s="21">
        <f>V980/W980</f>
        <v>17.205456016670524</v>
      </c>
      <c r="Y980" t="s">
        <v>1832</v>
      </c>
    </row>
    <row r="981" spans="1:25">
      <c r="A981" s="155" t="s">
        <v>1130</v>
      </c>
      <c r="B981" s="38" t="s">
        <v>1519</v>
      </c>
      <c r="C981" s="38" t="s">
        <v>1131</v>
      </c>
      <c r="D981" s="38" t="s">
        <v>1107</v>
      </c>
      <c r="E981" s="126" t="s">
        <v>273</v>
      </c>
      <c r="F981" s="179" t="s">
        <v>1108</v>
      </c>
      <c r="G981" s="179">
        <v>44</v>
      </c>
      <c r="H981" s="179">
        <v>-124</v>
      </c>
      <c r="I981" s="179">
        <v>10</v>
      </c>
      <c r="J981" s="38">
        <v>2017</v>
      </c>
      <c r="K981" s="38" t="s">
        <v>1828</v>
      </c>
      <c r="L981" s="157">
        <v>42943.951388888891</v>
      </c>
      <c r="M981" s="157">
        <v>42943.98333333333</v>
      </c>
      <c r="N981" s="157">
        <v>42944.15902777778</v>
      </c>
      <c r="O981" s="157">
        <v>42944.167361111111</v>
      </c>
      <c r="P981" s="38" t="s">
        <v>1787</v>
      </c>
      <c r="Q981" s="19">
        <f t="shared" si="107"/>
        <v>0.17569444444961846</v>
      </c>
      <c r="R981" s="19">
        <f t="shared" si="108"/>
        <v>0.21597222222044365</v>
      </c>
      <c r="S981" s="21">
        <f t="shared" si="109"/>
        <v>1.0541666666977108</v>
      </c>
      <c r="U981" s="249">
        <v>200.52699999999999</v>
      </c>
      <c r="Y981" s="187" t="s">
        <v>1765</v>
      </c>
    </row>
    <row r="982" spans="1:25">
      <c r="A982" s="155" t="s">
        <v>1130</v>
      </c>
      <c r="B982" s="38" t="s">
        <v>1519</v>
      </c>
      <c r="C982" s="38" t="s">
        <v>1131</v>
      </c>
      <c r="D982" s="38" t="s">
        <v>1107</v>
      </c>
      <c r="E982" s="126" t="s">
        <v>273</v>
      </c>
      <c r="F982" s="179" t="s">
        <v>1108</v>
      </c>
      <c r="G982" s="179">
        <v>44</v>
      </c>
      <c r="H982" s="179">
        <v>-124</v>
      </c>
      <c r="I982" s="179">
        <v>10</v>
      </c>
      <c r="J982" s="38">
        <v>2017</v>
      </c>
      <c r="K982" s="38" t="s">
        <v>1827</v>
      </c>
      <c r="L982" s="157">
        <v>42944.883333333331</v>
      </c>
      <c r="M982" s="157">
        <v>42944.910416666666</v>
      </c>
      <c r="N982" s="157">
        <v>42944.952777777777</v>
      </c>
      <c r="O982" s="157">
        <v>42944.963194444441</v>
      </c>
      <c r="P982" s="38" t="s">
        <v>1787</v>
      </c>
      <c r="Q982" s="19">
        <f t="shared" si="107"/>
        <v>4.2361111110949423E-2</v>
      </c>
      <c r="R982" s="19">
        <f t="shared" si="108"/>
        <v>7.9861111109494232E-2</v>
      </c>
      <c r="S982" s="21">
        <f t="shared" si="109"/>
        <v>0.25416666666569654</v>
      </c>
      <c r="U982" s="249">
        <v>198.83600000000001</v>
      </c>
      <c r="Y982" s="155" t="s">
        <v>1821</v>
      </c>
    </row>
    <row r="983" spans="1:25">
      <c r="A983" s="155" t="s">
        <v>1130</v>
      </c>
      <c r="B983" s="38" t="s">
        <v>1519</v>
      </c>
      <c r="C983" s="38" t="s">
        <v>1131</v>
      </c>
      <c r="D983" s="38" t="s">
        <v>1107</v>
      </c>
      <c r="E983" s="126" t="s">
        <v>273</v>
      </c>
      <c r="F983" s="179" t="s">
        <v>1108</v>
      </c>
      <c r="G983" s="179">
        <v>44</v>
      </c>
      <c r="H983" s="179">
        <v>-124</v>
      </c>
      <c r="I983" s="179">
        <v>10</v>
      </c>
      <c r="J983" s="38">
        <v>2017</v>
      </c>
      <c r="K983" s="38" t="s">
        <v>1826</v>
      </c>
      <c r="L983" s="157">
        <v>42945</v>
      </c>
      <c r="M983" s="157">
        <v>42945.013888888891</v>
      </c>
      <c r="N983" s="157">
        <v>42945.175694444442</v>
      </c>
      <c r="O983" s="157">
        <v>42945.199305555558</v>
      </c>
      <c r="P983" s="38" t="s">
        <v>1787</v>
      </c>
      <c r="Q983" s="19">
        <f t="shared" si="107"/>
        <v>0.16180555555183673</v>
      </c>
      <c r="R983" s="19">
        <f t="shared" si="108"/>
        <v>0.1993055555576575</v>
      </c>
      <c r="S983" s="21">
        <f t="shared" si="109"/>
        <v>0.9708333333110204</v>
      </c>
      <c r="U983" s="249">
        <v>203.01</v>
      </c>
      <c r="Y983" s="155" t="s">
        <v>1821</v>
      </c>
    </row>
    <row r="984" spans="1:25">
      <c r="A984" s="155" t="s">
        <v>1130</v>
      </c>
      <c r="B984" s="38" t="s">
        <v>1519</v>
      </c>
      <c r="C984" s="38" t="s">
        <v>1131</v>
      </c>
      <c r="D984" s="38" t="s">
        <v>1107</v>
      </c>
      <c r="E984" s="126" t="s">
        <v>273</v>
      </c>
      <c r="F984" s="179" t="s">
        <v>1108</v>
      </c>
      <c r="G984" s="179">
        <v>44</v>
      </c>
      <c r="H984" s="179">
        <v>-125</v>
      </c>
      <c r="I984" s="179">
        <v>10</v>
      </c>
      <c r="J984" s="38">
        <v>2017</v>
      </c>
      <c r="K984" s="38" t="s">
        <v>1825</v>
      </c>
      <c r="L984" s="157">
        <v>42945.327777777777</v>
      </c>
      <c r="M984" s="157">
        <v>42945.40347222222</v>
      </c>
      <c r="N984" s="157">
        <v>42945.604166666664</v>
      </c>
      <c r="O984" s="157">
        <v>42945.688888888886</v>
      </c>
      <c r="P984" s="38" t="s">
        <v>1622</v>
      </c>
      <c r="Q984" s="19">
        <f t="shared" si="107"/>
        <v>0.20069444444379769</v>
      </c>
      <c r="R984" s="19">
        <f t="shared" si="108"/>
        <v>0.36111111110949423</v>
      </c>
      <c r="S984" s="21">
        <f t="shared" si="109"/>
        <v>1.2041666666627862</v>
      </c>
      <c r="U984" s="249">
        <v>2886.913</v>
      </c>
      <c r="Y984" s="155" t="s">
        <v>1765</v>
      </c>
    </row>
    <row r="985" spans="1:25">
      <c r="A985" s="155" t="s">
        <v>1130</v>
      </c>
      <c r="B985" s="38" t="s">
        <v>1519</v>
      </c>
      <c r="C985" s="38" t="s">
        <v>1131</v>
      </c>
      <c r="D985" s="38" t="s">
        <v>1107</v>
      </c>
      <c r="E985" s="126" t="s">
        <v>273</v>
      </c>
      <c r="F985" s="179" t="s">
        <v>1108</v>
      </c>
      <c r="G985" s="179">
        <v>45</v>
      </c>
      <c r="H985" s="179">
        <v>-129</v>
      </c>
      <c r="I985" s="179">
        <v>9</v>
      </c>
      <c r="J985" s="38">
        <v>2017</v>
      </c>
      <c r="K985" s="38" t="s">
        <v>1823</v>
      </c>
      <c r="L985" s="157">
        <v>42946.634027777778</v>
      </c>
      <c r="M985" s="157">
        <v>42946.661805555559</v>
      </c>
      <c r="N985" s="157">
        <v>42946.678472222222</v>
      </c>
      <c r="O985" s="157">
        <v>42946.6875</v>
      </c>
      <c r="P985" s="38" t="s">
        <v>1558</v>
      </c>
      <c r="Q985" s="19">
        <f t="shared" si="107"/>
        <v>1.6666666662786156E-2</v>
      </c>
      <c r="R985" s="19">
        <f t="shared" si="108"/>
        <v>5.3472222221898846E-2</v>
      </c>
      <c r="S985" s="21">
        <f t="shared" si="109"/>
        <v>9.9999999976716936E-2</v>
      </c>
      <c r="U985" s="249">
        <v>187.69300000000001</v>
      </c>
      <c r="Y985" s="155" t="s">
        <v>1824</v>
      </c>
    </row>
    <row r="986" spans="1:25">
      <c r="A986" s="155" t="s">
        <v>1130</v>
      </c>
      <c r="B986" s="38" t="s">
        <v>1519</v>
      </c>
      <c r="C986" s="38" t="s">
        <v>1131</v>
      </c>
      <c r="D986" s="38" t="s">
        <v>1107</v>
      </c>
      <c r="E986" s="126" t="s">
        <v>273</v>
      </c>
      <c r="F986" s="179" t="s">
        <v>1108</v>
      </c>
      <c r="G986" s="179">
        <v>45</v>
      </c>
      <c r="H986" s="179">
        <v>-129</v>
      </c>
      <c r="I986" s="179">
        <v>9</v>
      </c>
      <c r="J986" s="38">
        <v>2017</v>
      </c>
      <c r="K986" s="38" t="s">
        <v>1822</v>
      </c>
      <c r="L986" s="157">
        <v>42946.737500000003</v>
      </c>
      <c r="M986" s="157">
        <v>42946.755555555559</v>
      </c>
      <c r="N986" s="157">
        <v>42946.822222222225</v>
      </c>
      <c r="O986" s="157">
        <v>42946.833333333336</v>
      </c>
      <c r="P986" s="38" t="s">
        <v>1558</v>
      </c>
      <c r="Q986" s="19">
        <f t="shared" si="107"/>
        <v>6.6666666665696539E-2</v>
      </c>
      <c r="R986" s="19">
        <f t="shared" si="108"/>
        <v>9.5833333332848269E-2</v>
      </c>
      <c r="S986" s="21">
        <f t="shared" si="109"/>
        <v>0.39999999999417923</v>
      </c>
      <c r="U986" s="249">
        <v>202.04300000000001</v>
      </c>
      <c r="Y986" s="155" t="s">
        <v>1810</v>
      </c>
    </row>
    <row r="987" spans="1:25">
      <c r="A987" s="155" t="s">
        <v>1130</v>
      </c>
      <c r="B987" s="38" t="s">
        <v>1519</v>
      </c>
      <c r="C987" s="38" t="s">
        <v>1131</v>
      </c>
      <c r="D987" s="38" t="s">
        <v>1107</v>
      </c>
      <c r="E987" s="126" t="s">
        <v>273</v>
      </c>
      <c r="F987" s="179" t="s">
        <v>1108</v>
      </c>
      <c r="G987" s="179">
        <v>45</v>
      </c>
      <c r="H987" s="179">
        <v>-129</v>
      </c>
      <c r="I987" s="179">
        <v>9</v>
      </c>
      <c r="J987" s="38">
        <v>2017</v>
      </c>
      <c r="K987" s="38" t="s">
        <v>1820</v>
      </c>
      <c r="L987" s="157">
        <v>42946.857638888891</v>
      </c>
      <c r="M987" s="157">
        <v>42946.875694444447</v>
      </c>
      <c r="N987" s="157">
        <v>42946.909722222219</v>
      </c>
      <c r="O987" s="157">
        <v>42946.92083333333</v>
      </c>
      <c r="P987" s="38" t="s">
        <v>1558</v>
      </c>
      <c r="Q987" s="19">
        <f t="shared" si="107"/>
        <v>3.4027777772280388E-2</v>
      </c>
      <c r="R987" s="19">
        <f t="shared" si="108"/>
        <v>6.3194444439432118E-2</v>
      </c>
      <c r="S987" s="21">
        <f t="shared" si="109"/>
        <v>0.20416666663368233</v>
      </c>
      <c r="U987" s="249">
        <v>189.54599999999999</v>
      </c>
      <c r="Y987" s="155" t="s">
        <v>1821</v>
      </c>
    </row>
    <row r="988" spans="1:25">
      <c r="A988" s="155" t="s">
        <v>1130</v>
      </c>
      <c r="B988" s="38" t="s">
        <v>1519</v>
      </c>
      <c r="C988" s="38" t="s">
        <v>1131</v>
      </c>
      <c r="D988" s="38" t="s">
        <v>1107</v>
      </c>
      <c r="E988" s="126" t="s">
        <v>273</v>
      </c>
      <c r="F988" s="179" t="s">
        <v>1108</v>
      </c>
      <c r="G988" s="179">
        <v>45</v>
      </c>
      <c r="H988" s="179">
        <v>-129</v>
      </c>
      <c r="I988" s="179">
        <v>9</v>
      </c>
      <c r="J988" s="38">
        <v>2017</v>
      </c>
      <c r="K988" s="38" t="s">
        <v>1818</v>
      </c>
      <c r="L988" s="157">
        <v>42946.941666666666</v>
      </c>
      <c r="M988" s="157">
        <v>42946.952777777777</v>
      </c>
      <c r="N988" s="157">
        <v>42947.017361111109</v>
      </c>
      <c r="O988" s="157">
        <v>42947.02847222222</v>
      </c>
      <c r="P988" s="38" t="s">
        <v>1558</v>
      </c>
      <c r="Q988" s="19">
        <f t="shared" si="107"/>
        <v>6.4583333332848269E-2</v>
      </c>
      <c r="R988" s="19">
        <f t="shared" si="108"/>
        <v>8.6805555554747116E-2</v>
      </c>
      <c r="S988" s="21">
        <f t="shared" si="109"/>
        <v>0.38749999999708962</v>
      </c>
      <c r="U988" s="249">
        <v>201.392</v>
      </c>
      <c r="Y988" s="155" t="s">
        <v>1819</v>
      </c>
    </row>
    <row r="989" spans="1:25">
      <c r="A989" s="155" t="s">
        <v>1130</v>
      </c>
      <c r="B989" s="38" t="s">
        <v>1519</v>
      </c>
      <c r="C989" s="38" t="s">
        <v>1131</v>
      </c>
      <c r="D989" s="38" t="s">
        <v>1107</v>
      </c>
      <c r="E989" s="126" t="s">
        <v>273</v>
      </c>
      <c r="F989" s="179" t="s">
        <v>1108</v>
      </c>
      <c r="G989" s="179">
        <v>45</v>
      </c>
      <c r="H989" s="179">
        <v>-129</v>
      </c>
      <c r="I989" s="179">
        <v>9</v>
      </c>
      <c r="J989" s="38">
        <v>2017</v>
      </c>
      <c r="K989" s="38" t="s">
        <v>1817</v>
      </c>
      <c r="L989" s="157">
        <v>42947.121527777781</v>
      </c>
      <c r="M989" s="157">
        <v>42947.134722222225</v>
      </c>
      <c r="N989" s="157">
        <v>42947.179861111108</v>
      </c>
      <c r="O989" s="157">
        <v>42947.193055555559</v>
      </c>
      <c r="P989" s="38" t="s">
        <v>1558</v>
      </c>
      <c r="Q989" s="19">
        <f t="shared" si="107"/>
        <v>4.5138888883229811E-2</v>
      </c>
      <c r="R989" s="19">
        <f t="shared" si="108"/>
        <v>7.1527777778101154E-2</v>
      </c>
      <c r="S989" s="21">
        <f t="shared" si="109"/>
        <v>0.27083333329937886</v>
      </c>
      <c r="U989" s="249">
        <v>200.261</v>
      </c>
      <c r="Y989" s="155" t="s">
        <v>1810</v>
      </c>
    </row>
    <row r="990" spans="1:25">
      <c r="A990" s="155" t="s">
        <v>1130</v>
      </c>
      <c r="B990" s="38" t="s">
        <v>1519</v>
      </c>
      <c r="C990" s="38" t="s">
        <v>1131</v>
      </c>
      <c r="D990" s="38" t="s">
        <v>1107</v>
      </c>
      <c r="E990" s="126" t="s">
        <v>273</v>
      </c>
      <c r="F990" s="179" t="s">
        <v>1108</v>
      </c>
      <c r="G990" s="179">
        <v>45</v>
      </c>
      <c r="H990" s="179">
        <v>-129</v>
      </c>
      <c r="I990" s="179">
        <v>9</v>
      </c>
      <c r="J990" s="38">
        <v>2017</v>
      </c>
      <c r="K990" s="38" t="s">
        <v>1816</v>
      </c>
      <c r="L990" s="157">
        <v>42947.225694444445</v>
      </c>
      <c r="M990" s="157">
        <v>42947.415972222225</v>
      </c>
      <c r="N990" s="157">
        <v>42947.65902777778</v>
      </c>
      <c r="O990" s="157">
        <v>42947.727777777778</v>
      </c>
      <c r="P990" s="38" t="s">
        <v>1558</v>
      </c>
      <c r="Q990" s="19">
        <f t="shared" si="107"/>
        <v>0.24305555555474712</v>
      </c>
      <c r="R990" s="19">
        <f t="shared" si="108"/>
        <v>0.50208333333284827</v>
      </c>
      <c r="S990" s="21">
        <f t="shared" si="109"/>
        <v>1.4583333333284827</v>
      </c>
      <c r="U990" s="249">
        <v>2596.9290000000001</v>
      </c>
      <c r="Y990" s="155" t="s">
        <v>1765</v>
      </c>
    </row>
    <row r="991" spans="1:25">
      <c r="A991" s="155" t="s">
        <v>1130</v>
      </c>
      <c r="B991" s="38" t="s">
        <v>1519</v>
      </c>
      <c r="C991" s="38" t="s">
        <v>1131</v>
      </c>
      <c r="D991" s="38" t="s">
        <v>1107</v>
      </c>
      <c r="E991" s="126" t="s">
        <v>273</v>
      </c>
      <c r="F991" s="179" t="s">
        <v>1108</v>
      </c>
      <c r="G991" s="179">
        <v>45</v>
      </c>
      <c r="H991" s="179">
        <v>-129</v>
      </c>
      <c r="I991" s="179">
        <v>9</v>
      </c>
      <c r="J991" s="38">
        <v>2017</v>
      </c>
      <c r="K991" s="38" t="s">
        <v>1815</v>
      </c>
      <c r="L991" s="157">
        <v>42947.930555555555</v>
      </c>
      <c r="M991" s="157">
        <v>42947.979166666664</v>
      </c>
      <c r="N991" s="157">
        <v>42948.145138888889</v>
      </c>
      <c r="O991" s="157">
        <v>42948.188194444447</v>
      </c>
      <c r="P991" s="38" t="s">
        <v>1558</v>
      </c>
      <c r="Q991" s="19">
        <f t="shared" si="107"/>
        <v>0.16597222222480923</v>
      </c>
      <c r="R991" s="19">
        <f t="shared" si="108"/>
        <v>0.25763888889196096</v>
      </c>
      <c r="S991" s="21">
        <f t="shared" si="109"/>
        <v>0.99583333334885538</v>
      </c>
      <c r="U991" s="249">
        <v>1521.9010000000001</v>
      </c>
      <c r="Y991" s="155" t="s">
        <v>1765</v>
      </c>
    </row>
    <row r="992" spans="1:25">
      <c r="A992" s="155" t="s">
        <v>1130</v>
      </c>
      <c r="B992" s="38" t="s">
        <v>1519</v>
      </c>
      <c r="C992" s="38" t="s">
        <v>1131</v>
      </c>
      <c r="D992" s="38" t="s">
        <v>1107</v>
      </c>
      <c r="E992" s="126" t="s">
        <v>273</v>
      </c>
      <c r="F992" s="179" t="s">
        <v>1108</v>
      </c>
      <c r="G992" s="179">
        <v>44</v>
      </c>
      <c r="H992" s="179">
        <v>-125</v>
      </c>
      <c r="I992" s="179">
        <v>10</v>
      </c>
      <c r="J992" s="38">
        <v>2017</v>
      </c>
      <c r="K992" s="38" t="s">
        <v>1813</v>
      </c>
      <c r="L992" s="157">
        <v>42949.834027777775</v>
      </c>
      <c r="M992" s="157">
        <v>42949.863888888889</v>
      </c>
      <c r="N992" s="157">
        <v>42950.015972222223</v>
      </c>
      <c r="O992" s="157">
        <v>42950.045138888891</v>
      </c>
      <c r="P992" s="38" t="s">
        <v>1781</v>
      </c>
      <c r="Q992" s="19">
        <f t="shared" si="107"/>
        <v>0.15208333333430346</v>
      </c>
      <c r="R992" s="19">
        <f t="shared" si="108"/>
        <v>0.211111111115315</v>
      </c>
      <c r="S992" s="21">
        <f t="shared" si="109"/>
        <v>0.91250000000582077</v>
      </c>
      <c r="U992" s="249">
        <v>777</v>
      </c>
      <c r="Y992" s="155" t="s">
        <v>1814</v>
      </c>
    </row>
    <row r="993" spans="1:25">
      <c r="A993" s="155" t="s">
        <v>1130</v>
      </c>
      <c r="B993" s="38" t="s">
        <v>1519</v>
      </c>
      <c r="C993" s="38" t="s">
        <v>1131</v>
      </c>
      <c r="D993" s="38" t="s">
        <v>1107</v>
      </c>
      <c r="E993" s="126" t="s">
        <v>273</v>
      </c>
      <c r="F993" s="179" t="s">
        <v>1108</v>
      </c>
      <c r="G993" s="179">
        <v>44</v>
      </c>
      <c r="H993" s="179">
        <v>-125</v>
      </c>
      <c r="I993" s="179">
        <v>10</v>
      </c>
      <c r="J993" s="38">
        <v>2017</v>
      </c>
      <c r="K993" s="38" t="s">
        <v>1812</v>
      </c>
      <c r="L993" s="157">
        <v>42950.67083333333</v>
      </c>
      <c r="M993" s="157">
        <v>42950.718055555553</v>
      </c>
      <c r="N993" s="157">
        <v>42950.724305555559</v>
      </c>
      <c r="O993" s="157">
        <v>42950.738888888889</v>
      </c>
      <c r="P993" s="38" t="s">
        <v>1622</v>
      </c>
      <c r="Q993" s="19">
        <f t="shared" si="107"/>
        <v>6.2500000058207661E-3</v>
      </c>
      <c r="R993" s="19">
        <f t="shared" si="108"/>
        <v>6.805555555911269E-2</v>
      </c>
      <c r="S993" s="21">
        <f t="shared" si="109"/>
        <v>3.7500000034924597E-2</v>
      </c>
      <c r="U993" s="249">
        <v>195</v>
      </c>
      <c r="Y993" s="155" t="s">
        <v>1808</v>
      </c>
    </row>
    <row r="994" spans="1:25">
      <c r="A994" s="155" t="s">
        <v>1130</v>
      </c>
      <c r="B994" s="38" t="s">
        <v>1519</v>
      </c>
      <c r="C994" s="38" t="s">
        <v>1131</v>
      </c>
      <c r="D994" s="38" t="s">
        <v>1107</v>
      </c>
      <c r="E994" s="126" t="s">
        <v>273</v>
      </c>
      <c r="F994" s="179" t="s">
        <v>1108</v>
      </c>
      <c r="G994" s="179">
        <v>44</v>
      </c>
      <c r="H994" s="179">
        <v>-125</v>
      </c>
      <c r="I994" s="179">
        <v>10</v>
      </c>
      <c r="J994" s="38">
        <v>2017</v>
      </c>
      <c r="K994" s="38" t="s">
        <v>1811</v>
      </c>
      <c r="L994" s="157">
        <v>42950.8</v>
      </c>
      <c r="M994" s="157">
        <v>42950.822222222225</v>
      </c>
      <c r="N994" s="157">
        <v>42950.917361111111</v>
      </c>
      <c r="O994" s="157">
        <v>42950.931250000001</v>
      </c>
      <c r="P994" s="38" t="s">
        <v>1622</v>
      </c>
      <c r="Q994" s="19">
        <f t="shared" si="107"/>
        <v>9.5138888886140194E-2</v>
      </c>
      <c r="R994" s="19">
        <f t="shared" si="108"/>
        <v>0.13124999999854481</v>
      </c>
      <c r="S994" s="21">
        <f t="shared" si="109"/>
        <v>0.57083333331684116</v>
      </c>
      <c r="U994" s="249">
        <v>199</v>
      </c>
      <c r="Y994" s="155" t="s">
        <v>1810</v>
      </c>
    </row>
    <row r="995" spans="1:25">
      <c r="A995" s="155" t="s">
        <v>1130</v>
      </c>
      <c r="B995" s="38" t="s">
        <v>1519</v>
      </c>
      <c r="C995" s="38" t="s">
        <v>1131</v>
      </c>
      <c r="D995" s="38" t="s">
        <v>1107</v>
      </c>
      <c r="E995" s="126" t="s">
        <v>273</v>
      </c>
      <c r="F995" s="179" t="s">
        <v>1108</v>
      </c>
      <c r="G995" s="179">
        <v>44</v>
      </c>
      <c r="H995" s="179">
        <v>-125</v>
      </c>
      <c r="I995" s="179">
        <v>10</v>
      </c>
      <c r="J995" s="38">
        <v>2017</v>
      </c>
      <c r="K995" s="38" t="s">
        <v>1809</v>
      </c>
      <c r="L995" s="157">
        <v>42950.963888888888</v>
      </c>
      <c r="M995" s="157">
        <v>42951.039583333331</v>
      </c>
      <c r="N995" s="157">
        <v>42951.084722222222</v>
      </c>
      <c r="O995" s="157">
        <v>42951.114583333336</v>
      </c>
      <c r="P995" s="38" t="s">
        <v>1622</v>
      </c>
      <c r="Q995" s="19">
        <f t="shared" si="107"/>
        <v>4.5138888890505768E-2</v>
      </c>
      <c r="R995" s="19">
        <f t="shared" si="108"/>
        <v>0.15069444444816327</v>
      </c>
      <c r="S995" s="21">
        <f t="shared" si="109"/>
        <v>0.27083333334303461</v>
      </c>
      <c r="U995" s="249">
        <v>198</v>
      </c>
      <c r="Y995" s="155" t="s">
        <v>1810</v>
      </c>
    </row>
    <row r="996" spans="1:25">
      <c r="A996" s="155" t="s">
        <v>1130</v>
      </c>
      <c r="B996" s="38" t="s">
        <v>1519</v>
      </c>
      <c r="C996" s="38" t="s">
        <v>1131</v>
      </c>
      <c r="D996" s="38" t="s">
        <v>1107</v>
      </c>
      <c r="E996" s="126" t="s">
        <v>273</v>
      </c>
      <c r="F996" s="179" t="s">
        <v>1108</v>
      </c>
      <c r="G996" s="179">
        <v>44</v>
      </c>
      <c r="H996" s="179">
        <v>-125</v>
      </c>
      <c r="I996" s="179">
        <v>10</v>
      </c>
      <c r="J996" s="38">
        <v>2017</v>
      </c>
      <c r="K996" s="38" t="s">
        <v>1807</v>
      </c>
      <c r="L996" s="157">
        <v>42951.644444444442</v>
      </c>
      <c r="M996" s="157">
        <v>42951.667361111111</v>
      </c>
      <c r="N996" s="157">
        <v>42951.738888888889</v>
      </c>
      <c r="O996" s="157">
        <v>42951.757638888892</v>
      </c>
      <c r="P996" s="38" t="s">
        <v>1622</v>
      </c>
      <c r="Q996" s="19">
        <f t="shared" si="107"/>
        <v>7.1527777778101154E-2</v>
      </c>
      <c r="R996" s="19">
        <f t="shared" si="108"/>
        <v>0.11319444444961846</v>
      </c>
      <c r="S996" s="21">
        <f t="shared" si="109"/>
        <v>0.42916666666860692</v>
      </c>
      <c r="U996" s="249">
        <v>198</v>
      </c>
      <c r="Y996" s="155" t="s">
        <v>1808</v>
      </c>
    </row>
    <row r="997" spans="1:25">
      <c r="A997" s="155" t="s">
        <v>1130</v>
      </c>
      <c r="B997" s="38" t="s">
        <v>1519</v>
      </c>
      <c r="C997" s="38" t="s">
        <v>1131</v>
      </c>
      <c r="D997" s="38" t="s">
        <v>1107</v>
      </c>
      <c r="E997" s="126" t="s">
        <v>273</v>
      </c>
      <c r="F997" s="179" t="s">
        <v>1108</v>
      </c>
      <c r="G997" s="179">
        <v>44</v>
      </c>
      <c r="H997" s="179">
        <v>-124</v>
      </c>
      <c r="I997" s="179">
        <v>10</v>
      </c>
      <c r="J997" s="38">
        <v>2017</v>
      </c>
      <c r="K997" s="38" t="s">
        <v>1806</v>
      </c>
      <c r="L997" s="157">
        <v>42951.888194444444</v>
      </c>
      <c r="M997" s="157">
        <v>42951.925694444442</v>
      </c>
      <c r="N997" s="157">
        <v>42952.34375</v>
      </c>
      <c r="O997" s="157">
        <v>42952.367361111108</v>
      </c>
      <c r="P997" s="38" t="s">
        <v>1660</v>
      </c>
      <c r="Q997" s="19">
        <f t="shared" si="107"/>
        <v>0.4180555555576575</v>
      </c>
      <c r="R997" s="19">
        <f t="shared" si="108"/>
        <v>0.47916666666424135</v>
      </c>
      <c r="S997" s="21">
        <f t="shared" si="109"/>
        <v>2.508333333345945</v>
      </c>
      <c r="U997" s="249">
        <v>582</v>
      </c>
      <c r="Y997" s="155" t="s">
        <v>1765</v>
      </c>
    </row>
    <row r="998" spans="1:25">
      <c r="A998" s="155" t="s">
        <v>1130</v>
      </c>
      <c r="B998" s="38" t="s">
        <v>1519</v>
      </c>
      <c r="C998" s="38" t="s">
        <v>1131</v>
      </c>
      <c r="D998" s="38" t="s">
        <v>1107</v>
      </c>
      <c r="E998" s="126" t="s">
        <v>273</v>
      </c>
      <c r="F998" s="179" t="s">
        <v>1108</v>
      </c>
      <c r="G998" s="179">
        <v>44</v>
      </c>
      <c r="H998" s="179">
        <v>-124</v>
      </c>
      <c r="I998" s="179">
        <v>10</v>
      </c>
      <c r="J998" s="38">
        <v>2017</v>
      </c>
      <c r="K998" s="38" t="s">
        <v>1805</v>
      </c>
      <c r="L998" s="157">
        <v>42952.384722222225</v>
      </c>
      <c r="M998" s="157">
        <v>42952.418055555558</v>
      </c>
      <c r="N998" s="157">
        <v>42952.564583333333</v>
      </c>
      <c r="O998" s="157">
        <v>42952.594444444447</v>
      </c>
      <c r="P998" s="38" t="s">
        <v>1660</v>
      </c>
      <c r="Q998" s="19">
        <f t="shared" si="107"/>
        <v>0.14652777777519077</v>
      </c>
      <c r="R998" s="19">
        <f t="shared" si="108"/>
        <v>0.20972222222189885</v>
      </c>
      <c r="S998" s="21">
        <f t="shared" si="109"/>
        <v>0.87916666665114462</v>
      </c>
      <c r="U998" s="249">
        <v>580</v>
      </c>
      <c r="Y998" s="155" t="s">
        <v>1784</v>
      </c>
    </row>
    <row r="999" spans="1:25">
      <c r="A999" s="155" t="s">
        <v>1130</v>
      </c>
      <c r="B999" s="38" t="s">
        <v>1519</v>
      </c>
      <c r="C999" s="38" t="s">
        <v>1131</v>
      </c>
      <c r="D999" s="38" t="s">
        <v>1107</v>
      </c>
      <c r="E999" s="126" t="s">
        <v>273</v>
      </c>
      <c r="F999" s="179" t="s">
        <v>1108</v>
      </c>
      <c r="G999" s="179">
        <v>44</v>
      </c>
      <c r="H999" s="179">
        <v>-124</v>
      </c>
      <c r="I999" s="179">
        <v>10</v>
      </c>
      <c r="J999" s="38">
        <v>2017</v>
      </c>
      <c r="K999" s="38" t="s">
        <v>1803</v>
      </c>
      <c r="L999" s="157">
        <v>42952.886805555558</v>
      </c>
      <c r="M999" s="157">
        <v>42952.929166666669</v>
      </c>
      <c r="N999" s="157">
        <v>42953.094444444447</v>
      </c>
      <c r="O999" s="157">
        <v>42953.128472222219</v>
      </c>
      <c r="P999" s="38" t="s">
        <v>1660</v>
      </c>
      <c r="Q999" s="19">
        <f t="shared" si="107"/>
        <v>0.16527777777810115</v>
      </c>
      <c r="R999" s="19">
        <f t="shared" si="108"/>
        <v>0.24166666666133096</v>
      </c>
      <c r="S999" s="21">
        <f t="shared" si="109"/>
        <v>0.99166666666860692</v>
      </c>
      <c r="U999" s="249">
        <v>583</v>
      </c>
      <c r="Y999" s="187" t="s">
        <v>1804</v>
      </c>
    </row>
    <row r="1000" spans="1:25">
      <c r="A1000" s="155" t="s">
        <v>1130</v>
      </c>
      <c r="B1000" s="38" t="s">
        <v>1519</v>
      </c>
      <c r="C1000" s="38" t="s">
        <v>1131</v>
      </c>
      <c r="D1000" s="38" t="s">
        <v>1107</v>
      </c>
      <c r="E1000" s="126" t="s">
        <v>273</v>
      </c>
      <c r="F1000" s="179" t="s">
        <v>1108</v>
      </c>
      <c r="G1000" s="179">
        <v>44</v>
      </c>
      <c r="H1000" s="179">
        <v>-124</v>
      </c>
      <c r="I1000" s="179">
        <v>10</v>
      </c>
      <c r="J1000" s="38">
        <v>2017</v>
      </c>
      <c r="K1000" s="38" t="s">
        <v>1801</v>
      </c>
      <c r="L1000" s="157">
        <v>42953.165277777778</v>
      </c>
      <c r="M1000" s="157">
        <v>42953.17291666667</v>
      </c>
      <c r="N1000" s="157">
        <v>42953.175000000003</v>
      </c>
      <c r="O1000" s="157">
        <v>42953.180555555555</v>
      </c>
      <c r="P1000" s="38" t="s">
        <v>1660</v>
      </c>
      <c r="Q1000" s="19">
        <f t="shared" si="107"/>
        <v>2.0833333328482695E-3</v>
      </c>
      <c r="R1000" s="19">
        <f t="shared" si="108"/>
        <v>1.5277777776645962E-2</v>
      </c>
      <c r="S1000" s="21">
        <f t="shared" si="109"/>
        <v>1.2499999997089617E-2</v>
      </c>
      <c r="U1000" s="249">
        <v>87</v>
      </c>
      <c r="Y1000" s="187" t="s">
        <v>1802</v>
      </c>
    </row>
    <row r="1001" spans="1:25">
      <c r="A1001" s="155" t="s">
        <v>1130</v>
      </c>
      <c r="B1001" s="38" t="s">
        <v>1519</v>
      </c>
      <c r="C1001" s="38" t="s">
        <v>1131</v>
      </c>
      <c r="D1001" s="38" t="s">
        <v>1107</v>
      </c>
      <c r="E1001" s="126" t="s">
        <v>273</v>
      </c>
      <c r="F1001" s="179" t="s">
        <v>1108</v>
      </c>
      <c r="G1001" s="179">
        <v>44</v>
      </c>
      <c r="H1001" s="179">
        <v>-125</v>
      </c>
      <c r="I1001" s="179">
        <v>10</v>
      </c>
      <c r="J1001" s="38">
        <v>2017</v>
      </c>
      <c r="K1001" s="38" t="s">
        <v>1798</v>
      </c>
      <c r="L1001" s="157">
        <v>42953.633333333331</v>
      </c>
      <c r="M1001" s="157">
        <v>42953.668055555558</v>
      </c>
      <c r="N1001" s="157">
        <v>42953.843055555553</v>
      </c>
      <c r="O1001" s="157">
        <v>42953.873611111114</v>
      </c>
      <c r="P1001" s="38" t="s">
        <v>1799</v>
      </c>
      <c r="Q1001" s="19">
        <f t="shared" si="107"/>
        <v>0.17499999999563443</v>
      </c>
      <c r="R1001" s="19">
        <f t="shared" si="108"/>
        <v>0.24027777778246673</v>
      </c>
      <c r="S1001" s="21">
        <f t="shared" si="109"/>
        <v>1.0499999999738066</v>
      </c>
      <c r="U1001" s="249">
        <v>1118</v>
      </c>
      <c r="Y1001" s="187" t="s">
        <v>1800</v>
      </c>
    </row>
    <row r="1002" spans="1:25">
      <c r="A1002" s="155" t="s">
        <v>1130</v>
      </c>
      <c r="B1002" s="38" t="s">
        <v>1519</v>
      </c>
      <c r="C1002" s="38" t="s">
        <v>1131</v>
      </c>
      <c r="D1002" s="38" t="s">
        <v>1107</v>
      </c>
      <c r="E1002" s="126" t="s">
        <v>273</v>
      </c>
      <c r="F1002" s="179" t="s">
        <v>1108</v>
      </c>
      <c r="G1002" s="179">
        <v>44</v>
      </c>
      <c r="H1002" s="179">
        <v>-124</v>
      </c>
      <c r="I1002" s="179">
        <v>10</v>
      </c>
      <c r="J1002" s="38">
        <v>2017</v>
      </c>
      <c r="K1002" s="38" t="s">
        <v>1796</v>
      </c>
      <c r="L1002" s="157">
        <v>42953.931250000001</v>
      </c>
      <c r="M1002" s="157">
        <v>42953.956250000003</v>
      </c>
      <c r="N1002" s="157">
        <v>42954.097222222219</v>
      </c>
      <c r="O1002" s="157">
        <v>42954.123611111114</v>
      </c>
      <c r="P1002" s="38" t="s">
        <v>1660</v>
      </c>
      <c r="Q1002" s="19">
        <f t="shared" si="107"/>
        <v>0.14097222221607808</v>
      </c>
      <c r="R1002" s="19">
        <f t="shared" si="108"/>
        <v>0.19236111111240461</v>
      </c>
      <c r="S1002" s="21">
        <f t="shared" si="109"/>
        <v>0.84583333329646848</v>
      </c>
      <c r="U1002" s="249">
        <v>580</v>
      </c>
      <c r="V1002" s="19">
        <f>SUM(Q981:Q1002)</f>
        <v>2.6347222222029814</v>
      </c>
      <c r="W1002" s="240">
        <f>(N1002-M981)/24</f>
        <v>0.42141203703704377</v>
      </c>
      <c r="X1002" s="21">
        <f>V1002/W1002</f>
        <v>6.2521285360706935</v>
      </c>
      <c r="Y1002" s="187" t="s">
        <v>1797</v>
      </c>
    </row>
    <row r="1003" spans="1:25">
      <c r="A1003" s="155" t="s">
        <v>1133</v>
      </c>
      <c r="B1003" s="38" t="s">
        <v>1519</v>
      </c>
      <c r="C1003" s="38" t="s">
        <v>1134</v>
      </c>
      <c r="D1003" s="38" t="s">
        <v>1107</v>
      </c>
      <c r="E1003" s="126" t="s">
        <v>273</v>
      </c>
      <c r="F1003" s="179" t="s">
        <v>1108</v>
      </c>
      <c r="G1003" s="179">
        <v>44</v>
      </c>
      <c r="H1003" s="179">
        <v>-124</v>
      </c>
      <c r="I1003" s="179">
        <v>10</v>
      </c>
      <c r="J1003" s="38">
        <v>2017</v>
      </c>
      <c r="K1003" s="38" t="s">
        <v>1794</v>
      </c>
      <c r="L1003" s="157">
        <v>42956.818749999999</v>
      </c>
      <c r="M1003" s="157">
        <v>42956.844444444447</v>
      </c>
      <c r="N1003" s="157">
        <v>42956.861805555556</v>
      </c>
      <c r="O1003" s="157">
        <v>42956.870138888888</v>
      </c>
      <c r="P1003" s="38" t="s">
        <v>1730</v>
      </c>
      <c r="Q1003" s="19">
        <f t="shared" si="107"/>
        <v>1.7361111109494232E-2</v>
      </c>
      <c r="R1003" s="19">
        <f t="shared" si="108"/>
        <v>5.1388888889050577E-2</v>
      </c>
      <c r="S1003" s="21">
        <f t="shared" si="109"/>
        <v>0.10416666665696539</v>
      </c>
      <c r="U1003" s="249">
        <v>77</v>
      </c>
      <c r="Y1003" s="155" t="s">
        <v>1795</v>
      </c>
    </row>
    <row r="1004" spans="1:25">
      <c r="A1004" s="155" t="s">
        <v>1133</v>
      </c>
      <c r="B1004" s="38" t="s">
        <v>1519</v>
      </c>
      <c r="C1004" s="38" t="s">
        <v>1134</v>
      </c>
      <c r="D1004" s="38" t="s">
        <v>1107</v>
      </c>
      <c r="E1004" s="126" t="s">
        <v>273</v>
      </c>
      <c r="F1004" s="179" t="s">
        <v>1108</v>
      </c>
      <c r="G1004" s="179">
        <v>44</v>
      </c>
      <c r="H1004" s="179">
        <v>-124</v>
      </c>
      <c r="I1004" s="179">
        <v>10</v>
      </c>
      <c r="J1004" s="38">
        <v>2017</v>
      </c>
      <c r="K1004" s="38" t="s">
        <v>1792</v>
      </c>
      <c r="L1004" s="157">
        <v>42957.068749999999</v>
      </c>
      <c r="M1004" s="157">
        <v>42957.088888888888</v>
      </c>
      <c r="N1004" s="157">
        <v>42957.089583333334</v>
      </c>
      <c r="O1004" s="157">
        <v>42957.100694444445</v>
      </c>
      <c r="P1004" s="38" t="s">
        <v>1730</v>
      </c>
      <c r="Q1004" s="19">
        <f t="shared" si="107"/>
        <v>6.944444467080757E-4</v>
      </c>
      <c r="R1004" s="19">
        <f t="shared" si="108"/>
        <v>3.1944444446708076E-2</v>
      </c>
      <c r="S1004" s="21">
        <f t="shared" si="109"/>
        <v>4.1666666802484542E-3</v>
      </c>
      <c r="U1004" s="249">
        <v>80</v>
      </c>
      <c r="Y1004" s="187" t="s">
        <v>1793</v>
      </c>
    </row>
    <row r="1005" spans="1:25">
      <c r="A1005" s="155" t="s">
        <v>1133</v>
      </c>
      <c r="B1005" s="38" t="s">
        <v>1519</v>
      </c>
      <c r="C1005" s="38" t="s">
        <v>1134</v>
      </c>
      <c r="D1005" s="38" t="s">
        <v>1107</v>
      </c>
      <c r="E1005" s="126" t="s">
        <v>273</v>
      </c>
      <c r="F1005" s="179" t="s">
        <v>1108</v>
      </c>
      <c r="G1005" s="179">
        <v>44</v>
      </c>
      <c r="H1005" s="179">
        <v>-124</v>
      </c>
      <c r="I1005" s="179">
        <v>10</v>
      </c>
      <c r="J1005" s="38">
        <v>2017</v>
      </c>
      <c r="K1005" s="38" t="s">
        <v>1790</v>
      </c>
      <c r="L1005" s="157">
        <v>42957.261805555558</v>
      </c>
      <c r="M1005" s="157">
        <v>42957.302083333336</v>
      </c>
      <c r="N1005" s="157">
        <v>42957.48541666667</v>
      </c>
      <c r="O1005" s="157">
        <v>42957.511111111111</v>
      </c>
      <c r="P1005" s="38" t="s">
        <v>1787</v>
      </c>
      <c r="Q1005" s="19">
        <f t="shared" si="107"/>
        <v>0.18333333333430346</v>
      </c>
      <c r="R1005" s="19">
        <f t="shared" si="108"/>
        <v>0.24930555555329192</v>
      </c>
      <c r="S1005" s="21">
        <f t="shared" si="109"/>
        <v>1.1000000000058208</v>
      </c>
      <c r="U1005" s="249">
        <v>582</v>
      </c>
      <c r="Y1005" s="155" t="s">
        <v>1791</v>
      </c>
    </row>
    <row r="1006" spans="1:25">
      <c r="A1006" s="155" t="s">
        <v>1133</v>
      </c>
      <c r="B1006" s="38" t="s">
        <v>1519</v>
      </c>
      <c r="C1006" s="38" t="s">
        <v>1134</v>
      </c>
      <c r="D1006" s="38" t="s">
        <v>1107</v>
      </c>
      <c r="E1006" s="126" t="s">
        <v>273</v>
      </c>
      <c r="F1006" s="179" t="s">
        <v>1108</v>
      </c>
      <c r="G1006" s="179">
        <v>44</v>
      </c>
      <c r="H1006" s="179">
        <v>-124</v>
      </c>
      <c r="I1006" s="179">
        <v>10</v>
      </c>
      <c r="J1006" s="38">
        <v>2017</v>
      </c>
      <c r="K1006" s="38" t="s">
        <v>1788</v>
      </c>
      <c r="L1006" s="157">
        <v>42957.527083333334</v>
      </c>
      <c r="M1006" s="157">
        <v>42957.5625</v>
      </c>
      <c r="N1006" s="157">
        <v>42957.884027777778</v>
      </c>
      <c r="O1006" s="157">
        <v>42957.910416666666</v>
      </c>
      <c r="P1006" s="38" t="s">
        <v>1787</v>
      </c>
      <c r="Q1006" s="19">
        <f t="shared" si="107"/>
        <v>0.32152777777810115</v>
      </c>
      <c r="R1006" s="19">
        <f t="shared" si="108"/>
        <v>0.38333333333139308</v>
      </c>
      <c r="S1006" s="21">
        <f t="shared" si="109"/>
        <v>1.9291666666686069</v>
      </c>
      <c r="U1006" s="249">
        <v>582</v>
      </c>
      <c r="Y1006" s="155" t="s">
        <v>1789</v>
      </c>
    </row>
    <row r="1007" spans="1:25">
      <c r="A1007" s="155" t="s">
        <v>1133</v>
      </c>
      <c r="B1007" s="38" t="s">
        <v>1519</v>
      </c>
      <c r="C1007" s="38" t="s">
        <v>1134</v>
      </c>
      <c r="D1007" s="38" t="s">
        <v>1107</v>
      </c>
      <c r="E1007" s="126" t="s">
        <v>273</v>
      </c>
      <c r="F1007" s="179" t="s">
        <v>1108</v>
      </c>
      <c r="G1007" s="179">
        <v>44</v>
      </c>
      <c r="H1007" s="179">
        <v>-124</v>
      </c>
      <c r="I1007" s="179">
        <v>10</v>
      </c>
      <c r="J1007" s="38">
        <v>2017</v>
      </c>
      <c r="K1007" s="38" t="s">
        <v>1786</v>
      </c>
      <c r="L1007" s="157">
        <v>42958.136111111111</v>
      </c>
      <c r="M1007" s="157">
        <v>42958.161111111112</v>
      </c>
      <c r="N1007" s="157">
        <v>42958.182638888888</v>
      </c>
      <c r="O1007" s="157">
        <v>42958.20416666667</v>
      </c>
      <c r="P1007" s="38" t="s">
        <v>1787</v>
      </c>
      <c r="Q1007" s="19">
        <f t="shared" si="107"/>
        <v>2.1527777775190771E-2</v>
      </c>
      <c r="R1007" s="19">
        <f t="shared" si="108"/>
        <v>6.805555555911269E-2</v>
      </c>
      <c r="S1007" s="21">
        <f t="shared" si="109"/>
        <v>0.12916666665114462</v>
      </c>
      <c r="U1007" s="249">
        <v>579</v>
      </c>
      <c r="Y1007" s="155" t="s">
        <v>1784</v>
      </c>
    </row>
    <row r="1008" spans="1:25">
      <c r="A1008" s="155" t="s">
        <v>1133</v>
      </c>
      <c r="B1008" s="38" t="s">
        <v>1519</v>
      </c>
      <c r="C1008" s="38" t="s">
        <v>1134</v>
      </c>
      <c r="D1008" s="38" t="s">
        <v>1107</v>
      </c>
      <c r="E1008" s="126" t="s">
        <v>273</v>
      </c>
      <c r="F1008" s="179" t="s">
        <v>1108</v>
      </c>
      <c r="G1008" s="179">
        <v>44</v>
      </c>
      <c r="H1008" s="179">
        <v>-125</v>
      </c>
      <c r="I1008" s="179">
        <v>10</v>
      </c>
      <c r="J1008" s="38">
        <v>2017</v>
      </c>
      <c r="K1008" s="38" t="s">
        <v>1785</v>
      </c>
      <c r="L1008" s="157">
        <v>42958.361805555556</v>
      </c>
      <c r="M1008" s="157">
        <v>42958.395138888889</v>
      </c>
      <c r="N1008" s="157">
        <v>42958.574305555558</v>
      </c>
      <c r="O1008" s="157">
        <v>42958.631249999999</v>
      </c>
      <c r="P1008" s="38" t="s">
        <v>1781</v>
      </c>
      <c r="Q1008" s="19">
        <f t="shared" si="107"/>
        <v>0.17916666666860692</v>
      </c>
      <c r="R1008" s="19">
        <f t="shared" si="108"/>
        <v>0.2694444444423425</v>
      </c>
      <c r="S1008" s="21">
        <f t="shared" si="109"/>
        <v>1.0750000000116415</v>
      </c>
      <c r="U1008" s="249">
        <v>774</v>
      </c>
      <c r="Y1008" s="155" t="s">
        <v>1772</v>
      </c>
    </row>
    <row r="1009" spans="1:25">
      <c r="A1009" s="155" t="s">
        <v>1133</v>
      </c>
      <c r="B1009" s="38" t="s">
        <v>1519</v>
      </c>
      <c r="C1009" s="38" t="s">
        <v>1134</v>
      </c>
      <c r="D1009" s="38" t="s">
        <v>1107</v>
      </c>
      <c r="E1009" s="126" t="s">
        <v>273</v>
      </c>
      <c r="F1009" s="179" t="s">
        <v>1108</v>
      </c>
      <c r="G1009" s="179">
        <v>44</v>
      </c>
      <c r="H1009" s="179">
        <v>-125</v>
      </c>
      <c r="I1009" s="179">
        <v>10</v>
      </c>
      <c r="J1009" s="38">
        <v>2017</v>
      </c>
      <c r="K1009" s="38" t="s">
        <v>1783</v>
      </c>
      <c r="L1009" s="157">
        <v>42958.720833333333</v>
      </c>
      <c r="M1009" s="157">
        <v>42958.751388888886</v>
      </c>
      <c r="N1009" s="157">
        <v>42959.099305555559</v>
      </c>
      <c r="O1009" s="157">
        <v>42959.124305555553</v>
      </c>
      <c r="P1009" s="38" t="s">
        <v>1781</v>
      </c>
      <c r="Q1009" s="19">
        <f t="shared" si="107"/>
        <v>0.3479166666729725</v>
      </c>
      <c r="R1009" s="19">
        <f t="shared" si="108"/>
        <v>0.40347222222044365</v>
      </c>
      <c r="S1009" s="21">
        <f t="shared" si="109"/>
        <v>2.087500000037835</v>
      </c>
      <c r="U1009" s="249">
        <v>776</v>
      </c>
      <c r="Y1009" s="155" t="s">
        <v>1784</v>
      </c>
    </row>
    <row r="1010" spans="1:25">
      <c r="A1010" s="155" t="s">
        <v>1133</v>
      </c>
      <c r="B1010" s="38" t="s">
        <v>1519</v>
      </c>
      <c r="C1010" s="38" t="s">
        <v>1134</v>
      </c>
      <c r="D1010" s="38" t="s">
        <v>1107</v>
      </c>
      <c r="E1010" s="126" t="s">
        <v>273</v>
      </c>
      <c r="F1010" s="179" t="s">
        <v>1108</v>
      </c>
      <c r="G1010" s="179">
        <v>44</v>
      </c>
      <c r="H1010" s="179">
        <v>-125</v>
      </c>
      <c r="I1010" s="179">
        <v>10</v>
      </c>
      <c r="J1010" s="38">
        <v>2017</v>
      </c>
      <c r="K1010" s="38" t="s">
        <v>1780</v>
      </c>
      <c r="L1010" s="157">
        <v>42959.257638888892</v>
      </c>
      <c r="M1010" s="157">
        <v>42959.288194444445</v>
      </c>
      <c r="N1010" s="157">
        <v>42959.503472222219</v>
      </c>
      <c r="O1010" s="157">
        <v>42959.534722222219</v>
      </c>
      <c r="P1010" s="38" t="s">
        <v>1781</v>
      </c>
      <c r="Q1010" s="19">
        <f t="shared" si="107"/>
        <v>0.21527777777373558</v>
      </c>
      <c r="R1010" s="19">
        <f t="shared" si="108"/>
        <v>0.2770833333270275</v>
      </c>
      <c r="S1010" s="21">
        <f t="shared" si="109"/>
        <v>1.2916666666424135</v>
      </c>
      <c r="U1010" s="249">
        <v>774</v>
      </c>
      <c r="Y1010" s="155" t="s">
        <v>1782</v>
      </c>
    </row>
    <row r="1011" spans="1:25">
      <c r="A1011" s="155" t="s">
        <v>1133</v>
      </c>
      <c r="B1011" s="38" t="s">
        <v>1519</v>
      </c>
      <c r="C1011" s="38" t="s">
        <v>1134</v>
      </c>
      <c r="D1011" s="38" t="s">
        <v>1107</v>
      </c>
      <c r="E1011" s="126" t="s">
        <v>273</v>
      </c>
      <c r="F1011" s="179" t="s">
        <v>1108</v>
      </c>
      <c r="G1011" s="179">
        <v>44</v>
      </c>
      <c r="H1011" s="179">
        <v>-125</v>
      </c>
      <c r="I1011" s="179">
        <v>10</v>
      </c>
      <c r="J1011" s="38">
        <v>2017</v>
      </c>
      <c r="K1011" s="38" t="s">
        <v>1778</v>
      </c>
      <c r="L1011" s="157">
        <v>42959.668749999997</v>
      </c>
      <c r="M1011" s="157">
        <v>42959.774305555555</v>
      </c>
      <c r="N1011" s="157">
        <v>42959.92291666667</v>
      </c>
      <c r="O1011" s="157">
        <v>42960.025694444441</v>
      </c>
      <c r="P1011" s="38" t="s">
        <v>1622</v>
      </c>
      <c r="Q1011" s="19">
        <f t="shared" si="107"/>
        <v>0.148611111115315</v>
      </c>
      <c r="R1011" s="19">
        <f t="shared" si="108"/>
        <v>0.35694444444379769</v>
      </c>
      <c r="S1011" s="21">
        <f t="shared" si="109"/>
        <v>0.89166666669188999</v>
      </c>
      <c r="U1011" s="249">
        <v>2900</v>
      </c>
      <c r="Y1011" s="155" t="s">
        <v>1779</v>
      </c>
    </row>
    <row r="1012" spans="1:25">
      <c r="A1012" s="155" t="s">
        <v>1133</v>
      </c>
      <c r="B1012" s="38" t="s">
        <v>1519</v>
      </c>
      <c r="C1012" s="38" t="s">
        <v>1134</v>
      </c>
      <c r="D1012" s="38" t="s">
        <v>1107</v>
      </c>
      <c r="E1012" s="126" t="s">
        <v>273</v>
      </c>
      <c r="F1012" s="179" t="s">
        <v>1108</v>
      </c>
      <c r="G1012" s="179">
        <v>45</v>
      </c>
      <c r="H1012" s="179">
        <v>-130</v>
      </c>
      <c r="I1012" s="179">
        <v>9</v>
      </c>
      <c r="J1012" s="38">
        <v>2017</v>
      </c>
      <c r="K1012" s="38" t="s">
        <v>1776</v>
      </c>
      <c r="L1012" s="157">
        <v>42961.046527777777</v>
      </c>
      <c r="M1012" s="157">
        <v>42961.097222222219</v>
      </c>
      <c r="N1012" s="157">
        <v>42961.356944444444</v>
      </c>
      <c r="O1012" s="157">
        <v>42961.407638888886</v>
      </c>
      <c r="P1012" s="38" t="s">
        <v>1558</v>
      </c>
      <c r="Q1012" s="19">
        <f t="shared" si="107"/>
        <v>0.25972222222480923</v>
      </c>
      <c r="R1012" s="19">
        <f t="shared" si="108"/>
        <v>0.36111111110949423</v>
      </c>
      <c r="S1012" s="21">
        <f t="shared" si="109"/>
        <v>1.5583333333488554</v>
      </c>
      <c r="U1012" s="249">
        <v>1540</v>
      </c>
      <c r="Y1012" s="155" t="s">
        <v>1777</v>
      </c>
    </row>
    <row r="1013" spans="1:25">
      <c r="A1013" s="155" t="s">
        <v>1133</v>
      </c>
      <c r="B1013" s="38" t="s">
        <v>1519</v>
      </c>
      <c r="C1013" s="38" t="s">
        <v>1134</v>
      </c>
      <c r="D1013" s="38" t="s">
        <v>1107</v>
      </c>
      <c r="E1013" s="126" t="s">
        <v>273</v>
      </c>
      <c r="F1013" s="179" t="s">
        <v>1108</v>
      </c>
      <c r="G1013" s="179">
        <v>45</v>
      </c>
      <c r="H1013" s="179">
        <v>-130</v>
      </c>
      <c r="I1013" s="179">
        <v>9</v>
      </c>
      <c r="J1013" s="38">
        <v>2017</v>
      </c>
      <c r="K1013" s="38" t="s">
        <v>1775</v>
      </c>
      <c r="L1013" s="157">
        <v>42961.44027777778</v>
      </c>
      <c r="M1013" s="157">
        <v>42961.5</v>
      </c>
      <c r="N1013" s="157">
        <v>42961.697222222225</v>
      </c>
      <c r="O1013" s="157">
        <v>42961.738888888889</v>
      </c>
      <c r="P1013" s="38" t="s">
        <v>1558</v>
      </c>
      <c r="Q1013" s="19">
        <f t="shared" si="107"/>
        <v>0.19722222222480923</v>
      </c>
      <c r="R1013" s="19">
        <f t="shared" si="108"/>
        <v>0.29861111110949423</v>
      </c>
      <c r="S1013" s="21">
        <f t="shared" si="109"/>
        <v>1.1833333333488554</v>
      </c>
      <c r="U1013" s="249">
        <v>1541</v>
      </c>
      <c r="Y1013" s="155" t="s">
        <v>1765</v>
      </c>
    </row>
    <row r="1014" spans="1:25">
      <c r="A1014" s="155" t="s">
        <v>1133</v>
      </c>
      <c r="B1014" s="38" t="s">
        <v>1519</v>
      </c>
      <c r="C1014" s="38" t="s">
        <v>1134</v>
      </c>
      <c r="D1014" s="38" t="s">
        <v>1107</v>
      </c>
      <c r="E1014" s="126" t="s">
        <v>273</v>
      </c>
      <c r="F1014" s="179" t="s">
        <v>1108</v>
      </c>
      <c r="G1014" s="179">
        <v>45</v>
      </c>
      <c r="H1014" s="179">
        <v>-130</v>
      </c>
      <c r="I1014" s="179">
        <v>9</v>
      </c>
      <c r="J1014" s="38">
        <v>2017</v>
      </c>
      <c r="K1014" s="38" t="s">
        <v>1773</v>
      </c>
      <c r="L1014" s="157">
        <v>42961.863888888889</v>
      </c>
      <c r="M1014" s="157">
        <v>42961.911111111112</v>
      </c>
      <c r="N1014" s="157">
        <v>42962.061111111114</v>
      </c>
      <c r="O1014" s="157">
        <v>42962.111111111109</v>
      </c>
      <c r="P1014" s="38" t="s">
        <v>1767</v>
      </c>
      <c r="Q1014" s="19">
        <f t="shared" si="107"/>
        <v>0.15000000000145519</v>
      </c>
      <c r="R1014" s="19">
        <f t="shared" si="108"/>
        <v>0.24722222222044365</v>
      </c>
      <c r="S1014" s="21">
        <f t="shared" si="109"/>
        <v>0.90000000000873115</v>
      </c>
      <c r="U1014" s="249">
        <v>1542</v>
      </c>
      <c r="Y1014" s="155" t="s">
        <v>1774</v>
      </c>
    </row>
    <row r="1015" spans="1:25">
      <c r="A1015" s="155" t="s">
        <v>1133</v>
      </c>
      <c r="B1015" s="38" t="s">
        <v>1519</v>
      </c>
      <c r="C1015" s="38" t="s">
        <v>1134</v>
      </c>
      <c r="D1015" s="38" t="s">
        <v>1107</v>
      </c>
      <c r="E1015" s="126" t="s">
        <v>273</v>
      </c>
      <c r="F1015" s="179" t="s">
        <v>1108</v>
      </c>
      <c r="G1015" s="179">
        <v>45</v>
      </c>
      <c r="H1015" s="179">
        <v>-129</v>
      </c>
      <c r="I1015" s="179">
        <v>9</v>
      </c>
      <c r="J1015" s="38">
        <v>2017</v>
      </c>
      <c r="K1015" s="38" t="s">
        <v>1771</v>
      </c>
      <c r="L1015" s="157">
        <v>42962.184027777781</v>
      </c>
      <c r="M1015" s="157">
        <v>42962.232638888891</v>
      </c>
      <c r="N1015" s="157">
        <v>42962.405555555553</v>
      </c>
      <c r="O1015" s="157">
        <v>42962.463194444441</v>
      </c>
      <c r="P1015" s="38" t="s">
        <v>1767</v>
      </c>
      <c r="Q1015" s="19">
        <f t="shared" si="107"/>
        <v>0.17291666666278616</v>
      </c>
      <c r="R1015" s="19">
        <f t="shared" si="108"/>
        <v>0.27916666665987577</v>
      </c>
      <c r="S1015" s="21">
        <f t="shared" si="109"/>
        <v>1.0374999999767169</v>
      </c>
      <c r="U1015" s="249">
        <v>1520</v>
      </c>
      <c r="Y1015" s="155" t="s">
        <v>1772</v>
      </c>
    </row>
    <row r="1016" spans="1:25">
      <c r="A1016" s="155" t="s">
        <v>1133</v>
      </c>
      <c r="B1016" s="38" t="s">
        <v>1519</v>
      </c>
      <c r="C1016" s="38" t="s">
        <v>1134</v>
      </c>
      <c r="D1016" s="38" t="s">
        <v>1107</v>
      </c>
      <c r="E1016" s="126" t="s">
        <v>273</v>
      </c>
      <c r="F1016" s="179" t="s">
        <v>1108</v>
      </c>
      <c r="G1016" s="179">
        <v>0</v>
      </c>
      <c r="H1016" s="179">
        <v>0</v>
      </c>
      <c r="I1016" s="179">
        <v>9</v>
      </c>
      <c r="J1016" s="38">
        <v>2017</v>
      </c>
      <c r="K1016" s="38" t="s">
        <v>1769</v>
      </c>
      <c r="L1016" s="157">
        <v>42962.493750000001</v>
      </c>
      <c r="M1016" s="157"/>
      <c r="N1016" s="157"/>
      <c r="O1016" s="157">
        <v>42963.25277777778</v>
      </c>
      <c r="P1016" s="38" t="s">
        <v>1767</v>
      </c>
      <c r="Q1016" s="19">
        <f t="shared" si="107"/>
        <v>0</v>
      </c>
      <c r="R1016" s="19">
        <f t="shared" si="108"/>
        <v>0.75902777777810115</v>
      </c>
      <c r="S1016" s="21">
        <f t="shared" si="109"/>
        <v>0</v>
      </c>
      <c r="U1016" s="249">
        <v>580</v>
      </c>
      <c r="Y1016" s="155" t="s">
        <v>1770</v>
      </c>
    </row>
    <row r="1017" spans="1:25">
      <c r="A1017" s="155" t="s">
        <v>1135</v>
      </c>
      <c r="B1017" s="38" t="s">
        <v>1519</v>
      </c>
      <c r="C1017" s="38" t="s">
        <v>1136</v>
      </c>
      <c r="D1017" s="38" t="s">
        <v>1137</v>
      </c>
      <c r="E1017" s="126" t="s">
        <v>273</v>
      </c>
      <c r="F1017" s="179" t="s">
        <v>1108</v>
      </c>
      <c r="G1017" s="179">
        <v>45</v>
      </c>
      <c r="H1017" s="179">
        <v>-130</v>
      </c>
      <c r="I1017" s="179">
        <v>9</v>
      </c>
      <c r="J1017" s="38">
        <v>2017</v>
      </c>
      <c r="K1017" s="38" t="s">
        <v>1766</v>
      </c>
      <c r="L1017" s="157">
        <v>42968.933333333334</v>
      </c>
      <c r="M1017" s="157">
        <v>42968.993750000001</v>
      </c>
      <c r="N1017" s="157">
        <v>42969.029861111114</v>
      </c>
      <c r="O1017" s="157">
        <v>42969.073611111111</v>
      </c>
      <c r="P1017" s="38" t="s">
        <v>1767</v>
      </c>
      <c r="Q1017" s="19">
        <f t="shared" si="107"/>
        <v>3.6111111112404615E-2</v>
      </c>
      <c r="R1017" s="19">
        <f t="shared" si="108"/>
        <v>0.14027777777664596</v>
      </c>
      <c r="S1017" s="21">
        <f t="shared" si="109"/>
        <v>0.21666666667442769</v>
      </c>
      <c r="U1017" s="249">
        <v>1541</v>
      </c>
      <c r="Y1017" s="155" t="s">
        <v>1768</v>
      </c>
    </row>
    <row r="1018" spans="1:25">
      <c r="A1018" s="155" t="s">
        <v>1135</v>
      </c>
      <c r="B1018" s="38" t="s">
        <v>1519</v>
      </c>
      <c r="C1018" s="38" t="s">
        <v>1136</v>
      </c>
      <c r="D1018" s="38" t="s">
        <v>1137</v>
      </c>
      <c r="E1018" s="126" t="s">
        <v>273</v>
      </c>
      <c r="F1018" s="179" t="s">
        <v>1108</v>
      </c>
      <c r="G1018" s="179">
        <v>45</v>
      </c>
      <c r="H1018" s="179">
        <v>-129</v>
      </c>
      <c r="I1018" s="179">
        <v>9</v>
      </c>
      <c r="J1018" s="38">
        <v>2017</v>
      </c>
      <c r="K1018" s="38" t="s">
        <v>1763</v>
      </c>
      <c r="L1018" s="157">
        <v>42969.133333333331</v>
      </c>
      <c r="M1018" s="157">
        <v>42969.180555555555</v>
      </c>
      <c r="N1018" s="157">
        <v>42969.768750000003</v>
      </c>
      <c r="O1018" s="157">
        <v>42969.80972222222</v>
      </c>
      <c r="P1018" s="38" t="s">
        <v>1764</v>
      </c>
      <c r="Q1018" s="19">
        <f t="shared" si="107"/>
        <v>0.58819444444816327</v>
      </c>
      <c r="R1018" s="19">
        <f t="shared" si="108"/>
        <v>0.67638888888905058</v>
      </c>
      <c r="S1018" s="21">
        <f t="shared" si="109"/>
        <v>3.5291666666889796</v>
      </c>
      <c r="U1018" s="249">
        <v>1522</v>
      </c>
      <c r="Y1018" s="155" t="s">
        <v>1765</v>
      </c>
    </row>
    <row r="1019" spans="1:25">
      <c r="A1019" s="155" t="s">
        <v>1135</v>
      </c>
      <c r="B1019" s="38" t="s">
        <v>1519</v>
      </c>
      <c r="C1019" s="38" t="s">
        <v>1136</v>
      </c>
      <c r="D1019" s="38" t="s">
        <v>1137</v>
      </c>
      <c r="E1019" s="126" t="s">
        <v>273</v>
      </c>
      <c r="F1019" s="179" t="s">
        <v>1108</v>
      </c>
      <c r="G1019" s="179">
        <v>45</v>
      </c>
      <c r="H1019" s="179">
        <v>-129</v>
      </c>
      <c r="I1019" s="179">
        <v>9</v>
      </c>
      <c r="J1019" s="38">
        <v>2017</v>
      </c>
      <c r="K1019" s="38" t="s">
        <v>1762</v>
      </c>
      <c r="L1019" s="157">
        <v>42970.289583333331</v>
      </c>
      <c r="M1019" s="157">
        <v>42970.359722222223</v>
      </c>
      <c r="N1019" s="157">
        <v>42970.418055555558</v>
      </c>
      <c r="O1019" s="157">
        <v>42970.495833333334</v>
      </c>
      <c r="P1019" s="38" t="s">
        <v>1558</v>
      </c>
      <c r="Q1019" s="19">
        <f t="shared" si="107"/>
        <v>5.8333333334303461E-2</v>
      </c>
      <c r="R1019" s="19">
        <f t="shared" si="108"/>
        <v>0.20625000000291038</v>
      </c>
      <c r="S1019" s="21">
        <f t="shared" si="109"/>
        <v>0.35000000000582077</v>
      </c>
      <c r="U1019" s="249">
        <v>2611</v>
      </c>
      <c r="Y1019" s="155" t="s">
        <v>1756</v>
      </c>
    </row>
    <row r="1020" spans="1:25">
      <c r="A1020" s="155" t="s">
        <v>1135</v>
      </c>
      <c r="B1020" s="38" t="s">
        <v>1519</v>
      </c>
      <c r="C1020" s="38" t="s">
        <v>1136</v>
      </c>
      <c r="D1020" s="38" t="s">
        <v>1137</v>
      </c>
      <c r="E1020" s="126" t="s">
        <v>273</v>
      </c>
      <c r="F1020" s="179" t="s">
        <v>1108</v>
      </c>
      <c r="G1020" s="179">
        <v>44</v>
      </c>
      <c r="H1020" s="179">
        <v>-124</v>
      </c>
      <c r="I1020" s="179">
        <v>10</v>
      </c>
      <c r="J1020" s="38">
        <v>2017</v>
      </c>
      <c r="K1020" s="38" t="s">
        <v>1761</v>
      </c>
      <c r="L1020" s="157">
        <v>42971.371527777781</v>
      </c>
      <c r="M1020" s="157">
        <v>42971.419444444444</v>
      </c>
      <c r="N1020" s="157">
        <v>42971.49722222222</v>
      </c>
      <c r="O1020" s="157">
        <v>42971.556250000001</v>
      </c>
      <c r="P1020" s="38" t="s">
        <v>1758</v>
      </c>
      <c r="Q1020" s="19">
        <f t="shared" si="107"/>
        <v>7.7777777776645962E-2</v>
      </c>
      <c r="R1020" s="19">
        <f t="shared" si="108"/>
        <v>0.18472222222044365</v>
      </c>
      <c r="S1020" s="21">
        <f t="shared" si="109"/>
        <v>0.46666666665987577</v>
      </c>
      <c r="U1020" s="249">
        <v>585</v>
      </c>
      <c r="Y1020" s="155" t="s">
        <v>1756</v>
      </c>
    </row>
    <row r="1021" spans="1:25">
      <c r="A1021" s="155" t="s">
        <v>1135</v>
      </c>
      <c r="B1021" s="38" t="s">
        <v>1519</v>
      </c>
      <c r="C1021" s="38" t="s">
        <v>1136</v>
      </c>
      <c r="D1021" s="38" t="s">
        <v>1137</v>
      </c>
      <c r="E1021" s="126" t="s">
        <v>273</v>
      </c>
      <c r="F1021" s="179" t="s">
        <v>1108</v>
      </c>
      <c r="G1021" s="179">
        <v>44</v>
      </c>
      <c r="H1021" s="179">
        <v>-124</v>
      </c>
      <c r="I1021" s="179">
        <v>10</v>
      </c>
      <c r="J1021" s="38">
        <v>2017</v>
      </c>
      <c r="K1021" s="38" t="s">
        <v>1759</v>
      </c>
      <c r="L1021" s="157">
        <v>42971.995833333334</v>
      </c>
      <c r="M1021" s="157">
        <v>42972.004861111112</v>
      </c>
      <c r="N1021" s="157">
        <v>42972.020138888889</v>
      </c>
      <c r="O1021" s="157">
        <v>42972.027083333334</v>
      </c>
      <c r="P1021" s="38" t="s">
        <v>1730</v>
      </c>
      <c r="Q1021" s="19">
        <f t="shared" si="107"/>
        <v>1.5277777776645962E-2</v>
      </c>
      <c r="R1021" s="19">
        <f t="shared" si="108"/>
        <v>3.125E-2</v>
      </c>
      <c r="S1021" s="21">
        <f t="shared" si="109"/>
        <v>9.1666666659875773E-2</v>
      </c>
      <c r="U1021" s="249">
        <v>80</v>
      </c>
      <c r="Y1021" s="155" t="s">
        <v>1760</v>
      </c>
    </row>
    <row r="1022" spans="1:25">
      <c r="A1022" s="155" t="s">
        <v>1135</v>
      </c>
      <c r="B1022" s="38" t="s">
        <v>1519</v>
      </c>
      <c r="C1022" s="38" t="s">
        <v>1136</v>
      </c>
      <c r="D1022" s="38" t="s">
        <v>1137</v>
      </c>
      <c r="E1022" s="126" t="s">
        <v>273</v>
      </c>
      <c r="F1022" s="179" t="s">
        <v>1108</v>
      </c>
      <c r="G1022" s="179">
        <v>44</v>
      </c>
      <c r="H1022" s="179">
        <v>-124</v>
      </c>
      <c r="I1022" s="179">
        <v>10</v>
      </c>
      <c r="J1022" s="38">
        <v>2017</v>
      </c>
      <c r="K1022" s="38" t="s">
        <v>1757</v>
      </c>
      <c r="L1022" s="157">
        <v>42972.909722222219</v>
      </c>
      <c r="M1022" s="157">
        <v>42972.93472222222</v>
      </c>
      <c r="N1022" s="157">
        <v>42972.990277777775</v>
      </c>
      <c r="O1022" s="157">
        <v>42973.029861111114</v>
      </c>
      <c r="P1022" s="38" t="s">
        <v>1758</v>
      </c>
      <c r="Q1022" s="19">
        <f t="shared" si="107"/>
        <v>5.5555555554747116E-2</v>
      </c>
      <c r="R1022" s="19">
        <f t="shared" si="108"/>
        <v>0.12013888889487134</v>
      </c>
      <c r="S1022" s="21">
        <f t="shared" si="109"/>
        <v>0.33333333332848269</v>
      </c>
      <c r="U1022" s="249">
        <v>583</v>
      </c>
      <c r="Y1022" s="155" t="s">
        <v>1756</v>
      </c>
    </row>
    <row r="1023" spans="1:25">
      <c r="A1023" s="155" t="s">
        <v>1135</v>
      </c>
      <c r="B1023" s="38" t="s">
        <v>1519</v>
      </c>
      <c r="C1023" s="38" t="s">
        <v>1136</v>
      </c>
      <c r="D1023" s="38" t="s">
        <v>1137</v>
      </c>
      <c r="E1023" s="126" t="s">
        <v>273</v>
      </c>
      <c r="F1023" s="179" t="s">
        <v>1108</v>
      </c>
      <c r="G1023" s="179">
        <v>44</v>
      </c>
      <c r="H1023" s="179">
        <v>-125</v>
      </c>
      <c r="I1023" s="179">
        <v>10</v>
      </c>
      <c r="J1023" s="38">
        <v>2017</v>
      </c>
      <c r="K1023" s="38" t="s">
        <v>1755</v>
      </c>
      <c r="L1023" s="157">
        <v>42973.598611111112</v>
      </c>
      <c r="M1023" s="157">
        <v>42973.684027777781</v>
      </c>
      <c r="N1023" s="157">
        <v>42973.716666666667</v>
      </c>
      <c r="O1023" s="157">
        <v>42973.79583333333</v>
      </c>
      <c r="P1023" s="38" t="s">
        <v>1622</v>
      </c>
      <c r="Q1023" s="19">
        <f t="shared" si="107"/>
        <v>3.2638888886140194E-2</v>
      </c>
      <c r="R1023" s="19">
        <f t="shared" si="108"/>
        <v>0.19722222221753327</v>
      </c>
      <c r="S1023" s="21">
        <f t="shared" si="109"/>
        <v>0.19583333331684116</v>
      </c>
      <c r="U1023" s="249">
        <v>2898</v>
      </c>
      <c r="V1023" s="19">
        <f>SUM(Q1003:Q1023)</f>
        <v>3.0791666666773381</v>
      </c>
      <c r="W1023" s="240">
        <f>(N1023-M1003)/24</f>
        <v>0.70300925925918512</v>
      </c>
      <c r="X1023" s="21">
        <f>V1023/W1023</f>
        <v>4.3799802436771493</v>
      </c>
      <c r="Y1023" s="155" t="s">
        <v>1756</v>
      </c>
    </row>
    <row r="1024" spans="1:25">
      <c r="A1024" s="155" t="s">
        <v>1138</v>
      </c>
      <c r="B1024" s="38" t="s">
        <v>1519</v>
      </c>
      <c r="C1024" s="38" t="s">
        <v>1139</v>
      </c>
      <c r="D1024" s="38" t="s">
        <v>1082</v>
      </c>
      <c r="E1024" s="126" t="s">
        <v>273</v>
      </c>
      <c r="F1024" s="38" t="s">
        <v>1004</v>
      </c>
      <c r="G1024" s="179">
        <v>44</v>
      </c>
      <c r="H1024" s="179">
        <v>-124</v>
      </c>
      <c r="I1024" s="179">
        <v>10</v>
      </c>
      <c r="J1024" s="38">
        <v>2017</v>
      </c>
      <c r="K1024" s="38" t="s">
        <v>1754</v>
      </c>
      <c r="L1024" s="157">
        <v>42980.590277777781</v>
      </c>
      <c r="M1024" s="157">
        <v>42980.62222222222</v>
      </c>
      <c r="N1024" s="157">
        <v>42980.806250000001</v>
      </c>
      <c r="O1024" s="157">
        <v>42980.815972222219</v>
      </c>
      <c r="P1024" s="38" t="s">
        <v>1737</v>
      </c>
      <c r="Q1024" s="19">
        <f t="shared" si="107"/>
        <v>0.18402777778101154</v>
      </c>
      <c r="R1024" s="19">
        <f t="shared" si="108"/>
        <v>0.22569444443797693</v>
      </c>
      <c r="S1024" s="21">
        <f t="shared" si="109"/>
        <v>1.1041666666860692</v>
      </c>
      <c r="U1024" s="249">
        <v>71</v>
      </c>
      <c r="Y1024" s="155" t="s">
        <v>1752</v>
      </c>
    </row>
    <row r="1025" spans="1:25">
      <c r="A1025" s="155" t="s">
        <v>1138</v>
      </c>
      <c r="B1025" s="38" t="s">
        <v>1519</v>
      </c>
      <c r="C1025" s="38" t="s">
        <v>1139</v>
      </c>
      <c r="D1025" s="38" t="s">
        <v>1082</v>
      </c>
      <c r="E1025" s="126" t="s">
        <v>273</v>
      </c>
      <c r="F1025" s="38" t="s">
        <v>1004</v>
      </c>
      <c r="G1025" s="179">
        <v>44</v>
      </c>
      <c r="H1025" s="179">
        <v>-124</v>
      </c>
      <c r="I1025" s="179">
        <v>10</v>
      </c>
      <c r="J1025" s="38">
        <v>2017</v>
      </c>
      <c r="K1025" s="38" t="s">
        <v>1753</v>
      </c>
      <c r="L1025" s="157">
        <v>42980.964583333334</v>
      </c>
      <c r="M1025" s="157">
        <v>42980.992361111108</v>
      </c>
      <c r="N1025" s="157">
        <v>42981.242361111108</v>
      </c>
      <c r="O1025" s="157">
        <v>42981.261805555558</v>
      </c>
      <c r="P1025" s="38" t="s">
        <v>1740</v>
      </c>
      <c r="Q1025" s="19">
        <f t="shared" si="107"/>
        <v>0.25</v>
      </c>
      <c r="R1025" s="19">
        <f t="shared" si="108"/>
        <v>0.29722222222335404</v>
      </c>
      <c r="S1025" s="21">
        <f t="shared" si="109"/>
        <v>1.5</v>
      </c>
      <c r="U1025" s="249">
        <v>81</v>
      </c>
      <c r="Y1025" s="155" t="s">
        <v>1752</v>
      </c>
    </row>
    <row r="1026" spans="1:25">
      <c r="A1026" s="155" t="s">
        <v>1138</v>
      </c>
      <c r="B1026" s="38" t="s">
        <v>1519</v>
      </c>
      <c r="C1026" s="38" t="s">
        <v>1139</v>
      </c>
      <c r="D1026" s="38" t="s">
        <v>1082</v>
      </c>
      <c r="E1026" s="126" t="s">
        <v>273</v>
      </c>
      <c r="F1026" s="38" t="s">
        <v>1004</v>
      </c>
      <c r="G1026" s="179">
        <v>44</v>
      </c>
      <c r="H1026" s="179">
        <v>-124</v>
      </c>
      <c r="I1026" s="179">
        <v>10</v>
      </c>
      <c r="J1026" s="38">
        <v>2017</v>
      </c>
      <c r="K1026" s="38" t="s">
        <v>1750</v>
      </c>
      <c r="L1026" s="157">
        <v>42982.670138888891</v>
      </c>
      <c r="M1026" s="157">
        <v>42982.696527777778</v>
      </c>
      <c r="N1026" s="157">
        <v>42983.029861111114</v>
      </c>
      <c r="O1026" s="157">
        <v>42983.052777777775</v>
      </c>
      <c r="P1026" s="38" t="s">
        <v>1751</v>
      </c>
      <c r="Q1026" s="19">
        <f t="shared" si="107"/>
        <v>0.33333333333575865</v>
      </c>
      <c r="R1026" s="19">
        <f t="shared" si="108"/>
        <v>0.382638888884685</v>
      </c>
      <c r="S1026" s="21">
        <f t="shared" si="109"/>
        <v>2.0000000000145519</v>
      </c>
      <c r="U1026" s="249">
        <v>622</v>
      </c>
      <c r="Y1026" s="155" t="s">
        <v>1752</v>
      </c>
    </row>
    <row r="1027" spans="1:25">
      <c r="A1027" s="155" t="s">
        <v>1138</v>
      </c>
      <c r="B1027" s="38" t="s">
        <v>1519</v>
      </c>
      <c r="C1027" s="38" t="s">
        <v>1139</v>
      </c>
      <c r="D1027" s="38" t="s">
        <v>1082</v>
      </c>
      <c r="E1027" s="126" t="s">
        <v>273</v>
      </c>
      <c r="F1027" s="38" t="s">
        <v>1004</v>
      </c>
      <c r="G1027" s="179">
        <v>44</v>
      </c>
      <c r="H1027" s="179">
        <v>-125</v>
      </c>
      <c r="I1027" s="179">
        <v>10</v>
      </c>
      <c r="J1027" s="38">
        <v>2017</v>
      </c>
      <c r="K1027" s="38" t="s">
        <v>1748</v>
      </c>
      <c r="L1027" s="157">
        <v>42983.179861111108</v>
      </c>
      <c r="M1027" s="157">
        <v>42983.227083333331</v>
      </c>
      <c r="N1027" s="157">
        <v>42983.56527777778</v>
      </c>
      <c r="O1027" s="157">
        <v>42983.604861111111</v>
      </c>
      <c r="P1027" s="38" t="s">
        <v>1749</v>
      </c>
      <c r="Q1027" s="19">
        <f t="shared" si="107"/>
        <v>0.33819444444816327</v>
      </c>
      <c r="R1027" s="19">
        <f t="shared" si="108"/>
        <v>0.42500000000291038</v>
      </c>
      <c r="S1027" s="21">
        <f t="shared" si="109"/>
        <v>2.0291666666889796</v>
      </c>
      <c r="U1027" s="249">
        <v>1315</v>
      </c>
      <c r="Y1027" s="155" t="s">
        <v>1747</v>
      </c>
    </row>
    <row r="1028" spans="1:25">
      <c r="A1028" s="155" t="s">
        <v>1138</v>
      </c>
      <c r="B1028" s="38" t="s">
        <v>1519</v>
      </c>
      <c r="C1028" s="38" t="s">
        <v>1139</v>
      </c>
      <c r="D1028" s="38" t="s">
        <v>1082</v>
      </c>
      <c r="E1028" s="126" t="s">
        <v>273</v>
      </c>
      <c r="F1028" s="38" t="s">
        <v>1004</v>
      </c>
      <c r="G1028" s="179">
        <v>44</v>
      </c>
      <c r="H1028" s="179">
        <v>-125</v>
      </c>
      <c r="I1028" s="179">
        <v>10</v>
      </c>
      <c r="J1028" s="38">
        <v>2017</v>
      </c>
      <c r="K1028" s="38" t="s">
        <v>1745</v>
      </c>
      <c r="L1028" s="157">
        <v>42983.769444444442</v>
      </c>
      <c r="M1028" s="157">
        <v>42983.828472222223</v>
      </c>
      <c r="N1028" s="157">
        <v>42984.092361111114</v>
      </c>
      <c r="O1028" s="157">
        <v>42984.146527777775</v>
      </c>
      <c r="P1028" s="38" t="s">
        <v>1746</v>
      </c>
      <c r="Q1028" s="19">
        <f t="shared" si="107"/>
        <v>0.26388888889050577</v>
      </c>
      <c r="R1028" s="19">
        <f t="shared" si="108"/>
        <v>0.37708333333284827</v>
      </c>
      <c r="S1028" s="21">
        <f t="shared" si="109"/>
        <v>1.5833333333430346</v>
      </c>
      <c r="U1028" s="249">
        <v>1908</v>
      </c>
      <c r="Y1028" s="155" t="s">
        <v>1747</v>
      </c>
    </row>
    <row r="1029" spans="1:25">
      <c r="A1029" s="155" t="s">
        <v>1138</v>
      </c>
      <c r="B1029" s="38" t="s">
        <v>1519</v>
      </c>
      <c r="C1029" s="38" t="s">
        <v>1139</v>
      </c>
      <c r="D1029" s="38" t="s">
        <v>1082</v>
      </c>
      <c r="E1029" s="126" t="s">
        <v>273</v>
      </c>
      <c r="F1029" s="38" t="s">
        <v>1004</v>
      </c>
      <c r="G1029" s="179">
        <v>44</v>
      </c>
      <c r="H1029" s="179">
        <v>-125</v>
      </c>
      <c r="I1029" s="179">
        <v>10</v>
      </c>
      <c r="J1029" s="38">
        <v>2017</v>
      </c>
      <c r="K1029" s="38" t="s">
        <v>1742</v>
      </c>
      <c r="L1029" s="157">
        <v>42984.303472222222</v>
      </c>
      <c r="M1029" s="157">
        <v>42984.380555555559</v>
      </c>
      <c r="N1029" s="157">
        <v>42984.743750000001</v>
      </c>
      <c r="O1029" s="157">
        <v>42984.820138888892</v>
      </c>
      <c r="P1029" s="38" t="s">
        <v>1743</v>
      </c>
      <c r="Q1029" s="19">
        <f t="shared" si="107"/>
        <v>0.3631944444423425</v>
      </c>
      <c r="R1029" s="19">
        <f t="shared" si="108"/>
        <v>0.51666666667006211</v>
      </c>
      <c r="S1029" s="21">
        <f t="shared" si="109"/>
        <v>2.179166666654055</v>
      </c>
      <c r="U1029" s="249">
        <v>2905</v>
      </c>
      <c r="Y1029" s="155" t="s">
        <v>1744</v>
      </c>
    </row>
    <row r="1030" spans="1:25">
      <c r="A1030" s="155" t="s">
        <v>1138</v>
      </c>
      <c r="B1030" s="38" t="s">
        <v>1519</v>
      </c>
      <c r="C1030" s="38" t="s">
        <v>1139</v>
      </c>
      <c r="D1030" s="38" t="s">
        <v>1082</v>
      </c>
      <c r="E1030" s="126" t="s">
        <v>273</v>
      </c>
      <c r="F1030" s="38" t="s">
        <v>1004</v>
      </c>
      <c r="G1030" s="179">
        <v>45</v>
      </c>
      <c r="H1030" s="38">
        <v>-124</v>
      </c>
      <c r="I1030" s="179">
        <v>10</v>
      </c>
      <c r="J1030" s="38">
        <v>2017</v>
      </c>
      <c r="K1030" s="38" t="s">
        <v>1739</v>
      </c>
      <c r="L1030" s="157">
        <v>42984.992361111108</v>
      </c>
      <c r="M1030" s="157">
        <v>42985.003472222219</v>
      </c>
      <c r="N1030" s="157">
        <v>42985.284722222219</v>
      </c>
      <c r="O1030" s="157">
        <v>42985.290277777778</v>
      </c>
      <c r="P1030" s="38" t="s">
        <v>1740</v>
      </c>
      <c r="Q1030" s="19">
        <f t="shared" si="107"/>
        <v>0.28125</v>
      </c>
      <c r="R1030" s="19">
        <f t="shared" si="108"/>
        <v>0.29791666667006211</v>
      </c>
      <c r="S1030" s="21">
        <f t="shared" si="109"/>
        <v>1.6875</v>
      </c>
      <c r="U1030" s="237">
        <v>81</v>
      </c>
      <c r="Y1030" s="155" t="s">
        <v>1741</v>
      </c>
    </row>
    <row r="1031" spans="1:25">
      <c r="A1031" s="155" t="s">
        <v>1138</v>
      </c>
      <c r="B1031" s="38" t="s">
        <v>1519</v>
      </c>
      <c r="C1031" s="38" t="s">
        <v>1139</v>
      </c>
      <c r="D1031" s="38" t="s">
        <v>1082</v>
      </c>
      <c r="E1031" s="126" t="s">
        <v>273</v>
      </c>
      <c r="F1031" s="38" t="s">
        <v>1004</v>
      </c>
      <c r="G1031" s="179">
        <v>44</v>
      </c>
      <c r="H1031" s="38">
        <v>-124</v>
      </c>
      <c r="I1031" s="179">
        <v>10</v>
      </c>
      <c r="J1031" s="38">
        <v>2017</v>
      </c>
      <c r="K1031" s="38" t="s">
        <v>1736</v>
      </c>
      <c r="L1031" s="157">
        <v>42985.459722222222</v>
      </c>
      <c r="M1031" s="157">
        <v>42985.479166666664</v>
      </c>
      <c r="N1031" s="157">
        <v>42985.631249999999</v>
      </c>
      <c r="O1031" s="157">
        <v>42985.63958333333</v>
      </c>
      <c r="P1031" s="38" t="s">
        <v>1737</v>
      </c>
      <c r="Q1031" s="19">
        <f t="shared" si="107"/>
        <v>0.15208333333430346</v>
      </c>
      <c r="R1031" s="19">
        <f t="shared" si="108"/>
        <v>0.17986111110803904</v>
      </c>
      <c r="S1031" s="21">
        <f t="shared" si="109"/>
        <v>0.91250000000582077</v>
      </c>
      <c r="U1031" s="237">
        <v>69</v>
      </c>
      <c r="V1031" s="19">
        <f>SUM(Q1024:Q1031)</f>
        <v>2.1659722222320852</v>
      </c>
      <c r="W1031" s="240">
        <f>(N1031-M1024)/24</f>
        <v>0.20870949074075421</v>
      </c>
      <c r="X1031" s="21">
        <f>V1031/W1031</f>
        <v>10.377928739821993</v>
      </c>
      <c r="Y1031" s="155" t="s">
        <v>1738</v>
      </c>
    </row>
    <row r="1032" spans="1:25">
      <c r="A1032" s="155" t="s">
        <v>1141</v>
      </c>
      <c r="B1032" s="38" t="s">
        <v>1519</v>
      </c>
      <c r="C1032" s="38" t="s">
        <v>1142</v>
      </c>
      <c r="D1032" s="38" t="s">
        <v>1143</v>
      </c>
      <c r="E1032" s="126" t="s">
        <v>273</v>
      </c>
      <c r="F1032" s="38" t="s">
        <v>1730</v>
      </c>
      <c r="G1032" s="179">
        <v>44</v>
      </c>
      <c r="H1032" s="38">
        <v>-124</v>
      </c>
      <c r="I1032" s="179">
        <v>10</v>
      </c>
      <c r="J1032" s="38">
        <v>2017</v>
      </c>
      <c r="K1032" s="38" t="s">
        <v>1734</v>
      </c>
      <c r="L1032" s="157">
        <v>42987.807638888888</v>
      </c>
      <c r="M1032" s="157">
        <v>42987.817361111112</v>
      </c>
      <c r="N1032" s="157">
        <v>42988.14166666667</v>
      </c>
      <c r="O1032" s="157">
        <v>42988.155555555553</v>
      </c>
      <c r="P1032" s="38" t="s">
        <v>1730</v>
      </c>
      <c r="Q1032" s="19">
        <f t="shared" si="107"/>
        <v>0.3243055555576575</v>
      </c>
      <c r="R1032" s="19">
        <f t="shared" si="108"/>
        <v>0.34791666666569654</v>
      </c>
      <c r="S1032" s="21">
        <f t="shared" si="109"/>
        <v>1.945833333345945</v>
      </c>
      <c r="U1032" s="237">
        <v>80</v>
      </c>
      <c r="Y1032" s="155" t="s">
        <v>1735</v>
      </c>
    </row>
    <row r="1033" spans="1:25">
      <c r="A1033" s="155" t="s">
        <v>1141</v>
      </c>
      <c r="B1033" s="38" t="s">
        <v>1519</v>
      </c>
      <c r="C1033" s="38" t="s">
        <v>1142</v>
      </c>
      <c r="D1033" s="38" t="s">
        <v>1143</v>
      </c>
      <c r="E1033" s="126" t="s">
        <v>273</v>
      </c>
      <c r="F1033" s="38" t="s">
        <v>1730</v>
      </c>
      <c r="G1033" s="179">
        <v>44</v>
      </c>
      <c r="H1033" s="38">
        <v>-124</v>
      </c>
      <c r="I1033" s="179">
        <v>10</v>
      </c>
      <c r="J1033" s="38">
        <v>2017</v>
      </c>
      <c r="K1033" s="38" t="s">
        <v>1732</v>
      </c>
      <c r="L1033" s="157">
        <v>42988.171527777777</v>
      </c>
      <c r="M1033" s="157">
        <v>42988.181944444441</v>
      </c>
      <c r="N1033" s="157">
        <v>42988.448611111111</v>
      </c>
      <c r="O1033" s="157">
        <v>42988.459722222222</v>
      </c>
      <c r="P1033" s="38" t="s">
        <v>1730</v>
      </c>
      <c r="Q1033" s="19">
        <f t="shared" si="107"/>
        <v>0.26666666667006211</v>
      </c>
      <c r="R1033" s="19">
        <f t="shared" si="108"/>
        <v>0.28819444444525288</v>
      </c>
      <c r="S1033" s="21">
        <f t="shared" si="109"/>
        <v>1.6000000000203727</v>
      </c>
      <c r="U1033" s="237">
        <v>80</v>
      </c>
      <c r="Y1033" s="155" t="s">
        <v>1733</v>
      </c>
    </row>
    <row r="1034" spans="1:25">
      <c r="A1034" s="155" t="s">
        <v>1141</v>
      </c>
      <c r="B1034" s="38" t="s">
        <v>1519</v>
      </c>
      <c r="C1034" s="38" t="s">
        <v>1142</v>
      </c>
      <c r="D1034" s="38" t="s">
        <v>1143</v>
      </c>
      <c r="E1034" s="126" t="s">
        <v>273</v>
      </c>
      <c r="F1034" s="38" t="s">
        <v>1730</v>
      </c>
      <c r="G1034" s="179">
        <v>44</v>
      </c>
      <c r="H1034" s="38">
        <v>-124</v>
      </c>
      <c r="I1034" s="179">
        <v>10</v>
      </c>
      <c r="J1034" s="38">
        <v>2017</v>
      </c>
      <c r="K1034" s="38" t="s">
        <v>1729</v>
      </c>
      <c r="L1034" s="157">
        <v>42988.477083333331</v>
      </c>
      <c r="M1034" s="157">
        <v>42988.487500000003</v>
      </c>
      <c r="N1034" s="157">
        <v>42988.611805555556</v>
      </c>
      <c r="O1034" s="157">
        <v>42988.623611111114</v>
      </c>
      <c r="P1034" s="38" t="s">
        <v>1730</v>
      </c>
      <c r="Q1034" s="19">
        <f>N1034 - M1034</f>
        <v>0.12430555555329192</v>
      </c>
      <c r="R1034" s="19">
        <f>O1034 - L1034</f>
        <v>0.14652777778246673</v>
      </c>
      <c r="S1034" s="21">
        <f>((VALUE(Q1034)) * 24) * 0.25</f>
        <v>0.74583333331975155</v>
      </c>
      <c r="U1034" s="237">
        <v>80</v>
      </c>
      <c r="V1034" s="19">
        <f>SUM(Q1032:Q1034)</f>
        <v>0.71527777778101154</v>
      </c>
      <c r="W1034" s="240">
        <f>(N1034-M1032)/24</f>
        <v>3.3101851851824904E-2</v>
      </c>
      <c r="X1034" s="21">
        <f>V1034/W1034</f>
        <v>21.608391608506892</v>
      </c>
      <c r="Y1034" s="155" t="s">
        <v>1731</v>
      </c>
    </row>
    <row r="1035" spans="1:25">
      <c r="A1035" s="155" t="s">
        <v>1146</v>
      </c>
      <c r="B1035" s="38" t="s">
        <v>922</v>
      </c>
      <c r="C1035" s="38" t="s">
        <v>1147</v>
      </c>
      <c r="D1035" s="38" t="s">
        <v>1701</v>
      </c>
      <c r="E1035" s="126" t="s">
        <v>222</v>
      </c>
      <c r="F1035" s="38" t="s">
        <v>1149</v>
      </c>
      <c r="G1035" s="38">
        <v>22</v>
      </c>
      <c r="H1035" s="38">
        <v>-46</v>
      </c>
      <c r="I1035" s="38">
        <v>23</v>
      </c>
      <c r="J1035" s="38">
        <v>2017</v>
      </c>
      <c r="K1035" s="38" t="s">
        <v>1727</v>
      </c>
      <c r="L1035" s="157">
        <v>43017.938194444447</v>
      </c>
      <c r="M1035" s="157">
        <v>43018.057638888888</v>
      </c>
      <c r="N1035" s="157">
        <v>43018.12777777778</v>
      </c>
      <c r="O1035" s="157">
        <v>43018.226388888892</v>
      </c>
      <c r="P1035" s="38" t="s">
        <v>1714</v>
      </c>
      <c r="Q1035" s="19">
        <f>N1035 - M1035</f>
        <v>7.013888889196096E-2</v>
      </c>
      <c r="R1035" s="19">
        <f>O1035 - L1035</f>
        <v>0.28819444444525288</v>
      </c>
      <c r="S1035" s="21">
        <f>((VALUE(Q1035)) * 24) * 0.25</f>
        <v>0.42083333335176576</v>
      </c>
      <c r="U1035" s="249">
        <v>4406</v>
      </c>
      <c r="Y1035" s="155" t="s">
        <v>1728</v>
      </c>
    </row>
    <row r="1036" spans="1:25">
      <c r="A1036" s="155" t="s">
        <v>1146</v>
      </c>
      <c r="B1036" s="38" t="s">
        <v>922</v>
      </c>
      <c r="C1036" s="38" t="s">
        <v>1147</v>
      </c>
      <c r="D1036" s="38" t="s">
        <v>1701</v>
      </c>
      <c r="E1036" s="126" t="s">
        <v>222</v>
      </c>
      <c r="F1036" s="38" t="s">
        <v>1149</v>
      </c>
      <c r="G1036" s="38">
        <v>22</v>
      </c>
      <c r="H1036" s="38">
        <v>-46</v>
      </c>
      <c r="I1036" s="38">
        <v>23</v>
      </c>
      <c r="J1036" s="38">
        <v>2017</v>
      </c>
      <c r="K1036" s="38" t="s">
        <v>1726</v>
      </c>
      <c r="L1036" s="157">
        <v>43018.6</v>
      </c>
      <c r="M1036" s="157">
        <v>43018.712500000001</v>
      </c>
      <c r="N1036" s="157">
        <v>43018.818749999999</v>
      </c>
      <c r="O1036" s="157">
        <v>43018.933333333334</v>
      </c>
      <c r="P1036" s="38" t="s">
        <v>1714</v>
      </c>
      <c r="Q1036" s="19">
        <f t="shared" ref="Q1036:Q1052" si="110">N1036 - M1036</f>
        <v>0.10624999999708962</v>
      </c>
      <c r="R1036" s="19">
        <f t="shared" ref="R1036:R1052" si="111">O1036 - L1036</f>
        <v>0.33333333333575865</v>
      </c>
      <c r="S1036" s="21">
        <f t="shared" ref="S1036:S1052" si="112">((VALUE(Q1036)) * 24) * 0.25</f>
        <v>0.6374999999825377</v>
      </c>
      <c r="U1036" s="249">
        <v>4412</v>
      </c>
      <c r="Y1036" s="155" t="s">
        <v>1720</v>
      </c>
    </row>
    <row r="1037" spans="1:25">
      <c r="A1037" s="155" t="s">
        <v>1146</v>
      </c>
      <c r="B1037" s="38" t="s">
        <v>922</v>
      </c>
      <c r="C1037" s="38" t="s">
        <v>1147</v>
      </c>
      <c r="D1037" s="38" t="s">
        <v>1701</v>
      </c>
      <c r="E1037" s="126" t="s">
        <v>222</v>
      </c>
      <c r="F1037" s="38" t="s">
        <v>1149</v>
      </c>
      <c r="G1037" s="38">
        <v>22</v>
      </c>
      <c r="H1037" s="38">
        <v>-46</v>
      </c>
      <c r="I1037" s="38">
        <v>23</v>
      </c>
      <c r="J1037" s="38">
        <v>2017</v>
      </c>
      <c r="K1037" s="38" t="s">
        <v>1725</v>
      </c>
      <c r="L1037" s="157">
        <v>43019.052083333336</v>
      </c>
      <c r="M1037" s="157">
        <v>43019.165972222225</v>
      </c>
      <c r="N1037" s="157">
        <v>43019.548611111109</v>
      </c>
      <c r="O1037" s="157">
        <v>43019.677777777775</v>
      </c>
      <c r="P1037" s="38" t="s">
        <v>1714</v>
      </c>
      <c r="Q1037" s="19">
        <f t="shared" si="110"/>
        <v>0.382638888884685</v>
      </c>
      <c r="R1037" s="19">
        <f t="shared" si="111"/>
        <v>0.62569444443943212</v>
      </c>
      <c r="S1037" s="21">
        <f t="shared" si="112"/>
        <v>2.29583333330811</v>
      </c>
      <c r="U1037" s="249">
        <v>4413</v>
      </c>
      <c r="Y1037" s="155" t="s">
        <v>1720</v>
      </c>
    </row>
    <row r="1038" spans="1:25">
      <c r="A1038" s="155" t="s">
        <v>1146</v>
      </c>
      <c r="B1038" s="38" t="s">
        <v>922</v>
      </c>
      <c r="C1038" s="38" t="s">
        <v>1147</v>
      </c>
      <c r="D1038" s="38" t="s">
        <v>1701</v>
      </c>
      <c r="E1038" s="126" t="s">
        <v>222</v>
      </c>
      <c r="F1038" s="38" t="s">
        <v>1149</v>
      </c>
      <c r="G1038" s="38">
        <v>22</v>
      </c>
      <c r="H1038" s="38">
        <v>-46</v>
      </c>
      <c r="I1038" s="38">
        <v>23</v>
      </c>
      <c r="J1038" s="38">
        <v>2017</v>
      </c>
      <c r="K1038" s="38" t="s">
        <v>1723</v>
      </c>
      <c r="L1038" s="184">
        <v>43019.840277777781</v>
      </c>
      <c r="M1038" s="157">
        <v>43019.955555555556</v>
      </c>
      <c r="N1038" s="184">
        <v>43020.590277777781</v>
      </c>
      <c r="O1038" s="157">
        <v>43020.681250000001</v>
      </c>
      <c r="P1038" s="38" t="s">
        <v>1724</v>
      </c>
      <c r="Q1038" s="19">
        <f t="shared" si="110"/>
        <v>0.63472222222480923</v>
      </c>
      <c r="R1038" s="19">
        <f t="shared" si="111"/>
        <v>0.84097222222044365</v>
      </c>
      <c r="S1038" s="21">
        <f t="shared" si="112"/>
        <v>3.8083333333488554</v>
      </c>
      <c r="U1038" s="249">
        <v>4483</v>
      </c>
      <c r="Y1038" s="155" t="s">
        <v>1720</v>
      </c>
    </row>
    <row r="1039" spans="1:25">
      <c r="A1039" s="155" t="s">
        <v>1146</v>
      </c>
      <c r="B1039" s="38" t="s">
        <v>922</v>
      </c>
      <c r="C1039" s="38" t="s">
        <v>1147</v>
      </c>
      <c r="D1039" s="38" t="s">
        <v>1701</v>
      </c>
      <c r="E1039" s="126" t="s">
        <v>222</v>
      </c>
      <c r="F1039" s="38" t="s">
        <v>1149</v>
      </c>
      <c r="G1039" s="38">
        <v>22</v>
      </c>
      <c r="H1039" s="38">
        <v>-46</v>
      </c>
      <c r="I1039" s="38">
        <v>23</v>
      </c>
      <c r="J1039" s="38">
        <v>2017</v>
      </c>
      <c r="K1039" s="38" t="s">
        <v>1721</v>
      </c>
      <c r="L1039" s="157">
        <v>43020.837500000001</v>
      </c>
      <c r="M1039" s="157">
        <v>43020.95208333333</v>
      </c>
      <c r="N1039" s="157">
        <v>43021.557638888888</v>
      </c>
      <c r="O1039" s="157">
        <v>43021.677083333336</v>
      </c>
      <c r="P1039" s="38" t="s">
        <v>1711</v>
      </c>
      <c r="Q1039" s="19">
        <f t="shared" si="110"/>
        <v>0.6055555555576575</v>
      </c>
      <c r="R1039" s="19">
        <f t="shared" si="111"/>
        <v>0.83958333333430346</v>
      </c>
      <c r="S1039" s="21">
        <f t="shared" si="112"/>
        <v>3.633333333345945</v>
      </c>
      <c r="U1039" s="249">
        <v>4414</v>
      </c>
      <c r="Y1039" s="155" t="s">
        <v>1722</v>
      </c>
    </row>
    <row r="1040" spans="1:25">
      <c r="A1040" s="155" t="s">
        <v>1146</v>
      </c>
      <c r="B1040" s="38" t="s">
        <v>922</v>
      </c>
      <c r="C1040" s="38" t="s">
        <v>1147</v>
      </c>
      <c r="D1040" s="38" t="s">
        <v>1701</v>
      </c>
      <c r="E1040" s="126" t="s">
        <v>222</v>
      </c>
      <c r="F1040" s="38" t="s">
        <v>1149</v>
      </c>
      <c r="G1040" s="38">
        <v>22</v>
      </c>
      <c r="H1040" s="38">
        <v>-46</v>
      </c>
      <c r="I1040" s="38">
        <v>23</v>
      </c>
      <c r="J1040" s="38">
        <v>2017</v>
      </c>
      <c r="K1040" s="38" t="s">
        <v>1719</v>
      </c>
      <c r="L1040" s="157">
        <v>43022.974999999999</v>
      </c>
      <c r="M1040" s="157">
        <v>43023.088888888888</v>
      </c>
      <c r="N1040" s="157">
        <v>43023.396527777775</v>
      </c>
      <c r="O1040" s="157">
        <v>43023.512499999997</v>
      </c>
      <c r="P1040" s="38" t="s">
        <v>1711</v>
      </c>
      <c r="Q1040" s="19">
        <f t="shared" si="110"/>
        <v>0.30763888888759539</v>
      </c>
      <c r="R1040" s="19">
        <f t="shared" si="111"/>
        <v>0.53749999999854481</v>
      </c>
      <c r="S1040" s="21">
        <f t="shared" si="112"/>
        <v>1.8458333333255723</v>
      </c>
      <c r="U1040" s="249">
        <v>4412</v>
      </c>
      <c r="Y1040" s="155" t="s">
        <v>1720</v>
      </c>
    </row>
    <row r="1041" spans="1:25">
      <c r="A1041" s="155" t="s">
        <v>1146</v>
      </c>
      <c r="B1041" s="38" t="s">
        <v>922</v>
      </c>
      <c r="C1041" s="38" t="s">
        <v>1147</v>
      </c>
      <c r="D1041" s="38" t="s">
        <v>1701</v>
      </c>
      <c r="E1041" s="126" t="s">
        <v>222</v>
      </c>
      <c r="F1041" s="38" t="s">
        <v>1149</v>
      </c>
      <c r="G1041" s="38">
        <v>22</v>
      </c>
      <c r="H1041" s="38">
        <v>-46</v>
      </c>
      <c r="I1041" s="38">
        <v>23</v>
      </c>
      <c r="J1041" s="38">
        <v>2017</v>
      </c>
      <c r="K1041" s="38" t="s">
        <v>1718</v>
      </c>
      <c r="L1041" s="157">
        <v>43024.006944444445</v>
      </c>
      <c r="M1041" s="157">
        <v>43024.131249999999</v>
      </c>
      <c r="N1041" s="157">
        <v>43024.226388888892</v>
      </c>
      <c r="O1041" s="157">
        <v>43024.35</v>
      </c>
      <c r="P1041" s="38" t="s">
        <v>1711</v>
      </c>
      <c r="Q1041" s="19">
        <f t="shared" si="110"/>
        <v>9.5138888893416151E-2</v>
      </c>
      <c r="R1041" s="19">
        <f t="shared" si="111"/>
        <v>0.34305555555329192</v>
      </c>
      <c r="S1041" s="21">
        <f t="shared" si="112"/>
        <v>0.57083333336049691</v>
      </c>
      <c r="U1041" s="237">
        <v>4412</v>
      </c>
      <c r="Y1041" t="s">
        <v>1712</v>
      </c>
    </row>
    <row r="1042" spans="1:25">
      <c r="A1042" s="155" t="s">
        <v>1146</v>
      </c>
      <c r="B1042" s="38" t="s">
        <v>922</v>
      </c>
      <c r="C1042" s="38" t="s">
        <v>1147</v>
      </c>
      <c r="D1042" s="38" t="s">
        <v>1701</v>
      </c>
      <c r="E1042" s="126" t="s">
        <v>222</v>
      </c>
      <c r="F1042" s="38" t="s">
        <v>1149</v>
      </c>
      <c r="G1042" s="38">
        <v>22</v>
      </c>
      <c r="H1042" s="38">
        <v>-46</v>
      </c>
      <c r="I1042" s="38">
        <v>23</v>
      </c>
      <c r="J1042" s="38">
        <v>2017</v>
      </c>
      <c r="K1042" s="38" t="s">
        <v>1715</v>
      </c>
      <c r="L1042" s="157">
        <v>43027.446527777778</v>
      </c>
      <c r="M1042" s="157">
        <v>43027.573611111111</v>
      </c>
      <c r="N1042" s="157">
        <v>43028.130555555559</v>
      </c>
      <c r="O1042" s="157">
        <v>43028.364583333336</v>
      </c>
      <c r="P1042" s="38" t="s">
        <v>1716</v>
      </c>
      <c r="Q1042" s="19">
        <f t="shared" si="110"/>
        <v>0.55694444444816327</v>
      </c>
      <c r="R1042" s="19">
        <f t="shared" si="111"/>
        <v>0.9180555555576575</v>
      </c>
      <c r="S1042" s="21">
        <f t="shared" si="112"/>
        <v>3.3416666666889796</v>
      </c>
      <c r="U1042" s="237">
        <v>4483</v>
      </c>
      <c r="Y1042" t="s">
        <v>1717</v>
      </c>
    </row>
    <row r="1043" spans="1:25">
      <c r="A1043" s="155" t="s">
        <v>1146</v>
      </c>
      <c r="B1043" s="38" t="s">
        <v>922</v>
      </c>
      <c r="C1043" s="38" t="s">
        <v>1147</v>
      </c>
      <c r="D1043" s="38" t="s">
        <v>1701</v>
      </c>
      <c r="E1043" s="126" t="s">
        <v>222</v>
      </c>
      <c r="F1043" s="38" t="s">
        <v>1149</v>
      </c>
      <c r="G1043" s="38">
        <v>22</v>
      </c>
      <c r="H1043" s="38">
        <v>-46</v>
      </c>
      <c r="I1043" s="38">
        <v>23</v>
      </c>
      <c r="J1043" s="38">
        <v>2017</v>
      </c>
      <c r="K1043" s="38" t="s">
        <v>1713</v>
      </c>
      <c r="L1043" s="157">
        <v>43028.854861111111</v>
      </c>
      <c r="M1043" s="157">
        <v>43028.96875</v>
      </c>
      <c r="N1043" s="157">
        <v>43029.418055555558</v>
      </c>
      <c r="O1043" s="157">
        <v>43029.51666666667</v>
      </c>
      <c r="P1043" s="38" t="s">
        <v>1714</v>
      </c>
      <c r="Q1043" s="19">
        <f t="shared" si="110"/>
        <v>0.4493055555576575</v>
      </c>
      <c r="R1043" s="19">
        <f t="shared" si="111"/>
        <v>0.66180555555911269</v>
      </c>
      <c r="S1043" s="21">
        <f t="shared" si="112"/>
        <v>2.695833333345945</v>
      </c>
      <c r="U1043" s="237">
        <v>4414</v>
      </c>
      <c r="Y1043" t="s">
        <v>1712</v>
      </c>
    </row>
    <row r="1044" spans="1:25">
      <c r="A1044" s="155" t="s">
        <v>1146</v>
      </c>
      <c r="B1044" s="38" t="s">
        <v>922</v>
      </c>
      <c r="C1044" s="38" t="s">
        <v>1147</v>
      </c>
      <c r="D1044" s="38" t="s">
        <v>1701</v>
      </c>
      <c r="E1044" s="126" t="s">
        <v>222</v>
      </c>
      <c r="F1044" s="38" t="s">
        <v>1149</v>
      </c>
      <c r="G1044" s="38">
        <v>22</v>
      </c>
      <c r="H1044" s="38">
        <v>-46</v>
      </c>
      <c r="I1044" s="38">
        <v>23</v>
      </c>
      <c r="J1044" s="38">
        <v>2017</v>
      </c>
      <c r="K1044" s="38" t="s">
        <v>1710</v>
      </c>
      <c r="L1044" s="157">
        <v>43030.013194444444</v>
      </c>
      <c r="M1044" s="157">
        <v>43030.12777777778</v>
      </c>
      <c r="N1044" s="157">
        <v>43030.719444444447</v>
      </c>
      <c r="O1044" s="157">
        <v>43030.838888888888</v>
      </c>
      <c r="P1044" s="38" t="s">
        <v>1711</v>
      </c>
      <c r="Q1044" s="19">
        <f t="shared" si="110"/>
        <v>0.59166666666715173</v>
      </c>
      <c r="R1044" s="19">
        <f t="shared" si="111"/>
        <v>0.82569444444379769</v>
      </c>
      <c r="S1044" s="21">
        <f t="shared" si="112"/>
        <v>3.5500000000029104</v>
      </c>
      <c r="U1044" s="237">
        <v>4443</v>
      </c>
      <c r="Y1044" t="s">
        <v>1712</v>
      </c>
    </row>
    <row r="1045" spans="1:25">
      <c r="A1045" s="155" t="s">
        <v>1146</v>
      </c>
      <c r="B1045" s="38" t="s">
        <v>922</v>
      </c>
      <c r="C1045" s="38" t="s">
        <v>1147</v>
      </c>
      <c r="D1045" s="38" t="s">
        <v>1701</v>
      </c>
      <c r="E1045" s="126" t="s">
        <v>222</v>
      </c>
      <c r="F1045" s="38" t="s">
        <v>1149</v>
      </c>
      <c r="G1045" s="38">
        <v>22</v>
      </c>
      <c r="H1045" s="38">
        <v>-46</v>
      </c>
      <c r="I1045" s="38">
        <v>23</v>
      </c>
      <c r="J1045" s="38">
        <v>2017</v>
      </c>
      <c r="K1045" s="38" t="s">
        <v>1707</v>
      </c>
      <c r="L1045" s="157">
        <v>43031.00277777778</v>
      </c>
      <c r="M1045" s="157">
        <v>43031.118055555555</v>
      </c>
      <c r="N1045" s="157">
        <v>43031.383333333331</v>
      </c>
      <c r="O1045" s="157">
        <v>43031.515277777777</v>
      </c>
      <c r="P1045" s="38" t="s">
        <v>1708</v>
      </c>
      <c r="Q1045" s="19">
        <f t="shared" si="110"/>
        <v>0.26527777777664596</v>
      </c>
      <c r="R1045" s="19">
        <f t="shared" si="111"/>
        <v>0.51249999999708962</v>
      </c>
      <c r="S1045" s="21">
        <f t="shared" si="112"/>
        <v>1.5916666666598758</v>
      </c>
      <c r="U1045" s="237">
        <v>4483</v>
      </c>
      <c r="Y1045" t="s">
        <v>1709</v>
      </c>
    </row>
    <row r="1046" spans="1:25">
      <c r="A1046" s="155" t="s">
        <v>1146</v>
      </c>
      <c r="B1046" s="38" t="s">
        <v>922</v>
      </c>
      <c r="C1046" s="38" t="s">
        <v>1147</v>
      </c>
      <c r="D1046" s="38" t="s">
        <v>1701</v>
      </c>
      <c r="E1046" s="126" t="s">
        <v>222</v>
      </c>
      <c r="F1046" s="38" t="s">
        <v>1149</v>
      </c>
      <c r="G1046" s="38">
        <v>22</v>
      </c>
      <c r="H1046" s="38">
        <v>-46</v>
      </c>
      <c r="I1046" s="38">
        <v>23</v>
      </c>
      <c r="J1046" s="38">
        <v>2017</v>
      </c>
      <c r="K1046" s="38" t="s">
        <v>1704</v>
      </c>
      <c r="L1046" s="157">
        <v>43032.012499999997</v>
      </c>
      <c r="M1046" s="157">
        <v>43032.12777777778</v>
      </c>
      <c r="N1046" s="157">
        <v>43033.045138888891</v>
      </c>
      <c r="O1046" s="157">
        <v>43033.133333333331</v>
      </c>
      <c r="P1046" s="38" t="s">
        <v>1705</v>
      </c>
      <c r="Q1046" s="19">
        <f t="shared" si="110"/>
        <v>0.91736111111094942</v>
      </c>
      <c r="R1046" s="19">
        <f t="shared" si="111"/>
        <v>1.1208333333343035</v>
      </c>
      <c r="S1046" s="21">
        <f t="shared" si="112"/>
        <v>5.5041666666656965</v>
      </c>
      <c r="U1046" s="237">
        <v>4481</v>
      </c>
      <c r="Y1046" t="s">
        <v>1706</v>
      </c>
    </row>
    <row r="1047" spans="1:25">
      <c r="A1047" s="155" t="s">
        <v>1146</v>
      </c>
      <c r="B1047" s="38" t="s">
        <v>922</v>
      </c>
      <c r="C1047" s="38" t="s">
        <v>1147</v>
      </c>
      <c r="D1047" s="38" t="s">
        <v>1701</v>
      </c>
      <c r="E1047" s="126" t="s">
        <v>222</v>
      </c>
      <c r="F1047" s="38" t="s">
        <v>1149</v>
      </c>
      <c r="G1047" s="38">
        <v>22</v>
      </c>
      <c r="H1047" s="38">
        <v>-46</v>
      </c>
      <c r="I1047" s="38">
        <v>23</v>
      </c>
      <c r="J1047" s="38">
        <v>2017</v>
      </c>
      <c r="K1047" s="38" t="s">
        <v>1700</v>
      </c>
      <c r="L1047" s="157">
        <v>43035.512499999997</v>
      </c>
      <c r="M1047" s="157">
        <v>43035.629861111112</v>
      </c>
      <c r="N1047" s="157">
        <v>43036.513888888891</v>
      </c>
      <c r="O1047" s="157">
        <v>43036.619444444441</v>
      </c>
      <c r="P1047" s="38" t="s">
        <v>1702</v>
      </c>
      <c r="Q1047" s="19">
        <f t="shared" si="110"/>
        <v>0.88402777777810115</v>
      </c>
      <c r="R1047" s="19">
        <f t="shared" si="111"/>
        <v>1.1069444444437977</v>
      </c>
      <c r="S1047" s="21">
        <f t="shared" si="112"/>
        <v>5.3041666666686069</v>
      </c>
      <c r="U1047" s="38">
        <v>4458</v>
      </c>
      <c r="V1047" s="19">
        <f>SUM(Q1035:Q1047)</f>
        <v>5.8666666666758829</v>
      </c>
      <c r="W1047" s="240">
        <f>(N1047-M1035)/24</f>
        <v>0.76901041666678793</v>
      </c>
      <c r="X1047" s="21">
        <f>V1047/W1047</f>
        <v>7.6288520149108834</v>
      </c>
      <c r="Y1047" t="s">
        <v>1703</v>
      </c>
    </row>
    <row r="1048" spans="1:25">
      <c r="A1048" s="155" t="s">
        <v>1153</v>
      </c>
      <c r="B1048" s="2" t="s">
        <v>466</v>
      </c>
      <c r="C1048" s="38" t="s">
        <v>1154</v>
      </c>
      <c r="D1048" s="38" t="s">
        <v>6825</v>
      </c>
      <c r="E1048" s="126" t="s">
        <v>1065</v>
      </c>
      <c r="F1048" s="38" t="s">
        <v>6826</v>
      </c>
      <c r="G1048" s="38">
        <v>-35</v>
      </c>
      <c r="H1048" s="38">
        <v>179</v>
      </c>
      <c r="I1048" s="262">
        <v>60</v>
      </c>
      <c r="J1048" s="38">
        <v>2018</v>
      </c>
      <c r="K1048" s="259" t="s">
        <v>1698</v>
      </c>
      <c r="L1048" s="157">
        <v>43166.629861111112</v>
      </c>
      <c r="M1048" s="157">
        <v>43166.6875</v>
      </c>
      <c r="N1048" s="157">
        <v>43166.932638888888</v>
      </c>
      <c r="O1048" s="157">
        <v>43167.166666666664</v>
      </c>
      <c r="P1048" s="38" t="s">
        <v>1156</v>
      </c>
      <c r="Q1048" s="19">
        <f t="shared" si="110"/>
        <v>0.24513888888759539</v>
      </c>
      <c r="R1048" s="19">
        <f t="shared" si="111"/>
        <v>0.53680555555183673</v>
      </c>
      <c r="S1048" s="21">
        <f t="shared" si="112"/>
        <v>1.4708333333255723</v>
      </c>
      <c r="U1048" s="260">
        <v>1456.249</v>
      </c>
      <c r="Y1048" s="155" t="s">
        <v>1699</v>
      </c>
    </row>
    <row r="1049" spans="1:25">
      <c r="A1049" s="155" t="s">
        <v>1153</v>
      </c>
      <c r="B1049" s="2" t="s">
        <v>466</v>
      </c>
      <c r="C1049" s="38" t="s">
        <v>1154</v>
      </c>
      <c r="D1049" s="38" t="s">
        <v>6825</v>
      </c>
      <c r="E1049" s="126" t="s">
        <v>1065</v>
      </c>
      <c r="F1049" s="38" t="s">
        <v>6826</v>
      </c>
      <c r="G1049" s="38">
        <v>-35</v>
      </c>
      <c r="H1049" s="38">
        <v>179</v>
      </c>
      <c r="I1049" s="262">
        <v>60</v>
      </c>
      <c r="J1049" s="38">
        <v>2018</v>
      </c>
      <c r="K1049" s="259" t="s">
        <v>1696</v>
      </c>
      <c r="L1049" s="157">
        <v>43173.351388888892</v>
      </c>
      <c r="M1049" s="157">
        <v>43173.415277777778</v>
      </c>
      <c r="N1049" s="157">
        <v>43174.411805555559</v>
      </c>
      <c r="O1049" s="157">
        <v>43174.499305555553</v>
      </c>
      <c r="P1049" s="38" t="s">
        <v>1156</v>
      </c>
      <c r="Q1049" s="19">
        <f t="shared" si="110"/>
        <v>0.99652777778101154</v>
      </c>
      <c r="R1049" s="19">
        <f t="shared" si="111"/>
        <v>1.147916666661331</v>
      </c>
      <c r="S1049" s="21">
        <f t="shared" si="112"/>
        <v>5.9791666666860692</v>
      </c>
      <c r="U1049" s="260">
        <v>1456</v>
      </c>
      <c r="Y1049" s="155" t="s">
        <v>1697</v>
      </c>
    </row>
    <row r="1050" spans="1:25">
      <c r="A1050" s="155" t="s">
        <v>1153</v>
      </c>
      <c r="B1050" s="2" t="s">
        <v>466</v>
      </c>
      <c r="C1050" s="38" t="s">
        <v>1154</v>
      </c>
      <c r="D1050" s="38" t="s">
        <v>6825</v>
      </c>
      <c r="E1050" s="126" t="s">
        <v>1065</v>
      </c>
      <c r="F1050" s="38" t="s">
        <v>6826</v>
      </c>
      <c r="G1050" s="38">
        <v>-35</v>
      </c>
      <c r="H1050" s="38">
        <v>179</v>
      </c>
      <c r="I1050" s="262">
        <v>60</v>
      </c>
      <c r="J1050" s="38">
        <v>2018</v>
      </c>
      <c r="K1050" s="259" t="s">
        <v>1694</v>
      </c>
      <c r="L1050" s="157">
        <v>43174.974999999999</v>
      </c>
      <c r="M1050" s="157">
        <v>43175.053472222222</v>
      </c>
      <c r="N1050" s="157">
        <v>43176.196527777778</v>
      </c>
      <c r="O1050" s="157">
        <v>43176.254861111112</v>
      </c>
      <c r="P1050" s="38" t="s">
        <v>1156</v>
      </c>
      <c r="Q1050" s="19">
        <f t="shared" si="110"/>
        <v>1.1430555555562023</v>
      </c>
      <c r="R1050" s="19">
        <f t="shared" si="111"/>
        <v>1.2798611111138598</v>
      </c>
      <c r="S1050" s="21">
        <f t="shared" si="112"/>
        <v>6.8583333333372138</v>
      </c>
      <c r="U1050" s="260">
        <v>1841.8510000000001</v>
      </c>
      <c r="Y1050" s="155" t="s">
        <v>1695</v>
      </c>
    </row>
    <row r="1051" spans="1:25">
      <c r="A1051" s="155" t="s">
        <v>1153</v>
      </c>
      <c r="B1051" s="2" t="s">
        <v>466</v>
      </c>
      <c r="C1051" s="38" t="s">
        <v>1154</v>
      </c>
      <c r="D1051" s="38" t="s">
        <v>6825</v>
      </c>
      <c r="E1051" s="126" t="s">
        <v>1065</v>
      </c>
      <c r="F1051" s="38" t="s">
        <v>6826</v>
      </c>
      <c r="G1051" s="38">
        <v>-35</v>
      </c>
      <c r="H1051" s="38">
        <v>179</v>
      </c>
      <c r="I1051" s="262">
        <v>60</v>
      </c>
      <c r="J1051" s="38">
        <v>2018</v>
      </c>
      <c r="K1051" s="259" t="s">
        <v>1692</v>
      </c>
      <c r="L1051" s="157">
        <v>43180.81527777778</v>
      </c>
      <c r="M1051" s="157">
        <v>43180.892361111109</v>
      </c>
      <c r="N1051" s="157">
        <v>43181.416666666664</v>
      </c>
      <c r="O1051" s="157">
        <v>43181.461111111108</v>
      </c>
      <c r="P1051" s="38" t="s">
        <v>1156</v>
      </c>
      <c r="Q1051" s="19">
        <f t="shared" si="110"/>
        <v>0.52430555555474712</v>
      </c>
      <c r="R1051" s="19">
        <f t="shared" si="111"/>
        <v>0.64583333332848269</v>
      </c>
      <c r="S1051" s="21">
        <f t="shared" si="112"/>
        <v>3.1458333333284827</v>
      </c>
      <c r="U1051" s="260">
        <v>1829.417639</v>
      </c>
      <c r="Y1051" s="155" t="s">
        <v>1693</v>
      </c>
    </row>
    <row r="1052" spans="1:25">
      <c r="A1052" s="155" t="s">
        <v>1153</v>
      </c>
      <c r="B1052" s="2" t="s">
        <v>466</v>
      </c>
      <c r="C1052" s="38" t="s">
        <v>1154</v>
      </c>
      <c r="D1052" s="38" t="s">
        <v>6825</v>
      </c>
      <c r="E1052" s="126" t="s">
        <v>1065</v>
      </c>
      <c r="F1052" s="38" t="s">
        <v>6826</v>
      </c>
      <c r="G1052" s="38">
        <v>-35</v>
      </c>
      <c r="H1052" s="38">
        <v>179</v>
      </c>
      <c r="I1052" s="262">
        <v>60</v>
      </c>
      <c r="J1052" s="38">
        <v>2018</v>
      </c>
      <c r="K1052" s="259" t="s">
        <v>1686</v>
      </c>
      <c r="L1052" s="157">
        <v>43181.805555555555</v>
      </c>
      <c r="M1052" s="157">
        <v>43181.884027777778</v>
      </c>
      <c r="N1052" s="157">
        <v>43183.925694444442</v>
      </c>
      <c r="O1052" s="157">
        <v>43183.976388888892</v>
      </c>
      <c r="P1052" s="38" t="s">
        <v>1156</v>
      </c>
      <c r="Q1052" s="19">
        <f t="shared" si="110"/>
        <v>2.0416666666642413</v>
      </c>
      <c r="R1052" s="19">
        <f t="shared" si="111"/>
        <v>2.1708333333372138</v>
      </c>
      <c r="S1052" s="21">
        <f t="shared" si="112"/>
        <v>12.249999999985448</v>
      </c>
      <c r="U1052" s="260">
        <v>1873.646747</v>
      </c>
      <c r="V1052" s="19">
        <f>SUM(Q1048:Q1052)</f>
        <v>4.9506944444437977</v>
      </c>
      <c r="W1052" s="240">
        <f>(N1052-M1048)/24</f>
        <v>0.71825810185176431</v>
      </c>
      <c r="X1052" s="21">
        <f>V1052/W1052</f>
        <v>6.8926398904241433</v>
      </c>
      <c r="Y1052" s="155" t="s">
        <v>1691</v>
      </c>
    </row>
    <row r="1053" spans="1:25">
      <c r="A1053" s="155" t="s">
        <v>1159</v>
      </c>
      <c r="B1053" s="38" t="s">
        <v>1519</v>
      </c>
      <c r="C1053" s="38" t="s">
        <v>1160</v>
      </c>
      <c r="D1053" s="38" t="s">
        <v>1682</v>
      </c>
      <c r="E1053" s="126" t="s">
        <v>273</v>
      </c>
      <c r="F1053" s="38" t="s">
        <v>1683</v>
      </c>
      <c r="G1053" s="38">
        <v>32</v>
      </c>
      <c r="H1053" s="38">
        <v>-117</v>
      </c>
      <c r="I1053" s="38" t="s">
        <v>1115</v>
      </c>
      <c r="J1053" s="38">
        <v>2018</v>
      </c>
      <c r="K1053" s="259" t="s">
        <v>1681</v>
      </c>
      <c r="L1053" s="157">
        <v>43242.942361111112</v>
      </c>
      <c r="M1053" s="157">
        <v>43243.063888888886</v>
      </c>
      <c r="N1053" s="157">
        <v>43243.083333333336</v>
      </c>
      <c r="O1053" s="157">
        <v>43243.23333333333</v>
      </c>
      <c r="P1053" s="38" t="s">
        <v>6860</v>
      </c>
      <c r="Q1053" s="19">
        <f t="shared" ref="Q1053:Q1090" si="113">N1053 - M1053</f>
        <v>1.9444444449618459E-2</v>
      </c>
      <c r="R1053" s="19">
        <f t="shared" ref="R1053:R1090" si="114">O1053 - L1053</f>
        <v>0.29097222221753327</v>
      </c>
      <c r="S1053" s="21">
        <f t="shared" ref="S1053:S1090" si="115">((VALUE(Q1053)) * 24) * 0.25</f>
        <v>0.11666666669771075</v>
      </c>
      <c r="U1053" s="260">
        <v>4508</v>
      </c>
      <c r="V1053" s="19">
        <f>SUM(Q1053:Q1053)</f>
        <v>1.9444444449618459E-2</v>
      </c>
      <c r="W1053" s="240">
        <f>(N1053-L1053)/24</f>
        <v>5.8738425926397513E-3</v>
      </c>
      <c r="X1053" s="21">
        <f>V1053/W1053</f>
        <v>3.3103448284404862</v>
      </c>
      <c r="Y1053" s="155" t="s">
        <v>6828</v>
      </c>
    </row>
    <row r="1054" spans="1:25">
      <c r="A1054" s="264" t="s">
        <v>1163</v>
      </c>
      <c r="B1054" s="38" t="s">
        <v>1519</v>
      </c>
      <c r="C1054" s="38" t="s">
        <v>1164</v>
      </c>
      <c r="D1054" s="38" t="s">
        <v>1107</v>
      </c>
      <c r="E1054" s="126" t="s">
        <v>273</v>
      </c>
      <c r="F1054" s="38" t="s">
        <v>1830</v>
      </c>
      <c r="G1054" s="265">
        <v>44</v>
      </c>
      <c r="H1054" s="265">
        <v>-125</v>
      </c>
      <c r="I1054" s="259">
        <v>10</v>
      </c>
      <c r="J1054" s="38">
        <v>2018</v>
      </c>
      <c r="K1054" s="259" t="s">
        <v>1680</v>
      </c>
      <c r="L1054" s="157">
        <v>43274.968055555553</v>
      </c>
      <c r="M1054" s="157">
        <v>43275.027083333334</v>
      </c>
      <c r="N1054" s="157">
        <v>43275.125694444447</v>
      </c>
      <c r="O1054" s="157">
        <v>43275.148611111108</v>
      </c>
      <c r="P1054" s="38" t="s">
        <v>1622</v>
      </c>
      <c r="Q1054" s="19">
        <f t="shared" si="113"/>
        <v>9.8611111112404615E-2</v>
      </c>
      <c r="R1054" s="19">
        <f t="shared" si="114"/>
        <v>0.18055555555474712</v>
      </c>
      <c r="S1054" s="21">
        <f t="shared" si="115"/>
        <v>0.59166666667442769</v>
      </c>
      <c r="U1054" s="2">
        <v>204</v>
      </c>
    </row>
    <row r="1055" spans="1:25">
      <c r="A1055" s="264" t="s">
        <v>1163</v>
      </c>
      <c r="B1055" s="38" t="s">
        <v>1519</v>
      </c>
      <c r="C1055" s="38" t="s">
        <v>1164</v>
      </c>
      <c r="D1055" s="38" t="s">
        <v>1107</v>
      </c>
      <c r="E1055" s="126" t="s">
        <v>273</v>
      </c>
      <c r="F1055" s="38" t="s">
        <v>1830</v>
      </c>
      <c r="G1055" s="265">
        <v>44</v>
      </c>
      <c r="H1055" s="265">
        <v>-125</v>
      </c>
      <c r="I1055" s="38">
        <v>10</v>
      </c>
      <c r="J1055" s="38">
        <v>2018</v>
      </c>
      <c r="K1055" s="259" t="s">
        <v>1679</v>
      </c>
      <c r="L1055" s="157">
        <v>43275.209027777775</v>
      </c>
      <c r="M1055" s="157">
        <v>43275.285416666666</v>
      </c>
      <c r="N1055" s="157">
        <v>43275.374305555553</v>
      </c>
      <c r="O1055" s="157">
        <v>43275.412499999999</v>
      </c>
      <c r="P1055" s="38" t="s">
        <v>1622</v>
      </c>
      <c r="Q1055" s="19">
        <f t="shared" si="113"/>
        <v>8.8888888887595385E-2</v>
      </c>
      <c r="R1055" s="19">
        <f t="shared" si="114"/>
        <v>0.20347222222335404</v>
      </c>
      <c r="S1055" s="21">
        <f t="shared" si="115"/>
        <v>0.53333333332557231</v>
      </c>
      <c r="U1055" s="2">
        <v>197</v>
      </c>
    </row>
    <row r="1056" spans="1:25">
      <c r="A1056" s="264" t="s">
        <v>1163</v>
      </c>
      <c r="B1056" s="38" t="s">
        <v>1519</v>
      </c>
      <c r="C1056" s="38" t="s">
        <v>1164</v>
      </c>
      <c r="D1056" s="38" t="s">
        <v>1107</v>
      </c>
      <c r="E1056" s="126" t="s">
        <v>273</v>
      </c>
      <c r="F1056" s="38" t="s">
        <v>1830</v>
      </c>
      <c r="G1056" s="265">
        <v>44</v>
      </c>
      <c r="H1056" s="265">
        <v>-125</v>
      </c>
      <c r="I1056" s="38">
        <v>10</v>
      </c>
      <c r="J1056" s="38">
        <v>2018</v>
      </c>
      <c r="K1056" s="259" t="s">
        <v>1678</v>
      </c>
      <c r="L1056" s="157">
        <v>43275.487500000003</v>
      </c>
      <c r="M1056" s="157">
        <v>43275.536805555559</v>
      </c>
      <c r="N1056" s="157">
        <v>43275.674305555556</v>
      </c>
      <c r="O1056" s="157">
        <v>43275.696527777778</v>
      </c>
      <c r="P1056" s="38" t="s">
        <v>1622</v>
      </c>
      <c r="Q1056" s="19">
        <f t="shared" si="113"/>
        <v>0.13749999999708962</v>
      </c>
      <c r="R1056" s="19">
        <f t="shared" si="114"/>
        <v>0.20902777777519077</v>
      </c>
      <c r="S1056" s="21">
        <f t="shared" si="115"/>
        <v>0.8249999999825377</v>
      </c>
      <c r="U1056" s="2">
        <v>203</v>
      </c>
    </row>
    <row r="1057" spans="1:24">
      <c r="A1057" s="264" t="s">
        <v>1163</v>
      </c>
      <c r="B1057" s="38" t="s">
        <v>1519</v>
      </c>
      <c r="C1057" s="38" t="s">
        <v>1164</v>
      </c>
      <c r="D1057" s="38" t="s">
        <v>1107</v>
      </c>
      <c r="E1057" s="126" t="s">
        <v>273</v>
      </c>
      <c r="F1057" s="38" t="s">
        <v>1830</v>
      </c>
      <c r="G1057" s="265">
        <v>44</v>
      </c>
      <c r="H1057" s="265">
        <v>-124</v>
      </c>
      <c r="I1057" s="38">
        <v>10</v>
      </c>
      <c r="J1057" s="38">
        <v>2018</v>
      </c>
      <c r="K1057" s="259" t="s">
        <v>1676</v>
      </c>
      <c r="L1057" s="157">
        <v>43275.847222222219</v>
      </c>
      <c r="M1057" s="157">
        <v>43275.893750000003</v>
      </c>
      <c r="N1057" s="157">
        <v>43276.07916666667</v>
      </c>
      <c r="O1057" s="157">
        <v>43276.10833333333</v>
      </c>
      <c r="P1057" s="38" t="s">
        <v>1660</v>
      </c>
      <c r="Q1057" s="19">
        <f t="shared" si="113"/>
        <v>0.18541666666715173</v>
      </c>
      <c r="R1057" s="19">
        <f t="shared" si="114"/>
        <v>0.26111111111094942</v>
      </c>
      <c r="S1057" s="21">
        <f t="shared" si="115"/>
        <v>1.1125000000029104</v>
      </c>
      <c r="U1057" s="2">
        <v>585</v>
      </c>
    </row>
    <row r="1058" spans="1:24">
      <c r="A1058" s="264" t="s">
        <v>1163</v>
      </c>
      <c r="B1058" s="38" t="s">
        <v>1519</v>
      </c>
      <c r="C1058" s="38" t="s">
        <v>1164</v>
      </c>
      <c r="D1058" s="38" t="s">
        <v>1107</v>
      </c>
      <c r="E1058" s="126" t="s">
        <v>273</v>
      </c>
      <c r="F1058" s="38" t="s">
        <v>1830</v>
      </c>
      <c r="G1058" s="265">
        <v>44</v>
      </c>
      <c r="H1058" s="265">
        <v>-124</v>
      </c>
      <c r="I1058" s="38">
        <v>10</v>
      </c>
      <c r="J1058" s="38">
        <v>2018</v>
      </c>
      <c r="K1058" s="259" t="s">
        <v>1675</v>
      </c>
      <c r="L1058" s="157">
        <v>43276.166666666664</v>
      </c>
      <c r="M1058" s="157">
        <v>43276.205555555556</v>
      </c>
      <c r="N1058" s="157">
        <v>43276.315972222219</v>
      </c>
      <c r="O1058" s="157">
        <v>43276.341666666667</v>
      </c>
      <c r="P1058" s="38" t="s">
        <v>1660</v>
      </c>
      <c r="Q1058" s="19">
        <f t="shared" si="113"/>
        <v>0.11041666666278616</v>
      </c>
      <c r="R1058" s="19">
        <f t="shared" si="114"/>
        <v>0.17500000000291038</v>
      </c>
      <c r="S1058" s="21">
        <f t="shared" si="115"/>
        <v>0.66249999997671694</v>
      </c>
      <c r="U1058" s="2">
        <v>581</v>
      </c>
    </row>
    <row r="1059" spans="1:24">
      <c r="A1059" s="264" t="s">
        <v>1163</v>
      </c>
      <c r="B1059" s="38" t="s">
        <v>1519</v>
      </c>
      <c r="C1059" s="38" t="s">
        <v>1164</v>
      </c>
      <c r="D1059" s="38" t="s">
        <v>1107</v>
      </c>
      <c r="E1059" s="126" t="s">
        <v>273</v>
      </c>
      <c r="F1059" s="38" t="s">
        <v>1830</v>
      </c>
      <c r="G1059" s="265">
        <v>44</v>
      </c>
      <c r="H1059" s="265">
        <v>-124</v>
      </c>
      <c r="I1059" s="38">
        <v>10</v>
      </c>
      <c r="J1059" s="38">
        <v>2018</v>
      </c>
      <c r="K1059" s="259" t="s">
        <v>1674</v>
      </c>
      <c r="L1059" s="157">
        <v>43276.392361111109</v>
      </c>
      <c r="M1059" s="157">
        <v>43276.412499999999</v>
      </c>
      <c r="N1059" s="157">
        <v>43276.611111111109</v>
      </c>
      <c r="O1059" s="157">
        <v>43276.643055555556</v>
      </c>
      <c r="P1059" s="38" t="s">
        <v>1660</v>
      </c>
      <c r="Q1059" s="19">
        <f t="shared" si="113"/>
        <v>0.19861111111094942</v>
      </c>
      <c r="R1059" s="19">
        <f t="shared" si="114"/>
        <v>0.25069444444670808</v>
      </c>
      <c r="S1059" s="21">
        <f t="shared" si="115"/>
        <v>1.1916666666656965</v>
      </c>
      <c r="U1059" s="2">
        <v>582</v>
      </c>
    </row>
    <row r="1060" spans="1:24">
      <c r="A1060" s="264" t="s">
        <v>1163</v>
      </c>
      <c r="B1060" s="38" t="s">
        <v>1519</v>
      </c>
      <c r="C1060" s="38" t="s">
        <v>1164</v>
      </c>
      <c r="D1060" s="38" t="s">
        <v>1107</v>
      </c>
      <c r="E1060" s="126" t="s">
        <v>273</v>
      </c>
      <c r="F1060" s="38" t="s">
        <v>1830</v>
      </c>
      <c r="G1060" s="265">
        <v>44</v>
      </c>
      <c r="H1060" s="265">
        <v>-125</v>
      </c>
      <c r="I1060" s="38">
        <v>10</v>
      </c>
      <c r="J1060" s="38">
        <v>2018</v>
      </c>
      <c r="K1060" s="259" t="s">
        <v>1672</v>
      </c>
      <c r="L1060" s="157">
        <v>43276.818749999999</v>
      </c>
      <c r="M1060" s="157">
        <v>43276.881249999999</v>
      </c>
      <c r="N1060" s="157">
        <v>43277.083333333336</v>
      </c>
      <c r="O1060" s="157">
        <v>43277.097222222219</v>
      </c>
      <c r="P1060" s="38" t="s">
        <v>1673</v>
      </c>
      <c r="Q1060" s="19">
        <f t="shared" si="113"/>
        <v>0.20208333333721384</v>
      </c>
      <c r="R1060" s="19">
        <f t="shared" si="114"/>
        <v>0.27847222222044365</v>
      </c>
      <c r="S1060" s="21">
        <f t="shared" si="115"/>
        <v>1.2125000000232831</v>
      </c>
      <c r="U1060" s="2">
        <v>778</v>
      </c>
    </row>
    <row r="1061" spans="1:24">
      <c r="A1061" s="264" t="s">
        <v>1163</v>
      </c>
      <c r="B1061" s="38" t="s">
        <v>1519</v>
      </c>
      <c r="C1061" s="38" t="s">
        <v>1164</v>
      </c>
      <c r="D1061" s="38" t="s">
        <v>1107</v>
      </c>
      <c r="E1061" s="126" t="s">
        <v>273</v>
      </c>
      <c r="F1061" s="38" t="s">
        <v>1830</v>
      </c>
      <c r="G1061" s="265">
        <v>44</v>
      </c>
      <c r="H1061" s="265">
        <v>-125</v>
      </c>
      <c r="I1061" s="38">
        <v>10</v>
      </c>
      <c r="J1061" s="38">
        <v>2018</v>
      </c>
      <c r="K1061" s="259" t="s">
        <v>1671</v>
      </c>
      <c r="L1061" s="157">
        <v>43277.213888888888</v>
      </c>
      <c r="M1061" s="157">
        <v>43277.320138888892</v>
      </c>
      <c r="N1061" s="157">
        <v>43277.570138888892</v>
      </c>
      <c r="O1061" s="157">
        <v>43277.670138888891</v>
      </c>
      <c r="P1061" s="38" t="s">
        <v>1622</v>
      </c>
      <c r="Q1061" s="19">
        <f t="shared" si="113"/>
        <v>0.25</v>
      </c>
      <c r="R1061" s="19">
        <f t="shared" si="114"/>
        <v>0.45625000000291038</v>
      </c>
      <c r="S1061" s="21">
        <f t="shared" si="115"/>
        <v>1.5</v>
      </c>
      <c r="U1061" s="2">
        <v>2904</v>
      </c>
    </row>
    <row r="1062" spans="1:24">
      <c r="A1062" s="264" t="s">
        <v>1163</v>
      </c>
      <c r="B1062" s="38" t="s">
        <v>1519</v>
      </c>
      <c r="C1062" s="38" t="s">
        <v>1164</v>
      </c>
      <c r="D1062" s="38" t="s">
        <v>1107</v>
      </c>
      <c r="E1062" s="126" t="s">
        <v>273</v>
      </c>
      <c r="F1062" s="38" t="s">
        <v>1830</v>
      </c>
      <c r="G1062" s="265">
        <v>44</v>
      </c>
      <c r="H1062" s="265">
        <v>-125</v>
      </c>
      <c r="I1062" s="38">
        <v>10</v>
      </c>
      <c r="J1062" s="38">
        <v>2018</v>
      </c>
      <c r="K1062" s="259" t="s">
        <v>1670</v>
      </c>
      <c r="L1062" s="157">
        <v>43278.756944444445</v>
      </c>
      <c r="M1062" s="157">
        <v>43278.804861111108</v>
      </c>
      <c r="N1062" s="157">
        <v>43278.963888888888</v>
      </c>
      <c r="O1062" s="157">
        <v>43279.000694444447</v>
      </c>
      <c r="P1062" s="38" t="s">
        <v>1663</v>
      </c>
      <c r="Q1062" s="19">
        <f t="shared" si="113"/>
        <v>0.15902777777955635</v>
      </c>
      <c r="R1062" s="19">
        <f t="shared" si="114"/>
        <v>0.24375000000145519</v>
      </c>
      <c r="S1062" s="21">
        <f t="shared" si="115"/>
        <v>0.95416666667733807</v>
      </c>
      <c r="U1062" s="2">
        <v>774</v>
      </c>
    </row>
    <row r="1063" spans="1:24">
      <c r="A1063" s="264" t="s">
        <v>1163</v>
      </c>
      <c r="B1063" s="38" t="s">
        <v>1519</v>
      </c>
      <c r="C1063" s="38" t="s">
        <v>1164</v>
      </c>
      <c r="D1063" s="38" t="s">
        <v>1107</v>
      </c>
      <c r="E1063" s="126" t="s">
        <v>273</v>
      </c>
      <c r="F1063" s="38" t="s">
        <v>1830</v>
      </c>
      <c r="G1063" s="265">
        <v>44</v>
      </c>
      <c r="H1063" s="265">
        <v>-125</v>
      </c>
      <c r="I1063" s="38">
        <v>10</v>
      </c>
      <c r="J1063" s="38">
        <v>2018</v>
      </c>
      <c r="K1063" s="259" t="s">
        <v>1668</v>
      </c>
      <c r="L1063" s="157">
        <v>43279.059027777781</v>
      </c>
      <c r="M1063" s="157">
        <v>43279.106249999997</v>
      </c>
      <c r="N1063" s="157">
        <v>43279.216666666667</v>
      </c>
      <c r="O1063" s="157">
        <v>43279.248611111114</v>
      </c>
      <c r="P1063" s="38" t="s">
        <v>1663</v>
      </c>
      <c r="Q1063" s="19">
        <f t="shared" si="113"/>
        <v>0.11041666667006211</v>
      </c>
      <c r="R1063" s="19">
        <f t="shared" si="114"/>
        <v>0.18958333333284827</v>
      </c>
      <c r="S1063" s="21">
        <f t="shared" si="115"/>
        <v>0.66250000002037268</v>
      </c>
      <c r="U1063" s="2">
        <v>774</v>
      </c>
    </row>
    <row r="1064" spans="1:24">
      <c r="A1064" s="264" t="s">
        <v>1163</v>
      </c>
      <c r="B1064" s="38" t="s">
        <v>1519</v>
      </c>
      <c r="C1064" s="38" t="s">
        <v>1164</v>
      </c>
      <c r="D1064" s="38" t="s">
        <v>1107</v>
      </c>
      <c r="E1064" s="126" t="s">
        <v>273</v>
      </c>
      <c r="F1064" s="38" t="s">
        <v>1830</v>
      </c>
      <c r="G1064" s="265">
        <v>44</v>
      </c>
      <c r="H1064" s="265">
        <v>-125</v>
      </c>
      <c r="I1064" s="38">
        <v>10</v>
      </c>
      <c r="J1064" s="38">
        <v>2018</v>
      </c>
      <c r="K1064" s="259" t="s">
        <v>1666</v>
      </c>
      <c r="L1064" s="157">
        <v>43279.268750000003</v>
      </c>
      <c r="M1064" s="157">
        <v>43279.3125</v>
      </c>
      <c r="N1064" s="157">
        <v>43279.574305555558</v>
      </c>
      <c r="O1064" s="157">
        <v>43279.601388888892</v>
      </c>
      <c r="P1064" s="38" t="s">
        <v>1663</v>
      </c>
      <c r="Q1064" s="19">
        <f t="shared" si="113"/>
        <v>0.2618055555576575</v>
      </c>
      <c r="R1064" s="19">
        <f t="shared" si="114"/>
        <v>0.33263888888905058</v>
      </c>
      <c r="S1064" s="21">
        <f t="shared" si="115"/>
        <v>1.570833333345945</v>
      </c>
      <c r="U1064" s="2">
        <v>775</v>
      </c>
    </row>
    <row r="1065" spans="1:24">
      <c r="A1065" s="264" t="s">
        <v>1163</v>
      </c>
      <c r="B1065" s="38" t="s">
        <v>1519</v>
      </c>
      <c r="C1065" s="38" t="s">
        <v>1164</v>
      </c>
      <c r="D1065" s="38" t="s">
        <v>1107</v>
      </c>
      <c r="E1065" s="126" t="s">
        <v>273</v>
      </c>
      <c r="F1065" s="38" t="s">
        <v>1830</v>
      </c>
      <c r="G1065" s="265">
        <v>44</v>
      </c>
      <c r="H1065" s="265">
        <v>-125</v>
      </c>
      <c r="I1065" s="38">
        <v>10</v>
      </c>
      <c r="J1065" s="38">
        <v>2018</v>
      </c>
      <c r="K1065" s="259" t="s">
        <v>1665</v>
      </c>
      <c r="L1065" s="157">
        <v>43279.68472222222</v>
      </c>
      <c r="M1065" s="157">
        <v>43279.72152777778</v>
      </c>
      <c r="N1065" s="157">
        <v>43279.886805555558</v>
      </c>
      <c r="O1065" s="157">
        <v>43279.916666666664</v>
      </c>
      <c r="P1065" s="38" t="s">
        <v>1663</v>
      </c>
      <c r="Q1065" s="19">
        <f t="shared" si="113"/>
        <v>0.16527777777810115</v>
      </c>
      <c r="R1065" s="19">
        <f t="shared" si="114"/>
        <v>0.23194444444379769</v>
      </c>
      <c r="S1065" s="21">
        <f t="shared" si="115"/>
        <v>0.99166666666860692</v>
      </c>
      <c r="U1065" s="2">
        <v>774</v>
      </c>
    </row>
    <row r="1066" spans="1:24">
      <c r="A1066" s="264" t="s">
        <v>1163</v>
      </c>
      <c r="B1066" s="38" t="s">
        <v>1519</v>
      </c>
      <c r="C1066" s="38" t="s">
        <v>1164</v>
      </c>
      <c r="D1066" s="38" t="s">
        <v>1107</v>
      </c>
      <c r="E1066" s="126" t="s">
        <v>273</v>
      </c>
      <c r="F1066" s="38" t="s">
        <v>1830</v>
      </c>
      <c r="G1066" s="265">
        <v>44</v>
      </c>
      <c r="H1066" s="265">
        <v>-125</v>
      </c>
      <c r="I1066" s="38">
        <v>10</v>
      </c>
      <c r="J1066" s="38">
        <v>2018</v>
      </c>
      <c r="K1066" s="259" t="s">
        <v>1662</v>
      </c>
      <c r="L1066" s="157">
        <v>43279.943749999999</v>
      </c>
      <c r="M1066" s="157">
        <v>43279.979861111111</v>
      </c>
      <c r="N1066" s="157">
        <v>43280.137499999997</v>
      </c>
      <c r="O1066" s="157">
        <v>43280.166666666664</v>
      </c>
      <c r="P1066" s="38" t="s">
        <v>1663</v>
      </c>
      <c r="Q1066" s="19">
        <f t="shared" si="113"/>
        <v>0.15763888888614019</v>
      </c>
      <c r="R1066" s="19">
        <f t="shared" si="114"/>
        <v>0.22291666666569654</v>
      </c>
      <c r="S1066" s="21">
        <f t="shared" si="115"/>
        <v>0.94583333331684116</v>
      </c>
      <c r="U1066" s="2">
        <v>777</v>
      </c>
    </row>
    <row r="1067" spans="1:24">
      <c r="A1067" s="264" t="s">
        <v>1163</v>
      </c>
      <c r="B1067" s="38" t="s">
        <v>1519</v>
      </c>
      <c r="C1067" s="38" t="s">
        <v>1164</v>
      </c>
      <c r="D1067" s="38" t="s">
        <v>1107</v>
      </c>
      <c r="E1067" s="126" t="s">
        <v>273</v>
      </c>
      <c r="F1067" s="38" t="s">
        <v>1830</v>
      </c>
      <c r="G1067" s="265">
        <v>44</v>
      </c>
      <c r="H1067" s="265">
        <v>-124</v>
      </c>
      <c r="I1067" s="38">
        <v>10</v>
      </c>
      <c r="J1067" s="38">
        <v>2018</v>
      </c>
      <c r="K1067" s="259" t="s">
        <v>1659</v>
      </c>
      <c r="L1067" s="157">
        <v>43280.245833333334</v>
      </c>
      <c r="M1067" s="157">
        <v>43280.275694444441</v>
      </c>
      <c r="N1067" s="157">
        <v>43280.31527777778</v>
      </c>
      <c r="O1067" s="157">
        <v>43280.340277777781</v>
      </c>
      <c r="P1067" s="38" t="s">
        <v>1660</v>
      </c>
      <c r="Q1067" s="19">
        <f t="shared" si="113"/>
        <v>3.9583333338669036E-2</v>
      </c>
      <c r="R1067" s="19">
        <f t="shared" si="114"/>
        <v>9.4444444446708076E-2</v>
      </c>
      <c r="S1067" s="21">
        <f t="shared" si="115"/>
        <v>0.23750000003201421</v>
      </c>
      <c r="U1067" s="2">
        <v>581</v>
      </c>
    </row>
    <row r="1068" spans="1:24">
      <c r="A1068" s="264" t="s">
        <v>1163</v>
      </c>
      <c r="B1068" s="38" t="s">
        <v>1519</v>
      </c>
      <c r="C1068" s="38" t="s">
        <v>1164</v>
      </c>
      <c r="D1068" s="38" t="s">
        <v>1107</v>
      </c>
      <c r="E1068" s="126" t="s">
        <v>273</v>
      </c>
      <c r="F1068" s="38" t="s">
        <v>1830</v>
      </c>
      <c r="G1068" s="265">
        <v>44</v>
      </c>
      <c r="H1068" s="265">
        <v>-124</v>
      </c>
      <c r="I1068" s="38">
        <v>10</v>
      </c>
      <c r="J1068" s="38">
        <v>2018</v>
      </c>
      <c r="K1068" s="259" t="s">
        <v>1657</v>
      </c>
      <c r="L1068" s="157">
        <v>43280.665972222225</v>
      </c>
      <c r="M1068" s="157">
        <v>43280.706250000003</v>
      </c>
      <c r="N1068" s="157">
        <v>43280.75277777778</v>
      </c>
      <c r="O1068" s="157">
        <v>43280.765277777777</v>
      </c>
      <c r="P1068" s="38" t="s">
        <v>1616</v>
      </c>
      <c r="Q1068" s="19">
        <f t="shared" si="113"/>
        <v>4.6527777776645962E-2</v>
      </c>
      <c r="R1068" s="19">
        <f t="shared" si="114"/>
        <v>9.9305555551836733E-2</v>
      </c>
      <c r="S1068" s="21">
        <f t="shared" si="115"/>
        <v>0.27916666665987577</v>
      </c>
      <c r="U1068" s="2">
        <v>80</v>
      </c>
      <c r="V1068" s="19">
        <f>SUM(Q1054:Q1068)</f>
        <v>2.2118055555620231</v>
      </c>
      <c r="W1068" s="240">
        <f>(N1068-M1054)/24</f>
        <v>0.23857060185188553</v>
      </c>
      <c r="X1068" s="21">
        <f>V1068/W1068</f>
        <v>9.2710733778305308</v>
      </c>
    </row>
    <row r="1069" spans="1:24">
      <c r="A1069" s="264" t="s">
        <v>1167</v>
      </c>
      <c r="B1069" s="38" t="s">
        <v>1519</v>
      </c>
      <c r="C1069" s="38" t="s">
        <v>1168</v>
      </c>
      <c r="D1069" s="38" t="s">
        <v>1107</v>
      </c>
      <c r="E1069" s="126" t="s">
        <v>273</v>
      </c>
      <c r="F1069" s="38" t="s">
        <v>1830</v>
      </c>
      <c r="G1069" s="265">
        <v>45</v>
      </c>
      <c r="H1069" s="265">
        <v>-130</v>
      </c>
      <c r="I1069" s="38">
        <v>9</v>
      </c>
      <c r="J1069" s="38">
        <v>2018</v>
      </c>
      <c r="K1069" s="259" t="s">
        <v>1655</v>
      </c>
      <c r="L1069" s="157">
        <v>43283.924305555556</v>
      </c>
      <c r="M1069" s="157">
        <v>43283.956944444442</v>
      </c>
      <c r="N1069" s="157">
        <v>43284.092361111114</v>
      </c>
      <c r="O1069" s="157">
        <v>43284.11041666667</v>
      </c>
      <c r="P1069" s="38" t="s">
        <v>1558</v>
      </c>
      <c r="Q1069" s="19">
        <f t="shared" si="113"/>
        <v>0.13541666667151731</v>
      </c>
      <c r="R1069" s="19">
        <f t="shared" si="114"/>
        <v>0.18611111111385981</v>
      </c>
      <c r="S1069" s="21">
        <f t="shared" si="115"/>
        <v>0.81250000002910383</v>
      </c>
      <c r="U1069" s="2">
        <v>205</v>
      </c>
    </row>
    <row r="1070" spans="1:24">
      <c r="A1070" s="264" t="s">
        <v>1167</v>
      </c>
      <c r="B1070" s="38" t="s">
        <v>1519</v>
      </c>
      <c r="C1070" s="38" t="s">
        <v>1168</v>
      </c>
      <c r="D1070" s="38" t="s">
        <v>1107</v>
      </c>
      <c r="E1070" s="126" t="s">
        <v>273</v>
      </c>
      <c r="F1070" s="38" t="s">
        <v>1830</v>
      </c>
      <c r="G1070" s="265">
        <v>45</v>
      </c>
      <c r="H1070" s="265">
        <v>-130</v>
      </c>
      <c r="I1070" s="38">
        <v>9</v>
      </c>
      <c r="J1070" s="38">
        <v>2018</v>
      </c>
      <c r="K1070" s="259" t="s">
        <v>1653</v>
      </c>
      <c r="L1070" s="157">
        <v>43284.131249999999</v>
      </c>
      <c r="M1070" s="157">
        <v>43284.150694444441</v>
      </c>
      <c r="N1070" s="157">
        <v>43284.206250000003</v>
      </c>
      <c r="O1070" s="157">
        <v>43284.231249999997</v>
      </c>
      <c r="P1070" s="38" t="s">
        <v>1558</v>
      </c>
      <c r="Q1070" s="19">
        <f t="shared" si="113"/>
        <v>5.5555555562023073E-2</v>
      </c>
      <c r="R1070" s="19">
        <f t="shared" si="114"/>
        <v>9.9999999998544808E-2</v>
      </c>
      <c r="S1070" s="21">
        <f t="shared" si="115"/>
        <v>0.33333333337213844</v>
      </c>
      <c r="U1070" s="2">
        <v>192</v>
      </c>
    </row>
    <row r="1071" spans="1:24">
      <c r="A1071" s="264" t="s">
        <v>1167</v>
      </c>
      <c r="B1071" s="38" t="s">
        <v>1519</v>
      </c>
      <c r="C1071" s="38" t="s">
        <v>1168</v>
      </c>
      <c r="D1071" s="38" t="s">
        <v>1107</v>
      </c>
      <c r="E1071" s="126" t="s">
        <v>273</v>
      </c>
      <c r="F1071" s="38" t="s">
        <v>1830</v>
      </c>
      <c r="G1071" s="265">
        <v>45</v>
      </c>
      <c r="H1071" s="265">
        <v>-130</v>
      </c>
      <c r="I1071" s="38">
        <v>9</v>
      </c>
      <c r="J1071" s="38">
        <v>2018</v>
      </c>
      <c r="K1071" s="259" t="s">
        <v>1651</v>
      </c>
      <c r="L1071" s="157">
        <v>43284.254861111112</v>
      </c>
      <c r="M1071" s="157">
        <v>43284.272916666669</v>
      </c>
      <c r="N1071" s="157">
        <v>43284.487500000003</v>
      </c>
      <c r="O1071" s="157">
        <v>43284.520833333336</v>
      </c>
      <c r="P1071" s="38" t="s">
        <v>1558</v>
      </c>
      <c r="Q1071" s="19">
        <f t="shared" si="113"/>
        <v>0.21458333333430346</v>
      </c>
      <c r="R1071" s="19">
        <f t="shared" si="114"/>
        <v>0.26597222222335404</v>
      </c>
      <c r="S1071" s="21">
        <f t="shared" si="115"/>
        <v>1.2875000000058208</v>
      </c>
      <c r="U1071" s="2">
        <v>204</v>
      </c>
    </row>
    <row r="1072" spans="1:24">
      <c r="A1072" s="264" t="s">
        <v>1167</v>
      </c>
      <c r="B1072" s="38" t="s">
        <v>1519</v>
      </c>
      <c r="C1072" s="38" t="s">
        <v>1168</v>
      </c>
      <c r="D1072" s="38" t="s">
        <v>1107</v>
      </c>
      <c r="E1072" s="126" t="s">
        <v>273</v>
      </c>
      <c r="F1072" s="38" t="s">
        <v>1830</v>
      </c>
      <c r="G1072" s="265">
        <v>45</v>
      </c>
      <c r="H1072" s="265">
        <v>-130</v>
      </c>
      <c r="I1072" s="38">
        <v>9</v>
      </c>
      <c r="J1072" s="38">
        <v>2018</v>
      </c>
      <c r="K1072" s="259" t="s">
        <v>1649</v>
      </c>
      <c r="L1072" s="157">
        <v>43284.649305555555</v>
      </c>
      <c r="M1072" s="157"/>
      <c r="N1072" s="157"/>
      <c r="O1072" s="157">
        <v>43284.712500000001</v>
      </c>
      <c r="P1072" s="38" t="s">
        <v>1558</v>
      </c>
      <c r="Q1072" s="19">
        <f t="shared" si="113"/>
        <v>0</v>
      </c>
      <c r="R1072" s="19">
        <f t="shared" si="114"/>
        <v>6.3194444446708076E-2</v>
      </c>
      <c r="S1072" s="21">
        <f t="shared" si="115"/>
        <v>0</v>
      </c>
      <c r="U1072" s="2">
        <v>695</v>
      </c>
    </row>
    <row r="1073" spans="1:21">
      <c r="A1073" s="264" t="s">
        <v>1167</v>
      </c>
      <c r="B1073" s="38" t="s">
        <v>1519</v>
      </c>
      <c r="C1073" s="38" t="s">
        <v>1168</v>
      </c>
      <c r="D1073" s="38" t="s">
        <v>1107</v>
      </c>
      <c r="E1073" s="126" t="s">
        <v>273</v>
      </c>
      <c r="F1073" s="38" t="s">
        <v>1830</v>
      </c>
      <c r="G1073" s="265">
        <v>45</v>
      </c>
      <c r="H1073" s="265">
        <v>-130</v>
      </c>
      <c r="I1073" s="38">
        <v>9</v>
      </c>
      <c r="J1073" s="38">
        <v>2018</v>
      </c>
      <c r="K1073" s="259" t="s">
        <v>1647</v>
      </c>
      <c r="L1073" s="157">
        <v>43284.72152777778</v>
      </c>
      <c r="M1073" s="157">
        <v>43284.775000000001</v>
      </c>
      <c r="N1073" s="157">
        <v>43285.05</v>
      </c>
      <c r="O1073" s="157">
        <v>43285.102083333331</v>
      </c>
      <c r="P1073" s="38" t="s">
        <v>1558</v>
      </c>
      <c r="Q1073" s="19">
        <f t="shared" si="113"/>
        <v>0.27500000000145519</v>
      </c>
      <c r="R1073" s="19">
        <f t="shared" si="114"/>
        <v>0.38055555555183673</v>
      </c>
      <c r="S1073" s="21">
        <f t="shared" si="115"/>
        <v>1.6500000000087311</v>
      </c>
      <c r="U1073" s="2">
        <v>1542</v>
      </c>
    </row>
    <row r="1074" spans="1:21">
      <c r="A1074" s="264" t="s">
        <v>1167</v>
      </c>
      <c r="B1074" s="38" t="s">
        <v>1519</v>
      </c>
      <c r="C1074" s="38" t="s">
        <v>1168</v>
      </c>
      <c r="D1074" s="38" t="s">
        <v>1107</v>
      </c>
      <c r="E1074" s="126" t="s">
        <v>273</v>
      </c>
      <c r="F1074" s="38" t="s">
        <v>1830</v>
      </c>
      <c r="G1074" s="265">
        <v>45</v>
      </c>
      <c r="H1074" s="265">
        <v>-130</v>
      </c>
      <c r="I1074" s="38">
        <v>9</v>
      </c>
      <c r="J1074" s="38">
        <v>2018</v>
      </c>
      <c r="K1074" s="259" t="s">
        <v>1645</v>
      </c>
      <c r="L1074" s="157">
        <v>43285.197916666664</v>
      </c>
      <c r="M1074" s="157">
        <v>43285.252083333333</v>
      </c>
      <c r="N1074" s="157">
        <v>43285.536805555559</v>
      </c>
      <c r="O1074" s="157">
        <v>43285.586111111108</v>
      </c>
      <c r="P1074" s="38" t="s">
        <v>1558</v>
      </c>
      <c r="Q1074" s="19">
        <f t="shared" si="113"/>
        <v>0.28472222222626442</v>
      </c>
      <c r="R1074" s="19">
        <f t="shared" si="114"/>
        <v>0.38819444444379769</v>
      </c>
      <c r="S1074" s="21">
        <f t="shared" si="115"/>
        <v>1.7083333333575865</v>
      </c>
      <c r="U1074" s="2">
        <v>1542</v>
      </c>
    </row>
    <row r="1075" spans="1:21">
      <c r="A1075" s="264" t="s">
        <v>1167</v>
      </c>
      <c r="B1075" s="38" t="s">
        <v>1519</v>
      </c>
      <c r="C1075" s="38" t="s">
        <v>1168</v>
      </c>
      <c r="D1075" s="38" t="s">
        <v>1107</v>
      </c>
      <c r="E1075" s="126" t="s">
        <v>273</v>
      </c>
      <c r="F1075" s="38" t="s">
        <v>1830</v>
      </c>
      <c r="G1075" s="265">
        <v>45</v>
      </c>
      <c r="H1075" s="265">
        <v>-130</v>
      </c>
      <c r="I1075" s="38">
        <v>9</v>
      </c>
      <c r="J1075" s="38">
        <v>2018</v>
      </c>
      <c r="K1075" s="259" t="s">
        <v>1643</v>
      </c>
      <c r="L1075" s="157">
        <v>43285.736111111109</v>
      </c>
      <c r="M1075" s="157">
        <v>43285.799305555556</v>
      </c>
      <c r="N1075" s="157">
        <v>43286.013888888891</v>
      </c>
      <c r="O1075" s="157">
        <v>43286.061111111114</v>
      </c>
      <c r="P1075" s="38" t="s">
        <v>1558</v>
      </c>
      <c r="Q1075" s="19">
        <f t="shared" si="113"/>
        <v>0.21458333333430346</v>
      </c>
      <c r="R1075" s="19">
        <f t="shared" si="114"/>
        <v>0.32500000000436557</v>
      </c>
      <c r="S1075" s="21">
        <f t="shared" si="115"/>
        <v>1.2875000000058208</v>
      </c>
      <c r="U1075" s="2">
        <v>1521</v>
      </c>
    </row>
    <row r="1076" spans="1:21">
      <c r="A1076" s="264" t="s">
        <v>1167</v>
      </c>
      <c r="B1076" s="38" t="s">
        <v>1519</v>
      </c>
      <c r="C1076" s="38" t="s">
        <v>1168</v>
      </c>
      <c r="D1076" s="38" t="s">
        <v>1107</v>
      </c>
      <c r="E1076" s="126" t="s">
        <v>273</v>
      </c>
      <c r="F1076" s="38" t="s">
        <v>1830</v>
      </c>
      <c r="G1076" s="265">
        <v>45</v>
      </c>
      <c r="H1076" s="265">
        <v>-130</v>
      </c>
      <c r="I1076" s="38">
        <v>9</v>
      </c>
      <c r="J1076" s="38">
        <v>2018</v>
      </c>
      <c r="K1076" s="259" t="s">
        <v>1641</v>
      </c>
      <c r="L1076" s="157">
        <v>43286.109027777777</v>
      </c>
      <c r="M1076" s="157">
        <v>43286.15902777778</v>
      </c>
      <c r="N1076" s="157">
        <v>43286.447222222225</v>
      </c>
      <c r="O1076" s="157">
        <v>43286.501388888886</v>
      </c>
      <c r="P1076" s="38" t="s">
        <v>1558</v>
      </c>
      <c r="Q1076" s="19">
        <f t="shared" si="113"/>
        <v>0.28819444444525288</v>
      </c>
      <c r="R1076" s="19">
        <f t="shared" si="114"/>
        <v>0.39236111110949423</v>
      </c>
      <c r="S1076" s="21">
        <f t="shared" si="115"/>
        <v>1.7291666666715173</v>
      </c>
      <c r="U1076" s="2">
        <v>1522</v>
      </c>
    </row>
    <row r="1077" spans="1:21">
      <c r="A1077" s="264" t="s">
        <v>1167</v>
      </c>
      <c r="B1077" s="38" t="s">
        <v>1519</v>
      </c>
      <c r="C1077" s="38" t="s">
        <v>1168</v>
      </c>
      <c r="D1077" s="38" t="s">
        <v>1107</v>
      </c>
      <c r="E1077" s="126" t="s">
        <v>273</v>
      </c>
      <c r="F1077" s="38" t="s">
        <v>1830</v>
      </c>
      <c r="G1077" s="265">
        <v>45</v>
      </c>
      <c r="H1077" s="265">
        <v>-130</v>
      </c>
      <c r="I1077" s="38">
        <v>9</v>
      </c>
      <c r="J1077" s="38">
        <v>2018</v>
      </c>
      <c r="K1077" s="259" t="s">
        <v>1640</v>
      </c>
      <c r="L1077" s="157">
        <v>43286.57708333333</v>
      </c>
      <c r="M1077" s="157">
        <v>43286.631944444445</v>
      </c>
      <c r="N1077" s="157">
        <v>43286.802083333336</v>
      </c>
      <c r="O1077" s="157">
        <v>43286.851388888892</v>
      </c>
      <c r="P1077" s="38" t="s">
        <v>1558</v>
      </c>
      <c r="Q1077" s="19">
        <f t="shared" si="113"/>
        <v>0.17013888889050577</v>
      </c>
      <c r="R1077" s="19">
        <f t="shared" si="114"/>
        <v>0.27430555556202307</v>
      </c>
      <c r="S1077" s="21">
        <f t="shared" si="115"/>
        <v>1.0208333333430346</v>
      </c>
      <c r="U1077" s="2">
        <v>1529</v>
      </c>
    </row>
    <row r="1078" spans="1:21">
      <c r="A1078" s="264" t="s">
        <v>1167</v>
      </c>
      <c r="B1078" s="38" t="s">
        <v>1519</v>
      </c>
      <c r="C1078" s="38" t="s">
        <v>1168</v>
      </c>
      <c r="D1078" s="38" t="s">
        <v>1107</v>
      </c>
      <c r="E1078" s="126" t="s">
        <v>273</v>
      </c>
      <c r="F1078" s="38" t="s">
        <v>1830</v>
      </c>
      <c r="G1078" s="265">
        <v>45</v>
      </c>
      <c r="H1078" s="265">
        <v>-130</v>
      </c>
      <c r="I1078" s="38">
        <v>9</v>
      </c>
      <c r="J1078" s="38">
        <v>2018</v>
      </c>
      <c r="K1078" s="259" t="s">
        <v>1638</v>
      </c>
      <c r="L1078" s="157">
        <v>43286.900694444441</v>
      </c>
      <c r="M1078" s="157">
        <v>43286.956944444442</v>
      </c>
      <c r="N1078" s="157">
        <v>43287.088888888888</v>
      </c>
      <c r="O1078" s="157">
        <v>43287.138888888891</v>
      </c>
      <c r="P1078" s="38" t="s">
        <v>1558</v>
      </c>
      <c r="Q1078" s="19">
        <f t="shared" si="113"/>
        <v>0.13194444444525288</v>
      </c>
      <c r="R1078" s="19">
        <f t="shared" si="114"/>
        <v>0.23819444444961846</v>
      </c>
      <c r="S1078" s="21">
        <f t="shared" si="115"/>
        <v>0.79166666667151731</v>
      </c>
      <c r="U1078" s="2">
        <v>1529</v>
      </c>
    </row>
    <row r="1079" spans="1:21">
      <c r="A1079" s="264" t="s">
        <v>1167</v>
      </c>
      <c r="B1079" s="38" t="s">
        <v>1519</v>
      </c>
      <c r="C1079" s="38" t="s">
        <v>1168</v>
      </c>
      <c r="D1079" s="38" t="s">
        <v>1107</v>
      </c>
      <c r="E1079" s="126" t="s">
        <v>273</v>
      </c>
      <c r="F1079" s="38" t="s">
        <v>1830</v>
      </c>
      <c r="G1079" s="265">
        <v>45</v>
      </c>
      <c r="H1079" s="265">
        <v>-130</v>
      </c>
      <c r="I1079" s="38">
        <v>9</v>
      </c>
      <c r="J1079" s="38">
        <v>2018</v>
      </c>
      <c r="K1079" s="259" t="s">
        <v>1637</v>
      </c>
      <c r="L1079" s="157">
        <v>43287.198611111111</v>
      </c>
      <c r="M1079" s="157">
        <v>43287.247916666667</v>
      </c>
      <c r="N1079" s="157">
        <v>43287.431250000001</v>
      </c>
      <c r="O1079" s="157">
        <v>43287.487500000003</v>
      </c>
      <c r="P1079" s="38" t="s">
        <v>1558</v>
      </c>
      <c r="Q1079" s="19">
        <f t="shared" si="113"/>
        <v>0.18333333333430346</v>
      </c>
      <c r="R1079" s="19">
        <f t="shared" si="114"/>
        <v>0.28888888889196096</v>
      </c>
      <c r="S1079" s="21">
        <f t="shared" si="115"/>
        <v>1.1000000000058208</v>
      </c>
      <c r="U1079" s="2">
        <v>1527</v>
      </c>
    </row>
    <row r="1080" spans="1:21">
      <c r="A1080" s="264" t="s">
        <v>1167</v>
      </c>
      <c r="B1080" s="38" t="s">
        <v>1519</v>
      </c>
      <c r="C1080" s="38" t="s">
        <v>1168</v>
      </c>
      <c r="D1080" s="38" t="s">
        <v>1107</v>
      </c>
      <c r="E1080" s="126" t="s">
        <v>273</v>
      </c>
      <c r="F1080" s="38" t="s">
        <v>1830</v>
      </c>
      <c r="G1080" s="265">
        <v>45</v>
      </c>
      <c r="H1080" s="265">
        <v>-130</v>
      </c>
      <c r="I1080" s="38">
        <v>9</v>
      </c>
      <c r="J1080" s="38">
        <v>2018</v>
      </c>
      <c r="K1080" s="259" t="s">
        <v>1635</v>
      </c>
      <c r="L1080" s="157">
        <v>43287.670138888891</v>
      </c>
      <c r="M1080" s="157"/>
      <c r="N1080" s="157"/>
      <c r="O1080" s="157">
        <v>43287.789583333331</v>
      </c>
      <c r="P1080" s="38" t="s">
        <v>1558</v>
      </c>
      <c r="Q1080" s="19">
        <f t="shared" si="113"/>
        <v>0</v>
      </c>
      <c r="R1080" s="19">
        <f t="shared" si="114"/>
        <v>0.11944444444088731</v>
      </c>
      <c r="S1080" s="21">
        <f t="shared" si="115"/>
        <v>0</v>
      </c>
      <c r="U1080" s="2">
        <v>1476</v>
      </c>
    </row>
    <row r="1081" spans="1:21">
      <c r="A1081" s="264" t="s">
        <v>1167</v>
      </c>
      <c r="B1081" s="38" t="s">
        <v>1519</v>
      </c>
      <c r="C1081" s="38" t="s">
        <v>1168</v>
      </c>
      <c r="D1081" s="38" t="s">
        <v>1107</v>
      </c>
      <c r="E1081" s="126" t="s">
        <v>273</v>
      </c>
      <c r="F1081" s="38" t="s">
        <v>1830</v>
      </c>
      <c r="G1081" s="265">
        <v>45</v>
      </c>
      <c r="H1081" s="265">
        <v>-130</v>
      </c>
      <c r="I1081" s="38">
        <v>9</v>
      </c>
      <c r="J1081" s="38">
        <v>2018</v>
      </c>
      <c r="K1081" s="259" t="s">
        <v>1633</v>
      </c>
      <c r="L1081" s="157">
        <v>43287.888194444444</v>
      </c>
      <c r="M1081" s="157">
        <v>43287.94027777778</v>
      </c>
      <c r="N1081" s="157">
        <v>43288.259027777778</v>
      </c>
      <c r="O1081" s="157">
        <v>43288.327777777777</v>
      </c>
      <c r="P1081" s="38" t="s">
        <v>1558</v>
      </c>
      <c r="Q1081" s="19">
        <f t="shared" si="113"/>
        <v>0.31874999999854481</v>
      </c>
      <c r="R1081" s="19">
        <f t="shared" si="114"/>
        <v>0.43958333333284827</v>
      </c>
      <c r="S1081" s="21">
        <f t="shared" si="115"/>
        <v>1.9124999999912689</v>
      </c>
      <c r="U1081" s="2">
        <v>1539</v>
      </c>
    </row>
    <row r="1082" spans="1:21">
      <c r="A1082" s="264" t="s">
        <v>1167</v>
      </c>
      <c r="B1082" s="38" t="s">
        <v>1519</v>
      </c>
      <c r="C1082" s="38" t="s">
        <v>1168</v>
      </c>
      <c r="D1082" s="38" t="s">
        <v>1107</v>
      </c>
      <c r="E1082" s="126" t="s">
        <v>273</v>
      </c>
      <c r="F1082" s="38" t="s">
        <v>1830</v>
      </c>
      <c r="G1082" s="265">
        <v>45</v>
      </c>
      <c r="H1082" s="265">
        <v>-130</v>
      </c>
      <c r="I1082" s="38">
        <v>9</v>
      </c>
      <c r="J1082" s="38">
        <v>2018</v>
      </c>
      <c r="K1082" s="259" t="s">
        <v>1631</v>
      </c>
      <c r="L1082" s="157">
        <v>43288.388888888891</v>
      </c>
      <c r="M1082" s="157">
        <v>43288.443055555559</v>
      </c>
      <c r="N1082" s="157">
        <v>43288.85</v>
      </c>
      <c r="O1082" s="157">
        <v>43288.895833333336</v>
      </c>
      <c r="P1082" s="38" t="s">
        <v>1558</v>
      </c>
      <c r="Q1082" s="19">
        <f t="shared" si="113"/>
        <v>0.40694444443943212</v>
      </c>
      <c r="R1082" s="19">
        <f t="shared" si="114"/>
        <v>0.50694444444525288</v>
      </c>
      <c r="S1082" s="21">
        <f t="shared" si="115"/>
        <v>2.4416666666365927</v>
      </c>
      <c r="U1082" s="2">
        <v>1541</v>
      </c>
    </row>
    <row r="1083" spans="1:21">
      <c r="A1083" s="264" t="s">
        <v>1167</v>
      </c>
      <c r="B1083" s="38" t="s">
        <v>1519</v>
      </c>
      <c r="C1083" s="38" t="s">
        <v>1168</v>
      </c>
      <c r="D1083" s="38" t="s">
        <v>1107</v>
      </c>
      <c r="E1083" s="126" t="s">
        <v>273</v>
      </c>
      <c r="F1083" s="38" t="s">
        <v>1830</v>
      </c>
      <c r="G1083" s="265">
        <v>45</v>
      </c>
      <c r="H1083" s="265">
        <v>-130</v>
      </c>
      <c r="I1083" s="38">
        <v>9</v>
      </c>
      <c r="J1083" s="38">
        <v>2018</v>
      </c>
      <c r="K1083" s="259" t="s">
        <v>1629</v>
      </c>
      <c r="L1083" s="157">
        <v>43288.980555555558</v>
      </c>
      <c r="M1083" s="157">
        <v>43289.011805555558</v>
      </c>
      <c r="N1083" s="157">
        <v>43289.10833333333</v>
      </c>
      <c r="O1083" s="157">
        <v>43289.138194444444</v>
      </c>
      <c r="P1083" s="38" t="s">
        <v>1558</v>
      </c>
      <c r="Q1083" s="19">
        <f t="shared" si="113"/>
        <v>9.6527777772280388E-2</v>
      </c>
      <c r="R1083" s="19">
        <f t="shared" si="114"/>
        <v>0.15763888888614019</v>
      </c>
      <c r="S1083" s="21">
        <f t="shared" si="115"/>
        <v>0.57916666663368233</v>
      </c>
      <c r="U1083" s="2">
        <v>205</v>
      </c>
    </row>
    <row r="1084" spans="1:21">
      <c r="A1084" s="264" t="s">
        <v>1167</v>
      </c>
      <c r="B1084" s="38" t="s">
        <v>1519</v>
      </c>
      <c r="C1084" s="38" t="s">
        <v>1168</v>
      </c>
      <c r="D1084" s="38" t="s">
        <v>1107</v>
      </c>
      <c r="E1084" s="126" t="s">
        <v>273</v>
      </c>
      <c r="F1084" s="38" t="s">
        <v>1830</v>
      </c>
      <c r="G1084" s="265">
        <v>45</v>
      </c>
      <c r="H1084" s="265">
        <v>-130</v>
      </c>
      <c r="I1084" s="38">
        <v>9</v>
      </c>
      <c r="J1084" s="38">
        <v>2018</v>
      </c>
      <c r="K1084" s="259" t="s">
        <v>1628</v>
      </c>
      <c r="L1084" s="157">
        <v>43289.152777777781</v>
      </c>
      <c r="M1084" s="157">
        <v>43289.172222222223</v>
      </c>
      <c r="N1084" s="157">
        <v>43289.18472222222</v>
      </c>
      <c r="O1084" s="157">
        <v>43289.202777777777</v>
      </c>
      <c r="P1084" s="38" t="s">
        <v>1558</v>
      </c>
      <c r="Q1084" s="19">
        <f t="shared" si="113"/>
        <v>1.2499999997089617E-2</v>
      </c>
      <c r="R1084" s="19">
        <f t="shared" si="114"/>
        <v>4.9999999995634425E-2</v>
      </c>
      <c r="S1084" s="21">
        <f t="shared" si="115"/>
        <v>7.4999999982537702E-2</v>
      </c>
      <c r="U1084" s="2">
        <v>192</v>
      </c>
    </row>
    <row r="1085" spans="1:21">
      <c r="A1085" s="264" t="s">
        <v>1167</v>
      </c>
      <c r="B1085" s="38" t="s">
        <v>1519</v>
      </c>
      <c r="C1085" s="38" t="s">
        <v>1168</v>
      </c>
      <c r="D1085" s="38" t="s">
        <v>1107</v>
      </c>
      <c r="E1085" s="126" t="s">
        <v>273</v>
      </c>
      <c r="F1085" s="38" t="s">
        <v>1830</v>
      </c>
      <c r="G1085" s="265">
        <v>45</v>
      </c>
      <c r="H1085" s="265">
        <v>-130</v>
      </c>
      <c r="I1085" s="38">
        <v>9</v>
      </c>
      <c r="J1085" s="38">
        <v>2018</v>
      </c>
      <c r="K1085" s="259" t="s">
        <v>1626</v>
      </c>
      <c r="L1085" s="157">
        <v>43289.271527777775</v>
      </c>
      <c r="M1085" s="157">
        <v>43289.361111111109</v>
      </c>
      <c r="N1085" s="157">
        <v>43289.459722222222</v>
      </c>
      <c r="O1085" s="157">
        <v>43289.541666666664</v>
      </c>
      <c r="P1085" s="38" t="s">
        <v>1558</v>
      </c>
      <c r="Q1085" s="19">
        <f t="shared" si="113"/>
        <v>9.8611111112404615E-2</v>
      </c>
      <c r="R1085" s="19">
        <f t="shared" si="114"/>
        <v>0.27013888888905058</v>
      </c>
      <c r="S1085" s="21">
        <f t="shared" si="115"/>
        <v>0.59166666667442769</v>
      </c>
      <c r="U1085" s="2">
        <v>2609</v>
      </c>
    </row>
    <row r="1086" spans="1:21">
      <c r="A1086" s="264" t="s">
        <v>1167</v>
      </c>
      <c r="B1086" s="38" t="s">
        <v>1519</v>
      </c>
      <c r="C1086" s="38" t="s">
        <v>1168</v>
      </c>
      <c r="D1086" s="38" t="s">
        <v>1107</v>
      </c>
      <c r="E1086" s="126" t="s">
        <v>273</v>
      </c>
      <c r="F1086" s="38" t="s">
        <v>1830</v>
      </c>
      <c r="G1086" s="265">
        <v>45</v>
      </c>
      <c r="H1086" s="265">
        <v>-130</v>
      </c>
      <c r="I1086" s="38">
        <v>10</v>
      </c>
      <c r="J1086" s="38">
        <v>2018</v>
      </c>
      <c r="K1086" s="259" t="s">
        <v>1625</v>
      </c>
      <c r="L1086" s="157">
        <v>43289.624305555553</v>
      </c>
      <c r="M1086" s="157">
        <v>43289.709722222222</v>
      </c>
      <c r="N1086" s="157">
        <v>43289.769444444442</v>
      </c>
      <c r="O1086" s="157">
        <v>43289.856944444444</v>
      </c>
      <c r="P1086" s="38" t="s">
        <v>1558</v>
      </c>
      <c r="Q1086" s="19">
        <f t="shared" si="113"/>
        <v>5.9722222220443655E-2</v>
      </c>
      <c r="R1086" s="19">
        <f t="shared" si="114"/>
        <v>0.23263888889050577</v>
      </c>
      <c r="S1086" s="21">
        <f t="shared" si="115"/>
        <v>0.35833333332266193</v>
      </c>
      <c r="U1086" s="2">
        <v>2607</v>
      </c>
    </row>
    <row r="1087" spans="1:21">
      <c r="A1087" s="264" t="s">
        <v>1167</v>
      </c>
      <c r="B1087" s="38" t="s">
        <v>1519</v>
      </c>
      <c r="C1087" s="38" t="s">
        <v>1168</v>
      </c>
      <c r="D1087" s="38" t="s">
        <v>1107</v>
      </c>
      <c r="E1087" s="126" t="s">
        <v>273</v>
      </c>
      <c r="F1087" s="38" t="s">
        <v>1830</v>
      </c>
      <c r="G1087" s="265">
        <v>44</v>
      </c>
      <c r="H1087" s="265">
        <v>-125</v>
      </c>
      <c r="I1087" s="38">
        <v>10</v>
      </c>
      <c r="J1087" s="38">
        <v>2018</v>
      </c>
      <c r="K1087" s="259" t="s">
        <v>1624</v>
      </c>
      <c r="L1087" s="157">
        <v>43290.595138888886</v>
      </c>
      <c r="M1087" s="157">
        <v>43290.618750000001</v>
      </c>
      <c r="N1087" s="157">
        <v>43290.65902777778</v>
      </c>
      <c r="O1087" s="157">
        <v>43290.673611111109</v>
      </c>
      <c r="P1087" s="38" t="s">
        <v>1622</v>
      </c>
      <c r="Q1087" s="19">
        <f t="shared" si="113"/>
        <v>4.0277777778101154E-2</v>
      </c>
      <c r="R1087" s="19">
        <f t="shared" si="114"/>
        <v>7.8472222223354038E-2</v>
      </c>
      <c r="S1087" s="21">
        <f t="shared" si="115"/>
        <v>0.24166666666860692</v>
      </c>
      <c r="U1087" s="2">
        <v>197</v>
      </c>
    </row>
    <row r="1088" spans="1:21">
      <c r="A1088" s="264" t="s">
        <v>1167</v>
      </c>
      <c r="B1088" s="38" t="s">
        <v>1519</v>
      </c>
      <c r="C1088" s="38" t="s">
        <v>1168</v>
      </c>
      <c r="D1088" s="38" t="s">
        <v>1107</v>
      </c>
      <c r="E1088" s="126" t="s">
        <v>273</v>
      </c>
      <c r="F1088" s="38" t="s">
        <v>1830</v>
      </c>
      <c r="G1088" s="265">
        <v>44</v>
      </c>
      <c r="H1088" s="265">
        <v>-125</v>
      </c>
      <c r="I1088" s="38">
        <v>10</v>
      </c>
      <c r="J1088" s="38">
        <v>2018</v>
      </c>
      <c r="K1088" s="259" t="s">
        <v>1621</v>
      </c>
      <c r="L1088" s="157">
        <v>43290.740277777775</v>
      </c>
      <c r="M1088" s="157">
        <v>43290.761805555558</v>
      </c>
      <c r="N1088" s="157">
        <v>43290.811111111114</v>
      </c>
      <c r="O1088" s="157">
        <v>43290.82916666667</v>
      </c>
      <c r="P1088" s="38" t="s">
        <v>1622</v>
      </c>
      <c r="Q1088" s="19">
        <f t="shared" si="113"/>
        <v>4.9305555556202307E-2</v>
      </c>
      <c r="R1088" s="19">
        <f t="shared" si="114"/>
        <v>8.8888888894871343E-2</v>
      </c>
      <c r="S1088" s="21">
        <f t="shared" si="115"/>
        <v>0.29583333333721384</v>
      </c>
      <c r="U1088" s="2">
        <v>198</v>
      </c>
    </row>
    <row r="1089" spans="1:24">
      <c r="A1089" s="264" t="s">
        <v>1167</v>
      </c>
      <c r="B1089" s="38" t="s">
        <v>1519</v>
      </c>
      <c r="C1089" s="38" t="s">
        <v>1168</v>
      </c>
      <c r="D1089" s="38" t="s">
        <v>1107</v>
      </c>
      <c r="E1089" s="126" t="s">
        <v>273</v>
      </c>
      <c r="F1089" s="38" t="s">
        <v>1830</v>
      </c>
      <c r="G1089" s="265">
        <v>44</v>
      </c>
      <c r="H1089" s="265">
        <v>-124</v>
      </c>
      <c r="I1089" s="38">
        <v>10</v>
      </c>
      <c r="J1089" s="38">
        <v>2018</v>
      </c>
      <c r="K1089" s="259" t="s">
        <v>1618</v>
      </c>
      <c r="L1089" s="157">
        <v>43291.044444444444</v>
      </c>
      <c r="M1089" s="157">
        <v>43291.061805555553</v>
      </c>
      <c r="N1089" s="157">
        <v>43291.105555555558</v>
      </c>
      <c r="O1089" s="157">
        <v>43291.115972222222</v>
      </c>
      <c r="P1089" s="38" t="s">
        <v>1616</v>
      </c>
      <c r="Q1089" s="19">
        <f t="shared" si="113"/>
        <v>4.3750000004365575E-2</v>
      </c>
      <c r="R1089" s="19">
        <f t="shared" si="114"/>
        <v>7.1527777778101154E-2</v>
      </c>
      <c r="S1089" s="21">
        <f t="shared" si="115"/>
        <v>0.26250000002619345</v>
      </c>
      <c r="U1089" s="2">
        <v>82</v>
      </c>
    </row>
    <row r="1090" spans="1:24">
      <c r="A1090" s="264" t="s">
        <v>1167</v>
      </c>
      <c r="B1090" s="38" t="s">
        <v>1519</v>
      </c>
      <c r="C1090" s="38" t="s">
        <v>1168</v>
      </c>
      <c r="D1090" s="38" t="s">
        <v>1107</v>
      </c>
      <c r="E1090" s="126" t="s">
        <v>273</v>
      </c>
      <c r="F1090" s="38" t="s">
        <v>1830</v>
      </c>
      <c r="G1090" s="265">
        <v>44</v>
      </c>
      <c r="H1090" s="265">
        <v>-124</v>
      </c>
      <c r="I1090" s="38">
        <v>10</v>
      </c>
      <c r="J1090" s="38">
        <v>2018</v>
      </c>
      <c r="K1090" s="259" t="s">
        <v>1615</v>
      </c>
      <c r="L1090" s="157">
        <v>43291.12222222222</v>
      </c>
      <c r="M1090" s="157">
        <v>43291.137499999997</v>
      </c>
      <c r="N1090" s="157">
        <v>43291.231944444444</v>
      </c>
      <c r="O1090" s="157">
        <v>43291.240277777775</v>
      </c>
      <c r="P1090" s="38" t="s">
        <v>1616</v>
      </c>
      <c r="Q1090" s="19">
        <f t="shared" si="113"/>
        <v>9.4444444446708076E-2</v>
      </c>
      <c r="R1090" s="19">
        <f t="shared" si="114"/>
        <v>0.11805555555474712</v>
      </c>
      <c r="S1090" s="21">
        <f t="shared" si="115"/>
        <v>0.56666666668024845</v>
      </c>
      <c r="U1090" s="2">
        <v>82</v>
      </c>
      <c r="V1090" s="19">
        <f>SUM(Q1069:Q1090)</f>
        <v>3.1743055555707542</v>
      </c>
      <c r="W1090" s="240">
        <f>(N1090-M1069)/24</f>
        <v>0.30312500000006065</v>
      </c>
      <c r="X1090" s="21">
        <f>V1090/W1090</f>
        <v>10.471935853427198</v>
      </c>
    </row>
    <row r="1091" spans="1:24" ht="14">
      <c r="A1091" s="264" t="s">
        <v>1607</v>
      </c>
      <c r="B1091" s="38" t="s">
        <v>1519</v>
      </c>
      <c r="C1091" s="38" t="s">
        <v>1170</v>
      </c>
      <c r="D1091" s="38" t="s">
        <v>1569</v>
      </c>
      <c r="E1091" s="126" t="s">
        <v>273</v>
      </c>
      <c r="F1091" s="38" t="s">
        <v>1830</v>
      </c>
      <c r="G1091" s="265">
        <v>44</v>
      </c>
      <c r="H1091" s="265">
        <v>-124</v>
      </c>
      <c r="I1091" s="259">
        <v>9</v>
      </c>
      <c r="J1091" s="38">
        <v>2018</v>
      </c>
      <c r="K1091" s="259" t="s">
        <v>1613</v>
      </c>
      <c r="L1091" s="157">
        <v>43297.88958333333</v>
      </c>
      <c r="M1091" s="157">
        <v>43297.916666666664</v>
      </c>
      <c r="N1091" s="157">
        <v>43298.056944444441</v>
      </c>
      <c r="O1091" s="157">
        <v>43298.07708333333</v>
      </c>
      <c r="P1091" s="38" t="s">
        <v>1356</v>
      </c>
      <c r="Q1091" s="19">
        <f t="shared" ref="Q1091:Q1111" si="116">N1091 - M1091</f>
        <v>0.14027777777664596</v>
      </c>
      <c r="R1091" s="19">
        <f t="shared" ref="R1091:R1111" si="117">O1091 - L1091</f>
        <v>0.1875</v>
      </c>
      <c r="S1091" s="21">
        <f t="shared" ref="S1091:S1111" si="118">((VALUE(Q1091)) * 24) * 0.25</f>
        <v>0.84166666665987577</v>
      </c>
      <c r="U1091" s="267">
        <v>573</v>
      </c>
    </row>
    <row r="1092" spans="1:24">
      <c r="A1092" s="264" t="s">
        <v>1607</v>
      </c>
      <c r="B1092" s="38" t="s">
        <v>1519</v>
      </c>
      <c r="C1092" s="38" t="s">
        <v>1170</v>
      </c>
      <c r="D1092" s="38" t="s">
        <v>1569</v>
      </c>
      <c r="E1092" s="126" t="s">
        <v>273</v>
      </c>
      <c r="F1092" s="38" t="s">
        <v>1830</v>
      </c>
      <c r="G1092" s="265">
        <v>44</v>
      </c>
      <c r="H1092" s="265">
        <v>-124</v>
      </c>
      <c r="I1092" s="38">
        <v>10</v>
      </c>
      <c r="J1092" s="38">
        <v>2018</v>
      </c>
      <c r="K1092" s="259" t="s">
        <v>1611</v>
      </c>
      <c r="L1092" s="157">
        <v>43298.133333333331</v>
      </c>
      <c r="M1092" s="157">
        <v>43298.160416666666</v>
      </c>
      <c r="N1092" s="157">
        <v>43298.193055555559</v>
      </c>
      <c r="O1092" s="157">
        <v>43298.20416666667</v>
      </c>
      <c r="P1092" s="38" t="s">
        <v>1356</v>
      </c>
      <c r="Q1092" s="19">
        <f t="shared" si="116"/>
        <v>3.2638888893416151E-2</v>
      </c>
      <c r="R1092" s="19">
        <f t="shared" si="117"/>
        <v>7.0833333338669036E-2</v>
      </c>
      <c r="S1092" s="21">
        <f t="shared" si="118"/>
        <v>0.19583333336049691</v>
      </c>
      <c r="U1092" s="38">
        <v>190</v>
      </c>
    </row>
    <row r="1093" spans="1:24">
      <c r="A1093" s="264" t="s">
        <v>1607</v>
      </c>
      <c r="B1093" s="38" t="s">
        <v>1519</v>
      </c>
      <c r="C1093" s="38" t="s">
        <v>1170</v>
      </c>
      <c r="D1093" s="38" t="s">
        <v>1569</v>
      </c>
      <c r="E1093" s="126" t="s">
        <v>273</v>
      </c>
      <c r="F1093" s="38" t="s">
        <v>1830</v>
      </c>
      <c r="G1093" s="265">
        <v>44</v>
      </c>
      <c r="H1093" s="265">
        <v>-124</v>
      </c>
      <c r="I1093" s="38">
        <v>10</v>
      </c>
      <c r="J1093" s="38">
        <v>2018</v>
      </c>
      <c r="K1093" s="259" t="s">
        <v>1609</v>
      </c>
      <c r="L1093" s="157">
        <v>43298.209722222222</v>
      </c>
      <c r="M1093" s="157">
        <v>43298.22152777778</v>
      </c>
      <c r="N1093" s="157">
        <v>43298.338194444441</v>
      </c>
      <c r="O1093" s="157">
        <v>43298.361111111109</v>
      </c>
      <c r="P1093" s="38" t="s">
        <v>1356</v>
      </c>
      <c r="Q1093" s="19">
        <f t="shared" si="116"/>
        <v>0.11666666666133096</v>
      </c>
      <c r="R1093" s="19">
        <f t="shared" si="117"/>
        <v>0.15138888888759539</v>
      </c>
      <c r="S1093" s="21">
        <f t="shared" si="118"/>
        <v>0.69999999996798579</v>
      </c>
      <c r="U1093" s="38">
        <v>184</v>
      </c>
    </row>
    <row r="1094" spans="1:24">
      <c r="A1094" s="264" t="s">
        <v>1607</v>
      </c>
      <c r="B1094" s="38" t="s">
        <v>1519</v>
      </c>
      <c r="C1094" s="38" t="s">
        <v>1170</v>
      </c>
      <c r="D1094" s="38" t="s">
        <v>1569</v>
      </c>
      <c r="E1094" s="126" t="s">
        <v>273</v>
      </c>
      <c r="F1094" s="38" t="s">
        <v>1830</v>
      </c>
      <c r="G1094" s="265">
        <v>44</v>
      </c>
      <c r="H1094" s="265">
        <v>-124</v>
      </c>
      <c r="I1094" s="38">
        <v>10</v>
      </c>
      <c r="J1094" s="38">
        <v>2018</v>
      </c>
      <c r="K1094" s="259" t="s">
        <v>1606</v>
      </c>
      <c r="L1094" s="157">
        <v>43298.461111111108</v>
      </c>
      <c r="M1094" s="157">
        <v>43298.489583333336</v>
      </c>
      <c r="N1094" s="157">
        <v>43298.621527777781</v>
      </c>
      <c r="O1094" s="157">
        <v>43298.630555555559</v>
      </c>
      <c r="P1094" s="38" t="s">
        <v>1356</v>
      </c>
      <c r="Q1094" s="19">
        <f t="shared" si="116"/>
        <v>0.13194444444525288</v>
      </c>
      <c r="R1094" s="19">
        <f t="shared" si="117"/>
        <v>0.16944444445107365</v>
      </c>
      <c r="S1094" s="21">
        <f t="shared" si="118"/>
        <v>0.79166666667151731</v>
      </c>
      <c r="U1094" s="38">
        <v>194</v>
      </c>
      <c r="V1094" s="19">
        <f>SUM(Q1091:Q1094)</f>
        <v>0.42152777777664596</v>
      </c>
      <c r="W1094" s="240">
        <f>(N1094-M1091)/24</f>
        <v>2.9369212963198759E-2</v>
      </c>
      <c r="X1094" s="21">
        <f>V1094/W1094</f>
        <v>14.35270935945214</v>
      </c>
    </row>
    <row r="1095" spans="1:24">
      <c r="A1095" s="264" t="s">
        <v>1568</v>
      </c>
      <c r="B1095" s="38" t="s">
        <v>1519</v>
      </c>
      <c r="C1095" s="38" t="s">
        <v>1173</v>
      </c>
      <c r="D1095" s="38" t="s">
        <v>1569</v>
      </c>
      <c r="E1095" s="126" t="s">
        <v>273</v>
      </c>
      <c r="F1095" s="38" t="s">
        <v>1830</v>
      </c>
      <c r="G1095" s="260">
        <v>44.368177590000002</v>
      </c>
      <c r="H1095" s="260">
        <v>-124.95272008000001</v>
      </c>
      <c r="I1095" s="259">
        <v>10</v>
      </c>
      <c r="J1095" s="38">
        <v>2018</v>
      </c>
      <c r="K1095" s="259" t="s">
        <v>1604</v>
      </c>
      <c r="L1095" s="157">
        <v>43302.592361111114</v>
      </c>
      <c r="M1095" s="157">
        <v>43302.615277777775</v>
      </c>
      <c r="N1095" s="157">
        <v>43302.720138888886</v>
      </c>
      <c r="O1095" s="157">
        <v>43302.730555555558</v>
      </c>
      <c r="P1095" s="38" t="s">
        <v>1356</v>
      </c>
      <c r="Q1095" s="19">
        <f t="shared" si="116"/>
        <v>0.10486111111094942</v>
      </c>
      <c r="R1095" s="19">
        <f t="shared" si="117"/>
        <v>0.13819444444379769</v>
      </c>
      <c r="S1095" s="21">
        <f t="shared" si="118"/>
        <v>0.62916666666569654</v>
      </c>
      <c r="U1095" s="260">
        <v>582</v>
      </c>
    </row>
    <row r="1096" spans="1:24">
      <c r="A1096" s="264" t="s">
        <v>1568</v>
      </c>
      <c r="B1096" s="38" t="s">
        <v>1519</v>
      </c>
      <c r="C1096" s="38" t="s">
        <v>1173</v>
      </c>
      <c r="D1096" s="38" t="s">
        <v>1569</v>
      </c>
      <c r="E1096" s="126" t="s">
        <v>273</v>
      </c>
      <c r="F1096" s="38" t="s">
        <v>1830</v>
      </c>
      <c r="G1096" s="260">
        <v>44.368396650000001</v>
      </c>
      <c r="H1096" s="260">
        <v>-124.95247689999999</v>
      </c>
      <c r="I1096" s="259">
        <v>10</v>
      </c>
      <c r="J1096" s="38">
        <v>2018</v>
      </c>
      <c r="K1096" s="259" t="s">
        <v>1602</v>
      </c>
      <c r="L1096" s="157">
        <v>43303.961111111108</v>
      </c>
      <c r="M1096" s="157">
        <v>43303.988194444442</v>
      </c>
      <c r="N1096" s="157">
        <v>43304.13958333333</v>
      </c>
      <c r="O1096" s="157">
        <v>43304.150694444441</v>
      </c>
      <c r="P1096" s="38" t="s">
        <v>1570</v>
      </c>
      <c r="Q1096" s="19">
        <f t="shared" si="116"/>
        <v>0.15138888888759539</v>
      </c>
      <c r="R1096" s="19">
        <f t="shared" si="117"/>
        <v>0.18958333333284827</v>
      </c>
      <c r="S1096" s="21">
        <f t="shared" si="118"/>
        <v>0.90833333332557231</v>
      </c>
      <c r="U1096" s="38">
        <v>582</v>
      </c>
    </row>
    <row r="1097" spans="1:24">
      <c r="A1097" s="264" t="s">
        <v>1568</v>
      </c>
      <c r="B1097" s="38" t="s">
        <v>1519</v>
      </c>
      <c r="C1097" s="38" t="s">
        <v>1173</v>
      </c>
      <c r="D1097" s="38" t="s">
        <v>1569</v>
      </c>
      <c r="E1097" s="126" t="s">
        <v>273</v>
      </c>
      <c r="F1097" s="38" t="s">
        <v>1830</v>
      </c>
      <c r="G1097" s="260">
        <v>44.527587420000003</v>
      </c>
      <c r="H1097" s="260">
        <v>-125.38058890000001</v>
      </c>
      <c r="I1097" s="259">
        <v>10</v>
      </c>
      <c r="J1097" s="38">
        <v>2018</v>
      </c>
      <c r="K1097" s="259" t="s">
        <v>1600</v>
      </c>
      <c r="L1097" s="157">
        <v>43304.481944444444</v>
      </c>
      <c r="M1097" s="157">
        <v>43304.502083333333</v>
      </c>
      <c r="N1097" s="157">
        <v>43304.530555555553</v>
      </c>
      <c r="O1097" s="157">
        <v>43304.537499999999</v>
      </c>
      <c r="P1097" s="38" t="s">
        <v>1570</v>
      </c>
      <c r="Q1097" s="19">
        <f t="shared" si="116"/>
        <v>2.8472222220443655E-2</v>
      </c>
      <c r="R1097" s="19">
        <f t="shared" si="117"/>
        <v>5.5555555554747116E-2</v>
      </c>
      <c r="S1097" s="21">
        <f t="shared" si="118"/>
        <v>0.17083333332266193</v>
      </c>
      <c r="U1097" s="38">
        <v>92</v>
      </c>
    </row>
    <row r="1098" spans="1:24">
      <c r="A1098" s="264" t="s">
        <v>1568</v>
      </c>
      <c r="B1098" s="38" t="s">
        <v>1519</v>
      </c>
      <c r="C1098" s="38" t="s">
        <v>1173</v>
      </c>
      <c r="D1098" s="38" t="s">
        <v>1569</v>
      </c>
      <c r="E1098" s="126" t="s">
        <v>273</v>
      </c>
      <c r="F1098" s="38" t="s">
        <v>1830</v>
      </c>
      <c r="G1098" s="260">
        <v>44.527461330000001</v>
      </c>
      <c r="H1098" s="260">
        <v>-125.37973919</v>
      </c>
      <c r="I1098" s="259">
        <v>10</v>
      </c>
      <c r="J1098" s="38">
        <v>2018</v>
      </c>
      <c r="K1098" s="259" t="s">
        <v>1598</v>
      </c>
      <c r="L1098" s="157">
        <v>43305.954861111109</v>
      </c>
      <c r="M1098" s="157">
        <v>43306.045138888891</v>
      </c>
      <c r="N1098" s="157">
        <v>43306.123611111114</v>
      </c>
      <c r="O1098" s="157">
        <v>43306.25</v>
      </c>
      <c r="P1098" s="38" t="s">
        <v>1570</v>
      </c>
      <c r="Q1098" s="19">
        <f t="shared" si="116"/>
        <v>7.8472222223354038E-2</v>
      </c>
      <c r="R1098" s="19">
        <f t="shared" si="117"/>
        <v>0.29513888889050577</v>
      </c>
      <c r="S1098" s="21">
        <f t="shared" si="118"/>
        <v>0.47083333334012423</v>
      </c>
      <c r="U1098" s="38">
        <v>2900</v>
      </c>
    </row>
    <row r="1099" spans="1:24">
      <c r="A1099" s="264" t="s">
        <v>1568</v>
      </c>
      <c r="B1099" s="38" t="s">
        <v>1519</v>
      </c>
      <c r="C1099" s="38" t="s">
        <v>1173</v>
      </c>
      <c r="D1099" s="38" t="s">
        <v>1569</v>
      </c>
      <c r="E1099" s="126" t="s">
        <v>273</v>
      </c>
      <c r="F1099" s="38" t="s">
        <v>1830</v>
      </c>
      <c r="G1099" s="260">
        <v>44.527809329999997</v>
      </c>
      <c r="H1099" s="260">
        <v>-125.38017873</v>
      </c>
      <c r="I1099" s="259">
        <v>10</v>
      </c>
      <c r="J1099" s="38">
        <v>2018</v>
      </c>
      <c r="K1099" s="259" t="s">
        <v>1596</v>
      </c>
      <c r="L1099" s="157">
        <v>43306.263888888891</v>
      </c>
      <c r="M1099" s="157">
        <v>43306.277083333334</v>
      </c>
      <c r="N1099" s="157">
        <v>43306.299305555556</v>
      </c>
      <c r="O1099" s="157">
        <v>43306.307638888888</v>
      </c>
      <c r="P1099" s="38" t="s">
        <v>1570</v>
      </c>
      <c r="Q1099" s="19">
        <f t="shared" si="116"/>
        <v>2.2222222221898846E-2</v>
      </c>
      <c r="R1099" s="19">
        <f t="shared" si="117"/>
        <v>4.3749999997089617E-2</v>
      </c>
      <c r="S1099" s="21">
        <f t="shared" si="118"/>
        <v>0.13333333333139308</v>
      </c>
      <c r="U1099" s="38">
        <v>97</v>
      </c>
    </row>
    <row r="1100" spans="1:24">
      <c r="A1100" s="264" t="s">
        <v>1568</v>
      </c>
      <c r="B1100" s="38" t="s">
        <v>1519</v>
      </c>
      <c r="C1100" s="38" t="s">
        <v>1173</v>
      </c>
      <c r="D1100" s="38" t="s">
        <v>1569</v>
      </c>
      <c r="E1100" s="126" t="s">
        <v>273</v>
      </c>
      <c r="F1100" s="38" t="s">
        <v>1830</v>
      </c>
      <c r="G1100" s="260">
        <v>44.527333630000001</v>
      </c>
      <c r="H1100" s="260">
        <v>-125.38012190000001</v>
      </c>
      <c r="I1100" s="259">
        <v>10</v>
      </c>
      <c r="J1100" s="38">
        <v>2018</v>
      </c>
      <c r="K1100" s="259" t="s">
        <v>1594</v>
      </c>
      <c r="L1100" s="157">
        <v>43306.405555555553</v>
      </c>
      <c r="M1100" s="157">
        <v>43306.515277777777</v>
      </c>
      <c r="N1100" s="157">
        <v>43306.665972222225</v>
      </c>
      <c r="O1100" s="157">
        <v>43306.675694444442</v>
      </c>
      <c r="P1100" s="38" t="s">
        <v>1570</v>
      </c>
      <c r="Q1100" s="19">
        <f t="shared" si="116"/>
        <v>0.15069444444816327</v>
      </c>
      <c r="R1100" s="19">
        <f t="shared" si="117"/>
        <v>0.27013888888905058</v>
      </c>
      <c r="S1100" s="21">
        <f t="shared" si="118"/>
        <v>0.9041666666889796</v>
      </c>
      <c r="U1100" s="38">
        <v>2898</v>
      </c>
    </row>
    <row r="1101" spans="1:24">
      <c r="A1101" s="264" t="s">
        <v>1568</v>
      </c>
      <c r="B1101" s="38" t="s">
        <v>1519</v>
      </c>
      <c r="C1101" s="38" t="s">
        <v>1173</v>
      </c>
      <c r="D1101" s="38" t="s">
        <v>1569</v>
      </c>
      <c r="E1101" s="126" t="s">
        <v>273</v>
      </c>
      <c r="F1101" s="38" t="s">
        <v>1830</v>
      </c>
      <c r="G1101" s="260">
        <v>45.829727759999997</v>
      </c>
      <c r="H1101" s="260">
        <v>-129.75922052000001</v>
      </c>
      <c r="I1101" s="259">
        <v>9</v>
      </c>
      <c r="J1101" s="38">
        <v>2018</v>
      </c>
      <c r="K1101" s="259" t="s">
        <v>1592</v>
      </c>
      <c r="L1101" s="157">
        <v>43307.645833333336</v>
      </c>
      <c r="M1101" s="157">
        <v>43307.669444444444</v>
      </c>
      <c r="N1101" s="157">
        <v>43307.675694444442</v>
      </c>
      <c r="O1101" s="157">
        <v>43307.682638888888</v>
      </c>
      <c r="P1101" s="38" t="s">
        <v>1573</v>
      </c>
      <c r="Q1101" s="19">
        <f t="shared" si="116"/>
        <v>6.2499999985448085E-3</v>
      </c>
      <c r="R1101" s="19">
        <f t="shared" si="117"/>
        <v>3.6805555551836733E-2</v>
      </c>
      <c r="S1101" s="21">
        <f t="shared" si="118"/>
        <v>3.7499999991268851E-2</v>
      </c>
      <c r="U1101" s="38">
        <v>107</v>
      </c>
    </row>
    <row r="1102" spans="1:24">
      <c r="A1102" s="264" t="s">
        <v>1568</v>
      </c>
      <c r="B1102" s="38" t="s">
        <v>1519</v>
      </c>
      <c r="C1102" s="38" t="s">
        <v>1173</v>
      </c>
      <c r="D1102" s="38" t="s">
        <v>1569</v>
      </c>
      <c r="E1102" s="126" t="s">
        <v>273</v>
      </c>
      <c r="F1102" s="38" t="s">
        <v>1830</v>
      </c>
      <c r="G1102" s="260">
        <v>45.829672539999997</v>
      </c>
      <c r="H1102" s="260">
        <v>-129.75918733</v>
      </c>
      <c r="I1102" s="259">
        <v>9</v>
      </c>
      <c r="J1102" s="38">
        <v>2018</v>
      </c>
      <c r="K1102" s="259" t="s">
        <v>1590</v>
      </c>
      <c r="L1102" s="157">
        <v>43307.87777777778</v>
      </c>
      <c r="M1102" s="157">
        <v>43307.900694444441</v>
      </c>
      <c r="N1102" s="157">
        <v>43308.123611111114</v>
      </c>
      <c r="O1102" s="157">
        <v>43308.129166666666</v>
      </c>
      <c r="P1102" s="38" t="s">
        <v>1573</v>
      </c>
      <c r="Q1102" s="19">
        <f t="shared" si="116"/>
        <v>0.2229166666729725</v>
      </c>
      <c r="R1102" s="19">
        <f t="shared" si="117"/>
        <v>0.25138888888614019</v>
      </c>
      <c r="S1102" s="21">
        <f t="shared" si="118"/>
        <v>1.337500000037835</v>
      </c>
      <c r="U1102" s="38">
        <v>2610</v>
      </c>
    </row>
    <row r="1103" spans="1:24">
      <c r="A1103" s="264" t="s">
        <v>1568</v>
      </c>
      <c r="B1103" s="38" t="s">
        <v>1519</v>
      </c>
      <c r="C1103" s="38" t="s">
        <v>1173</v>
      </c>
      <c r="D1103" s="38" t="s">
        <v>1569</v>
      </c>
      <c r="E1103" s="126" t="s">
        <v>273</v>
      </c>
      <c r="F1103" s="38" t="s">
        <v>1830</v>
      </c>
      <c r="G1103" s="260">
        <v>45.933481239999999</v>
      </c>
      <c r="H1103" s="260">
        <v>-130.01321396</v>
      </c>
      <c r="I1103" s="259">
        <v>9</v>
      </c>
      <c r="J1103" s="38">
        <v>2018</v>
      </c>
      <c r="K1103" s="259" t="s">
        <v>1588</v>
      </c>
      <c r="L1103" s="157">
        <v>43308.677083333336</v>
      </c>
      <c r="M1103" s="157">
        <v>43308.729861111111</v>
      </c>
      <c r="N1103" s="157">
        <v>43308.893750000003</v>
      </c>
      <c r="O1103" s="157">
        <v>43308.941666666666</v>
      </c>
      <c r="P1103" s="38" t="s">
        <v>1576</v>
      </c>
      <c r="Q1103" s="19">
        <f t="shared" si="116"/>
        <v>0.16388888889196096</v>
      </c>
      <c r="R1103" s="19">
        <f t="shared" si="117"/>
        <v>0.26458333332993789</v>
      </c>
      <c r="S1103" s="21">
        <f t="shared" si="118"/>
        <v>0.98333333335176576</v>
      </c>
      <c r="U1103" s="38">
        <v>1542</v>
      </c>
    </row>
    <row r="1104" spans="1:24">
      <c r="A1104" s="264" t="s">
        <v>1568</v>
      </c>
      <c r="B1104" s="38" t="s">
        <v>1519</v>
      </c>
      <c r="C1104" s="38" t="s">
        <v>1173</v>
      </c>
      <c r="D1104" s="38" t="s">
        <v>1569</v>
      </c>
      <c r="E1104" s="126" t="s">
        <v>273</v>
      </c>
      <c r="F1104" s="38" t="s">
        <v>1830</v>
      </c>
      <c r="G1104" s="260">
        <v>45.829942449999997</v>
      </c>
      <c r="H1104" s="260">
        <v>-129.75915079999999</v>
      </c>
      <c r="I1104" s="259">
        <v>9</v>
      </c>
      <c r="J1104" s="38">
        <v>2018</v>
      </c>
      <c r="K1104" s="259" t="s">
        <v>1586</v>
      </c>
      <c r="L1104" s="157">
        <v>43309.219444444447</v>
      </c>
      <c r="M1104" s="157">
        <v>43309.238194444442</v>
      </c>
      <c r="N1104" s="157">
        <v>43309.388888888891</v>
      </c>
      <c r="O1104" s="157">
        <v>43309.46875</v>
      </c>
      <c r="P1104" s="38" t="s">
        <v>1573</v>
      </c>
      <c r="Q1104" s="19">
        <f t="shared" si="116"/>
        <v>0.15069444444816327</v>
      </c>
      <c r="R1104" s="19">
        <f t="shared" si="117"/>
        <v>0.24930555555329192</v>
      </c>
      <c r="S1104" s="21">
        <f t="shared" si="118"/>
        <v>0.9041666666889796</v>
      </c>
      <c r="U1104" s="38">
        <v>2610</v>
      </c>
    </row>
    <row r="1105" spans="1:24">
      <c r="A1105" s="264" t="s">
        <v>1568</v>
      </c>
      <c r="B1105" s="38" t="s">
        <v>1519</v>
      </c>
      <c r="C1105" s="38" t="s">
        <v>1173</v>
      </c>
      <c r="D1105" s="38" t="s">
        <v>1569</v>
      </c>
      <c r="E1105" s="126" t="s">
        <v>273</v>
      </c>
      <c r="F1105" s="38" t="s">
        <v>1830</v>
      </c>
      <c r="G1105" s="260">
        <v>45.829927009999999</v>
      </c>
      <c r="H1105" s="260">
        <v>-129.75803845999999</v>
      </c>
      <c r="I1105" s="259">
        <v>9</v>
      </c>
      <c r="J1105" s="38">
        <v>2018</v>
      </c>
      <c r="K1105" s="259" t="s">
        <v>1584</v>
      </c>
      <c r="L1105" s="157">
        <v>43309.700694444444</v>
      </c>
      <c r="M1105" s="157">
        <v>43309.709722222222</v>
      </c>
      <c r="N1105" s="157">
        <v>43309.740972222222</v>
      </c>
      <c r="O1105" s="157">
        <v>43309.756944444445</v>
      </c>
      <c r="P1105" s="38" t="s">
        <v>1573</v>
      </c>
      <c r="Q1105" s="19">
        <f t="shared" si="116"/>
        <v>3.125E-2</v>
      </c>
      <c r="R1105" s="19">
        <f t="shared" si="117"/>
        <v>5.6250000001455192E-2</v>
      </c>
      <c r="S1105" s="21">
        <f t="shared" si="118"/>
        <v>0.1875</v>
      </c>
      <c r="U1105" s="38">
        <v>610</v>
      </c>
    </row>
    <row r="1106" spans="1:24">
      <c r="A1106" s="264" t="s">
        <v>1568</v>
      </c>
      <c r="B1106" s="38" t="s">
        <v>1519</v>
      </c>
      <c r="C1106" s="38" t="s">
        <v>1173</v>
      </c>
      <c r="D1106" s="38" t="s">
        <v>1569</v>
      </c>
      <c r="E1106" s="126" t="s">
        <v>273</v>
      </c>
      <c r="F1106" s="38" t="s">
        <v>1830</v>
      </c>
      <c r="G1106" s="260">
        <v>45.933512950000001</v>
      </c>
      <c r="H1106" s="272">
        <v>-130.01355335</v>
      </c>
      <c r="I1106" s="259">
        <v>9</v>
      </c>
      <c r="J1106" s="38">
        <v>2018</v>
      </c>
      <c r="K1106" s="259" t="s">
        <v>1582</v>
      </c>
      <c r="L1106" s="157">
        <v>43309.938194444447</v>
      </c>
      <c r="M1106" s="157">
        <v>43309.984722222223</v>
      </c>
      <c r="N1106" s="157">
        <v>43310.206250000003</v>
      </c>
      <c r="O1106" s="157">
        <v>43310.249305555553</v>
      </c>
      <c r="P1106" s="38" t="s">
        <v>1576</v>
      </c>
      <c r="Q1106" s="19">
        <f t="shared" si="116"/>
        <v>0.22152777777955635</v>
      </c>
      <c r="R1106" s="19">
        <f t="shared" si="117"/>
        <v>0.31111111110658385</v>
      </c>
      <c r="S1106" s="21">
        <f t="shared" si="118"/>
        <v>1.3291666666773381</v>
      </c>
      <c r="U1106" s="38">
        <v>1541</v>
      </c>
    </row>
    <row r="1107" spans="1:24">
      <c r="A1107" s="264" t="s">
        <v>1568</v>
      </c>
      <c r="B1107" s="38" t="s">
        <v>1519</v>
      </c>
      <c r="C1107" s="38" t="s">
        <v>1173</v>
      </c>
      <c r="D1107" s="38" t="s">
        <v>1569</v>
      </c>
      <c r="E1107" s="126" t="s">
        <v>273</v>
      </c>
      <c r="F1107" s="38" t="s">
        <v>1830</v>
      </c>
      <c r="G1107" s="237">
        <v>45.933468490000003</v>
      </c>
      <c r="H1107" s="237">
        <v>-130.01397668000001</v>
      </c>
      <c r="I1107" s="259">
        <v>9</v>
      </c>
      <c r="J1107" s="38">
        <v>2018</v>
      </c>
      <c r="K1107" s="259" t="s">
        <v>1580</v>
      </c>
      <c r="L1107" s="157">
        <v>43310.654166666667</v>
      </c>
      <c r="M1107" s="157">
        <v>43310.709027777775</v>
      </c>
      <c r="N1107" s="157">
        <v>43311.543749999997</v>
      </c>
      <c r="O1107" s="157">
        <v>43311.595833333333</v>
      </c>
      <c r="P1107" s="38" t="s">
        <v>1576</v>
      </c>
      <c r="Q1107" s="19">
        <f t="shared" si="116"/>
        <v>0.83472222222189885</v>
      </c>
      <c r="R1107" s="19">
        <f t="shared" si="117"/>
        <v>0.94166666666569654</v>
      </c>
      <c r="S1107" s="21">
        <f t="shared" si="118"/>
        <v>5.0083333333313931</v>
      </c>
      <c r="U1107" s="38">
        <v>1542</v>
      </c>
    </row>
    <row r="1108" spans="1:24">
      <c r="A1108" s="264" t="s">
        <v>1568</v>
      </c>
      <c r="B1108" s="38" t="s">
        <v>1519</v>
      </c>
      <c r="C1108" s="38" t="s">
        <v>1173</v>
      </c>
      <c r="D1108" s="38" t="s">
        <v>1569</v>
      </c>
      <c r="E1108" s="126" t="s">
        <v>273</v>
      </c>
      <c r="F1108" s="38" t="s">
        <v>1830</v>
      </c>
      <c r="G1108" s="237">
        <v>45.929006700000002</v>
      </c>
      <c r="H1108" s="237">
        <v>-129.98416958000001</v>
      </c>
      <c r="I1108" s="259">
        <v>9</v>
      </c>
      <c r="J1108" s="38">
        <v>2018</v>
      </c>
      <c r="K1108" s="259" t="s">
        <v>1578</v>
      </c>
      <c r="L1108" s="157">
        <v>43311.668055555558</v>
      </c>
      <c r="M1108" s="157">
        <v>43311.717361111114</v>
      </c>
      <c r="N1108" s="157">
        <v>43312.013194444444</v>
      </c>
      <c r="O1108" s="157">
        <v>43312.080555555556</v>
      </c>
      <c r="P1108" s="38" t="s">
        <v>1576</v>
      </c>
      <c r="Q1108" s="19">
        <f t="shared" si="116"/>
        <v>0.29583333332993789</v>
      </c>
      <c r="R1108" s="19">
        <f t="shared" si="117"/>
        <v>0.41249999999854481</v>
      </c>
      <c r="S1108" s="21">
        <f t="shared" si="118"/>
        <v>1.7749999999796273</v>
      </c>
      <c r="U1108" s="38">
        <v>1518</v>
      </c>
    </row>
    <row r="1109" spans="1:24">
      <c r="A1109" s="264" t="s">
        <v>1568</v>
      </c>
      <c r="B1109" s="38" t="s">
        <v>1519</v>
      </c>
      <c r="C1109" s="38" t="s">
        <v>1173</v>
      </c>
      <c r="D1109" s="38" t="s">
        <v>1569</v>
      </c>
      <c r="E1109" s="126" t="s">
        <v>273</v>
      </c>
      <c r="F1109" s="38" t="s">
        <v>1830</v>
      </c>
      <c r="G1109" s="237">
        <v>45.925698859999997</v>
      </c>
      <c r="H1109" s="237">
        <v>-129.97975263999999</v>
      </c>
      <c r="I1109" s="259">
        <v>9</v>
      </c>
      <c r="J1109" s="38">
        <v>2018</v>
      </c>
      <c r="K1109" s="259" t="s">
        <v>1575</v>
      </c>
      <c r="L1109" s="157">
        <v>43312.126388888886</v>
      </c>
      <c r="M1109" s="157">
        <v>43312.172222222223</v>
      </c>
      <c r="N1109" s="157">
        <v>43312.320138888892</v>
      </c>
      <c r="O1109" s="157">
        <v>43312.363194444442</v>
      </c>
      <c r="P1109" s="38" t="s">
        <v>1576</v>
      </c>
      <c r="Q1109" s="19">
        <f t="shared" si="116"/>
        <v>0.14791666666860692</v>
      </c>
      <c r="R1109" s="19">
        <f t="shared" si="117"/>
        <v>0.23680555555620231</v>
      </c>
      <c r="S1109" s="21">
        <f t="shared" si="118"/>
        <v>0.88750000001164153</v>
      </c>
      <c r="U1109" s="38">
        <v>1522</v>
      </c>
    </row>
    <row r="1110" spans="1:24">
      <c r="A1110" s="264" t="s">
        <v>1568</v>
      </c>
      <c r="B1110" s="38" t="s">
        <v>1519</v>
      </c>
      <c r="C1110" s="38" t="s">
        <v>1173</v>
      </c>
      <c r="D1110" s="38" t="s">
        <v>1569</v>
      </c>
      <c r="E1110" s="126" t="s">
        <v>273</v>
      </c>
      <c r="F1110" s="38" t="s">
        <v>1830</v>
      </c>
      <c r="G1110" s="237">
        <v>45.817822380000003</v>
      </c>
      <c r="H1110" s="237">
        <v>-129.75325369999999</v>
      </c>
      <c r="I1110" s="259">
        <v>9</v>
      </c>
      <c r="J1110" s="38">
        <v>2018</v>
      </c>
      <c r="K1110" s="259" t="s">
        <v>1572</v>
      </c>
      <c r="L1110" s="157">
        <v>43312.461805555555</v>
      </c>
      <c r="M1110" s="157">
        <v>43312.547222222223</v>
      </c>
      <c r="N1110" s="157">
        <v>43312.572916666664</v>
      </c>
      <c r="O1110" s="157">
        <v>43312.651388888888</v>
      </c>
      <c r="P1110" s="38" t="s">
        <v>1573</v>
      </c>
      <c r="Q1110" s="19">
        <f t="shared" si="116"/>
        <v>2.569444444088731E-2</v>
      </c>
      <c r="R1110" s="19">
        <f t="shared" si="117"/>
        <v>0.18958333333284827</v>
      </c>
      <c r="S1110" s="21">
        <f t="shared" si="118"/>
        <v>0.15416666664532386</v>
      </c>
      <c r="U1110" s="38">
        <v>2606</v>
      </c>
    </row>
    <row r="1111" spans="1:24">
      <c r="A1111" s="264" t="s">
        <v>1568</v>
      </c>
      <c r="B1111" s="38" t="s">
        <v>1519</v>
      </c>
      <c r="C1111" s="38" t="s">
        <v>1173</v>
      </c>
      <c r="D1111" s="38" t="s">
        <v>1569</v>
      </c>
      <c r="E1111" s="126" t="s">
        <v>273</v>
      </c>
      <c r="F1111" s="38" t="s">
        <v>1830</v>
      </c>
      <c r="G1111" s="237">
        <v>44.526960529999997</v>
      </c>
      <c r="H1111" s="237">
        <v>-125.37941214999999</v>
      </c>
      <c r="I1111" s="259">
        <v>10</v>
      </c>
      <c r="J1111" s="38">
        <v>2018</v>
      </c>
      <c r="K1111" s="259" t="s">
        <v>1567</v>
      </c>
      <c r="L1111" s="157">
        <v>43313.383333333331</v>
      </c>
      <c r="M1111" s="157">
        <v>43313.515277777777</v>
      </c>
      <c r="N1111" s="157">
        <v>43313.688194444447</v>
      </c>
      <c r="O1111" s="157">
        <v>43313.695138888892</v>
      </c>
      <c r="P1111" s="38" t="s">
        <v>1570</v>
      </c>
      <c r="Q1111" s="19">
        <f t="shared" si="116"/>
        <v>0.17291666667006211</v>
      </c>
      <c r="R1111" s="19">
        <f t="shared" si="117"/>
        <v>0.31180555556056788</v>
      </c>
      <c r="S1111" s="21">
        <f t="shared" si="118"/>
        <v>1.0375000000203727</v>
      </c>
      <c r="U1111" s="38">
        <v>2896</v>
      </c>
      <c r="V1111" s="19">
        <f>SUM(Q1095:Q1111)</f>
        <v>2.8097222222349956</v>
      </c>
      <c r="W1111" s="240">
        <f>(N1111-M1095)/24</f>
        <v>0.46137152777797991</v>
      </c>
      <c r="X1111" s="21">
        <f>V1111/W1111</f>
        <v>6.0899341486609533</v>
      </c>
    </row>
    <row r="1112" spans="1:24">
      <c r="A1112" s="264" t="s">
        <v>1175</v>
      </c>
      <c r="B1112" s="38" t="s">
        <v>883</v>
      </c>
      <c r="C1112" s="38" t="s">
        <v>1176</v>
      </c>
      <c r="D1112" s="259" t="s">
        <v>719</v>
      </c>
      <c r="E1112" s="126" t="s">
        <v>273</v>
      </c>
      <c r="F1112" s="259" t="s">
        <v>1562</v>
      </c>
      <c r="G1112" s="274">
        <v>47.917499999999997</v>
      </c>
      <c r="H1112" s="274">
        <v>-129.13749999999999</v>
      </c>
      <c r="I1112" s="259">
        <v>9</v>
      </c>
      <c r="J1112" s="38">
        <v>2018</v>
      </c>
      <c r="K1112" s="259" t="s">
        <v>1566</v>
      </c>
      <c r="L1112" s="157">
        <v>43322.293749999997</v>
      </c>
      <c r="M1112" s="157">
        <v>43322.355555555558</v>
      </c>
      <c r="N1112" s="157">
        <v>43322.744444444441</v>
      </c>
      <c r="O1112" s="157">
        <v>43322.81527777778</v>
      </c>
      <c r="P1112" s="38" t="s">
        <v>1563</v>
      </c>
      <c r="Q1112" s="19">
        <f>N1112 - M1112</f>
        <v>0.38888888888322981</v>
      </c>
      <c r="R1112" s="19">
        <f>O1112 - L1112</f>
        <v>0.52152777778246673</v>
      </c>
      <c r="S1112" s="21">
        <f>((VALUE(Q1112)) * 24) * 0.25</f>
        <v>2.3333333332993789</v>
      </c>
      <c r="U1112" s="259">
        <v>2197</v>
      </c>
    </row>
    <row r="1113" spans="1:24" ht="14">
      <c r="A1113" s="264" t="s">
        <v>1175</v>
      </c>
      <c r="B1113" s="38" t="s">
        <v>883</v>
      </c>
      <c r="C1113" s="38" t="s">
        <v>1176</v>
      </c>
      <c r="D1113" s="259" t="s">
        <v>719</v>
      </c>
      <c r="E1113" s="126" t="s">
        <v>273</v>
      </c>
      <c r="F1113" s="259" t="s">
        <v>1562</v>
      </c>
      <c r="G1113" s="274">
        <v>47.917499999999997</v>
      </c>
      <c r="H1113" s="274">
        <v>-129.13749999999999</v>
      </c>
      <c r="I1113" s="259">
        <v>9</v>
      </c>
      <c r="J1113" s="38">
        <v>2018</v>
      </c>
      <c r="K1113" s="259" t="s">
        <v>1565</v>
      </c>
      <c r="L1113" s="157">
        <v>43322.970833333333</v>
      </c>
      <c r="M1113" s="157">
        <v>43323.054166666669</v>
      </c>
      <c r="N1113" s="157">
        <v>43323.400694444441</v>
      </c>
      <c r="O1113" s="157">
        <v>43323.467361111114</v>
      </c>
      <c r="P1113" s="38" t="s">
        <v>1563</v>
      </c>
      <c r="Q1113" s="19">
        <f>N1113 - M1113</f>
        <v>0.34652777777228039</v>
      </c>
      <c r="R1113" s="19">
        <f>O1113 - L1113</f>
        <v>0.49652777778101154</v>
      </c>
      <c r="S1113" s="21">
        <f>((VALUE(Q1113)) * 24) * 0.25</f>
        <v>2.0791666666336823</v>
      </c>
      <c r="U1113" s="273">
        <v>2311</v>
      </c>
    </row>
    <row r="1114" spans="1:24" ht="14">
      <c r="A1114" s="264" t="s">
        <v>1175</v>
      </c>
      <c r="B1114" s="38" t="s">
        <v>883</v>
      </c>
      <c r="C1114" s="38" t="s">
        <v>1176</v>
      </c>
      <c r="D1114" s="259" t="s">
        <v>719</v>
      </c>
      <c r="E1114" s="126" t="s">
        <v>273</v>
      </c>
      <c r="F1114" s="259" t="s">
        <v>1562</v>
      </c>
      <c r="G1114" s="274">
        <v>47.917499999999997</v>
      </c>
      <c r="H1114" s="274">
        <v>-129.13749999999999</v>
      </c>
      <c r="I1114" s="259">
        <v>9</v>
      </c>
      <c r="J1114" s="38">
        <v>2018</v>
      </c>
      <c r="K1114" s="259" t="s">
        <v>1561</v>
      </c>
      <c r="L1114" s="157">
        <v>43324.656261574077</v>
      </c>
      <c r="M1114" s="157">
        <v>43324.715173611112</v>
      </c>
      <c r="N1114" s="157">
        <v>43324.990034722221</v>
      </c>
      <c r="O1114" s="157">
        <v>43325.05972222222</v>
      </c>
      <c r="P1114" s="38" t="s">
        <v>1563</v>
      </c>
      <c r="Q1114" s="19">
        <f>N1114 - M1114</f>
        <v>0.27486111110920319</v>
      </c>
      <c r="R1114" s="19">
        <f>O1114 - L1114</f>
        <v>0.403460648143664</v>
      </c>
      <c r="S1114" s="21">
        <f>((VALUE(Q1114)) * 24) * 0.25</f>
        <v>1.6491666666552192</v>
      </c>
      <c r="U1114" s="273">
        <v>2293</v>
      </c>
      <c r="V1114" s="19">
        <f>SUM(Q1112:Q1114)</f>
        <v>1.0102777777647134</v>
      </c>
      <c r="W1114" s="240">
        <f>(N1114-M1112)/24</f>
        <v>0.10976996527764034</v>
      </c>
      <c r="X1114" s="21">
        <f>V1114/W1114</f>
        <v>9.2035902098486186</v>
      </c>
    </row>
    <row r="1115" spans="1:24">
      <c r="A1115" s="261" t="s">
        <v>1556</v>
      </c>
      <c r="B1115" s="38" t="s">
        <v>883</v>
      </c>
      <c r="C1115" s="38" t="s">
        <v>1179</v>
      </c>
      <c r="D1115" s="259" t="s">
        <v>1180</v>
      </c>
      <c r="E1115" s="126" t="s">
        <v>273</v>
      </c>
      <c r="F1115" s="38" t="s">
        <v>1830</v>
      </c>
      <c r="G1115" s="274">
        <v>45</v>
      </c>
      <c r="H1115" s="274">
        <v>-129</v>
      </c>
      <c r="I1115" s="259">
        <v>9</v>
      </c>
      <c r="J1115" s="38">
        <v>2018</v>
      </c>
      <c r="K1115" s="259" t="s">
        <v>1560</v>
      </c>
      <c r="L1115" s="157">
        <v>43333.817673611113</v>
      </c>
      <c r="M1115" s="157">
        <v>43333.861747685187</v>
      </c>
      <c r="N1115" s="157">
        <v>43335.933599537035</v>
      </c>
      <c r="O1115" s="157">
        <v>43336.007638888892</v>
      </c>
      <c r="P1115" s="38" t="s">
        <v>1558</v>
      </c>
      <c r="Q1115" s="19">
        <f>N1115 - M1115</f>
        <v>2.0718518518478959</v>
      </c>
      <c r="R1115" s="19">
        <f>O1115 - L1115</f>
        <v>2.1899652777792653</v>
      </c>
      <c r="S1115" s="21">
        <f>((VALUE(Q1115)) * 24) * 0.25</f>
        <v>12.431111111087375</v>
      </c>
      <c r="U1115" s="259">
        <v>1717</v>
      </c>
    </row>
    <row r="1116" spans="1:24">
      <c r="A1116" s="261" t="s">
        <v>1556</v>
      </c>
      <c r="B1116" s="38" t="s">
        <v>883</v>
      </c>
      <c r="C1116" s="38" t="s">
        <v>1179</v>
      </c>
      <c r="D1116" s="259" t="s">
        <v>1180</v>
      </c>
      <c r="E1116" s="126" t="s">
        <v>273</v>
      </c>
      <c r="F1116" s="38" t="s">
        <v>1830</v>
      </c>
      <c r="G1116" s="274">
        <v>45</v>
      </c>
      <c r="H1116" s="274">
        <v>-129</v>
      </c>
      <c r="I1116" s="259">
        <v>9</v>
      </c>
      <c r="J1116" s="38">
        <v>2018</v>
      </c>
      <c r="K1116" s="259" t="s">
        <v>1555</v>
      </c>
      <c r="L1116" s="157">
        <v>43336.153090277781</v>
      </c>
      <c r="M1116" s="157">
        <v>43336.196087962962</v>
      </c>
      <c r="N1116" s="157">
        <v>43337.687650462962</v>
      </c>
      <c r="O1116" s="157">
        <v>43337.735844907409</v>
      </c>
      <c r="P1116" s="38" t="s">
        <v>1558</v>
      </c>
      <c r="Q1116" s="19">
        <f>N1116 - M1116</f>
        <v>1.4915624999994179</v>
      </c>
      <c r="R1116" s="19">
        <f>O1116 - L1116</f>
        <v>1.5827546296277433</v>
      </c>
      <c r="S1116" s="21">
        <f>((VALUE(Q1116)) * 24) * 0.25</f>
        <v>8.9493749999965075</v>
      </c>
      <c r="U1116" s="259">
        <v>1717</v>
      </c>
      <c r="V1116" s="19">
        <f>SUM(Q1115:Q1116)</f>
        <v>3.5634143518473138</v>
      </c>
      <c r="W1116" s="240">
        <f>(N1116-M1115)/24</f>
        <v>0.15941261574062082</v>
      </c>
      <c r="X1116" s="21">
        <f>V1116/W1116</f>
        <v>22.353402428609044</v>
      </c>
    </row>
    <row r="1117" spans="1:24">
      <c r="A1117" s="261" t="s">
        <v>1182</v>
      </c>
      <c r="B1117" s="38" t="s">
        <v>922</v>
      </c>
      <c r="C1117" s="38" t="s">
        <v>1183</v>
      </c>
      <c r="D1117" s="259" t="s">
        <v>1539</v>
      </c>
      <c r="E1117" s="38" t="s">
        <v>1540</v>
      </c>
      <c r="F1117" s="38" t="s">
        <v>1540</v>
      </c>
      <c r="G1117" s="38">
        <v>28</v>
      </c>
      <c r="H1117" s="237">
        <v>-42</v>
      </c>
      <c r="I1117" s="259">
        <v>23</v>
      </c>
      <c r="J1117" s="38">
        <v>2018</v>
      </c>
      <c r="K1117" s="259" t="s">
        <v>1552</v>
      </c>
      <c r="L1117" s="157">
        <v>43354.600694444445</v>
      </c>
      <c r="M1117" s="157">
        <v>43354.620833333334</v>
      </c>
      <c r="N1117" s="157">
        <v>43354.656944444447</v>
      </c>
      <c r="O1117" s="157">
        <v>43354.698611111111</v>
      </c>
      <c r="P1117" s="38" t="s">
        <v>1540</v>
      </c>
      <c r="Q1117" s="19">
        <f t="shared" ref="Q1117:Q1123" si="119">N1117 - M1117</f>
        <v>3.6111111112404615E-2</v>
      </c>
      <c r="R1117" s="19">
        <f t="shared" ref="R1117:R1123" si="120">O1117 - L1117</f>
        <v>9.7916666665696539E-2</v>
      </c>
      <c r="S1117" s="21">
        <f t="shared" ref="S1117:S1123" si="121">((VALUE(Q1117)) * 24) * 0.25</f>
        <v>0.21666666667442769</v>
      </c>
      <c r="U1117" s="237">
        <v>466</v>
      </c>
    </row>
    <row r="1118" spans="1:24">
      <c r="A1118" s="261" t="s">
        <v>1182</v>
      </c>
      <c r="B1118" s="38" t="s">
        <v>922</v>
      </c>
      <c r="C1118" s="38" t="s">
        <v>1183</v>
      </c>
      <c r="D1118" s="259" t="s">
        <v>1539</v>
      </c>
      <c r="E1118" s="38" t="s">
        <v>1540</v>
      </c>
      <c r="F1118" s="38" t="s">
        <v>1540</v>
      </c>
      <c r="G1118" s="38">
        <v>28</v>
      </c>
      <c r="H1118" s="38">
        <v>-42</v>
      </c>
      <c r="I1118" s="259">
        <v>23</v>
      </c>
      <c r="J1118" s="38">
        <v>2018</v>
      </c>
      <c r="K1118" s="259" t="s">
        <v>1550</v>
      </c>
      <c r="L1118" s="157">
        <v>43359.423611111109</v>
      </c>
      <c r="M1118" s="157">
        <v>43359.522916666669</v>
      </c>
      <c r="N1118" s="157">
        <v>43359.973611111112</v>
      </c>
      <c r="O1118" s="157">
        <v>43360.006944444445</v>
      </c>
      <c r="P1118" s="38" t="s">
        <v>1540</v>
      </c>
      <c r="Q1118" s="19">
        <f t="shared" si="119"/>
        <v>0.45069444444379769</v>
      </c>
      <c r="R1118" s="19">
        <f t="shared" si="120"/>
        <v>0.58333333333575865</v>
      </c>
      <c r="S1118" s="21">
        <f t="shared" si="121"/>
        <v>2.7041666666627862</v>
      </c>
      <c r="U1118" s="38">
        <v>858</v>
      </c>
    </row>
    <row r="1119" spans="1:24">
      <c r="A1119" s="261" t="s">
        <v>1182</v>
      </c>
      <c r="B1119" s="38" t="s">
        <v>922</v>
      </c>
      <c r="C1119" s="38" t="s">
        <v>1183</v>
      </c>
      <c r="D1119" s="259" t="s">
        <v>1539</v>
      </c>
      <c r="E1119" s="38" t="s">
        <v>1540</v>
      </c>
      <c r="F1119" s="38" t="s">
        <v>1540</v>
      </c>
      <c r="G1119" s="38">
        <v>28</v>
      </c>
      <c r="H1119" s="38">
        <v>-42</v>
      </c>
      <c r="I1119" s="259">
        <v>23</v>
      </c>
      <c r="J1119" s="38">
        <v>2018</v>
      </c>
      <c r="K1119" s="259" t="s">
        <v>1549</v>
      </c>
      <c r="L1119" s="157">
        <v>43360.171527777777</v>
      </c>
      <c r="M1119" s="157">
        <v>43360.195833333331</v>
      </c>
      <c r="N1119" s="157">
        <v>43360.966666666667</v>
      </c>
      <c r="O1119" s="157">
        <v>43361.004861111112</v>
      </c>
      <c r="P1119" s="38" t="s">
        <v>1540</v>
      </c>
      <c r="Q1119" s="19">
        <f t="shared" si="119"/>
        <v>0.77083333333575865</v>
      </c>
      <c r="R1119" s="19">
        <f t="shared" si="120"/>
        <v>0.83333333333575865</v>
      </c>
      <c r="S1119" s="21">
        <f t="shared" si="121"/>
        <v>4.6250000000145519</v>
      </c>
      <c r="U1119" s="38">
        <v>857</v>
      </c>
    </row>
    <row r="1120" spans="1:24" ht="14">
      <c r="A1120" s="261" t="s">
        <v>1182</v>
      </c>
      <c r="B1120" s="38" t="s">
        <v>922</v>
      </c>
      <c r="C1120" s="38" t="s">
        <v>1183</v>
      </c>
      <c r="D1120" s="259" t="s">
        <v>1539</v>
      </c>
      <c r="E1120" s="38" t="s">
        <v>1540</v>
      </c>
      <c r="F1120" s="38" t="s">
        <v>1540</v>
      </c>
      <c r="G1120" s="38">
        <v>28</v>
      </c>
      <c r="H1120" s="38">
        <v>-42</v>
      </c>
      <c r="I1120" s="259">
        <v>23</v>
      </c>
      <c r="J1120" s="38">
        <v>2018</v>
      </c>
      <c r="K1120" s="259" t="s">
        <v>1547</v>
      </c>
      <c r="L1120" s="157">
        <v>43361.508333333331</v>
      </c>
      <c r="M1120" s="157">
        <v>43361.536111111112</v>
      </c>
      <c r="N1120" s="157">
        <v>43362.467361111114</v>
      </c>
      <c r="O1120" s="157">
        <v>43362.508333333331</v>
      </c>
      <c r="P1120" s="38" t="s">
        <v>1540</v>
      </c>
      <c r="Q1120" s="19">
        <f t="shared" si="119"/>
        <v>0.93125000000145519</v>
      </c>
      <c r="R1120" s="19">
        <f t="shared" si="120"/>
        <v>1</v>
      </c>
      <c r="S1120" s="21">
        <f t="shared" si="121"/>
        <v>5.5875000000087311</v>
      </c>
      <c r="U1120" s="276">
        <v>849</v>
      </c>
    </row>
    <row r="1121" spans="1:24" ht="14">
      <c r="A1121" s="261" t="s">
        <v>1182</v>
      </c>
      <c r="B1121" s="38" t="s">
        <v>922</v>
      </c>
      <c r="C1121" s="38" t="s">
        <v>1183</v>
      </c>
      <c r="D1121" s="259" t="s">
        <v>1539</v>
      </c>
      <c r="E1121" s="38" t="s">
        <v>1540</v>
      </c>
      <c r="F1121" s="38" t="s">
        <v>1540</v>
      </c>
      <c r="G1121" s="38">
        <v>28</v>
      </c>
      <c r="H1121" s="38">
        <v>-42</v>
      </c>
      <c r="I1121" s="259">
        <v>23</v>
      </c>
      <c r="J1121" s="38">
        <v>2018</v>
      </c>
      <c r="K1121" s="259" t="s">
        <v>1546</v>
      </c>
      <c r="L1121" s="275">
        <v>43362.832638888889</v>
      </c>
      <c r="M1121" s="157">
        <v>43362.863194444442</v>
      </c>
      <c r="N1121" s="157">
        <v>43363.38958333333</v>
      </c>
      <c r="O1121" s="157">
        <v>43363.440972222219</v>
      </c>
      <c r="P1121" s="38" t="s">
        <v>1540</v>
      </c>
      <c r="Q1121" s="19">
        <f t="shared" si="119"/>
        <v>0.52638888888759539</v>
      </c>
      <c r="R1121" s="19">
        <f t="shared" si="120"/>
        <v>0.60833333332993789</v>
      </c>
      <c r="S1121" s="21">
        <f t="shared" si="121"/>
        <v>3.1583333333255723</v>
      </c>
      <c r="U1121" s="276">
        <v>903</v>
      </c>
    </row>
    <row r="1122" spans="1:24">
      <c r="A1122" s="261" t="s">
        <v>1182</v>
      </c>
      <c r="B1122" s="38" t="s">
        <v>922</v>
      </c>
      <c r="C1122" s="38" t="s">
        <v>1183</v>
      </c>
      <c r="D1122" s="259" t="s">
        <v>1539</v>
      </c>
      <c r="E1122" s="38" t="s">
        <v>1540</v>
      </c>
      <c r="F1122" s="38" t="s">
        <v>1540</v>
      </c>
      <c r="G1122" s="38">
        <v>28</v>
      </c>
      <c r="H1122" s="38">
        <v>-42</v>
      </c>
      <c r="I1122" s="259">
        <v>23</v>
      </c>
      <c r="J1122" s="38">
        <v>2018</v>
      </c>
      <c r="K1122" s="259" t="s">
        <v>1543</v>
      </c>
      <c r="L1122" s="157">
        <v>43363.838194444441</v>
      </c>
      <c r="M1122" s="157">
        <v>43363.863888888889</v>
      </c>
      <c r="N1122" s="157">
        <v>43364.831944444442</v>
      </c>
      <c r="O1122" s="157">
        <v>43364.873611111114</v>
      </c>
      <c r="P1122" s="38" t="s">
        <v>1540</v>
      </c>
      <c r="Q1122" s="19">
        <f t="shared" si="119"/>
        <v>0.96805555555329192</v>
      </c>
      <c r="R1122" s="19">
        <f t="shared" si="120"/>
        <v>1.0354166666729725</v>
      </c>
      <c r="S1122" s="21">
        <f t="shared" si="121"/>
        <v>5.8083333333197515</v>
      </c>
      <c r="U1122" s="38">
        <v>1567</v>
      </c>
    </row>
    <row r="1123" spans="1:24">
      <c r="A1123" s="261" t="s">
        <v>1182</v>
      </c>
      <c r="B1123" s="38" t="s">
        <v>922</v>
      </c>
      <c r="C1123" s="38" t="s">
        <v>1183</v>
      </c>
      <c r="D1123" s="259" t="s">
        <v>1539</v>
      </c>
      <c r="E1123" s="38" t="s">
        <v>1540</v>
      </c>
      <c r="F1123" s="38" t="s">
        <v>1540</v>
      </c>
      <c r="G1123" s="38">
        <v>28</v>
      </c>
      <c r="H1123" s="38">
        <v>-42</v>
      </c>
      <c r="I1123" s="259">
        <v>23</v>
      </c>
      <c r="J1123" s="38">
        <v>2018</v>
      </c>
      <c r="K1123" s="259" t="s">
        <v>1538</v>
      </c>
      <c r="L1123" s="157">
        <v>43364.945138888892</v>
      </c>
      <c r="M1123" s="157">
        <v>43364.981249999997</v>
      </c>
      <c r="N1123" s="157">
        <v>43365.055555555555</v>
      </c>
      <c r="O1123" s="157">
        <v>43365.084722222222</v>
      </c>
      <c r="P1123" s="38" t="s">
        <v>1540</v>
      </c>
      <c r="Q1123" s="19">
        <f t="shared" si="119"/>
        <v>7.4305555557657499E-2</v>
      </c>
      <c r="R1123" s="19">
        <f t="shared" si="120"/>
        <v>0.13958333332993789</v>
      </c>
      <c r="S1123" s="21">
        <f t="shared" si="121"/>
        <v>0.44583333334594499</v>
      </c>
      <c r="U1123" s="38">
        <v>781</v>
      </c>
      <c r="V1123" s="19">
        <f>SUM(Q1117:Q1123)</f>
        <v>3.757638888891961</v>
      </c>
      <c r="W1123" s="240">
        <f>(N1123-M1117)/24</f>
        <v>0.43478009259251849</v>
      </c>
      <c r="X1123" s="21">
        <f>V1123/W1123</f>
        <v>8.6426194596118933</v>
      </c>
    </row>
    <row r="1124" spans="1:24">
      <c r="A1124" s="155" t="s">
        <v>1187</v>
      </c>
      <c r="B1124" s="38" t="s">
        <v>1519</v>
      </c>
      <c r="C1124" s="38" t="s">
        <v>1188</v>
      </c>
      <c r="D1124" s="259" t="s">
        <v>1189</v>
      </c>
      <c r="E1124" s="126" t="s">
        <v>1065</v>
      </c>
      <c r="F1124" s="38" t="s">
        <v>1190</v>
      </c>
      <c r="G1124" s="277">
        <f>TRUNC(G1096)</f>
        <v>44</v>
      </c>
      <c r="H1124" s="277">
        <f t="shared" ref="H1124:H1138" si="122">TRUNC(H1096)</f>
        <v>-124</v>
      </c>
      <c r="I1124" s="38">
        <v>60</v>
      </c>
      <c r="J1124" s="38">
        <v>2019</v>
      </c>
      <c r="K1124" s="259" t="s">
        <v>1537</v>
      </c>
      <c r="L1124" s="157">
        <v>43493.05</v>
      </c>
      <c r="M1124" s="157">
        <v>43493.163194444445</v>
      </c>
      <c r="N1124" s="157">
        <v>43493.816666666666</v>
      </c>
      <c r="O1124" s="157">
        <v>43493.893055555556</v>
      </c>
      <c r="P1124" s="38" t="s">
        <v>1533</v>
      </c>
      <c r="Q1124" s="19">
        <f t="shared" ref="Q1124:Q1137" si="123">N1124 - M1124</f>
        <v>0.65347222222044365</v>
      </c>
      <c r="R1124" s="19">
        <f t="shared" ref="R1124:R1137" si="124">O1124 - L1124</f>
        <v>0.84305555555329192</v>
      </c>
      <c r="S1124" s="21">
        <f t="shared" ref="S1124:S1137" si="125">((VALUE(Q1124)) * 24) * 0.25</f>
        <v>3.9208333333226619</v>
      </c>
      <c r="U1124" s="38">
        <v>2405</v>
      </c>
    </row>
    <row r="1125" spans="1:24">
      <c r="A1125" s="155" t="s">
        <v>1187</v>
      </c>
      <c r="B1125" s="38" t="s">
        <v>1519</v>
      </c>
      <c r="C1125" s="38" t="s">
        <v>1188</v>
      </c>
      <c r="D1125" s="259" t="s">
        <v>1189</v>
      </c>
      <c r="E1125" s="126" t="s">
        <v>1065</v>
      </c>
      <c r="F1125" s="38" t="s">
        <v>1190</v>
      </c>
      <c r="G1125" s="277">
        <f>TRUNC(G1097)</f>
        <v>44</v>
      </c>
      <c r="H1125" s="277">
        <f t="shared" si="122"/>
        <v>-125</v>
      </c>
      <c r="I1125" s="38">
        <v>60</v>
      </c>
      <c r="J1125" s="38">
        <v>2019</v>
      </c>
      <c r="K1125" s="259" t="s">
        <v>1535</v>
      </c>
      <c r="L1125" s="157">
        <v>43494.142361111109</v>
      </c>
      <c r="M1125" s="157">
        <v>43494.216666666667</v>
      </c>
      <c r="N1125" s="157">
        <v>43494.277083333334</v>
      </c>
      <c r="O1125" s="157">
        <v>43494.345833333333</v>
      </c>
      <c r="P1125" s="38" t="s">
        <v>1533</v>
      </c>
      <c r="Q1125" s="19">
        <f t="shared" si="123"/>
        <v>6.0416666667151731E-2</v>
      </c>
      <c r="R1125" s="19">
        <f t="shared" si="124"/>
        <v>0.20347222222335404</v>
      </c>
      <c r="S1125" s="21">
        <f t="shared" si="125"/>
        <v>0.36250000000291038</v>
      </c>
      <c r="U1125" s="38">
        <v>1985</v>
      </c>
    </row>
    <row r="1126" spans="1:24">
      <c r="A1126" s="155" t="s">
        <v>1187</v>
      </c>
      <c r="B1126" s="38" t="s">
        <v>1519</v>
      </c>
      <c r="C1126" s="38" t="s">
        <v>1188</v>
      </c>
      <c r="D1126" s="259" t="s">
        <v>1189</v>
      </c>
      <c r="E1126" s="126" t="s">
        <v>1065</v>
      </c>
      <c r="F1126" s="38" t="s">
        <v>1190</v>
      </c>
      <c r="G1126" s="277">
        <f t="shared" ref="G1126:G1138" si="126">TRUNC(G1098)</f>
        <v>44</v>
      </c>
      <c r="H1126" s="277">
        <f t="shared" si="122"/>
        <v>-125</v>
      </c>
      <c r="I1126" s="38">
        <v>60</v>
      </c>
      <c r="J1126" s="38">
        <v>2019</v>
      </c>
      <c r="K1126" s="259" t="s">
        <v>1534</v>
      </c>
      <c r="L1126" s="157">
        <v>43495.279861111114</v>
      </c>
      <c r="M1126" s="157">
        <v>43495.320138888892</v>
      </c>
      <c r="N1126" s="157">
        <v>43495.57916666667</v>
      </c>
      <c r="O1126" s="157">
        <v>43495.624305555553</v>
      </c>
      <c r="P1126" s="38" t="s">
        <v>1533</v>
      </c>
      <c r="Q1126" s="19">
        <f t="shared" si="123"/>
        <v>0.25902777777810115</v>
      </c>
      <c r="R1126" s="19">
        <f t="shared" si="124"/>
        <v>0.34444444443943212</v>
      </c>
      <c r="S1126" s="21">
        <f t="shared" si="125"/>
        <v>1.5541666666686069</v>
      </c>
      <c r="U1126" s="38">
        <v>1229</v>
      </c>
    </row>
    <row r="1127" spans="1:24">
      <c r="A1127" s="155" t="s">
        <v>1187</v>
      </c>
      <c r="B1127" s="38" t="s">
        <v>1519</v>
      </c>
      <c r="C1127" s="38" t="s">
        <v>1188</v>
      </c>
      <c r="D1127" s="259" t="s">
        <v>1189</v>
      </c>
      <c r="E1127" s="126" t="s">
        <v>1065</v>
      </c>
      <c r="F1127" s="38" t="s">
        <v>1190</v>
      </c>
      <c r="G1127" s="277">
        <f t="shared" si="126"/>
        <v>44</v>
      </c>
      <c r="H1127" s="277">
        <f t="shared" si="122"/>
        <v>-125</v>
      </c>
      <c r="I1127" s="38">
        <v>60</v>
      </c>
      <c r="J1127" s="38">
        <v>2019</v>
      </c>
      <c r="K1127" s="259" t="s">
        <v>1532</v>
      </c>
      <c r="L1127" s="157">
        <v>43495.747916666667</v>
      </c>
      <c r="M1127" s="157">
        <v>43495.804166666669</v>
      </c>
      <c r="N1127" s="157">
        <v>43496.059027777781</v>
      </c>
      <c r="O1127" s="157">
        <v>43496.127083333333</v>
      </c>
      <c r="P1127" s="38" t="s">
        <v>1533</v>
      </c>
      <c r="Q1127" s="19">
        <f t="shared" si="123"/>
        <v>0.25486111111240461</v>
      </c>
      <c r="R1127" s="19">
        <f t="shared" si="124"/>
        <v>0.37916666666569654</v>
      </c>
      <c r="S1127" s="21">
        <f t="shared" si="125"/>
        <v>1.5291666666744277</v>
      </c>
      <c r="U1127" s="38">
        <v>1983</v>
      </c>
    </row>
    <row r="1128" spans="1:24">
      <c r="A1128" s="155" t="s">
        <v>1187</v>
      </c>
      <c r="B1128" s="38" t="s">
        <v>1519</v>
      </c>
      <c r="C1128" s="38" t="s">
        <v>1188</v>
      </c>
      <c r="D1128" s="259" t="s">
        <v>1189</v>
      </c>
      <c r="E1128" s="126" t="s">
        <v>1065</v>
      </c>
      <c r="F1128" s="38" t="s">
        <v>1190</v>
      </c>
      <c r="G1128" s="277">
        <f t="shared" si="126"/>
        <v>44</v>
      </c>
      <c r="H1128" s="277">
        <f t="shared" si="122"/>
        <v>-125</v>
      </c>
      <c r="I1128" s="38">
        <v>60</v>
      </c>
      <c r="J1128" s="38">
        <v>2019</v>
      </c>
      <c r="K1128" s="259" t="s">
        <v>1531</v>
      </c>
      <c r="L1128" s="157">
        <v>43498.970138888886</v>
      </c>
      <c r="M1128" s="157">
        <v>43499.033333333333</v>
      </c>
      <c r="N1128" s="157">
        <v>43499.413888888892</v>
      </c>
      <c r="O1128" s="157">
        <v>43499.459027777775</v>
      </c>
      <c r="P1128" s="38" t="s">
        <v>1520</v>
      </c>
      <c r="Q1128" s="19">
        <f t="shared" si="123"/>
        <v>0.38055555555911269</v>
      </c>
      <c r="R1128" s="19">
        <f t="shared" si="124"/>
        <v>0.48888888888905058</v>
      </c>
      <c r="S1128" s="21">
        <f t="shared" si="125"/>
        <v>2.2833333333546761</v>
      </c>
      <c r="U1128" s="38">
        <v>1907</v>
      </c>
    </row>
    <row r="1129" spans="1:24">
      <c r="A1129" s="155" t="s">
        <v>1187</v>
      </c>
      <c r="B1129" s="38" t="s">
        <v>1519</v>
      </c>
      <c r="C1129" s="38" t="s">
        <v>1188</v>
      </c>
      <c r="D1129" s="259" t="s">
        <v>1189</v>
      </c>
      <c r="E1129" s="126" t="s">
        <v>1065</v>
      </c>
      <c r="F1129" s="38" t="s">
        <v>1190</v>
      </c>
      <c r="G1129" s="277">
        <f t="shared" si="126"/>
        <v>45</v>
      </c>
      <c r="H1129" s="277">
        <f t="shared" si="122"/>
        <v>-129</v>
      </c>
      <c r="I1129" s="38">
        <v>60</v>
      </c>
      <c r="J1129" s="38">
        <v>2019</v>
      </c>
      <c r="K1129" s="259" t="s">
        <v>1530</v>
      </c>
      <c r="L1129" s="157">
        <v>43499.635416666664</v>
      </c>
      <c r="M1129" s="157">
        <v>43499.674305555556</v>
      </c>
      <c r="N1129" s="157">
        <v>43500.265972222223</v>
      </c>
      <c r="O1129" s="157">
        <v>43500.297222222223</v>
      </c>
      <c r="P1129" s="38" t="s">
        <v>1520</v>
      </c>
      <c r="Q1129" s="19">
        <f t="shared" si="123"/>
        <v>0.59166666666715173</v>
      </c>
      <c r="R1129" s="19">
        <f t="shared" si="124"/>
        <v>0.66180555555911269</v>
      </c>
      <c r="S1129" s="21">
        <f t="shared" si="125"/>
        <v>3.5500000000029104</v>
      </c>
      <c r="U1129" s="277">
        <v>1075</v>
      </c>
    </row>
    <row r="1130" spans="1:24">
      <c r="A1130" s="155" t="s">
        <v>1187</v>
      </c>
      <c r="B1130" s="38" t="s">
        <v>1519</v>
      </c>
      <c r="C1130" s="38" t="s">
        <v>1188</v>
      </c>
      <c r="D1130" s="259" t="s">
        <v>1189</v>
      </c>
      <c r="E1130" s="126" t="s">
        <v>1065</v>
      </c>
      <c r="F1130" s="38" t="s">
        <v>1190</v>
      </c>
      <c r="G1130" s="277">
        <f t="shared" si="126"/>
        <v>45</v>
      </c>
      <c r="H1130" s="277">
        <f t="shared" si="122"/>
        <v>-129</v>
      </c>
      <c r="I1130" s="38">
        <v>60</v>
      </c>
      <c r="J1130" s="38">
        <v>2019</v>
      </c>
      <c r="K1130" s="259" t="s">
        <v>1529</v>
      </c>
      <c r="L1130" s="157">
        <v>43501.113888888889</v>
      </c>
      <c r="M1130" s="157">
        <v>43501.154166666667</v>
      </c>
      <c r="N1130" s="157">
        <v>43501.365277777775</v>
      </c>
      <c r="O1130" s="157">
        <v>43501.394444444442</v>
      </c>
      <c r="P1130" s="38" t="s">
        <v>1520</v>
      </c>
      <c r="Q1130" s="19">
        <f t="shared" si="123"/>
        <v>0.21111111110803904</v>
      </c>
      <c r="R1130" s="19">
        <f t="shared" si="124"/>
        <v>0.28055555555329192</v>
      </c>
      <c r="S1130" s="21">
        <f t="shared" si="125"/>
        <v>1.2666666666482342</v>
      </c>
      <c r="U1130" s="277">
        <v>968</v>
      </c>
    </row>
    <row r="1131" spans="1:24">
      <c r="A1131" s="155" t="s">
        <v>1187</v>
      </c>
      <c r="B1131" s="38" t="s">
        <v>1519</v>
      </c>
      <c r="C1131" s="38" t="s">
        <v>1188</v>
      </c>
      <c r="D1131" s="259" t="s">
        <v>1189</v>
      </c>
      <c r="E1131" s="126" t="s">
        <v>1065</v>
      </c>
      <c r="F1131" s="38" t="s">
        <v>1190</v>
      </c>
      <c r="G1131" s="277">
        <f t="shared" si="126"/>
        <v>45</v>
      </c>
      <c r="H1131" s="277">
        <f t="shared" si="122"/>
        <v>-130</v>
      </c>
      <c r="I1131" s="38">
        <v>60</v>
      </c>
      <c r="J1131" s="38">
        <v>2019</v>
      </c>
      <c r="K1131" s="259" t="s">
        <v>1528</v>
      </c>
      <c r="L1131" s="157">
        <v>43503.148611111108</v>
      </c>
      <c r="M1131" s="157">
        <v>43503.181250000001</v>
      </c>
      <c r="N1131" s="157">
        <v>43503.595833333333</v>
      </c>
      <c r="O1131" s="157">
        <v>43503.631944444445</v>
      </c>
      <c r="P1131" s="38" t="s">
        <v>1520</v>
      </c>
      <c r="Q1131" s="19">
        <f t="shared" si="123"/>
        <v>0.41458333333139308</v>
      </c>
      <c r="R1131" s="19">
        <f t="shared" si="124"/>
        <v>0.48333333333721384</v>
      </c>
      <c r="S1131" s="21">
        <f t="shared" si="125"/>
        <v>2.4874999999883585</v>
      </c>
      <c r="U1131" s="277">
        <v>874</v>
      </c>
    </row>
    <row r="1132" spans="1:24">
      <c r="A1132" s="155" t="s">
        <v>1187</v>
      </c>
      <c r="B1132" s="38" t="s">
        <v>1519</v>
      </c>
      <c r="C1132" s="38" t="s">
        <v>1188</v>
      </c>
      <c r="D1132" s="259" t="s">
        <v>1189</v>
      </c>
      <c r="E1132" s="126" t="s">
        <v>1065</v>
      </c>
      <c r="F1132" s="38" t="s">
        <v>1190</v>
      </c>
      <c r="G1132" s="277">
        <f t="shared" si="126"/>
        <v>45</v>
      </c>
      <c r="H1132" s="277">
        <f t="shared" si="122"/>
        <v>-129</v>
      </c>
      <c r="I1132" s="38">
        <v>60</v>
      </c>
      <c r="J1132" s="38">
        <v>2019</v>
      </c>
      <c r="K1132" s="259" t="s">
        <v>1527</v>
      </c>
      <c r="L1132" s="157">
        <v>43504.084722222222</v>
      </c>
      <c r="M1132" s="157">
        <v>43504.097916666666</v>
      </c>
      <c r="N1132" s="157">
        <v>43504.35</v>
      </c>
      <c r="O1132" s="157">
        <v>43504.363194444442</v>
      </c>
      <c r="P1132" s="38" t="s">
        <v>1520</v>
      </c>
      <c r="Q1132" s="19">
        <f t="shared" si="123"/>
        <v>0.25208333333284827</v>
      </c>
      <c r="R1132" s="19">
        <f t="shared" si="124"/>
        <v>0.27847222222044365</v>
      </c>
      <c r="S1132" s="21">
        <f t="shared" si="125"/>
        <v>1.5124999999970896</v>
      </c>
      <c r="U1132" s="277">
        <v>181</v>
      </c>
    </row>
    <row r="1133" spans="1:24">
      <c r="A1133" s="155" t="s">
        <v>1187</v>
      </c>
      <c r="B1133" s="38" t="s">
        <v>1519</v>
      </c>
      <c r="C1133" s="38" t="s">
        <v>1188</v>
      </c>
      <c r="D1133" s="259" t="s">
        <v>1189</v>
      </c>
      <c r="E1133" s="126" t="s">
        <v>1065</v>
      </c>
      <c r="F1133" s="38" t="s">
        <v>1190</v>
      </c>
      <c r="G1133" s="277">
        <f t="shared" si="126"/>
        <v>45</v>
      </c>
      <c r="H1133" s="277">
        <f t="shared" si="122"/>
        <v>-129</v>
      </c>
      <c r="I1133" s="38">
        <v>60</v>
      </c>
      <c r="J1133" s="38">
        <v>2019</v>
      </c>
      <c r="K1133" s="259" t="s">
        <v>1526</v>
      </c>
      <c r="L1133" s="157">
        <v>43504.796527777777</v>
      </c>
      <c r="M1133" s="157">
        <v>43504.831250000003</v>
      </c>
      <c r="N1133" s="157">
        <v>43505.04791666667</v>
      </c>
      <c r="O1133" s="157">
        <v>43505.089583333334</v>
      </c>
      <c r="P1133" s="38" t="s">
        <v>1520</v>
      </c>
      <c r="Q1133" s="19">
        <f t="shared" si="123"/>
        <v>0.21666666666715173</v>
      </c>
      <c r="R1133" s="19">
        <f t="shared" si="124"/>
        <v>0.2930555555576575</v>
      </c>
      <c r="S1133" s="21">
        <f t="shared" si="125"/>
        <v>1.3000000000029104</v>
      </c>
      <c r="U1133" s="277">
        <v>1023</v>
      </c>
    </row>
    <row r="1134" spans="1:24">
      <c r="A1134" s="155" t="s">
        <v>1187</v>
      </c>
      <c r="B1134" s="38" t="s">
        <v>1519</v>
      </c>
      <c r="C1134" s="38" t="s">
        <v>1188</v>
      </c>
      <c r="D1134" s="259" t="s">
        <v>1189</v>
      </c>
      <c r="E1134" s="126" t="s">
        <v>1065</v>
      </c>
      <c r="F1134" s="38" t="s">
        <v>1190</v>
      </c>
      <c r="G1134" s="277">
        <f t="shared" si="126"/>
        <v>45</v>
      </c>
      <c r="H1134" s="277">
        <f t="shared" si="122"/>
        <v>-130</v>
      </c>
      <c r="I1134" s="38">
        <v>60</v>
      </c>
      <c r="J1134" s="38">
        <v>2019</v>
      </c>
      <c r="K1134" s="259" t="s">
        <v>1525</v>
      </c>
      <c r="L1134" s="157">
        <v>43505.151388888888</v>
      </c>
      <c r="M1134" s="157">
        <v>43505.163194444445</v>
      </c>
      <c r="N1134" s="157">
        <v>43505.318055555559</v>
      </c>
      <c r="O1134" s="157">
        <v>43505.334027777775</v>
      </c>
      <c r="P1134" s="38" t="s">
        <v>1520</v>
      </c>
      <c r="Q1134" s="19">
        <f t="shared" si="123"/>
        <v>0.15486111111385981</v>
      </c>
      <c r="R1134" s="19">
        <f t="shared" si="124"/>
        <v>0.18263888888759539</v>
      </c>
      <c r="S1134" s="21">
        <f t="shared" si="125"/>
        <v>0.92916666668315884</v>
      </c>
      <c r="U1134" s="277">
        <v>187</v>
      </c>
    </row>
    <row r="1135" spans="1:24">
      <c r="A1135" s="155" t="s">
        <v>1187</v>
      </c>
      <c r="B1135" s="38" t="s">
        <v>1519</v>
      </c>
      <c r="C1135" s="38" t="s">
        <v>1188</v>
      </c>
      <c r="D1135" s="259" t="s">
        <v>1189</v>
      </c>
      <c r="E1135" s="126" t="s">
        <v>1065</v>
      </c>
      <c r="F1135" s="38" t="s">
        <v>1190</v>
      </c>
      <c r="G1135" s="277">
        <f t="shared" si="126"/>
        <v>45</v>
      </c>
      <c r="H1135" s="277">
        <f t="shared" si="122"/>
        <v>-130</v>
      </c>
      <c r="I1135" s="38">
        <v>60</v>
      </c>
      <c r="J1135" s="38">
        <v>2019</v>
      </c>
      <c r="K1135" s="259" t="s">
        <v>1524</v>
      </c>
      <c r="L1135" s="157">
        <v>43507.986111111109</v>
      </c>
      <c r="M1135" s="157">
        <v>43508.049305555556</v>
      </c>
      <c r="N1135" s="157">
        <v>43508.383333333331</v>
      </c>
      <c r="O1135" s="157">
        <v>43508.455555555556</v>
      </c>
      <c r="P1135" s="38" t="s">
        <v>1520</v>
      </c>
      <c r="Q1135" s="19">
        <f t="shared" si="123"/>
        <v>0.33402777777519077</v>
      </c>
      <c r="R1135" s="19">
        <f t="shared" si="124"/>
        <v>0.46944444444670808</v>
      </c>
      <c r="S1135" s="21">
        <f t="shared" si="125"/>
        <v>2.0041666666511446</v>
      </c>
      <c r="U1135" s="277">
        <v>2514</v>
      </c>
    </row>
    <row r="1136" spans="1:24">
      <c r="A1136" s="155" t="s">
        <v>1187</v>
      </c>
      <c r="B1136" s="38" t="s">
        <v>1519</v>
      </c>
      <c r="C1136" s="38" t="s">
        <v>1188</v>
      </c>
      <c r="D1136" s="259" t="s">
        <v>1189</v>
      </c>
      <c r="E1136" s="126" t="s">
        <v>1065</v>
      </c>
      <c r="F1136" s="38" t="s">
        <v>1190</v>
      </c>
      <c r="G1136" s="277">
        <f t="shared" si="126"/>
        <v>45</v>
      </c>
      <c r="H1136" s="277">
        <f t="shared" si="122"/>
        <v>-129</v>
      </c>
      <c r="I1136" s="38">
        <v>60</v>
      </c>
      <c r="J1136" s="38">
        <v>2019</v>
      </c>
      <c r="K1136" s="259" t="s">
        <v>1523</v>
      </c>
      <c r="L1136" s="157">
        <v>43508.969444444447</v>
      </c>
      <c r="M1136" s="157">
        <v>43509.068749999999</v>
      </c>
      <c r="N1136" s="157">
        <v>43509.395833333336</v>
      </c>
      <c r="O1136" s="157">
        <v>43509.473611111112</v>
      </c>
      <c r="P1136" s="38" t="s">
        <v>1520</v>
      </c>
      <c r="Q1136" s="19">
        <f t="shared" si="123"/>
        <v>0.32708333333721384</v>
      </c>
      <c r="R1136" s="19">
        <f t="shared" si="124"/>
        <v>0.50416666666569654</v>
      </c>
      <c r="S1136" s="21">
        <f t="shared" si="125"/>
        <v>1.9625000000232831</v>
      </c>
      <c r="U1136" s="277">
        <v>3492</v>
      </c>
    </row>
    <row r="1137" spans="1:24">
      <c r="A1137" s="155" t="s">
        <v>1187</v>
      </c>
      <c r="B1137" s="38" t="s">
        <v>1519</v>
      </c>
      <c r="C1137" s="38" t="s">
        <v>1188</v>
      </c>
      <c r="D1137" s="259" t="s">
        <v>1189</v>
      </c>
      <c r="E1137" s="126" t="s">
        <v>1065</v>
      </c>
      <c r="F1137" s="38" t="s">
        <v>1190</v>
      </c>
      <c r="G1137" s="277">
        <f t="shared" si="126"/>
        <v>45</v>
      </c>
      <c r="H1137" s="277">
        <f t="shared" si="122"/>
        <v>-129</v>
      </c>
      <c r="I1137" s="38">
        <v>60</v>
      </c>
      <c r="J1137" s="38">
        <v>2019</v>
      </c>
      <c r="K1137" s="259" t="s">
        <v>1522</v>
      </c>
      <c r="L1137" s="157">
        <v>43509.968055555553</v>
      </c>
      <c r="M1137" s="157">
        <v>43510.044444444444</v>
      </c>
      <c r="N1137" s="157">
        <v>43510.157638888886</v>
      </c>
      <c r="O1137" s="157">
        <v>43510.229861111111</v>
      </c>
      <c r="P1137" s="38" t="s">
        <v>1520</v>
      </c>
      <c r="Q1137" s="19">
        <f t="shared" si="123"/>
        <v>0.1131944444423425</v>
      </c>
      <c r="R1137" s="19">
        <f t="shared" si="124"/>
        <v>0.2618055555576575</v>
      </c>
      <c r="S1137" s="21">
        <f t="shared" si="125"/>
        <v>0.67916666665405501</v>
      </c>
      <c r="U1137" s="277">
        <v>2656</v>
      </c>
    </row>
    <row r="1138" spans="1:24">
      <c r="A1138" s="155" t="s">
        <v>1187</v>
      </c>
      <c r="B1138" s="38" t="s">
        <v>1519</v>
      </c>
      <c r="C1138" s="38" t="s">
        <v>1188</v>
      </c>
      <c r="D1138" s="259" t="s">
        <v>1189</v>
      </c>
      <c r="E1138" s="126" t="s">
        <v>1065</v>
      </c>
      <c r="F1138" s="38" t="s">
        <v>1190</v>
      </c>
      <c r="G1138" s="277">
        <f t="shared" si="126"/>
        <v>45</v>
      </c>
      <c r="H1138" s="277">
        <f t="shared" si="122"/>
        <v>-129</v>
      </c>
      <c r="I1138" s="38">
        <v>60</v>
      </c>
      <c r="J1138" s="38">
        <v>2019</v>
      </c>
      <c r="K1138" s="259" t="s">
        <v>1518</v>
      </c>
      <c r="L1138" s="157">
        <v>43511.131944444445</v>
      </c>
      <c r="M1138" s="157">
        <v>43511.166666666664</v>
      </c>
      <c r="N1138" s="157">
        <v>43511.587500000001</v>
      </c>
      <c r="O1138" s="157">
        <v>43511.630555555559</v>
      </c>
      <c r="P1138" s="38" t="s">
        <v>1520</v>
      </c>
      <c r="Q1138" s="19">
        <f t="shared" ref="Q1138:Q1149" si="127">N1138 - M1138</f>
        <v>0.42083333333721384</v>
      </c>
      <c r="R1138" s="19">
        <f t="shared" ref="R1138:R1169" si="128">O1138 - L1138</f>
        <v>0.49861111111385981</v>
      </c>
      <c r="S1138" s="21">
        <f t="shared" ref="S1138:S1149" si="129">((VALUE(Q1138)) * 24) * 0.25</f>
        <v>2.5250000000232831</v>
      </c>
      <c r="U1138" s="277">
        <v>1014</v>
      </c>
      <c r="V1138" s="19">
        <f>SUM(Q1124:Q1138)</f>
        <v>4.6444444444496185</v>
      </c>
      <c r="W1138" s="240">
        <f>(N1138-M1124)/24</f>
        <v>0.7676793981481751</v>
      </c>
      <c r="X1138" s="21">
        <f>V1138/W1138</f>
        <v>6.0499792695402803</v>
      </c>
    </row>
    <row r="1139" spans="1:24">
      <c r="A1139" t="s">
        <v>1191</v>
      </c>
      <c r="B1139" s="259" t="s">
        <v>6829</v>
      </c>
      <c r="C1139" s="38" t="s">
        <v>1192</v>
      </c>
      <c r="D1139" s="261" t="s">
        <v>1193</v>
      </c>
      <c r="E1139" s="126" t="s">
        <v>284</v>
      </c>
      <c r="F1139" s="38" t="s">
        <v>1194</v>
      </c>
      <c r="G1139" s="2">
        <v>31</v>
      </c>
      <c r="H1139" s="2">
        <v>-77</v>
      </c>
      <c r="I1139" s="259">
        <v>18</v>
      </c>
      <c r="J1139" s="38">
        <v>2019</v>
      </c>
      <c r="K1139" s="259" t="s">
        <v>1515</v>
      </c>
      <c r="L1139" s="157">
        <v>43566.048611111109</v>
      </c>
      <c r="M1139" s="157">
        <v>43566.083333333336</v>
      </c>
      <c r="N1139" s="157">
        <v>43566.479166666664</v>
      </c>
      <c r="O1139" s="157">
        <v>43566.59375</v>
      </c>
      <c r="P1139" s="38" t="s">
        <v>1516</v>
      </c>
      <c r="Q1139" s="19">
        <f t="shared" si="127"/>
        <v>0.39583333332848269</v>
      </c>
      <c r="R1139" s="19">
        <f t="shared" si="128"/>
        <v>0.54513888889050577</v>
      </c>
      <c r="S1139" s="21">
        <f t="shared" si="129"/>
        <v>2.3749999999708962</v>
      </c>
      <c r="U1139" s="237">
        <v>792</v>
      </c>
    </row>
    <row r="1140" spans="1:24">
      <c r="A1140" t="s">
        <v>1191</v>
      </c>
      <c r="B1140" s="259" t="s">
        <v>6829</v>
      </c>
      <c r="C1140" s="38" t="s">
        <v>1192</v>
      </c>
      <c r="D1140" s="261" t="s">
        <v>1193</v>
      </c>
      <c r="E1140" s="126" t="s">
        <v>284</v>
      </c>
      <c r="F1140" s="38" t="s">
        <v>1194</v>
      </c>
      <c r="G1140" s="2">
        <v>31</v>
      </c>
      <c r="H1140" s="2">
        <v>-77</v>
      </c>
      <c r="I1140" s="259">
        <v>18</v>
      </c>
      <c r="J1140" s="38">
        <v>2019</v>
      </c>
      <c r="K1140" s="259" t="s">
        <v>1512</v>
      </c>
      <c r="L1140" s="157">
        <v>43568.963888888888</v>
      </c>
      <c r="M1140" s="157">
        <v>43569.010416666664</v>
      </c>
      <c r="N1140" s="157">
        <v>43569.479166666664</v>
      </c>
      <c r="O1140" s="157">
        <v>43569.534722222219</v>
      </c>
      <c r="P1140" s="38" t="s">
        <v>1513</v>
      </c>
      <c r="Q1140" s="19">
        <f t="shared" si="127"/>
        <v>0.46875</v>
      </c>
      <c r="R1140" s="19">
        <f t="shared" si="128"/>
        <v>0.57083333333139308</v>
      </c>
      <c r="S1140" s="21">
        <f t="shared" si="129"/>
        <v>2.8125</v>
      </c>
      <c r="U1140" s="38">
        <v>746</v>
      </c>
    </row>
    <row r="1141" spans="1:24">
      <c r="A1141" t="s">
        <v>1191</v>
      </c>
      <c r="B1141" s="259" t="s">
        <v>6829</v>
      </c>
      <c r="C1141" s="38" t="s">
        <v>1192</v>
      </c>
      <c r="D1141" s="261" t="s">
        <v>1193</v>
      </c>
      <c r="E1141" s="126" t="s">
        <v>284</v>
      </c>
      <c r="F1141" s="38" t="s">
        <v>1194</v>
      </c>
      <c r="G1141" s="2">
        <v>31</v>
      </c>
      <c r="H1141" s="2">
        <v>-77</v>
      </c>
      <c r="I1141" s="259">
        <v>17</v>
      </c>
      <c r="J1141" s="38">
        <v>2019</v>
      </c>
      <c r="K1141" s="259" t="s">
        <v>1510</v>
      </c>
      <c r="L1141" s="157">
        <v>43572.067361111112</v>
      </c>
      <c r="M1141" s="157">
        <v>43572.12222222222</v>
      </c>
      <c r="N1141" s="157">
        <v>43572.484722222223</v>
      </c>
      <c r="O1141" s="157">
        <v>43572.530555555553</v>
      </c>
      <c r="P1141" s="38" t="s">
        <v>1511</v>
      </c>
      <c r="Q1141" s="19">
        <f t="shared" si="127"/>
        <v>0.36250000000291038</v>
      </c>
      <c r="R1141" s="19">
        <f t="shared" si="128"/>
        <v>0.46319444444088731</v>
      </c>
      <c r="S1141" s="21">
        <f t="shared" si="129"/>
        <v>2.1750000000174623</v>
      </c>
      <c r="U1141" s="38">
        <v>554</v>
      </c>
    </row>
    <row r="1142" spans="1:24" ht="14">
      <c r="A1142" t="s">
        <v>1191</v>
      </c>
      <c r="B1142" s="259" t="s">
        <v>6829</v>
      </c>
      <c r="C1142" s="38" t="s">
        <v>1192</v>
      </c>
      <c r="D1142" s="261" t="s">
        <v>1193</v>
      </c>
      <c r="E1142" s="126" t="s">
        <v>284</v>
      </c>
      <c r="F1142" s="38" t="s">
        <v>1194</v>
      </c>
      <c r="G1142" s="2">
        <v>31</v>
      </c>
      <c r="H1142" s="2">
        <v>-77</v>
      </c>
      <c r="I1142" s="259">
        <v>18</v>
      </c>
      <c r="J1142" s="38">
        <v>2019</v>
      </c>
      <c r="K1142" s="259" t="s">
        <v>1507</v>
      </c>
      <c r="L1142" s="157">
        <v>43572.96597222222</v>
      </c>
      <c r="M1142" s="157">
        <v>43573.04583333333</v>
      </c>
      <c r="N1142" s="157">
        <v>43573.606249999997</v>
      </c>
      <c r="O1142" s="157">
        <v>43573.696527777778</v>
      </c>
      <c r="P1142" s="38" t="s">
        <v>1508</v>
      </c>
      <c r="Q1142" s="19">
        <f t="shared" si="127"/>
        <v>0.56041666666715173</v>
      </c>
      <c r="R1142" s="19">
        <f t="shared" si="128"/>
        <v>0.7305555555576575</v>
      </c>
      <c r="S1142" s="21">
        <f t="shared" si="129"/>
        <v>3.3625000000029104</v>
      </c>
      <c r="U1142" s="276">
        <v>1364</v>
      </c>
    </row>
    <row r="1143" spans="1:24" ht="14">
      <c r="A1143" t="s">
        <v>1191</v>
      </c>
      <c r="B1143" s="259" t="s">
        <v>6829</v>
      </c>
      <c r="C1143" s="38" t="s">
        <v>1192</v>
      </c>
      <c r="D1143" s="261" t="s">
        <v>1193</v>
      </c>
      <c r="E1143" s="126" t="s">
        <v>284</v>
      </c>
      <c r="F1143" s="38" t="s">
        <v>1194</v>
      </c>
      <c r="G1143" s="2">
        <v>34</v>
      </c>
      <c r="H1143" s="2">
        <v>-75</v>
      </c>
      <c r="I1143" s="259">
        <v>18</v>
      </c>
      <c r="J1143" s="38">
        <v>2019</v>
      </c>
      <c r="K1143" s="259" t="s">
        <v>1504</v>
      </c>
      <c r="L1143" s="275">
        <v>43576.680555555555</v>
      </c>
      <c r="M1143" s="157">
        <v>43576.800694444442</v>
      </c>
      <c r="N1143" s="157">
        <v>43577.786805555559</v>
      </c>
      <c r="O1143" s="157">
        <v>43577.838888888888</v>
      </c>
      <c r="P1143" s="38" t="s">
        <v>1505</v>
      </c>
      <c r="Q1143" s="19">
        <f t="shared" si="127"/>
        <v>0.98611111111677019</v>
      </c>
      <c r="R1143" s="19">
        <f t="shared" si="128"/>
        <v>1.1583333333328483</v>
      </c>
      <c r="S1143" s="21">
        <f t="shared" si="129"/>
        <v>5.9166666667006211</v>
      </c>
      <c r="U1143" s="276">
        <v>1840</v>
      </c>
    </row>
    <row r="1144" spans="1:24">
      <c r="A1144" t="s">
        <v>1191</v>
      </c>
      <c r="B1144" s="259" t="s">
        <v>6829</v>
      </c>
      <c r="C1144" s="38" t="s">
        <v>1192</v>
      </c>
      <c r="D1144" s="261" t="s">
        <v>1193</v>
      </c>
      <c r="E1144" s="126" t="s">
        <v>284</v>
      </c>
      <c r="F1144" s="38" t="s">
        <v>1194</v>
      </c>
      <c r="G1144" s="2">
        <v>35</v>
      </c>
      <c r="H1144" s="2">
        <v>-74</v>
      </c>
      <c r="I1144" s="259">
        <v>18</v>
      </c>
      <c r="J1144" s="38">
        <v>2019</v>
      </c>
      <c r="K1144" s="259" t="s">
        <v>1501</v>
      </c>
      <c r="L1144" s="157">
        <v>43578.224305555559</v>
      </c>
      <c r="M1144" s="157">
        <v>43578.272916666669</v>
      </c>
      <c r="N1144" s="157">
        <v>43578.667361111111</v>
      </c>
      <c r="O1144" s="157">
        <v>43578.689583333333</v>
      </c>
      <c r="P1144" s="38" t="s">
        <v>1502</v>
      </c>
      <c r="Q1144" s="19">
        <f t="shared" si="127"/>
        <v>0.3944444444423425</v>
      </c>
      <c r="R1144" s="19">
        <f t="shared" si="128"/>
        <v>0.46527777777373558</v>
      </c>
      <c r="S1144" s="21">
        <f t="shared" si="129"/>
        <v>2.366666666654055</v>
      </c>
      <c r="U1144" s="38">
        <v>355</v>
      </c>
    </row>
    <row r="1145" spans="1:24">
      <c r="A1145" t="s">
        <v>1191</v>
      </c>
      <c r="B1145" s="259" t="s">
        <v>6829</v>
      </c>
      <c r="C1145" s="38" t="s">
        <v>1192</v>
      </c>
      <c r="D1145" s="261" t="s">
        <v>1193</v>
      </c>
      <c r="E1145" s="126" t="s">
        <v>284</v>
      </c>
      <c r="F1145" s="38" t="s">
        <v>1194</v>
      </c>
      <c r="G1145" s="2">
        <v>35</v>
      </c>
      <c r="H1145" s="2">
        <v>-74</v>
      </c>
      <c r="I1145" s="259">
        <v>18</v>
      </c>
      <c r="J1145" s="38">
        <v>2019</v>
      </c>
      <c r="K1145" s="259" t="s">
        <v>1498</v>
      </c>
      <c r="L1145" s="157">
        <v>43579.008333333331</v>
      </c>
      <c r="M1145" s="157">
        <v>43579.043749999997</v>
      </c>
      <c r="N1145" s="157">
        <v>43579.65902777778</v>
      </c>
      <c r="O1145" s="157">
        <v>43579.683333333334</v>
      </c>
      <c r="P1145" s="38" t="s">
        <v>1499</v>
      </c>
      <c r="Q1145" s="19">
        <f t="shared" si="127"/>
        <v>0.61527777778246673</v>
      </c>
      <c r="R1145" s="19">
        <f t="shared" si="128"/>
        <v>0.67500000000291038</v>
      </c>
      <c r="S1145" s="21">
        <f t="shared" si="129"/>
        <v>3.6916666666948004</v>
      </c>
      <c r="U1145" s="38">
        <v>477</v>
      </c>
    </row>
    <row r="1146" spans="1:24">
      <c r="A1146" t="s">
        <v>1191</v>
      </c>
      <c r="B1146" s="259" t="s">
        <v>6829</v>
      </c>
      <c r="C1146" s="38" t="s">
        <v>1192</v>
      </c>
      <c r="D1146" s="261" t="s">
        <v>1193</v>
      </c>
      <c r="E1146" s="126" t="s">
        <v>284</v>
      </c>
      <c r="F1146" s="38" t="s">
        <v>1194</v>
      </c>
      <c r="G1146" s="2">
        <v>33</v>
      </c>
      <c r="H1146" s="2">
        <v>-75</v>
      </c>
      <c r="I1146" s="259">
        <v>18</v>
      </c>
      <c r="J1146" s="38">
        <v>2019</v>
      </c>
      <c r="K1146" s="259" t="s">
        <v>1496</v>
      </c>
      <c r="L1146" s="157">
        <v>43580.720833333333</v>
      </c>
      <c r="M1146" s="157">
        <v>43580.807638888888</v>
      </c>
      <c r="N1146" s="157">
        <v>43580.918055555558</v>
      </c>
      <c r="O1146" s="157">
        <v>43580.961111111108</v>
      </c>
      <c r="P1146" s="38" t="s">
        <v>1497</v>
      </c>
      <c r="Q1146" s="19">
        <f t="shared" si="127"/>
        <v>0.11041666667006211</v>
      </c>
      <c r="R1146" s="19">
        <f t="shared" si="128"/>
        <v>0.24027777777519077</v>
      </c>
      <c r="S1146" s="21">
        <f t="shared" si="129"/>
        <v>0.66250000002037268</v>
      </c>
      <c r="U1146" s="38">
        <v>1030</v>
      </c>
    </row>
    <row r="1147" spans="1:24">
      <c r="A1147" t="s">
        <v>1191</v>
      </c>
      <c r="B1147" s="259" t="s">
        <v>6829</v>
      </c>
      <c r="C1147" s="38" t="s">
        <v>1192</v>
      </c>
      <c r="D1147" s="261" t="s">
        <v>1193</v>
      </c>
      <c r="E1147" s="126" t="s">
        <v>284</v>
      </c>
      <c r="F1147" s="38" t="s">
        <v>1194</v>
      </c>
      <c r="G1147" s="2">
        <v>32</v>
      </c>
      <c r="H1147" s="2">
        <v>-76</v>
      </c>
      <c r="I1147" s="259">
        <v>18</v>
      </c>
      <c r="J1147" s="38">
        <v>2019</v>
      </c>
      <c r="K1147" s="259" t="s">
        <v>1493</v>
      </c>
      <c r="L1147" s="157">
        <v>43582.842361111114</v>
      </c>
      <c r="M1147" s="157">
        <v>43582.906944444447</v>
      </c>
      <c r="N1147" s="157">
        <v>43583.272222222222</v>
      </c>
      <c r="O1147" s="157">
        <v>43583.345138888886</v>
      </c>
      <c r="P1147" s="38" t="s">
        <v>1494</v>
      </c>
      <c r="Q1147" s="19">
        <f t="shared" si="127"/>
        <v>0.36527777777519077</v>
      </c>
      <c r="R1147" s="19">
        <f t="shared" si="128"/>
        <v>0.50277777777228039</v>
      </c>
      <c r="S1147" s="21">
        <f t="shared" si="129"/>
        <v>2.1916666666511446</v>
      </c>
      <c r="U1147" s="38">
        <v>2169</v>
      </c>
    </row>
    <row r="1148" spans="1:24">
      <c r="A1148" t="s">
        <v>1191</v>
      </c>
      <c r="B1148" s="259" t="s">
        <v>6829</v>
      </c>
      <c r="C1148" s="38" t="s">
        <v>1192</v>
      </c>
      <c r="D1148" s="261" t="s">
        <v>1193</v>
      </c>
      <c r="E1148" s="126" t="s">
        <v>284</v>
      </c>
      <c r="F1148" s="38" t="s">
        <v>1194</v>
      </c>
      <c r="G1148" s="2">
        <v>32</v>
      </c>
      <c r="H1148" s="2">
        <v>-75</v>
      </c>
      <c r="I1148" s="259">
        <v>18</v>
      </c>
      <c r="J1148" s="38">
        <v>2019</v>
      </c>
      <c r="K1148" s="259" t="s">
        <v>1490</v>
      </c>
      <c r="L1148" s="157">
        <v>43583.673611111109</v>
      </c>
      <c r="M1148" s="157">
        <v>43583.761805555558</v>
      </c>
      <c r="N1148" s="157">
        <v>43584.092361111114</v>
      </c>
      <c r="O1148" s="157">
        <v>43584.161111111112</v>
      </c>
      <c r="P1148" s="38" t="s">
        <v>1491</v>
      </c>
      <c r="Q1148" s="19">
        <f t="shared" si="127"/>
        <v>0.33055555555620231</v>
      </c>
      <c r="R1148" s="19">
        <f t="shared" si="128"/>
        <v>0.48750000000291038</v>
      </c>
      <c r="S1148" s="21">
        <f t="shared" si="129"/>
        <v>1.9833333333372138</v>
      </c>
      <c r="U1148" s="38">
        <v>2613</v>
      </c>
    </row>
    <row r="1149" spans="1:24">
      <c r="A1149" t="s">
        <v>1191</v>
      </c>
      <c r="B1149" s="259" t="s">
        <v>6829</v>
      </c>
      <c r="C1149" s="38" t="s">
        <v>1192</v>
      </c>
      <c r="D1149" s="261" t="s">
        <v>1193</v>
      </c>
      <c r="E1149" s="126" t="s">
        <v>284</v>
      </c>
      <c r="F1149" s="38" t="s">
        <v>1194</v>
      </c>
      <c r="G1149" s="2">
        <v>31</v>
      </c>
      <c r="H1149" s="2">
        <v>-77</v>
      </c>
      <c r="I1149" s="259">
        <v>18</v>
      </c>
      <c r="J1149" s="38">
        <v>2019</v>
      </c>
      <c r="K1149" s="259" t="s">
        <v>1486</v>
      </c>
      <c r="L1149" s="157">
        <v>43584.730555555558</v>
      </c>
      <c r="M1149" s="157">
        <v>43584.788888888892</v>
      </c>
      <c r="N1149" s="157">
        <v>43585.12777777778</v>
      </c>
      <c r="O1149" s="157">
        <v>43585.15902777778</v>
      </c>
      <c r="P1149" s="38" t="s">
        <v>1488</v>
      </c>
      <c r="Q1149" s="19">
        <f t="shared" si="127"/>
        <v>0.33888888888759539</v>
      </c>
      <c r="R1149" s="19">
        <f t="shared" si="128"/>
        <v>0.42847222222189885</v>
      </c>
      <c r="S1149" s="21">
        <f t="shared" si="129"/>
        <v>2.0333333333255723</v>
      </c>
      <c r="U1149" s="38">
        <v>781</v>
      </c>
      <c r="V1149" s="19">
        <f>SUM(Q1139:Q1149)</f>
        <v>4.9284722222291748</v>
      </c>
      <c r="W1149" s="240">
        <f>(N1149-M1139)/24</f>
        <v>0.79351851851849153</v>
      </c>
      <c r="X1149" s="21">
        <f>V1149/W1149</f>
        <v>6.2109101517009213</v>
      </c>
    </row>
    <row r="1150" spans="1:24">
      <c r="A1150" t="s">
        <v>1196</v>
      </c>
      <c r="B1150" s="38" t="s">
        <v>922</v>
      </c>
      <c r="C1150" s="38" t="s">
        <v>1197</v>
      </c>
      <c r="D1150" s="38" t="s">
        <v>1198</v>
      </c>
      <c r="E1150" s="126" t="s">
        <v>273</v>
      </c>
      <c r="F1150" s="259" t="s">
        <v>1199</v>
      </c>
      <c r="G1150" s="2">
        <v>47</v>
      </c>
      <c r="H1150" s="2">
        <v>-127</v>
      </c>
      <c r="I1150" s="259">
        <v>9</v>
      </c>
      <c r="J1150" s="38">
        <v>2019</v>
      </c>
      <c r="K1150" s="259" t="s">
        <v>1485</v>
      </c>
      <c r="L1150" s="157">
        <v>43601.655555555553</v>
      </c>
      <c r="M1150" s="157"/>
      <c r="N1150" s="157"/>
      <c r="O1150" s="157">
        <v>43601.699305555558</v>
      </c>
      <c r="Q1150" s="239"/>
      <c r="R1150" s="239">
        <f t="shared" si="128"/>
        <v>4.3750000004365575E-2</v>
      </c>
      <c r="S1150" s="21"/>
      <c r="U1150" s="38"/>
      <c r="V1150" s="155"/>
    </row>
    <row r="1151" spans="1:24">
      <c r="A1151" t="s">
        <v>1196</v>
      </c>
      <c r="B1151" s="38" t="s">
        <v>922</v>
      </c>
      <c r="C1151" s="38" t="s">
        <v>1197</v>
      </c>
      <c r="D1151" s="38" t="s">
        <v>1198</v>
      </c>
      <c r="E1151" s="126" t="s">
        <v>273</v>
      </c>
      <c r="F1151" s="259" t="s">
        <v>1199</v>
      </c>
      <c r="G1151" s="2">
        <v>47</v>
      </c>
      <c r="H1151" s="2">
        <v>-127</v>
      </c>
      <c r="I1151" s="259">
        <v>9</v>
      </c>
      <c r="J1151" s="38">
        <v>2019</v>
      </c>
      <c r="K1151" s="259" t="s">
        <v>1483</v>
      </c>
      <c r="L1151" s="157">
        <v>43601.715277777781</v>
      </c>
      <c r="M1151" s="157">
        <v>43601.831250000003</v>
      </c>
      <c r="N1151" s="157">
        <v>43603.01458333333</v>
      </c>
      <c r="O1151" s="157">
        <v>43603.093055555553</v>
      </c>
      <c r="P1151" s="38" t="s">
        <v>1484</v>
      </c>
      <c r="Q1151" s="19">
        <f t="shared" ref="Q1151:Q1194" si="130">N1151 - M1151</f>
        <v>1.1833333333270275</v>
      </c>
      <c r="R1151" s="19">
        <f t="shared" si="128"/>
        <v>1.3777777777722804</v>
      </c>
      <c r="S1151" s="21">
        <f t="shared" ref="S1151:S1194" si="131">((VALUE(Q1151)) * 24) * 0.25</f>
        <v>7.099999999962165</v>
      </c>
      <c r="U1151" s="38">
        <v>2656</v>
      </c>
    </row>
    <row r="1152" spans="1:24">
      <c r="A1152" t="s">
        <v>1196</v>
      </c>
      <c r="B1152" s="38" t="s">
        <v>922</v>
      </c>
      <c r="C1152" s="38" t="s">
        <v>1197</v>
      </c>
      <c r="D1152" s="38" t="s">
        <v>1198</v>
      </c>
      <c r="E1152" s="126" t="s">
        <v>273</v>
      </c>
      <c r="F1152" s="259" t="s">
        <v>1199</v>
      </c>
      <c r="G1152" s="2">
        <v>47</v>
      </c>
      <c r="H1152" s="2">
        <v>-127</v>
      </c>
      <c r="I1152" s="259">
        <v>9</v>
      </c>
      <c r="J1152" s="38">
        <v>2019</v>
      </c>
      <c r="K1152" s="259" t="s">
        <v>1482</v>
      </c>
      <c r="L1152" s="157">
        <v>43604.162499999999</v>
      </c>
      <c r="M1152" s="157">
        <v>43604.237500000003</v>
      </c>
      <c r="N1152" s="157">
        <v>43604.994444444441</v>
      </c>
      <c r="O1152" s="157">
        <v>43605.06527777778</v>
      </c>
      <c r="P1152" s="38" t="s">
        <v>1480</v>
      </c>
      <c r="Q1152" s="19">
        <f t="shared" si="130"/>
        <v>0.75694444443797693</v>
      </c>
      <c r="R1152" s="19">
        <f t="shared" si="128"/>
        <v>0.90277777778101154</v>
      </c>
      <c r="S1152" s="21">
        <f t="shared" si="131"/>
        <v>4.5416666666278616</v>
      </c>
      <c r="U1152" s="38">
        <v>2656</v>
      </c>
    </row>
    <row r="1153" spans="1:24">
      <c r="A1153" t="s">
        <v>1196</v>
      </c>
      <c r="B1153" s="38" t="s">
        <v>922</v>
      </c>
      <c r="C1153" s="38" t="s">
        <v>1197</v>
      </c>
      <c r="D1153" s="38" t="s">
        <v>1198</v>
      </c>
      <c r="E1153" s="126" t="s">
        <v>273</v>
      </c>
      <c r="F1153" s="259" t="s">
        <v>1199</v>
      </c>
      <c r="G1153" s="2">
        <v>47</v>
      </c>
      <c r="H1153" s="2">
        <v>-127</v>
      </c>
      <c r="I1153" s="259">
        <v>9</v>
      </c>
      <c r="J1153" s="38">
        <v>2019</v>
      </c>
      <c r="K1153" s="259" t="s">
        <v>1481</v>
      </c>
      <c r="L1153" s="157">
        <v>43605.638194444444</v>
      </c>
      <c r="M1153" s="157">
        <v>43605.714583333334</v>
      </c>
      <c r="N1153" s="157">
        <v>43606.01458333333</v>
      </c>
      <c r="O1153" s="157">
        <v>43606.081250000003</v>
      </c>
      <c r="P1153" s="38" t="s">
        <v>1480</v>
      </c>
      <c r="Q1153" s="19">
        <f t="shared" si="130"/>
        <v>0.29999999999563443</v>
      </c>
      <c r="R1153" s="19">
        <f t="shared" si="128"/>
        <v>0.44305555555911269</v>
      </c>
      <c r="S1153" s="21">
        <f t="shared" si="131"/>
        <v>1.7999999999738066</v>
      </c>
      <c r="U1153" s="38">
        <v>2655</v>
      </c>
    </row>
    <row r="1154" spans="1:24">
      <c r="A1154" t="s">
        <v>1196</v>
      </c>
      <c r="B1154" s="38" t="s">
        <v>922</v>
      </c>
      <c r="C1154" s="38" t="s">
        <v>1197</v>
      </c>
      <c r="D1154" s="38" t="s">
        <v>1198</v>
      </c>
      <c r="E1154" s="126" t="s">
        <v>273</v>
      </c>
      <c r="F1154" s="259" t="s">
        <v>1199</v>
      </c>
      <c r="G1154" s="2">
        <v>47</v>
      </c>
      <c r="H1154" s="2">
        <v>-127</v>
      </c>
      <c r="I1154" s="259">
        <v>9</v>
      </c>
      <c r="J1154" s="38">
        <v>2019</v>
      </c>
      <c r="K1154" s="259" t="s">
        <v>1478</v>
      </c>
      <c r="L1154" s="157">
        <v>43611.17083333333</v>
      </c>
      <c r="M1154" s="157">
        <v>43611.245138888888</v>
      </c>
      <c r="N1154" s="157">
        <v>43612.561805555553</v>
      </c>
      <c r="O1154" s="157">
        <v>43612.640277777777</v>
      </c>
      <c r="P1154" s="38" t="s">
        <v>1480</v>
      </c>
      <c r="Q1154" s="19">
        <f t="shared" si="130"/>
        <v>1.3166666666656965</v>
      </c>
      <c r="R1154" s="19">
        <f t="shared" si="128"/>
        <v>1.4694444444467081</v>
      </c>
      <c r="S1154" s="21">
        <f t="shared" si="131"/>
        <v>7.8999999999941792</v>
      </c>
      <c r="U1154" s="38">
        <v>2655</v>
      </c>
      <c r="V1154" s="19">
        <f>SUM(Q1150:Q1154)</f>
        <v>3.5569444444263354</v>
      </c>
      <c r="W1154" s="240">
        <f>(N1154-M1151)/24</f>
        <v>0.44710648148126592</v>
      </c>
      <c r="X1154" s="21">
        <f>V1154/W1154</f>
        <v>7.9554750193782953</v>
      </c>
    </row>
    <row r="1155" spans="1:24">
      <c r="A1155" t="s">
        <v>1200</v>
      </c>
      <c r="B1155" s="38" t="s">
        <v>922</v>
      </c>
      <c r="C1155" s="38" t="s">
        <v>1201</v>
      </c>
      <c r="D1155" s="38" t="s">
        <v>1107</v>
      </c>
      <c r="E1155" s="126" t="s">
        <v>273</v>
      </c>
      <c r="F1155" s="259" t="s">
        <v>1202</v>
      </c>
      <c r="G1155" s="38">
        <v>44</v>
      </c>
      <c r="H1155" s="38">
        <v>-124</v>
      </c>
      <c r="I1155" s="38">
        <v>10</v>
      </c>
      <c r="K1155" s="259" t="s">
        <v>1476</v>
      </c>
      <c r="L1155" s="157">
        <v>43629.986111111109</v>
      </c>
      <c r="M1155" s="157">
        <v>43630.011111111111</v>
      </c>
      <c r="N1155" s="157">
        <v>43630.076388888891</v>
      </c>
      <c r="O1155" s="157">
        <v>43630.107638888891</v>
      </c>
      <c r="P1155" s="38" t="s">
        <v>1390</v>
      </c>
      <c r="Q1155" s="19">
        <f t="shared" si="130"/>
        <v>6.5277777779556345E-2</v>
      </c>
      <c r="R1155" s="19">
        <f t="shared" si="128"/>
        <v>0.12152777778101154</v>
      </c>
      <c r="S1155" s="21">
        <f t="shared" si="131"/>
        <v>0.39166666667733807</v>
      </c>
      <c r="U1155" s="38">
        <v>203.86</v>
      </c>
    </row>
    <row r="1156" spans="1:24">
      <c r="A1156" t="s">
        <v>1200</v>
      </c>
      <c r="B1156" s="38" t="s">
        <v>922</v>
      </c>
      <c r="C1156" s="38" t="s">
        <v>1201</v>
      </c>
      <c r="D1156" s="38" t="s">
        <v>1107</v>
      </c>
      <c r="E1156" s="126" t="s">
        <v>273</v>
      </c>
      <c r="F1156" s="259" t="s">
        <v>1202</v>
      </c>
      <c r="G1156" s="38">
        <v>44</v>
      </c>
      <c r="H1156" s="38">
        <v>-124</v>
      </c>
      <c r="I1156" s="38">
        <v>10</v>
      </c>
      <c r="K1156" s="259" t="s">
        <v>1474</v>
      </c>
      <c r="L1156" s="157">
        <v>43630.125</v>
      </c>
      <c r="M1156" s="157">
        <v>43630.137499999997</v>
      </c>
      <c r="N1156" s="157">
        <v>43630.197916666664</v>
      </c>
      <c r="O1156" s="157">
        <v>43630.224999999999</v>
      </c>
      <c r="P1156" s="38" t="s">
        <v>1390</v>
      </c>
      <c r="Q1156" s="19">
        <f t="shared" si="130"/>
        <v>6.0416666667151731E-2</v>
      </c>
      <c r="R1156" s="19">
        <f t="shared" si="128"/>
        <v>9.9999999998544808E-2</v>
      </c>
      <c r="S1156" s="21">
        <f t="shared" si="131"/>
        <v>0.36250000000291038</v>
      </c>
      <c r="U1156" s="38">
        <v>201.17</v>
      </c>
    </row>
    <row r="1157" spans="1:24">
      <c r="A1157" t="s">
        <v>1200</v>
      </c>
      <c r="B1157" s="38" t="s">
        <v>922</v>
      </c>
      <c r="C1157" s="38" t="s">
        <v>1201</v>
      </c>
      <c r="D1157" s="38" t="s">
        <v>1107</v>
      </c>
      <c r="E1157" s="126" t="s">
        <v>273</v>
      </c>
      <c r="F1157" s="259" t="s">
        <v>1202</v>
      </c>
      <c r="G1157" s="38">
        <v>44</v>
      </c>
      <c r="H1157" s="38">
        <v>-124</v>
      </c>
      <c r="I1157" s="38">
        <v>10</v>
      </c>
      <c r="K1157" s="259" t="s">
        <v>1473</v>
      </c>
      <c r="L1157" s="157">
        <v>43630.248611111114</v>
      </c>
      <c r="M1157" s="157">
        <v>43630.265277777777</v>
      </c>
      <c r="N1157" s="157">
        <v>43630.347222222219</v>
      </c>
      <c r="O1157" s="157">
        <v>43630.366666666669</v>
      </c>
      <c r="P1157" s="38" t="s">
        <v>1390</v>
      </c>
      <c r="Q1157" s="19">
        <f t="shared" si="130"/>
        <v>8.1944444442342501E-2</v>
      </c>
      <c r="R1157" s="19">
        <f t="shared" si="128"/>
        <v>0.11805555555474712</v>
      </c>
      <c r="S1157" s="21">
        <f t="shared" si="131"/>
        <v>0.49166666665405501</v>
      </c>
      <c r="U1157" s="38">
        <v>205.67</v>
      </c>
    </row>
    <row r="1158" spans="1:24">
      <c r="A1158" t="s">
        <v>1200</v>
      </c>
      <c r="B1158" s="38" t="s">
        <v>922</v>
      </c>
      <c r="C1158" s="38" t="s">
        <v>1201</v>
      </c>
      <c r="D1158" s="38" t="s">
        <v>1107</v>
      </c>
      <c r="E1158" s="126" t="s">
        <v>273</v>
      </c>
      <c r="F1158" s="259" t="s">
        <v>1202</v>
      </c>
      <c r="G1158" s="38">
        <v>44</v>
      </c>
      <c r="H1158" s="38">
        <v>-125</v>
      </c>
      <c r="I1158" s="38">
        <v>10</v>
      </c>
      <c r="K1158" s="259" t="s">
        <v>1471</v>
      </c>
      <c r="L1158" s="157">
        <v>43630.54583333333</v>
      </c>
      <c r="M1158" s="157">
        <v>43630.559027777781</v>
      </c>
      <c r="N1158" s="157">
        <v>43630.601388888892</v>
      </c>
      <c r="O1158" s="157">
        <v>43630.634722222225</v>
      </c>
      <c r="P1158" s="38" t="s">
        <v>1445</v>
      </c>
      <c r="Q1158" s="19">
        <f t="shared" si="130"/>
        <v>4.2361111110949423E-2</v>
      </c>
      <c r="R1158" s="19">
        <f t="shared" si="128"/>
        <v>8.8888888894871343E-2</v>
      </c>
      <c r="S1158" s="21">
        <f t="shared" si="131"/>
        <v>0.25416666666569654</v>
      </c>
      <c r="U1158" s="38">
        <v>203.5</v>
      </c>
    </row>
    <row r="1159" spans="1:24">
      <c r="A1159" t="s">
        <v>1200</v>
      </c>
      <c r="B1159" s="38" t="s">
        <v>922</v>
      </c>
      <c r="C1159" s="38" t="s">
        <v>1201</v>
      </c>
      <c r="D1159" s="38" t="s">
        <v>1107</v>
      </c>
      <c r="E1159" s="126" t="s">
        <v>273</v>
      </c>
      <c r="F1159" s="259" t="s">
        <v>1202</v>
      </c>
      <c r="G1159" s="38">
        <v>44</v>
      </c>
      <c r="H1159" s="38">
        <v>-125</v>
      </c>
      <c r="I1159" s="38">
        <v>10</v>
      </c>
      <c r="K1159" s="259" t="s">
        <v>1469</v>
      </c>
      <c r="L1159" s="157">
        <v>43630.657638888886</v>
      </c>
      <c r="M1159" s="157">
        <v>43630.670138888891</v>
      </c>
      <c r="N1159" s="157">
        <v>43630.709722222222</v>
      </c>
      <c r="O1159" s="157">
        <v>43630.73541666667</v>
      </c>
      <c r="P1159" s="38" t="s">
        <v>1445</v>
      </c>
      <c r="Q1159" s="19">
        <f t="shared" si="130"/>
        <v>3.9583333331393078E-2</v>
      </c>
      <c r="R1159" s="19">
        <f t="shared" si="128"/>
        <v>7.777777778392192E-2</v>
      </c>
      <c r="S1159" s="21">
        <f t="shared" si="131"/>
        <v>0.23749999998835847</v>
      </c>
      <c r="U1159" s="38">
        <v>197.84</v>
      </c>
    </row>
    <row r="1160" spans="1:24">
      <c r="A1160" t="s">
        <v>1200</v>
      </c>
      <c r="B1160" s="38" t="s">
        <v>922</v>
      </c>
      <c r="C1160" s="38" t="s">
        <v>1201</v>
      </c>
      <c r="D1160" s="38" t="s">
        <v>1107</v>
      </c>
      <c r="E1160" s="126" t="s">
        <v>273</v>
      </c>
      <c r="F1160" s="259" t="s">
        <v>1202</v>
      </c>
      <c r="G1160" s="38">
        <v>44</v>
      </c>
      <c r="H1160" s="38">
        <v>-125</v>
      </c>
      <c r="I1160" s="38">
        <v>10</v>
      </c>
      <c r="K1160" s="259" t="s">
        <v>1467</v>
      </c>
      <c r="L1160" s="157">
        <v>43630.751388888886</v>
      </c>
      <c r="M1160" s="157">
        <v>43630.765277777777</v>
      </c>
      <c r="N1160" s="157">
        <v>43630.849305555559</v>
      </c>
      <c r="O1160" s="157">
        <v>43630.867361111108</v>
      </c>
      <c r="P1160" s="38" t="s">
        <v>1445</v>
      </c>
      <c r="Q1160" s="19">
        <f t="shared" si="130"/>
        <v>8.4027777782466728E-2</v>
      </c>
      <c r="R1160" s="19">
        <f t="shared" si="128"/>
        <v>0.11597222222189885</v>
      </c>
      <c r="S1160" s="21">
        <f t="shared" si="131"/>
        <v>0.50416666669480037</v>
      </c>
      <c r="U1160" s="38">
        <v>209.63</v>
      </c>
    </row>
    <row r="1161" spans="1:24">
      <c r="A1161" t="s">
        <v>1200</v>
      </c>
      <c r="B1161" s="38" t="s">
        <v>922</v>
      </c>
      <c r="C1161" s="38" t="s">
        <v>1201</v>
      </c>
      <c r="D1161" s="38" t="s">
        <v>1107</v>
      </c>
      <c r="E1161" s="126" t="s">
        <v>273</v>
      </c>
      <c r="F1161" s="259" t="s">
        <v>1202</v>
      </c>
      <c r="G1161" s="38">
        <v>45</v>
      </c>
      <c r="H1161" s="38">
        <v>-129</v>
      </c>
      <c r="I1161" s="38">
        <v>9</v>
      </c>
      <c r="K1161" s="259" t="s">
        <v>1465</v>
      </c>
      <c r="L1161" s="157">
        <v>43631.634027777778</v>
      </c>
      <c r="M1161" s="157">
        <v>43631.722222222219</v>
      </c>
      <c r="N1161" s="157">
        <v>43631.935416666667</v>
      </c>
      <c r="O1161" s="157">
        <v>43632.006944444445</v>
      </c>
      <c r="P1161" s="38" t="s">
        <v>1450</v>
      </c>
      <c r="Q1161" s="19">
        <f t="shared" si="130"/>
        <v>0.21319444444816327</v>
      </c>
      <c r="R1161" s="19">
        <f t="shared" si="128"/>
        <v>0.37291666666715173</v>
      </c>
      <c r="S1161" s="21">
        <f t="shared" si="131"/>
        <v>1.2791666666889796</v>
      </c>
      <c r="U1161" s="38">
        <v>2607.58</v>
      </c>
    </row>
    <row r="1162" spans="1:24">
      <c r="A1162" t="s">
        <v>1200</v>
      </c>
      <c r="B1162" s="38" t="s">
        <v>922</v>
      </c>
      <c r="C1162" s="38" t="s">
        <v>1201</v>
      </c>
      <c r="D1162" s="38" t="s">
        <v>1107</v>
      </c>
      <c r="E1162" s="126" t="s">
        <v>273</v>
      </c>
      <c r="F1162" s="259" t="s">
        <v>1202</v>
      </c>
      <c r="G1162" s="38">
        <v>45</v>
      </c>
      <c r="H1162" s="38">
        <v>-129</v>
      </c>
      <c r="I1162" s="38">
        <v>9</v>
      </c>
      <c r="K1162" s="259" t="s">
        <v>1463</v>
      </c>
      <c r="L1162" s="157">
        <v>43632.052777777775</v>
      </c>
      <c r="M1162" s="157">
        <v>43632.068749999999</v>
      </c>
      <c r="N1162" s="157">
        <v>43632.099305555559</v>
      </c>
      <c r="O1162" s="157">
        <v>43632.116666666669</v>
      </c>
      <c r="P1162" s="38" t="s">
        <v>1450</v>
      </c>
      <c r="Q1162" s="19">
        <f t="shared" si="130"/>
        <v>3.0555555560567882E-2</v>
      </c>
      <c r="R1162" s="19">
        <f t="shared" si="128"/>
        <v>6.3888888893416151E-2</v>
      </c>
      <c r="S1162" s="21">
        <f t="shared" si="131"/>
        <v>0.18333333336340729</v>
      </c>
      <c r="U1162" s="38">
        <v>193.7</v>
      </c>
    </row>
    <row r="1163" spans="1:24">
      <c r="A1163" t="s">
        <v>1200</v>
      </c>
      <c r="B1163" s="38" t="s">
        <v>922</v>
      </c>
      <c r="C1163" s="38" t="s">
        <v>1201</v>
      </c>
      <c r="D1163" s="38" t="s">
        <v>1107</v>
      </c>
      <c r="E1163" s="126" t="s">
        <v>273</v>
      </c>
      <c r="F1163" s="259" t="s">
        <v>1202</v>
      </c>
      <c r="G1163" s="38">
        <v>45</v>
      </c>
      <c r="H1163" s="38">
        <v>-129</v>
      </c>
      <c r="I1163" s="38">
        <v>9</v>
      </c>
      <c r="K1163" s="259" t="s">
        <v>1461</v>
      </c>
      <c r="L1163" s="157">
        <v>43632.120138888888</v>
      </c>
      <c r="M1163" s="157">
        <v>43632.134722222225</v>
      </c>
      <c r="N1163" s="157">
        <v>43632.22152777778</v>
      </c>
      <c r="O1163" s="157">
        <v>43632.238888888889</v>
      </c>
      <c r="P1163" s="38" t="s">
        <v>1450</v>
      </c>
      <c r="Q1163" s="19">
        <f t="shared" si="130"/>
        <v>8.6805555554747116E-2</v>
      </c>
      <c r="R1163" s="19">
        <f t="shared" si="128"/>
        <v>0.11875000000145519</v>
      </c>
      <c r="S1163" s="21">
        <f t="shared" si="131"/>
        <v>0.52083333332848269</v>
      </c>
      <c r="U1163" s="38">
        <v>201.53</v>
      </c>
    </row>
    <row r="1164" spans="1:24">
      <c r="A1164" t="s">
        <v>1200</v>
      </c>
      <c r="B1164" s="38" t="s">
        <v>922</v>
      </c>
      <c r="C1164" s="38" t="s">
        <v>1201</v>
      </c>
      <c r="D1164" s="38" t="s">
        <v>1107</v>
      </c>
      <c r="E1164" s="126" t="s">
        <v>273</v>
      </c>
      <c r="F1164" s="259" t="s">
        <v>1202</v>
      </c>
      <c r="G1164" s="38">
        <v>45</v>
      </c>
      <c r="H1164" s="38">
        <v>-130</v>
      </c>
      <c r="I1164" s="38">
        <v>9</v>
      </c>
      <c r="K1164" s="259" t="s">
        <v>1460</v>
      </c>
      <c r="L1164" s="157">
        <v>43632.3125</v>
      </c>
      <c r="M1164" s="157">
        <v>43632.339583333334</v>
      </c>
      <c r="N1164" s="157">
        <v>43632.352083333331</v>
      </c>
      <c r="O1164" s="157">
        <v>43632.379166666666</v>
      </c>
      <c r="P1164" s="38" t="s">
        <v>1454</v>
      </c>
      <c r="Q1164" s="19">
        <f t="shared" si="130"/>
        <v>1.2499999997089617E-2</v>
      </c>
      <c r="R1164" s="19">
        <f t="shared" si="128"/>
        <v>6.6666666665696539E-2</v>
      </c>
      <c r="S1164" s="21">
        <f t="shared" si="131"/>
        <v>7.4999999982537702E-2</v>
      </c>
      <c r="U1164" s="38">
        <v>571.16999999999996</v>
      </c>
    </row>
    <row r="1165" spans="1:24">
      <c r="A1165" t="s">
        <v>1200</v>
      </c>
      <c r="B1165" s="38" t="s">
        <v>922</v>
      </c>
      <c r="C1165" s="38" t="s">
        <v>1201</v>
      </c>
      <c r="D1165" s="38" t="s">
        <v>1107</v>
      </c>
      <c r="E1165" s="126" t="s">
        <v>273</v>
      </c>
      <c r="F1165" s="259" t="s">
        <v>1202</v>
      </c>
      <c r="G1165" s="38">
        <v>45</v>
      </c>
      <c r="H1165" s="38">
        <v>-130</v>
      </c>
      <c r="I1165" s="38">
        <v>9</v>
      </c>
      <c r="K1165" s="259" t="s">
        <v>1458</v>
      </c>
      <c r="L1165" s="157">
        <v>43632.569444444445</v>
      </c>
      <c r="M1165" s="157"/>
      <c r="N1165" s="157"/>
      <c r="O1165" s="157">
        <v>43632.642361111109</v>
      </c>
      <c r="P1165" s="38" t="s">
        <v>1454</v>
      </c>
      <c r="Q1165" s="19">
        <f t="shared" si="130"/>
        <v>0</v>
      </c>
      <c r="R1165" s="19">
        <f t="shared" si="128"/>
        <v>7.2916666664241347E-2</v>
      </c>
      <c r="S1165" s="21">
        <f t="shared" si="131"/>
        <v>0</v>
      </c>
      <c r="U1165" s="38"/>
    </row>
    <row r="1166" spans="1:24">
      <c r="A1166" t="s">
        <v>1200</v>
      </c>
      <c r="B1166" s="38" t="s">
        <v>922</v>
      </c>
      <c r="C1166" s="38" t="s">
        <v>1201</v>
      </c>
      <c r="D1166" s="38" t="s">
        <v>1107</v>
      </c>
      <c r="E1166" s="126" t="s">
        <v>273</v>
      </c>
      <c r="F1166" s="259" t="s">
        <v>1202</v>
      </c>
      <c r="G1166" s="38">
        <v>45</v>
      </c>
      <c r="H1166" s="38">
        <v>-130</v>
      </c>
      <c r="I1166" s="38">
        <v>9</v>
      </c>
      <c r="K1166" s="259" t="s">
        <v>1456</v>
      </c>
      <c r="L1166" s="157">
        <v>43632.7</v>
      </c>
      <c r="M1166" s="157">
        <v>43632.745833333334</v>
      </c>
      <c r="N1166" s="157">
        <v>43633.009722222225</v>
      </c>
      <c r="O1166" s="157">
        <v>43633.068749999999</v>
      </c>
      <c r="P1166" s="38" t="s">
        <v>1454</v>
      </c>
      <c r="Q1166" s="19">
        <f t="shared" si="130"/>
        <v>0.26388888889050577</v>
      </c>
      <c r="R1166" s="19">
        <f t="shared" si="128"/>
        <v>0.36875000000145519</v>
      </c>
      <c r="S1166" s="21">
        <f t="shared" si="131"/>
        <v>1.5833333333430346</v>
      </c>
      <c r="U1166" s="38">
        <v>1541.56</v>
      </c>
    </row>
    <row r="1167" spans="1:24">
      <c r="A1167" t="s">
        <v>1200</v>
      </c>
      <c r="B1167" s="38" t="s">
        <v>922</v>
      </c>
      <c r="C1167" s="38" t="s">
        <v>1201</v>
      </c>
      <c r="D1167" s="38" t="s">
        <v>1107</v>
      </c>
      <c r="E1167" s="126" t="s">
        <v>273</v>
      </c>
      <c r="F1167" s="259" t="s">
        <v>1202</v>
      </c>
      <c r="G1167" s="38">
        <v>45</v>
      </c>
      <c r="H1167" s="38">
        <v>-130</v>
      </c>
      <c r="I1167" s="38">
        <v>9</v>
      </c>
      <c r="K1167" s="259" t="s">
        <v>1453</v>
      </c>
      <c r="L1167" s="157">
        <v>43633.134722222225</v>
      </c>
      <c r="M1167" s="157">
        <v>43633.180555555555</v>
      </c>
      <c r="N1167" s="157">
        <v>43633.237500000003</v>
      </c>
      <c r="O1167" s="157">
        <v>43633.288888888892</v>
      </c>
      <c r="P1167" s="38" t="s">
        <v>1454</v>
      </c>
      <c r="Q1167" s="19">
        <f t="shared" si="130"/>
        <v>5.6944444448163267E-2</v>
      </c>
      <c r="R1167" s="19">
        <f t="shared" si="128"/>
        <v>0.15416666666715173</v>
      </c>
      <c r="S1167" s="21">
        <f t="shared" si="131"/>
        <v>0.3416666666889796</v>
      </c>
      <c r="U1167" s="38">
        <v>1541</v>
      </c>
    </row>
    <row r="1168" spans="1:24">
      <c r="A1168" t="s">
        <v>1200</v>
      </c>
      <c r="B1168" s="38" t="s">
        <v>922</v>
      </c>
      <c r="C1168" s="38" t="s">
        <v>1201</v>
      </c>
      <c r="D1168" s="38" t="s">
        <v>1107</v>
      </c>
      <c r="E1168" s="126" t="s">
        <v>273</v>
      </c>
      <c r="F1168" s="259" t="s">
        <v>1202</v>
      </c>
      <c r="G1168" s="38">
        <v>45</v>
      </c>
      <c r="H1168" s="38">
        <v>-129</v>
      </c>
      <c r="I1168" s="38">
        <v>9</v>
      </c>
      <c r="K1168" s="259" t="s">
        <v>1452</v>
      </c>
      <c r="L1168" s="157">
        <v>43633.366666666669</v>
      </c>
      <c r="M1168" s="157">
        <v>43633.438194444447</v>
      </c>
      <c r="N1168" s="157">
        <v>43633.530555555553</v>
      </c>
      <c r="O1168" s="157">
        <v>43633.599999999999</v>
      </c>
      <c r="P1168" s="38" t="s">
        <v>1450</v>
      </c>
      <c r="Q1168" s="19">
        <f t="shared" si="130"/>
        <v>9.2361111106583849E-2</v>
      </c>
      <c r="R1168" s="19">
        <f t="shared" si="128"/>
        <v>0.23333333332993789</v>
      </c>
      <c r="S1168" s="21">
        <f t="shared" si="131"/>
        <v>0.55416666663950309</v>
      </c>
      <c r="U1168" s="38">
        <v>2606.5</v>
      </c>
    </row>
    <row r="1169" spans="1:21">
      <c r="A1169" t="s">
        <v>1200</v>
      </c>
      <c r="B1169" s="38" t="s">
        <v>922</v>
      </c>
      <c r="C1169" s="38" t="s">
        <v>1201</v>
      </c>
      <c r="D1169" s="38" t="s">
        <v>1107</v>
      </c>
      <c r="E1169" s="126" t="s">
        <v>273</v>
      </c>
      <c r="F1169" s="259" t="s">
        <v>1202</v>
      </c>
      <c r="G1169" s="38">
        <v>45</v>
      </c>
      <c r="H1169" s="38">
        <v>-129</v>
      </c>
      <c r="I1169" s="38">
        <v>9</v>
      </c>
      <c r="K1169" s="259" t="s">
        <v>1449</v>
      </c>
      <c r="L1169" s="157">
        <v>43633.649305555555</v>
      </c>
      <c r="M1169" s="157">
        <v>43633.719444444447</v>
      </c>
      <c r="N1169" s="157">
        <v>43633.822222222225</v>
      </c>
      <c r="O1169" s="157">
        <v>43633.897916666669</v>
      </c>
      <c r="P1169" s="38" t="s">
        <v>1450</v>
      </c>
      <c r="Q1169" s="19">
        <f t="shared" si="130"/>
        <v>0.10277777777810115</v>
      </c>
      <c r="R1169" s="19">
        <f t="shared" si="128"/>
        <v>0.24861111111385981</v>
      </c>
      <c r="S1169" s="21">
        <f t="shared" si="131"/>
        <v>0.61666666666860692</v>
      </c>
      <c r="U1169" s="38">
        <v>2610.6999999999998</v>
      </c>
    </row>
    <row r="1170" spans="1:21">
      <c r="A1170" t="s">
        <v>1200</v>
      </c>
      <c r="B1170" s="38" t="s">
        <v>922</v>
      </c>
      <c r="C1170" s="38" t="s">
        <v>1201</v>
      </c>
      <c r="D1170" s="38" t="s">
        <v>1107</v>
      </c>
      <c r="E1170" s="126" t="s">
        <v>273</v>
      </c>
      <c r="F1170" s="259" t="s">
        <v>1202</v>
      </c>
      <c r="G1170" s="38">
        <v>44</v>
      </c>
      <c r="H1170" s="38">
        <v>-125</v>
      </c>
      <c r="I1170" s="38">
        <v>10</v>
      </c>
      <c r="K1170" s="259" t="s">
        <v>1447</v>
      </c>
      <c r="L1170" s="157">
        <v>43634.779166666667</v>
      </c>
      <c r="M1170" s="157">
        <v>43634.856944444444</v>
      </c>
      <c r="N1170" s="157">
        <v>43634.943749999999</v>
      </c>
      <c r="O1170" s="157">
        <v>43635.025694444441</v>
      </c>
      <c r="P1170" s="38" t="s">
        <v>1445</v>
      </c>
      <c r="Q1170" s="19">
        <f t="shared" si="130"/>
        <v>8.6805555554747116E-2</v>
      </c>
      <c r="R1170" s="19">
        <f t="shared" ref="R1170:R1194" si="132">O1170 - L1170</f>
        <v>0.24652777777373558</v>
      </c>
      <c r="S1170" s="21">
        <f t="shared" si="131"/>
        <v>0.52083333332848269</v>
      </c>
      <c r="U1170" s="38">
        <v>2901.8</v>
      </c>
    </row>
    <row r="1171" spans="1:21">
      <c r="A1171" t="s">
        <v>1200</v>
      </c>
      <c r="B1171" s="38" t="s">
        <v>922</v>
      </c>
      <c r="C1171" s="38" t="s">
        <v>1201</v>
      </c>
      <c r="D1171" s="38" t="s">
        <v>1107</v>
      </c>
      <c r="E1171" s="126" t="s">
        <v>273</v>
      </c>
      <c r="F1171" s="259" t="s">
        <v>1202</v>
      </c>
      <c r="G1171" s="38">
        <v>44</v>
      </c>
      <c r="H1171" s="38">
        <v>-125</v>
      </c>
      <c r="I1171" s="38">
        <v>10</v>
      </c>
      <c r="K1171" s="259" t="s">
        <v>1444</v>
      </c>
      <c r="L1171" s="157">
        <v>43635.066666666666</v>
      </c>
      <c r="M1171" s="157">
        <v>43635.151388888888</v>
      </c>
      <c r="N1171" s="157">
        <v>43635.240972222222</v>
      </c>
      <c r="O1171" s="157">
        <v>43635.325694444444</v>
      </c>
      <c r="P1171" s="38" t="s">
        <v>1445</v>
      </c>
      <c r="Q1171" s="19">
        <f t="shared" si="130"/>
        <v>8.9583333334303461E-2</v>
      </c>
      <c r="R1171" s="19">
        <f t="shared" si="132"/>
        <v>0.25902777777810115</v>
      </c>
      <c r="S1171" s="21">
        <f t="shared" si="131"/>
        <v>0.53750000000582077</v>
      </c>
      <c r="U1171" s="38">
        <v>2903.2</v>
      </c>
    </row>
    <row r="1172" spans="1:21">
      <c r="A1172" t="s">
        <v>1200</v>
      </c>
      <c r="B1172" s="38" t="s">
        <v>922</v>
      </c>
      <c r="C1172" s="38" t="s">
        <v>1201</v>
      </c>
      <c r="D1172" s="38" t="s">
        <v>1107</v>
      </c>
      <c r="E1172" s="126" t="s">
        <v>273</v>
      </c>
      <c r="F1172" s="259" t="s">
        <v>1202</v>
      </c>
      <c r="G1172" s="38">
        <v>44</v>
      </c>
      <c r="H1172" s="38">
        <v>-124</v>
      </c>
      <c r="I1172" s="38">
        <v>10</v>
      </c>
      <c r="K1172" s="259" t="s">
        <v>1442</v>
      </c>
      <c r="L1172" s="157">
        <v>43635.466666666667</v>
      </c>
      <c r="M1172" s="157">
        <v>43635.489583333336</v>
      </c>
      <c r="N1172" s="157">
        <v>43635.577777777777</v>
      </c>
      <c r="O1172" s="157">
        <v>43635.613888888889</v>
      </c>
      <c r="P1172" s="38" t="s">
        <v>1390</v>
      </c>
      <c r="Q1172" s="19">
        <f t="shared" si="130"/>
        <v>8.819444444088731E-2</v>
      </c>
      <c r="R1172" s="19">
        <f t="shared" si="132"/>
        <v>0.14722222222189885</v>
      </c>
      <c r="S1172" s="21">
        <f t="shared" si="131"/>
        <v>0.52916666664532386</v>
      </c>
      <c r="U1172" s="38">
        <v>582.79999999999995</v>
      </c>
    </row>
    <row r="1173" spans="1:21">
      <c r="A1173" t="s">
        <v>1200</v>
      </c>
      <c r="B1173" s="38" t="s">
        <v>922</v>
      </c>
      <c r="C1173" s="38" t="s">
        <v>1201</v>
      </c>
      <c r="D1173" s="38" t="s">
        <v>1107</v>
      </c>
      <c r="E1173" s="126" t="s">
        <v>273</v>
      </c>
      <c r="F1173" s="259" t="s">
        <v>1202</v>
      </c>
      <c r="G1173" s="38">
        <v>44</v>
      </c>
      <c r="H1173" s="38">
        <v>-124</v>
      </c>
      <c r="I1173" s="38">
        <v>10</v>
      </c>
      <c r="K1173" s="259" t="s">
        <v>1440</v>
      </c>
      <c r="L1173" s="157">
        <v>43635.929861111108</v>
      </c>
      <c r="M1173" s="157">
        <v>43635.943055555559</v>
      </c>
      <c r="N1173" s="157">
        <v>43636.006249999999</v>
      </c>
      <c r="O1173" s="157">
        <v>43636.025000000001</v>
      </c>
      <c r="P1173" s="38" t="s">
        <v>1432</v>
      </c>
      <c r="Q1173" s="19">
        <f t="shared" si="130"/>
        <v>6.3194444439432118E-2</v>
      </c>
      <c r="R1173" s="19">
        <f t="shared" si="132"/>
        <v>9.5138888893416151E-2</v>
      </c>
      <c r="S1173" s="21">
        <f t="shared" si="131"/>
        <v>0.37916666663659271</v>
      </c>
      <c r="U1173" s="38">
        <v>81.5</v>
      </c>
    </row>
    <row r="1174" spans="1:21">
      <c r="A1174" t="s">
        <v>1200</v>
      </c>
      <c r="B1174" s="38" t="s">
        <v>922</v>
      </c>
      <c r="C1174" s="38" t="s">
        <v>1201</v>
      </c>
      <c r="D1174" s="38" t="s">
        <v>1107</v>
      </c>
      <c r="E1174" s="126" t="s">
        <v>273</v>
      </c>
      <c r="F1174" s="259" t="s">
        <v>1202</v>
      </c>
      <c r="G1174" s="38">
        <v>44</v>
      </c>
      <c r="H1174" s="38">
        <v>-124</v>
      </c>
      <c r="I1174" s="38">
        <v>10</v>
      </c>
      <c r="K1174" s="259" t="s">
        <v>1438</v>
      </c>
      <c r="L1174" s="157">
        <v>43636.071527777778</v>
      </c>
      <c r="M1174" s="157">
        <v>43636.115277777775</v>
      </c>
      <c r="N1174" s="157">
        <v>43636.208333333336</v>
      </c>
      <c r="O1174" s="157">
        <v>43636.227777777778</v>
      </c>
      <c r="P1174" s="38" t="s">
        <v>1432</v>
      </c>
      <c r="Q1174" s="19">
        <f t="shared" si="130"/>
        <v>9.3055555560567882E-2</v>
      </c>
      <c r="R1174" s="19">
        <f t="shared" si="132"/>
        <v>0.15625</v>
      </c>
      <c r="S1174" s="21">
        <f t="shared" si="131"/>
        <v>0.55833333336340729</v>
      </c>
      <c r="U1174" s="38">
        <v>80.5</v>
      </c>
    </row>
    <row r="1175" spans="1:21">
      <c r="A1175" t="s">
        <v>1200</v>
      </c>
      <c r="B1175" s="38" t="s">
        <v>922</v>
      </c>
      <c r="C1175" s="38" t="s">
        <v>1201</v>
      </c>
      <c r="D1175" s="38" t="s">
        <v>1107</v>
      </c>
      <c r="E1175" s="126" t="s">
        <v>273</v>
      </c>
      <c r="F1175" s="259" t="s">
        <v>1202</v>
      </c>
      <c r="G1175" s="38">
        <v>44</v>
      </c>
      <c r="H1175" s="38">
        <v>-124</v>
      </c>
      <c r="I1175" s="38">
        <v>10</v>
      </c>
      <c r="K1175" s="259" t="s">
        <v>1436</v>
      </c>
      <c r="L1175" s="157">
        <v>43638.886111111111</v>
      </c>
      <c r="M1175" s="157">
        <v>43638.902083333334</v>
      </c>
      <c r="N1175" s="157">
        <v>43638.977777777778</v>
      </c>
      <c r="O1175" s="157">
        <v>43638.993055555555</v>
      </c>
      <c r="P1175" s="38" t="s">
        <v>1432</v>
      </c>
      <c r="Q1175" s="19">
        <f t="shared" si="130"/>
        <v>7.5694444443797693E-2</v>
      </c>
      <c r="R1175" s="19">
        <f t="shared" si="132"/>
        <v>0.10694444444379769</v>
      </c>
      <c r="S1175" s="21">
        <f t="shared" si="131"/>
        <v>0.45416666666278616</v>
      </c>
      <c r="U1175" s="38">
        <v>81.599999999999994</v>
      </c>
    </row>
    <row r="1176" spans="1:21">
      <c r="A1176" t="s">
        <v>1200</v>
      </c>
      <c r="B1176" s="38" t="s">
        <v>922</v>
      </c>
      <c r="C1176" s="38" t="s">
        <v>1201</v>
      </c>
      <c r="D1176" s="38" t="s">
        <v>1107</v>
      </c>
      <c r="E1176" s="126" t="s">
        <v>273</v>
      </c>
      <c r="F1176" s="259" t="s">
        <v>1202</v>
      </c>
      <c r="G1176" s="38">
        <v>44</v>
      </c>
      <c r="H1176" s="38">
        <v>-124</v>
      </c>
      <c r="I1176" s="38">
        <v>10</v>
      </c>
      <c r="K1176" s="259" t="s">
        <v>1434</v>
      </c>
      <c r="L1176" s="157">
        <v>43639.001388888886</v>
      </c>
      <c r="M1176" s="157">
        <v>43639.018055555556</v>
      </c>
      <c r="N1176" s="157">
        <v>43639.087500000001</v>
      </c>
      <c r="O1176" s="157">
        <v>43639.102083333331</v>
      </c>
      <c r="P1176" s="38" t="s">
        <v>1432</v>
      </c>
      <c r="Q1176" s="19">
        <f t="shared" si="130"/>
        <v>6.9444444445252884E-2</v>
      </c>
      <c r="R1176" s="19">
        <f t="shared" si="132"/>
        <v>0.10069444444525288</v>
      </c>
      <c r="S1176" s="21">
        <f t="shared" si="131"/>
        <v>0.41666666667151731</v>
      </c>
      <c r="U1176" s="38">
        <v>81.5</v>
      </c>
    </row>
    <row r="1177" spans="1:21">
      <c r="A1177" t="s">
        <v>1200</v>
      </c>
      <c r="B1177" s="38" t="s">
        <v>922</v>
      </c>
      <c r="C1177" s="38" t="s">
        <v>1201</v>
      </c>
      <c r="D1177" s="38" t="s">
        <v>1107</v>
      </c>
      <c r="E1177" s="126" t="s">
        <v>273</v>
      </c>
      <c r="F1177" s="259" t="s">
        <v>1202</v>
      </c>
      <c r="G1177" s="38">
        <v>44</v>
      </c>
      <c r="H1177" s="38">
        <v>-124</v>
      </c>
      <c r="I1177" s="38">
        <v>10</v>
      </c>
      <c r="K1177" s="259" t="s">
        <v>1431</v>
      </c>
      <c r="L1177" s="157">
        <v>43639.109027777777</v>
      </c>
      <c r="M1177" s="157">
        <v>43639.123611111114</v>
      </c>
      <c r="N1177" s="157">
        <v>43639.145833333336</v>
      </c>
      <c r="O1177" s="157">
        <v>43639.160416666666</v>
      </c>
      <c r="P1177" s="38" t="s">
        <v>1432</v>
      </c>
      <c r="Q1177" s="19">
        <f t="shared" si="130"/>
        <v>2.2222222221898846E-2</v>
      </c>
      <c r="R1177" s="19">
        <f t="shared" si="132"/>
        <v>5.1388888889050577E-2</v>
      </c>
      <c r="S1177" s="21">
        <f t="shared" si="131"/>
        <v>0.13333333333139308</v>
      </c>
      <c r="U1177" s="38">
        <v>81.2</v>
      </c>
    </row>
    <row r="1178" spans="1:21">
      <c r="A1178" t="s">
        <v>1200</v>
      </c>
      <c r="B1178" s="38" t="s">
        <v>922</v>
      </c>
      <c r="C1178" s="38" t="s">
        <v>1201</v>
      </c>
      <c r="D1178" s="38" t="s">
        <v>1107</v>
      </c>
      <c r="E1178" s="126" t="s">
        <v>273</v>
      </c>
      <c r="F1178" s="259" t="s">
        <v>1202</v>
      </c>
      <c r="G1178" s="38">
        <v>44</v>
      </c>
      <c r="H1178" s="38">
        <v>-125</v>
      </c>
      <c r="I1178" s="38">
        <v>10</v>
      </c>
      <c r="K1178" s="259" t="s">
        <v>1429</v>
      </c>
      <c r="L1178" s="157">
        <v>43639.321527777778</v>
      </c>
      <c r="M1178" s="157"/>
      <c r="N1178" s="157"/>
      <c r="O1178" s="157">
        <v>43639.324999999997</v>
      </c>
      <c r="P1178" s="38" t="s">
        <v>1400</v>
      </c>
      <c r="Q1178" s="19">
        <f t="shared" si="130"/>
        <v>0</v>
      </c>
      <c r="R1178" s="19">
        <f t="shared" si="132"/>
        <v>3.4722222189884633E-3</v>
      </c>
      <c r="S1178" s="21">
        <f t="shared" si="131"/>
        <v>0</v>
      </c>
      <c r="U1178" s="38"/>
    </row>
    <row r="1179" spans="1:21">
      <c r="A1179" t="s">
        <v>1200</v>
      </c>
      <c r="B1179" s="38" t="s">
        <v>922</v>
      </c>
      <c r="C1179" s="38" t="s">
        <v>1201</v>
      </c>
      <c r="D1179" s="38" t="s">
        <v>1107</v>
      </c>
      <c r="E1179" s="126" t="s">
        <v>273</v>
      </c>
      <c r="F1179" s="259" t="s">
        <v>1202</v>
      </c>
      <c r="G1179" s="38">
        <v>44</v>
      </c>
      <c r="H1179" s="38">
        <v>-124</v>
      </c>
      <c r="I1179" s="38">
        <v>10</v>
      </c>
      <c r="K1179" s="259" t="s">
        <v>1427</v>
      </c>
      <c r="L1179" s="157">
        <v>43639.436111111114</v>
      </c>
      <c r="M1179" s="157">
        <v>43639.463194444441</v>
      </c>
      <c r="N1179" s="157">
        <v>43639.518750000003</v>
      </c>
      <c r="O1179" s="157">
        <v>43639.553472222222</v>
      </c>
      <c r="P1179" s="38" t="s">
        <v>1400</v>
      </c>
      <c r="Q1179" s="19">
        <f t="shared" si="130"/>
        <v>5.5555555562023073E-2</v>
      </c>
      <c r="R1179" s="19">
        <f t="shared" si="132"/>
        <v>0.11736111110803904</v>
      </c>
      <c r="S1179" s="21">
        <f t="shared" si="131"/>
        <v>0.33333333337213844</v>
      </c>
      <c r="U1179" s="38">
        <v>773.2</v>
      </c>
    </row>
    <row r="1180" spans="1:21">
      <c r="A1180" t="s">
        <v>1200</v>
      </c>
      <c r="B1180" s="38" t="s">
        <v>922</v>
      </c>
      <c r="C1180" s="38" t="s">
        <v>1201</v>
      </c>
      <c r="D1180" s="38" t="s">
        <v>1107</v>
      </c>
      <c r="E1180" s="126" t="s">
        <v>273</v>
      </c>
      <c r="F1180" s="259" t="s">
        <v>1202</v>
      </c>
      <c r="G1180" s="38">
        <v>44</v>
      </c>
      <c r="H1180" s="38">
        <v>-124</v>
      </c>
      <c r="I1180" s="38">
        <v>10</v>
      </c>
      <c r="K1180" s="259" t="s">
        <v>1425</v>
      </c>
      <c r="L1180" s="157">
        <v>43639.634722222225</v>
      </c>
      <c r="M1180" s="157">
        <v>43639.658333333333</v>
      </c>
      <c r="N1180" s="157">
        <v>43639.725694444445</v>
      </c>
      <c r="O1180" s="157">
        <v>43639.75</v>
      </c>
      <c r="P1180" s="38" t="s">
        <v>1421</v>
      </c>
      <c r="Q1180" s="19">
        <f t="shared" si="130"/>
        <v>6.7361111112404615E-2</v>
      </c>
      <c r="R1180" s="19">
        <f t="shared" si="132"/>
        <v>0.11527777777519077</v>
      </c>
      <c r="S1180" s="21">
        <f t="shared" si="131"/>
        <v>0.40416666667442769</v>
      </c>
      <c r="U1180" s="38">
        <v>579.29999999999995</v>
      </c>
    </row>
    <row r="1181" spans="1:21">
      <c r="A1181" t="s">
        <v>1200</v>
      </c>
      <c r="B1181" s="38" t="s">
        <v>922</v>
      </c>
      <c r="C1181" s="38" t="s">
        <v>1201</v>
      </c>
      <c r="D1181" s="38" t="s">
        <v>1107</v>
      </c>
      <c r="E1181" s="126" t="s">
        <v>273</v>
      </c>
      <c r="F1181" s="259" t="s">
        <v>1202</v>
      </c>
      <c r="G1181" s="38">
        <v>44</v>
      </c>
      <c r="H1181" s="38">
        <v>-124</v>
      </c>
      <c r="I1181" s="38">
        <v>10</v>
      </c>
      <c r="K1181" s="259" t="s">
        <v>1423</v>
      </c>
      <c r="L1181" s="157">
        <v>43639.756944444445</v>
      </c>
      <c r="M1181" s="157">
        <v>43639.787499999999</v>
      </c>
      <c r="N1181" s="157">
        <v>43639.90625</v>
      </c>
      <c r="O1181" s="157">
        <v>43639.9375</v>
      </c>
      <c r="P1181" s="38" t="s">
        <v>1421</v>
      </c>
      <c r="Q1181" s="19">
        <f t="shared" si="130"/>
        <v>0.11875000000145519</v>
      </c>
      <c r="R1181" s="19">
        <f t="shared" si="132"/>
        <v>0.18055555555474712</v>
      </c>
      <c r="S1181" s="21">
        <f t="shared" si="131"/>
        <v>0.71250000000873115</v>
      </c>
      <c r="U1181" s="38">
        <v>580.5</v>
      </c>
    </row>
    <row r="1182" spans="1:21">
      <c r="A1182" t="s">
        <v>1200</v>
      </c>
      <c r="B1182" s="38" t="s">
        <v>922</v>
      </c>
      <c r="C1182" s="38" t="s">
        <v>1201</v>
      </c>
      <c r="D1182" s="38" t="s">
        <v>1107</v>
      </c>
      <c r="E1182" s="126" t="s">
        <v>273</v>
      </c>
      <c r="F1182" s="259" t="s">
        <v>1202</v>
      </c>
      <c r="G1182" s="38">
        <v>44</v>
      </c>
      <c r="H1182" s="38">
        <v>-125</v>
      </c>
      <c r="I1182" s="38">
        <v>10</v>
      </c>
      <c r="K1182" s="259" t="s">
        <v>1420</v>
      </c>
      <c r="L1182" s="157">
        <v>43640.056250000001</v>
      </c>
      <c r="M1182" s="157">
        <v>43640.081944444442</v>
      </c>
      <c r="N1182" s="157">
        <v>43640.17083333333</v>
      </c>
      <c r="O1182" s="157">
        <v>43640.197916666664</v>
      </c>
      <c r="P1182" s="38" t="s">
        <v>1421</v>
      </c>
      <c r="Q1182" s="19">
        <f t="shared" si="130"/>
        <v>8.8888888887595385E-2</v>
      </c>
      <c r="R1182" s="19">
        <f t="shared" si="132"/>
        <v>0.14166666666278616</v>
      </c>
      <c r="S1182" s="21">
        <f t="shared" si="131"/>
        <v>0.53333333332557231</v>
      </c>
      <c r="U1182" s="38">
        <v>580.79999999999995</v>
      </c>
    </row>
    <row r="1183" spans="1:21">
      <c r="A1183" t="s">
        <v>1200</v>
      </c>
      <c r="B1183" s="38" t="s">
        <v>922</v>
      </c>
      <c r="C1183" s="38" t="s">
        <v>1201</v>
      </c>
      <c r="D1183" s="38" t="s">
        <v>1107</v>
      </c>
      <c r="E1183" s="126" t="s">
        <v>273</v>
      </c>
      <c r="F1183" s="259" t="s">
        <v>1202</v>
      </c>
      <c r="G1183" s="38">
        <v>44</v>
      </c>
      <c r="H1183" s="38">
        <v>-125</v>
      </c>
      <c r="I1183" s="38">
        <v>10</v>
      </c>
      <c r="K1183" s="259" t="s">
        <v>1418</v>
      </c>
      <c r="L1183" s="157">
        <v>43640.406944444447</v>
      </c>
      <c r="M1183" s="157">
        <v>43640.445138888892</v>
      </c>
      <c r="N1183" s="157">
        <v>43640.6875</v>
      </c>
      <c r="O1183" s="157">
        <v>43640.717361111114</v>
      </c>
      <c r="P1183" s="38" t="s">
        <v>1400</v>
      </c>
      <c r="Q1183" s="19">
        <f t="shared" si="130"/>
        <v>0.24236111110803904</v>
      </c>
      <c r="R1183" s="19">
        <f t="shared" si="132"/>
        <v>0.31041666666715173</v>
      </c>
      <c r="S1183" s="21">
        <f t="shared" si="131"/>
        <v>1.4541666666482342</v>
      </c>
      <c r="U1183" s="38">
        <v>774.6</v>
      </c>
    </row>
    <row r="1184" spans="1:21">
      <c r="A1184" t="s">
        <v>1200</v>
      </c>
      <c r="B1184" s="38" t="s">
        <v>922</v>
      </c>
      <c r="C1184" s="38" t="s">
        <v>1201</v>
      </c>
      <c r="D1184" s="38" t="s">
        <v>1107</v>
      </c>
      <c r="E1184" s="126" t="s">
        <v>273</v>
      </c>
      <c r="F1184" s="259" t="s">
        <v>1202</v>
      </c>
      <c r="G1184" s="38">
        <v>44</v>
      </c>
      <c r="H1184" s="38">
        <v>-125</v>
      </c>
      <c r="I1184" s="38">
        <v>10</v>
      </c>
      <c r="K1184" s="259" t="s">
        <v>1416</v>
      </c>
      <c r="L1184" s="157">
        <v>43640.763888888891</v>
      </c>
      <c r="M1184" s="157">
        <v>43640.792361111111</v>
      </c>
      <c r="N1184" s="157">
        <v>43640.996527777781</v>
      </c>
      <c r="O1184" s="157">
        <v>43641.027777777781</v>
      </c>
      <c r="P1184" s="38" t="s">
        <v>1400</v>
      </c>
      <c r="Q1184" s="19">
        <f t="shared" si="130"/>
        <v>0.20416666667006211</v>
      </c>
      <c r="R1184" s="19">
        <f t="shared" si="132"/>
        <v>0.26388888889050577</v>
      </c>
      <c r="S1184" s="21">
        <f t="shared" si="131"/>
        <v>1.2250000000203727</v>
      </c>
      <c r="U1184" s="38">
        <v>773.7</v>
      </c>
    </row>
    <row r="1185" spans="1:21">
      <c r="A1185" t="s">
        <v>1200</v>
      </c>
      <c r="B1185" s="38" t="s">
        <v>922</v>
      </c>
      <c r="C1185" s="38" t="s">
        <v>1201</v>
      </c>
      <c r="D1185" s="38" t="s">
        <v>1107</v>
      </c>
      <c r="E1185" s="126" t="s">
        <v>273</v>
      </c>
      <c r="F1185" s="259" t="s">
        <v>1202</v>
      </c>
      <c r="G1185" s="38">
        <v>44</v>
      </c>
      <c r="H1185" s="38">
        <v>-125</v>
      </c>
      <c r="I1185" s="38">
        <v>10</v>
      </c>
      <c r="K1185" s="259" t="s">
        <v>1414</v>
      </c>
      <c r="L1185" s="157">
        <v>43641.115277777775</v>
      </c>
      <c r="M1185" s="157">
        <v>43641.151388888888</v>
      </c>
      <c r="N1185" s="157">
        <v>43641.270833333336</v>
      </c>
      <c r="O1185" s="157">
        <v>43641.301388888889</v>
      </c>
      <c r="P1185" s="38" t="s">
        <v>1400</v>
      </c>
      <c r="Q1185" s="19">
        <f t="shared" si="130"/>
        <v>0.11944444444816327</v>
      </c>
      <c r="R1185" s="19">
        <f t="shared" si="132"/>
        <v>0.18611111111385981</v>
      </c>
      <c r="S1185" s="21">
        <f t="shared" si="131"/>
        <v>0.7166666666889796</v>
      </c>
      <c r="U1185" s="38">
        <v>773.7</v>
      </c>
    </row>
    <row r="1186" spans="1:21">
      <c r="A1186" t="s">
        <v>1200</v>
      </c>
      <c r="B1186" s="38" t="s">
        <v>922</v>
      </c>
      <c r="C1186" s="38" t="s">
        <v>1201</v>
      </c>
      <c r="D1186" s="38" t="s">
        <v>1107</v>
      </c>
      <c r="E1186" s="126" t="s">
        <v>273</v>
      </c>
      <c r="F1186" s="259" t="s">
        <v>1202</v>
      </c>
      <c r="G1186" s="38">
        <v>44</v>
      </c>
      <c r="H1186" s="38">
        <v>-125</v>
      </c>
      <c r="I1186" s="38">
        <v>10</v>
      </c>
      <c r="K1186" s="259" t="s">
        <v>1412</v>
      </c>
      <c r="L1186" s="157">
        <v>43641.315972222219</v>
      </c>
      <c r="M1186" s="157">
        <v>43641.354166666664</v>
      </c>
      <c r="N1186" s="157">
        <v>43641.605555555558</v>
      </c>
      <c r="O1186" s="157">
        <v>43641.640972222223</v>
      </c>
      <c r="P1186" s="38" t="s">
        <v>1400</v>
      </c>
      <c r="Q1186" s="19">
        <f t="shared" si="130"/>
        <v>0.25138888889341615</v>
      </c>
      <c r="R1186" s="19">
        <f t="shared" si="132"/>
        <v>0.32500000000436557</v>
      </c>
      <c r="S1186" s="21">
        <f t="shared" si="131"/>
        <v>1.5083333333604969</v>
      </c>
      <c r="U1186" s="38">
        <v>776.3</v>
      </c>
    </row>
    <row r="1187" spans="1:21">
      <c r="A1187" t="s">
        <v>1200</v>
      </c>
      <c r="B1187" s="38" t="s">
        <v>922</v>
      </c>
      <c r="C1187" s="38" t="s">
        <v>1201</v>
      </c>
      <c r="D1187" s="38" t="s">
        <v>1107</v>
      </c>
      <c r="E1187" s="126" t="s">
        <v>273</v>
      </c>
      <c r="F1187" s="259" t="s">
        <v>1202</v>
      </c>
      <c r="G1187" s="38">
        <v>44</v>
      </c>
      <c r="H1187" s="38">
        <v>-125</v>
      </c>
      <c r="I1187" s="38">
        <v>10</v>
      </c>
      <c r="K1187" s="259" t="s">
        <v>1410</v>
      </c>
      <c r="L1187" s="157">
        <v>43641.689583333333</v>
      </c>
      <c r="M1187" s="157">
        <v>43641.72152777778</v>
      </c>
      <c r="N1187" s="157">
        <v>43641.90625</v>
      </c>
      <c r="O1187" s="157">
        <v>43641.938194444447</v>
      </c>
      <c r="P1187" s="38" t="s">
        <v>1400</v>
      </c>
      <c r="Q1187" s="19">
        <f t="shared" si="130"/>
        <v>0.18472222222044365</v>
      </c>
      <c r="R1187" s="19">
        <f t="shared" si="132"/>
        <v>0.24861111111385981</v>
      </c>
      <c r="S1187" s="21">
        <f t="shared" si="131"/>
        <v>1.1083333333226619</v>
      </c>
      <c r="U1187" s="38">
        <v>788.8</v>
      </c>
    </row>
    <row r="1188" spans="1:21">
      <c r="A1188" t="s">
        <v>1200</v>
      </c>
      <c r="B1188" s="38" t="s">
        <v>922</v>
      </c>
      <c r="C1188" s="38" t="s">
        <v>1201</v>
      </c>
      <c r="D1188" s="38" t="s">
        <v>1107</v>
      </c>
      <c r="E1188" s="126" t="s">
        <v>273</v>
      </c>
      <c r="F1188" s="259" t="s">
        <v>1202</v>
      </c>
      <c r="G1188" s="38">
        <v>44</v>
      </c>
      <c r="H1188" s="38">
        <v>-125</v>
      </c>
      <c r="I1188" s="38">
        <v>10</v>
      </c>
      <c r="K1188" s="259" t="s">
        <v>1408</v>
      </c>
      <c r="L1188" s="157">
        <v>43642.070138888892</v>
      </c>
      <c r="M1188" s="157">
        <v>43642.104166666664</v>
      </c>
      <c r="N1188" s="157">
        <v>43642.176388888889</v>
      </c>
      <c r="O1188" s="157">
        <v>43642.20416666667</v>
      </c>
      <c r="P1188" s="38" t="s">
        <v>1400</v>
      </c>
      <c r="Q1188" s="19">
        <f t="shared" si="130"/>
        <v>7.2222222224809229E-2</v>
      </c>
      <c r="R1188" s="19">
        <f t="shared" si="132"/>
        <v>0.13402777777810115</v>
      </c>
      <c r="S1188" s="21">
        <f t="shared" si="131"/>
        <v>0.43333333334885538</v>
      </c>
      <c r="U1188" s="38">
        <v>773.9</v>
      </c>
    </row>
    <row r="1189" spans="1:21">
      <c r="A1189" t="s">
        <v>1200</v>
      </c>
      <c r="B1189" s="38" t="s">
        <v>922</v>
      </c>
      <c r="C1189" s="38" t="s">
        <v>1201</v>
      </c>
      <c r="D1189" s="38" t="s">
        <v>1107</v>
      </c>
      <c r="E1189" s="126" t="s">
        <v>273</v>
      </c>
      <c r="F1189" s="259" t="s">
        <v>1202</v>
      </c>
      <c r="G1189" s="38">
        <v>44</v>
      </c>
      <c r="H1189" s="38">
        <v>-125</v>
      </c>
      <c r="I1189" s="38">
        <v>10</v>
      </c>
      <c r="K1189" s="259" t="s">
        <v>1406</v>
      </c>
      <c r="L1189" s="157">
        <v>43642.64166666667</v>
      </c>
      <c r="M1189" s="157">
        <v>43642.668055555558</v>
      </c>
      <c r="N1189" s="157">
        <v>43642.779861111114</v>
      </c>
      <c r="O1189" s="157">
        <v>43642.809027777781</v>
      </c>
      <c r="P1189" s="38" t="s">
        <v>1400</v>
      </c>
      <c r="Q1189" s="19">
        <f t="shared" si="130"/>
        <v>0.11180555555620231</v>
      </c>
      <c r="R1189" s="19">
        <f t="shared" si="132"/>
        <v>0.16736111111094942</v>
      </c>
      <c r="S1189" s="21">
        <f t="shared" si="131"/>
        <v>0.67083333333721384</v>
      </c>
      <c r="U1189" s="38">
        <v>777.4</v>
      </c>
    </row>
    <row r="1190" spans="1:21">
      <c r="A1190" t="s">
        <v>1200</v>
      </c>
      <c r="B1190" s="38" t="s">
        <v>922</v>
      </c>
      <c r="C1190" s="38" t="s">
        <v>1201</v>
      </c>
      <c r="D1190" s="38" t="s">
        <v>1107</v>
      </c>
      <c r="E1190" s="126" t="s">
        <v>273</v>
      </c>
      <c r="F1190" s="259" t="s">
        <v>1202</v>
      </c>
      <c r="G1190" s="38">
        <v>44</v>
      </c>
      <c r="H1190" s="38">
        <v>-125</v>
      </c>
      <c r="I1190" s="38">
        <v>10</v>
      </c>
      <c r="K1190" s="259" t="s">
        <v>1404</v>
      </c>
      <c r="L1190" s="157">
        <v>43642.854166666664</v>
      </c>
      <c r="M1190" s="157">
        <v>43642.898611111108</v>
      </c>
      <c r="N1190" s="157">
        <v>43643.03402777778</v>
      </c>
      <c r="O1190" s="157">
        <v>43643.067361111112</v>
      </c>
      <c r="P1190" s="38" t="s">
        <v>1400</v>
      </c>
      <c r="Q1190" s="19">
        <f t="shared" si="130"/>
        <v>0.13541666667151731</v>
      </c>
      <c r="R1190" s="19">
        <f t="shared" si="132"/>
        <v>0.21319444444816327</v>
      </c>
      <c r="S1190" s="21">
        <f t="shared" si="131"/>
        <v>0.81250000002910383</v>
      </c>
      <c r="U1190" s="38">
        <v>774.1</v>
      </c>
    </row>
    <row r="1191" spans="1:21">
      <c r="A1191" t="s">
        <v>1200</v>
      </c>
      <c r="B1191" s="38" t="s">
        <v>922</v>
      </c>
      <c r="C1191" s="38" t="s">
        <v>1201</v>
      </c>
      <c r="D1191" s="38" t="s">
        <v>1107</v>
      </c>
      <c r="E1191" s="126" t="s">
        <v>273</v>
      </c>
      <c r="F1191" s="259" t="s">
        <v>1202</v>
      </c>
      <c r="G1191" s="38">
        <v>44</v>
      </c>
      <c r="H1191" s="38">
        <v>-125</v>
      </c>
      <c r="I1191" s="38">
        <v>10</v>
      </c>
      <c r="K1191" s="259" t="s">
        <v>1402</v>
      </c>
      <c r="L1191" s="157">
        <v>43643.107638888891</v>
      </c>
      <c r="M1191" s="157">
        <v>43643.150694444441</v>
      </c>
      <c r="N1191" s="157">
        <v>43643.311805555553</v>
      </c>
      <c r="O1191" s="157">
        <v>43643.344444444447</v>
      </c>
      <c r="P1191" s="38" t="s">
        <v>1400</v>
      </c>
      <c r="Q1191" s="19">
        <f t="shared" si="130"/>
        <v>0.16111111111240461</v>
      </c>
      <c r="R1191" s="19">
        <f t="shared" si="132"/>
        <v>0.23680555555620231</v>
      </c>
      <c r="S1191" s="21">
        <f t="shared" si="131"/>
        <v>0.96666666667442769</v>
      </c>
      <c r="U1191" s="38">
        <v>774.6</v>
      </c>
    </row>
    <row r="1192" spans="1:21">
      <c r="A1192" t="s">
        <v>1200</v>
      </c>
      <c r="B1192" s="38" t="s">
        <v>922</v>
      </c>
      <c r="C1192" s="38" t="s">
        <v>1201</v>
      </c>
      <c r="D1192" s="38" t="s">
        <v>1107</v>
      </c>
      <c r="E1192" s="126" t="s">
        <v>273</v>
      </c>
      <c r="F1192" s="259" t="s">
        <v>1202</v>
      </c>
      <c r="G1192" s="38">
        <v>44</v>
      </c>
      <c r="H1192" s="38">
        <v>-125</v>
      </c>
      <c r="I1192" s="38">
        <v>10</v>
      </c>
      <c r="K1192" s="259" t="s">
        <v>1399</v>
      </c>
      <c r="L1192" s="157">
        <v>43643.406944444447</v>
      </c>
      <c r="M1192" s="157">
        <v>43643.433333333334</v>
      </c>
      <c r="N1192" s="157">
        <v>43643.538888888892</v>
      </c>
      <c r="O1192" s="157">
        <v>43643.56527777778</v>
      </c>
      <c r="P1192" s="38" t="s">
        <v>1400</v>
      </c>
      <c r="Q1192" s="19">
        <f t="shared" si="130"/>
        <v>0.1055555555576575</v>
      </c>
      <c r="R1192" s="19">
        <f t="shared" si="132"/>
        <v>0.15833333333284827</v>
      </c>
      <c r="S1192" s="21">
        <f t="shared" si="131"/>
        <v>0.63333333334594499</v>
      </c>
      <c r="U1192" s="38">
        <v>777.4</v>
      </c>
    </row>
    <row r="1193" spans="1:21">
      <c r="A1193" t="s">
        <v>1200</v>
      </c>
      <c r="B1193" s="38" t="s">
        <v>922</v>
      </c>
      <c r="C1193" s="38" t="s">
        <v>1201</v>
      </c>
      <c r="D1193" s="38" t="s">
        <v>1107</v>
      </c>
      <c r="E1193" s="126" t="s">
        <v>273</v>
      </c>
      <c r="F1193" s="259" t="s">
        <v>1202</v>
      </c>
      <c r="G1193" s="38">
        <v>44</v>
      </c>
      <c r="H1193" s="38">
        <v>-125</v>
      </c>
      <c r="I1193" s="38">
        <v>10</v>
      </c>
      <c r="K1193" s="259" t="s">
        <v>1397</v>
      </c>
      <c r="L1193" s="157">
        <v>43643.899305555555</v>
      </c>
      <c r="M1193" s="157">
        <v>43643.98333333333</v>
      </c>
      <c r="N1193" s="157">
        <v>43644.399305555555</v>
      </c>
      <c r="O1193" s="157">
        <v>43644.477083333331</v>
      </c>
      <c r="P1193" s="38" t="s">
        <v>1359</v>
      </c>
      <c r="Q1193" s="19">
        <f t="shared" si="130"/>
        <v>0.41597222222480923</v>
      </c>
      <c r="R1193" s="19">
        <f t="shared" si="132"/>
        <v>0.57777777777664596</v>
      </c>
      <c r="S1193" s="21">
        <f t="shared" si="131"/>
        <v>2.4958333333488554</v>
      </c>
      <c r="U1193" s="38">
        <v>2098.9</v>
      </c>
    </row>
    <row r="1194" spans="1:21">
      <c r="A1194" t="s">
        <v>1200</v>
      </c>
      <c r="B1194" s="38" t="s">
        <v>922</v>
      </c>
      <c r="C1194" s="38" t="s">
        <v>1201</v>
      </c>
      <c r="D1194" s="38" t="s">
        <v>1107</v>
      </c>
      <c r="E1194" s="126" t="s">
        <v>273</v>
      </c>
      <c r="F1194" s="259" t="s">
        <v>1202</v>
      </c>
      <c r="G1194" s="38">
        <v>44</v>
      </c>
      <c r="H1194" s="38">
        <v>-125</v>
      </c>
      <c r="I1194" s="38">
        <v>10</v>
      </c>
      <c r="K1194" s="259" t="s">
        <v>1396</v>
      </c>
      <c r="L1194" s="157">
        <v>43644.51666666667</v>
      </c>
      <c r="M1194" s="157">
        <v>43644.52847222222</v>
      </c>
      <c r="N1194" s="157">
        <v>43644.552777777775</v>
      </c>
      <c r="O1194" s="157">
        <v>43644.574999999997</v>
      </c>
      <c r="P1194" s="38" t="s">
        <v>1359</v>
      </c>
      <c r="Q1194" s="19">
        <f t="shared" si="130"/>
        <v>2.4305555554747116E-2</v>
      </c>
      <c r="R1194" s="19">
        <f t="shared" si="132"/>
        <v>5.8333333327027503E-2</v>
      </c>
      <c r="S1194" s="21">
        <f t="shared" si="131"/>
        <v>0.14583333332848269</v>
      </c>
      <c r="U1194" s="38">
        <v>205.4</v>
      </c>
    </row>
    <row r="1195" spans="1:21">
      <c r="A1195" t="s">
        <v>1200</v>
      </c>
      <c r="B1195" s="38" t="s">
        <v>922</v>
      </c>
      <c r="C1195" s="38" t="s">
        <v>1201</v>
      </c>
      <c r="D1195" s="38" t="s">
        <v>1107</v>
      </c>
      <c r="E1195" s="126" t="s">
        <v>273</v>
      </c>
      <c r="F1195" s="259" t="s">
        <v>1202</v>
      </c>
      <c r="G1195" s="38">
        <v>44</v>
      </c>
      <c r="H1195" s="38">
        <v>-125</v>
      </c>
      <c r="I1195" s="38">
        <v>10</v>
      </c>
      <c r="K1195" s="259" t="s">
        <v>1394</v>
      </c>
    </row>
    <row r="1196" spans="1:21">
      <c r="A1196" t="s">
        <v>1200</v>
      </c>
      <c r="B1196" s="38" t="s">
        <v>922</v>
      </c>
      <c r="C1196" s="38" t="s">
        <v>1201</v>
      </c>
      <c r="D1196" s="38" t="s">
        <v>1107</v>
      </c>
      <c r="E1196" s="126" t="s">
        <v>273</v>
      </c>
      <c r="F1196" s="259" t="s">
        <v>1202</v>
      </c>
      <c r="G1196" s="38">
        <v>44</v>
      </c>
      <c r="H1196" s="38">
        <v>-125</v>
      </c>
      <c r="I1196" s="38">
        <v>10</v>
      </c>
      <c r="K1196" s="259" t="s">
        <v>1392</v>
      </c>
      <c r="L1196" s="157">
        <v>43645.054166666669</v>
      </c>
      <c r="M1196" s="157">
        <v>43645.072916666664</v>
      </c>
      <c r="N1196" s="157">
        <v>43645.151388888888</v>
      </c>
      <c r="O1196" s="157">
        <v>43645.170138888891</v>
      </c>
      <c r="P1196" s="38" t="s">
        <v>1359</v>
      </c>
      <c r="Q1196" s="19">
        <f t="shared" ref="Q1196:Q1204" si="133">N1196 - M1196</f>
        <v>7.8472222223354038E-2</v>
      </c>
      <c r="R1196" s="19">
        <f t="shared" ref="R1196:R1204" si="134">O1196 - L1196</f>
        <v>0.11597222222189885</v>
      </c>
      <c r="S1196" s="21">
        <f t="shared" ref="S1196:S1204" si="135">((VALUE(Q1196)) * 24) * 0.25</f>
        <v>0.47083333334012423</v>
      </c>
      <c r="U1196" s="38">
        <v>234.8</v>
      </c>
    </row>
    <row r="1197" spans="1:21">
      <c r="A1197" t="s">
        <v>1200</v>
      </c>
      <c r="B1197" s="38" t="s">
        <v>922</v>
      </c>
      <c r="C1197" s="38" t="s">
        <v>1201</v>
      </c>
      <c r="D1197" s="38" t="s">
        <v>1107</v>
      </c>
      <c r="E1197" s="126" t="s">
        <v>273</v>
      </c>
      <c r="F1197" s="259" t="s">
        <v>1202</v>
      </c>
      <c r="G1197" s="38">
        <v>44</v>
      </c>
      <c r="H1197" s="38">
        <v>-124</v>
      </c>
      <c r="I1197" s="38">
        <v>10</v>
      </c>
      <c r="K1197" s="259" t="s">
        <v>1389</v>
      </c>
      <c r="L1197" s="157">
        <v>43647.832638888889</v>
      </c>
      <c r="M1197" s="157">
        <v>43647.90625</v>
      </c>
      <c r="N1197" s="157">
        <v>43647.999305555553</v>
      </c>
      <c r="O1197" s="157">
        <v>43648.059027777781</v>
      </c>
      <c r="P1197" s="38" t="s">
        <v>1390</v>
      </c>
      <c r="Q1197" s="19">
        <f t="shared" si="133"/>
        <v>9.3055555553291924E-2</v>
      </c>
      <c r="R1197" s="19">
        <f t="shared" si="134"/>
        <v>0.22638888889196096</v>
      </c>
      <c r="S1197" s="21">
        <f t="shared" si="135"/>
        <v>0.55833333331975155</v>
      </c>
      <c r="U1197" s="38">
        <v>576</v>
      </c>
    </row>
    <row r="1198" spans="1:21">
      <c r="A1198" t="s">
        <v>1200</v>
      </c>
      <c r="B1198" s="38" t="s">
        <v>922</v>
      </c>
      <c r="C1198" s="38" t="s">
        <v>1201</v>
      </c>
      <c r="D1198" s="38" t="s">
        <v>1107</v>
      </c>
      <c r="E1198" s="126" t="s">
        <v>273</v>
      </c>
      <c r="F1198" s="259" t="s">
        <v>1202</v>
      </c>
      <c r="G1198" s="38">
        <v>44</v>
      </c>
      <c r="H1198" s="38">
        <v>-125</v>
      </c>
      <c r="I1198" s="38">
        <v>10</v>
      </c>
      <c r="K1198" s="259" t="s">
        <v>1387</v>
      </c>
      <c r="L1198" s="157">
        <v>43648.15902777778</v>
      </c>
      <c r="M1198" s="157">
        <v>43648.18472222222</v>
      </c>
      <c r="N1198" s="157">
        <v>43648.408333333333</v>
      </c>
      <c r="O1198" s="157">
        <v>43648.417361111111</v>
      </c>
      <c r="P1198" s="38" t="s">
        <v>1359</v>
      </c>
      <c r="Q1198" s="19">
        <f t="shared" si="133"/>
        <v>0.22361111111240461</v>
      </c>
      <c r="R1198" s="19">
        <f t="shared" si="134"/>
        <v>0.25833333333139308</v>
      </c>
      <c r="S1198" s="21">
        <f t="shared" si="135"/>
        <v>1.3416666666744277</v>
      </c>
      <c r="U1198" s="38">
        <v>2901</v>
      </c>
    </row>
    <row r="1199" spans="1:21">
      <c r="A1199" t="s">
        <v>1200</v>
      </c>
      <c r="B1199" s="38" t="s">
        <v>922</v>
      </c>
      <c r="C1199" s="38" t="s">
        <v>1201</v>
      </c>
      <c r="D1199" s="38" t="s">
        <v>1107</v>
      </c>
      <c r="E1199" s="126" t="s">
        <v>273</v>
      </c>
      <c r="F1199" s="259" t="s">
        <v>1202</v>
      </c>
      <c r="G1199" s="38">
        <v>45</v>
      </c>
      <c r="H1199" s="38">
        <v>-129</v>
      </c>
      <c r="I1199" s="38">
        <v>9</v>
      </c>
      <c r="K1199" s="259" t="s">
        <v>1385</v>
      </c>
      <c r="L1199" s="157" t="s">
        <v>6830</v>
      </c>
      <c r="M1199" s="157" t="s">
        <v>6831</v>
      </c>
      <c r="N1199" s="157" t="s">
        <v>6832</v>
      </c>
      <c r="O1199" s="157" t="s">
        <v>6833</v>
      </c>
      <c r="P1199" s="38" t="s">
        <v>1373</v>
      </c>
      <c r="Q1199" s="19">
        <f t="shared" si="133"/>
        <v>0.22013888888614019</v>
      </c>
      <c r="R1199" s="19">
        <f t="shared" si="134"/>
        <v>0.24722222222044365</v>
      </c>
      <c r="S1199" s="21">
        <f t="shared" si="135"/>
        <v>1.3208333333168412</v>
      </c>
      <c r="U1199" s="38">
        <v>2613</v>
      </c>
    </row>
    <row r="1200" spans="1:21">
      <c r="A1200" t="s">
        <v>1200</v>
      </c>
      <c r="B1200" s="38" t="s">
        <v>922</v>
      </c>
      <c r="C1200" s="38" t="s">
        <v>1201</v>
      </c>
      <c r="D1200" s="38" t="s">
        <v>1107</v>
      </c>
      <c r="E1200" s="126" t="s">
        <v>273</v>
      </c>
      <c r="F1200" s="259" t="s">
        <v>1202</v>
      </c>
      <c r="G1200" s="38">
        <v>45</v>
      </c>
      <c r="H1200" s="38">
        <v>-129</v>
      </c>
      <c r="I1200" s="38">
        <v>9</v>
      </c>
      <c r="K1200" s="259" t="s">
        <v>1383</v>
      </c>
      <c r="L1200" s="157">
        <v>43649.481944444444</v>
      </c>
      <c r="M1200" s="157" t="s">
        <v>6834</v>
      </c>
      <c r="N1200" s="157" t="s">
        <v>6835</v>
      </c>
      <c r="O1200" s="157" t="s">
        <v>6836</v>
      </c>
      <c r="P1200" s="38" t="s">
        <v>1373</v>
      </c>
      <c r="Q1200" s="19">
        <f t="shared" si="133"/>
        <v>0.36180555555620231</v>
      </c>
      <c r="R1200" s="19">
        <f t="shared" si="134"/>
        <v>0.46458333333430346</v>
      </c>
      <c r="S1200" s="21">
        <f t="shared" si="135"/>
        <v>2.1708333333372138</v>
      </c>
      <c r="U1200" s="38">
        <v>1521</v>
      </c>
    </row>
    <row r="1201" spans="1:24">
      <c r="A1201" t="s">
        <v>1200</v>
      </c>
      <c r="B1201" s="38" t="s">
        <v>922</v>
      </c>
      <c r="C1201" s="38" t="s">
        <v>1201</v>
      </c>
      <c r="D1201" s="38" t="s">
        <v>1107</v>
      </c>
      <c r="E1201" s="126" t="s">
        <v>273</v>
      </c>
      <c r="F1201" s="259" t="s">
        <v>1202</v>
      </c>
      <c r="G1201" s="38">
        <v>45</v>
      </c>
      <c r="H1201" s="38">
        <v>-129</v>
      </c>
      <c r="I1201" s="38">
        <v>9</v>
      </c>
      <c r="K1201" s="259" t="s">
        <v>1381</v>
      </c>
      <c r="L1201" s="157">
        <v>43649.979166666664</v>
      </c>
      <c r="M1201" s="157">
        <v>43650.022916666669</v>
      </c>
      <c r="N1201" s="157">
        <v>43650.395833333336</v>
      </c>
      <c r="O1201" s="157">
        <v>43650.4375</v>
      </c>
      <c r="P1201" s="38" t="s">
        <v>1373</v>
      </c>
      <c r="Q1201" s="19">
        <f t="shared" si="133"/>
        <v>0.37291666666715173</v>
      </c>
      <c r="R1201" s="19">
        <f t="shared" si="134"/>
        <v>0.45833333333575865</v>
      </c>
      <c r="S1201" s="21">
        <f t="shared" si="135"/>
        <v>2.2375000000029104</v>
      </c>
      <c r="U1201" s="38">
        <v>1524</v>
      </c>
    </row>
    <row r="1202" spans="1:24">
      <c r="A1202" t="s">
        <v>1200</v>
      </c>
      <c r="B1202" s="38" t="s">
        <v>922</v>
      </c>
      <c r="C1202" s="38" t="s">
        <v>1201</v>
      </c>
      <c r="D1202" s="38" t="s">
        <v>1107</v>
      </c>
      <c r="E1202" s="126" t="s">
        <v>273</v>
      </c>
      <c r="F1202" s="259" t="s">
        <v>1202</v>
      </c>
      <c r="G1202" s="38">
        <v>45</v>
      </c>
      <c r="H1202" s="38">
        <v>-129</v>
      </c>
      <c r="I1202" s="38">
        <v>9</v>
      </c>
      <c r="K1202" s="259" t="s">
        <v>1379</v>
      </c>
      <c r="L1202" s="157">
        <v>43650.502083333333</v>
      </c>
      <c r="M1202" s="157">
        <v>43650.550694444442</v>
      </c>
      <c r="N1202" s="157">
        <v>43650.779166666667</v>
      </c>
      <c r="O1202" s="157">
        <v>43650.823611111111</v>
      </c>
      <c r="P1202" s="38" t="s">
        <v>1373</v>
      </c>
      <c r="Q1202" s="19">
        <f t="shared" si="133"/>
        <v>0.22847222222480923</v>
      </c>
      <c r="R1202" s="19">
        <f t="shared" si="134"/>
        <v>0.32152777777810115</v>
      </c>
      <c r="S1202" s="21">
        <f t="shared" si="135"/>
        <v>1.3708333333488554</v>
      </c>
      <c r="U1202" s="38">
        <v>1524</v>
      </c>
    </row>
    <row r="1203" spans="1:24">
      <c r="A1203" t="s">
        <v>1200</v>
      </c>
      <c r="B1203" s="38" t="s">
        <v>922</v>
      </c>
      <c r="C1203" s="38" t="s">
        <v>1201</v>
      </c>
      <c r="D1203" s="38" t="s">
        <v>1107</v>
      </c>
      <c r="E1203" s="126" t="s">
        <v>273</v>
      </c>
      <c r="F1203" s="259" t="s">
        <v>1202</v>
      </c>
      <c r="G1203" s="38">
        <v>45</v>
      </c>
      <c r="H1203" s="38">
        <v>-130</v>
      </c>
      <c r="I1203" s="38">
        <v>9</v>
      </c>
      <c r="K1203" s="259" t="s">
        <v>1377</v>
      </c>
      <c r="L1203" s="157">
        <v>43650.927777777775</v>
      </c>
      <c r="M1203" s="157">
        <v>43650.977083333331</v>
      </c>
      <c r="N1203" s="157">
        <v>43651.318749999999</v>
      </c>
      <c r="O1203" s="157">
        <v>43651.363888888889</v>
      </c>
      <c r="P1203" s="38" t="s">
        <v>1373</v>
      </c>
      <c r="Q1203" s="19">
        <f t="shared" si="133"/>
        <v>0.34166666666715173</v>
      </c>
      <c r="R1203" s="19">
        <f t="shared" si="134"/>
        <v>0.43611111111385981</v>
      </c>
      <c r="S1203" s="21">
        <f t="shared" si="135"/>
        <v>2.0500000000029104</v>
      </c>
      <c r="U1203" s="38">
        <v>1544</v>
      </c>
    </row>
    <row r="1204" spans="1:24">
      <c r="A1204" t="s">
        <v>1200</v>
      </c>
      <c r="B1204" s="38" t="s">
        <v>922</v>
      </c>
      <c r="C1204" s="38" t="s">
        <v>1201</v>
      </c>
      <c r="D1204" s="38" t="s">
        <v>1107</v>
      </c>
      <c r="E1204" s="126" t="s">
        <v>273</v>
      </c>
      <c r="F1204" s="259" t="s">
        <v>1202</v>
      </c>
      <c r="G1204" s="38">
        <v>45</v>
      </c>
      <c r="H1204" s="38">
        <v>-130</v>
      </c>
      <c r="I1204" s="38">
        <v>9</v>
      </c>
      <c r="K1204" s="259" t="s">
        <v>1375</v>
      </c>
      <c r="L1204" s="157">
        <v>43651.404861111114</v>
      </c>
      <c r="M1204" s="157">
        <v>43651.456250000003</v>
      </c>
      <c r="N1204" s="157">
        <v>43651.554861111108</v>
      </c>
      <c r="O1204" s="157">
        <v>43651.602777777778</v>
      </c>
      <c r="P1204" s="38" t="s">
        <v>1373</v>
      </c>
      <c r="Q1204" s="19">
        <f t="shared" si="133"/>
        <v>9.8611111105128657E-2</v>
      </c>
      <c r="R1204" s="19">
        <f t="shared" si="134"/>
        <v>0.19791666666424135</v>
      </c>
      <c r="S1204" s="21">
        <f t="shared" si="135"/>
        <v>0.59166666663077194</v>
      </c>
      <c r="U1204" s="38">
        <v>1543</v>
      </c>
    </row>
    <row r="1205" spans="1:24">
      <c r="A1205" t="s">
        <v>1200</v>
      </c>
      <c r="B1205" s="38" t="s">
        <v>922</v>
      </c>
      <c r="C1205" s="38" t="s">
        <v>1201</v>
      </c>
      <c r="D1205" s="38" t="s">
        <v>1107</v>
      </c>
      <c r="E1205" s="126" t="s">
        <v>273</v>
      </c>
      <c r="F1205" s="259" t="s">
        <v>1202</v>
      </c>
      <c r="G1205" s="38">
        <v>45</v>
      </c>
      <c r="H1205" s="38">
        <v>-130</v>
      </c>
      <c r="I1205" s="38">
        <v>9</v>
      </c>
      <c r="K1205" s="259" t="s">
        <v>1372</v>
      </c>
      <c r="L1205" s="157">
        <v>43651.677083333336</v>
      </c>
      <c r="M1205" s="157">
        <v>43651.722222222219</v>
      </c>
      <c r="N1205" s="157">
        <v>43651.864583333336</v>
      </c>
      <c r="O1205" s="157">
        <v>43651.90625</v>
      </c>
      <c r="P1205" s="38" t="s">
        <v>1373</v>
      </c>
      <c r="Q1205" s="19">
        <f t="shared" ref="Q1205:Q1245" si="136">N1205 - M1205</f>
        <v>0.14236111111677019</v>
      </c>
      <c r="R1205" s="19">
        <f t="shared" ref="R1205:R1245" si="137">O1205 - L1205</f>
        <v>0.22916666666424135</v>
      </c>
      <c r="S1205" s="21">
        <f t="shared" ref="S1205:S1245" si="138">((VALUE(Q1205)) * 24) * 0.25</f>
        <v>0.85416666670062114</v>
      </c>
      <c r="U1205" s="38">
        <v>1528</v>
      </c>
    </row>
    <row r="1206" spans="1:24">
      <c r="A1206" t="s">
        <v>1200</v>
      </c>
      <c r="B1206" s="38" t="s">
        <v>922</v>
      </c>
      <c r="C1206" s="38" t="s">
        <v>1201</v>
      </c>
      <c r="D1206" s="38" t="s">
        <v>1107</v>
      </c>
      <c r="E1206" s="126" t="s">
        <v>273</v>
      </c>
      <c r="F1206" s="259" t="s">
        <v>1202</v>
      </c>
      <c r="G1206" s="38">
        <v>45</v>
      </c>
      <c r="H1206" s="38">
        <v>-130</v>
      </c>
      <c r="I1206" s="38">
        <v>9</v>
      </c>
      <c r="K1206" s="259" t="s">
        <v>1370</v>
      </c>
      <c r="L1206" s="157">
        <v>43651.946527777778</v>
      </c>
      <c r="M1206" s="157">
        <v>43651.997916666667</v>
      </c>
      <c r="N1206" s="157">
        <v>43652.095138888886</v>
      </c>
      <c r="O1206" s="157">
        <v>43652.136805555558</v>
      </c>
      <c r="P1206" s="38" t="s">
        <v>1367</v>
      </c>
      <c r="Q1206" s="19">
        <f t="shared" si="136"/>
        <v>9.7222222218988463E-2</v>
      </c>
      <c r="R1206" s="19">
        <f t="shared" si="137"/>
        <v>0.19027777777955635</v>
      </c>
      <c r="S1206" s="21">
        <f t="shared" si="138"/>
        <v>0.58333333331393078</v>
      </c>
      <c r="U1206" s="38">
        <v>1543</v>
      </c>
    </row>
    <row r="1207" spans="1:24">
      <c r="A1207" t="s">
        <v>1200</v>
      </c>
      <c r="B1207" s="38" t="s">
        <v>922</v>
      </c>
      <c r="C1207" s="38" t="s">
        <v>1201</v>
      </c>
      <c r="D1207" s="38" t="s">
        <v>1107</v>
      </c>
      <c r="E1207" s="126" t="s">
        <v>273</v>
      </c>
      <c r="F1207" s="259" t="s">
        <v>1202</v>
      </c>
      <c r="G1207" s="38">
        <v>45</v>
      </c>
      <c r="H1207" s="38">
        <v>-130</v>
      </c>
      <c r="I1207" s="38">
        <v>9</v>
      </c>
      <c r="K1207" s="259" t="s">
        <v>1369</v>
      </c>
      <c r="L1207" s="157">
        <v>43652.143750000003</v>
      </c>
      <c r="M1207" s="157">
        <v>43652.193055555559</v>
      </c>
      <c r="N1207" s="157">
        <v>43652.263888888891</v>
      </c>
      <c r="O1207" s="157">
        <v>43652.309027777781</v>
      </c>
      <c r="P1207" s="38" t="s">
        <v>1367</v>
      </c>
      <c r="Q1207" s="19">
        <f t="shared" si="136"/>
        <v>7.0833333331393078E-2</v>
      </c>
      <c r="R1207" s="19">
        <f t="shared" si="137"/>
        <v>0.16527777777810115</v>
      </c>
      <c r="S1207" s="21">
        <f t="shared" si="138"/>
        <v>0.42499999998835847</v>
      </c>
      <c r="U1207" s="38">
        <v>1543</v>
      </c>
    </row>
    <row r="1208" spans="1:24">
      <c r="A1208" t="s">
        <v>1200</v>
      </c>
      <c r="B1208" s="38" t="s">
        <v>922</v>
      </c>
      <c r="C1208" s="38" t="s">
        <v>1201</v>
      </c>
      <c r="D1208" s="38" t="s">
        <v>1107</v>
      </c>
      <c r="E1208" s="126" t="s">
        <v>273</v>
      </c>
      <c r="F1208" s="259" t="s">
        <v>1202</v>
      </c>
      <c r="G1208" s="38">
        <v>45</v>
      </c>
      <c r="H1208" s="38">
        <v>-130</v>
      </c>
      <c r="I1208" s="38">
        <v>9</v>
      </c>
      <c r="K1208" s="259" t="s">
        <v>1366</v>
      </c>
      <c r="L1208" s="157">
        <v>43652.37222222222</v>
      </c>
      <c r="M1208" s="157">
        <v>43652.421527777777</v>
      </c>
      <c r="N1208" s="157">
        <v>43652.838194444441</v>
      </c>
      <c r="O1208" s="157">
        <v>43652.9</v>
      </c>
      <c r="P1208" s="38" t="s">
        <v>1367</v>
      </c>
      <c r="Q1208" s="19">
        <f t="shared" si="136"/>
        <v>0.41666666666424135</v>
      </c>
      <c r="R1208" s="19">
        <f t="shared" si="137"/>
        <v>0.52777777778101154</v>
      </c>
      <c r="S1208" s="21">
        <f t="shared" si="138"/>
        <v>2.4999999999854481</v>
      </c>
      <c r="U1208" s="38">
        <v>1544</v>
      </c>
    </row>
    <row r="1209" spans="1:24">
      <c r="A1209" t="s">
        <v>1200</v>
      </c>
      <c r="B1209" s="38" t="s">
        <v>922</v>
      </c>
      <c r="C1209" s="38" t="s">
        <v>1201</v>
      </c>
      <c r="D1209" s="38" t="s">
        <v>1107</v>
      </c>
      <c r="E1209" s="126" t="s">
        <v>273</v>
      </c>
      <c r="F1209" s="259" t="s">
        <v>1202</v>
      </c>
      <c r="G1209" s="38">
        <v>45</v>
      </c>
      <c r="H1209" s="38">
        <v>-129</v>
      </c>
      <c r="I1209" s="38">
        <v>9</v>
      </c>
      <c r="K1209" s="259" t="s">
        <v>1363</v>
      </c>
      <c r="L1209" s="157">
        <v>43652.970833333333</v>
      </c>
      <c r="M1209" s="157">
        <v>43653.050694444442</v>
      </c>
      <c r="N1209" s="157">
        <v>43653.175694444442</v>
      </c>
      <c r="O1209" s="157">
        <v>43653.245138888888</v>
      </c>
      <c r="P1209" s="38" t="s">
        <v>1364</v>
      </c>
      <c r="Q1209" s="19">
        <f t="shared" si="136"/>
        <v>0.125</v>
      </c>
      <c r="R1209" s="19">
        <f t="shared" si="137"/>
        <v>0.27430555555474712</v>
      </c>
      <c r="S1209" s="21">
        <f t="shared" si="138"/>
        <v>0.75</v>
      </c>
      <c r="U1209" s="38">
        <v>2611</v>
      </c>
    </row>
    <row r="1210" spans="1:24">
      <c r="A1210" t="s">
        <v>1200</v>
      </c>
      <c r="B1210" s="38" t="s">
        <v>922</v>
      </c>
      <c r="C1210" s="38" t="s">
        <v>1201</v>
      </c>
      <c r="D1210" s="38" t="s">
        <v>1107</v>
      </c>
      <c r="E1210" s="126" t="s">
        <v>273</v>
      </c>
      <c r="F1210" s="259" t="s">
        <v>1202</v>
      </c>
      <c r="G1210" s="38">
        <v>44</v>
      </c>
      <c r="H1210" s="38">
        <v>-125</v>
      </c>
      <c r="I1210" s="38">
        <v>10</v>
      </c>
      <c r="K1210" s="259" t="s">
        <v>1361</v>
      </c>
      <c r="L1210" s="157">
        <v>43654.152777777781</v>
      </c>
      <c r="M1210" s="157">
        <v>43654.231249999997</v>
      </c>
      <c r="N1210" s="157">
        <v>43654.444444444445</v>
      </c>
      <c r="O1210" s="157">
        <v>43654.461111111108</v>
      </c>
      <c r="P1210" s="38" t="s">
        <v>1359</v>
      </c>
      <c r="Q1210" s="19">
        <f t="shared" si="136"/>
        <v>0.21319444444816327</v>
      </c>
      <c r="R1210" s="19">
        <f t="shared" si="137"/>
        <v>0.3083333333270275</v>
      </c>
      <c r="S1210" s="21">
        <f t="shared" si="138"/>
        <v>1.2791666666889796</v>
      </c>
      <c r="U1210" s="38">
        <v>2899</v>
      </c>
    </row>
    <row r="1211" spans="1:24">
      <c r="A1211" t="s">
        <v>1200</v>
      </c>
      <c r="B1211" s="38" t="s">
        <v>922</v>
      </c>
      <c r="C1211" s="38" t="s">
        <v>1201</v>
      </c>
      <c r="D1211" s="38" t="s">
        <v>1107</v>
      </c>
      <c r="E1211" s="126" t="s">
        <v>273</v>
      </c>
      <c r="F1211" s="259" t="s">
        <v>1202</v>
      </c>
      <c r="G1211" s="38">
        <v>44</v>
      </c>
      <c r="H1211" s="38">
        <v>-125</v>
      </c>
      <c r="I1211" s="38">
        <v>10</v>
      </c>
      <c r="K1211" s="259" t="s">
        <v>1358</v>
      </c>
      <c r="L1211" s="157">
        <v>43654.814571759256</v>
      </c>
      <c r="M1211" s="157">
        <v>43654.881249999999</v>
      </c>
      <c r="N1211" s="157">
        <v>43654.914583333331</v>
      </c>
      <c r="O1211" s="157">
        <v>43654.943055555559</v>
      </c>
      <c r="P1211" s="38" t="s">
        <v>1359</v>
      </c>
      <c r="Q1211" s="19">
        <f t="shared" si="136"/>
        <v>3.3333333332848269E-2</v>
      </c>
      <c r="R1211" s="19">
        <f t="shared" si="137"/>
        <v>0.12848379630304407</v>
      </c>
      <c r="S1211" s="21">
        <f t="shared" si="138"/>
        <v>0.19999999999708962</v>
      </c>
      <c r="U1211" s="38">
        <v>824</v>
      </c>
    </row>
    <row r="1212" spans="1:24">
      <c r="A1212" t="s">
        <v>1200</v>
      </c>
      <c r="B1212" s="38" t="s">
        <v>922</v>
      </c>
      <c r="C1212" s="38" t="s">
        <v>1201</v>
      </c>
      <c r="D1212" s="38" t="s">
        <v>1107</v>
      </c>
      <c r="E1212" s="126" t="s">
        <v>273</v>
      </c>
      <c r="F1212" s="259" t="s">
        <v>1202</v>
      </c>
      <c r="G1212" s="38">
        <v>44</v>
      </c>
      <c r="H1212" s="38">
        <v>-124</v>
      </c>
      <c r="I1212" s="38">
        <v>10</v>
      </c>
      <c r="K1212" s="259" t="s">
        <v>1355</v>
      </c>
      <c r="L1212" s="157">
        <v>43655.052083333336</v>
      </c>
      <c r="M1212" s="157">
        <v>43655.057638888888</v>
      </c>
      <c r="N1212" s="157">
        <v>43655.116666666669</v>
      </c>
      <c r="O1212" s="157">
        <v>43655.137499999997</v>
      </c>
      <c r="P1212" s="38" t="s">
        <v>1356</v>
      </c>
      <c r="Q1212" s="19">
        <f t="shared" si="136"/>
        <v>5.9027777781011537E-2</v>
      </c>
      <c r="R1212" s="19">
        <f t="shared" si="137"/>
        <v>8.5416666661330964E-2</v>
      </c>
      <c r="S1212" s="21">
        <f t="shared" si="138"/>
        <v>0.35416666668606922</v>
      </c>
      <c r="U1212" s="38">
        <v>575</v>
      </c>
      <c r="V1212" s="19">
        <f>SUM(Q1155:Q1212)</f>
        <v>7.3562500000334694</v>
      </c>
      <c r="W1212" s="240">
        <f>(N1212-M1155)/24</f>
        <v>1.0460648148149023</v>
      </c>
      <c r="X1212" s="21">
        <f>V1212/W1212</f>
        <v>7.0323080327820158</v>
      </c>
    </row>
    <row r="1213" spans="1:24">
      <c r="A1213" t="s">
        <v>1203</v>
      </c>
      <c r="B1213" s="38" t="s">
        <v>1088</v>
      </c>
      <c r="C1213" s="38" t="s">
        <v>1204</v>
      </c>
      <c r="D1213" s="38" t="s">
        <v>1205</v>
      </c>
      <c r="E1213" s="126" t="s">
        <v>802</v>
      </c>
      <c r="F1213" s="38" t="s">
        <v>691</v>
      </c>
      <c r="G1213" s="2">
        <v>56</v>
      </c>
      <c r="H1213" s="2">
        <v>-152</v>
      </c>
      <c r="I1213" s="38">
        <v>5</v>
      </c>
      <c r="K1213" s="259" t="s">
        <v>1354</v>
      </c>
      <c r="L1213" s="278">
        <v>43690.842361111114</v>
      </c>
      <c r="M1213" s="278">
        <v>43690.859722222223</v>
      </c>
      <c r="N1213" s="278">
        <v>43690.947222222225</v>
      </c>
      <c r="O1213" s="278">
        <v>43690.959722222222</v>
      </c>
      <c r="P1213" s="38" t="s">
        <v>1352</v>
      </c>
      <c r="Q1213" s="19">
        <f t="shared" si="136"/>
        <v>8.7500000001455192E-2</v>
      </c>
      <c r="R1213" s="19">
        <f t="shared" si="137"/>
        <v>0.11736111110803904</v>
      </c>
      <c r="S1213" s="21">
        <f t="shared" si="138"/>
        <v>0.52500000000873115</v>
      </c>
      <c r="U1213" s="237">
        <v>156</v>
      </c>
    </row>
    <row r="1214" spans="1:24">
      <c r="A1214" t="s">
        <v>1203</v>
      </c>
      <c r="B1214" s="38" t="s">
        <v>1088</v>
      </c>
      <c r="C1214" s="38" t="s">
        <v>1204</v>
      </c>
      <c r="D1214" s="38" t="s">
        <v>1205</v>
      </c>
      <c r="E1214" s="126" t="s">
        <v>802</v>
      </c>
      <c r="F1214" s="38" t="s">
        <v>691</v>
      </c>
      <c r="G1214" s="2">
        <v>56</v>
      </c>
      <c r="H1214" s="2">
        <v>-152</v>
      </c>
      <c r="I1214" s="38">
        <v>5</v>
      </c>
      <c r="K1214" s="259" t="s">
        <v>1351</v>
      </c>
      <c r="L1214" s="278">
        <v>43691.149305555555</v>
      </c>
      <c r="M1214" s="278">
        <v>43691.159722222219</v>
      </c>
      <c r="N1214" s="278">
        <v>43691.244444444441</v>
      </c>
      <c r="O1214" s="278">
        <v>43691.265277777777</v>
      </c>
      <c r="P1214" s="38" t="s">
        <v>1352</v>
      </c>
      <c r="Q1214" s="19">
        <f t="shared" si="136"/>
        <v>8.4722222221898846E-2</v>
      </c>
      <c r="R1214" s="19">
        <f t="shared" si="137"/>
        <v>0.11597222222189885</v>
      </c>
      <c r="S1214" s="21">
        <f t="shared" si="138"/>
        <v>0.50833333333139308</v>
      </c>
      <c r="U1214" s="38">
        <v>157</v>
      </c>
    </row>
    <row r="1215" spans="1:24">
      <c r="A1215" t="s">
        <v>1203</v>
      </c>
      <c r="B1215" s="38" t="s">
        <v>1088</v>
      </c>
      <c r="C1215" s="38" t="s">
        <v>1204</v>
      </c>
      <c r="D1215" s="38" t="s">
        <v>1205</v>
      </c>
      <c r="E1215" s="126" t="s">
        <v>802</v>
      </c>
      <c r="F1215" s="38" t="s">
        <v>691</v>
      </c>
      <c r="G1215" s="2">
        <v>56</v>
      </c>
      <c r="H1215" s="2">
        <v>-156</v>
      </c>
      <c r="I1215" s="38">
        <v>4</v>
      </c>
      <c r="K1215" s="259" t="s">
        <v>1349</v>
      </c>
      <c r="L1215" s="278">
        <v>43692.043055555558</v>
      </c>
      <c r="M1215" s="278">
        <v>43692.102777777778</v>
      </c>
      <c r="N1215" s="278">
        <v>43692.138888888891</v>
      </c>
      <c r="O1215" s="278">
        <v>43692.157638888886</v>
      </c>
      <c r="P1215" s="38" t="s">
        <v>1350</v>
      </c>
      <c r="Q1215" s="19">
        <f t="shared" si="136"/>
        <v>3.6111111112404615E-2</v>
      </c>
      <c r="R1215" s="19">
        <f t="shared" si="137"/>
        <v>0.11458333332848269</v>
      </c>
      <c r="S1215" s="21">
        <f t="shared" si="138"/>
        <v>0.21666666667442769</v>
      </c>
      <c r="U1215" s="38">
        <v>256</v>
      </c>
    </row>
    <row r="1216" spans="1:24">
      <c r="A1216" t="s">
        <v>1203</v>
      </c>
      <c r="B1216" s="38" t="s">
        <v>1088</v>
      </c>
      <c r="C1216" s="38" t="s">
        <v>1204</v>
      </c>
      <c r="D1216" s="38" t="s">
        <v>1205</v>
      </c>
      <c r="E1216" s="126" t="s">
        <v>802</v>
      </c>
      <c r="F1216" s="38" t="s">
        <v>691</v>
      </c>
      <c r="G1216" s="2">
        <v>56</v>
      </c>
      <c r="H1216" s="2">
        <v>-155</v>
      </c>
      <c r="I1216" s="38">
        <v>5</v>
      </c>
      <c r="K1216" s="259" t="s">
        <v>1347</v>
      </c>
      <c r="L1216" s="157">
        <v>43692.3125</v>
      </c>
      <c r="M1216" s="157">
        <v>43692.329861111109</v>
      </c>
      <c r="N1216" s="157">
        <v>43692.356249999997</v>
      </c>
      <c r="O1216" s="157">
        <v>43692.372916666667</v>
      </c>
      <c r="P1216" s="38" t="s">
        <v>1348</v>
      </c>
      <c r="Q1216" s="19">
        <f t="shared" si="136"/>
        <v>2.6388888887595385E-2</v>
      </c>
      <c r="R1216" s="19">
        <f t="shared" si="137"/>
        <v>6.0416666667151731E-2</v>
      </c>
      <c r="S1216" s="21">
        <f t="shared" si="138"/>
        <v>0.15833333332557231</v>
      </c>
      <c r="U1216" s="279">
        <v>232</v>
      </c>
    </row>
    <row r="1217" spans="1:24">
      <c r="A1217" t="s">
        <v>1203</v>
      </c>
      <c r="B1217" s="38" t="s">
        <v>1088</v>
      </c>
      <c r="C1217" s="38" t="s">
        <v>1204</v>
      </c>
      <c r="D1217" s="38" t="s">
        <v>1205</v>
      </c>
      <c r="E1217" s="126" t="s">
        <v>802</v>
      </c>
      <c r="F1217" s="38" t="s">
        <v>691</v>
      </c>
      <c r="G1217" s="2">
        <v>57</v>
      </c>
      <c r="H1217" s="2">
        <v>-154</v>
      </c>
      <c r="I1217" s="38">
        <v>5</v>
      </c>
      <c r="K1217" s="259" t="s">
        <v>1345</v>
      </c>
      <c r="L1217" s="278">
        <v>43692.762499999997</v>
      </c>
      <c r="M1217" s="157">
        <v>43692.775694444441</v>
      </c>
      <c r="N1217" s="157">
        <v>43692.792361111111</v>
      </c>
      <c r="O1217" s="157">
        <v>43692.829861111109</v>
      </c>
      <c r="P1217" s="38" t="s">
        <v>1346</v>
      </c>
      <c r="Q1217" s="19">
        <f t="shared" si="136"/>
        <v>1.6666666670062114E-2</v>
      </c>
      <c r="R1217" s="19">
        <f t="shared" si="137"/>
        <v>6.7361111112404615E-2</v>
      </c>
      <c r="S1217" s="21">
        <f t="shared" si="138"/>
        <v>0.10000000002037268</v>
      </c>
      <c r="U1217" s="279">
        <v>198</v>
      </c>
    </row>
    <row r="1218" spans="1:24">
      <c r="A1218" t="s">
        <v>1203</v>
      </c>
      <c r="B1218" s="38" t="s">
        <v>1088</v>
      </c>
      <c r="C1218" s="38" t="s">
        <v>1204</v>
      </c>
      <c r="D1218" s="38" t="s">
        <v>1205</v>
      </c>
      <c r="E1218" s="126" t="s">
        <v>802</v>
      </c>
      <c r="F1218" s="38" t="s">
        <v>691</v>
      </c>
      <c r="G1218" s="2">
        <v>56</v>
      </c>
      <c r="H1218" s="2">
        <v>-155</v>
      </c>
      <c r="I1218" s="38">
        <v>4</v>
      </c>
      <c r="K1218" s="259" t="s">
        <v>1343</v>
      </c>
      <c r="L1218" s="157">
        <v>43693.680555555555</v>
      </c>
      <c r="M1218" s="157">
        <v>43693.695138888892</v>
      </c>
      <c r="N1218" s="157">
        <v>43693.811805555553</v>
      </c>
      <c r="O1218" s="157">
        <v>43693.840277777781</v>
      </c>
      <c r="P1218" s="38" t="s">
        <v>1344</v>
      </c>
      <c r="Q1218" s="19">
        <f t="shared" si="136"/>
        <v>0.11666666666133096</v>
      </c>
      <c r="R1218" s="19">
        <f t="shared" si="137"/>
        <v>0.15972222222626442</v>
      </c>
      <c r="S1218" s="21">
        <f t="shared" si="138"/>
        <v>0.69999999996798579</v>
      </c>
      <c r="U1218" s="38">
        <v>223</v>
      </c>
    </row>
    <row r="1219" spans="1:24">
      <c r="A1219" t="s">
        <v>1203</v>
      </c>
      <c r="B1219" s="38" t="s">
        <v>1088</v>
      </c>
      <c r="C1219" s="38" t="s">
        <v>1204</v>
      </c>
      <c r="D1219" s="38" t="s">
        <v>1205</v>
      </c>
      <c r="E1219" s="126" t="s">
        <v>802</v>
      </c>
      <c r="F1219" s="38" t="s">
        <v>691</v>
      </c>
      <c r="G1219" s="2">
        <v>55</v>
      </c>
      <c r="H1219" s="2">
        <v>-156</v>
      </c>
      <c r="I1219" s="38">
        <v>4</v>
      </c>
      <c r="K1219" s="259" t="s">
        <v>1341</v>
      </c>
      <c r="L1219" s="157">
        <v>43694.220138888886</v>
      </c>
      <c r="M1219" s="157">
        <v>43694.245138888888</v>
      </c>
      <c r="N1219" s="157">
        <v>43694.268750000003</v>
      </c>
      <c r="O1219" s="157">
        <v>43694.285416666666</v>
      </c>
      <c r="P1219" s="38" t="s">
        <v>1333</v>
      </c>
      <c r="Q1219" s="19">
        <f t="shared" si="136"/>
        <v>2.3611111115314998E-2</v>
      </c>
      <c r="R1219" s="19">
        <f t="shared" si="137"/>
        <v>6.5277777779556345E-2</v>
      </c>
      <c r="S1219" s="21">
        <f t="shared" si="138"/>
        <v>0.14166666669188999</v>
      </c>
      <c r="U1219" s="38">
        <v>243</v>
      </c>
    </row>
    <row r="1220" spans="1:24">
      <c r="A1220" t="s">
        <v>1203</v>
      </c>
      <c r="B1220" s="38" t="s">
        <v>1088</v>
      </c>
      <c r="C1220" s="38" t="s">
        <v>1204</v>
      </c>
      <c r="D1220" s="38" t="s">
        <v>1205</v>
      </c>
      <c r="E1220" s="126" t="s">
        <v>802</v>
      </c>
      <c r="F1220" s="38" t="s">
        <v>691</v>
      </c>
      <c r="G1220" s="2">
        <v>56</v>
      </c>
      <c r="H1220" s="2">
        <v>-157</v>
      </c>
      <c r="I1220" s="38">
        <v>4</v>
      </c>
      <c r="K1220" s="259" t="s">
        <v>1338</v>
      </c>
      <c r="L1220" s="157">
        <v>43694.761111111111</v>
      </c>
      <c r="M1220" s="157">
        <v>43694.771527777775</v>
      </c>
      <c r="N1220" s="157">
        <v>43694.852777777778</v>
      </c>
      <c r="O1220" s="157">
        <v>43694.866666666669</v>
      </c>
      <c r="P1220" s="38" t="s">
        <v>1339</v>
      </c>
      <c r="Q1220" s="19">
        <f t="shared" si="136"/>
        <v>8.1250000002910383E-2</v>
      </c>
      <c r="R1220" s="19">
        <f t="shared" si="137"/>
        <v>0.1055555555576575</v>
      </c>
      <c r="S1220" s="21">
        <f t="shared" si="138"/>
        <v>0.4875000000174623</v>
      </c>
      <c r="U1220" s="38">
        <v>158</v>
      </c>
    </row>
    <row r="1221" spans="1:24">
      <c r="A1221" t="s">
        <v>1203</v>
      </c>
      <c r="B1221" s="38" t="s">
        <v>1088</v>
      </c>
      <c r="C1221" s="38" t="s">
        <v>1204</v>
      </c>
      <c r="D1221" s="38" t="s">
        <v>1205</v>
      </c>
      <c r="E1221" s="126" t="s">
        <v>802</v>
      </c>
      <c r="F1221" s="38" t="s">
        <v>691</v>
      </c>
      <c r="G1221" s="2">
        <v>55</v>
      </c>
      <c r="H1221" s="2">
        <v>-158</v>
      </c>
      <c r="I1221" s="38">
        <v>4</v>
      </c>
      <c r="K1221" s="259" t="s">
        <v>1336</v>
      </c>
      <c r="L1221" s="278">
        <v>43695.15625</v>
      </c>
      <c r="M1221" s="278">
        <v>43695.166666666664</v>
      </c>
      <c r="N1221" s="157">
        <v>43695.272222222222</v>
      </c>
      <c r="O1221" s="278">
        <v>43695.281944444447</v>
      </c>
      <c r="P1221" s="38" t="s">
        <v>1337</v>
      </c>
      <c r="Q1221" s="19">
        <f t="shared" si="136"/>
        <v>0.1055555555576575</v>
      </c>
      <c r="R1221" s="19">
        <f t="shared" si="137"/>
        <v>0.12569444444670808</v>
      </c>
      <c r="S1221" s="21">
        <f t="shared" si="138"/>
        <v>0.63333333334594499</v>
      </c>
      <c r="U1221" s="38">
        <v>126</v>
      </c>
    </row>
    <row r="1222" spans="1:24">
      <c r="A1222" t="s">
        <v>1203</v>
      </c>
      <c r="B1222" s="38" t="s">
        <v>1088</v>
      </c>
      <c r="C1222" s="38" t="s">
        <v>1204</v>
      </c>
      <c r="D1222" s="38" t="s">
        <v>1205</v>
      </c>
      <c r="E1222" s="126" t="s">
        <v>802</v>
      </c>
      <c r="F1222" s="38" t="s">
        <v>691</v>
      </c>
      <c r="G1222" s="2">
        <v>55</v>
      </c>
      <c r="H1222" s="2">
        <v>-157</v>
      </c>
      <c r="I1222" s="38">
        <v>4</v>
      </c>
      <c r="K1222" s="259" t="s">
        <v>1334</v>
      </c>
      <c r="L1222" s="157">
        <v>43696.193055555559</v>
      </c>
      <c r="M1222" s="157">
        <v>43696.205555555556</v>
      </c>
      <c r="N1222" s="157">
        <v>43696.234722222223</v>
      </c>
      <c r="O1222" s="157">
        <v>43696.253472222219</v>
      </c>
      <c r="P1222" s="38" t="s">
        <v>1335</v>
      </c>
      <c r="Q1222" s="19">
        <f t="shared" si="136"/>
        <v>2.9166666667151731E-2</v>
      </c>
      <c r="R1222" s="19">
        <f t="shared" si="137"/>
        <v>6.0416666659875773E-2</v>
      </c>
      <c r="S1222" s="21">
        <f t="shared" si="138"/>
        <v>0.17500000000291038</v>
      </c>
      <c r="U1222" s="38">
        <v>149</v>
      </c>
    </row>
    <row r="1223" spans="1:24">
      <c r="A1223" t="s">
        <v>1203</v>
      </c>
      <c r="B1223" s="38" t="s">
        <v>1088</v>
      </c>
      <c r="C1223" s="38" t="s">
        <v>1204</v>
      </c>
      <c r="D1223" s="38" t="s">
        <v>1205</v>
      </c>
      <c r="E1223" s="126" t="s">
        <v>802</v>
      </c>
      <c r="F1223" s="38" t="s">
        <v>691</v>
      </c>
      <c r="G1223" s="2">
        <v>55</v>
      </c>
      <c r="H1223" s="2">
        <v>-156</v>
      </c>
      <c r="I1223" s="259">
        <v>4</v>
      </c>
      <c r="K1223" s="259" t="s">
        <v>1332</v>
      </c>
      <c r="L1223" s="157">
        <v>43696.660416666666</v>
      </c>
      <c r="M1223" s="157">
        <v>43696.681944444441</v>
      </c>
      <c r="N1223" s="157">
        <v>43696.746527777781</v>
      </c>
      <c r="O1223" s="157">
        <v>43696.769444444442</v>
      </c>
      <c r="P1223" s="38" t="s">
        <v>1333</v>
      </c>
      <c r="Q1223" s="19">
        <f t="shared" si="136"/>
        <v>6.4583333340124227E-2</v>
      </c>
      <c r="R1223" s="19">
        <f t="shared" si="137"/>
        <v>0.10902777777664596</v>
      </c>
      <c r="S1223" s="21">
        <f t="shared" si="138"/>
        <v>0.38750000004074536</v>
      </c>
      <c r="U1223" s="38">
        <v>243</v>
      </c>
    </row>
    <row r="1224" spans="1:24">
      <c r="A1224" t="s">
        <v>1203</v>
      </c>
      <c r="B1224" s="38" t="s">
        <v>1088</v>
      </c>
      <c r="C1224" s="38" t="s">
        <v>1204</v>
      </c>
      <c r="D1224" s="38" t="s">
        <v>1205</v>
      </c>
      <c r="E1224" s="126" t="s">
        <v>802</v>
      </c>
      <c r="F1224" s="38" t="s">
        <v>691</v>
      </c>
      <c r="G1224" s="2">
        <v>55</v>
      </c>
      <c r="H1224" s="2">
        <v>-156</v>
      </c>
      <c r="I1224" s="38">
        <v>4</v>
      </c>
      <c r="K1224" s="259" t="s">
        <v>1329</v>
      </c>
      <c r="L1224" s="157">
        <v>43697.78125</v>
      </c>
      <c r="M1224" s="157">
        <v>43697.82708333333</v>
      </c>
      <c r="N1224" s="157">
        <v>43697.867361111108</v>
      </c>
      <c r="O1224" s="157">
        <v>43697.90902777778</v>
      </c>
      <c r="P1224" s="215" t="s">
        <v>1330</v>
      </c>
      <c r="Q1224" s="19">
        <f t="shared" si="136"/>
        <v>4.0277777778101154E-2</v>
      </c>
      <c r="R1224" s="19">
        <f t="shared" si="137"/>
        <v>0.12777777777955635</v>
      </c>
      <c r="S1224" s="21">
        <f t="shared" si="138"/>
        <v>0.24166666666860692</v>
      </c>
      <c r="U1224" s="38">
        <v>1174</v>
      </c>
    </row>
    <row r="1225" spans="1:24">
      <c r="A1225" t="s">
        <v>1203</v>
      </c>
      <c r="B1225" s="38" t="s">
        <v>1088</v>
      </c>
      <c r="C1225" s="38" t="s">
        <v>1204</v>
      </c>
      <c r="D1225" s="38" t="s">
        <v>1205</v>
      </c>
      <c r="E1225" s="126" t="s">
        <v>802</v>
      </c>
      <c r="F1225" s="38" t="s">
        <v>691</v>
      </c>
      <c r="G1225" s="2">
        <v>54</v>
      </c>
      <c r="H1225" s="2">
        <v>-158</v>
      </c>
      <c r="I1225" s="259">
        <v>4</v>
      </c>
      <c r="K1225" s="259" t="s">
        <v>1327</v>
      </c>
      <c r="L1225" s="157">
        <v>43698.376388888886</v>
      </c>
      <c r="M1225" s="157">
        <v>43698.445833333331</v>
      </c>
      <c r="N1225" s="157">
        <v>43698.473611111112</v>
      </c>
      <c r="O1225" s="157">
        <v>43698.488194444442</v>
      </c>
      <c r="P1225" s="38" t="s">
        <v>1328</v>
      </c>
      <c r="Q1225" s="19">
        <f t="shared" si="136"/>
        <v>2.7777777781011537E-2</v>
      </c>
      <c r="R1225" s="19">
        <f t="shared" si="137"/>
        <v>0.11180555555620231</v>
      </c>
      <c r="S1225" s="21">
        <f t="shared" si="138"/>
        <v>0.16666666668606922</v>
      </c>
      <c r="U1225" s="38">
        <v>201</v>
      </c>
    </row>
    <row r="1226" spans="1:24">
      <c r="A1226" t="s">
        <v>1203</v>
      </c>
      <c r="B1226" s="38" t="s">
        <v>1088</v>
      </c>
      <c r="C1226" s="38" t="s">
        <v>1204</v>
      </c>
      <c r="D1226" s="38" t="s">
        <v>1205</v>
      </c>
      <c r="E1226" s="126" t="s">
        <v>802</v>
      </c>
      <c r="F1226" s="38" t="s">
        <v>691</v>
      </c>
      <c r="G1226" s="2">
        <v>55</v>
      </c>
      <c r="H1226" s="2">
        <v>-158</v>
      </c>
      <c r="I1226" s="259">
        <v>4</v>
      </c>
      <c r="K1226" s="259" t="s">
        <v>1325</v>
      </c>
      <c r="L1226" s="157">
        <v>43698.711805555555</v>
      </c>
      <c r="M1226" s="157">
        <v>43698.724305555559</v>
      </c>
      <c r="N1226" s="157">
        <v>43698.75277777778</v>
      </c>
      <c r="O1226" s="157">
        <v>43698.768055555556</v>
      </c>
      <c r="P1226" s="38" t="s">
        <v>1326</v>
      </c>
      <c r="Q1226" s="19">
        <f t="shared" si="136"/>
        <v>2.8472222220443655E-2</v>
      </c>
      <c r="R1226" s="19">
        <f t="shared" si="137"/>
        <v>5.6250000001455192E-2</v>
      </c>
      <c r="S1226" s="21">
        <f t="shared" si="138"/>
        <v>0.17083333332266193</v>
      </c>
      <c r="U1226" s="38">
        <v>168</v>
      </c>
    </row>
    <row r="1227" spans="1:24">
      <c r="A1227" t="s">
        <v>1203</v>
      </c>
      <c r="B1227" s="38" t="s">
        <v>1088</v>
      </c>
      <c r="C1227" s="38" t="s">
        <v>1204</v>
      </c>
      <c r="D1227" s="38" t="s">
        <v>1205</v>
      </c>
      <c r="E1227" s="126" t="s">
        <v>802</v>
      </c>
      <c r="F1227" s="38" t="s">
        <v>691</v>
      </c>
      <c r="G1227" s="2">
        <v>55</v>
      </c>
      <c r="H1227" s="2">
        <v>-158</v>
      </c>
      <c r="I1227" s="259">
        <v>4</v>
      </c>
      <c r="K1227" s="259" t="s">
        <v>1323</v>
      </c>
      <c r="L1227" s="157">
        <v>43698.962500000001</v>
      </c>
      <c r="M1227" s="157">
        <v>43698.972916666666</v>
      </c>
      <c r="N1227" s="157">
        <v>43699.01458333333</v>
      </c>
      <c r="O1227" s="157">
        <v>43699.026388888888</v>
      </c>
      <c r="P1227" s="38" t="s">
        <v>1324</v>
      </c>
      <c r="Q1227" s="19">
        <f t="shared" si="136"/>
        <v>4.1666666664241347E-2</v>
      </c>
      <c r="R1227" s="19">
        <f t="shared" si="137"/>
        <v>6.3888888886140194E-2</v>
      </c>
      <c r="S1227" s="21">
        <f t="shared" si="138"/>
        <v>0.24999999998544808</v>
      </c>
      <c r="U1227" s="38">
        <v>169</v>
      </c>
    </row>
    <row r="1228" spans="1:24">
      <c r="A1228" t="s">
        <v>1203</v>
      </c>
      <c r="B1228" s="38" t="s">
        <v>1088</v>
      </c>
      <c r="C1228" s="38" t="s">
        <v>1204</v>
      </c>
      <c r="D1228" s="38" t="s">
        <v>1205</v>
      </c>
      <c r="E1228" s="126" t="s">
        <v>802</v>
      </c>
      <c r="F1228" s="38" t="s">
        <v>691</v>
      </c>
      <c r="G1228" s="2">
        <v>54</v>
      </c>
      <c r="H1228" s="2">
        <v>-160</v>
      </c>
      <c r="I1228" s="259">
        <v>4</v>
      </c>
      <c r="K1228" s="259" t="s">
        <v>1321</v>
      </c>
      <c r="L1228" s="157">
        <v>43700.098611111112</v>
      </c>
      <c r="M1228" s="157">
        <v>43700.112500000003</v>
      </c>
      <c r="N1228" s="157">
        <v>43700.156944444447</v>
      </c>
      <c r="O1228" s="157">
        <v>43700.170138888891</v>
      </c>
      <c r="P1228" s="38" t="s">
        <v>1322</v>
      </c>
      <c r="Q1228" s="19">
        <f t="shared" si="136"/>
        <v>4.4444444443797693E-2</v>
      </c>
      <c r="R1228" s="19">
        <f t="shared" si="137"/>
        <v>7.1527777778101154E-2</v>
      </c>
      <c r="S1228" s="21">
        <f t="shared" si="138"/>
        <v>0.26666666666278616</v>
      </c>
      <c r="U1228" s="38">
        <v>116</v>
      </c>
    </row>
    <row r="1229" spans="1:24">
      <c r="A1229" t="s">
        <v>1203</v>
      </c>
      <c r="B1229" s="38" t="s">
        <v>1088</v>
      </c>
      <c r="C1229" s="38" t="s">
        <v>1204</v>
      </c>
      <c r="D1229" s="38" t="s">
        <v>1205</v>
      </c>
      <c r="E1229" s="126" t="s">
        <v>802</v>
      </c>
      <c r="F1229" s="38" t="s">
        <v>691</v>
      </c>
      <c r="G1229" s="2">
        <v>54</v>
      </c>
      <c r="H1229" s="2">
        <v>-160</v>
      </c>
      <c r="I1229" s="259">
        <v>4</v>
      </c>
      <c r="K1229" s="259" t="s">
        <v>1318</v>
      </c>
      <c r="L1229" s="157">
        <v>43700.353472222225</v>
      </c>
      <c r="M1229" s="157">
        <v>43700.363194444442</v>
      </c>
      <c r="N1229" s="157">
        <v>43700.395833333336</v>
      </c>
      <c r="O1229" s="157">
        <v>43700.409722222219</v>
      </c>
      <c r="P1229" s="38" t="s">
        <v>1319</v>
      </c>
      <c r="Q1229" s="19">
        <f t="shared" si="136"/>
        <v>3.2638888893416151E-2</v>
      </c>
      <c r="R1229" s="19">
        <f t="shared" si="137"/>
        <v>5.6249999994179234E-2</v>
      </c>
      <c r="S1229" s="21">
        <f t="shared" si="138"/>
        <v>0.19583333336049691</v>
      </c>
      <c r="U1229" s="38">
        <v>126</v>
      </c>
    </row>
    <row r="1230" spans="1:24">
      <c r="A1230" t="s">
        <v>1203</v>
      </c>
      <c r="B1230" s="38" t="s">
        <v>1088</v>
      </c>
      <c r="C1230" s="38" t="s">
        <v>1204</v>
      </c>
      <c r="D1230" s="38" t="s">
        <v>1205</v>
      </c>
      <c r="E1230" s="126" t="s">
        <v>802</v>
      </c>
      <c r="F1230" s="38" t="s">
        <v>691</v>
      </c>
      <c r="G1230" s="2">
        <v>53</v>
      </c>
      <c r="H1230" s="2">
        <v>-160</v>
      </c>
      <c r="I1230" s="38">
        <v>4</v>
      </c>
      <c r="K1230" s="259" t="s">
        <v>1315</v>
      </c>
      <c r="L1230" s="157">
        <v>43701.206944444442</v>
      </c>
      <c r="M1230" s="157">
        <v>43701.280555555553</v>
      </c>
      <c r="N1230" s="157">
        <v>43701.425694444442</v>
      </c>
      <c r="O1230" s="157">
        <v>43701.488888888889</v>
      </c>
      <c r="P1230" s="38" t="s">
        <v>1316</v>
      </c>
      <c r="Q1230" s="19">
        <f t="shared" si="136"/>
        <v>0.14513888888905058</v>
      </c>
      <c r="R1230" s="19">
        <f t="shared" si="137"/>
        <v>0.28194444444670808</v>
      </c>
      <c r="S1230" s="21">
        <f t="shared" si="138"/>
        <v>0.87083333333430346</v>
      </c>
      <c r="U1230" s="38">
        <v>2380</v>
      </c>
      <c r="V1230" s="19">
        <f>SUM(Q1213:Q1230)</f>
        <v>1.0326388889079681</v>
      </c>
      <c r="W1230" s="240">
        <f>(N1230-M1213)/24</f>
        <v>0.44024884259245783</v>
      </c>
      <c r="X1230" s="21">
        <f>V1230/W1230</f>
        <v>2.3455800197614396</v>
      </c>
    </row>
    <row r="1231" spans="1:24">
      <c r="A1231" t="s">
        <v>1207</v>
      </c>
      <c r="B1231" s="38" t="s">
        <v>1088</v>
      </c>
      <c r="C1231" s="38" t="s">
        <v>1208</v>
      </c>
      <c r="D1231" s="38" t="s">
        <v>1209</v>
      </c>
      <c r="E1231" s="126" t="s">
        <v>1306</v>
      </c>
      <c r="F1231" s="38" t="s">
        <v>691</v>
      </c>
      <c r="G1231" s="2">
        <v>48</v>
      </c>
      <c r="H1231" s="2">
        <v>-126</v>
      </c>
      <c r="I1231" s="38">
        <v>9</v>
      </c>
      <c r="K1231" s="259" t="s">
        <v>1313</v>
      </c>
      <c r="L1231" s="157">
        <v>43712.906944444447</v>
      </c>
      <c r="M1231" s="157">
        <v>43712.95208333333</v>
      </c>
      <c r="N1231" s="157">
        <v>43713.1</v>
      </c>
      <c r="O1231" s="157">
        <v>43713.14166666667</v>
      </c>
      <c r="P1231" s="38" t="s">
        <v>1314</v>
      </c>
      <c r="Q1231" s="19">
        <f t="shared" si="136"/>
        <v>0.14791666666860692</v>
      </c>
      <c r="R1231" s="19">
        <f t="shared" si="137"/>
        <v>0.23472222222335404</v>
      </c>
      <c r="S1231" s="21">
        <f t="shared" si="138"/>
        <v>0.88750000001164153</v>
      </c>
      <c r="U1231" s="38">
        <v>1318</v>
      </c>
    </row>
    <row r="1232" spans="1:24">
      <c r="A1232" t="s">
        <v>1207</v>
      </c>
      <c r="B1232" s="38" t="s">
        <v>1088</v>
      </c>
      <c r="C1232" s="38" t="s">
        <v>1208</v>
      </c>
      <c r="D1232" s="38" t="s">
        <v>1209</v>
      </c>
      <c r="E1232" s="126" t="s">
        <v>1306</v>
      </c>
      <c r="F1232" s="38" t="s">
        <v>691</v>
      </c>
      <c r="G1232" s="2">
        <v>48</v>
      </c>
      <c r="H1232" s="2">
        <v>-126</v>
      </c>
      <c r="I1232" s="38">
        <v>9</v>
      </c>
      <c r="K1232" s="259" t="s">
        <v>1312</v>
      </c>
      <c r="L1232" s="157">
        <v>43713.656944444447</v>
      </c>
      <c r="M1232" s="157">
        <v>43713.703472222223</v>
      </c>
      <c r="N1232" s="157">
        <v>43713.8125</v>
      </c>
      <c r="O1232" s="157">
        <v>43713.968055555553</v>
      </c>
      <c r="P1232" s="38" t="s">
        <v>1311</v>
      </c>
      <c r="Q1232" s="19">
        <f t="shared" si="136"/>
        <v>0.10902777777664596</v>
      </c>
      <c r="R1232" s="19">
        <f t="shared" si="137"/>
        <v>0.31111111110658385</v>
      </c>
      <c r="S1232" s="21">
        <f t="shared" si="138"/>
        <v>0.65416666665987577</v>
      </c>
      <c r="U1232" s="38">
        <v>1313</v>
      </c>
    </row>
    <row r="1233" spans="1:24">
      <c r="A1233" t="s">
        <v>1207</v>
      </c>
      <c r="B1233" s="38" t="s">
        <v>1088</v>
      </c>
      <c r="C1233" s="38" t="s">
        <v>1208</v>
      </c>
      <c r="D1233" s="38" t="s">
        <v>1209</v>
      </c>
      <c r="E1233" s="126" t="s">
        <v>1306</v>
      </c>
      <c r="F1233" s="38" t="s">
        <v>691</v>
      </c>
      <c r="G1233" s="2">
        <v>48</v>
      </c>
      <c r="H1233" s="2">
        <v>-126</v>
      </c>
      <c r="I1233" s="38">
        <v>9</v>
      </c>
      <c r="K1233" s="259" t="s">
        <v>1310</v>
      </c>
      <c r="L1233" s="157">
        <v>43714.625</v>
      </c>
      <c r="M1233" s="157">
        <v>43714.668055555558</v>
      </c>
      <c r="N1233" s="157">
        <v>43714.78125</v>
      </c>
      <c r="O1233" s="157">
        <v>43714.823611111111</v>
      </c>
      <c r="P1233" s="38" t="s">
        <v>1311</v>
      </c>
      <c r="Q1233" s="19">
        <f t="shared" si="136"/>
        <v>0.1131944444423425</v>
      </c>
      <c r="R1233" s="19">
        <f t="shared" si="137"/>
        <v>0.19861111111094942</v>
      </c>
      <c r="S1233" s="21">
        <f t="shared" si="138"/>
        <v>0.67916666665405501</v>
      </c>
      <c r="U1233" s="38">
        <v>1317.7</v>
      </c>
    </row>
    <row r="1234" spans="1:24">
      <c r="A1234" t="s">
        <v>1207</v>
      </c>
      <c r="B1234" s="38" t="s">
        <v>1088</v>
      </c>
      <c r="C1234" s="38" t="s">
        <v>1208</v>
      </c>
      <c r="D1234" s="38" t="s">
        <v>1209</v>
      </c>
      <c r="E1234" s="126" t="s">
        <v>1306</v>
      </c>
      <c r="F1234" s="38" t="s">
        <v>691</v>
      </c>
      <c r="G1234" s="2">
        <v>48</v>
      </c>
      <c r="H1234" s="2">
        <v>-126</v>
      </c>
      <c r="I1234" s="38">
        <v>9</v>
      </c>
      <c r="K1234" s="259" t="s">
        <v>1308</v>
      </c>
      <c r="L1234" s="157">
        <v>43715.065972222219</v>
      </c>
      <c r="M1234" s="157">
        <v>43715.094444444447</v>
      </c>
      <c r="N1234" s="157">
        <v>43715.806250000001</v>
      </c>
      <c r="O1234" s="157">
        <v>43715.825694444444</v>
      </c>
      <c r="P1234" s="38" t="s">
        <v>1309</v>
      </c>
      <c r="Q1234" s="19">
        <f t="shared" si="136"/>
        <v>0.71180555555474712</v>
      </c>
      <c r="R1234" s="19">
        <f t="shared" si="137"/>
        <v>0.75972222222480923</v>
      </c>
      <c r="S1234" s="21">
        <f t="shared" si="138"/>
        <v>4.2708333333284827</v>
      </c>
      <c r="U1234" s="38">
        <v>400.38</v>
      </c>
    </row>
    <row r="1235" spans="1:24">
      <c r="A1235" t="s">
        <v>1207</v>
      </c>
      <c r="B1235" s="38" t="s">
        <v>1088</v>
      </c>
      <c r="C1235" s="38" t="s">
        <v>1208</v>
      </c>
      <c r="D1235" s="38" t="s">
        <v>1209</v>
      </c>
      <c r="E1235" s="126" t="s">
        <v>1306</v>
      </c>
      <c r="F1235" s="38" t="s">
        <v>691</v>
      </c>
      <c r="G1235" s="2">
        <v>45</v>
      </c>
      <c r="H1235" s="2">
        <v>-124</v>
      </c>
      <c r="I1235" s="38">
        <v>10</v>
      </c>
      <c r="K1235" s="259" t="s">
        <v>1304</v>
      </c>
      <c r="L1235" s="157">
        <v>43716.70208333333</v>
      </c>
      <c r="M1235" s="157">
        <v>43716.739583333336</v>
      </c>
      <c r="N1235" s="157">
        <v>43716.775000000001</v>
      </c>
      <c r="O1235" s="157">
        <v>43716.82916666667</v>
      </c>
      <c r="P1235" s="38" t="s">
        <v>1307</v>
      </c>
      <c r="Q1235" s="19">
        <f t="shared" si="136"/>
        <v>3.5416666665696539E-2</v>
      </c>
      <c r="R1235" s="19">
        <f t="shared" si="137"/>
        <v>0.12708333334012423</v>
      </c>
      <c r="S1235" s="21">
        <f t="shared" si="138"/>
        <v>0.21249999999417923</v>
      </c>
      <c r="U1235" s="38">
        <v>1134.7</v>
      </c>
      <c r="V1235" s="19">
        <f>SUM(Q1231:Q1235)</f>
        <v>1.117361111108039</v>
      </c>
      <c r="W1235" s="240">
        <f>(N1235-M1231)/24</f>
        <v>0.15928819444464656</v>
      </c>
      <c r="X1235" s="21">
        <f>V1235/W1235</f>
        <v>7.0147138964295781</v>
      </c>
    </row>
    <row r="1236" spans="1:24">
      <c r="A1236" t="s">
        <v>1210</v>
      </c>
      <c r="B1236" s="38" t="s">
        <v>922</v>
      </c>
      <c r="C1236" s="38" t="s">
        <v>1211</v>
      </c>
      <c r="D1236" s="38" t="s">
        <v>1107</v>
      </c>
      <c r="E1236" s="126" t="s">
        <v>273</v>
      </c>
      <c r="F1236" s="259" t="s">
        <v>1212</v>
      </c>
      <c r="G1236" s="2">
        <v>44</v>
      </c>
      <c r="H1236" s="2">
        <v>-125</v>
      </c>
      <c r="I1236" s="38">
        <v>10</v>
      </c>
      <c r="K1236" s="259" t="s">
        <v>1303</v>
      </c>
      <c r="L1236" s="157">
        <v>43727.729166666664</v>
      </c>
      <c r="M1236" s="157">
        <v>43727.797222222223</v>
      </c>
      <c r="N1236" s="157">
        <v>43728.083333333336</v>
      </c>
      <c r="O1236" s="157">
        <v>43728.128472222219</v>
      </c>
      <c r="P1236" s="38" t="s">
        <v>1297</v>
      </c>
      <c r="Q1236" s="19">
        <f t="shared" si="136"/>
        <v>0.28611111111240461</v>
      </c>
      <c r="R1236" s="19">
        <f t="shared" si="137"/>
        <v>0.39930555555474712</v>
      </c>
      <c r="S1236" s="21">
        <f t="shared" si="138"/>
        <v>1.7166666666744277</v>
      </c>
      <c r="U1236" s="38">
        <v>1052.7</v>
      </c>
    </row>
    <row r="1237" spans="1:24">
      <c r="A1237" t="s">
        <v>1210</v>
      </c>
      <c r="B1237" s="38" t="s">
        <v>922</v>
      </c>
      <c r="C1237" s="38" t="s">
        <v>1211</v>
      </c>
      <c r="D1237" s="38" t="s">
        <v>1107</v>
      </c>
      <c r="E1237" s="126" t="s">
        <v>273</v>
      </c>
      <c r="F1237" s="259" t="s">
        <v>1212</v>
      </c>
      <c r="G1237" s="2">
        <v>44</v>
      </c>
      <c r="H1237" s="2">
        <v>-125</v>
      </c>
      <c r="I1237" s="38">
        <v>10</v>
      </c>
      <c r="K1237" s="259" t="s">
        <v>1302</v>
      </c>
      <c r="L1237" s="157">
        <v>43729.763888888891</v>
      </c>
      <c r="M1237" s="157">
        <v>43729.804166666669</v>
      </c>
      <c r="N1237" s="157">
        <v>43730.077777777777</v>
      </c>
      <c r="O1237" s="157">
        <v>43730.118750000001</v>
      </c>
      <c r="P1237" s="38" t="s">
        <v>1297</v>
      </c>
      <c r="Q1237" s="19">
        <f t="shared" si="136"/>
        <v>0.27361111110803904</v>
      </c>
      <c r="R1237" s="19">
        <f t="shared" si="137"/>
        <v>0.35486111111094942</v>
      </c>
      <c r="S1237" s="21">
        <f t="shared" si="138"/>
        <v>1.6416666666482342</v>
      </c>
      <c r="U1237" s="38">
        <v>1049.4000000000001</v>
      </c>
    </row>
    <row r="1238" spans="1:24">
      <c r="A1238" t="s">
        <v>1210</v>
      </c>
      <c r="B1238" s="38" t="s">
        <v>922</v>
      </c>
      <c r="C1238" s="38" t="s">
        <v>1211</v>
      </c>
      <c r="D1238" s="38" t="s">
        <v>1107</v>
      </c>
      <c r="E1238" s="126" t="s">
        <v>273</v>
      </c>
      <c r="F1238" s="259" t="s">
        <v>1212</v>
      </c>
      <c r="G1238" s="2">
        <v>44</v>
      </c>
      <c r="H1238" s="2">
        <v>-125</v>
      </c>
      <c r="I1238" s="38">
        <v>10</v>
      </c>
      <c r="K1238" s="259" t="s">
        <v>1300</v>
      </c>
      <c r="L1238" s="157">
        <v>43731.655555555553</v>
      </c>
      <c r="M1238" s="157">
        <v>43731.715277777781</v>
      </c>
      <c r="N1238" s="157">
        <v>43732.095833333333</v>
      </c>
      <c r="O1238" s="157">
        <v>43732.134027777778</v>
      </c>
      <c r="P1238" s="38" t="s">
        <v>1301</v>
      </c>
      <c r="Q1238" s="19">
        <f t="shared" si="136"/>
        <v>0.38055555555183673</v>
      </c>
      <c r="R1238" s="19">
        <f t="shared" si="137"/>
        <v>0.47847222222480923</v>
      </c>
      <c r="S1238" s="21">
        <f t="shared" si="138"/>
        <v>2.2833333333110204</v>
      </c>
      <c r="U1238" s="38">
        <v>1050.3</v>
      </c>
    </row>
    <row r="1239" spans="1:24">
      <c r="A1239" t="s">
        <v>1210</v>
      </c>
      <c r="B1239" s="38" t="s">
        <v>922</v>
      </c>
      <c r="C1239" s="38" t="s">
        <v>1211</v>
      </c>
      <c r="D1239" s="38" t="s">
        <v>1107</v>
      </c>
      <c r="E1239" s="126" t="s">
        <v>273</v>
      </c>
      <c r="F1239" s="259" t="s">
        <v>1212</v>
      </c>
      <c r="G1239" s="2">
        <v>44</v>
      </c>
      <c r="H1239" s="2">
        <v>-124</v>
      </c>
      <c r="I1239" s="38">
        <v>10</v>
      </c>
      <c r="K1239" s="259" t="s">
        <v>1298</v>
      </c>
      <c r="L1239" s="157">
        <v>43734.955555555556</v>
      </c>
      <c r="M1239" s="157">
        <v>43734.984722222223</v>
      </c>
      <c r="N1239" s="157">
        <v>43735.015277777777</v>
      </c>
      <c r="O1239" s="157">
        <v>43735.038888888892</v>
      </c>
      <c r="P1239" s="38" t="s">
        <v>1299</v>
      </c>
      <c r="Q1239" s="19">
        <f t="shared" si="136"/>
        <v>3.0555555553291924E-2</v>
      </c>
      <c r="R1239" s="19">
        <f t="shared" si="137"/>
        <v>8.3333333335758653E-2</v>
      </c>
      <c r="S1239" s="21">
        <f t="shared" si="138"/>
        <v>0.18333333331975155</v>
      </c>
      <c r="U1239" s="38">
        <v>581.6</v>
      </c>
    </row>
    <row r="1240" spans="1:24">
      <c r="A1240" t="s">
        <v>1210</v>
      </c>
      <c r="B1240" s="38" t="s">
        <v>922</v>
      </c>
      <c r="C1240" s="38" t="s">
        <v>1211</v>
      </c>
      <c r="D1240" s="38" t="s">
        <v>1107</v>
      </c>
      <c r="E1240" s="126" t="s">
        <v>273</v>
      </c>
      <c r="F1240" s="259" t="s">
        <v>1212</v>
      </c>
      <c r="G1240" s="2">
        <v>44</v>
      </c>
      <c r="H1240" s="2">
        <v>-125</v>
      </c>
      <c r="I1240" s="38">
        <v>10</v>
      </c>
      <c r="K1240" s="259" t="s">
        <v>1296</v>
      </c>
      <c r="L1240" s="157">
        <v>43739.464583333334</v>
      </c>
      <c r="M1240" s="157">
        <v>43739.509027777778</v>
      </c>
      <c r="N1240" s="157">
        <v>43739.749305555553</v>
      </c>
      <c r="O1240" s="157">
        <v>43739.804166666669</v>
      </c>
      <c r="P1240" s="38" t="s">
        <v>1297</v>
      </c>
      <c r="Q1240" s="19">
        <f t="shared" si="136"/>
        <v>0.24027777777519077</v>
      </c>
      <c r="R1240" s="19">
        <f t="shared" si="137"/>
        <v>0.33958333333430346</v>
      </c>
      <c r="S1240" s="21">
        <f t="shared" si="138"/>
        <v>1.4416666666511446</v>
      </c>
      <c r="U1240" s="38">
        <v>1048.4000000000001</v>
      </c>
    </row>
    <row r="1241" spans="1:24">
      <c r="A1241" t="s">
        <v>1210</v>
      </c>
      <c r="B1241" s="38" t="s">
        <v>922</v>
      </c>
      <c r="C1241" s="38" t="s">
        <v>1211</v>
      </c>
      <c r="D1241" s="38" t="s">
        <v>1107</v>
      </c>
      <c r="E1241" s="126" t="s">
        <v>273</v>
      </c>
      <c r="F1241" s="259" t="s">
        <v>1212</v>
      </c>
      <c r="G1241" s="2">
        <v>44</v>
      </c>
      <c r="H1241" s="2">
        <v>-124</v>
      </c>
      <c r="I1241" s="38">
        <v>10</v>
      </c>
      <c r="K1241" s="259" t="s">
        <v>1294</v>
      </c>
      <c r="L1241" s="157">
        <v>43740.904166666667</v>
      </c>
      <c r="M1241" s="157">
        <v>43740.930555555555</v>
      </c>
      <c r="N1241" s="157">
        <v>43741.295138888891</v>
      </c>
      <c r="O1241" s="157">
        <v>43741.320138888892</v>
      </c>
      <c r="P1241" s="38" t="s">
        <v>1295</v>
      </c>
      <c r="Q1241" s="19">
        <f t="shared" si="136"/>
        <v>0.36458333333575865</v>
      </c>
      <c r="R1241" s="19">
        <f t="shared" si="137"/>
        <v>0.41597222222480923</v>
      </c>
      <c r="S1241" s="21">
        <f t="shared" si="138"/>
        <v>2.1875000000145519</v>
      </c>
      <c r="U1241" s="38">
        <v>500</v>
      </c>
      <c r="V1241" s="19">
        <f>SUM(Q1236:Q1241)</f>
        <v>1.5756944444365217</v>
      </c>
      <c r="W1241" s="240">
        <f>(N1241-M1236)/24</f>
        <v>0.56241319444446469</v>
      </c>
      <c r="X1241" s="21">
        <f>V1241/W1241</f>
        <v>2.8016669238938228</v>
      </c>
    </row>
    <row r="1242" spans="1:24">
      <c r="A1242" s="264" t="s">
        <v>1213</v>
      </c>
      <c r="B1242" s="38" t="s">
        <v>922</v>
      </c>
      <c r="C1242" s="259" t="s">
        <v>1214</v>
      </c>
      <c r="D1242" s="38" t="s">
        <v>939</v>
      </c>
      <c r="E1242" s="157" t="s">
        <v>273</v>
      </c>
      <c r="F1242" s="157" t="s">
        <v>1215</v>
      </c>
      <c r="G1242" s="38">
        <f t="shared" ref="G1242:H1245" si="139">TRUNC(G1235)</f>
        <v>45</v>
      </c>
      <c r="H1242" s="38">
        <f t="shared" si="139"/>
        <v>-124</v>
      </c>
      <c r="I1242" s="38">
        <v>10</v>
      </c>
      <c r="K1242" s="259" t="s">
        <v>1292</v>
      </c>
      <c r="L1242" s="157">
        <v>43768.979166666664</v>
      </c>
      <c r="M1242" s="157">
        <v>43769.044015092593</v>
      </c>
      <c r="N1242" s="157">
        <v>43769.577152777776</v>
      </c>
      <c r="O1242" s="157">
        <v>43769.651388888888</v>
      </c>
      <c r="P1242" s="38" t="s">
        <v>1293</v>
      </c>
      <c r="Q1242" s="19">
        <f t="shared" si="136"/>
        <v>0.53313768518273719</v>
      </c>
      <c r="R1242" s="19">
        <f t="shared" si="137"/>
        <v>0.67222222222335404</v>
      </c>
      <c r="S1242" s="21">
        <f t="shared" si="138"/>
        <v>3.1988261110964231</v>
      </c>
      <c r="U1242" s="38">
        <v>542</v>
      </c>
    </row>
    <row r="1243" spans="1:24">
      <c r="A1243" t="s">
        <v>1213</v>
      </c>
      <c r="B1243" s="38" t="s">
        <v>922</v>
      </c>
      <c r="C1243" s="259" t="s">
        <v>1214</v>
      </c>
      <c r="D1243" s="38" t="s">
        <v>939</v>
      </c>
      <c r="E1243" s="157" t="s">
        <v>273</v>
      </c>
      <c r="F1243" s="157" t="s">
        <v>1215</v>
      </c>
      <c r="G1243" s="38">
        <f t="shared" si="139"/>
        <v>44</v>
      </c>
      <c r="H1243" s="38">
        <f t="shared" si="139"/>
        <v>-125</v>
      </c>
      <c r="I1243" s="38">
        <v>10</v>
      </c>
      <c r="K1243" s="259" t="s">
        <v>1290</v>
      </c>
      <c r="L1243" s="157">
        <v>43770.142361111109</v>
      </c>
      <c r="M1243" s="157">
        <v>43770.174305555556</v>
      </c>
      <c r="N1243" s="157">
        <v>43772.759027777778</v>
      </c>
      <c r="O1243" s="157">
        <v>43772.851388888892</v>
      </c>
      <c r="P1243" s="38" t="s">
        <v>1291</v>
      </c>
      <c r="Q1243" s="19">
        <f t="shared" si="136"/>
        <v>2.5847222222218988</v>
      </c>
      <c r="R1243" s="19">
        <f t="shared" si="137"/>
        <v>2.7090277777824667</v>
      </c>
      <c r="S1243" s="21">
        <f t="shared" si="138"/>
        <v>15.508333333331393</v>
      </c>
      <c r="U1243" s="38">
        <v>586</v>
      </c>
    </row>
    <row r="1244" spans="1:24">
      <c r="A1244" t="s">
        <v>1213</v>
      </c>
      <c r="B1244" s="38" t="s">
        <v>922</v>
      </c>
      <c r="C1244" s="259" t="s">
        <v>1214</v>
      </c>
      <c r="D1244" s="38" t="s">
        <v>939</v>
      </c>
      <c r="E1244" s="157" t="s">
        <v>273</v>
      </c>
      <c r="F1244" s="157" t="s">
        <v>1215</v>
      </c>
      <c r="G1244" s="38">
        <f t="shared" si="139"/>
        <v>44</v>
      </c>
      <c r="H1244" s="38">
        <f t="shared" si="139"/>
        <v>-125</v>
      </c>
      <c r="I1244" s="38">
        <v>10</v>
      </c>
      <c r="K1244" s="259" t="s">
        <v>1288</v>
      </c>
      <c r="L1244" s="157">
        <v>43773.336111111108</v>
      </c>
      <c r="M1244" s="157">
        <v>43773.379861111112</v>
      </c>
      <c r="N1244" s="157">
        <v>43776.90625</v>
      </c>
      <c r="O1244" s="157">
        <v>43776.973611111112</v>
      </c>
      <c r="P1244" s="38" t="s">
        <v>1289</v>
      </c>
      <c r="Q1244" s="19">
        <f t="shared" si="136"/>
        <v>3.5263888888875954</v>
      </c>
      <c r="R1244" s="19">
        <f t="shared" si="137"/>
        <v>3.6375000000043656</v>
      </c>
      <c r="S1244" s="21">
        <f t="shared" si="138"/>
        <v>21.158333333325572</v>
      </c>
      <c r="U1244" s="38">
        <v>582</v>
      </c>
    </row>
    <row r="1245" spans="1:24">
      <c r="A1245" t="s">
        <v>1213</v>
      </c>
      <c r="B1245" s="38" t="s">
        <v>922</v>
      </c>
      <c r="C1245" s="259" t="s">
        <v>1214</v>
      </c>
      <c r="D1245" s="38" t="s">
        <v>939</v>
      </c>
      <c r="E1245" s="157" t="s">
        <v>273</v>
      </c>
      <c r="F1245" s="157" t="s">
        <v>1215</v>
      </c>
      <c r="G1245" s="38">
        <f t="shared" si="139"/>
        <v>44</v>
      </c>
      <c r="H1245" s="38">
        <f t="shared" si="139"/>
        <v>-125</v>
      </c>
      <c r="I1245" s="38">
        <v>10</v>
      </c>
      <c r="K1245" s="259" t="s">
        <v>1284</v>
      </c>
      <c r="L1245" s="157">
        <v>43777.515972222223</v>
      </c>
      <c r="M1245" s="157">
        <v>43777.55972222222</v>
      </c>
      <c r="N1245" s="157">
        <v>43778.625694444447</v>
      </c>
      <c r="O1245" s="157">
        <v>43778.731249999997</v>
      </c>
      <c r="P1245" s="38" t="s">
        <v>1286</v>
      </c>
      <c r="Q1245" s="19">
        <f t="shared" si="136"/>
        <v>1.0659722222262644</v>
      </c>
      <c r="R1245" s="19">
        <f t="shared" si="137"/>
        <v>1.2152777777737356</v>
      </c>
      <c r="S1245" s="21">
        <f t="shared" si="138"/>
        <v>6.3958333333575865</v>
      </c>
      <c r="U1245" s="38">
        <v>572</v>
      </c>
      <c r="V1245" s="19">
        <f>SUM(Q1242:Q1245)</f>
        <v>7.7102210185184958</v>
      </c>
      <c r="W1245" s="240">
        <f>(N1245-M1242)/24</f>
        <v>0.39923663966055756</v>
      </c>
      <c r="X1245" s="21">
        <f>V1245/W1245</f>
        <v>19.312408362804444</v>
      </c>
    </row>
    <row r="1246" spans="1:24">
      <c r="A1246" s="264" t="s">
        <v>1216</v>
      </c>
      <c r="B1246" s="38" t="s">
        <v>922</v>
      </c>
      <c r="C1246" s="259" t="s">
        <v>1217</v>
      </c>
      <c r="D1246" s="38" t="s">
        <v>1218</v>
      </c>
      <c r="E1246" s="157" t="s">
        <v>196</v>
      </c>
      <c r="F1246" s="38" t="s">
        <v>955</v>
      </c>
      <c r="G1246" s="2">
        <v>18</v>
      </c>
      <c r="H1246" s="2">
        <v>-81</v>
      </c>
      <c r="I1246" s="259" t="s">
        <v>7319</v>
      </c>
      <c r="K1246" s="259" t="s">
        <v>1283</v>
      </c>
      <c r="L1246" s="157">
        <v>43849.632638888892</v>
      </c>
      <c r="M1246" s="157">
        <v>43849.743055555555</v>
      </c>
      <c r="N1246" s="157">
        <v>43850.655555555553</v>
      </c>
      <c r="O1246" s="157">
        <v>43850.725694444445</v>
      </c>
      <c r="P1246" s="259" t="s">
        <v>6796</v>
      </c>
      <c r="Q1246" s="19">
        <f t="shared" ref="Q1246:Q1256" si="140">N1246 - M1246</f>
        <v>0.91249999999854481</v>
      </c>
      <c r="R1246" s="19">
        <f t="shared" ref="R1246:R1256" si="141">O1246 - L1246</f>
        <v>1.0930555555532919</v>
      </c>
      <c r="S1246" s="21">
        <f t="shared" ref="S1246:S1256" si="142">((VALUE(Q1246)) * 24) * 0.25</f>
        <v>5.4749999999912689</v>
      </c>
      <c r="U1246" s="38">
        <v>2384.37</v>
      </c>
    </row>
    <row r="1247" spans="1:24">
      <c r="A1247" s="264" t="s">
        <v>1216</v>
      </c>
      <c r="B1247" s="38" t="s">
        <v>922</v>
      </c>
      <c r="C1247" s="259" t="s">
        <v>1217</v>
      </c>
      <c r="D1247" s="38" t="s">
        <v>1218</v>
      </c>
      <c r="E1247" s="157" t="s">
        <v>196</v>
      </c>
      <c r="F1247" s="38" t="s">
        <v>955</v>
      </c>
      <c r="G1247" s="2">
        <v>18</v>
      </c>
      <c r="H1247" s="2">
        <v>-81</v>
      </c>
      <c r="I1247" s="259" t="s">
        <v>7319</v>
      </c>
      <c r="K1247" s="259" t="s">
        <v>1282</v>
      </c>
      <c r="L1247" s="157">
        <v>43853.557638888888</v>
      </c>
      <c r="M1247" s="157"/>
      <c r="N1247" s="157"/>
      <c r="O1247" s="157">
        <v>43853.620833333334</v>
      </c>
      <c r="P1247" s="259" t="s">
        <v>6796</v>
      </c>
      <c r="Q1247" s="19">
        <f t="shared" si="140"/>
        <v>0</v>
      </c>
      <c r="R1247" s="19">
        <f t="shared" si="141"/>
        <v>6.3194444446708076E-2</v>
      </c>
      <c r="S1247" s="21">
        <f t="shared" si="142"/>
        <v>0</v>
      </c>
      <c r="U1247" s="38">
        <v>983.67</v>
      </c>
    </row>
    <row r="1248" spans="1:24">
      <c r="A1248" s="264" t="s">
        <v>1216</v>
      </c>
      <c r="B1248" s="38" t="s">
        <v>922</v>
      </c>
      <c r="C1248" s="259" t="s">
        <v>1217</v>
      </c>
      <c r="D1248" s="38" t="s">
        <v>1218</v>
      </c>
      <c r="E1248" s="157" t="s">
        <v>196</v>
      </c>
      <c r="F1248" s="38" t="s">
        <v>955</v>
      </c>
      <c r="G1248" s="2">
        <v>18</v>
      </c>
      <c r="H1248" s="2">
        <v>-81</v>
      </c>
      <c r="I1248" s="259" t="s">
        <v>7319</v>
      </c>
      <c r="K1248" s="259" t="s">
        <v>1279</v>
      </c>
      <c r="L1248" s="157">
        <v>43853.75</v>
      </c>
      <c r="M1248" s="157"/>
      <c r="N1248" s="157"/>
      <c r="O1248" s="157">
        <v>43853.804166666669</v>
      </c>
      <c r="P1248" s="259" t="s">
        <v>6796</v>
      </c>
      <c r="Q1248" s="19">
        <f t="shared" si="140"/>
        <v>0</v>
      </c>
      <c r="R1248" s="19">
        <f t="shared" si="141"/>
        <v>5.4166666668606922E-2</v>
      </c>
      <c r="S1248" s="21">
        <f t="shared" si="142"/>
        <v>0</v>
      </c>
      <c r="U1248" s="38">
        <v>784.02</v>
      </c>
    </row>
    <row r="1249" spans="1:24">
      <c r="A1249" s="264" t="s">
        <v>1216</v>
      </c>
      <c r="B1249" s="38" t="s">
        <v>922</v>
      </c>
      <c r="C1249" s="259" t="s">
        <v>1217</v>
      </c>
      <c r="D1249" s="38" t="s">
        <v>1218</v>
      </c>
      <c r="E1249" s="157" t="s">
        <v>196</v>
      </c>
      <c r="F1249" s="38" t="s">
        <v>955</v>
      </c>
      <c r="G1249" s="2">
        <v>18</v>
      </c>
      <c r="H1249" s="2">
        <v>-81</v>
      </c>
      <c r="I1249" s="259" t="s">
        <v>7319</v>
      </c>
      <c r="K1249" s="259" t="s">
        <v>1278</v>
      </c>
      <c r="L1249" s="157">
        <v>43854</v>
      </c>
      <c r="M1249" s="157">
        <v>43854.068749999999</v>
      </c>
      <c r="N1249" s="157">
        <v>43854.813194444447</v>
      </c>
      <c r="O1249" s="157">
        <v>43854.878472222219</v>
      </c>
      <c r="P1249" s="259" t="s">
        <v>6796</v>
      </c>
      <c r="Q1249" s="19">
        <f t="shared" si="140"/>
        <v>0.74444444444816327</v>
      </c>
      <c r="R1249" s="19">
        <f t="shared" si="141"/>
        <v>0.87847222221898846</v>
      </c>
      <c r="S1249" s="21">
        <f t="shared" si="142"/>
        <v>4.4666666666889796</v>
      </c>
      <c r="U1249" s="38">
        <v>2390.7600000000002</v>
      </c>
    </row>
    <row r="1250" spans="1:24">
      <c r="A1250" s="264" t="s">
        <v>1216</v>
      </c>
      <c r="B1250" s="38" t="s">
        <v>922</v>
      </c>
      <c r="C1250" s="259" t="s">
        <v>1217</v>
      </c>
      <c r="D1250" s="38" t="s">
        <v>1218</v>
      </c>
      <c r="E1250" s="157" t="s">
        <v>196</v>
      </c>
      <c r="F1250" s="38" t="s">
        <v>955</v>
      </c>
      <c r="G1250" s="2">
        <v>18</v>
      </c>
      <c r="H1250" s="2">
        <v>-81</v>
      </c>
      <c r="I1250" s="259" t="s">
        <v>7319</v>
      </c>
      <c r="K1250" s="259" t="s">
        <v>1277</v>
      </c>
      <c r="L1250" s="157">
        <v>43855.206944444442</v>
      </c>
      <c r="M1250" s="157">
        <v>43855.375694444447</v>
      </c>
      <c r="N1250" s="157">
        <v>43855.800694444442</v>
      </c>
      <c r="O1250" s="157">
        <v>43855.93472222222</v>
      </c>
      <c r="P1250" s="38" t="s">
        <v>1267</v>
      </c>
      <c r="Q1250" s="19">
        <f t="shared" si="140"/>
        <v>0.42499999999563443</v>
      </c>
      <c r="R1250" s="19">
        <f t="shared" si="141"/>
        <v>0.72777777777810115</v>
      </c>
      <c r="S1250" s="21">
        <f t="shared" si="142"/>
        <v>2.5499999999738066</v>
      </c>
      <c r="U1250" s="38">
        <v>4991.93</v>
      </c>
    </row>
    <row r="1251" spans="1:24">
      <c r="A1251" s="264" t="s">
        <v>1216</v>
      </c>
      <c r="B1251" s="38" t="s">
        <v>922</v>
      </c>
      <c r="C1251" s="259" t="s">
        <v>1217</v>
      </c>
      <c r="D1251" s="38" t="s">
        <v>1218</v>
      </c>
      <c r="E1251" s="157" t="s">
        <v>196</v>
      </c>
      <c r="F1251" s="38" t="s">
        <v>955</v>
      </c>
      <c r="G1251" s="2">
        <v>18</v>
      </c>
      <c r="H1251" s="2">
        <v>-81</v>
      </c>
      <c r="I1251" s="259" t="s">
        <v>7319</v>
      </c>
      <c r="K1251" s="259" t="s">
        <v>1275</v>
      </c>
      <c r="L1251" s="157">
        <v>43856.202777777777</v>
      </c>
      <c r="M1251" s="157">
        <v>43856.322916666664</v>
      </c>
      <c r="N1251" s="157">
        <v>43856.754166666666</v>
      </c>
      <c r="O1251" s="157">
        <v>43856.856944444444</v>
      </c>
      <c r="P1251" s="38" t="s">
        <v>1267</v>
      </c>
      <c r="Q1251" s="19">
        <f t="shared" si="140"/>
        <v>0.43125000000145519</v>
      </c>
      <c r="R1251" s="19">
        <f t="shared" si="141"/>
        <v>0.65416666666715173</v>
      </c>
      <c r="S1251" s="21">
        <f t="shared" si="142"/>
        <v>2.5875000000087311</v>
      </c>
      <c r="U1251" s="38">
        <v>4977.3100000000004</v>
      </c>
    </row>
    <row r="1252" spans="1:24">
      <c r="A1252" s="264" t="s">
        <v>1216</v>
      </c>
      <c r="B1252" s="38" t="s">
        <v>922</v>
      </c>
      <c r="C1252" s="259" t="s">
        <v>1217</v>
      </c>
      <c r="D1252" s="38" t="s">
        <v>1218</v>
      </c>
      <c r="E1252" s="157" t="s">
        <v>196</v>
      </c>
      <c r="F1252" s="38" t="s">
        <v>955</v>
      </c>
      <c r="G1252" s="2">
        <v>18</v>
      </c>
      <c r="H1252" s="2">
        <v>-81</v>
      </c>
      <c r="I1252" s="259" t="s">
        <v>7319</v>
      </c>
      <c r="K1252" s="259" t="s">
        <v>1274</v>
      </c>
      <c r="L1252" s="157">
        <v>43857.568055555559</v>
      </c>
      <c r="M1252" s="157">
        <v>43857.691666666666</v>
      </c>
      <c r="N1252" s="157">
        <v>43858.595138888886</v>
      </c>
      <c r="O1252" s="157">
        <v>43858.72152777778</v>
      </c>
      <c r="P1252" s="38" t="s">
        <v>1267</v>
      </c>
      <c r="Q1252" s="19">
        <f t="shared" si="140"/>
        <v>0.90347222222044365</v>
      </c>
      <c r="R1252" s="19">
        <f t="shared" si="141"/>
        <v>1.1534722222204437</v>
      </c>
      <c r="S1252" s="21">
        <f t="shared" si="142"/>
        <v>5.4208333333226619</v>
      </c>
      <c r="U1252" s="38">
        <v>5071.3100000000004</v>
      </c>
    </row>
    <row r="1253" spans="1:24">
      <c r="A1253" s="264" t="s">
        <v>1216</v>
      </c>
      <c r="B1253" s="38" t="s">
        <v>922</v>
      </c>
      <c r="C1253" s="259" t="s">
        <v>1217</v>
      </c>
      <c r="D1253" s="38" t="s">
        <v>1218</v>
      </c>
      <c r="E1253" s="157" t="s">
        <v>196</v>
      </c>
      <c r="F1253" s="38" t="s">
        <v>955</v>
      </c>
      <c r="G1253" s="2">
        <v>18</v>
      </c>
      <c r="H1253" s="2">
        <v>-81</v>
      </c>
      <c r="I1253" s="259" t="s">
        <v>7319</v>
      </c>
      <c r="K1253" s="259" t="s">
        <v>1273</v>
      </c>
      <c r="L1253" s="157">
        <v>43858.988888888889</v>
      </c>
      <c r="M1253" s="157">
        <v>43859.112500000003</v>
      </c>
      <c r="N1253" s="157">
        <v>43860.082638888889</v>
      </c>
      <c r="O1253" s="157">
        <v>43860.201388888891</v>
      </c>
      <c r="P1253" s="38" t="s">
        <v>1267</v>
      </c>
      <c r="Q1253" s="19">
        <f t="shared" si="140"/>
        <v>0.97013888888614019</v>
      </c>
      <c r="R1253" s="19">
        <f t="shared" si="141"/>
        <v>1.2125000000014552</v>
      </c>
      <c r="S1253" s="21">
        <f t="shared" si="142"/>
        <v>5.8208333333168412</v>
      </c>
      <c r="U1253" s="38">
        <v>5111.2700000000004</v>
      </c>
    </row>
    <row r="1254" spans="1:24">
      <c r="A1254" s="264" t="s">
        <v>1216</v>
      </c>
      <c r="B1254" s="38" t="s">
        <v>922</v>
      </c>
      <c r="C1254" s="259" t="s">
        <v>1217</v>
      </c>
      <c r="D1254" s="38" t="s">
        <v>1218</v>
      </c>
      <c r="E1254" s="157" t="s">
        <v>196</v>
      </c>
      <c r="F1254" s="38" t="s">
        <v>955</v>
      </c>
      <c r="G1254" s="2">
        <v>18</v>
      </c>
      <c r="H1254" s="2">
        <v>-81</v>
      </c>
      <c r="I1254" s="259" t="s">
        <v>7319</v>
      </c>
      <c r="K1254" s="259" t="s">
        <v>1272</v>
      </c>
      <c r="L1254" s="157">
        <v>43860.556250000001</v>
      </c>
      <c r="M1254" s="157">
        <v>43860.627083333333</v>
      </c>
      <c r="N1254" s="157">
        <v>43861.486805555556</v>
      </c>
      <c r="O1254" s="157">
        <v>43861.55</v>
      </c>
      <c r="P1254" s="259" t="s">
        <v>6796</v>
      </c>
      <c r="Q1254" s="19">
        <f t="shared" si="140"/>
        <v>0.85972222222335404</v>
      </c>
      <c r="R1254" s="19">
        <f t="shared" si="141"/>
        <v>0.99375000000145519</v>
      </c>
      <c r="S1254" s="21">
        <f t="shared" si="142"/>
        <v>5.1583333333401242</v>
      </c>
      <c r="U1254" s="38">
        <v>2381.77</v>
      </c>
    </row>
    <row r="1255" spans="1:24">
      <c r="A1255" s="264" t="s">
        <v>1216</v>
      </c>
      <c r="B1255" s="38" t="s">
        <v>922</v>
      </c>
      <c r="C1255" s="259" t="s">
        <v>1217</v>
      </c>
      <c r="D1255" s="38" t="s">
        <v>1218</v>
      </c>
      <c r="E1255" s="157" t="s">
        <v>196</v>
      </c>
      <c r="F1255" s="38" t="s">
        <v>955</v>
      </c>
      <c r="G1255" s="2">
        <v>18</v>
      </c>
      <c r="H1255" s="2">
        <v>-81</v>
      </c>
      <c r="I1255" s="259" t="s">
        <v>7319</v>
      </c>
      <c r="K1255" s="259" t="s">
        <v>1269</v>
      </c>
      <c r="L1255" s="157">
        <v>43861.9</v>
      </c>
      <c r="M1255" s="157">
        <v>43862.015277777777</v>
      </c>
      <c r="N1255" s="157">
        <v>43862.607638888891</v>
      </c>
      <c r="O1255" s="157">
        <v>43862.675000000003</v>
      </c>
      <c r="P1255" s="259" t="s">
        <v>6796</v>
      </c>
      <c r="Q1255" s="19">
        <f t="shared" si="140"/>
        <v>0.59236111111385981</v>
      </c>
      <c r="R1255" s="19">
        <f t="shared" si="141"/>
        <v>0.77500000000145519</v>
      </c>
      <c r="S1255" s="21">
        <f t="shared" si="142"/>
        <v>3.5541666666831588</v>
      </c>
      <c r="U1255" s="38">
        <v>2389.23</v>
      </c>
    </row>
    <row r="1256" spans="1:24">
      <c r="A1256" s="264" t="s">
        <v>1216</v>
      </c>
      <c r="B1256" s="38" t="s">
        <v>922</v>
      </c>
      <c r="C1256" s="259" t="s">
        <v>1217</v>
      </c>
      <c r="D1256" s="38" t="s">
        <v>1218</v>
      </c>
      <c r="E1256" s="157" t="s">
        <v>196</v>
      </c>
      <c r="F1256" s="38" t="s">
        <v>955</v>
      </c>
      <c r="G1256" s="2">
        <v>18</v>
      </c>
      <c r="H1256" s="2">
        <v>-81</v>
      </c>
      <c r="I1256" s="259" t="s">
        <v>7319</v>
      </c>
      <c r="K1256" s="259" t="s">
        <v>1266</v>
      </c>
      <c r="L1256" s="157">
        <v>43862.926388888889</v>
      </c>
      <c r="M1256" s="157">
        <v>43863.058333333334</v>
      </c>
      <c r="N1256" s="157">
        <v>43863.179861111108</v>
      </c>
      <c r="O1256" s="157">
        <v>43863.304166666669</v>
      </c>
      <c r="P1256" s="38" t="s">
        <v>1267</v>
      </c>
      <c r="Q1256" s="19">
        <f t="shared" si="140"/>
        <v>0.12152777777373558</v>
      </c>
      <c r="R1256" s="19">
        <f t="shared" si="141"/>
        <v>0.37777777777955635</v>
      </c>
      <c r="S1256" s="21">
        <f t="shared" si="142"/>
        <v>0.72916666664241347</v>
      </c>
      <c r="U1256" s="38">
        <v>4971</v>
      </c>
      <c r="V1256" s="19">
        <f>SUM(Q1246:Q1256)</f>
        <v>5.960416666661331</v>
      </c>
      <c r="W1256" s="240">
        <f>(N1256-M1246)/24</f>
        <v>0.55986689814805379</v>
      </c>
      <c r="X1256" s="21">
        <f>V1256/W1256</f>
        <v>10.646131583019811</v>
      </c>
    </row>
    <row r="1257" spans="1:24">
      <c r="A1257" s="264" t="s">
        <v>7196</v>
      </c>
      <c r="B1257" s="2" t="s">
        <v>466</v>
      </c>
      <c r="C1257" s="259" t="s">
        <v>7198</v>
      </c>
      <c r="D1257" s="259" t="s">
        <v>1682</v>
      </c>
      <c r="E1257" s="157" t="s">
        <v>273</v>
      </c>
      <c r="F1257" s="38" t="s">
        <v>7202</v>
      </c>
      <c r="G1257" s="285">
        <v>43.571282099999998</v>
      </c>
      <c r="H1257" s="285">
        <v>-125.11667061999999</v>
      </c>
      <c r="I1257" s="38" t="s">
        <v>7305</v>
      </c>
      <c r="K1257" s="259" t="s">
        <v>7209</v>
      </c>
      <c r="L1257" s="157">
        <v>44039.862500000003</v>
      </c>
      <c r="M1257" s="157">
        <v>44039.93472222222</v>
      </c>
      <c r="N1257" s="157">
        <v>44040.602777777778</v>
      </c>
      <c r="O1257" s="157">
        <v>44040.636805555558</v>
      </c>
      <c r="P1257" s="38" t="s">
        <v>7212</v>
      </c>
      <c r="Q1257" s="19">
        <f t="shared" ref="Q1257:Q1320" si="143">N1257 - M1257</f>
        <v>0.6680555555576575</v>
      </c>
      <c r="R1257" s="19">
        <f t="shared" ref="R1257:R1320" si="144">O1257 - L1257</f>
        <v>0.77430555555474712</v>
      </c>
      <c r="S1257" s="21">
        <f t="shared" ref="S1257:S1308" si="145">((VALUE(Q1257)) * 24) * 0.25</f>
        <v>4.008333333345945</v>
      </c>
      <c r="U1257" s="237">
        <v>1143.9949999999999</v>
      </c>
    </row>
    <row r="1258" spans="1:24">
      <c r="A1258" s="264" t="s">
        <v>7196</v>
      </c>
      <c r="B1258" s="2" t="s">
        <v>466</v>
      </c>
      <c r="C1258" s="259" t="s">
        <v>7198</v>
      </c>
      <c r="D1258" s="259" t="s">
        <v>1682</v>
      </c>
      <c r="E1258" s="157" t="s">
        <v>273</v>
      </c>
      <c r="F1258" s="38" t="s">
        <v>7202</v>
      </c>
      <c r="G1258" s="285">
        <v>44.249957360000003</v>
      </c>
      <c r="H1258" s="285">
        <v>-124.95759612000001</v>
      </c>
      <c r="I1258" s="38" t="s">
        <v>7305</v>
      </c>
      <c r="K1258" s="259" t="s">
        <v>7210</v>
      </c>
      <c r="L1258" s="157">
        <v>44041.013194444444</v>
      </c>
      <c r="M1258" s="157">
        <v>44041.027777777781</v>
      </c>
      <c r="N1258" s="157">
        <v>44041.213194444441</v>
      </c>
      <c r="O1258" s="157">
        <v>44041.231944444444</v>
      </c>
      <c r="P1258" s="38" t="s">
        <v>7213</v>
      </c>
      <c r="Q1258" s="19">
        <f t="shared" si="143"/>
        <v>0.18541666665987577</v>
      </c>
      <c r="R1258" s="19">
        <f t="shared" si="144"/>
        <v>0.21875</v>
      </c>
      <c r="S1258" s="21">
        <f t="shared" si="145"/>
        <v>1.1124999999592546</v>
      </c>
      <c r="U1258" s="237">
        <v>492.92599999999999</v>
      </c>
    </row>
    <row r="1259" spans="1:24">
      <c r="A1259" s="264" t="s">
        <v>7196</v>
      </c>
      <c r="B1259" s="2" t="s">
        <v>466</v>
      </c>
      <c r="C1259" s="259" t="s">
        <v>7198</v>
      </c>
      <c r="D1259" s="259" t="s">
        <v>1682</v>
      </c>
      <c r="E1259" s="157" t="s">
        <v>273</v>
      </c>
      <c r="F1259" s="38" t="s">
        <v>7202</v>
      </c>
      <c r="G1259" s="285">
        <v>44.249839510000001</v>
      </c>
      <c r="H1259" s="285">
        <v>-124.95764663999999</v>
      </c>
      <c r="I1259" s="38" t="s">
        <v>7305</v>
      </c>
      <c r="K1259" s="259" t="s">
        <v>7211</v>
      </c>
      <c r="L1259" s="157">
        <v>44041.252083333333</v>
      </c>
      <c r="M1259" s="157">
        <v>44041.265277777777</v>
      </c>
      <c r="N1259" s="157">
        <v>44041.282638888886</v>
      </c>
      <c r="O1259" s="157">
        <v>44041.290972222225</v>
      </c>
      <c r="P1259" s="38" t="s">
        <v>7213</v>
      </c>
      <c r="Q1259" s="19">
        <f t="shared" si="143"/>
        <v>1.7361111109494232E-2</v>
      </c>
      <c r="R1259" s="19">
        <f t="shared" si="144"/>
        <v>3.888888889196096E-2</v>
      </c>
      <c r="S1259" s="21">
        <f t="shared" si="145"/>
        <v>0.10416666665696539</v>
      </c>
      <c r="U1259" s="237">
        <v>160.70699999999999</v>
      </c>
      <c r="V1259" s="19">
        <f>SUM(Q1257:Q1259)</f>
        <v>0.8708333333270275</v>
      </c>
      <c r="W1259" s="240">
        <f>(N1259-M1257)/24</f>
        <v>5.616319444440402E-2</v>
      </c>
      <c r="X1259" s="21">
        <f>V1259/W1259</f>
        <v>15.505409582588218</v>
      </c>
    </row>
    <row r="1260" spans="1:24">
      <c r="A1260" s="261" t="s">
        <v>7261</v>
      </c>
      <c r="B1260" s="2" t="s">
        <v>466</v>
      </c>
      <c r="C1260" s="259" t="s">
        <v>7199</v>
      </c>
      <c r="D1260" s="259" t="s">
        <v>7260</v>
      </c>
      <c r="E1260" s="157" t="s">
        <v>273</v>
      </c>
      <c r="F1260" s="38" t="s">
        <v>7203</v>
      </c>
      <c r="G1260" s="285">
        <v>44.36933028</v>
      </c>
      <c r="H1260" s="285">
        <v>-124.95399077</v>
      </c>
      <c r="I1260" s="38" t="s">
        <v>7305</v>
      </c>
      <c r="K1260" s="259" t="s">
        <v>7216</v>
      </c>
      <c r="L1260" s="284">
        <v>44045.004166666666</v>
      </c>
      <c r="M1260" s="284">
        <v>44045.043749999997</v>
      </c>
      <c r="N1260" s="284">
        <v>44045.207638888889</v>
      </c>
      <c r="O1260" s="284">
        <v>44045.229166666664</v>
      </c>
      <c r="P1260" s="38" t="s">
        <v>7262</v>
      </c>
      <c r="Q1260" s="19">
        <f t="shared" si="143"/>
        <v>0.16388888889196096</v>
      </c>
      <c r="R1260" s="19">
        <f t="shared" si="144"/>
        <v>0.22499999999854481</v>
      </c>
      <c r="S1260" s="21">
        <f t="shared" si="145"/>
        <v>0.98333333335176576</v>
      </c>
      <c r="U1260" s="237">
        <v>584.39</v>
      </c>
    </row>
    <row r="1261" spans="1:24">
      <c r="A1261" s="261" t="s">
        <v>7261</v>
      </c>
      <c r="B1261" s="2" t="s">
        <v>466</v>
      </c>
      <c r="C1261" s="259" t="s">
        <v>7199</v>
      </c>
      <c r="D1261" s="259" t="s">
        <v>7260</v>
      </c>
      <c r="E1261" s="157" t="s">
        <v>273</v>
      </c>
      <c r="F1261" s="38" t="s">
        <v>7203</v>
      </c>
      <c r="G1261" s="285">
        <v>44.374420569999998</v>
      </c>
      <c r="H1261" s="285">
        <v>-124.95566966</v>
      </c>
      <c r="I1261" s="38" t="s">
        <v>7305</v>
      </c>
      <c r="K1261" s="259" t="s">
        <v>7217</v>
      </c>
      <c r="L1261" s="284">
        <v>44045.289583333331</v>
      </c>
      <c r="M1261" s="284">
        <v>44045.307638888888</v>
      </c>
      <c r="N1261" s="284">
        <v>44045.385416666664</v>
      </c>
      <c r="O1261" s="284">
        <v>44045.402083333334</v>
      </c>
      <c r="P1261" s="38" t="s">
        <v>7262</v>
      </c>
      <c r="Q1261" s="19">
        <f t="shared" si="143"/>
        <v>7.7777777776645962E-2</v>
      </c>
      <c r="R1261" s="19">
        <f t="shared" si="144"/>
        <v>0.11250000000291038</v>
      </c>
      <c r="S1261" s="21">
        <f t="shared" si="145"/>
        <v>0.46666666665987577</v>
      </c>
      <c r="U1261" s="237">
        <v>206.2</v>
      </c>
    </row>
    <row r="1262" spans="1:24">
      <c r="A1262" s="261" t="s">
        <v>7261</v>
      </c>
      <c r="B1262" s="2" t="s">
        <v>466</v>
      </c>
      <c r="C1262" s="259" t="s">
        <v>7199</v>
      </c>
      <c r="D1262" s="259" t="s">
        <v>7260</v>
      </c>
      <c r="E1262" s="157" t="s">
        <v>273</v>
      </c>
      <c r="F1262" s="38" t="s">
        <v>7203</v>
      </c>
      <c r="G1262" s="285">
        <v>44.374381769999999</v>
      </c>
      <c r="H1262" s="285">
        <v>-124.95606985000001</v>
      </c>
      <c r="I1262" s="38" t="s">
        <v>7305</v>
      </c>
      <c r="K1262" s="259" t="s">
        <v>7218</v>
      </c>
      <c r="L1262" s="284">
        <v>44045.43472222222</v>
      </c>
      <c r="M1262" s="284">
        <v>44045.452777777777</v>
      </c>
      <c r="N1262" s="284">
        <v>44045.524305555555</v>
      </c>
      <c r="O1262" s="284">
        <v>44045.547222222223</v>
      </c>
      <c r="P1262" s="38" t="s">
        <v>7262</v>
      </c>
      <c r="Q1262" s="19">
        <f t="shared" si="143"/>
        <v>7.1527777778101154E-2</v>
      </c>
      <c r="R1262" s="19">
        <f t="shared" si="144"/>
        <v>0.11250000000291038</v>
      </c>
      <c r="S1262" s="21">
        <f t="shared" si="145"/>
        <v>0.42916666666860692</v>
      </c>
      <c r="U1262" s="237">
        <v>201.21</v>
      </c>
    </row>
    <row r="1263" spans="1:24">
      <c r="A1263" s="261" t="s">
        <v>7261</v>
      </c>
      <c r="B1263" s="2" t="s">
        <v>466</v>
      </c>
      <c r="C1263" s="259" t="s">
        <v>7199</v>
      </c>
      <c r="D1263" s="259" t="s">
        <v>7260</v>
      </c>
      <c r="E1263" s="157" t="s">
        <v>273</v>
      </c>
      <c r="F1263" s="38" t="s">
        <v>7203</v>
      </c>
      <c r="G1263" s="285">
        <v>44.374259449999997</v>
      </c>
      <c r="H1263" s="285">
        <v>-124.95609044</v>
      </c>
      <c r="I1263" s="38" t="s">
        <v>7305</v>
      </c>
      <c r="K1263" s="259" t="s">
        <v>7219</v>
      </c>
      <c r="L1263" s="284">
        <v>44045.573611111111</v>
      </c>
      <c r="M1263" s="284">
        <v>44045.587500000001</v>
      </c>
      <c r="N1263" s="284">
        <v>44045.748611111114</v>
      </c>
      <c r="O1263" s="284">
        <v>44045.76666666667</v>
      </c>
      <c r="P1263" s="38" t="s">
        <v>7262</v>
      </c>
      <c r="Q1263" s="19">
        <f t="shared" si="143"/>
        <v>0.16111111111240461</v>
      </c>
      <c r="R1263" s="19">
        <f t="shared" si="144"/>
        <v>0.19305555555911269</v>
      </c>
      <c r="S1263" s="21">
        <f t="shared" si="145"/>
        <v>0.96666666667442769</v>
      </c>
      <c r="U1263" s="237">
        <v>206.2</v>
      </c>
    </row>
    <row r="1264" spans="1:24">
      <c r="A1264" s="261" t="s">
        <v>7261</v>
      </c>
      <c r="B1264" s="2" t="s">
        <v>466</v>
      </c>
      <c r="C1264" s="259" t="s">
        <v>7199</v>
      </c>
      <c r="D1264" s="259" t="s">
        <v>7260</v>
      </c>
      <c r="E1264" s="157" t="s">
        <v>273</v>
      </c>
      <c r="F1264" s="38" t="s">
        <v>7203</v>
      </c>
      <c r="G1264" s="285">
        <v>44.529052630000002</v>
      </c>
      <c r="H1264" s="285">
        <v>-125.38971998</v>
      </c>
      <c r="I1264" s="38" t="s">
        <v>7305</v>
      </c>
      <c r="K1264" s="259" t="s">
        <v>7220</v>
      </c>
      <c r="L1264" s="284">
        <v>44045.928472222222</v>
      </c>
      <c r="M1264" s="284">
        <v>44045.969444444447</v>
      </c>
      <c r="N1264" s="284">
        <v>44046.013888888891</v>
      </c>
      <c r="O1264" s="284">
        <v>44046.053472222222</v>
      </c>
      <c r="P1264" s="38" t="s">
        <v>1622</v>
      </c>
      <c r="Q1264" s="19">
        <f t="shared" si="143"/>
        <v>4.4444444443797693E-2</v>
      </c>
      <c r="R1264" s="19">
        <f t="shared" si="144"/>
        <v>0.125</v>
      </c>
      <c r="S1264" s="21">
        <f t="shared" si="145"/>
        <v>0.26666666666278616</v>
      </c>
      <c r="U1264" s="237">
        <v>205.83</v>
      </c>
    </row>
    <row r="1265" spans="1:21">
      <c r="A1265" s="261" t="s">
        <v>7261</v>
      </c>
      <c r="B1265" s="2" t="s">
        <v>466</v>
      </c>
      <c r="C1265" s="259" t="s">
        <v>7199</v>
      </c>
      <c r="D1265" s="259" t="s">
        <v>7260</v>
      </c>
      <c r="E1265" s="157" t="s">
        <v>273</v>
      </c>
      <c r="F1265" s="38" t="s">
        <v>7203</v>
      </c>
      <c r="G1265" s="285">
        <v>44.529060319999999</v>
      </c>
      <c r="H1265" s="285">
        <v>-125.39011644999999</v>
      </c>
      <c r="I1265" s="38" t="s">
        <v>7305</v>
      </c>
      <c r="K1265" s="259" t="s">
        <v>7221</v>
      </c>
      <c r="L1265" s="284">
        <v>44046.316666666666</v>
      </c>
      <c r="M1265" s="284">
        <v>44046.34097222222</v>
      </c>
      <c r="N1265" s="284">
        <v>44046.405555555553</v>
      </c>
      <c r="O1265" s="284">
        <v>44046.415277777778</v>
      </c>
      <c r="P1265" s="38" t="s">
        <v>1622</v>
      </c>
      <c r="Q1265" s="19">
        <f t="shared" si="143"/>
        <v>6.4583333332848269E-2</v>
      </c>
      <c r="R1265" s="19">
        <f t="shared" si="144"/>
        <v>9.8611111112404615E-2</v>
      </c>
      <c r="S1265" s="21">
        <f t="shared" si="145"/>
        <v>0.38749999999708962</v>
      </c>
      <c r="U1265" s="237">
        <v>201.08</v>
      </c>
    </row>
    <row r="1266" spans="1:21">
      <c r="A1266" s="261" t="s">
        <v>7261</v>
      </c>
      <c r="B1266" s="2" t="s">
        <v>466</v>
      </c>
      <c r="C1266" s="259" t="s">
        <v>7199</v>
      </c>
      <c r="D1266" s="259" t="s">
        <v>7260</v>
      </c>
      <c r="E1266" s="157" t="s">
        <v>273</v>
      </c>
      <c r="F1266" s="38" t="s">
        <v>7203</v>
      </c>
      <c r="G1266" s="285">
        <v>44.529019570000003</v>
      </c>
      <c r="H1266" s="285">
        <v>-125.38998946</v>
      </c>
      <c r="I1266" s="38" t="s">
        <v>7305</v>
      </c>
      <c r="K1266" s="259" t="s">
        <v>7222</v>
      </c>
      <c r="L1266" s="284">
        <v>44046.447222222225</v>
      </c>
      <c r="M1266" s="284">
        <v>44046.482638888891</v>
      </c>
      <c r="N1266" s="284">
        <v>44046.591666666667</v>
      </c>
      <c r="O1266" s="284">
        <v>44046.615277777775</v>
      </c>
      <c r="P1266" s="38" t="s">
        <v>1622</v>
      </c>
      <c r="Q1266" s="19">
        <f t="shared" si="143"/>
        <v>0.10902777777664596</v>
      </c>
      <c r="R1266" s="19">
        <f t="shared" si="144"/>
        <v>0.16805555555038154</v>
      </c>
      <c r="S1266" s="21">
        <f t="shared" si="145"/>
        <v>0.65416666665987577</v>
      </c>
      <c r="U1266" s="237">
        <v>206.9</v>
      </c>
    </row>
    <row r="1267" spans="1:21">
      <c r="A1267" s="261" t="s">
        <v>7261</v>
      </c>
      <c r="B1267" s="2" t="s">
        <v>466</v>
      </c>
      <c r="C1267" s="259" t="s">
        <v>7199</v>
      </c>
      <c r="D1267" s="259" t="s">
        <v>7260</v>
      </c>
      <c r="E1267" s="157" t="s">
        <v>273</v>
      </c>
      <c r="F1267" s="38" t="s">
        <v>7203</v>
      </c>
      <c r="G1267" s="285">
        <v>44.515124530000001</v>
      </c>
      <c r="H1267" s="285">
        <v>-125.39005225</v>
      </c>
      <c r="I1267" s="38" t="s">
        <v>7305</v>
      </c>
      <c r="K1267" s="259" t="s">
        <v>7223</v>
      </c>
      <c r="L1267" s="284">
        <v>44046.809027777781</v>
      </c>
      <c r="M1267" s="284">
        <v>44046.900694444441</v>
      </c>
      <c r="N1267" s="284">
        <v>44047.140277777777</v>
      </c>
      <c r="O1267" s="284">
        <v>44047.218055555553</v>
      </c>
      <c r="P1267" s="38" t="s">
        <v>1622</v>
      </c>
      <c r="Q1267" s="19">
        <f t="shared" si="143"/>
        <v>0.23958333333575865</v>
      </c>
      <c r="R1267" s="19">
        <f t="shared" si="144"/>
        <v>0.40902777777228039</v>
      </c>
      <c r="S1267" s="21">
        <f t="shared" si="145"/>
        <v>1.4375000000145519</v>
      </c>
      <c r="U1267" s="237">
        <v>2903.85</v>
      </c>
    </row>
    <row r="1268" spans="1:21">
      <c r="A1268" s="261" t="s">
        <v>7261</v>
      </c>
      <c r="B1268" s="2" t="s">
        <v>466</v>
      </c>
      <c r="C1268" s="259" t="s">
        <v>7199</v>
      </c>
      <c r="D1268" s="259" t="s">
        <v>7260</v>
      </c>
      <c r="E1268" s="157" t="s">
        <v>273</v>
      </c>
      <c r="F1268" s="38" t="s">
        <v>7203</v>
      </c>
      <c r="G1268" s="285">
        <v>45.830469100000002</v>
      </c>
      <c r="H1268" s="285">
        <v>-129.75315637</v>
      </c>
      <c r="I1268" s="38" t="s">
        <v>7306</v>
      </c>
      <c r="K1268" s="259" t="s">
        <v>7224</v>
      </c>
      <c r="L1268" s="284">
        <v>44047.946527777778</v>
      </c>
      <c r="M1268" s="284">
        <v>44047.970138888886</v>
      </c>
      <c r="N1268" s="284">
        <v>44048.020138888889</v>
      </c>
      <c r="O1268" s="284">
        <v>44048.05</v>
      </c>
      <c r="P1268" s="38" t="s">
        <v>1364</v>
      </c>
      <c r="Q1268" s="19">
        <f t="shared" si="143"/>
        <v>5.0000000002910383E-2</v>
      </c>
      <c r="R1268" s="19">
        <f t="shared" si="144"/>
        <v>0.10347222222480923</v>
      </c>
      <c r="S1268" s="21">
        <f t="shared" si="145"/>
        <v>0.3000000000174623</v>
      </c>
      <c r="U1268" s="237">
        <v>201.42</v>
      </c>
    </row>
    <row r="1269" spans="1:21">
      <c r="A1269" s="261" t="s">
        <v>7261</v>
      </c>
      <c r="B1269" s="2" t="s">
        <v>466</v>
      </c>
      <c r="C1269" s="259" t="s">
        <v>7199</v>
      </c>
      <c r="D1269" s="259" t="s">
        <v>7260</v>
      </c>
      <c r="E1269" s="157" t="s">
        <v>273</v>
      </c>
      <c r="F1269" s="38" t="s">
        <v>7203</v>
      </c>
      <c r="G1269" s="285">
        <v>45.830543519999999</v>
      </c>
      <c r="H1269" s="285">
        <v>-129.75298907000001</v>
      </c>
      <c r="I1269" s="38" t="s">
        <v>7306</v>
      </c>
      <c r="K1269" s="259" t="s">
        <v>7225</v>
      </c>
      <c r="L1269" s="284">
        <v>44048.067361111112</v>
      </c>
      <c r="M1269" s="284">
        <v>44048.079861111109</v>
      </c>
      <c r="N1269" s="284">
        <v>44048.109722222223</v>
      </c>
      <c r="O1269" s="284">
        <v>44048.123611111114</v>
      </c>
      <c r="P1269" s="38" t="s">
        <v>1364</v>
      </c>
      <c r="Q1269" s="19">
        <f t="shared" si="143"/>
        <v>2.9861111113859806E-2</v>
      </c>
      <c r="R1269" s="19">
        <f t="shared" si="144"/>
        <v>5.6250000001455192E-2</v>
      </c>
      <c r="S1269" s="21">
        <f t="shared" si="145"/>
        <v>0.17916666668315884</v>
      </c>
      <c r="U1269" s="237">
        <v>192.982</v>
      </c>
    </row>
    <row r="1270" spans="1:21">
      <c r="A1270" s="261" t="s">
        <v>7261</v>
      </c>
      <c r="B1270" s="2" t="s">
        <v>466</v>
      </c>
      <c r="C1270" s="259" t="s">
        <v>7199</v>
      </c>
      <c r="D1270" s="259" t="s">
        <v>7260</v>
      </c>
      <c r="E1270" s="157" t="s">
        <v>273</v>
      </c>
      <c r="F1270" s="38" t="s">
        <v>7203</v>
      </c>
      <c r="G1270" s="285">
        <v>45.830548759999999</v>
      </c>
      <c r="H1270" s="285">
        <v>-129.75320457999999</v>
      </c>
      <c r="I1270" s="38" t="s">
        <v>7306</v>
      </c>
      <c r="K1270" s="259" t="s">
        <v>7226</v>
      </c>
      <c r="L1270" s="284">
        <v>44048.145138888889</v>
      </c>
      <c r="M1270" s="284">
        <v>44048.159722222219</v>
      </c>
      <c r="N1270" s="284">
        <v>44048.240277777775</v>
      </c>
      <c r="O1270" s="284">
        <v>44048.256249999999</v>
      </c>
      <c r="P1270" s="38" t="s">
        <v>1364</v>
      </c>
      <c r="Q1270" s="19">
        <f t="shared" si="143"/>
        <v>8.0555555556202307E-2</v>
      </c>
      <c r="R1270" s="19">
        <f t="shared" si="144"/>
        <v>0.11111111110949423</v>
      </c>
      <c r="S1270" s="21">
        <f t="shared" si="145"/>
        <v>0.48333333333721384</v>
      </c>
      <c r="U1270" s="237">
        <v>205.95699999999999</v>
      </c>
    </row>
    <row r="1271" spans="1:21">
      <c r="A1271" s="261" t="s">
        <v>7261</v>
      </c>
      <c r="B1271" s="2" t="s">
        <v>466</v>
      </c>
      <c r="C1271" s="259" t="s">
        <v>7199</v>
      </c>
      <c r="D1271" s="259" t="s">
        <v>7260</v>
      </c>
      <c r="E1271" s="157" t="s">
        <v>273</v>
      </c>
      <c r="F1271" s="38" t="s">
        <v>7203</v>
      </c>
      <c r="G1271" s="285">
        <v>45.82466565</v>
      </c>
      <c r="H1271" s="285">
        <v>-129.75572874</v>
      </c>
      <c r="I1271" s="38" t="s">
        <v>7306</v>
      </c>
      <c r="K1271" s="259" t="s">
        <v>7227</v>
      </c>
      <c r="L1271" s="284">
        <v>44048.298611111109</v>
      </c>
      <c r="M1271" s="284">
        <v>44048.373611111114</v>
      </c>
      <c r="N1271" s="284">
        <v>44048.586111111108</v>
      </c>
      <c r="O1271" s="284">
        <v>44048.661805555559</v>
      </c>
      <c r="P1271" s="38" t="s">
        <v>1364</v>
      </c>
      <c r="Q1271" s="19">
        <f t="shared" si="143"/>
        <v>0.21249999999417923</v>
      </c>
      <c r="R1271" s="19">
        <f t="shared" si="144"/>
        <v>0.36319444444961846</v>
      </c>
      <c r="S1271" s="21">
        <f t="shared" si="145"/>
        <v>1.2749999999650754</v>
      </c>
      <c r="U1271" s="237">
        <v>2617.232</v>
      </c>
    </row>
    <row r="1272" spans="1:21">
      <c r="A1272" s="261" t="s">
        <v>7261</v>
      </c>
      <c r="B1272" s="2" t="s">
        <v>466</v>
      </c>
      <c r="C1272" s="259" t="s">
        <v>7199</v>
      </c>
      <c r="D1272" s="259" t="s">
        <v>7260</v>
      </c>
      <c r="E1272" s="157" t="s">
        <v>273</v>
      </c>
      <c r="F1272" s="38" t="s">
        <v>7203</v>
      </c>
      <c r="G1272" s="285">
        <v>45.816499880000002</v>
      </c>
      <c r="H1272" s="285">
        <v>-129.75417827999999</v>
      </c>
      <c r="I1272" s="38" t="s">
        <v>7306</v>
      </c>
      <c r="K1272" s="259" t="s">
        <v>7228</v>
      </c>
      <c r="L1272" s="284">
        <v>44048.724305555559</v>
      </c>
      <c r="M1272" s="284">
        <v>44048.802777777775</v>
      </c>
      <c r="N1272" s="284">
        <v>44049.10833333333</v>
      </c>
      <c r="O1272" s="284">
        <v>44049.185416666667</v>
      </c>
      <c r="P1272" s="38" t="s">
        <v>1364</v>
      </c>
      <c r="Q1272" s="19">
        <f t="shared" si="143"/>
        <v>0.30555555555474712</v>
      </c>
      <c r="R1272" s="19">
        <f t="shared" si="144"/>
        <v>0.46111111110803904</v>
      </c>
      <c r="S1272" s="21">
        <f t="shared" si="145"/>
        <v>1.8333333333284827</v>
      </c>
      <c r="U1272" s="237">
        <v>2612.2359999999999</v>
      </c>
    </row>
    <row r="1273" spans="1:21">
      <c r="A1273" s="261" t="s">
        <v>7261</v>
      </c>
      <c r="B1273" s="2" t="s">
        <v>466</v>
      </c>
      <c r="C1273" s="259" t="s">
        <v>7199</v>
      </c>
      <c r="D1273" s="259" t="s">
        <v>7260</v>
      </c>
      <c r="E1273" s="157" t="s">
        <v>273</v>
      </c>
      <c r="F1273" s="38" t="s">
        <v>7203</v>
      </c>
      <c r="G1273" s="285">
        <v>45.933510339999998</v>
      </c>
      <c r="H1273" s="285">
        <v>-130.01399172999999</v>
      </c>
      <c r="I1273" s="38" t="s">
        <v>7306</v>
      </c>
      <c r="K1273" s="259" t="s">
        <v>7229</v>
      </c>
      <c r="L1273" s="284">
        <v>44049.307638888888</v>
      </c>
      <c r="M1273" s="284">
        <v>44049.386805555558</v>
      </c>
      <c r="N1273" s="284">
        <v>44049.644444444442</v>
      </c>
      <c r="O1273" s="284">
        <v>44049.691666666666</v>
      </c>
      <c r="P1273" s="38" t="s">
        <v>7263</v>
      </c>
      <c r="Q1273" s="19">
        <f t="shared" si="143"/>
        <v>0.257638888884685</v>
      </c>
      <c r="R1273" s="19">
        <f t="shared" si="144"/>
        <v>0.38402777777810115</v>
      </c>
      <c r="S1273" s="21">
        <f t="shared" si="145"/>
        <v>1.54583333330811</v>
      </c>
      <c r="U1273" s="237">
        <v>1545.9090000000001</v>
      </c>
    </row>
    <row r="1274" spans="1:21">
      <c r="A1274" s="261" t="s">
        <v>7261</v>
      </c>
      <c r="B1274" s="2" t="s">
        <v>466</v>
      </c>
      <c r="C1274" s="259" t="s">
        <v>7199</v>
      </c>
      <c r="D1274" s="259" t="s">
        <v>7260</v>
      </c>
      <c r="E1274" s="157" t="s">
        <v>273</v>
      </c>
      <c r="F1274" s="38" t="s">
        <v>7203</v>
      </c>
      <c r="G1274" s="285">
        <v>45.933537399999999</v>
      </c>
      <c r="H1274" s="285">
        <v>-130.01429358999999</v>
      </c>
      <c r="I1274" s="38" t="s">
        <v>7306</v>
      </c>
      <c r="K1274" s="259" t="s">
        <v>7230</v>
      </c>
      <c r="L1274" s="284">
        <v>44049.728472222225</v>
      </c>
      <c r="M1274" s="284">
        <v>44049.78402777778</v>
      </c>
      <c r="N1274" s="284">
        <v>44049.96875</v>
      </c>
      <c r="O1274" s="284">
        <v>44050.033333333333</v>
      </c>
      <c r="P1274" s="38" t="s">
        <v>7263</v>
      </c>
      <c r="Q1274" s="19">
        <f t="shared" si="143"/>
        <v>0.18472222222044365</v>
      </c>
      <c r="R1274" s="19">
        <f t="shared" si="144"/>
        <v>0.30486111110803904</v>
      </c>
      <c r="S1274" s="21">
        <f t="shared" si="145"/>
        <v>1.1083333333226619</v>
      </c>
      <c r="U1274" s="237">
        <v>1545.3440000000001</v>
      </c>
    </row>
    <row r="1275" spans="1:21">
      <c r="A1275" s="261" t="s">
        <v>7261</v>
      </c>
      <c r="B1275" s="2" t="s">
        <v>466</v>
      </c>
      <c r="C1275" s="259" t="s">
        <v>7199</v>
      </c>
      <c r="D1275" s="259" t="s">
        <v>7260</v>
      </c>
      <c r="E1275" s="157" t="s">
        <v>273</v>
      </c>
      <c r="F1275" s="38" t="s">
        <v>7203</v>
      </c>
      <c r="G1275" s="285">
        <v>45.92614562</v>
      </c>
      <c r="H1275" s="285">
        <v>-129.97899956000001</v>
      </c>
      <c r="I1275" s="38" t="s">
        <v>7306</v>
      </c>
      <c r="K1275" s="259" t="s">
        <v>7231</v>
      </c>
      <c r="L1275" s="284">
        <v>44050.086805555555</v>
      </c>
      <c r="M1275" s="284">
        <v>44050.134027777778</v>
      </c>
      <c r="N1275" s="284">
        <v>44050.348611111112</v>
      </c>
      <c r="O1275" s="284">
        <v>44050.397222222222</v>
      </c>
      <c r="P1275" s="38" t="s">
        <v>1837</v>
      </c>
      <c r="Q1275" s="19">
        <f t="shared" si="143"/>
        <v>0.21458333333430346</v>
      </c>
      <c r="R1275" s="19">
        <f t="shared" si="144"/>
        <v>0.31041666666715173</v>
      </c>
      <c r="S1275" s="21">
        <f t="shared" si="145"/>
        <v>1.2875000000058208</v>
      </c>
      <c r="U1275" s="237">
        <v>1532.788</v>
      </c>
    </row>
    <row r="1276" spans="1:21">
      <c r="A1276" s="261" t="s">
        <v>7261</v>
      </c>
      <c r="B1276" s="2" t="s">
        <v>466</v>
      </c>
      <c r="C1276" s="259" t="s">
        <v>7199</v>
      </c>
      <c r="D1276" s="259" t="s">
        <v>7260</v>
      </c>
      <c r="E1276" s="157" t="s">
        <v>273</v>
      </c>
      <c r="F1276" s="38" t="s">
        <v>7203</v>
      </c>
      <c r="G1276" s="285">
        <v>45.92634631</v>
      </c>
      <c r="H1276" s="285">
        <v>-129.97874426000001</v>
      </c>
      <c r="I1276" s="38" t="s">
        <v>7306</v>
      </c>
      <c r="K1276" s="259" t="s">
        <v>7232</v>
      </c>
      <c r="L1276" s="284">
        <v>44050.855555555558</v>
      </c>
      <c r="M1276" s="284">
        <v>44050.913888888892</v>
      </c>
      <c r="N1276" s="284">
        <v>44051.350694444445</v>
      </c>
      <c r="O1276" s="284">
        <v>44051.407638888886</v>
      </c>
      <c r="P1276" s="38" t="s">
        <v>1837</v>
      </c>
      <c r="Q1276" s="19">
        <f t="shared" si="143"/>
        <v>0.43680555555329192</v>
      </c>
      <c r="R1276" s="19">
        <f t="shared" si="144"/>
        <v>0.55208333332848269</v>
      </c>
      <c r="S1276" s="21">
        <f t="shared" si="145"/>
        <v>2.6208333333197515</v>
      </c>
      <c r="U1276" s="237">
        <v>1523.87</v>
      </c>
    </row>
    <row r="1277" spans="1:21">
      <c r="A1277" s="261" t="s">
        <v>7261</v>
      </c>
      <c r="B1277" s="2" t="s">
        <v>466</v>
      </c>
      <c r="C1277" s="259" t="s">
        <v>7199</v>
      </c>
      <c r="D1277" s="259" t="s">
        <v>7260</v>
      </c>
      <c r="E1277" s="157" t="s">
        <v>273</v>
      </c>
      <c r="F1277" s="38" t="s">
        <v>7203</v>
      </c>
      <c r="G1277" s="285">
        <v>45.829658690000002</v>
      </c>
      <c r="H1277" s="285">
        <v>-129.75928300000001</v>
      </c>
      <c r="I1277" s="38" t="s">
        <v>7306</v>
      </c>
      <c r="K1277" s="259" t="s">
        <v>7233</v>
      </c>
      <c r="L1277" s="284">
        <v>44052.165277777778</v>
      </c>
      <c r="M1277" s="284">
        <v>44052.188888888886</v>
      </c>
      <c r="N1277" s="284">
        <v>44052.502083333333</v>
      </c>
      <c r="O1277" s="284">
        <v>44052.513888888891</v>
      </c>
      <c r="P1277" s="38" t="s">
        <v>1558</v>
      </c>
      <c r="Q1277" s="19">
        <f t="shared" si="143"/>
        <v>0.31319444444670808</v>
      </c>
      <c r="R1277" s="19">
        <f t="shared" si="144"/>
        <v>0.34861111111240461</v>
      </c>
      <c r="S1277" s="21">
        <f t="shared" si="145"/>
        <v>1.8791666666802485</v>
      </c>
      <c r="U1277" s="237">
        <v>2605.7399999999998</v>
      </c>
    </row>
    <row r="1278" spans="1:21">
      <c r="A1278" s="261" t="s">
        <v>7261</v>
      </c>
      <c r="B1278" s="2" t="s">
        <v>466</v>
      </c>
      <c r="C1278" s="259" t="s">
        <v>7199</v>
      </c>
      <c r="D1278" s="259" t="s">
        <v>7260</v>
      </c>
      <c r="E1278" s="157" t="s">
        <v>273</v>
      </c>
      <c r="F1278" s="38" t="s">
        <v>7203</v>
      </c>
      <c r="G1278" s="285">
        <v>45.926274790000001</v>
      </c>
      <c r="H1278" s="285">
        <v>-129.97872414</v>
      </c>
      <c r="I1278" s="38" t="s">
        <v>7306</v>
      </c>
      <c r="K1278" s="259" t="s">
        <v>7234</v>
      </c>
      <c r="L1278" s="284">
        <v>44052.819444444445</v>
      </c>
      <c r="M1278" s="284">
        <v>44052.895138888889</v>
      </c>
      <c r="N1278" s="284">
        <v>44053.013194444444</v>
      </c>
      <c r="O1278" s="284">
        <v>44053.066666666666</v>
      </c>
      <c r="P1278" s="38" t="s">
        <v>1837</v>
      </c>
      <c r="Q1278" s="19">
        <f t="shared" si="143"/>
        <v>0.11805555555474712</v>
      </c>
      <c r="R1278" s="19">
        <f t="shared" si="144"/>
        <v>0.24722222222044365</v>
      </c>
      <c r="S1278" s="21">
        <f t="shared" si="145"/>
        <v>0.70833333332848269</v>
      </c>
      <c r="U1278" s="237">
        <v>1523</v>
      </c>
    </row>
    <row r="1279" spans="1:21">
      <c r="A1279" s="261" t="s">
        <v>7261</v>
      </c>
      <c r="B1279" s="2" t="s">
        <v>466</v>
      </c>
      <c r="C1279" s="259" t="s">
        <v>7199</v>
      </c>
      <c r="D1279" s="259" t="s">
        <v>7260</v>
      </c>
      <c r="E1279" s="157" t="s">
        <v>273</v>
      </c>
      <c r="F1279" s="38" t="s">
        <v>7203</v>
      </c>
      <c r="G1279" s="285">
        <v>45.829712700000002</v>
      </c>
      <c r="H1279" s="285">
        <v>-129.75921724</v>
      </c>
      <c r="I1279" s="38" t="s">
        <v>7306</v>
      </c>
      <c r="K1279" s="259" t="s">
        <v>7235</v>
      </c>
      <c r="L1279" s="284">
        <v>44053.194444444445</v>
      </c>
      <c r="M1279" s="284">
        <v>44053.213194444441</v>
      </c>
      <c r="N1279" s="284">
        <v>44053.433333333334</v>
      </c>
      <c r="O1279" s="284">
        <v>44053.44027777778</v>
      </c>
      <c r="P1279" s="38" t="s">
        <v>1364</v>
      </c>
      <c r="Q1279" s="19">
        <f t="shared" si="143"/>
        <v>0.22013888889341615</v>
      </c>
      <c r="R1279" s="19">
        <f t="shared" si="144"/>
        <v>0.24583333333430346</v>
      </c>
      <c r="S1279" s="21">
        <f t="shared" si="145"/>
        <v>1.3208333333604969</v>
      </c>
      <c r="U1279" s="237">
        <v>1394.39</v>
      </c>
    </row>
    <row r="1280" spans="1:21">
      <c r="A1280" s="261" t="s">
        <v>7261</v>
      </c>
      <c r="B1280" s="2" t="s">
        <v>466</v>
      </c>
      <c r="C1280" s="259" t="s">
        <v>7199</v>
      </c>
      <c r="D1280" s="259" t="s">
        <v>7260</v>
      </c>
      <c r="E1280" s="157" t="s">
        <v>273</v>
      </c>
      <c r="F1280" s="38" t="s">
        <v>7203</v>
      </c>
      <c r="G1280" s="285">
        <v>44.368163930000001</v>
      </c>
      <c r="H1280" s="285">
        <v>-124.95277779</v>
      </c>
      <c r="I1280" s="38" t="s">
        <v>7305</v>
      </c>
      <c r="K1280" s="259" t="s">
        <v>7236</v>
      </c>
      <c r="L1280" s="284">
        <v>44054.713888888888</v>
      </c>
      <c r="M1280" s="284">
        <v>44054.741666666669</v>
      </c>
      <c r="N1280" s="284">
        <v>44054.941666666666</v>
      </c>
      <c r="O1280" s="284">
        <v>44054.947916666664</v>
      </c>
      <c r="P1280" s="38" t="s">
        <v>7262</v>
      </c>
      <c r="Q1280" s="19">
        <f t="shared" si="143"/>
        <v>0.19999999999708962</v>
      </c>
      <c r="R1280" s="19">
        <f t="shared" si="144"/>
        <v>0.23402777777664596</v>
      </c>
      <c r="S1280" s="21">
        <f t="shared" si="145"/>
        <v>1.1999999999825377</v>
      </c>
      <c r="U1280" s="237">
        <v>580.14</v>
      </c>
    </row>
    <row r="1281" spans="1:21">
      <c r="A1281" s="261" t="s">
        <v>7261</v>
      </c>
      <c r="B1281" s="2" t="s">
        <v>466</v>
      </c>
      <c r="C1281" s="259" t="s">
        <v>7199</v>
      </c>
      <c r="D1281" s="259" t="s">
        <v>7260</v>
      </c>
      <c r="E1281" s="157" t="s">
        <v>273</v>
      </c>
      <c r="F1281" s="38" t="s">
        <v>7203</v>
      </c>
      <c r="G1281" s="285">
        <v>44.527404009999998</v>
      </c>
      <c r="H1281" s="285">
        <v>-125.38040837</v>
      </c>
      <c r="I1281" s="38" t="s">
        <v>7305</v>
      </c>
      <c r="K1281" s="259" t="s">
        <v>7237</v>
      </c>
      <c r="L1281" s="284">
        <v>44055.341666666667</v>
      </c>
      <c r="M1281" s="284">
        <v>44055.369444444441</v>
      </c>
      <c r="N1281" s="284">
        <v>44055.832638888889</v>
      </c>
      <c r="O1281" s="284">
        <v>44055.843055555553</v>
      </c>
      <c r="P1281" s="38" t="s">
        <v>1622</v>
      </c>
      <c r="Q1281" s="19">
        <f t="shared" si="143"/>
        <v>0.46319444444816327</v>
      </c>
      <c r="R1281" s="19">
        <f t="shared" si="144"/>
        <v>0.50138888888614019</v>
      </c>
      <c r="S1281" s="21">
        <f t="shared" si="145"/>
        <v>2.7791666666889796</v>
      </c>
      <c r="U1281" s="237">
        <v>2893.29</v>
      </c>
    </row>
    <row r="1282" spans="1:21">
      <c r="A1282" s="261" t="s">
        <v>7261</v>
      </c>
      <c r="B1282" s="2" t="s">
        <v>466</v>
      </c>
      <c r="C1282" s="259" t="s">
        <v>7199</v>
      </c>
      <c r="D1282" s="259" t="s">
        <v>7260</v>
      </c>
      <c r="E1282" s="157" t="s">
        <v>273</v>
      </c>
      <c r="F1282" s="38" t="s">
        <v>7203</v>
      </c>
      <c r="G1282" s="285">
        <v>44.63742534</v>
      </c>
      <c r="H1282" s="285">
        <v>-124.30541581</v>
      </c>
      <c r="I1282" s="38" t="s">
        <v>7305</v>
      </c>
      <c r="K1282" s="259" t="s">
        <v>7238</v>
      </c>
      <c r="L1282" s="284">
        <v>44056.125694444447</v>
      </c>
      <c r="M1282" s="284">
        <v>44056.138194444444</v>
      </c>
      <c r="N1282" s="284">
        <v>44056.163888888892</v>
      </c>
      <c r="O1282" s="284">
        <v>44056.174305555556</v>
      </c>
      <c r="P1282" s="38" t="s">
        <v>7264</v>
      </c>
      <c r="Q1282" s="19">
        <f t="shared" si="143"/>
        <v>2.5694444448163267E-2</v>
      </c>
      <c r="R1282" s="19">
        <f t="shared" si="144"/>
        <v>4.8611111109494232E-2</v>
      </c>
      <c r="S1282" s="21">
        <f t="shared" si="145"/>
        <v>0.1541666666889796</v>
      </c>
      <c r="U1282" s="237">
        <v>81.95</v>
      </c>
    </row>
    <row r="1283" spans="1:21">
      <c r="A1283" s="261" t="s">
        <v>7261</v>
      </c>
      <c r="B1283" s="2" t="s">
        <v>466</v>
      </c>
      <c r="C1283" s="259" t="s">
        <v>7199</v>
      </c>
      <c r="D1283" s="259" t="s">
        <v>7260</v>
      </c>
      <c r="E1283" s="157" t="s">
        <v>273</v>
      </c>
      <c r="F1283" s="38" t="s">
        <v>7203</v>
      </c>
      <c r="G1283" s="285">
        <v>44.637233379999998</v>
      </c>
      <c r="H1283" s="285">
        <v>-124.30577343</v>
      </c>
      <c r="I1283" s="38" t="s">
        <v>7305</v>
      </c>
      <c r="K1283" s="259" t="s">
        <v>7239</v>
      </c>
      <c r="L1283" s="284">
        <v>44056.185416666667</v>
      </c>
      <c r="M1283" s="284">
        <v>44056.197222222225</v>
      </c>
      <c r="N1283" s="284">
        <v>44056.244444444441</v>
      </c>
      <c r="O1283" s="284">
        <v>44056.254166666666</v>
      </c>
      <c r="P1283" s="38" t="s">
        <v>7264</v>
      </c>
      <c r="Q1283" s="19">
        <f t="shared" si="143"/>
        <v>4.722222221607808E-2</v>
      </c>
      <c r="R1283" s="19">
        <f t="shared" si="144"/>
        <v>6.8749999998544808E-2</v>
      </c>
      <c r="S1283" s="21">
        <f t="shared" si="145"/>
        <v>0.28333333329646848</v>
      </c>
      <c r="U1283" s="237">
        <v>83.35</v>
      </c>
    </row>
    <row r="1284" spans="1:21">
      <c r="A1284" s="261" t="s">
        <v>7261</v>
      </c>
      <c r="B1284" s="2" t="s">
        <v>466</v>
      </c>
      <c r="C1284" s="259" t="s">
        <v>7199</v>
      </c>
      <c r="D1284" s="259" t="s">
        <v>7260</v>
      </c>
      <c r="E1284" s="157" t="s">
        <v>273</v>
      </c>
      <c r="F1284" s="38" t="s">
        <v>7203</v>
      </c>
      <c r="G1284" s="285">
        <v>44.637159830000002</v>
      </c>
      <c r="H1284" s="285">
        <v>-124.30541417000001</v>
      </c>
      <c r="I1284" s="38" t="s">
        <v>7305</v>
      </c>
      <c r="K1284" s="259" t="s">
        <v>7240</v>
      </c>
      <c r="L1284" s="284">
        <v>44056.286111111112</v>
      </c>
      <c r="M1284" s="284">
        <v>44056.305555555555</v>
      </c>
      <c r="N1284" s="284">
        <v>44056.443055555559</v>
      </c>
      <c r="O1284" s="284">
        <v>44056.463888888888</v>
      </c>
      <c r="P1284" s="38" t="s">
        <v>7264</v>
      </c>
      <c r="Q1284" s="19">
        <f t="shared" si="143"/>
        <v>0.13750000000436557</v>
      </c>
      <c r="R1284" s="19">
        <f t="shared" si="144"/>
        <v>0.17777777777519077</v>
      </c>
      <c r="S1284" s="21">
        <f t="shared" si="145"/>
        <v>0.82500000002619345</v>
      </c>
      <c r="U1284" s="237">
        <v>80.87</v>
      </c>
    </row>
    <row r="1285" spans="1:21">
      <c r="A1285" s="261" t="s">
        <v>7261</v>
      </c>
      <c r="B1285" s="2" t="s">
        <v>466</v>
      </c>
      <c r="C1285" s="259" t="s">
        <v>7199</v>
      </c>
      <c r="D1285" s="259" t="s">
        <v>7260</v>
      </c>
      <c r="E1285" s="157" t="s">
        <v>273</v>
      </c>
      <c r="F1285" s="38" t="s">
        <v>7203</v>
      </c>
      <c r="G1285" s="285">
        <v>44.637414710000002</v>
      </c>
      <c r="H1285" s="285">
        <v>-124.30557797</v>
      </c>
      <c r="I1285" s="38" t="s">
        <v>7305</v>
      </c>
      <c r="K1285" s="259" t="s">
        <v>7241</v>
      </c>
      <c r="L1285" s="284">
        <v>44058.829861111109</v>
      </c>
      <c r="M1285" s="284">
        <v>44058.85</v>
      </c>
      <c r="N1285" s="284">
        <v>44058.890972222223</v>
      </c>
      <c r="O1285" s="284">
        <v>44058.898611111108</v>
      </c>
      <c r="P1285" s="38" t="s">
        <v>7264</v>
      </c>
      <c r="Q1285" s="19">
        <f t="shared" si="143"/>
        <v>4.0972222224809229E-2</v>
      </c>
      <c r="R1285" s="19">
        <f t="shared" si="144"/>
        <v>6.8749999998544808E-2</v>
      </c>
      <c r="S1285" s="21">
        <f t="shared" si="145"/>
        <v>0.24583333334885538</v>
      </c>
      <c r="U1285" s="237">
        <v>81.95</v>
      </c>
    </row>
    <row r="1286" spans="1:21">
      <c r="A1286" s="261" t="s">
        <v>7261</v>
      </c>
      <c r="B1286" s="2" t="s">
        <v>466</v>
      </c>
      <c r="C1286" s="259" t="s">
        <v>7199</v>
      </c>
      <c r="D1286" s="259" t="s">
        <v>7260</v>
      </c>
      <c r="E1286" s="157" t="s">
        <v>273</v>
      </c>
      <c r="F1286" s="38" t="s">
        <v>7203</v>
      </c>
      <c r="G1286" s="285">
        <v>45.939915790000001</v>
      </c>
      <c r="H1286" s="285">
        <v>-129.97452208000001</v>
      </c>
      <c r="I1286" s="38" t="s">
        <v>7306</v>
      </c>
      <c r="K1286" s="259" t="s">
        <v>7242</v>
      </c>
      <c r="L1286" s="284">
        <v>44059.803472222222</v>
      </c>
      <c r="M1286" s="284">
        <v>44059.869444444441</v>
      </c>
      <c r="N1286" s="284">
        <v>44060.056944444441</v>
      </c>
      <c r="O1286" s="284">
        <v>44060.102083333331</v>
      </c>
      <c r="P1286" s="38" t="s">
        <v>7265</v>
      </c>
      <c r="Q1286" s="19">
        <f t="shared" si="143"/>
        <v>0.1875</v>
      </c>
      <c r="R1286" s="19">
        <f t="shared" si="144"/>
        <v>0.29861111110949423</v>
      </c>
      <c r="S1286" s="21">
        <f t="shared" si="145"/>
        <v>1.125</v>
      </c>
      <c r="U1286" s="237">
        <v>1519</v>
      </c>
    </row>
    <row r="1287" spans="1:21">
      <c r="A1287" s="261" t="s">
        <v>7261</v>
      </c>
      <c r="B1287" s="2" t="s">
        <v>466</v>
      </c>
      <c r="C1287" s="259" t="s">
        <v>7199</v>
      </c>
      <c r="D1287" s="259" t="s">
        <v>7260</v>
      </c>
      <c r="E1287" s="157" t="s">
        <v>273</v>
      </c>
      <c r="F1287" s="38" t="s">
        <v>7203</v>
      </c>
      <c r="G1287" s="285">
        <v>45.934116549999999</v>
      </c>
      <c r="H1287" s="285">
        <v>-130.01314694999999</v>
      </c>
      <c r="I1287" s="38" t="s">
        <v>7306</v>
      </c>
      <c r="K1287" s="259" t="s">
        <v>7243</v>
      </c>
      <c r="L1287" s="284">
        <v>44060.162499999999</v>
      </c>
      <c r="M1287" s="284">
        <v>44060.212500000001</v>
      </c>
      <c r="N1287" s="284">
        <v>44060.324305555558</v>
      </c>
      <c r="O1287" s="284">
        <v>44060.370833333334</v>
      </c>
      <c r="P1287" s="38" t="s">
        <v>1367</v>
      </c>
      <c r="Q1287" s="19">
        <f t="shared" si="143"/>
        <v>0.11180555555620231</v>
      </c>
      <c r="R1287" s="19">
        <f t="shared" si="144"/>
        <v>0.20833333333575865</v>
      </c>
      <c r="S1287" s="21">
        <f t="shared" si="145"/>
        <v>0.67083333333721384</v>
      </c>
      <c r="U1287" s="237">
        <v>1543.99</v>
      </c>
    </row>
    <row r="1288" spans="1:21">
      <c r="A1288" s="261" t="s">
        <v>7261</v>
      </c>
      <c r="B1288" s="2" t="s">
        <v>466</v>
      </c>
      <c r="C1288" s="259" t="s">
        <v>7199</v>
      </c>
      <c r="D1288" s="259" t="s">
        <v>7260</v>
      </c>
      <c r="E1288" s="157" t="s">
        <v>273</v>
      </c>
      <c r="F1288" s="38" t="s">
        <v>7203</v>
      </c>
      <c r="G1288" s="285">
        <v>45.926108390000003</v>
      </c>
      <c r="H1288" s="285">
        <v>-129.97880925000001</v>
      </c>
      <c r="I1288" s="38" t="s">
        <v>7306</v>
      </c>
      <c r="K1288" s="259" t="s">
        <v>7244</v>
      </c>
      <c r="L1288" s="284">
        <v>44060.413194444445</v>
      </c>
      <c r="M1288" s="284">
        <v>44060.467361111114</v>
      </c>
      <c r="N1288" s="284">
        <v>44060.56527777778</v>
      </c>
      <c r="O1288" s="284">
        <v>44060.611111111109</v>
      </c>
      <c r="P1288" s="38" t="s">
        <v>1837</v>
      </c>
      <c r="Q1288" s="19">
        <f t="shared" si="143"/>
        <v>9.7916666665696539E-2</v>
      </c>
      <c r="R1288" s="19">
        <f t="shared" si="144"/>
        <v>0.19791666666424135</v>
      </c>
      <c r="S1288" s="21">
        <f t="shared" si="145"/>
        <v>0.58749999999417923</v>
      </c>
      <c r="U1288" s="237">
        <v>1520.83</v>
      </c>
    </row>
    <row r="1289" spans="1:21">
      <c r="A1289" s="261" t="s">
        <v>7261</v>
      </c>
      <c r="B1289" s="2" t="s">
        <v>466</v>
      </c>
      <c r="C1289" s="259" t="s">
        <v>7199</v>
      </c>
      <c r="D1289" s="259" t="s">
        <v>7260</v>
      </c>
      <c r="E1289" s="157" t="s">
        <v>273</v>
      </c>
      <c r="F1289" s="38" t="s">
        <v>7203</v>
      </c>
      <c r="G1289" s="285">
        <v>45.829795910000001</v>
      </c>
      <c r="H1289" s="285">
        <v>-129.75936902000001</v>
      </c>
      <c r="I1289" s="38" t="s">
        <v>7306</v>
      </c>
      <c r="K1289" s="259" t="s">
        <v>7245</v>
      </c>
      <c r="L1289" s="284">
        <v>44060.715277777781</v>
      </c>
      <c r="M1289" s="284">
        <v>44060.728472222225</v>
      </c>
      <c r="N1289" s="284">
        <v>44061.030555555553</v>
      </c>
      <c r="O1289" s="284">
        <v>44061.040972222225</v>
      </c>
      <c r="P1289" s="38" t="s">
        <v>1364</v>
      </c>
      <c r="Q1289" s="19">
        <f t="shared" si="143"/>
        <v>0.30208333332848269</v>
      </c>
      <c r="R1289" s="19">
        <f t="shared" si="144"/>
        <v>0.32569444444379769</v>
      </c>
      <c r="S1289" s="21">
        <f t="shared" si="145"/>
        <v>1.8124999999708962</v>
      </c>
      <c r="U1289" s="237">
        <v>2603.11</v>
      </c>
    </row>
    <row r="1290" spans="1:21">
      <c r="A1290" s="261" t="s">
        <v>7261</v>
      </c>
      <c r="B1290" s="2" t="s">
        <v>466</v>
      </c>
      <c r="C1290" s="259" t="s">
        <v>7199</v>
      </c>
      <c r="D1290" s="259" t="s">
        <v>7260</v>
      </c>
      <c r="E1290" s="157" t="s">
        <v>273</v>
      </c>
      <c r="F1290" s="38" t="s">
        <v>7203</v>
      </c>
      <c r="G1290" s="285">
        <v>44.48172958</v>
      </c>
      <c r="H1290" s="285">
        <v>-125.14976335999999</v>
      </c>
      <c r="I1290" s="38" t="s">
        <v>7305</v>
      </c>
      <c r="K1290" s="259" t="s">
        <v>7246</v>
      </c>
      <c r="L1290" s="284">
        <v>44061.774305555555</v>
      </c>
      <c r="M1290" s="284">
        <v>44061.829861111109</v>
      </c>
      <c r="N1290" s="284">
        <v>44061.92291666667</v>
      </c>
      <c r="O1290" s="284">
        <v>44061.963194444441</v>
      </c>
      <c r="P1290" s="38" t="s">
        <v>7266</v>
      </c>
      <c r="Q1290" s="19">
        <f t="shared" si="143"/>
        <v>9.3055555560567882E-2</v>
      </c>
      <c r="R1290" s="19">
        <f t="shared" si="144"/>
        <v>0.18888888888614019</v>
      </c>
      <c r="S1290" s="21">
        <f t="shared" si="145"/>
        <v>0.55833333336340729</v>
      </c>
      <c r="U1290" s="237">
        <v>1247.28</v>
      </c>
    </row>
    <row r="1291" spans="1:21">
      <c r="A1291" s="261" t="s">
        <v>7261</v>
      </c>
      <c r="B1291" s="2" t="s">
        <v>466</v>
      </c>
      <c r="C1291" s="259" t="s">
        <v>7199</v>
      </c>
      <c r="D1291" s="259" t="s">
        <v>7260</v>
      </c>
      <c r="E1291" s="157" t="s">
        <v>273</v>
      </c>
      <c r="F1291" s="38" t="s">
        <v>7203</v>
      </c>
      <c r="G1291" s="237">
        <v>44.369374669999999</v>
      </c>
      <c r="H1291" s="237">
        <v>-124.953891</v>
      </c>
      <c r="I1291" s="38" t="s">
        <v>7305</v>
      </c>
      <c r="K1291" s="259" t="s">
        <v>7247</v>
      </c>
      <c r="L1291" s="284">
        <v>44062.06527777778</v>
      </c>
      <c r="M1291" s="284">
        <v>44062.093055555553</v>
      </c>
      <c r="N1291" s="284">
        <v>44062.186111111114</v>
      </c>
      <c r="O1291" s="284">
        <v>44062.210416666669</v>
      </c>
      <c r="P1291" s="38" t="s">
        <v>1893</v>
      </c>
      <c r="Q1291" s="19">
        <f t="shared" si="143"/>
        <v>9.3055555560567882E-2</v>
      </c>
      <c r="R1291" s="19">
        <f t="shared" si="144"/>
        <v>0.14513888888905058</v>
      </c>
      <c r="S1291" s="21">
        <f t="shared" si="145"/>
        <v>0.55833333336340729</v>
      </c>
      <c r="U1291" s="237">
        <v>580.69000000000005</v>
      </c>
    </row>
    <row r="1292" spans="1:21">
      <c r="A1292" s="261" t="s">
        <v>7261</v>
      </c>
      <c r="B1292" s="2" t="s">
        <v>466</v>
      </c>
      <c r="C1292" s="259" t="s">
        <v>7199</v>
      </c>
      <c r="D1292" s="259" t="s">
        <v>7260</v>
      </c>
      <c r="E1292" s="157" t="s">
        <v>273</v>
      </c>
      <c r="F1292" s="38" t="s">
        <v>7203</v>
      </c>
      <c r="G1292" s="285">
        <v>44.369245859999999</v>
      </c>
      <c r="H1292" s="285">
        <v>-124.95369201</v>
      </c>
      <c r="I1292" s="38" t="s">
        <v>7305</v>
      </c>
      <c r="K1292" s="259" t="s">
        <v>7248</v>
      </c>
      <c r="L1292" s="284">
        <v>44062.228472222225</v>
      </c>
      <c r="M1292" s="284">
        <v>44062.263194444444</v>
      </c>
      <c r="N1292" s="284">
        <v>44062.371527777781</v>
      </c>
      <c r="O1292" s="284">
        <v>44062.394444444442</v>
      </c>
      <c r="P1292" s="38" t="s">
        <v>1893</v>
      </c>
      <c r="Q1292" s="19">
        <f t="shared" si="143"/>
        <v>0.10833333333721384</v>
      </c>
      <c r="R1292" s="19">
        <f t="shared" si="144"/>
        <v>0.16597222221753327</v>
      </c>
      <c r="S1292" s="21">
        <f t="shared" si="145"/>
        <v>0.65000000002328306</v>
      </c>
      <c r="U1292" s="237">
        <v>584.54999999999995</v>
      </c>
    </row>
    <row r="1293" spans="1:21">
      <c r="A1293" s="261" t="s">
        <v>7261</v>
      </c>
      <c r="B1293" s="2" t="s">
        <v>466</v>
      </c>
      <c r="C1293" s="259" t="s">
        <v>7199</v>
      </c>
      <c r="D1293" s="259" t="s">
        <v>7260</v>
      </c>
      <c r="E1293" s="157" t="s">
        <v>273</v>
      </c>
      <c r="F1293" s="38" t="s">
        <v>7203</v>
      </c>
      <c r="G1293" s="285">
        <v>44.569921309999998</v>
      </c>
      <c r="H1293" s="285">
        <v>-125.14655589</v>
      </c>
      <c r="I1293" s="38" t="s">
        <v>7305</v>
      </c>
      <c r="K1293" s="259" t="s">
        <v>7249</v>
      </c>
      <c r="L1293" s="284">
        <v>44062.549305555556</v>
      </c>
      <c r="M1293" s="284">
        <v>44062.59097222222</v>
      </c>
      <c r="N1293" s="284">
        <v>44062.765972222223</v>
      </c>
      <c r="O1293" s="284">
        <v>44062.793749999997</v>
      </c>
      <c r="P1293" s="38" t="s">
        <v>1781</v>
      </c>
      <c r="Q1293" s="19">
        <f t="shared" si="143"/>
        <v>0.17500000000291038</v>
      </c>
      <c r="R1293" s="19">
        <f t="shared" si="144"/>
        <v>0.24444444444088731</v>
      </c>
      <c r="S1293" s="21">
        <f t="shared" si="145"/>
        <v>1.0500000000174623</v>
      </c>
      <c r="U1293" s="237">
        <v>774.03</v>
      </c>
    </row>
    <row r="1294" spans="1:21">
      <c r="A1294" s="261" t="s">
        <v>7261</v>
      </c>
      <c r="B1294" s="2" t="s">
        <v>466</v>
      </c>
      <c r="C1294" s="259" t="s">
        <v>7199</v>
      </c>
      <c r="D1294" s="259" t="s">
        <v>7260</v>
      </c>
      <c r="E1294" s="157" t="s">
        <v>273</v>
      </c>
      <c r="F1294" s="38" t="s">
        <v>7203</v>
      </c>
      <c r="G1294" s="285">
        <v>44.569807590000003</v>
      </c>
      <c r="H1294" s="285">
        <v>-125.1465931</v>
      </c>
      <c r="I1294" s="38" t="s">
        <v>7305</v>
      </c>
      <c r="K1294" s="259" t="s">
        <v>7250</v>
      </c>
      <c r="L1294" s="284">
        <v>44062.854166666664</v>
      </c>
      <c r="M1294" s="284">
        <v>44062.888888888891</v>
      </c>
      <c r="N1294" s="284">
        <v>44063.097916666666</v>
      </c>
      <c r="O1294" s="284">
        <v>44063.13958333333</v>
      </c>
      <c r="P1294" s="38" t="s">
        <v>1781</v>
      </c>
      <c r="Q1294" s="19">
        <f t="shared" si="143"/>
        <v>0.20902777777519077</v>
      </c>
      <c r="R1294" s="19">
        <f t="shared" si="144"/>
        <v>0.28541666666569654</v>
      </c>
      <c r="S1294" s="21">
        <f t="shared" si="145"/>
        <v>1.2541666666511446</v>
      </c>
      <c r="U1294" s="237">
        <v>774.83</v>
      </c>
    </row>
    <row r="1295" spans="1:21">
      <c r="A1295" s="261" t="s">
        <v>7261</v>
      </c>
      <c r="B1295" s="2" t="s">
        <v>466</v>
      </c>
      <c r="C1295" s="259" t="s">
        <v>7199</v>
      </c>
      <c r="D1295" s="259" t="s">
        <v>7260</v>
      </c>
      <c r="E1295" s="157" t="s">
        <v>273</v>
      </c>
      <c r="F1295" s="38" t="s">
        <v>7203</v>
      </c>
      <c r="G1295" s="285">
        <v>44.570173560000001</v>
      </c>
      <c r="H1295" s="285">
        <v>-125.14674248</v>
      </c>
      <c r="I1295" s="38" t="s">
        <v>7305</v>
      </c>
      <c r="K1295" s="259" t="s">
        <v>7251</v>
      </c>
      <c r="L1295" s="284">
        <v>44063.203472222223</v>
      </c>
      <c r="M1295" s="284">
        <v>44063.234722222223</v>
      </c>
      <c r="N1295" s="284">
        <v>44063.390277777777</v>
      </c>
      <c r="O1295" s="284">
        <v>44063.398611111108</v>
      </c>
      <c r="P1295" s="38" t="s">
        <v>1781</v>
      </c>
      <c r="Q1295" s="19">
        <f t="shared" si="143"/>
        <v>0.15555555555329192</v>
      </c>
      <c r="R1295" s="19">
        <f t="shared" si="144"/>
        <v>0.195138888884685</v>
      </c>
      <c r="S1295" s="21">
        <f t="shared" si="145"/>
        <v>0.93333333331975155</v>
      </c>
      <c r="U1295" s="237">
        <v>775.08</v>
      </c>
    </row>
    <row r="1296" spans="1:21">
      <c r="A1296" s="261" t="s">
        <v>7261</v>
      </c>
      <c r="B1296" s="2" t="s">
        <v>466</v>
      </c>
      <c r="C1296" s="259" t="s">
        <v>7199</v>
      </c>
      <c r="D1296" s="259" t="s">
        <v>7260</v>
      </c>
      <c r="E1296" s="157" t="s">
        <v>273</v>
      </c>
      <c r="F1296" s="38" t="s">
        <v>7203</v>
      </c>
      <c r="G1296" s="285">
        <v>44.569931269999998</v>
      </c>
      <c r="H1296" s="285">
        <v>-125.14693864</v>
      </c>
      <c r="I1296" s="38" t="s">
        <v>7305</v>
      </c>
      <c r="K1296" s="259" t="s">
        <v>7252</v>
      </c>
      <c r="L1296" s="284">
        <v>44063.505555555559</v>
      </c>
      <c r="M1296" s="284">
        <v>44063.55</v>
      </c>
      <c r="N1296" s="284">
        <v>44063.822222222225</v>
      </c>
      <c r="O1296" s="284">
        <v>44063.859722222223</v>
      </c>
      <c r="P1296" s="38" t="s">
        <v>1781</v>
      </c>
      <c r="Q1296" s="19">
        <f t="shared" si="143"/>
        <v>0.27222222222189885</v>
      </c>
      <c r="R1296" s="19">
        <f t="shared" si="144"/>
        <v>0.35416666666424135</v>
      </c>
      <c r="S1296" s="21">
        <f t="shared" si="145"/>
        <v>1.6333333333313931</v>
      </c>
      <c r="U1296" s="237">
        <v>776.6</v>
      </c>
    </row>
    <row r="1297" spans="1:24">
      <c r="A1297" s="261" t="s">
        <v>7261</v>
      </c>
      <c r="B1297" s="2" t="s">
        <v>466</v>
      </c>
      <c r="C1297" s="259" t="s">
        <v>7199</v>
      </c>
      <c r="D1297" s="259" t="s">
        <v>7260</v>
      </c>
      <c r="E1297" s="157" t="s">
        <v>273</v>
      </c>
      <c r="F1297" s="38" t="s">
        <v>7203</v>
      </c>
      <c r="G1297" s="285">
        <v>44.374515770000002</v>
      </c>
      <c r="H1297" s="285">
        <v>-124.95605919</v>
      </c>
      <c r="I1297" s="38" t="s">
        <v>7305</v>
      </c>
      <c r="K1297" s="259" t="s">
        <v>7253</v>
      </c>
      <c r="L1297" s="284">
        <v>44064.981944444444</v>
      </c>
      <c r="M1297" s="284">
        <v>44064.999305555553</v>
      </c>
      <c r="N1297" s="284">
        <v>44065.006249999999</v>
      </c>
      <c r="O1297" s="284">
        <v>44065.021527777775</v>
      </c>
      <c r="P1297" s="157" t="s">
        <v>7262</v>
      </c>
      <c r="Q1297" s="19">
        <f t="shared" si="143"/>
        <v>6.9444444452528842E-3</v>
      </c>
      <c r="R1297" s="19">
        <f t="shared" si="144"/>
        <v>3.9583333331393078E-2</v>
      </c>
      <c r="S1297" s="21">
        <f t="shared" si="145"/>
        <v>4.1666666671517305E-2</v>
      </c>
      <c r="U1297" s="237">
        <v>195.84</v>
      </c>
    </row>
    <row r="1298" spans="1:24">
      <c r="A1298" s="261" t="s">
        <v>7261</v>
      </c>
      <c r="B1298" s="2" t="s">
        <v>466</v>
      </c>
      <c r="C1298" s="259" t="s">
        <v>7199</v>
      </c>
      <c r="D1298" s="259" t="s">
        <v>7260</v>
      </c>
      <c r="E1298" s="157" t="s">
        <v>273</v>
      </c>
      <c r="F1298" s="38" t="s">
        <v>7203</v>
      </c>
      <c r="G1298" s="285">
        <v>44.481329389999999</v>
      </c>
      <c r="H1298" s="285">
        <v>-125.14808021</v>
      </c>
      <c r="I1298" s="38" t="s">
        <v>7305</v>
      </c>
      <c r="K1298" s="259" t="s">
        <v>7254</v>
      </c>
      <c r="L1298" s="284">
        <v>44065.122916666667</v>
      </c>
      <c r="M1298" s="284">
        <v>44065.165277777778</v>
      </c>
      <c r="N1298" s="284">
        <v>44066.045138888891</v>
      </c>
      <c r="O1298" s="284">
        <v>44066.083333333336</v>
      </c>
      <c r="P1298" s="38" t="s">
        <v>7267</v>
      </c>
      <c r="Q1298" s="19">
        <f t="shared" si="143"/>
        <v>0.87986111111240461</v>
      </c>
      <c r="R1298" s="19">
        <f t="shared" si="144"/>
        <v>0.96041666666860692</v>
      </c>
      <c r="S1298" s="21">
        <f t="shared" si="145"/>
        <v>5.2791666666744277</v>
      </c>
      <c r="U1298" s="237">
        <v>1607.69</v>
      </c>
    </row>
    <row r="1299" spans="1:24">
      <c r="A1299" s="261" t="s">
        <v>7261</v>
      </c>
      <c r="B1299" s="2" t="s">
        <v>466</v>
      </c>
      <c r="C1299" s="259" t="s">
        <v>7199</v>
      </c>
      <c r="D1299" s="259" t="s">
        <v>7260</v>
      </c>
      <c r="E1299" s="157" t="s">
        <v>273</v>
      </c>
      <c r="F1299" s="38" t="s">
        <v>7203</v>
      </c>
      <c r="G1299" s="285">
        <v>44.570359930000002</v>
      </c>
      <c r="H1299" s="285">
        <v>-125.14682354999999</v>
      </c>
      <c r="I1299" s="38" t="s">
        <v>7305</v>
      </c>
      <c r="K1299" s="259" t="s">
        <v>7255</v>
      </c>
      <c r="L1299" s="284">
        <v>44066.886805555558</v>
      </c>
      <c r="M1299" s="284">
        <v>44066.916666666664</v>
      </c>
      <c r="N1299" s="284">
        <v>44067.034722222219</v>
      </c>
      <c r="O1299" s="284">
        <v>44067.060416666667</v>
      </c>
      <c r="P1299" s="38" t="s">
        <v>1781</v>
      </c>
      <c r="Q1299" s="19">
        <f t="shared" si="143"/>
        <v>0.11805555555474712</v>
      </c>
      <c r="R1299" s="19">
        <f t="shared" si="144"/>
        <v>0.17361111110949423</v>
      </c>
      <c r="S1299" s="21">
        <f t="shared" si="145"/>
        <v>0.70833333332848269</v>
      </c>
      <c r="U1299" s="237">
        <v>797.02</v>
      </c>
    </row>
    <row r="1300" spans="1:24">
      <c r="A1300" s="261" t="s">
        <v>7261</v>
      </c>
      <c r="B1300" s="2" t="s">
        <v>466</v>
      </c>
      <c r="C1300" s="259" t="s">
        <v>7199</v>
      </c>
      <c r="D1300" s="259" t="s">
        <v>7260</v>
      </c>
      <c r="E1300" s="157" t="s">
        <v>273</v>
      </c>
      <c r="F1300" s="38" t="s">
        <v>7203</v>
      </c>
      <c r="G1300" s="285">
        <v>44.531645150000003</v>
      </c>
      <c r="H1300" s="285">
        <v>-124.66666278</v>
      </c>
      <c r="I1300" s="38" t="s">
        <v>7305</v>
      </c>
      <c r="K1300" s="259" t="s">
        <v>7256</v>
      </c>
      <c r="L1300" s="284">
        <v>44067.79791666667</v>
      </c>
      <c r="M1300" s="284">
        <v>44067.81527777778</v>
      </c>
      <c r="N1300" s="284">
        <v>44068.101388888892</v>
      </c>
      <c r="O1300" s="284">
        <v>44068.112500000003</v>
      </c>
      <c r="P1300" s="38" t="s">
        <v>7268</v>
      </c>
      <c r="Q1300" s="19">
        <f t="shared" si="143"/>
        <v>0.28611111111240461</v>
      </c>
      <c r="R1300" s="19">
        <f t="shared" si="144"/>
        <v>0.31458333333284827</v>
      </c>
      <c r="S1300" s="21">
        <f t="shared" si="145"/>
        <v>1.7166666666744277</v>
      </c>
      <c r="U1300" s="237">
        <v>289.98</v>
      </c>
    </row>
    <row r="1301" spans="1:24">
      <c r="A1301" s="261" t="s">
        <v>7261</v>
      </c>
      <c r="B1301" s="2" t="s">
        <v>466</v>
      </c>
      <c r="C1301" s="259" t="s">
        <v>7199</v>
      </c>
      <c r="D1301" s="259" t="s">
        <v>7260</v>
      </c>
      <c r="E1301" s="157" t="s">
        <v>273</v>
      </c>
      <c r="F1301" s="38" t="s">
        <v>7203</v>
      </c>
      <c r="G1301" s="285">
        <v>44.636937529999997</v>
      </c>
      <c r="H1301" s="285">
        <v>-124.3063545</v>
      </c>
      <c r="I1301" s="38" t="s">
        <v>7305</v>
      </c>
      <c r="K1301" s="259" t="s">
        <v>7257</v>
      </c>
      <c r="L1301" s="284">
        <v>44068.602777777778</v>
      </c>
      <c r="M1301" s="284">
        <v>44068.613194444442</v>
      </c>
      <c r="N1301" s="284">
        <v>44068.633333333331</v>
      </c>
      <c r="O1301" s="284">
        <v>44068.643055555556</v>
      </c>
      <c r="P1301" s="38" t="s">
        <v>7264</v>
      </c>
      <c r="Q1301" s="19">
        <f t="shared" si="143"/>
        <v>2.0138888889050577E-2</v>
      </c>
      <c r="R1301" s="19">
        <f t="shared" si="144"/>
        <v>4.0277777778101154E-2</v>
      </c>
      <c r="S1301" s="21">
        <f t="shared" si="145"/>
        <v>0.12083333333430346</v>
      </c>
      <c r="U1301" s="237">
        <v>80.260000000000005</v>
      </c>
    </row>
    <row r="1302" spans="1:24">
      <c r="A1302" s="261" t="s">
        <v>7261</v>
      </c>
      <c r="B1302" s="2" t="s">
        <v>466</v>
      </c>
      <c r="C1302" s="259" t="s">
        <v>7199</v>
      </c>
      <c r="D1302" s="259" t="s">
        <v>7260</v>
      </c>
      <c r="E1302" s="157" t="s">
        <v>273</v>
      </c>
      <c r="F1302" s="38" t="s">
        <v>7203</v>
      </c>
      <c r="G1302" s="285">
        <v>44.6371745</v>
      </c>
      <c r="H1302" s="285">
        <v>-124.30586406</v>
      </c>
      <c r="I1302" s="38" t="s">
        <v>7305</v>
      </c>
      <c r="K1302" s="259" t="s">
        <v>7258</v>
      </c>
      <c r="L1302" s="284">
        <v>44068.70416666667</v>
      </c>
      <c r="M1302" s="284">
        <v>44068.731249999997</v>
      </c>
      <c r="N1302" s="284">
        <v>44068.786111111112</v>
      </c>
      <c r="O1302" s="284">
        <v>44068.795138888891</v>
      </c>
      <c r="P1302" s="38" t="s">
        <v>7264</v>
      </c>
      <c r="Q1302" s="19">
        <f t="shared" si="143"/>
        <v>5.4861111115314998E-2</v>
      </c>
      <c r="R1302" s="19">
        <f t="shared" si="144"/>
        <v>9.0972222220443655E-2</v>
      </c>
      <c r="S1302" s="21">
        <f t="shared" si="145"/>
        <v>0.32916666669188999</v>
      </c>
      <c r="U1302" s="237">
        <v>80.709999999999994</v>
      </c>
    </row>
    <row r="1303" spans="1:24">
      <c r="A1303" s="261" t="s">
        <v>7261</v>
      </c>
      <c r="B1303" s="2" t="s">
        <v>466</v>
      </c>
      <c r="C1303" s="259" t="s">
        <v>7199</v>
      </c>
      <c r="D1303" s="259" t="s">
        <v>7260</v>
      </c>
      <c r="E1303" s="157" t="s">
        <v>273</v>
      </c>
      <c r="F1303" s="38" t="s">
        <v>7203</v>
      </c>
      <c r="G1303" s="285">
        <v>44.568163380000001</v>
      </c>
      <c r="H1303" s="285">
        <v>-125.15260678999999</v>
      </c>
      <c r="I1303" s="38" t="s">
        <v>7305</v>
      </c>
      <c r="K1303" s="259" t="s">
        <v>7259</v>
      </c>
      <c r="L1303" s="284">
        <v>44068.949305555558</v>
      </c>
      <c r="M1303" s="284">
        <v>44068.979861111111</v>
      </c>
      <c r="N1303" s="284">
        <v>44069.129166666666</v>
      </c>
      <c r="O1303" s="284">
        <v>44069.156944444447</v>
      </c>
      <c r="P1303" s="38" t="s">
        <v>1781</v>
      </c>
      <c r="Q1303" s="19">
        <f t="shared" si="143"/>
        <v>0.14930555555474712</v>
      </c>
      <c r="R1303" s="19">
        <f t="shared" si="144"/>
        <v>0.20763888888905058</v>
      </c>
      <c r="S1303" s="21">
        <f t="shared" si="145"/>
        <v>0.89583333332848269</v>
      </c>
      <c r="U1303" s="237">
        <v>797.02</v>
      </c>
      <c r="V1303" s="19">
        <f>SUM(Q1260:Q1303)</f>
        <v>7.5909722222422715</v>
      </c>
      <c r="W1303" s="240">
        <f>(N1303-M1260)/24</f>
        <v>1.0035590277778585</v>
      </c>
      <c r="X1303" s="21">
        <f>V1303/W1303</f>
        <v>7.5640515526532246</v>
      </c>
    </row>
    <row r="1304" spans="1:24">
      <c r="A1304" s="261" t="s">
        <v>7312</v>
      </c>
      <c r="B1304" s="2" t="s">
        <v>466</v>
      </c>
      <c r="C1304" s="259" t="s">
        <v>7200</v>
      </c>
      <c r="D1304" s="38" t="s">
        <v>1017</v>
      </c>
      <c r="E1304" s="157" t="s">
        <v>273</v>
      </c>
      <c r="F1304" s="38" t="s">
        <v>1830</v>
      </c>
      <c r="G1304" s="285">
        <v>45.947582629999999</v>
      </c>
      <c r="H1304" s="285">
        <v>-130.00329980999999</v>
      </c>
      <c r="I1304" s="38">
        <v>9</v>
      </c>
      <c r="K1304" s="38" t="s">
        <v>7307</v>
      </c>
      <c r="L1304" s="157">
        <v>44078.15625</v>
      </c>
      <c r="M1304" s="157">
        <v>44078.210416666669</v>
      </c>
      <c r="N1304" s="157">
        <v>44079.679861111108</v>
      </c>
      <c r="O1304" s="157">
        <v>44079.724305555559</v>
      </c>
      <c r="P1304" s="38" t="s">
        <v>1558</v>
      </c>
      <c r="Q1304" s="19">
        <f t="shared" si="143"/>
        <v>1.4694444444394321</v>
      </c>
      <c r="R1304" s="19">
        <f t="shared" si="144"/>
        <v>1.5680555555591127</v>
      </c>
      <c r="S1304" s="21">
        <f t="shared" si="145"/>
        <v>8.8166666666365927</v>
      </c>
      <c r="U1304" s="38">
        <v>1543</v>
      </c>
    </row>
    <row r="1305" spans="1:24">
      <c r="A1305" s="261" t="s">
        <v>7312</v>
      </c>
      <c r="B1305" s="2" t="s">
        <v>466</v>
      </c>
      <c r="C1305" s="259" t="s">
        <v>7200</v>
      </c>
      <c r="D1305" s="38" t="s">
        <v>1017</v>
      </c>
      <c r="E1305" s="157" t="s">
        <v>273</v>
      </c>
      <c r="F1305" s="38" t="s">
        <v>1830</v>
      </c>
      <c r="G1305" s="285">
        <v>46.120180410000003</v>
      </c>
      <c r="H1305" s="285">
        <v>-129.97039086999999</v>
      </c>
      <c r="I1305" s="38">
        <v>9</v>
      </c>
      <c r="K1305" s="38" t="s">
        <v>7308</v>
      </c>
      <c r="L1305" s="157">
        <v>44080.135416666664</v>
      </c>
      <c r="M1305" s="157">
        <v>44080.188888888886</v>
      </c>
      <c r="N1305" s="157">
        <v>44080.554166666669</v>
      </c>
      <c r="O1305" s="157">
        <v>44080.634722222225</v>
      </c>
      <c r="P1305" s="38" t="s">
        <v>7318</v>
      </c>
      <c r="Q1305" s="19">
        <f t="shared" si="143"/>
        <v>0.36527777778246673</v>
      </c>
      <c r="R1305" s="19">
        <f t="shared" si="144"/>
        <v>0.49930555556056788</v>
      </c>
      <c r="S1305" s="21">
        <f t="shared" si="145"/>
        <v>2.1916666666948004</v>
      </c>
      <c r="U1305" s="38">
        <v>1771</v>
      </c>
    </row>
    <row r="1306" spans="1:24">
      <c r="A1306" s="261" t="s">
        <v>7312</v>
      </c>
      <c r="B1306" s="2" t="s">
        <v>466</v>
      </c>
      <c r="C1306" s="259" t="s">
        <v>7200</v>
      </c>
      <c r="D1306" s="38" t="s">
        <v>1017</v>
      </c>
      <c r="E1306" s="157" t="s">
        <v>273</v>
      </c>
      <c r="F1306" s="38" t="s">
        <v>1830</v>
      </c>
      <c r="G1306" s="285">
        <v>45.947392139999998</v>
      </c>
      <c r="H1306" s="285">
        <v>-129.98366580000001</v>
      </c>
      <c r="I1306" s="38">
        <v>9</v>
      </c>
      <c r="K1306" s="38" t="s">
        <v>7309</v>
      </c>
      <c r="L1306" s="157">
        <v>44084.068055555559</v>
      </c>
      <c r="M1306" s="157">
        <v>44084.114583333336</v>
      </c>
      <c r="N1306" s="157">
        <v>44088.074999999997</v>
      </c>
      <c r="O1306" s="157">
        <v>44088.120138888888</v>
      </c>
      <c r="P1306" s="38" t="s">
        <v>1558</v>
      </c>
      <c r="Q1306" s="19">
        <f t="shared" si="143"/>
        <v>3.960416666661331</v>
      </c>
      <c r="R1306" s="19">
        <f t="shared" si="144"/>
        <v>4.0520833333284827</v>
      </c>
      <c r="S1306" s="21">
        <f t="shared" si="145"/>
        <v>23.762499999967986</v>
      </c>
      <c r="U1306" s="38">
        <v>1719</v>
      </c>
    </row>
    <row r="1307" spans="1:24">
      <c r="A1307" s="261" t="s">
        <v>7312</v>
      </c>
      <c r="B1307" s="2" t="s">
        <v>466</v>
      </c>
      <c r="C1307" s="259" t="s">
        <v>7200</v>
      </c>
      <c r="D1307" s="38" t="s">
        <v>1017</v>
      </c>
      <c r="E1307" s="157" t="s">
        <v>273</v>
      </c>
      <c r="F1307" s="38" t="s">
        <v>1830</v>
      </c>
      <c r="G1307" s="285">
        <v>45.92172274</v>
      </c>
      <c r="H1307" s="285">
        <v>-129.98670407</v>
      </c>
      <c r="I1307" s="38">
        <v>9</v>
      </c>
      <c r="K1307" s="38" t="s">
        <v>7310</v>
      </c>
      <c r="L1307" s="157">
        <v>44090.793055555558</v>
      </c>
      <c r="M1307" s="157">
        <v>44090.833333333336</v>
      </c>
      <c r="N1307" s="157">
        <v>44091.915972222225</v>
      </c>
      <c r="O1307" s="157">
        <v>44091.959027777775</v>
      </c>
      <c r="P1307" s="38" t="s">
        <v>1558</v>
      </c>
      <c r="Q1307" s="19">
        <f t="shared" si="143"/>
        <v>1.0826388888890506</v>
      </c>
      <c r="R1307" s="19">
        <f t="shared" si="144"/>
        <v>1.1659722222175333</v>
      </c>
      <c r="S1307" s="21">
        <f t="shared" si="145"/>
        <v>6.4958333333343035</v>
      </c>
      <c r="U1307" s="38">
        <v>1525</v>
      </c>
    </row>
    <row r="1308" spans="1:24">
      <c r="A1308" s="261" t="s">
        <v>7312</v>
      </c>
      <c r="B1308" s="2" t="s">
        <v>466</v>
      </c>
      <c r="C1308" s="259" t="s">
        <v>7200</v>
      </c>
      <c r="D1308" s="38" t="s">
        <v>1017</v>
      </c>
      <c r="E1308" s="157" t="s">
        <v>273</v>
      </c>
      <c r="F1308" s="38" t="s">
        <v>1830</v>
      </c>
      <c r="G1308" s="285">
        <v>45.933600759999997</v>
      </c>
      <c r="H1308" s="285">
        <v>-130.01357604</v>
      </c>
      <c r="I1308" s="38">
        <v>9</v>
      </c>
      <c r="K1308" s="38" t="s">
        <v>7311</v>
      </c>
      <c r="L1308" s="157">
        <v>44092.291666666664</v>
      </c>
      <c r="M1308" s="157">
        <v>44092.338194444441</v>
      </c>
      <c r="N1308" s="157">
        <v>44093.102083333331</v>
      </c>
      <c r="O1308" s="157">
        <v>44093.186111111114</v>
      </c>
      <c r="P1308" s="38" t="s">
        <v>1576</v>
      </c>
      <c r="Q1308" s="19">
        <f t="shared" si="143"/>
        <v>0.76388888889050577</v>
      </c>
      <c r="R1308" s="19">
        <f t="shared" si="144"/>
        <v>0.89444444444961846</v>
      </c>
      <c r="S1308" s="21">
        <f t="shared" si="145"/>
        <v>4.5833333333430346</v>
      </c>
      <c r="U1308" s="38">
        <v>1540</v>
      </c>
      <c r="V1308" s="19">
        <f>SUM(Q1304:Q1308)</f>
        <v>7.6416666666627862</v>
      </c>
      <c r="W1308" s="286">
        <f>(N1308-M1304)/24</f>
        <v>0.62048611111094942</v>
      </c>
      <c r="X1308" s="21">
        <f>V1308/W1308</f>
        <v>12.315612758810609</v>
      </c>
    </row>
    <row r="1309" spans="1:24">
      <c r="A1309" s="288" t="s">
        <v>7363</v>
      </c>
      <c r="B1309" s="259" t="s">
        <v>7414</v>
      </c>
      <c r="C1309" s="259" t="s">
        <v>7364</v>
      </c>
      <c r="D1309" s="259" t="s">
        <v>7365</v>
      </c>
      <c r="E1309" s="157" t="s">
        <v>284</v>
      </c>
      <c r="F1309" s="38" t="s">
        <v>7372</v>
      </c>
      <c r="G1309" s="285">
        <v>33.588878569999999</v>
      </c>
      <c r="H1309" s="285">
        <v>-76.4552896</v>
      </c>
      <c r="I1309" s="38">
        <v>17</v>
      </c>
      <c r="J1309" s="38">
        <v>2020</v>
      </c>
      <c r="K1309" s="38" t="s">
        <v>7366</v>
      </c>
      <c r="L1309" s="157">
        <v>44175.642361111109</v>
      </c>
      <c r="M1309" s="157">
        <v>44175.665972222225</v>
      </c>
      <c r="N1309" s="157">
        <v>44175.738888888889</v>
      </c>
      <c r="O1309" s="157">
        <v>44175.755555555559</v>
      </c>
      <c r="Q1309" s="239">
        <f t="shared" si="143"/>
        <v>7.2916666664241347E-2</v>
      </c>
      <c r="R1309" s="239">
        <f t="shared" si="144"/>
        <v>0.11319444444961846</v>
      </c>
      <c r="U1309" s="289">
        <v>462</v>
      </c>
    </row>
    <row r="1310" spans="1:24">
      <c r="A1310" s="288" t="s">
        <v>7363</v>
      </c>
      <c r="B1310" s="259" t="s">
        <v>7414</v>
      </c>
      <c r="C1310" s="259" t="s">
        <v>7364</v>
      </c>
      <c r="D1310" s="259" t="s">
        <v>7365</v>
      </c>
      <c r="E1310" s="157" t="s">
        <v>284</v>
      </c>
      <c r="F1310" s="38" t="s">
        <v>7372</v>
      </c>
      <c r="G1310" s="285">
        <v>30.4856257</v>
      </c>
      <c r="H1310" s="285">
        <v>-80.005514149999996</v>
      </c>
      <c r="I1310" s="38">
        <v>17</v>
      </c>
      <c r="J1310" s="38">
        <v>2020</v>
      </c>
      <c r="K1310" s="38" t="s">
        <v>7367</v>
      </c>
      <c r="L1310" s="157">
        <v>44178.625</v>
      </c>
      <c r="M1310" s="157">
        <v>44178.642361111109</v>
      </c>
      <c r="N1310" s="157">
        <v>44178.6875</v>
      </c>
      <c r="O1310" s="157">
        <v>44178.70208333333</v>
      </c>
      <c r="Q1310" s="239">
        <f t="shared" si="143"/>
        <v>4.5138888890505768E-2</v>
      </c>
      <c r="R1310" s="239">
        <f t="shared" si="144"/>
        <v>7.7083333329937886E-2</v>
      </c>
      <c r="U1310" s="289">
        <v>300</v>
      </c>
    </row>
    <row r="1311" spans="1:24">
      <c r="A1311" s="288" t="s">
        <v>7363</v>
      </c>
      <c r="B1311" s="259" t="s">
        <v>7414</v>
      </c>
      <c r="C1311" s="259" t="s">
        <v>7364</v>
      </c>
      <c r="D1311" s="259" t="s">
        <v>7365</v>
      </c>
      <c r="E1311" s="157" t="s">
        <v>284</v>
      </c>
      <c r="F1311" s="38" t="s">
        <v>7372</v>
      </c>
      <c r="G1311" s="285">
        <v>29.249629590000001</v>
      </c>
      <c r="H1311" s="285">
        <v>-78.353238439999998</v>
      </c>
      <c r="I1311" s="38">
        <v>17</v>
      </c>
      <c r="J1311" s="38">
        <v>2020</v>
      </c>
      <c r="K1311" s="38" t="s">
        <v>7368</v>
      </c>
      <c r="L1311" s="157">
        <v>44179.660416666666</v>
      </c>
      <c r="M1311" s="157">
        <v>44179.69027777778</v>
      </c>
      <c r="N1311" s="157">
        <v>44179.81527777778</v>
      </c>
      <c r="O1311" s="157">
        <v>44179.842361111114</v>
      </c>
      <c r="Q1311" s="239">
        <f t="shared" si="143"/>
        <v>0.125</v>
      </c>
      <c r="R1311" s="239">
        <f t="shared" si="144"/>
        <v>0.18194444444816327</v>
      </c>
      <c r="U1311" s="289">
        <v>864</v>
      </c>
    </row>
    <row r="1312" spans="1:24">
      <c r="A1312" s="288" t="s">
        <v>7363</v>
      </c>
      <c r="B1312" s="259" t="s">
        <v>7414</v>
      </c>
      <c r="C1312" s="259" t="s">
        <v>7364</v>
      </c>
      <c r="D1312" s="259" t="s">
        <v>7365</v>
      </c>
      <c r="E1312" s="157" t="s">
        <v>284</v>
      </c>
      <c r="F1312" s="38" t="s">
        <v>7372</v>
      </c>
      <c r="G1312" s="237">
        <v>29.24818921</v>
      </c>
      <c r="H1312" s="285">
        <v>-78.353319369999994</v>
      </c>
      <c r="I1312" s="38">
        <v>18</v>
      </c>
      <c r="J1312" s="38">
        <v>2020</v>
      </c>
      <c r="K1312" s="38" t="s">
        <v>7369</v>
      </c>
      <c r="L1312" s="157">
        <v>44180.55972222222</v>
      </c>
      <c r="M1312" s="157">
        <v>44180.590277777781</v>
      </c>
      <c r="N1312" s="157">
        <v>44180.727083333331</v>
      </c>
      <c r="O1312" s="157">
        <v>44180.754166666666</v>
      </c>
      <c r="Q1312" s="239">
        <f t="shared" si="143"/>
        <v>0.13680555555038154</v>
      </c>
      <c r="R1312" s="239">
        <f t="shared" si="144"/>
        <v>0.19444444444525288</v>
      </c>
      <c r="U1312" s="289">
        <v>815</v>
      </c>
    </row>
    <row r="1313" spans="1:24">
      <c r="A1313" s="288" t="s">
        <v>7363</v>
      </c>
      <c r="B1313" s="259" t="s">
        <v>7414</v>
      </c>
      <c r="C1313" s="259" t="s">
        <v>7364</v>
      </c>
      <c r="D1313" s="259" t="s">
        <v>7365</v>
      </c>
      <c r="E1313" s="157" t="s">
        <v>284</v>
      </c>
      <c r="F1313" s="38" t="s">
        <v>7372</v>
      </c>
      <c r="G1313" s="237">
        <v>30.719328099999998</v>
      </c>
      <c r="H1313" s="285">
        <v>-76.893824370000004</v>
      </c>
      <c r="I1313" s="38">
        <v>18</v>
      </c>
      <c r="J1313" s="38">
        <v>2020</v>
      </c>
      <c r="K1313" s="38" t="s">
        <v>7370</v>
      </c>
      <c r="L1313" s="157">
        <v>44181.649305555555</v>
      </c>
      <c r="M1313" s="157">
        <v>44181.724305555559</v>
      </c>
      <c r="N1313" s="157">
        <v>44181.836111111108</v>
      </c>
      <c r="O1313" s="157">
        <v>44181.93472222222</v>
      </c>
      <c r="Q1313" s="239">
        <f t="shared" si="143"/>
        <v>0.11180555554892635</v>
      </c>
      <c r="R1313" s="239">
        <f t="shared" si="144"/>
        <v>0.28541666666569654</v>
      </c>
      <c r="U1313" s="289">
        <v>2787</v>
      </c>
    </row>
    <row r="1314" spans="1:24">
      <c r="A1314" s="288" t="s">
        <v>7363</v>
      </c>
      <c r="B1314" s="259" t="s">
        <v>7414</v>
      </c>
      <c r="C1314" s="259" t="s">
        <v>7364</v>
      </c>
      <c r="D1314" s="259" t="s">
        <v>7365</v>
      </c>
      <c r="E1314" s="157" t="s">
        <v>284</v>
      </c>
      <c r="F1314" s="38" t="s">
        <v>7372</v>
      </c>
      <c r="J1314" s="38">
        <v>2020</v>
      </c>
      <c r="K1314" s="259" t="s">
        <v>7371</v>
      </c>
      <c r="L1314" s="157">
        <v>44182.704861111109</v>
      </c>
      <c r="M1314" s="157">
        <v>44182.727777777778</v>
      </c>
      <c r="N1314" s="157">
        <v>44182.854166666664</v>
      </c>
      <c r="O1314" s="157">
        <v>44182.881944444445</v>
      </c>
      <c r="Q1314" s="239">
        <f t="shared" si="143"/>
        <v>0.12638888888614019</v>
      </c>
      <c r="R1314" s="239">
        <f t="shared" si="144"/>
        <v>0.17708333333575865</v>
      </c>
      <c r="V1314" s="19">
        <f>SUM(Q1309:Q1314)</f>
        <v>0.6180555555401952</v>
      </c>
      <c r="W1314" s="286">
        <f>(N1314-M1309)/24</f>
        <v>0.299508101851643</v>
      </c>
      <c r="X1314" s="21">
        <f>V1314/W1314</f>
        <v>2.0635687372702192</v>
      </c>
    </row>
    <row r="1315" spans="1:24">
      <c r="A1315" s="261" t="s">
        <v>7321</v>
      </c>
      <c r="B1315" s="38" t="s">
        <v>1519</v>
      </c>
      <c r="C1315" s="259" t="s">
        <v>7322</v>
      </c>
      <c r="D1315" s="38" t="s">
        <v>7323</v>
      </c>
      <c r="E1315" s="157" t="s">
        <v>206</v>
      </c>
      <c r="F1315" s="38" t="s">
        <v>7326</v>
      </c>
      <c r="G1315" s="285">
        <v>9</v>
      </c>
      <c r="H1315" s="285">
        <v>-104</v>
      </c>
      <c r="I1315" s="38">
        <v>13</v>
      </c>
      <c r="J1315" s="38">
        <v>2021</v>
      </c>
      <c r="K1315" s="38" t="s">
        <v>7327</v>
      </c>
      <c r="L1315" s="157">
        <v>44285.784722222219</v>
      </c>
      <c r="M1315" s="157">
        <v>44285.893055555556</v>
      </c>
      <c r="N1315" s="157">
        <v>44286.527777777781</v>
      </c>
      <c r="O1315" s="157">
        <v>44286.60833333333</v>
      </c>
      <c r="P1315" s="38" t="s">
        <v>7362</v>
      </c>
      <c r="Q1315" s="239">
        <f t="shared" si="143"/>
        <v>0.63472222222480923</v>
      </c>
      <c r="R1315" s="239">
        <f t="shared" si="144"/>
        <v>0.82361111111094942</v>
      </c>
      <c r="S1315" s="21">
        <f t="shared" ref="S1315:S1348" si="146">((VALUE(Q1315)) * 24) * 0.25</f>
        <v>3.8083333333488554</v>
      </c>
      <c r="U1315" s="285">
        <v>2501.5729999999999</v>
      </c>
    </row>
    <row r="1316" spans="1:24">
      <c r="A1316" s="261" t="s">
        <v>7321</v>
      </c>
      <c r="B1316" s="38" t="s">
        <v>1519</v>
      </c>
      <c r="C1316" s="259" t="s">
        <v>7322</v>
      </c>
      <c r="D1316" s="38" t="s">
        <v>7323</v>
      </c>
      <c r="E1316" s="157" t="s">
        <v>206</v>
      </c>
      <c r="F1316" s="38" t="s">
        <v>7326</v>
      </c>
      <c r="G1316" s="285">
        <v>9</v>
      </c>
      <c r="H1316" s="285">
        <v>-104</v>
      </c>
      <c r="I1316" s="38">
        <v>13</v>
      </c>
      <c r="J1316" s="38">
        <v>2021</v>
      </c>
      <c r="K1316" s="38" t="s">
        <v>7328</v>
      </c>
      <c r="L1316" s="157">
        <v>44287.594444444447</v>
      </c>
      <c r="M1316" s="157">
        <v>44287.668749999997</v>
      </c>
      <c r="N1316" s="157">
        <v>44288.20416666667</v>
      </c>
      <c r="O1316" s="157">
        <v>44288.265972222223</v>
      </c>
      <c r="P1316" s="38" t="s">
        <v>7362</v>
      </c>
      <c r="Q1316" s="239">
        <f t="shared" si="143"/>
        <v>0.5354166666729725</v>
      </c>
      <c r="R1316" s="239">
        <f t="shared" si="144"/>
        <v>0.67152777777664596</v>
      </c>
      <c r="S1316" s="21">
        <f t="shared" si="146"/>
        <v>3.212500000037835</v>
      </c>
      <c r="U1316" s="285">
        <v>2510.386</v>
      </c>
    </row>
    <row r="1317" spans="1:24">
      <c r="A1317" s="261" t="s">
        <v>7321</v>
      </c>
      <c r="B1317" s="38" t="s">
        <v>1519</v>
      </c>
      <c r="C1317" s="259" t="s">
        <v>7322</v>
      </c>
      <c r="D1317" s="38" t="s">
        <v>7323</v>
      </c>
      <c r="E1317" s="157" t="s">
        <v>206</v>
      </c>
      <c r="F1317" s="38" t="s">
        <v>7326</v>
      </c>
      <c r="G1317" s="285">
        <v>9</v>
      </c>
      <c r="H1317" s="285">
        <v>-104</v>
      </c>
      <c r="I1317" s="38">
        <v>13</v>
      </c>
      <c r="J1317" s="38">
        <v>2021</v>
      </c>
      <c r="K1317" s="38" t="s">
        <v>7329</v>
      </c>
      <c r="L1317" s="157">
        <v>44289.022916666669</v>
      </c>
      <c r="M1317" s="157">
        <v>44289.092361111114</v>
      </c>
      <c r="N1317" s="157">
        <v>44289.848611111112</v>
      </c>
      <c r="O1317" s="157">
        <v>44289.92291666667</v>
      </c>
      <c r="P1317" s="38" t="s">
        <v>7362</v>
      </c>
      <c r="Q1317" s="239">
        <f t="shared" si="143"/>
        <v>0.75624999999854481</v>
      </c>
      <c r="R1317" s="239">
        <f t="shared" si="144"/>
        <v>0.90000000000145519</v>
      </c>
      <c r="S1317" s="21">
        <f t="shared" si="146"/>
        <v>4.5374999999912689</v>
      </c>
      <c r="U1317" s="285">
        <v>2506.7759999999998</v>
      </c>
    </row>
    <row r="1318" spans="1:24">
      <c r="A1318" s="261" t="s">
        <v>7321</v>
      </c>
      <c r="B1318" s="38" t="s">
        <v>1519</v>
      </c>
      <c r="C1318" s="259" t="s">
        <v>7322</v>
      </c>
      <c r="D1318" s="38" t="s">
        <v>7323</v>
      </c>
      <c r="E1318" s="157" t="s">
        <v>206</v>
      </c>
      <c r="F1318" s="38" t="s">
        <v>7326</v>
      </c>
      <c r="G1318" s="285">
        <v>9</v>
      </c>
      <c r="H1318" s="285">
        <v>-104</v>
      </c>
      <c r="I1318" s="38">
        <v>13</v>
      </c>
      <c r="J1318" s="38">
        <v>2021</v>
      </c>
      <c r="K1318" s="38" t="s">
        <v>7330</v>
      </c>
      <c r="L1318" s="157">
        <v>44290.188888888886</v>
      </c>
      <c r="M1318" s="157">
        <v>44290.26458333333</v>
      </c>
      <c r="N1318" s="157">
        <v>44290.682638888888</v>
      </c>
      <c r="O1318" s="157">
        <v>44290.768055555556</v>
      </c>
      <c r="P1318" s="38" t="s">
        <v>7362</v>
      </c>
      <c r="Q1318" s="239">
        <f t="shared" si="143"/>
        <v>0.4180555555576575</v>
      </c>
      <c r="R1318" s="239">
        <f t="shared" si="144"/>
        <v>0.57916666667006211</v>
      </c>
      <c r="S1318" s="21">
        <f t="shared" si="146"/>
        <v>2.508333333345945</v>
      </c>
      <c r="U1318" s="285">
        <v>2517.201</v>
      </c>
    </row>
    <row r="1319" spans="1:24">
      <c r="A1319" s="261" t="s">
        <v>7321</v>
      </c>
      <c r="B1319" s="38" t="s">
        <v>1519</v>
      </c>
      <c r="C1319" s="259" t="s">
        <v>7322</v>
      </c>
      <c r="D1319" s="38" t="s">
        <v>7323</v>
      </c>
      <c r="E1319" s="157" t="s">
        <v>206</v>
      </c>
      <c r="F1319" s="38" t="s">
        <v>7326</v>
      </c>
      <c r="G1319" s="285">
        <v>9</v>
      </c>
      <c r="H1319" s="285">
        <v>-104</v>
      </c>
      <c r="I1319" s="38">
        <v>13</v>
      </c>
      <c r="J1319" s="38">
        <v>2021</v>
      </c>
      <c r="K1319" s="38" t="s">
        <v>7331</v>
      </c>
      <c r="L1319" s="157">
        <v>44291.426388888889</v>
      </c>
      <c r="M1319" s="157">
        <v>44291.512499999997</v>
      </c>
      <c r="N1319" s="157">
        <v>44292.177777777775</v>
      </c>
      <c r="O1319" s="157">
        <v>44292.249305555553</v>
      </c>
      <c r="P1319" s="38" t="s">
        <v>7362</v>
      </c>
      <c r="Q1319" s="239">
        <f t="shared" si="143"/>
        <v>0.66527777777810115</v>
      </c>
      <c r="R1319" s="239">
        <f t="shared" si="144"/>
        <v>0.82291666666424135</v>
      </c>
      <c r="S1319" s="21">
        <f t="shared" si="146"/>
        <v>3.9916666666686069</v>
      </c>
      <c r="U1319" s="285">
        <v>2501.6999999999998</v>
      </c>
    </row>
    <row r="1320" spans="1:24">
      <c r="A1320" s="261" t="s">
        <v>7321</v>
      </c>
      <c r="B1320" s="38" t="s">
        <v>1519</v>
      </c>
      <c r="C1320" s="259" t="s">
        <v>7322</v>
      </c>
      <c r="D1320" s="38" t="s">
        <v>7323</v>
      </c>
      <c r="E1320" s="157" t="s">
        <v>206</v>
      </c>
      <c r="F1320" s="38" t="s">
        <v>7326</v>
      </c>
      <c r="G1320" s="285">
        <v>9</v>
      </c>
      <c r="H1320" s="285">
        <v>-104</v>
      </c>
      <c r="I1320" s="38">
        <v>13</v>
      </c>
      <c r="J1320" s="38">
        <v>2021</v>
      </c>
      <c r="K1320" s="38" t="s">
        <v>7332</v>
      </c>
      <c r="L1320" s="157">
        <v>44292.603472222225</v>
      </c>
      <c r="M1320" s="157">
        <v>44292.665972222225</v>
      </c>
      <c r="N1320" s="157">
        <v>44293.521527777775</v>
      </c>
      <c r="O1320" s="157">
        <v>44293.597222222219</v>
      </c>
      <c r="P1320" s="38" t="s">
        <v>7362</v>
      </c>
      <c r="Q1320" s="239">
        <f t="shared" si="143"/>
        <v>0.85555555555038154</v>
      </c>
      <c r="R1320" s="239">
        <f t="shared" si="144"/>
        <v>0.99374999999417923</v>
      </c>
      <c r="S1320" s="21">
        <f t="shared" si="146"/>
        <v>5.1333333333022892</v>
      </c>
      <c r="U1320" s="285">
        <v>2518.404</v>
      </c>
    </row>
    <row r="1321" spans="1:24">
      <c r="A1321" s="261" t="s">
        <v>7321</v>
      </c>
      <c r="B1321" s="38" t="s">
        <v>1519</v>
      </c>
      <c r="C1321" s="259" t="s">
        <v>7322</v>
      </c>
      <c r="D1321" s="38" t="s">
        <v>7323</v>
      </c>
      <c r="E1321" s="157" t="s">
        <v>206</v>
      </c>
      <c r="F1321" s="38" t="s">
        <v>7326</v>
      </c>
      <c r="G1321" s="285">
        <v>9</v>
      </c>
      <c r="H1321" s="285">
        <v>-104</v>
      </c>
      <c r="I1321" s="38">
        <v>13</v>
      </c>
      <c r="J1321" s="38">
        <v>2021</v>
      </c>
      <c r="K1321" s="38" t="s">
        <v>7333</v>
      </c>
      <c r="L1321" s="157">
        <v>44293.758333333331</v>
      </c>
      <c r="M1321" s="157">
        <v>44293.843055555553</v>
      </c>
      <c r="N1321" s="157">
        <v>44294.525694444441</v>
      </c>
      <c r="O1321" s="157">
        <v>44294.597222222219</v>
      </c>
      <c r="P1321" s="38" t="s">
        <v>7362</v>
      </c>
      <c r="Q1321" s="239">
        <f t="shared" ref="Q1321:Q1348" si="147">N1321 - M1321</f>
        <v>0.68263888888759539</v>
      </c>
      <c r="R1321" s="239">
        <f t="shared" ref="R1321:R1348" si="148">O1321 - L1321</f>
        <v>0.83888888888759539</v>
      </c>
      <c r="S1321" s="21">
        <f t="shared" si="146"/>
        <v>4.0958333333255723</v>
      </c>
      <c r="U1321" s="285">
        <v>2503.5</v>
      </c>
    </row>
    <row r="1322" spans="1:24">
      <c r="A1322" s="261" t="s">
        <v>7321</v>
      </c>
      <c r="B1322" s="38" t="s">
        <v>1519</v>
      </c>
      <c r="C1322" s="259" t="s">
        <v>7322</v>
      </c>
      <c r="D1322" s="38" t="s">
        <v>7323</v>
      </c>
      <c r="E1322" s="157" t="s">
        <v>206</v>
      </c>
      <c r="F1322" s="38" t="s">
        <v>7326</v>
      </c>
      <c r="G1322" s="285">
        <v>9</v>
      </c>
      <c r="H1322" s="285">
        <v>-104</v>
      </c>
      <c r="I1322" s="38">
        <v>13</v>
      </c>
      <c r="J1322" s="38">
        <v>2021</v>
      </c>
      <c r="K1322" s="38" t="s">
        <v>7334</v>
      </c>
      <c r="L1322" s="157">
        <v>44294.936805555553</v>
      </c>
      <c r="M1322" s="157">
        <v>44295.036805555559</v>
      </c>
      <c r="N1322" s="157">
        <v>44295.690972222219</v>
      </c>
      <c r="O1322" s="157">
        <v>44295.760416666664</v>
      </c>
      <c r="P1322" s="38" t="s">
        <v>7362</v>
      </c>
      <c r="Q1322" s="239">
        <f t="shared" si="147"/>
        <v>0.65416666665987577</v>
      </c>
      <c r="R1322" s="239">
        <f t="shared" si="148"/>
        <v>0.82361111111094942</v>
      </c>
      <c r="S1322" s="21">
        <f t="shared" si="146"/>
        <v>3.9249999999592546</v>
      </c>
      <c r="U1322" s="285">
        <v>2529.6680000000001</v>
      </c>
    </row>
    <row r="1323" spans="1:24">
      <c r="A1323" s="261" t="s">
        <v>7321</v>
      </c>
      <c r="B1323" s="38" t="s">
        <v>1519</v>
      </c>
      <c r="C1323" s="259" t="s">
        <v>7322</v>
      </c>
      <c r="D1323" s="38" t="s">
        <v>7323</v>
      </c>
      <c r="E1323" s="157" t="s">
        <v>206</v>
      </c>
      <c r="F1323" s="38" t="s">
        <v>7326</v>
      </c>
      <c r="G1323" s="285">
        <v>9</v>
      </c>
      <c r="H1323" s="285">
        <v>-104</v>
      </c>
      <c r="I1323" s="38">
        <v>13</v>
      </c>
      <c r="J1323" s="38">
        <v>2021</v>
      </c>
      <c r="K1323" s="38" t="s">
        <v>7335</v>
      </c>
      <c r="L1323" s="157">
        <v>44296.24722222222</v>
      </c>
      <c r="M1323" s="157">
        <v>44296.324305555558</v>
      </c>
      <c r="N1323" s="157">
        <v>44296.941666666666</v>
      </c>
      <c r="O1323" s="157">
        <v>44297.008333333331</v>
      </c>
      <c r="P1323" s="38" t="s">
        <v>7362</v>
      </c>
      <c r="Q1323" s="239">
        <f t="shared" si="147"/>
        <v>0.61736111110803904</v>
      </c>
      <c r="R1323" s="239">
        <f t="shared" si="148"/>
        <v>0.76111111111094942</v>
      </c>
      <c r="S1323" s="21">
        <f t="shared" si="146"/>
        <v>3.7041666666482342</v>
      </c>
      <c r="U1323" s="285">
        <v>2527.9349999999999</v>
      </c>
    </row>
    <row r="1324" spans="1:24">
      <c r="A1324" s="261" t="s">
        <v>7321</v>
      </c>
      <c r="B1324" s="38" t="s">
        <v>1519</v>
      </c>
      <c r="C1324" s="259" t="s">
        <v>7322</v>
      </c>
      <c r="D1324" s="38" t="s">
        <v>7323</v>
      </c>
      <c r="E1324" s="157" t="s">
        <v>206</v>
      </c>
      <c r="F1324" s="38" t="s">
        <v>7326</v>
      </c>
      <c r="G1324" s="285">
        <v>9</v>
      </c>
      <c r="H1324" s="285">
        <v>-104</v>
      </c>
      <c r="I1324" s="38">
        <v>13</v>
      </c>
      <c r="J1324" s="38">
        <v>2021</v>
      </c>
      <c r="K1324" s="38" t="s">
        <v>7336</v>
      </c>
      <c r="L1324" s="157">
        <v>44297.243750000001</v>
      </c>
      <c r="M1324" s="157">
        <v>44297.320138888892</v>
      </c>
      <c r="N1324" s="157">
        <v>44297.700694444444</v>
      </c>
      <c r="O1324" s="157">
        <v>44297.770138888889</v>
      </c>
      <c r="P1324" s="38" t="s">
        <v>7362</v>
      </c>
      <c r="Q1324" s="239">
        <f t="shared" si="147"/>
        <v>0.38055555555183673</v>
      </c>
      <c r="R1324" s="239">
        <f t="shared" si="148"/>
        <v>0.52638888888759539</v>
      </c>
      <c r="S1324" s="21">
        <f t="shared" si="146"/>
        <v>2.2833333333110204</v>
      </c>
      <c r="U1324" s="285">
        <v>2492.2559999999999</v>
      </c>
    </row>
    <row r="1325" spans="1:24">
      <c r="A1325" s="261" t="s">
        <v>7321</v>
      </c>
      <c r="B1325" s="38" t="s">
        <v>1519</v>
      </c>
      <c r="C1325" s="259" t="s">
        <v>7322</v>
      </c>
      <c r="D1325" s="38" t="s">
        <v>7323</v>
      </c>
      <c r="E1325" s="157" t="s">
        <v>206</v>
      </c>
      <c r="F1325" s="38" t="s">
        <v>7326</v>
      </c>
      <c r="G1325" s="285">
        <v>9</v>
      </c>
      <c r="H1325" s="285">
        <v>-104</v>
      </c>
      <c r="I1325" s="38">
        <v>13</v>
      </c>
      <c r="J1325" s="38">
        <v>2021</v>
      </c>
      <c r="K1325" s="38" t="s">
        <v>7337</v>
      </c>
      <c r="L1325" s="157">
        <v>44297.883333333331</v>
      </c>
      <c r="M1325" s="157">
        <v>44297.957638888889</v>
      </c>
      <c r="N1325" s="157">
        <v>44298.02847222222</v>
      </c>
      <c r="O1325" s="157">
        <v>44298.095833333333</v>
      </c>
      <c r="P1325" s="38" t="s">
        <v>7362</v>
      </c>
      <c r="Q1325" s="239">
        <f t="shared" si="147"/>
        <v>7.0833333331393078E-2</v>
      </c>
      <c r="R1325" s="239">
        <f t="shared" si="148"/>
        <v>0.21250000000145519</v>
      </c>
      <c r="S1325" s="21">
        <f t="shared" si="146"/>
        <v>0.42499999998835847</v>
      </c>
      <c r="U1325" s="285">
        <v>2559.5520000000001</v>
      </c>
    </row>
    <row r="1326" spans="1:24">
      <c r="A1326" s="261" t="s">
        <v>7321</v>
      </c>
      <c r="B1326" s="38" t="s">
        <v>1519</v>
      </c>
      <c r="C1326" s="259" t="s">
        <v>7322</v>
      </c>
      <c r="D1326" s="38" t="s">
        <v>7323</v>
      </c>
      <c r="E1326" s="157" t="s">
        <v>206</v>
      </c>
      <c r="F1326" s="38" t="s">
        <v>7326</v>
      </c>
      <c r="G1326" s="285">
        <v>9</v>
      </c>
      <c r="H1326" s="285">
        <v>-104</v>
      </c>
      <c r="I1326" s="38">
        <v>13</v>
      </c>
      <c r="J1326" s="38">
        <v>2021</v>
      </c>
      <c r="K1326" s="38" t="s">
        <v>7338</v>
      </c>
      <c r="L1326" s="157">
        <v>44298.245138888888</v>
      </c>
      <c r="M1326" s="157">
        <v>44298.318055555559</v>
      </c>
      <c r="N1326" s="157">
        <v>44298.354166666664</v>
      </c>
      <c r="O1326" s="157">
        <v>44298.421527777777</v>
      </c>
      <c r="P1326" s="38" t="s">
        <v>7362</v>
      </c>
      <c r="Q1326" s="239">
        <f t="shared" si="147"/>
        <v>3.6111111105128657E-2</v>
      </c>
      <c r="R1326" s="239">
        <f t="shared" si="148"/>
        <v>0.17638888888905058</v>
      </c>
      <c r="S1326" s="21">
        <f t="shared" si="146"/>
        <v>0.21666666663077194</v>
      </c>
      <c r="U1326" s="285">
        <v>2570.5619999999999</v>
      </c>
    </row>
    <row r="1327" spans="1:24">
      <c r="A1327" s="261" t="s">
        <v>7321</v>
      </c>
      <c r="B1327" s="38" t="s">
        <v>1519</v>
      </c>
      <c r="C1327" s="259" t="s">
        <v>7322</v>
      </c>
      <c r="D1327" s="38" t="s">
        <v>7323</v>
      </c>
      <c r="E1327" s="157" t="s">
        <v>206</v>
      </c>
      <c r="F1327" s="38" t="s">
        <v>7326</v>
      </c>
      <c r="G1327" s="285">
        <v>9</v>
      </c>
      <c r="H1327" s="285">
        <v>-104</v>
      </c>
      <c r="I1327" s="38">
        <v>13</v>
      </c>
      <c r="J1327" s="38">
        <v>2021</v>
      </c>
      <c r="K1327" s="38" t="s">
        <v>7339</v>
      </c>
      <c r="L1327" s="157">
        <v>44298.77847222222</v>
      </c>
      <c r="M1327" s="157">
        <v>44298.850694444445</v>
      </c>
      <c r="N1327" s="157">
        <v>44299.523611111108</v>
      </c>
      <c r="O1327" s="157">
        <v>44299.595833333333</v>
      </c>
      <c r="P1327" s="38" t="s">
        <v>7362</v>
      </c>
      <c r="Q1327" s="239">
        <f t="shared" si="147"/>
        <v>0.67291666666278616</v>
      </c>
      <c r="R1327" s="239">
        <f t="shared" si="148"/>
        <v>0.81736111111240461</v>
      </c>
      <c r="S1327" s="21">
        <f t="shared" si="146"/>
        <v>4.0374999999767169</v>
      </c>
      <c r="U1327" s="285">
        <v>2478.3519999999999</v>
      </c>
    </row>
    <row r="1328" spans="1:24">
      <c r="A1328" s="261" t="s">
        <v>7321</v>
      </c>
      <c r="B1328" s="38" t="s">
        <v>1519</v>
      </c>
      <c r="C1328" s="259" t="s">
        <v>7322</v>
      </c>
      <c r="D1328" s="38" t="s">
        <v>7323</v>
      </c>
      <c r="E1328" s="157" t="s">
        <v>206</v>
      </c>
      <c r="F1328" s="38" t="s">
        <v>7326</v>
      </c>
      <c r="G1328" s="285">
        <v>9</v>
      </c>
      <c r="H1328" s="285">
        <v>-104</v>
      </c>
      <c r="I1328" s="38">
        <v>13</v>
      </c>
      <c r="J1328" s="38">
        <v>2021</v>
      </c>
      <c r="K1328" s="38" t="s">
        <v>7340</v>
      </c>
      <c r="L1328" s="157">
        <v>44299.765277777777</v>
      </c>
      <c r="M1328" s="157">
        <v>44299.838194444441</v>
      </c>
      <c r="N1328" s="157">
        <v>44300.202777777777</v>
      </c>
      <c r="O1328" s="157">
        <v>44300.265972222223</v>
      </c>
      <c r="P1328" s="38" t="s">
        <v>7362</v>
      </c>
      <c r="Q1328" s="239">
        <f t="shared" si="147"/>
        <v>0.36458333333575865</v>
      </c>
      <c r="R1328" s="239">
        <f t="shared" si="148"/>
        <v>0.50069444444670808</v>
      </c>
      <c r="S1328" s="21">
        <f t="shared" si="146"/>
        <v>2.1875000000145519</v>
      </c>
      <c r="U1328" s="285">
        <v>2512.0770000000002</v>
      </c>
    </row>
    <row r="1329" spans="1:24">
      <c r="A1329" s="261" t="s">
        <v>7321</v>
      </c>
      <c r="B1329" s="38" t="s">
        <v>1519</v>
      </c>
      <c r="C1329" s="259" t="s">
        <v>7322</v>
      </c>
      <c r="D1329" s="38" t="s">
        <v>7323</v>
      </c>
      <c r="E1329" s="157" t="s">
        <v>206</v>
      </c>
      <c r="F1329" s="38" t="s">
        <v>7326</v>
      </c>
      <c r="G1329" s="285">
        <v>9</v>
      </c>
      <c r="H1329" s="285">
        <v>-104</v>
      </c>
      <c r="I1329" s="38">
        <v>13</v>
      </c>
      <c r="J1329" s="38">
        <v>2021</v>
      </c>
      <c r="K1329" s="38" t="s">
        <v>7341</v>
      </c>
      <c r="L1329" s="157">
        <v>44300.603472222225</v>
      </c>
      <c r="M1329" s="157">
        <v>44300.675000000003</v>
      </c>
      <c r="N1329" s="157">
        <v>44301.19027777778</v>
      </c>
      <c r="O1329" s="157">
        <v>44301.254166666666</v>
      </c>
      <c r="P1329" s="38" t="s">
        <v>7362</v>
      </c>
      <c r="Q1329" s="239">
        <f t="shared" si="147"/>
        <v>0.51527777777664596</v>
      </c>
      <c r="R1329" s="239">
        <f t="shared" si="148"/>
        <v>0.65069444444088731</v>
      </c>
      <c r="S1329" s="21">
        <f t="shared" si="146"/>
        <v>3.0916666666598758</v>
      </c>
      <c r="U1329" s="285">
        <v>2418.8159999999998</v>
      </c>
    </row>
    <row r="1330" spans="1:24">
      <c r="A1330" s="261" t="s">
        <v>7321</v>
      </c>
      <c r="B1330" s="38" t="s">
        <v>1519</v>
      </c>
      <c r="C1330" s="259" t="s">
        <v>7322</v>
      </c>
      <c r="D1330" s="38" t="s">
        <v>7323</v>
      </c>
      <c r="E1330" s="157" t="s">
        <v>206</v>
      </c>
      <c r="F1330" s="38" t="s">
        <v>7326</v>
      </c>
      <c r="G1330" s="285">
        <v>9</v>
      </c>
      <c r="H1330" s="285">
        <v>-104</v>
      </c>
      <c r="I1330" s="38">
        <v>13</v>
      </c>
      <c r="J1330" s="38">
        <v>2021</v>
      </c>
      <c r="K1330" s="38" t="s">
        <v>7342</v>
      </c>
      <c r="L1330" s="157">
        <v>44301.588888888888</v>
      </c>
      <c r="M1330" s="157">
        <v>44301.663194444445</v>
      </c>
      <c r="N1330" s="157">
        <v>44302.179166666669</v>
      </c>
      <c r="O1330" s="157">
        <v>44302.248611111114</v>
      </c>
      <c r="P1330" s="38" t="s">
        <v>7362</v>
      </c>
      <c r="Q1330" s="239">
        <f t="shared" si="147"/>
        <v>0.51597222222335404</v>
      </c>
      <c r="R1330" s="239">
        <f t="shared" si="148"/>
        <v>0.65972222222626442</v>
      </c>
      <c r="S1330" s="21">
        <f t="shared" si="146"/>
        <v>3.0958333333401242</v>
      </c>
      <c r="U1330" s="285">
        <v>2504.5729999999999</v>
      </c>
    </row>
    <row r="1331" spans="1:24">
      <c r="A1331" s="261" t="s">
        <v>7321</v>
      </c>
      <c r="B1331" s="38" t="s">
        <v>1519</v>
      </c>
      <c r="C1331" s="259" t="s">
        <v>7322</v>
      </c>
      <c r="D1331" s="38" t="s">
        <v>7323</v>
      </c>
      <c r="E1331" s="157" t="s">
        <v>206</v>
      </c>
      <c r="F1331" s="38" t="s">
        <v>7326</v>
      </c>
      <c r="G1331" s="285">
        <v>9</v>
      </c>
      <c r="H1331" s="285">
        <v>-104</v>
      </c>
      <c r="I1331" s="38">
        <v>13</v>
      </c>
      <c r="J1331" s="38">
        <v>2021</v>
      </c>
      <c r="K1331" s="38" t="s">
        <v>7343</v>
      </c>
      <c r="L1331" s="157">
        <v>44302.433333333334</v>
      </c>
      <c r="M1331" s="157">
        <v>44302.511805555558</v>
      </c>
      <c r="N1331" s="157">
        <v>44303.008333333331</v>
      </c>
      <c r="O1331" s="157">
        <v>44303.076388888891</v>
      </c>
      <c r="P1331" s="38" t="s">
        <v>7362</v>
      </c>
      <c r="Q1331" s="239">
        <f t="shared" si="147"/>
        <v>0.49652777777373558</v>
      </c>
      <c r="R1331" s="239">
        <f t="shared" si="148"/>
        <v>0.64305555555620231</v>
      </c>
      <c r="S1331" s="21">
        <f t="shared" si="146"/>
        <v>2.9791666666424135</v>
      </c>
      <c r="U1331" s="285">
        <v>2505.875</v>
      </c>
    </row>
    <row r="1332" spans="1:24">
      <c r="A1332" s="261" t="s">
        <v>7321</v>
      </c>
      <c r="B1332" s="38" t="s">
        <v>1519</v>
      </c>
      <c r="C1332" s="259" t="s">
        <v>7322</v>
      </c>
      <c r="D1332" s="38" t="s">
        <v>7323</v>
      </c>
      <c r="E1332" s="157" t="s">
        <v>206</v>
      </c>
      <c r="F1332" s="38" t="s">
        <v>7326</v>
      </c>
      <c r="G1332" s="285">
        <v>9</v>
      </c>
      <c r="H1332" s="285">
        <v>-104</v>
      </c>
      <c r="I1332" s="38">
        <v>13</v>
      </c>
      <c r="J1332" s="38">
        <v>2021</v>
      </c>
      <c r="K1332" s="38" t="s">
        <v>7344</v>
      </c>
      <c r="L1332" s="157">
        <v>44303.244444444441</v>
      </c>
      <c r="M1332" s="157">
        <v>44303.318749999999</v>
      </c>
      <c r="N1332" s="157">
        <v>44304.01458333333</v>
      </c>
      <c r="O1332" s="157">
        <v>44304.081250000003</v>
      </c>
      <c r="P1332" s="38" t="s">
        <v>7362</v>
      </c>
      <c r="Q1332" s="239">
        <f t="shared" si="147"/>
        <v>0.69583333333139308</v>
      </c>
      <c r="R1332" s="239">
        <f t="shared" si="148"/>
        <v>0.83680555556202307</v>
      </c>
      <c r="S1332" s="21">
        <f t="shared" si="146"/>
        <v>4.1749999999883585</v>
      </c>
      <c r="U1332" s="285">
        <v>2440.587</v>
      </c>
    </row>
    <row r="1333" spans="1:24">
      <c r="A1333" s="261" t="s">
        <v>7321</v>
      </c>
      <c r="B1333" s="38" t="s">
        <v>1519</v>
      </c>
      <c r="C1333" s="259" t="s">
        <v>7322</v>
      </c>
      <c r="D1333" s="38" t="s">
        <v>7323</v>
      </c>
      <c r="E1333" s="157" t="s">
        <v>206</v>
      </c>
      <c r="F1333" s="38" t="s">
        <v>7326</v>
      </c>
      <c r="G1333" s="285">
        <v>9</v>
      </c>
      <c r="H1333" s="285">
        <v>-104</v>
      </c>
      <c r="I1333" s="38">
        <v>13</v>
      </c>
      <c r="J1333" s="38">
        <v>2021</v>
      </c>
      <c r="K1333" s="38" t="s">
        <v>7345</v>
      </c>
      <c r="L1333" s="157">
        <v>44304.70416666667</v>
      </c>
      <c r="M1333" s="157">
        <v>44304.779861111114</v>
      </c>
      <c r="N1333" s="157">
        <v>44305.522222222222</v>
      </c>
      <c r="O1333" s="157">
        <v>44305.597916666666</v>
      </c>
      <c r="P1333" s="38" t="s">
        <v>7362</v>
      </c>
      <c r="Q1333" s="239">
        <f t="shared" si="147"/>
        <v>0.74236111110803904</v>
      </c>
      <c r="R1333" s="239">
        <f t="shared" si="148"/>
        <v>0.89374999999563443</v>
      </c>
      <c r="S1333" s="21">
        <f t="shared" si="146"/>
        <v>4.4541666666482342</v>
      </c>
      <c r="U1333" s="285">
        <v>2516.8629999999998</v>
      </c>
      <c r="V1333" s="19">
        <f>SUM(Q1315:Q1333)</f>
        <v>10.310416666638048</v>
      </c>
      <c r="W1333" s="286">
        <f>(N1333-M1315)/24</f>
        <v>0.81788194444440399</v>
      </c>
      <c r="X1333" s="21">
        <f>V1333/W1333</f>
        <v>12.606240713190001</v>
      </c>
    </row>
    <row r="1334" spans="1:24">
      <c r="A1334" s="261" t="s">
        <v>7391</v>
      </c>
      <c r="B1334" s="2" t="s">
        <v>466</v>
      </c>
      <c r="C1334" s="259" t="s">
        <v>7392</v>
      </c>
      <c r="D1334" s="259" t="s">
        <v>7393</v>
      </c>
      <c r="E1334" s="157" t="s">
        <v>284</v>
      </c>
      <c r="F1334" s="259" t="s">
        <v>7402</v>
      </c>
      <c r="G1334" s="38">
        <v>18</v>
      </c>
      <c r="H1334" s="285">
        <v>38</v>
      </c>
      <c r="I1334" s="285">
        <v>-73.849999999999994</v>
      </c>
      <c r="J1334" s="38">
        <v>2021</v>
      </c>
      <c r="K1334" s="38" t="s">
        <v>7376</v>
      </c>
      <c r="L1334" s="157">
        <v>44344.321527777778</v>
      </c>
      <c r="M1334" s="157">
        <v>44344.343055555553</v>
      </c>
      <c r="N1334" s="157">
        <v>44344.668055555558</v>
      </c>
      <c r="O1334" s="157">
        <v>44344.698611111111</v>
      </c>
      <c r="P1334" s="38" t="s">
        <v>2434</v>
      </c>
      <c r="Q1334" s="239">
        <f t="shared" si="147"/>
        <v>0.32500000000436557</v>
      </c>
      <c r="R1334" s="239">
        <f t="shared" si="148"/>
        <v>0.37708333333284827</v>
      </c>
      <c r="S1334" s="21">
        <f t="shared" si="146"/>
        <v>1.9500000000261934</v>
      </c>
      <c r="U1334" s="38">
        <v>412</v>
      </c>
    </row>
    <row r="1335" spans="1:24">
      <c r="A1335" s="261" t="s">
        <v>7391</v>
      </c>
      <c r="B1335" s="2" t="s">
        <v>466</v>
      </c>
      <c r="C1335" s="259" t="s">
        <v>7392</v>
      </c>
      <c r="D1335" s="259" t="s">
        <v>7393</v>
      </c>
      <c r="E1335" s="157" t="s">
        <v>284</v>
      </c>
      <c r="F1335" s="259" t="s">
        <v>7402</v>
      </c>
      <c r="G1335" s="38">
        <v>18</v>
      </c>
      <c r="H1335" s="285">
        <v>38</v>
      </c>
      <c r="I1335" s="285">
        <v>-73.849999999999994</v>
      </c>
      <c r="J1335" s="38">
        <v>2021</v>
      </c>
      <c r="K1335" s="38" t="s">
        <v>7377</v>
      </c>
      <c r="L1335" s="157">
        <v>44344.956944444442</v>
      </c>
      <c r="M1335" s="157">
        <v>44344.975694444445</v>
      </c>
      <c r="N1335" s="157">
        <v>44344.995833333334</v>
      </c>
      <c r="O1335" s="157">
        <v>44345.012499999997</v>
      </c>
      <c r="P1335" s="38" t="s">
        <v>2434</v>
      </c>
      <c r="Q1335" s="239">
        <f t="shared" si="147"/>
        <v>2.0138888889050577E-2</v>
      </c>
      <c r="R1335" s="239">
        <f t="shared" si="148"/>
        <v>5.5555555554747116E-2</v>
      </c>
      <c r="S1335" s="21">
        <f t="shared" si="146"/>
        <v>0.12083333333430346</v>
      </c>
      <c r="U1335" s="38">
        <v>388</v>
      </c>
    </row>
    <row r="1336" spans="1:24">
      <c r="A1336" s="261" t="s">
        <v>7391</v>
      </c>
      <c r="B1336" s="2" t="s">
        <v>466</v>
      </c>
      <c r="C1336" s="259" t="s">
        <v>7392</v>
      </c>
      <c r="D1336" s="259" t="s">
        <v>7393</v>
      </c>
      <c r="E1336" s="157" t="s">
        <v>284</v>
      </c>
      <c r="F1336" s="259" t="s">
        <v>7402</v>
      </c>
      <c r="G1336" s="38">
        <v>18</v>
      </c>
      <c r="H1336" s="285">
        <v>37.520000000000003</v>
      </c>
      <c r="I1336" s="285">
        <v>-74.14</v>
      </c>
      <c r="J1336" s="38">
        <v>2021</v>
      </c>
      <c r="K1336" s="38" t="s">
        <v>7378</v>
      </c>
      <c r="L1336" s="157">
        <v>44345.518055555556</v>
      </c>
      <c r="M1336" s="157">
        <v>44345.559027777781</v>
      </c>
      <c r="N1336" s="157">
        <v>44345.813194444447</v>
      </c>
      <c r="O1336" s="157">
        <v>44345.85</v>
      </c>
      <c r="P1336" s="38" t="s">
        <v>7394</v>
      </c>
      <c r="Q1336" s="239">
        <f t="shared" si="147"/>
        <v>0.25416666666569654</v>
      </c>
      <c r="R1336" s="239">
        <f t="shared" si="148"/>
        <v>0.3319444444423425</v>
      </c>
      <c r="S1336" s="21">
        <f t="shared" si="146"/>
        <v>1.5249999999941792</v>
      </c>
      <c r="U1336" s="38">
        <v>1046</v>
      </c>
    </row>
    <row r="1337" spans="1:24">
      <c r="A1337" s="261" t="s">
        <v>7391</v>
      </c>
      <c r="B1337" s="2" t="s">
        <v>466</v>
      </c>
      <c r="C1337" s="259" t="s">
        <v>7392</v>
      </c>
      <c r="D1337" s="259" t="s">
        <v>7393</v>
      </c>
      <c r="E1337" s="157" t="s">
        <v>284</v>
      </c>
      <c r="F1337" s="259" t="s">
        <v>7402</v>
      </c>
      <c r="G1337" s="38">
        <v>18</v>
      </c>
      <c r="H1337" s="285">
        <v>34.94</v>
      </c>
      <c r="I1337" s="285">
        <v>-75.31</v>
      </c>
      <c r="J1337" s="38">
        <v>2021</v>
      </c>
      <c r="K1337" s="38" t="s">
        <v>7379</v>
      </c>
      <c r="L1337" s="157">
        <v>44348.265972222223</v>
      </c>
      <c r="M1337" s="157">
        <v>44348.282638888886</v>
      </c>
      <c r="N1337" s="157">
        <v>44348.446527777778</v>
      </c>
      <c r="O1337" s="157">
        <v>44348.459027777775</v>
      </c>
      <c r="P1337" s="38" t="s">
        <v>7395</v>
      </c>
      <c r="Q1337" s="239">
        <f t="shared" si="147"/>
        <v>0.16388888889196096</v>
      </c>
      <c r="R1337" s="239">
        <f t="shared" si="148"/>
        <v>0.19305555555183673</v>
      </c>
      <c r="S1337" s="21">
        <f t="shared" si="146"/>
        <v>0.98333333335176576</v>
      </c>
      <c r="U1337" s="38">
        <v>241</v>
      </c>
    </row>
    <row r="1338" spans="1:24">
      <c r="A1338" s="261" t="s">
        <v>7391</v>
      </c>
      <c r="B1338" s="2" t="s">
        <v>466</v>
      </c>
      <c r="C1338" s="259" t="s">
        <v>7392</v>
      </c>
      <c r="D1338" s="259" t="s">
        <v>7393</v>
      </c>
      <c r="E1338" s="157" t="s">
        <v>284</v>
      </c>
      <c r="F1338" s="259" t="s">
        <v>7402</v>
      </c>
      <c r="G1338" s="38">
        <v>18</v>
      </c>
      <c r="H1338" s="285">
        <v>34.94</v>
      </c>
      <c r="I1338" s="285">
        <v>-75.31</v>
      </c>
      <c r="J1338" s="38">
        <v>2021</v>
      </c>
      <c r="K1338" s="38" t="s">
        <v>7380</v>
      </c>
      <c r="L1338" s="157">
        <v>44348.81527777778</v>
      </c>
      <c r="M1338" s="157">
        <v>44348.915972222225</v>
      </c>
      <c r="N1338" s="157">
        <v>44349.625694444447</v>
      </c>
      <c r="O1338" s="157">
        <v>44349.707638888889</v>
      </c>
      <c r="P1338" s="38" t="s">
        <v>7396</v>
      </c>
      <c r="Q1338" s="239">
        <f t="shared" si="147"/>
        <v>0.70972222222189885</v>
      </c>
      <c r="R1338" s="239">
        <f t="shared" si="148"/>
        <v>0.89236111110949423</v>
      </c>
      <c r="S1338" s="21">
        <f t="shared" si="146"/>
        <v>4.2583333333313931</v>
      </c>
      <c r="U1338" s="38">
        <v>2794</v>
      </c>
    </row>
    <row r="1339" spans="1:24">
      <c r="A1339" s="261" t="s">
        <v>7391</v>
      </c>
      <c r="B1339" s="2" t="s">
        <v>466</v>
      </c>
      <c r="C1339" s="259" t="s">
        <v>7392</v>
      </c>
      <c r="D1339" s="259" t="s">
        <v>7393</v>
      </c>
      <c r="E1339" s="157" t="s">
        <v>284</v>
      </c>
      <c r="F1339" s="259" t="s">
        <v>7402</v>
      </c>
      <c r="G1339" s="38">
        <v>18</v>
      </c>
      <c r="H1339" s="285">
        <v>32.5</v>
      </c>
      <c r="I1339" s="285">
        <v>-76</v>
      </c>
      <c r="J1339" s="38">
        <v>2021</v>
      </c>
      <c r="K1339" s="38" t="s">
        <v>7381</v>
      </c>
      <c r="L1339" s="157">
        <v>44351.159722222219</v>
      </c>
      <c r="M1339" s="157">
        <v>44351.227083333331</v>
      </c>
      <c r="N1339" s="157">
        <v>44351.479861111111</v>
      </c>
      <c r="O1339" s="157">
        <v>44351.548611111109</v>
      </c>
      <c r="P1339" s="38" t="s">
        <v>1494</v>
      </c>
      <c r="Q1339" s="239">
        <f t="shared" si="147"/>
        <v>0.25277777777955635</v>
      </c>
      <c r="R1339" s="239">
        <f t="shared" si="148"/>
        <v>0.38888888889050577</v>
      </c>
      <c r="S1339" s="21">
        <f t="shared" si="146"/>
        <v>1.5166666666773381</v>
      </c>
      <c r="U1339" s="38">
        <v>2170</v>
      </c>
    </row>
    <row r="1340" spans="1:24">
      <c r="A1340" s="261" t="s">
        <v>7391</v>
      </c>
      <c r="B1340" s="2" t="s">
        <v>466</v>
      </c>
      <c r="C1340" s="259" t="s">
        <v>7392</v>
      </c>
      <c r="D1340" s="259" t="s">
        <v>7393</v>
      </c>
      <c r="E1340" s="157" t="s">
        <v>284</v>
      </c>
      <c r="F1340" s="259" t="s">
        <v>7402</v>
      </c>
      <c r="G1340" s="38"/>
      <c r="H1340" s="253"/>
      <c r="I1340" s="253"/>
      <c r="J1340" s="38">
        <v>2021</v>
      </c>
      <c r="K1340" s="38" t="s">
        <v>7382</v>
      </c>
      <c r="L1340" s="157">
        <v>44351.811805555553</v>
      </c>
      <c r="M1340" s="157"/>
      <c r="N1340" s="157"/>
      <c r="O1340" s="157">
        <v>44351.852777777778</v>
      </c>
      <c r="P1340" s="38" t="s">
        <v>893</v>
      </c>
      <c r="Q1340" s="239">
        <f t="shared" si="147"/>
        <v>0</v>
      </c>
      <c r="R1340" s="239">
        <f t="shared" si="148"/>
        <v>4.0972222224809229E-2</v>
      </c>
      <c r="S1340" s="21">
        <f t="shared" si="146"/>
        <v>0</v>
      </c>
      <c r="U1340" s="38">
        <v>412</v>
      </c>
    </row>
    <row r="1341" spans="1:24">
      <c r="A1341" s="261" t="s">
        <v>7391</v>
      </c>
      <c r="B1341" s="2" t="s">
        <v>466</v>
      </c>
      <c r="C1341" s="259" t="s">
        <v>7392</v>
      </c>
      <c r="D1341" s="259" t="s">
        <v>7393</v>
      </c>
      <c r="E1341" s="157" t="s">
        <v>284</v>
      </c>
      <c r="F1341" s="259" t="s">
        <v>7402</v>
      </c>
      <c r="G1341" s="38"/>
      <c r="H1341" s="253"/>
      <c r="I1341" s="253"/>
      <c r="J1341" s="38">
        <v>2021</v>
      </c>
      <c r="K1341" s="38" t="s">
        <v>7383</v>
      </c>
      <c r="L1341" s="157">
        <v>44352.992361111108</v>
      </c>
      <c r="M1341" s="157">
        <v>44353.052777777775</v>
      </c>
      <c r="N1341" s="157">
        <v>44353.072916666664</v>
      </c>
      <c r="O1341" s="157">
        <v>44353.102083333331</v>
      </c>
      <c r="P1341" s="38" t="s">
        <v>893</v>
      </c>
      <c r="Q1341" s="239">
        <f t="shared" si="147"/>
        <v>2.0138888889050577E-2</v>
      </c>
      <c r="R1341" s="239">
        <f t="shared" si="148"/>
        <v>0.10972222222335404</v>
      </c>
      <c r="S1341" s="21">
        <f t="shared" si="146"/>
        <v>0.12083333333430346</v>
      </c>
      <c r="U1341" s="38">
        <v>984</v>
      </c>
    </row>
    <row r="1342" spans="1:24">
      <c r="A1342" s="261" t="s">
        <v>7391</v>
      </c>
      <c r="B1342" s="2" t="s">
        <v>466</v>
      </c>
      <c r="C1342" s="259" t="s">
        <v>7392</v>
      </c>
      <c r="D1342" s="259" t="s">
        <v>7393</v>
      </c>
      <c r="E1342" s="259" t="s">
        <v>196</v>
      </c>
      <c r="F1342" s="259" t="s">
        <v>787</v>
      </c>
      <c r="G1342" s="38">
        <v>16</v>
      </c>
      <c r="H1342" s="285">
        <v>25.95</v>
      </c>
      <c r="I1342" s="285">
        <v>-84.95</v>
      </c>
      <c r="J1342" s="38">
        <v>2021</v>
      </c>
      <c r="K1342" s="38" t="s">
        <v>7384</v>
      </c>
      <c r="L1342" s="157">
        <v>44357.113888888889</v>
      </c>
      <c r="M1342" s="157">
        <v>44357.209027777775</v>
      </c>
      <c r="N1342" s="157">
        <v>44357.695833333331</v>
      </c>
      <c r="O1342" s="157">
        <v>44357.781944444447</v>
      </c>
      <c r="P1342" s="38" t="s">
        <v>7397</v>
      </c>
      <c r="Q1342" s="239">
        <f t="shared" si="147"/>
        <v>0.48680555555620231</v>
      </c>
      <c r="R1342" s="239">
        <f t="shared" si="148"/>
        <v>0.6680555555576575</v>
      </c>
      <c r="S1342" s="21">
        <f t="shared" si="146"/>
        <v>2.9208333333372138</v>
      </c>
      <c r="U1342" s="38">
        <v>3303</v>
      </c>
    </row>
    <row r="1343" spans="1:24">
      <c r="A1343" s="261" t="s">
        <v>7391</v>
      </c>
      <c r="B1343" s="2" t="s">
        <v>466</v>
      </c>
      <c r="C1343" s="259" t="s">
        <v>7392</v>
      </c>
      <c r="D1343" s="259" t="s">
        <v>7393</v>
      </c>
      <c r="E1343" s="259" t="s">
        <v>196</v>
      </c>
      <c r="F1343" s="259" t="s">
        <v>787</v>
      </c>
      <c r="G1343" s="290">
        <v>15</v>
      </c>
      <c r="H1343" s="291">
        <v>27.74</v>
      </c>
      <c r="I1343" s="291">
        <v>-91.23</v>
      </c>
      <c r="J1343" s="38">
        <v>2021</v>
      </c>
      <c r="K1343" s="290" t="s">
        <v>7385</v>
      </c>
      <c r="L1343" s="292">
        <v>44359.609722222223</v>
      </c>
      <c r="M1343" s="292">
        <v>44359.634722222225</v>
      </c>
      <c r="N1343" s="292">
        <v>44359.989583333336</v>
      </c>
      <c r="O1343" s="292">
        <v>44360.011111111111</v>
      </c>
      <c r="P1343" s="290" t="s">
        <v>7398</v>
      </c>
      <c r="Q1343" s="239">
        <f t="shared" si="147"/>
        <v>0.35486111111094942</v>
      </c>
      <c r="R1343" s="239">
        <f t="shared" si="148"/>
        <v>0.40138888888759539</v>
      </c>
      <c r="S1343" s="21">
        <f t="shared" si="146"/>
        <v>2.1291666666656965</v>
      </c>
      <c r="U1343" s="290">
        <v>561</v>
      </c>
    </row>
    <row r="1344" spans="1:24">
      <c r="A1344" s="261" t="s">
        <v>7391</v>
      </c>
      <c r="B1344" s="2" t="s">
        <v>466</v>
      </c>
      <c r="C1344" s="259" t="s">
        <v>7392</v>
      </c>
      <c r="D1344" s="259" t="s">
        <v>7393</v>
      </c>
      <c r="E1344" s="259" t="s">
        <v>196</v>
      </c>
      <c r="F1344" s="259" t="s">
        <v>787</v>
      </c>
      <c r="G1344" s="290">
        <v>15</v>
      </c>
      <c r="H1344" s="291">
        <v>27.74</v>
      </c>
      <c r="I1344" s="291">
        <v>-91.23</v>
      </c>
      <c r="J1344" s="38">
        <v>2021</v>
      </c>
      <c r="K1344" s="38" t="s">
        <v>7386</v>
      </c>
      <c r="L1344" s="157">
        <v>44360.597222222219</v>
      </c>
      <c r="M1344" s="157">
        <v>44360.620833333334</v>
      </c>
      <c r="N1344" s="157">
        <v>44360.693749999999</v>
      </c>
      <c r="O1344" s="157">
        <v>44360.720138888886</v>
      </c>
      <c r="P1344" s="290" t="s">
        <v>7398</v>
      </c>
      <c r="Q1344" s="239">
        <f t="shared" si="147"/>
        <v>7.2916666664241347E-2</v>
      </c>
      <c r="R1344" s="239">
        <f t="shared" si="148"/>
        <v>0.12291666666715173</v>
      </c>
      <c r="S1344" s="21">
        <f t="shared" si="146"/>
        <v>0.43749999998544808</v>
      </c>
      <c r="U1344" s="38">
        <v>550</v>
      </c>
    </row>
    <row r="1345" spans="1:24">
      <c r="A1345" s="261" t="s">
        <v>7391</v>
      </c>
      <c r="B1345" s="2" t="s">
        <v>466</v>
      </c>
      <c r="C1345" s="259" t="s">
        <v>7392</v>
      </c>
      <c r="D1345" s="259" t="s">
        <v>7393</v>
      </c>
      <c r="E1345" s="259" t="s">
        <v>196</v>
      </c>
      <c r="F1345" s="259" t="s">
        <v>787</v>
      </c>
      <c r="G1345" s="290">
        <v>15</v>
      </c>
      <c r="H1345" s="237">
        <v>27.720800000000001</v>
      </c>
      <c r="I1345" s="237">
        <v>-91.28</v>
      </c>
      <c r="J1345" s="38">
        <v>2021</v>
      </c>
      <c r="K1345" s="38" t="s">
        <v>7387</v>
      </c>
      <c r="L1345" s="157">
        <v>44360.76458333333</v>
      </c>
      <c r="M1345" s="157">
        <v>44360.792361111111</v>
      </c>
      <c r="N1345" s="157">
        <v>44361.068749999999</v>
      </c>
      <c r="O1345" s="157">
        <v>44361.092361111114</v>
      </c>
      <c r="P1345" s="38" t="s">
        <v>7399</v>
      </c>
      <c r="Q1345" s="239">
        <f t="shared" si="147"/>
        <v>0.27638888888759539</v>
      </c>
      <c r="R1345" s="239">
        <f t="shared" si="148"/>
        <v>0.32777777778392192</v>
      </c>
      <c r="S1345" s="21">
        <f t="shared" si="146"/>
        <v>1.6583333333255723</v>
      </c>
      <c r="U1345" s="38">
        <v>660</v>
      </c>
    </row>
    <row r="1346" spans="1:24">
      <c r="A1346" s="261" t="s">
        <v>7391</v>
      </c>
      <c r="B1346" s="2" t="s">
        <v>466</v>
      </c>
      <c r="C1346" s="259" t="s">
        <v>7392</v>
      </c>
      <c r="D1346" s="259" t="s">
        <v>7393</v>
      </c>
      <c r="E1346" s="259" t="s">
        <v>196</v>
      </c>
      <c r="F1346" s="259" t="s">
        <v>787</v>
      </c>
      <c r="G1346" s="290">
        <v>15</v>
      </c>
      <c r="H1346" s="237">
        <v>27.720800000000001</v>
      </c>
      <c r="I1346" s="237">
        <v>-91.28</v>
      </c>
      <c r="J1346" s="38">
        <v>2021</v>
      </c>
      <c r="K1346" s="38" t="s">
        <v>7388</v>
      </c>
      <c r="L1346" s="157">
        <v>44361.586805555555</v>
      </c>
      <c r="M1346" s="157">
        <v>44361.613888888889</v>
      </c>
      <c r="N1346" s="157">
        <v>44361.686805555553</v>
      </c>
      <c r="O1346" s="157">
        <v>44361.714583333334</v>
      </c>
      <c r="P1346" s="38" t="s">
        <v>7399</v>
      </c>
      <c r="Q1346" s="239">
        <f t="shared" si="147"/>
        <v>7.2916666664241347E-2</v>
      </c>
      <c r="R1346" s="239">
        <f t="shared" si="148"/>
        <v>0.12777777777955635</v>
      </c>
      <c r="S1346" s="21">
        <f t="shared" si="146"/>
        <v>0.43749999998544808</v>
      </c>
      <c r="U1346" s="38">
        <v>657</v>
      </c>
    </row>
    <row r="1347" spans="1:24">
      <c r="A1347" s="261" t="s">
        <v>7391</v>
      </c>
      <c r="B1347" s="2" t="s">
        <v>466</v>
      </c>
      <c r="C1347" s="259" t="s">
        <v>7392</v>
      </c>
      <c r="D1347" s="259" t="s">
        <v>7393</v>
      </c>
      <c r="E1347" s="259" t="s">
        <v>196</v>
      </c>
      <c r="F1347" s="259" t="s">
        <v>787</v>
      </c>
      <c r="G1347" s="38">
        <v>15</v>
      </c>
      <c r="H1347" s="237">
        <v>27.77</v>
      </c>
      <c r="I1347" s="237">
        <v>-91.51</v>
      </c>
      <c r="J1347" s="38">
        <v>2021</v>
      </c>
      <c r="K1347" s="38" t="s">
        <v>7389</v>
      </c>
      <c r="L1347" s="157">
        <v>44362.234027777777</v>
      </c>
      <c r="M1347" s="157">
        <v>44362.256944444445</v>
      </c>
      <c r="N1347" s="157">
        <v>44362.525000000001</v>
      </c>
      <c r="O1347" s="157">
        <v>44362.55</v>
      </c>
      <c r="P1347" s="38" t="s">
        <v>7400</v>
      </c>
      <c r="Q1347" s="239">
        <f t="shared" si="147"/>
        <v>0.26805555555620231</v>
      </c>
      <c r="R1347" s="239">
        <f t="shared" si="148"/>
        <v>0.31597222222626442</v>
      </c>
      <c r="S1347" s="21">
        <f t="shared" si="146"/>
        <v>1.6083333333372138</v>
      </c>
      <c r="U1347" s="38">
        <v>564</v>
      </c>
    </row>
    <row r="1348" spans="1:24">
      <c r="A1348" s="261" t="s">
        <v>7391</v>
      </c>
      <c r="B1348" s="2" t="s">
        <v>466</v>
      </c>
      <c r="C1348" s="259" t="s">
        <v>7392</v>
      </c>
      <c r="D1348" s="259" t="s">
        <v>7393</v>
      </c>
      <c r="E1348" s="259" t="s">
        <v>196</v>
      </c>
      <c r="F1348" s="259" t="s">
        <v>787</v>
      </c>
      <c r="G1348" s="38">
        <v>16</v>
      </c>
      <c r="H1348" s="237">
        <v>28.12</v>
      </c>
      <c r="I1348" s="237">
        <v>-89.144999999999996</v>
      </c>
      <c r="J1348" s="38">
        <v>2021</v>
      </c>
      <c r="K1348" s="38" t="s">
        <v>7390</v>
      </c>
      <c r="L1348" s="157">
        <v>44363.547222222223</v>
      </c>
      <c r="M1348" s="157">
        <v>44363.598611111112</v>
      </c>
      <c r="N1348" s="157">
        <v>44363.874305555553</v>
      </c>
      <c r="O1348" s="157">
        <v>44363.913888888892</v>
      </c>
      <c r="P1348" s="38" t="s">
        <v>7401</v>
      </c>
      <c r="Q1348" s="239">
        <f t="shared" si="147"/>
        <v>0.27569444444088731</v>
      </c>
      <c r="R1348" s="239">
        <f t="shared" si="148"/>
        <v>0.36666666666860692</v>
      </c>
      <c r="S1348" s="21">
        <f t="shared" si="146"/>
        <v>1.6541666666453239</v>
      </c>
      <c r="U1348" s="38">
        <v>1077</v>
      </c>
      <c r="V1348" s="19">
        <f>SUM(Q1334:Q1348)</f>
        <v>3.5534722222218988</v>
      </c>
      <c r="W1348" s="286">
        <f>(N1348-M1334)/24</f>
        <v>0.81380208333333337</v>
      </c>
      <c r="X1348" s="21">
        <f>V1348/W1348</f>
        <v>4.3665066666662691</v>
      </c>
    </row>
    <row r="1349" spans="1:24">
      <c r="A1349" s="261" t="s">
        <v>7415</v>
      </c>
      <c r="B1349" s="38" t="s">
        <v>1519</v>
      </c>
      <c r="C1349" s="259" t="s">
        <v>7416</v>
      </c>
      <c r="D1349" s="38" t="s">
        <v>7417</v>
      </c>
      <c r="E1349" s="157" t="s">
        <v>273</v>
      </c>
      <c r="F1349" s="38" t="s">
        <v>7203</v>
      </c>
      <c r="G1349" s="2">
        <v>46</v>
      </c>
      <c r="H1349" s="2">
        <v>-130</v>
      </c>
      <c r="I1349" s="38">
        <v>9</v>
      </c>
      <c r="J1349" s="38">
        <v>2021</v>
      </c>
      <c r="K1349" s="38" t="s">
        <v>7423</v>
      </c>
      <c r="L1349" s="157">
        <v>44411.149305555555</v>
      </c>
      <c r="M1349" s="157">
        <v>44411.180555555555</v>
      </c>
      <c r="N1349" s="157">
        <v>44411.243750000001</v>
      </c>
      <c r="O1349" s="157">
        <v>44411.273611111108</v>
      </c>
      <c r="P1349" s="38" t="s">
        <v>1364</v>
      </c>
      <c r="Q1349" s="239">
        <f t="shared" ref="Q1349:Q1396" si="149">N1349 - M1349</f>
        <v>6.3194444446708076E-2</v>
      </c>
      <c r="R1349" s="239">
        <f t="shared" ref="R1349:R1396" si="150">O1349 - L1349</f>
        <v>0.12430555555329192</v>
      </c>
      <c r="S1349" s="21">
        <f t="shared" ref="S1349:S1396" si="151">((VALUE(Q1349)) * 24) * 0.25</f>
        <v>0.37916666668024845</v>
      </c>
      <c r="U1349" s="38">
        <v>202</v>
      </c>
    </row>
    <row r="1350" spans="1:24">
      <c r="A1350" s="261" t="s">
        <v>7415</v>
      </c>
      <c r="B1350" s="38" t="s">
        <v>1519</v>
      </c>
      <c r="C1350" s="259" t="s">
        <v>7416</v>
      </c>
      <c r="D1350" s="38" t="s">
        <v>7417</v>
      </c>
      <c r="E1350" s="157" t="s">
        <v>273</v>
      </c>
      <c r="F1350" s="38" t="s">
        <v>7203</v>
      </c>
      <c r="G1350" s="2">
        <v>46</v>
      </c>
      <c r="H1350" s="2">
        <v>-130</v>
      </c>
      <c r="I1350" s="38">
        <v>9</v>
      </c>
      <c r="J1350" s="38">
        <v>2021</v>
      </c>
      <c r="K1350" s="38" t="s">
        <v>7424</v>
      </c>
      <c r="L1350" s="157">
        <v>44411.580555555556</v>
      </c>
      <c r="M1350" s="157">
        <v>44411.611805555556</v>
      </c>
      <c r="N1350" s="157">
        <v>44411.65347222222</v>
      </c>
      <c r="O1350" s="157">
        <v>44411.681250000001</v>
      </c>
      <c r="P1350" s="38" t="s">
        <v>1364</v>
      </c>
      <c r="Q1350" s="239">
        <f t="shared" si="149"/>
        <v>4.1666666664241347E-2</v>
      </c>
      <c r="R1350" s="239">
        <f t="shared" si="150"/>
        <v>0.10069444444525288</v>
      </c>
      <c r="S1350" s="21">
        <f t="shared" si="151"/>
        <v>0.24999999998544808</v>
      </c>
      <c r="U1350" s="38">
        <v>193</v>
      </c>
    </row>
    <row r="1351" spans="1:24">
      <c r="A1351" s="261" t="s">
        <v>7415</v>
      </c>
      <c r="B1351" s="38" t="s">
        <v>1519</v>
      </c>
      <c r="C1351" s="259" t="s">
        <v>7416</v>
      </c>
      <c r="D1351" s="38" t="s">
        <v>7417</v>
      </c>
      <c r="E1351" s="157" t="s">
        <v>273</v>
      </c>
      <c r="F1351" s="38" t="s">
        <v>7203</v>
      </c>
      <c r="G1351" s="2">
        <v>46</v>
      </c>
      <c r="H1351" s="2">
        <v>-130</v>
      </c>
      <c r="I1351" s="38">
        <v>9</v>
      </c>
      <c r="J1351" s="38">
        <v>2021</v>
      </c>
      <c r="K1351" s="38" t="s">
        <v>7425</v>
      </c>
      <c r="L1351" s="157">
        <v>44411.70208333333</v>
      </c>
      <c r="M1351" s="157">
        <v>44411.717361111114</v>
      </c>
      <c r="N1351" s="157">
        <v>44411.811805555553</v>
      </c>
      <c r="O1351" s="157">
        <v>44411.82916666667</v>
      </c>
      <c r="P1351" s="38" t="s">
        <v>1364</v>
      </c>
      <c r="Q1351" s="239">
        <f t="shared" si="149"/>
        <v>9.4444444439432118E-2</v>
      </c>
      <c r="R1351" s="239">
        <f t="shared" si="150"/>
        <v>0.12708333334012423</v>
      </c>
      <c r="S1351" s="21">
        <f t="shared" si="151"/>
        <v>0.56666666663659271</v>
      </c>
      <c r="U1351" s="38">
        <v>200</v>
      </c>
    </row>
    <row r="1352" spans="1:24">
      <c r="A1352" s="261" t="s">
        <v>7415</v>
      </c>
      <c r="B1352" s="38" t="s">
        <v>1519</v>
      </c>
      <c r="C1352" s="259" t="s">
        <v>7416</v>
      </c>
      <c r="D1352" s="38" t="s">
        <v>7417</v>
      </c>
      <c r="E1352" s="157" t="s">
        <v>273</v>
      </c>
      <c r="F1352" s="38" t="s">
        <v>7203</v>
      </c>
      <c r="G1352" s="2">
        <v>46</v>
      </c>
      <c r="H1352" s="2">
        <v>-130</v>
      </c>
      <c r="I1352" s="38">
        <v>9</v>
      </c>
      <c r="J1352" s="38">
        <v>2021</v>
      </c>
      <c r="K1352" s="38" t="s">
        <v>7426</v>
      </c>
      <c r="L1352" s="157">
        <v>44411.895138888889</v>
      </c>
      <c r="M1352" s="157">
        <v>44411.980555555558</v>
      </c>
      <c r="N1352" s="157">
        <v>44412.380555555559</v>
      </c>
      <c r="O1352" s="157">
        <v>44412.463194444441</v>
      </c>
      <c r="P1352" s="38" t="s">
        <v>1364</v>
      </c>
      <c r="Q1352" s="239">
        <f t="shared" si="149"/>
        <v>0.40000000000145519</v>
      </c>
      <c r="R1352" s="239">
        <f t="shared" si="150"/>
        <v>0.56805555555183673</v>
      </c>
      <c r="S1352" s="21">
        <f t="shared" si="151"/>
        <v>2.4000000000087311</v>
      </c>
      <c r="U1352" s="38">
        <v>2608</v>
      </c>
    </row>
    <row r="1353" spans="1:24">
      <c r="A1353" s="261" t="s">
        <v>7415</v>
      </c>
      <c r="B1353" s="38" t="s">
        <v>1519</v>
      </c>
      <c r="C1353" s="259" t="s">
        <v>7416</v>
      </c>
      <c r="D1353" s="38" t="s">
        <v>7417</v>
      </c>
      <c r="E1353" s="157" t="s">
        <v>273</v>
      </c>
      <c r="F1353" s="38" t="s">
        <v>7203</v>
      </c>
      <c r="G1353" s="2">
        <v>44</v>
      </c>
      <c r="H1353" s="2">
        <v>-125</v>
      </c>
      <c r="I1353" s="38">
        <v>10</v>
      </c>
      <c r="J1353" s="38">
        <v>2021</v>
      </c>
      <c r="K1353" s="38" t="s">
        <v>7427</v>
      </c>
      <c r="L1353" s="157">
        <v>44413.32708333333</v>
      </c>
      <c r="M1353" s="157">
        <v>44413.402777777781</v>
      </c>
      <c r="N1353" s="157">
        <v>44413.573611111111</v>
      </c>
      <c r="O1353" s="157">
        <v>44413.615972222222</v>
      </c>
      <c r="P1353" s="38" t="s">
        <v>7267</v>
      </c>
      <c r="Q1353" s="239">
        <f t="shared" si="149"/>
        <v>0.17083333332993789</v>
      </c>
      <c r="R1353" s="239">
        <f t="shared" si="150"/>
        <v>0.28888888889196096</v>
      </c>
      <c r="S1353" s="21">
        <f t="shared" si="151"/>
        <v>1.0249999999796273</v>
      </c>
      <c r="U1353" s="38">
        <v>1246</v>
      </c>
    </row>
    <row r="1354" spans="1:24">
      <c r="A1354" s="261" t="s">
        <v>7415</v>
      </c>
      <c r="B1354" s="38" t="s">
        <v>1519</v>
      </c>
      <c r="C1354" s="259" t="s">
        <v>7416</v>
      </c>
      <c r="D1354" s="38" t="s">
        <v>7417</v>
      </c>
      <c r="E1354" s="157" t="s">
        <v>273</v>
      </c>
      <c r="F1354" s="38" t="s">
        <v>7203</v>
      </c>
      <c r="G1354" s="2">
        <v>44</v>
      </c>
      <c r="H1354" s="2">
        <v>-125</v>
      </c>
      <c r="I1354" s="38">
        <v>10</v>
      </c>
      <c r="J1354" s="38">
        <v>2021</v>
      </c>
      <c r="K1354" s="38" t="s">
        <v>7560</v>
      </c>
      <c r="L1354" s="157">
        <v>44413.681944444441</v>
      </c>
      <c r="M1354" s="157">
        <v>44413.72152777778</v>
      </c>
      <c r="N1354" s="157">
        <v>44413.84652777778</v>
      </c>
      <c r="O1354" s="157">
        <v>44413.895138888889</v>
      </c>
      <c r="P1354" s="38" t="s">
        <v>7267</v>
      </c>
      <c r="Q1354" s="239">
        <f t="shared" si="149"/>
        <v>0.125</v>
      </c>
      <c r="R1354" s="239">
        <f t="shared" si="150"/>
        <v>0.21319444444816327</v>
      </c>
      <c r="S1354" s="21">
        <f t="shared" si="151"/>
        <v>0.75</v>
      </c>
      <c r="U1354" s="38">
        <v>1246</v>
      </c>
    </row>
    <row r="1355" spans="1:24">
      <c r="A1355" s="261" t="s">
        <v>7415</v>
      </c>
      <c r="B1355" s="38" t="s">
        <v>1519</v>
      </c>
      <c r="C1355" s="259" t="s">
        <v>7416</v>
      </c>
      <c r="D1355" s="38" t="s">
        <v>7417</v>
      </c>
      <c r="E1355" s="157" t="s">
        <v>273</v>
      </c>
      <c r="F1355" s="38" t="s">
        <v>7203</v>
      </c>
      <c r="G1355" s="2">
        <v>45</v>
      </c>
      <c r="H1355" s="2">
        <v>-125</v>
      </c>
      <c r="I1355" s="38">
        <v>10</v>
      </c>
      <c r="J1355" s="38">
        <v>2021</v>
      </c>
      <c r="K1355" s="38" t="s">
        <v>7428</v>
      </c>
      <c r="L1355" s="157">
        <v>44414.118055555555</v>
      </c>
      <c r="M1355" s="157">
        <v>44414.151388888888</v>
      </c>
      <c r="N1355" s="157">
        <v>44414.211805555555</v>
      </c>
      <c r="O1355" s="157">
        <v>44414.263194444444</v>
      </c>
      <c r="P1355" s="38" t="s">
        <v>1622</v>
      </c>
      <c r="Q1355" s="239">
        <f t="shared" si="149"/>
        <v>6.0416666667151731E-2</v>
      </c>
      <c r="R1355" s="239">
        <f t="shared" si="150"/>
        <v>0.14513888888905058</v>
      </c>
      <c r="S1355" s="21">
        <f t="shared" si="151"/>
        <v>0.36250000000291038</v>
      </c>
      <c r="U1355" s="38">
        <v>204</v>
      </c>
    </row>
    <row r="1356" spans="1:24">
      <c r="A1356" s="261" t="s">
        <v>7415</v>
      </c>
      <c r="B1356" s="38" t="s">
        <v>1519</v>
      </c>
      <c r="C1356" s="259" t="s">
        <v>7416</v>
      </c>
      <c r="D1356" s="38" t="s">
        <v>7417</v>
      </c>
      <c r="E1356" s="157" t="s">
        <v>273</v>
      </c>
      <c r="F1356" s="38" t="s">
        <v>7203</v>
      </c>
      <c r="G1356" s="2">
        <v>45</v>
      </c>
      <c r="H1356" s="2">
        <v>-125</v>
      </c>
      <c r="I1356" s="38">
        <v>10</v>
      </c>
      <c r="J1356" s="38">
        <v>2021</v>
      </c>
      <c r="K1356" s="38" t="s">
        <v>7429</v>
      </c>
      <c r="L1356" s="157">
        <v>44414.26458333333</v>
      </c>
      <c r="M1356" s="157">
        <v>44414.299305555556</v>
      </c>
      <c r="N1356" s="157">
        <v>44414.330555555556</v>
      </c>
      <c r="O1356" s="157">
        <v>44414.357638888891</v>
      </c>
      <c r="P1356" s="38" t="s">
        <v>1622</v>
      </c>
      <c r="Q1356" s="239">
        <f t="shared" si="149"/>
        <v>3.125E-2</v>
      </c>
      <c r="R1356" s="239">
        <f t="shared" si="150"/>
        <v>9.3055555560567882E-2</v>
      </c>
      <c r="S1356" s="21">
        <f t="shared" si="151"/>
        <v>0.1875</v>
      </c>
      <c r="U1356" s="38">
        <v>197</v>
      </c>
    </row>
    <row r="1357" spans="1:24">
      <c r="A1357" s="261" t="s">
        <v>7415</v>
      </c>
      <c r="B1357" s="38" t="s">
        <v>1519</v>
      </c>
      <c r="C1357" s="259" t="s">
        <v>7416</v>
      </c>
      <c r="D1357" s="38" t="s">
        <v>7417</v>
      </c>
      <c r="E1357" s="157" t="s">
        <v>273</v>
      </c>
      <c r="F1357" s="38" t="s">
        <v>7203</v>
      </c>
      <c r="G1357" s="2">
        <v>45</v>
      </c>
      <c r="H1357" s="2">
        <v>-125</v>
      </c>
      <c r="I1357" s="38">
        <v>10</v>
      </c>
      <c r="J1357" s="38">
        <v>2021</v>
      </c>
      <c r="K1357" s="38" t="s">
        <v>7430</v>
      </c>
      <c r="L1357" s="157">
        <v>44414.382638888892</v>
      </c>
      <c r="M1357" s="157">
        <v>44414.397916666669</v>
      </c>
      <c r="N1357" s="157">
        <v>44414.480555555558</v>
      </c>
      <c r="O1357" s="157">
        <v>44414.499305555553</v>
      </c>
      <c r="P1357" s="38" t="s">
        <v>1622</v>
      </c>
      <c r="Q1357" s="239">
        <f t="shared" si="149"/>
        <v>8.2638888889050577E-2</v>
      </c>
      <c r="R1357" s="239">
        <f t="shared" si="150"/>
        <v>0.11666666666133096</v>
      </c>
      <c r="S1357" s="21">
        <f t="shared" si="151"/>
        <v>0.49583333333430346</v>
      </c>
      <c r="U1357" s="38">
        <v>207</v>
      </c>
    </row>
    <row r="1358" spans="1:24">
      <c r="A1358" s="261" t="s">
        <v>7415</v>
      </c>
      <c r="B1358" s="38" t="s">
        <v>1519</v>
      </c>
      <c r="C1358" s="259" t="s">
        <v>7416</v>
      </c>
      <c r="D1358" s="38" t="s">
        <v>7417</v>
      </c>
      <c r="E1358" s="157" t="s">
        <v>273</v>
      </c>
      <c r="F1358" s="38" t="s">
        <v>7203</v>
      </c>
      <c r="G1358" s="2">
        <v>45</v>
      </c>
      <c r="H1358" s="2">
        <v>-125</v>
      </c>
      <c r="I1358" s="38">
        <v>10</v>
      </c>
      <c r="J1358" s="38">
        <v>2021</v>
      </c>
      <c r="K1358" s="38" t="s">
        <v>7431</v>
      </c>
      <c r="L1358" s="157">
        <v>44414.532638888886</v>
      </c>
      <c r="M1358" s="157">
        <v>44414.620833333334</v>
      </c>
      <c r="N1358" s="157">
        <v>44414.793749999997</v>
      </c>
      <c r="O1358" s="157">
        <v>44414.886805555558</v>
      </c>
      <c r="P1358" s="38" t="s">
        <v>1622</v>
      </c>
      <c r="Q1358" s="239">
        <f t="shared" si="149"/>
        <v>0.17291666666278616</v>
      </c>
      <c r="R1358" s="239">
        <f t="shared" si="150"/>
        <v>0.35416666667151731</v>
      </c>
      <c r="S1358" s="21">
        <f t="shared" si="151"/>
        <v>1.0374999999767169</v>
      </c>
      <c r="U1358" s="38">
        <v>2903</v>
      </c>
    </row>
    <row r="1359" spans="1:24">
      <c r="A1359" s="261" t="s">
        <v>7415</v>
      </c>
      <c r="B1359" s="38" t="s">
        <v>1519</v>
      </c>
      <c r="C1359" s="259" t="s">
        <v>7416</v>
      </c>
      <c r="D1359" s="38" t="s">
        <v>7417</v>
      </c>
      <c r="E1359" s="157" t="s">
        <v>273</v>
      </c>
      <c r="F1359" s="38" t="s">
        <v>7203</v>
      </c>
      <c r="G1359" s="2">
        <v>45</v>
      </c>
      <c r="H1359" s="2">
        <v>-125</v>
      </c>
      <c r="I1359" s="38">
        <v>10</v>
      </c>
      <c r="J1359" s="38">
        <v>2021</v>
      </c>
      <c r="K1359" s="38" t="s">
        <v>7432</v>
      </c>
      <c r="L1359" s="157">
        <v>44414.945833333331</v>
      </c>
      <c r="M1359" s="157">
        <v>44415.03125</v>
      </c>
      <c r="N1359" s="157">
        <v>44415.193749999999</v>
      </c>
      <c r="O1359" s="157">
        <v>44415.271527777775</v>
      </c>
      <c r="P1359" s="38" t="s">
        <v>7513</v>
      </c>
      <c r="Q1359" s="239">
        <f t="shared" si="149"/>
        <v>0.16249999999854481</v>
      </c>
      <c r="R1359" s="239">
        <f t="shared" si="150"/>
        <v>0.32569444444379769</v>
      </c>
      <c r="S1359" s="21">
        <f t="shared" si="151"/>
        <v>0.97499999999126885</v>
      </c>
      <c r="U1359" s="38">
        <v>2906</v>
      </c>
    </row>
    <row r="1360" spans="1:24">
      <c r="A1360" s="261" t="s">
        <v>7415</v>
      </c>
      <c r="B1360" s="38" t="s">
        <v>1519</v>
      </c>
      <c r="C1360" s="259" t="s">
        <v>7416</v>
      </c>
      <c r="D1360" s="38" t="s">
        <v>7417</v>
      </c>
      <c r="E1360" s="157" t="s">
        <v>273</v>
      </c>
      <c r="F1360" s="38" t="s">
        <v>7203</v>
      </c>
      <c r="G1360" s="2">
        <v>45</v>
      </c>
      <c r="H1360" s="2">
        <v>-125</v>
      </c>
      <c r="I1360" s="38">
        <v>10</v>
      </c>
      <c r="J1360" s="38">
        <v>2021</v>
      </c>
      <c r="K1360" s="38" t="s">
        <v>7433</v>
      </c>
      <c r="L1360" s="157">
        <v>44415.331250000003</v>
      </c>
      <c r="M1360" s="157">
        <v>44415.413888888892</v>
      </c>
      <c r="N1360" s="157">
        <v>44415.568055555559</v>
      </c>
      <c r="O1360" s="157">
        <v>44415.672222222223</v>
      </c>
      <c r="P1360" s="38" t="s">
        <v>1622</v>
      </c>
      <c r="Q1360" s="239">
        <f t="shared" si="149"/>
        <v>0.15416666666715173</v>
      </c>
      <c r="R1360" s="239">
        <f t="shared" si="150"/>
        <v>0.34097222222044365</v>
      </c>
      <c r="S1360" s="21">
        <f t="shared" si="151"/>
        <v>0.92500000000291038</v>
      </c>
      <c r="U1360" s="38">
        <v>2899</v>
      </c>
    </row>
    <row r="1361" spans="1:21">
      <c r="A1361" s="261" t="s">
        <v>7415</v>
      </c>
      <c r="B1361" s="38" t="s">
        <v>1519</v>
      </c>
      <c r="C1361" s="259" t="s">
        <v>7416</v>
      </c>
      <c r="D1361" s="38" t="s">
        <v>7417</v>
      </c>
      <c r="E1361" s="157" t="s">
        <v>273</v>
      </c>
      <c r="F1361" s="38" t="s">
        <v>7203</v>
      </c>
      <c r="G1361" s="2">
        <v>44</v>
      </c>
      <c r="H1361" s="2">
        <v>-125</v>
      </c>
      <c r="I1361" s="38">
        <v>10</v>
      </c>
      <c r="J1361" s="38">
        <v>2021</v>
      </c>
      <c r="K1361" s="38" t="s">
        <v>7434</v>
      </c>
      <c r="L1361" s="157">
        <v>44415.822916666664</v>
      </c>
      <c r="M1361" s="157">
        <v>44415.844444444447</v>
      </c>
      <c r="N1361" s="157">
        <v>44415.914583333331</v>
      </c>
      <c r="O1361" s="157">
        <v>44415.938888888886</v>
      </c>
      <c r="P1361" s="38" t="s">
        <v>1356</v>
      </c>
      <c r="Q1361" s="239">
        <f t="shared" si="149"/>
        <v>7.0138888884685002E-2</v>
      </c>
      <c r="R1361" s="239">
        <f t="shared" si="150"/>
        <v>0.11597222222189885</v>
      </c>
      <c r="S1361" s="21">
        <f t="shared" si="151"/>
        <v>0.42083333330811001</v>
      </c>
      <c r="U1361" s="38">
        <v>208</v>
      </c>
    </row>
    <row r="1362" spans="1:21">
      <c r="A1362" s="261" t="s">
        <v>7415</v>
      </c>
      <c r="B1362" s="38" t="s">
        <v>1519</v>
      </c>
      <c r="C1362" s="259" t="s">
        <v>7416</v>
      </c>
      <c r="D1362" s="38" t="s">
        <v>7417</v>
      </c>
      <c r="E1362" s="157" t="s">
        <v>273</v>
      </c>
      <c r="F1362" s="38" t="s">
        <v>7203</v>
      </c>
      <c r="G1362" s="2">
        <v>44</v>
      </c>
      <c r="H1362" s="2">
        <v>-125</v>
      </c>
      <c r="I1362" s="38">
        <v>10</v>
      </c>
      <c r="J1362" s="38">
        <v>2021</v>
      </c>
      <c r="K1362" s="38" t="s">
        <v>7435</v>
      </c>
      <c r="L1362" s="157">
        <v>44416.044444444444</v>
      </c>
      <c r="M1362" s="157">
        <v>44416.068055555559</v>
      </c>
      <c r="N1362" s="157">
        <v>44416.167361111111</v>
      </c>
      <c r="O1362" s="157">
        <v>44416.195833333331</v>
      </c>
      <c r="P1362" s="38" t="s">
        <v>1356</v>
      </c>
      <c r="Q1362" s="239">
        <f t="shared" si="149"/>
        <v>9.9305555551836733E-2</v>
      </c>
      <c r="R1362" s="239">
        <f t="shared" si="150"/>
        <v>0.15138888888759539</v>
      </c>
      <c r="S1362" s="21">
        <f t="shared" si="151"/>
        <v>0.5958333333110204</v>
      </c>
      <c r="U1362" s="38">
        <v>204</v>
      </c>
    </row>
    <row r="1363" spans="1:21">
      <c r="A1363" s="261" t="s">
        <v>7415</v>
      </c>
      <c r="B1363" s="38" t="s">
        <v>1519</v>
      </c>
      <c r="C1363" s="259" t="s">
        <v>7416</v>
      </c>
      <c r="D1363" s="38" t="s">
        <v>7417</v>
      </c>
      <c r="E1363" s="157" t="s">
        <v>273</v>
      </c>
      <c r="F1363" s="38" t="s">
        <v>7203</v>
      </c>
      <c r="G1363" s="2">
        <v>44</v>
      </c>
      <c r="H1363" s="2">
        <v>-125</v>
      </c>
      <c r="I1363" s="38">
        <v>10</v>
      </c>
      <c r="J1363" s="38">
        <v>2021</v>
      </c>
      <c r="K1363" s="38" t="s">
        <v>7436</v>
      </c>
      <c r="L1363" s="157">
        <v>44416.212500000001</v>
      </c>
      <c r="M1363" s="157">
        <v>44416.234722222223</v>
      </c>
      <c r="N1363" s="157">
        <v>44416.455555555556</v>
      </c>
      <c r="O1363" s="157">
        <v>44416.477083333331</v>
      </c>
      <c r="P1363" s="38" t="s">
        <v>1356</v>
      </c>
      <c r="Q1363" s="239">
        <f t="shared" si="149"/>
        <v>0.22083333333284827</v>
      </c>
      <c r="R1363" s="239">
        <f t="shared" si="150"/>
        <v>0.26458333332993789</v>
      </c>
      <c r="S1363" s="21">
        <f t="shared" si="151"/>
        <v>1.3249999999970896</v>
      </c>
      <c r="U1363" s="38">
        <v>581</v>
      </c>
    </row>
    <row r="1364" spans="1:21">
      <c r="A1364" s="261" t="s">
        <v>7415</v>
      </c>
      <c r="B1364" s="38" t="s">
        <v>1519</v>
      </c>
      <c r="C1364" s="259" t="s">
        <v>7416</v>
      </c>
      <c r="D1364" s="38" t="s">
        <v>7417</v>
      </c>
      <c r="E1364" s="157" t="s">
        <v>273</v>
      </c>
      <c r="F1364" s="38" t="s">
        <v>7203</v>
      </c>
      <c r="G1364" s="2">
        <v>45</v>
      </c>
      <c r="H1364" s="2">
        <v>-124</v>
      </c>
      <c r="I1364" s="38">
        <v>10</v>
      </c>
      <c r="J1364" s="38">
        <v>2021</v>
      </c>
      <c r="K1364" s="38" t="s">
        <v>7437</v>
      </c>
      <c r="L1364" s="157">
        <v>44416.642361111109</v>
      </c>
      <c r="M1364" s="157">
        <v>44416.654861111114</v>
      </c>
      <c r="N1364" s="157">
        <v>44416.70208333333</v>
      </c>
      <c r="O1364" s="157">
        <v>44416.709722222222</v>
      </c>
      <c r="P1364" s="38" t="s">
        <v>7514</v>
      </c>
      <c r="Q1364" s="239">
        <f t="shared" si="149"/>
        <v>4.722222221607808E-2</v>
      </c>
      <c r="R1364" s="239">
        <f t="shared" si="150"/>
        <v>6.7361111112404615E-2</v>
      </c>
      <c r="S1364" s="21">
        <f t="shared" si="151"/>
        <v>0.28333333329646848</v>
      </c>
      <c r="U1364" s="38">
        <v>80</v>
      </c>
    </row>
    <row r="1365" spans="1:21">
      <c r="A1365" s="261" t="s">
        <v>7415</v>
      </c>
      <c r="B1365" s="38" t="s">
        <v>1519</v>
      </c>
      <c r="C1365" s="259" t="s">
        <v>7416</v>
      </c>
      <c r="D1365" s="38" t="s">
        <v>7417</v>
      </c>
      <c r="E1365" s="157" t="s">
        <v>273</v>
      </c>
      <c r="F1365" s="38" t="s">
        <v>7203</v>
      </c>
      <c r="G1365" s="2">
        <v>44</v>
      </c>
      <c r="H1365" s="2">
        <v>-125</v>
      </c>
      <c r="I1365" s="38">
        <v>10</v>
      </c>
      <c r="J1365" s="38">
        <v>2021</v>
      </c>
      <c r="K1365" s="38" t="s">
        <v>7438</v>
      </c>
      <c r="L1365" s="157">
        <v>44419.222222222219</v>
      </c>
      <c r="M1365" s="157">
        <v>44419.265277777777</v>
      </c>
      <c r="N1365" s="157">
        <v>44419.777777777781</v>
      </c>
      <c r="O1365" s="157">
        <v>44419.816666666666</v>
      </c>
      <c r="P1365" s="38" t="s">
        <v>7267</v>
      </c>
      <c r="Q1365" s="239">
        <f t="shared" si="149"/>
        <v>0.51250000000436557</v>
      </c>
      <c r="R1365" s="239">
        <f t="shared" si="150"/>
        <v>0.59444444444670808</v>
      </c>
      <c r="S1365" s="21">
        <f t="shared" si="151"/>
        <v>3.0750000000261934</v>
      </c>
      <c r="U1365" s="38">
        <v>1301.8900000000001</v>
      </c>
    </row>
    <row r="1366" spans="1:21">
      <c r="A1366" s="261" t="s">
        <v>7415</v>
      </c>
      <c r="B1366" s="38" t="s">
        <v>1519</v>
      </c>
      <c r="C1366" s="259" t="s">
        <v>7416</v>
      </c>
      <c r="D1366" s="38" t="s">
        <v>7417</v>
      </c>
      <c r="E1366" s="157" t="s">
        <v>273</v>
      </c>
      <c r="F1366" s="38" t="s">
        <v>7203</v>
      </c>
      <c r="G1366" s="2">
        <v>45</v>
      </c>
      <c r="H1366" s="2">
        <v>-125</v>
      </c>
      <c r="I1366" s="38">
        <v>10</v>
      </c>
      <c r="J1366" s="38">
        <v>2021</v>
      </c>
      <c r="K1366" s="38" t="s">
        <v>7439</v>
      </c>
      <c r="L1366" s="157">
        <v>44419.895138888889</v>
      </c>
      <c r="M1366" s="157">
        <v>44419.982638888891</v>
      </c>
      <c r="N1366" s="157">
        <v>44420.175000000003</v>
      </c>
      <c r="O1366" s="157">
        <v>44420.254861111112</v>
      </c>
      <c r="P1366" s="38" t="s">
        <v>1622</v>
      </c>
      <c r="Q1366" s="239">
        <f t="shared" si="149"/>
        <v>0.19236111111240461</v>
      </c>
      <c r="R1366" s="239">
        <f t="shared" si="150"/>
        <v>0.35972222222335404</v>
      </c>
      <c r="S1366" s="21">
        <f t="shared" si="151"/>
        <v>1.1541666666744277</v>
      </c>
      <c r="U1366" s="38">
        <v>2903</v>
      </c>
    </row>
    <row r="1367" spans="1:21">
      <c r="A1367" s="261" t="s">
        <v>7415</v>
      </c>
      <c r="B1367" s="38" t="s">
        <v>1519</v>
      </c>
      <c r="C1367" s="259" t="s">
        <v>7416</v>
      </c>
      <c r="D1367" s="38" t="s">
        <v>7417</v>
      </c>
      <c r="E1367" s="157" t="s">
        <v>273</v>
      </c>
      <c r="F1367" s="38" t="s">
        <v>7203</v>
      </c>
      <c r="G1367" s="2">
        <v>45</v>
      </c>
      <c r="H1367" s="2">
        <v>-125</v>
      </c>
      <c r="I1367" s="38">
        <v>10</v>
      </c>
      <c r="J1367" s="38">
        <v>2021</v>
      </c>
      <c r="K1367" s="38" t="s">
        <v>7440</v>
      </c>
      <c r="L1367" s="157">
        <v>44420.850694444445</v>
      </c>
      <c r="M1367" s="157">
        <v>44420.884027777778</v>
      </c>
      <c r="N1367" s="157">
        <v>44420.94027777778</v>
      </c>
      <c r="O1367" s="157">
        <v>44420.968055555553</v>
      </c>
      <c r="P1367" s="38" t="s">
        <v>7515</v>
      </c>
      <c r="Q1367" s="239">
        <f t="shared" si="149"/>
        <v>5.6250000001455192E-2</v>
      </c>
      <c r="R1367" s="239">
        <f t="shared" si="150"/>
        <v>0.11736111110803904</v>
      </c>
      <c r="S1367" s="21">
        <f t="shared" si="151"/>
        <v>0.33750000000873115</v>
      </c>
      <c r="U1367" s="38">
        <v>778.97</v>
      </c>
    </row>
    <row r="1368" spans="1:21">
      <c r="A1368" s="261" t="s">
        <v>7415</v>
      </c>
      <c r="B1368" s="38" t="s">
        <v>1519</v>
      </c>
      <c r="C1368" s="259" t="s">
        <v>7416</v>
      </c>
      <c r="D1368" s="38" t="s">
        <v>7417</v>
      </c>
      <c r="E1368" s="157" t="s">
        <v>273</v>
      </c>
      <c r="F1368" s="38" t="s">
        <v>7203</v>
      </c>
      <c r="G1368" s="2">
        <v>44</v>
      </c>
      <c r="H1368" s="2">
        <v>-125</v>
      </c>
      <c r="I1368" s="38">
        <v>10</v>
      </c>
      <c r="J1368" s="38">
        <v>2021</v>
      </c>
      <c r="K1368" s="38" t="s">
        <v>7441</v>
      </c>
      <c r="L1368" s="157">
        <v>44421.095138888886</v>
      </c>
      <c r="M1368" s="157">
        <v>44421.128472222219</v>
      </c>
      <c r="N1368" s="157">
        <v>44421.179861111108</v>
      </c>
      <c r="O1368" s="157">
        <v>44421.211111111108</v>
      </c>
      <c r="P1368" s="38" t="s">
        <v>7516</v>
      </c>
      <c r="Q1368" s="239">
        <f t="shared" si="149"/>
        <v>5.1388888889050577E-2</v>
      </c>
      <c r="R1368" s="239">
        <f t="shared" si="150"/>
        <v>0.11597222222189885</v>
      </c>
      <c r="S1368" s="21">
        <f t="shared" si="151"/>
        <v>0.30833333333430346</v>
      </c>
      <c r="U1368" s="38">
        <v>580</v>
      </c>
    </row>
    <row r="1369" spans="1:21">
      <c r="A1369" s="261" t="s">
        <v>7415</v>
      </c>
      <c r="B1369" s="38" t="s">
        <v>1519</v>
      </c>
      <c r="C1369" s="259" t="s">
        <v>7416</v>
      </c>
      <c r="D1369" s="38" t="s">
        <v>7417</v>
      </c>
      <c r="E1369" s="157" t="s">
        <v>273</v>
      </c>
      <c r="F1369" s="38" t="s">
        <v>7203</v>
      </c>
      <c r="G1369" s="2">
        <v>44</v>
      </c>
      <c r="H1369" s="2">
        <v>-125</v>
      </c>
      <c r="I1369" s="38">
        <v>10</v>
      </c>
      <c r="J1369" s="38">
        <v>2021</v>
      </c>
      <c r="K1369" s="38" t="s">
        <v>7442</v>
      </c>
      <c r="L1369" s="157">
        <v>44421.212500000001</v>
      </c>
      <c r="M1369" s="157">
        <v>44421.245833333334</v>
      </c>
      <c r="N1369" s="157">
        <v>44421.350694444445</v>
      </c>
      <c r="O1369" s="157">
        <v>44421.397916666669</v>
      </c>
      <c r="P1369" s="38" t="s">
        <v>7516</v>
      </c>
      <c r="Q1369" s="239">
        <f t="shared" si="149"/>
        <v>0.10486111111094942</v>
      </c>
      <c r="R1369" s="239">
        <f t="shared" si="150"/>
        <v>0.18541666666715173</v>
      </c>
      <c r="S1369" s="21">
        <f t="shared" si="151"/>
        <v>0.62916666666569654</v>
      </c>
      <c r="U1369" s="38">
        <v>581</v>
      </c>
    </row>
    <row r="1370" spans="1:21">
      <c r="A1370" s="261" t="s">
        <v>7415</v>
      </c>
      <c r="B1370" s="38" t="s">
        <v>1519</v>
      </c>
      <c r="C1370" s="259" t="s">
        <v>7416</v>
      </c>
      <c r="D1370" s="38" t="s">
        <v>7417</v>
      </c>
      <c r="E1370" s="157" t="s">
        <v>273</v>
      </c>
      <c r="F1370" s="38" t="s">
        <v>7203</v>
      </c>
      <c r="G1370" s="2">
        <v>45</v>
      </c>
      <c r="H1370" s="2">
        <v>-124</v>
      </c>
      <c r="I1370" s="38">
        <v>10</v>
      </c>
      <c r="J1370" s="38">
        <v>2021</v>
      </c>
      <c r="K1370" s="38" t="s">
        <v>7443</v>
      </c>
      <c r="L1370" s="157">
        <v>44421.577777777777</v>
      </c>
      <c r="M1370" s="157">
        <v>44421.589583333334</v>
      </c>
      <c r="N1370" s="157">
        <v>44421.694444444445</v>
      </c>
      <c r="O1370" s="157">
        <v>44421.701388888891</v>
      </c>
      <c r="P1370" s="38" t="s">
        <v>7514</v>
      </c>
      <c r="Q1370" s="239">
        <f t="shared" si="149"/>
        <v>0.10486111111094942</v>
      </c>
      <c r="R1370" s="239">
        <f t="shared" si="150"/>
        <v>0.12361111111385981</v>
      </c>
      <c r="S1370" s="21">
        <f t="shared" si="151"/>
        <v>0.62916666666569654</v>
      </c>
      <c r="U1370" s="38">
        <v>80.930000000000007</v>
      </c>
    </row>
    <row r="1371" spans="1:21">
      <c r="A1371" s="261" t="s">
        <v>7415</v>
      </c>
      <c r="B1371" s="38" t="s">
        <v>1519</v>
      </c>
      <c r="C1371" s="259" t="s">
        <v>7416</v>
      </c>
      <c r="D1371" s="38" t="s">
        <v>7417</v>
      </c>
      <c r="E1371" s="157" t="s">
        <v>273</v>
      </c>
      <c r="F1371" s="38" t="s">
        <v>7203</v>
      </c>
      <c r="G1371" s="2">
        <v>45</v>
      </c>
      <c r="H1371" s="2">
        <v>-124</v>
      </c>
      <c r="I1371" s="38">
        <v>10</v>
      </c>
      <c r="J1371" s="38">
        <v>2021</v>
      </c>
      <c r="K1371" s="38" t="s">
        <v>7444</v>
      </c>
      <c r="L1371" s="157">
        <v>44421.740972222222</v>
      </c>
      <c r="M1371" s="157">
        <v>44421.756944444445</v>
      </c>
      <c r="N1371" s="157">
        <v>44422.039583333331</v>
      </c>
      <c r="O1371" s="157">
        <v>44422.047222222223</v>
      </c>
      <c r="P1371" s="38" t="s">
        <v>7514</v>
      </c>
      <c r="Q1371" s="239">
        <f t="shared" si="149"/>
        <v>0.28263888888614019</v>
      </c>
      <c r="R1371" s="239">
        <f t="shared" si="150"/>
        <v>0.30625000000145519</v>
      </c>
      <c r="S1371" s="21">
        <f t="shared" si="151"/>
        <v>1.6958333333168412</v>
      </c>
      <c r="U1371" s="38">
        <v>82</v>
      </c>
    </row>
    <row r="1372" spans="1:21">
      <c r="A1372" s="261" t="s">
        <v>7415</v>
      </c>
      <c r="B1372" s="38" t="s">
        <v>1519</v>
      </c>
      <c r="C1372" s="259" t="s">
        <v>7416</v>
      </c>
      <c r="D1372" s="38" t="s">
        <v>7417</v>
      </c>
      <c r="E1372" s="157" t="s">
        <v>273</v>
      </c>
      <c r="F1372" s="38" t="s">
        <v>7203</v>
      </c>
      <c r="G1372" s="2">
        <v>45</v>
      </c>
      <c r="H1372" s="2">
        <v>-124</v>
      </c>
      <c r="I1372" s="38">
        <v>10</v>
      </c>
      <c r="J1372" s="38">
        <v>2021</v>
      </c>
      <c r="K1372" s="38" t="s">
        <v>7445</v>
      </c>
      <c r="L1372" s="157">
        <v>44422.106944444444</v>
      </c>
      <c r="M1372" s="157">
        <v>44422.118750000001</v>
      </c>
      <c r="N1372" s="157">
        <v>44422.227777777778</v>
      </c>
      <c r="O1372" s="157">
        <v>44422.236111111109</v>
      </c>
      <c r="P1372" s="38" t="s">
        <v>7514</v>
      </c>
      <c r="Q1372" s="239">
        <f t="shared" si="149"/>
        <v>0.10902777777664596</v>
      </c>
      <c r="R1372" s="239">
        <f t="shared" si="150"/>
        <v>0.12916666666569654</v>
      </c>
      <c r="S1372" s="21">
        <f t="shared" si="151"/>
        <v>0.65416666665987577</v>
      </c>
      <c r="U1372" s="38">
        <v>81</v>
      </c>
    </row>
    <row r="1373" spans="1:21">
      <c r="A1373" s="261" t="s">
        <v>7415</v>
      </c>
      <c r="B1373" s="38" t="s">
        <v>1519</v>
      </c>
      <c r="C1373" s="259" t="s">
        <v>7416</v>
      </c>
      <c r="D1373" s="38" t="s">
        <v>7417</v>
      </c>
      <c r="E1373" s="157" t="s">
        <v>273</v>
      </c>
      <c r="F1373" s="38" t="s">
        <v>7203</v>
      </c>
      <c r="G1373" s="2">
        <v>45</v>
      </c>
      <c r="H1373" s="2">
        <v>-124</v>
      </c>
      <c r="I1373" s="38">
        <v>10</v>
      </c>
      <c r="J1373" s="38">
        <v>2021</v>
      </c>
      <c r="K1373" s="38" t="s">
        <v>7446</v>
      </c>
      <c r="L1373" s="157">
        <v>44422.249305555553</v>
      </c>
      <c r="M1373" s="157">
        <v>44422.268750000003</v>
      </c>
      <c r="N1373" s="157">
        <v>44422.365277777775</v>
      </c>
      <c r="O1373" s="157">
        <v>44422.376388888886</v>
      </c>
      <c r="P1373" s="38" t="s">
        <v>7514</v>
      </c>
      <c r="Q1373" s="239">
        <f t="shared" si="149"/>
        <v>9.6527777772280388E-2</v>
      </c>
      <c r="R1373" s="239">
        <f t="shared" si="150"/>
        <v>0.12708333333284827</v>
      </c>
      <c r="S1373" s="21">
        <f t="shared" si="151"/>
        <v>0.57916666663368233</v>
      </c>
      <c r="U1373" s="38">
        <v>81.34</v>
      </c>
    </row>
    <row r="1374" spans="1:21">
      <c r="A1374" s="261" t="s">
        <v>7415</v>
      </c>
      <c r="B1374" s="38" t="s">
        <v>1519</v>
      </c>
      <c r="C1374" s="259" t="s">
        <v>7416</v>
      </c>
      <c r="D1374" s="38" t="s">
        <v>7417</v>
      </c>
      <c r="E1374" s="157" t="s">
        <v>273</v>
      </c>
      <c r="F1374" s="38" t="s">
        <v>7203</v>
      </c>
      <c r="G1374" s="2">
        <v>45</v>
      </c>
      <c r="H1374" s="2">
        <v>-125</v>
      </c>
      <c r="I1374" s="38">
        <v>10</v>
      </c>
      <c r="J1374" s="38">
        <v>2021</v>
      </c>
      <c r="K1374" s="38" t="s">
        <v>7447</v>
      </c>
      <c r="L1374" s="157">
        <v>44422.558333333334</v>
      </c>
      <c r="M1374" s="157">
        <v>44422.605555555558</v>
      </c>
      <c r="N1374" s="157">
        <v>44422.927083333336</v>
      </c>
      <c r="O1374" s="157">
        <v>44422.955555555556</v>
      </c>
      <c r="P1374" s="38" t="s">
        <v>7515</v>
      </c>
      <c r="Q1374" s="239">
        <f t="shared" si="149"/>
        <v>0.32152777777810115</v>
      </c>
      <c r="R1374" s="239">
        <f t="shared" si="150"/>
        <v>0.39722222222189885</v>
      </c>
      <c r="S1374" s="21">
        <f t="shared" si="151"/>
        <v>1.9291666666686069</v>
      </c>
      <c r="U1374" s="38">
        <v>775.78</v>
      </c>
    </row>
    <row r="1375" spans="1:21">
      <c r="A1375" s="261" t="s">
        <v>7415</v>
      </c>
      <c r="B1375" s="38" t="s">
        <v>1519</v>
      </c>
      <c r="C1375" s="259" t="s">
        <v>7416</v>
      </c>
      <c r="D1375" s="38" t="s">
        <v>7417</v>
      </c>
      <c r="E1375" s="157" t="s">
        <v>273</v>
      </c>
      <c r="F1375" s="38" t="s">
        <v>7203</v>
      </c>
      <c r="G1375" s="2">
        <v>45</v>
      </c>
      <c r="H1375" s="2">
        <v>-125</v>
      </c>
      <c r="I1375" s="38">
        <v>10</v>
      </c>
      <c r="J1375" s="38">
        <v>2021</v>
      </c>
      <c r="K1375" s="38" t="s">
        <v>7448</v>
      </c>
      <c r="L1375" s="157">
        <v>44423.025000000001</v>
      </c>
      <c r="M1375" s="157">
        <v>44423.065972222219</v>
      </c>
      <c r="N1375" s="157">
        <v>44423.275694444441</v>
      </c>
      <c r="O1375" s="157">
        <v>44423.306944444441</v>
      </c>
      <c r="P1375" s="38" t="s">
        <v>7515</v>
      </c>
      <c r="Q1375" s="239">
        <f t="shared" si="149"/>
        <v>0.20972222222189885</v>
      </c>
      <c r="R1375" s="239">
        <f t="shared" si="150"/>
        <v>0.28194444443943212</v>
      </c>
      <c r="S1375" s="21">
        <f t="shared" si="151"/>
        <v>1.2583333333313931</v>
      </c>
      <c r="U1375" s="38">
        <v>775</v>
      </c>
    </row>
    <row r="1376" spans="1:21">
      <c r="A1376" s="261" t="s">
        <v>7415</v>
      </c>
      <c r="B1376" s="38" t="s">
        <v>1519</v>
      </c>
      <c r="C1376" s="259" t="s">
        <v>7416</v>
      </c>
      <c r="D1376" s="38" t="s">
        <v>7417</v>
      </c>
      <c r="E1376" s="157" t="s">
        <v>273</v>
      </c>
      <c r="F1376" s="38" t="s">
        <v>7203</v>
      </c>
      <c r="G1376" s="2">
        <v>45</v>
      </c>
      <c r="H1376" s="2">
        <v>-125</v>
      </c>
      <c r="I1376" s="38">
        <v>10</v>
      </c>
      <c r="J1376" s="38">
        <v>2021</v>
      </c>
      <c r="K1376" s="38" t="s">
        <v>7449</v>
      </c>
      <c r="L1376" s="157">
        <v>44423.35</v>
      </c>
      <c r="M1376" s="157">
        <v>44423.382638888892</v>
      </c>
      <c r="N1376" s="157">
        <v>44423.563888888886</v>
      </c>
      <c r="O1376" s="157">
        <v>44423.594444444447</v>
      </c>
      <c r="P1376" s="38" t="s">
        <v>7515</v>
      </c>
      <c r="Q1376" s="239">
        <f t="shared" si="149"/>
        <v>0.18124999999417923</v>
      </c>
      <c r="R1376" s="239">
        <f t="shared" si="150"/>
        <v>0.24444444444816327</v>
      </c>
      <c r="S1376" s="21">
        <f t="shared" si="151"/>
        <v>1.0874999999650754</v>
      </c>
      <c r="U1376" s="38">
        <v>774.51</v>
      </c>
    </row>
    <row r="1377" spans="1:21">
      <c r="A1377" s="261" t="s">
        <v>7415</v>
      </c>
      <c r="B1377" s="38" t="s">
        <v>1519</v>
      </c>
      <c r="C1377" s="259" t="s">
        <v>7416</v>
      </c>
      <c r="D1377" s="38" t="s">
        <v>7417</v>
      </c>
      <c r="E1377" s="157" t="s">
        <v>273</v>
      </c>
      <c r="F1377" s="38" t="s">
        <v>7203</v>
      </c>
      <c r="G1377" s="2">
        <v>45</v>
      </c>
      <c r="H1377" s="2">
        <v>-125</v>
      </c>
      <c r="I1377" s="38">
        <v>10</v>
      </c>
      <c r="J1377" s="38">
        <v>2021</v>
      </c>
      <c r="K1377" s="38" t="s">
        <v>7450</v>
      </c>
      <c r="L1377" s="157">
        <v>44423.665972222225</v>
      </c>
      <c r="M1377" s="157">
        <v>44423.745833333334</v>
      </c>
      <c r="N1377" s="157">
        <v>44423.749305555553</v>
      </c>
      <c r="O1377" s="157">
        <v>44423.82708333333</v>
      </c>
      <c r="P1377" s="38" t="s">
        <v>1622</v>
      </c>
      <c r="Q1377" s="239">
        <f t="shared" si="149"/>
        <v>3.4722222189884633E-3</v>
      </c>
      <c r="R1377" s="239">
        <f t="shared" si="150"/>
        <v>0.16111111110512866</v>
      </c>
      <c r="S1377" s="21">
        <f t="shared" si="151"/>
        <v>2.083333331393078E-2</v>
      </c>
      <c r="U1377" s="38">
        <v>2902.01</v>
      </c>
    </row>
    <row r="1378" spans="1:21">
      <c r="A1378" s="261" t="s">
        <v>7415</v>
      </c>
      <c r="B1378" s="38" t="s">
        <v>1519</v>
      </c>
      <c r="C1378" s="259" t="s">
        <v>7416</v>
      </c>
      <c r="D1378" s="38" t="s">
        <v>7417</v>
      </c>
      <c r="E1378" s="157" t="s">
        <v>273</v>
      </c>
      <c r="F1378" s="38" t="s">
        <v>7203</v>
      </c>
      <c r="G1378" s="2">
        <v>45</v>
      </c>
      <c r="H1378" s="2">
        <v>-125</v>
      </c>
      <c r="I1378" s="38">
        <v>10</v>
      </c>
      <c r="J1378" s="38">
        <v>2021</v>
      </c>
      <c r="K1378" s="259" t="s">
        <v>7451</v>
      </c>
      <c r="L1378" s="157">
        <v>44428.205555555556</v>
      </c>
      <c r="M1378" s="157">
        <v>44428.27847222222</v>
      </c>
      <c r="N1378" s="157">
        <v>44428.572222222225</v>
      </c>
      <c r="O1378" s="157">
        <v>44428.584027777775</v>
      </c>
      <c r="P1378" s="38" t="s">
        <v>1622</v>
      </c>
      <c r="Q1378" s="239">
        <f t="shared" si="149"/>
        <v>0.29375000000436557</v>
      </c>
      <c r="R1378" s="239">
        <f t="shared" si="150"/>
        <v>0.37847222221898846</v>
      </c>
      <c r="S1378" s="21">
        <f t="shared" si="151"/>
        <v>1.7625000000261934</v>
      </c>
      <c r="U1378" s="38">
        <v>2899.67</v>
      </c>
    </row>
    <row r="1379" spans="1:21">
      <c r="A1379" s="261" t="s">
        <v>7415</v>
      </c>
      <c r="B1379" s="38" t="s">
        <v>1519</v>
      </c>
      <c r="C1379" s="259" t="s">
        <v>7416</v>
      </c>
      <c r="D1379" s="38" t="s">
        <v>7417</v>
      </c>
      <c r="E1379" s="157" t="s">
        <v>273</v>
      </c>
      <c r="F1379" s="38" t="s">
        <v>7203</v>
      </c>
      <c r="G1379" s="2">
        <v>45</v>
      </c>
      <c r="H1379" s="2">
        <v>-125</v>
      </c>
      <c r="I1379" s="38">
        <v>10</v>
      </c>
      <c r="J1379" s="38">
        <v>2021</v>
      </c>
      <c r="K1379" s="259" t="s">
        <v>7452</v>
      </c>
      <c r="L1379" s="157">
        <v>44429.581944444442</v>
      </c>
      <c r="M1379" s="157">
        <v>44429.595833333333</v>
      </c>
      <c r="N1379" s="157">
        <v>44429.611805555556</v>
      </c>
      <c r="O1379" s="157">
        <v>44429.619444444441</v>
      </c>
      <c r="P1379" s="38" t="s">
        <v>1622</v>
      </c>
      <c r="Q1379" s="239">
        <f t="shared" si="149"/>
        <v>1.5972222223354038E-2</v>
      </c>
      <c r="R1379" s="239">
        <f t="shared" si="150"/>
        <v>3.7499999998544808E-2</v>
      </c>
      <c r="S1379" s="21">
        <f t="shared" si="151"/>
        <v>9.5833333340124227E-2</v>
      </c>
      <c r="U1379" s="38">
        <v>92.21</v>
      </c>
    </row>
    <row r="1380" spans="1:21">
      <c r="A1380" s="261" t="s">
        <v>7415</v>
      </c>
      <c r="B1380" s="38" t="s">
        <v>1519</v>
      </c>
      <c r="C1380" s="259" t="s">
        <v>7416</v>
      </c>
      <c r="D1380" s="38" t="s">
        <v>7417</v>
      </c>
      <c r="E1380" s="157" t="s">
        <v>273</v>
      </c>
      <c r="F1380" s="38" t="s">
        <v>7203</v>
      </c>
      <c r="G1380" s="2">
        <v>45</v>
      </c>
      <c r="H1380" s="2">
        <v>-125</v>
      </c>
      <c r="I1380" s="38">
        <v>10</v>
      </c>
      <c r="J1380" s="38">
        <v>2021</v>
      </c>
      <c r="K1380" s="259" t="s">
        <v>7453</v>
      </c>
      <c r="L1380" s="157">
        <v>44431.053472222222</v>
      </c>
      <c r="M1380" s="157">
        <v>44431.136805555558</v>
      </c>
      <c r="N1380" s="157">
        <v>44431.298611111109</v>
      </c>
      <c r="O1380" s="157">
        <v>44431.305555555555</v>
      </c>
      <c r="P1380" s="38" t="s">
        <v>1622</v>
      </c>
      <c r="Q1380" s="239">
        <f t="shared" si="149"/>
        <v>0.16180555555183673</v>
      </c>
      <c r="R1380" s="239">
        <f t="shared" si="150"/>
        <v>0.25208333333284827</v>
      </c>
      <c r="S1380" s="21">
        <f t="shared" si="151"/>
        <v>0.9708333333110204</v>
      </c>
      <c r="U1380">
        <v>2900.13</v>
      </c>
    </row>
    <row r="1381" spans="1:21">
      <c r="A1381" s="261" t="s">
        <v>7415</v>
      </c>
      <c r="B1381" s="38" t="s">
        <v>1519</v>
      </c>
      <c r="C1381" s="259" t="s">
        <v>7416</v>
      </c>
      <c r="D1381" s="38" t="s">
        <v>7417</v>
      </c>
      <c r="E1381" s="157" t="s">
        <v>273</v>
      </c>
      <c r="F1381" s="38" t="s">
        <v>7203</v>
      </c>
      <c r="G1381" s="2">
        <v>44</v>
      </c>
      <c r="H1381" s="2">
        <v>-125</v>
      </c>
      <c r="I1381" s="38">
        <v>10</v>
      </c>
      <c r="J1381" s="38">
        <v>2021</v>
      </c>
      <c r="K1381" s="259" t="s">
        <v>7454</v>
      </c>
      <c r="L1381" s="157">
        <v>44431.386805555558</v>
      </c>
      <c r="M1381" s="157">
        <v>44431.422222222223</v>
      </c>
      <c r="N1381" s="157">
        <v>44431.614583333336</v>
      </c>
      <c r="O1381" s="157">
        <v>44431.647916666669</v>
      </c>
      <c r="P1381" s="38" t="s">
        <v>1799</v>
      </c>
      <c r="Q1381" s="239">
        <f t="shared" si="149"/>
        <v>0.19236111111240461</v>
      </c>
      <c r="R1381" s="239">
        <f t="shared" si="150"/>
        <v>0.26111111111094942</v>
      </c>
      <c r="S1381" s="21">
        <f t="shared" si="151"/>
        <v>1.1541666666744277</v>
      </c>
      <c r="U1381">
        <v>1059.3499999999999</v>
      </c>
    </row>
    <row r="1382" spans="1:21">
      <c r="A1382" s="261" t="s">
        <v>7415</v>
      </c>
      <c r="B1382" s="38" t="s">
        <v>1519</v>
      </c>
      <c r="C1382" s="259" t="s">
        <v>7416</v>
      </c>
      <c r="D1382" s="38" t="s">
        <v>7417</v>
      </c>
      <c r="E1382" s="157" t="s">
        <v>273</v>
      </c>
      <c r="F1382" s="38" t="s">
        <v>7203</v>
      </c>
      <c r="G1382" s="2">
        <v>44</v>
      </c>
      <c r="H1382" s="2">
        <v>-125</v>
      </c>
      <c r="I1382" s="38">
        <v>10</v>
      </c>
      <c r="J1382" s="38">
        <v>2021</v>
      </c>
      <c r="K1382" s="259" t="s">
        <v>7455</v>
      </c>
      <c r="L1382" s="157">
        <v>44434.120138888888</v>
      </c>
      <c r="M1382" s="157">
        <v>44434.13958333333</v>
      </c>
      <c r="N1382" s="157">
        <v>44434.327037037037</v>
      </c>
      <c r="O1382" s="157">
        <v>44434.341666666667</v>
      </c>
      <c r="P1382" s="38" t="s">
        <v>7516</v>
      </c>
      <c r="Q1382" s="239">
        <f t="shared" si="149"/>
        <v>0.18745370370743331</v>
      </c>
      <c r="R1382" s="239">
        <f t="shared" si="150"/>
        <v>0.22152777777955635</v>
      </c>
      <c r="S1382" s="21">
        <f t="shared" si="151"/>
        <v>1.1247222222445998</v>
      </c>
      <c r="U1382">
        <v>573.97</v>
      </c>
    </row>
    <row r="1383" spans="1:21">
      <c r="A1383" s="261" t="s">
        <v>7415</v>
      </c>
      <c r="B1383" s="38" t="s">
        <v>1519</v>
      </c>
      <c r="C1383" s="259" t="s">
        <v>7416</v>
      </c>
      <c r="D1383" s="38" t="s">
        <v>7417</v>
      </c>
      <c r="E1383" s="157" t="s">
        <v>273</v>
      </c>
      <c r="F1383" s="38" t="s">
        <v>7203</v>
      </c>
      <c r="G1383" s="2">
        <v>46</v>
      </c>
      <c r="H1383" s="2">
        <v>-130</v>
      </c>
      <c r="I1383" s="38">
        <v>9</v>
      </c>
      <c r="J1383" s="38">
        <v>2021</v>
      </c>
      <c r="K1383" s="259" t="s">
        <v>7456</v>
      </c>
      <c r="L1383" s="157">
        <v>44435.20416666667</v>
      </c>
      <c r="M1383" s="157">
        <v>44435.231249999997</v>
      </c>
      <c r="N1383" s="157">
        <v>44435.556250000001</v>
      </c>
      <c r="O1383" s="157">
        <v>44435.566666666666</v>
      </c>
      <c r="P1383" s="38" t="s">
        <v>1364</v>
      </c>
      <c r="Q1383" s="239">
        <f t="shared" si="149"/>
        <v>0.32500000000436557</v>
      </c>
      <c r="R1383" s="239">
        <f t="shared" si="150"/>
        <v>0.36249999999563443</v>
      </c>
      <c r="S1383" s="21">
        <f t="shared" si="151"/>
        <v>1.9500000000261934</v>
      </c>
      <c r="U1383">
        <v>2604.85</v>
      </c>
    </row>
    <row r="1384" spans="1:21">
      <c r="A1384" s="261" t="s">
        <v>7415</v>
      </c>
      <c r="B1384" s="38" t="s">
        <v>1519</v>
      </c>
      <c r="C1384" s="259" t="s">
        <v>7416</v>
      </c>
      <c r="D1384" s="38" t="s">
        <v>7417</v>
      </c>
      <c r="E1384" s="157" t="s">
        <v>273</v>
      </c>
      <c r="F1384" s="38" t="s">
        <v>7203</v>
      </c>
      <c r="G1384" s="2">
        <v>46</v>
      </c>
      <c r="H1384" s="2">
        <v>-130</v>
      </c>
      <c r="I1384" s="38">
        <v>9</v>
      </c>
      <c r="J1384" s="38">
        <v>2021</v>
      </c>
      <c r="K1384" s="259" t="s">
        <v>7457</v>
      </c>
      <c r="L1384" s="157">
        <v>44435.668055555558</v>
      </c>
      <c r="M1384" s="157">
        <v>44435.717361111114</v>
      </c>
      <c r="N1384" s="157">
        <v>44435.890277777777</v>
      </c>
      <c r="O1384" s="157">
        <v>44435.936805555553</v>
      </c>
      <c r="P1384" s="38" t="s">
        <v>7517</v>
      </c>
      <c r="Q1384" s="239">
        <f t="shared" si="149"/>
        <v>0.17291666666278616</v>
      </c>
      <c r="R1384" s="239">
        <f t="shared" si="150"/>
        <v>0.26874999999563443</v>
      </c>
      <c r="S1384" s="21">
        <f t="shared" si="151"/>
        <v>1.0374999999767169</v>
      </c>
      <c r="U1384">
        <v>1519.77</v>
      </c>
    </row>
    <row r="1385" spans="1:21">
      <c r="A1385" s="261" t="s">
        <v>7415</v>
      </c>
      <c r="B1385" s="38" t="s">
        <v>1519</v>
      </c>
      <c r="C1385" s="259" t="s">
        <v>7416</v>
      </c>
      <c r="D1385" s="38" t="s">
        <v>7417</v>
      </c>
      <c r="E1385" s="157" t="s">
        <v>273</v>
      </c>
      <c r="F1385" s="38" t="s">
        <v>7203</v>
      </c>
      <c r="G1385" s="2">
        <v>46</v>
      </c>
      <c r="H1385" s="2">
        <v>-130</v>
      </c>
      <c r="I1385" s="38">
        <v>9</v>
      </c>
      <c r="J1385" s="38">
        <v>2021</v>
      </c>
      <c r="K1385" s="259" t="s">
        <v>7458</v>
      </c>
      <c r="L1385" s="157">
        <v>44436.086805555555</v>
      </c>
      <c r="M1385" s="157">
        <v>44436.135416666664</v>
      </c>
      <c r="N1385" s="157">
        <v>44436.163888888892</v>
      </c>
      <c r="O1385" s="157">
        <v>44436.211805555555</v>
      </c>
      <c r="P1385" s="38" t="s">
        <v>7517</v>
      </c>
      <c r="Q1385" s="239">
        <f t="shared" si="149"/>
        <v>2.8472222227719612E-2</v>
      </c>
      <c r="R1385" s="239">
        <f t="shared" si="150"/>
        <v>0.125</v>
      </c>
      <c r="S1385" s="21">
        <f t="shared" si="151"/>
        <v>0.17083333336631767</v>
      </c>
      <c r="U1385">
        <v>1526.93</v>
      </c>
    </row>
    <row r="1386" spans="1:21">
      <c r="A1386" s="261" t="s">
        <v>7415</v>
      </c>
      <c r="B1386" s="38" t="s">
        <v>1519</v>
      </c>
      <c r="C1386" s="259" t="s">
        <v>7416</v>
      </c>
      <c r="D1386" s="38" t="s">
        <v>7417</v>
      </c>
      <c r="E1386" s="157" t="s">
        <v>273</v>
      </c>
      <c r="F1386" s="38" t="s">
        <v>7203</v>
      </c>
      <c r="G1386" s="2">
        <v>46</v>
      </c>
      <c r="H1386" s="2">
        <v>-130</v>
      </c>
      <c r="I1386" s="38">
        <v>9</v>
      </c>
      <c r="J1386" s="38">
        <v>2021</v>
      </c>
      <c r="K1386" s="259" t="s">
        <v>7459</v>
      </c>
      <c r="L1386" s="157">
        <v>44436.259027777778</v>
      </c>
      <c r="M1386" s="157">
        <v>44436.305555555555</v>
      </c>
      <c r="N1386" s="157">
        <v>44436.431250000001</v>
      </c>
      <c r="O1386" s="157">
        <v>44436.481249999997</v>
      </c>
      <c r="P1386" s="38" t="s">
        <v>7517</v>
      </c>
      <c r="Q1386" s="239">
        <f t="shared" si="149"/>
        <v>0.12569444444670808</v>
      </c>
      <c r="R1386" s="239">
        <f t="shared" si="150"/>
        <v>0.22222222221898846</v>
      </c>
      <c r="S1386" s="21">
        <f t="shared" si="151"/>
        <v>0.75416666668024845</v>
      </c>
      <c r="U1386">
        <v>1526.87</v>
      </c>
    </row>
    <row r="1387" spans="1:21">
      <c r="A1387" s="261" t="s">
        <v>7415</v>
      </c>
      <c r="B1387" s="38" t="s">
        <v>1519</v>
      </c>
      <c r="C1387" s="259" t="s">
        <v>7416</v>
      </c>
      <c r="D1387" s="38" t="s">
        <v>7417</v>
      </c>
      <c r="E1387" s="157" t="s">
        <v>273</v>
      </c>
      <c r="F1387" s="38" t="s">
        <v>7203</v>
      </c>
      <c r="G1387" s="2">
        <v>46</v>
      </c>
      <c r="H1387" s="2">
        <v>-130</v>
      </c>
      <c r="I1387" s="38">
        <v>9</v>
      </c>
      <c r="J1387" s="38">
        <v>2021</v>
      </c>
      <c r="K1387" s="259" t="s">
        <v>7460</v>
      </c>
      <c r="L1387" s="157">
        <v>44436.498611111114</v>
      </c>
      <c r="M1387" s="157">
        <v>44436.549305555556</v>
      </c>
      <c r="N1387" s="157">
        <v>44436.661805555559</v>
      </c>
      <c r="O1387" s="157">
        <v>44436.706250000003</v>
      </c>
      <c r="P1387" s="38" t="s">
        <v>7518</v>
      </c>
      <c r="Q1387" s="239">
        <f t="shared" si="149"/>
        <v>0.11250000000291038</v>
      </c>
      <c r="R1387" s="239">
        <f t="shared" si="150"/>
        <v>0.20763888888905058</v>
      </c>
      <c r="S1387" s="21">
        <f t="shared" si="151"/>
        <v>0.6750000000174623</v>
      </c>
      <c r="U1387" s="38">
        <v>1526.93</v>
      </c>
    </row>
    <row r="1388" spans="1:21">
      <c r="A1388" s="261" t="s">
        <v>7415</v>
      </c>
      <c r="B1388" s="38" t="s">
        <v>1519</v>
      </c>
      <c r="C1388" s="259" t="s">
        <v>7416</v>
      </c>
      <c r="D1388" s="38" t="s">
        <v>7417</v>
      </c>
      <c r="E1388" s="157" t="s">
        <v>273</v>
      </c>
      <c r="F1388" s="38" t="s">
        <v>7203</v>
      </c>
      <c r="G1388" s="2">
        <v>46</v>
      </c>
      <c r="H1388" s="2">
        <v>-130</v>
      </c>
      <c r="I1388" s="38">
        <v>9</v>
      </c>
      <c r="J1388" s="38">
        <v>2021</v>
      </c>
      <c r="K1388" s="259" t="s">
        <v>7461</v>
      </c>
      <c r="L1388" s="157">
        <v>44436.799305555556</v>
      </c>
      <c r="M1388" s="157">
        <v>44436.847222222219</v>
      </c>
      <c r="N1388" s="157">
        <v>44437.071527777778</v>
      </c>
      <c r="O1388" s="157">
        <v>44437.115972222222</v>
      </c>
      <c r="P1388" s="38" t="s">
        <v>7263</v>
      </c>
      <c r="Q1388" s="239">
        <f t="shared" si="149"/>
        <v>0.22430555555911269</v>
      </c>
      <c r="R1388" s="239">
        <f t="shared" si="150"/>
        <v>0.31666666666569654</v>
      </c>
      <c r="S1388" s="21">
        <f t="shared" si="151"/>
        <v>1.3458333333546761</v>
      </c>
      <c r="U1388">
        <v>1542.03</v>
      </c>
    </row>
    <row r="1389" spans="1:21">
      <c r="A1389" s="261" t="s">
        <v>7415</v>
      </c>
      <c r="B1389" s="38" t="s">
        <v>1519</v>
      </c>
      <c r="C1389" s="259" t="s">
        <v>7416</v>
      </c>
      <c r="D1389" s="38" t="s">
        <v>7417</v>
      </c>
      <c r="E1389" s="157" t="s">
        <v>273</v>
      </c>
      <c r="F1389" s="38" t="s">
        <v>7203</v>
      </c>
      <c r="G1389" s="2">
        <v>46</v>
      </c>
      <c r="H1389" s="2">
        <v>-130</v>
      </c>
      <c r="I1389" s="38">
        <v>9</v>
      </c>
      <c r="J1389" s="38">
        <v>2021</v>
      </c>
      <c r="K1389" s="259" t="s">
        <v>7462</v>
      </c>
      <c r="L1389" s="157">
        <v>44437.169444444444</v>
      </c>
      <c r="M1389" s="157">
        <v>44437.216666666667</v>
      </c>
      <c r="N1389" s="157">
        <v>44437.324999999997</v>
      </c>
      <c r="O1389" s="157">
        <v>44437.37222222222</v>
      </c>
      <c r="P1389" s="38" t="s">
        <v>1837</v>
      </c>
      <c r="Q1389" s="239">
        <f t="shared" si="149"/>
        <v>0.10833333332993789</v>
      </c>
      <c r="R1389" s="239">
        <f t="shared" si="150"/>
        <v>0.20277777777664596</v>
      </c>
      <c r="S1389" s="21">
        <f t="shared" si="151"/>
        <v>0.64999999997962732</v>
      </c>
      <c r="U1389">
        <v>1520.55</v>
      </c>
    </row>
    <row r="1390" spans="1:21">
      <c r="A1390" s="261" t="s">
        <v>7415</v>
      </c>
      <c r="B1390" s="38" t="s">
        <v>1519</v>
      </c>
      <c r="C1390" s="259" t="s">
        <v>7416</v>
      </c>
      <c r="D1390" s="38" t="s">
        <v>7417</v>
      </c>
      <c r="E1390" s="157" t="s">
        <v>273</v>
      </c>
      <c r="F1390" s="38" t="s">
        <v>7203</v>
      </c>
      <c r="G1390" s="2">
        <v>46</v>
      </c>
      <c r="H1390" s="2">
        <v>-130</v>
      </c>
      <c r="I1390" s="38">
        <v>9</v>
      </c>
      <c r="J1390" s="38">
        <v>2021</v>
      </c>
      <c r="K1390" s="259" t="s">
        <v>7463</v>
      </c>
      <c r="L1390" s="157">
        <v>44437.47215277778</v>
      </c>
      <c r="M1390" s="157">
        <v>44437.52847222222</v>
      </c>
      <c r="N1390" s="157">
        <v>44437.624305555553</v>
      </c>
      <c r="O1390" s="157">
        <v>44437.669444444444</v>
      </c>
      <c r="P1390" s="38" t="s">
        <v>1837</v>
      </c>
      <c r="Q1390" s="239">
        <f t="shared" si="149"/>
        <v>9.5833333332848269E-2</v>
      </c>
      <c r="R1390" s="239">
        <f t="shared" si="150"/>
        <v>0.19729166666365927</v>
      </c>
      <c r="S1390" s="21">
        <f t="shared" si="151"/>
        <v>0.57499999999708962</v>
      </c>
      <c r="U1390">
        <v>1521.41</v>
      </c>
    </row>
    <row r="1391" spans="1:21">
      <c r="A1391" s="261" t="s">
        <v>7415</v>
      </c>
      <c r="B1391" s="38" t="s">
        <v>1519</v>
      </c>
      <c r="C1391" s="259" t="s">
        <v>7416</v>
      </c>
      <c r="D1391" s="38" t="s">
        <v>7417</v>
      </c>
      <c r="E1391" s="157" t="s">
        <v>273</v>
      </c>
      <c r="F1391" s="38" t="s">
        <v>7203</v>
      </c>
      <c r="G1391" s="2">
        <v>46</v>
      </c>
      <c r="H1391" s="2">
        <v>-130</v>
      </c>
      <c r="I1391" s="38">
        <v>9</v>
      </c>
      <c r="J1391" s="38">
        <v>2021</v>
      </c>
      <c r="K1391" s="259" t="s">
        <v>7464</v>
      </c>
      <c r="L1391" s="157">
        <v>44437.716666666667</v>
      </c>
      <c r="M1391" s="157">
        <v>44437.765972222223</v>
      </c>
      <c r="N1391" s="157">
        <v>44438.005555555559</v>
      </c>
      <c r="O1391" s="157">
        <v>44438.055555555555</v>
      </c>
      <c r="P1391" s="38" t="s">
        <v>1837</v>
      </c>
      <c r="Q1391" s="239">
        <f t="shared" si="149"/>
        <v>0.23958333333575865</v>
      </c>
      <c r="R1391" s="239">
        <f t="shared" si="150"/>
        <v>0.33888888888759539</v>
      </c>
      <c r="S1391" s="21">
        <f t="shared" si="151"/>
        <v>1.4375000000145519</v>
      </c>
      <c r="U1391">
        <v>1521.37</v>
      </c>
    </row>
    <row r="1392" spans="1:21">
      <c r="A1392" s="261" t="s">
        <v>7415</v>
      </c>
      <c r="B1392" s="38" t="s">
        <v>1519</v>
      </c>
      <c r="C1392" s="259" t="s">
        <v>7416</v>
      </c>
      <c r="D1392" s="38" t="s">
        <v>7417</v>
      </c>
      <c r="E1392" s="157" t="s">
        <v>273</v>
      </c>
      <c r="F1392" s="38" t="s">
        <v>7203</v>
      </c>
      <c r="G1392" s="2">
        <v>46</v>
      </c>
      <c r="H1392" s="2">
        <v>-130</v>
      </c>
      <c r="I1392" s="38">
        <v>9</v>
      </c>
      <c r="J1392" s="38">
        <v>2021</v>
      </c>
      <c r="K1392" s="259" t="s">
        <v>7465</v>
      </c>
      <c r="L1392" s="157">
        <v>44438.117361111108</v>
      </c>
      <c r="M1392" s="157">
        <v>44438.164583333331</v>
      </c>
      <c r="N1392" s="157">
        <v>44438.384027777778</v>
      </c>
      <c r="O1392" s="157">
        <v>44438.429166666669</v>
      </c>
      <c r="P1392" s="38" t="s">
        <v>1837</v>
      </c>
      <c r="Q1392" s="239">
        <f t="shared" si="149"/>
        <v>0.21944444444670808</v>
      </c>
      <c r="R1392" s="239">
        <f t="shared" si="150"/>
        <v>0.31180555556056788</v>
      </c>
      <c r="S1392" s="21">
        <f t="shared" si="151"/>
        <v>1.3166666666802485</v>
      </c>
      <c r="U1392">
        <v>1520.72</v>
      </c>
    </row>
    <row r="1393" spans="1:24">
      <c r="A1393" s="261" t="s">
        <v>7415</v>
      </c>
      <c r="B1393" s="38" t="s">
        <v>1519</v>
      </c>
      <c r="C1393" s="259" t="s">
        <v>7416</v>
      </c>
      <c r="D1393" s="38" t="s">
        <v>7417</v>
      </c>
      <c r="E1393" s="157" t="s">
        <v>273</v>
      </c>
      <c r="F1393" s="38" t="s">
        <v>7203</v>
      </c>
      <c r="G1393" s="2">
        <v>46</v>
      </c>
      <c r="H1393" s="2">
        <v>-130</v>
      </c>
      <c r="I1393" s="38">
        <v>9</v>
      </c>
      <c r="J1393" s="38">
        <v>2021</v>
      </c>
      <c r="K1393" s="259" t="s">
        <v>7466</v>
      </c>
      <c r="L1393" s="157">
        <v>44438.504861111112</v>
      </c>
      <c r="M1393" s="157">
        <v>44438.564583333333</v>
      </c>
      <c r="N1393" s="157">
        <v>44438.813888888886</v>
      </c>
      <c r="O1393" s="157">
        <v>44438.863194444442</v>
      </c>
      <c r="P1393" s="38" t="s">
        <v>1837</v>
      </c>
      <c r="Q1393" s="239">
        <f t="shared" si="149"/>
        <v>0.24930555555329192</v>
      </c>
      <c r="R1393" s="239">
        <f t="shared" si="150"/>
        <v>0.35833333332993789</v>
      </c>
      <c r="S1393" s="21">
        <f t="shared" si="151"/>
        <v>1.4958333333197515</v>
      </c>
      <c r="U1393">
        <v>1541.48</v>
      </c>
    </row>
    <row r="1394" spans="1:24">
      <c r="A1394" s="261" t="s">
        <v>7415</v>
      </c>
      <c r="B1394" s="38" t="s">
        <v>1519</v>
      </c>
      <c r="C1394" s="259" t="s">
        <v>7416</v>
      </c>
      <c r="D1394" s="38" t="s">
        <v>7417</v>
      </c>
      <c r="E1394" s="157" t="s">
        <v>273</v>
      </c>
      <c r="F1394" s="38" t="s">
        <v>7203</v>
      </c>
      <c r="G1394" s="2">
        <v>46</v>
      </c>
      <c r="H1394" s="2">
        <v>-130</v>
      </c>
      <c r="I1394" s="38">
        <v>9</v>
      </c>
      <c r="J1394" s="38">
        <v>2021</v>
      </c>
      <c r="K1394" s="259" t="s">
        <v>7467</v>
      </c>
      <c r="L1394" s="157">
        <v>44438.942361111112</v>
      </c>
      <c r="M1394" s="157">
        <v>44438.996527777781</v>
      </c>
      <c r="N1394" s="157">
        <v>44439.36041666667</v>
      </c>
      <c r="O1394" s="157">
        <v>44439.406944444447</v>
      </c>
      <c r="P1394" s="38" t="s">
        <v>7263</v>
      </c>
      <c r="Q1394" s="239">
        <f t="shared" si="149"/>
        <v>0.36388888888905058</v>
      </c>
      <c r="R1394" s="239">
        <f t="shared" si="150"/>
        <v>0.46458333333430346</v>
      </c>
      <c r="S1394" s="21">
        <f t="shared" si="151"/>
        <v>2.1833333333343035</v>
      </c>
      <c r="U1394" s="38">
        <v>1541.79</v>
      </c>
    </row>
    <row r="1395" spans="1:24">
      <c r="A1395" s="261" t="s">
        <v>7415</v>
      </c>
      <c r="B1395" s="38" t="s">
        <v>1519</v>
      </c>
      <c r="C1395" s="259" t="s">
        <v>7416</v>
      </c>
      <c r="D1395" s="38" t="s">
        <v>7417</v>
      </c>
      <c r="E1395" s="157" t="s">
        <v>273</v>
      </c>
      <c r="F1395" s="38" t="s">
        <v>7203</v>
      </c>
      <c r="G1395" s="2">
        <v>46</v>
      </c>
      <c r="H1395" s="2">
        <v>-130</v>
      </c>
      <c r="I1395" s="38">
        <v>9</v>
      </c>
      <c r="J1395" s="38">
        <v>2021</v>
      </c>
      <c r="K1395" s="259" t="s">
        <v>7559</v>
      </c>
      <c r="L1395" s="157">
        <v>44439.517361111109</v>
      </c>
      <c r="M1395" s="157">
        <v>44439.566666666666</v>
      </c>
      <c r="N1395" s="157">
        <v>44439.824999999997</v>
      </c>
      <c r="O1395" s="157">
        <v>44439.870138888888</v>
      </c>
      <c r="P1395" s="38" t="s">
        <v>7263</v>
      </c>
      <c r="Q1395" s="239">
        <f t="shared" si="149"/>
        <v>0.25833333333139308</v>
      </c>
      <c r="R1395" s="239">
        <f t="shared" si="150"/>
        <v>0.35277777777810115</v>
      </c>
      <c r="S1395" s="21">
        <f t="shared" si="151"/>
        <v>1.5499999999883585</v>
      </c>
      <c r="U1395">
        <v>1541.45</v>
      </c>
    </row>
    <row r="1396" spans="1:24">
      <c r="A1396" s="261" t="s">
        <v>7415</v>
      </c>
      <c r="B1396" s="38" t="s">
        <v>1519</v>
      </c>
      <c r="C1396" s="259" t="s">
        <v>7416</v>
      </c>
      <c r="D1396" s="38" t="s">
        <v>7417</v>
      </c>
      <c r="E1396" s="157" t="s">
        <v>273</v>
      </c>
      <c r="F1396" s="38" t="s">
        <v>7203</v>
      </c>
      <c r="G1396" s="2">
        <v>46</v>
      </c>
      <c r="H1396" s="2">
        <v>-130</v>
      </c>
      <c r="I1396" s="38">
        <v>9</v>
      </c>
      <c r="J1396" s="38">
        <v>2021</v>
      </c>
      <c r="K1396" s="259" t="s">
        <v>7468</v>
      </c>
      <c r="L1396" s="157">
        <v>44439.949305555558</v>
      </c>
      <c r="M1396" s="157">
        <v>44439.996527777781</v>
      </c>
      <c r="N1396" s="157">
        <v>44440.074999999997</v>
      </c>
      <c r="O1396" s="157">
        <v>44440.122916666667</v>
      </c>
      <c r="P1396" s="38" t="s">
        <v>7263</v>
      </c>
      <c r="Q1396" s="239">
        <f t="shared" si="149"/>
        <v>7.847222221607808E-2</v>
      </c>
      <c r="R1396" s="239">
        <f t="shared" si="150"/>
        <v>0.17361111110949423</v>
      </c>
      <c r="S1396" s="21">
        <f t="shared" si="151"/>
        <v>0.47083333329646848</v>
      </c>
      <c r="U1396" s="38">
        <v>1542</v>
      </c>
      <c r="V1396" s="19">
        <f>SUM(Q1349:Q1396)</f>
        <v>7.6763425925673801</v>
      </c>
      <c r="W1396" s="286">
        <f>(N1396-L1349)/24</f>
        <v>1.2052372685184309</v>
      </c>
      <c r="X1396" s="2">
        <f>V1396/W1396</f>
        <v>6.3691546827154815</v>
      </c>
    </row>
    <row r="1397" spans="1:24">
      <c r="A1397" s="261" t="s">
        <v>7522</v>
      </c>
      <c r="B1397" s="2" t="s">
        <v>466</v>
      </c>
      <c r="C1397" s="259" t="s">
        <v>7523</v>
      </c>
      <c r="D1397" s="38" t="s">
        <v>7524</v>
      </c>
      <c r="E1397" s="157" t="s">
        <v>273</v>
      </c>
      <c r="F1397" s="38" t="s">
        <v>1046</v>
      </c>
      <c r="G1397" s="38">
        <v>47</v>
      </c>
      <c r="H1397" s="38">
        <v>-129</v>
      </c>
      <c r="J1397" s="38">
        <v>2021</v>
      </c>
      <c r="K1397" s="38" t="s">
        <v>7525</v>
      </c>
      <c r="L1397" s="157">
        <v>44440.811805555553</v>
      </c>
      <c r="M1397" s="157">
        <v>44440.902777777781</v>
      </c>
      <c r="N1397" s="157">
        <v>44441.102777777778</v>
      </c>
      <c r="O1397" s="157">
        <v>44441.159722222219</v>
      </c>
      <c r="P1397" s="38" t="s">
        <v>1563</v>
      </c>
      <c r="Q1397" s="239">
        <f t="shared" ref="Q1397:Q1411" si="152">N1397 - M1397</f>
        <v>0.19999999999708962</v>
      </c>
      <c r="R1397" s="239">
        <f t="shared" ref="R1397:R1411" si="153">O1397 - L1397</f>
        <v>0.34791666666569654</v>
      </c>
      <c r="S1397" s="21">
        <f t="shared" ref="S1397:S1411" si="154">((VALUE(Q1397)) * 24) * 0.25</f>
        <v>1.1999999999825377</v>
      </c>
    </row>
    <row r="1398" spans="1:24">
      <c r="A1398" s="28" t="s">
        <v>7522</v>
      </c>
      <c r="B1398" s="2" t="s">
        <v>466</v>
      </c>
      <c r="C1398" s="259" t="s">
        <v>7523</v>
      </c>
      <c r="D1398" s="38" t="s">
        <v>7524</v>
      </c>
      <c r="E1398" s="157" t="s">
        <v>273</v>
      </c>
      <c r="F1398" s="38" t="s">
        <v>1046</v>
      </c>
      <c r="G1398" s="38">
        <v>47</v>
      </c>
      <c r="H1398" s="38">
        <v>-129</v>
      </c>
      <c r="J1398" s="38">
        <v>2021</v>
      </c>
      <c r="K1398" s="38" t="s">
        <v>7526</v>
      </c>
      <c r="L1398" s="157">
        <v>44441.422222222223</v>
      </c>
      <c r="M1398" s="157">
        <v>44441.486111111109</v>
      </c>
      <c r="N1398" s="157">
        <v>44441.756944444445</v>
      </c>
      <c r="O1398" s="157">
        <v>44441.81527777778</v>
      </c>
      <c r="P1398" s="38" t="s">
        <v>1563</v>
      </c>
      <c r="Q1398" s="239">
        <f t="shared" si="152"/>
        <v>0.27083333333575865</v>
      </c>
      <c r="R1398" s="239">
        <f t="shared" si="153"/>
        <v>0.39305555555620231</v>
      </c>
      <c r="S1398" s="21">
        <f t="shared" si="154"/>
        <v>1.6250000000145519</v>
      </c>
      <c r="V1398" s="19">
        <f>SUM(Q1397:Q1398)</f>
        <v>0.47083333333284827</v>
      </c>
      <c r="W1398" s="286">
        <f>(N1398-M1397)/24</f>
        <v>3.5590277777676725E-2</v>
      </c>
      <c r="X1398" s="2">
        <f>V1398/W1398</f>
        <v>13.229268292706861</v>
      </c>
    </row>
    <row r="1399" spans="1:24">
      <c r="A1399" s="177" t="s">
        <v>7420</v>
      </c>
      <c r="B1399" s="38" t="s">
        <v>1519</v>
      </c>
      <c r="C1399" s="259" t="s">
        <v>7421</v>
      </c>
      <c r="D1399" s="266" t="s">
        <v>7545</v>
      </c>
      <c r="E1399" s="157" t="s">
        <v>206</v>
      </c>
      <c r="F1399" s="157" t="s">
        <v>7546</v>
      </c>
      <c r="G1399" s="38">
        <v>27.5</v>
      </c>
      <c r="H1399" s="38">
        <v>-111</v>
      </c>
      <c r="J1399" s="38">
        <v>2021</v>
      </c>
      <c r="K1399" s="259" t="s">
        <v>7544</v>
      </c>
      <c r="L1399" s="157">
        <v>44517.801388888889</v>
      </c>
      <c r="M1399" s="157"/>
      <c r="N1399" s="157"/>
      <c r="O1399" s="157">
        <v>44517.945138888892</v>
      </c>
      <c r="P1399" s="38" t="s">
        <v>7549</v>
      </c>
      <c r="Q1399" s="239">
        <f t="shared" si="152"/>
        <v>0</v>
      </c>
      <c r="R1399" s="239">
        <f t="shared" si="153"/>
        <v>0.14375000000291038</v>
      </c>
      <c r="S1399" s="21">
        <f t="shared" si="154"/>
        <v>0</v>
      </c>
    </row>
    <row r="1400" spans="1:24">
      <c r="A1400" s="177" t="s">
        <v>7420</v>
      </c>
      <c r="B1400" s="38" t="s">
        <v>1519</v>
      </c>
      <c r="C1400" s="259" t="s">
        <v>7421</v>
      </c>
      <c r="D1400" s="266" t="s">
        <v>7545</v>
      </c>
      <c r="E1400" s="157" t="s">
        <v>206</v>
      </c>
      <c r="F1400" s="157" t="s">
        <v>7546</v>
      </c>
      <c r="G1400" s="38">
        <v>27.5</v>
      </c>
      <c r="H1400" s="38">
        <v>-111</v>
      </c>
      <c r="J1400" s="38">
        <v>2021</v>
      </c>
      <c r="K1400" s="259" t="s">
        <v>7543</v>
      </c>
      <c r="L1400" s="157">
        <v>44518.881249999999</v>
      </c>
      <c r="M1400" s="157">
        <v>44519.001388888886</v>
      </c>
      <c r="N1400" s="157">
        <v>44519.009722222225</v>
      </c>
      <c r="O1400" s="157">
        <v>44519.082638888889</v>
      </c>
      <c r="P1400" s="38" t="s">
        <v>7549</v>
      </c>
      <c r="Q1400" s="239">
        <f t="shared" si="152"/>
        <v>8.3333333386690356E-3</v>
      </c>
      <c r="R1400" s="239">
        <f t="shared" si="153"/>
        <v>0.20138888889050577</v>
      </c>
      <c r="S1400" s="21">
        <f t="shared" si="154"/>
        <v>5.0000000032014214E-2</v>
      </c>
    </row>
    <row r="1401" spans="1:24">
      <c r="A1401" s="177" t="s">
        <v>7420</v>
      </c>
      <c r="B1401" s="38" t="s">
        <v>1519</v>
      </c>
      <c r="C1401" s="259" t="s">
        <v>7421</v>
      </c>
      <c r="D1401" s="266" t="s">
        <v>7545</v>
      </c>
      <c r="E1401" s="157" t="s">
        <v>206</v>
      </c>
      <c r="F1401" s="157" t="s">
        <v>7546</v>
      </c>
      <c r="G1401" s="38">
        <v>27.5</v>
      </c>
      <c r="H1401" s="38">
        <v>-111</v>
      </c>
      <c r="J1401" s="38">
        <v>2021</v>
      </c>
      <c r="K1401" s="259" t="s">
        <v>7542</v>
      </c>
      <c r="L1401" s="157">
        <v>44519.345833333333</v>
      </c>
      <c r="M1401" s="157">
        <v>44519.446527777778</v>
      </c>
      <c r="N1401" s="157">
        <v>44520.166666666664</v>
      </c>
      <c r="O1401" s="157">
        <v>44520.220138888886</v>
      </c>
      <c r="P1401" s="38" t="s">
        <v>7549</v>
      </c>
      <c r="Q1401" s="239">
        <f t="shared" si="152"/>
        <v>0.72013888888614019</v>
      </c>
      <c r="R1401" s="239">
        <f t="shared" si="153"/>
        <v>0.87430555555329192</v>
      </c>
      <c r="S1401" s="21">
        <f t="shared" si="154"/>
        <v>4.3208333333168412</v>
      </c>
    </row>
    <row r="1402" spans="1:24">
      <c r="A1402" s="177" t="s">
        <v>7420</v>
      </c>
      <c r="B1402" s="38" t="s">
        <v>1519</v>
      </c>
      <c r="C1402" s="259" t="s">
        <v>7421</v>
      </c>
      <c r="D1402" s="266" t="s">
        <v>7545</v>
      </c>
      <c r="E1402" s="157" t="s">
        <v>206</v>
      </c>
      <c r="F1402" s="157" t="s">
        <v>7546</v>
      </c>
      <c r="G1402" s="38">
        <v>27.5</v>
      </c>
      <c r="H1402" s="38">
        <v>-111</v>
      </c>
      <c r="J1402" s="38">
        <v>2021</v>
      </c>
      <c r="K1402" s="259" t="s">
        <v>7541</v>
      </c>
      <c r="L1402" s="157">
        <v>44520.688888888886</v>
      </c>
      <c r="M1402" s="157"/>
      <c r="N1402" s="157"/>
      <c r="O1402" s="157">
        <v>44520.729861111111</v>
      </c>
      <c r="P1402" s="38" t="s">
        <v>7549</v>
      </c>
      <c r="Q1402" s="239">
        <f t="shared" si="152"/>
        <v>0</v>
      </c>
      <c r="R1402" s="239">
        <f t="shared" si="153"/>
        <v>4.0972222224809229E-2</v>
      </c>
      <c r="S1402" s="21">
        <f t="shared" si="154"/>
        <v>0</v>
      </c>
    </row>
    <row r="1403" spans="1:24">
      <c r="A1403" s="177" t="s">
        <v>7420</v>
      </c>
      <c r="B1403" s="38" t="s">
        <v>1519</v>
      </c>
      <c r="C1403" s="259" t="s">
        <v>7421</v>
      </c>
      <c r="D1403" s="266" t="s">
        <v>7545</v>
      </c>
      <c r="E1403" s="157" t="s">
        <v>206</v>
      </c>
      <c r="F1403" s="157" t="s">
        <v>7546</v>
      </c>
      <c r="G1403" s="38">
        <v>27.5</v>
      </c>
      <c r="H1403" s="38">
        <v>-111</v>
      </c>
      <c r="J1403" s="38">
        <v>2021</v>
      </c>
      <c r="K1403" s="259" t="s">
        <v>7540</v>
      </c>
      <c r="L1403" s="157">
        <v>44521.047222222223</v>
      </c>
      <c r="M1403" s="157">
        <v>44521.186111111114</v>
      </c>
      <c r="N1403" s="157">
        <v>44521.60833333333</v>
      </c>
      <c r="O1403" s="157">
        <v>44521.680555555555</v>
      </c>
      <c r="P1403" s="38" t="s">
        <v>7549</v>
      </c>
      <c r="Q1403" s="239">
        <f t="shared" si="152"/>
        <v>0.42222222221607808</v>
      </c>
      <c r="R1403" s="239">
        <f t="shared" si="153"/>
        <v>0.63333333333139308</v>
      </c>
      <c r="S1403" s="21">
        <f t="shared" si="154"/>
        <v>2.5333333332964685</v>
      </c>
    </row>
    <row r="1404" spans="1:24">
      <c r="A1404" s="177" t="s">
        <v>7420</v>
      </c>
      <c r="B1404" s="38" t="s">
        <v>1519</v>
      </c>
      <c r="C1404" s="259" t="s">
        <v>7421</v>
      </c>
      <c r="D1404" s="266" t="s">
        <v>7545</v>
      </c>
      <c r="E1404" s="157" t="s">
        <v>206</v>
      </c>
      <c r="F1404" s="157" t="s">
        <v>7546</v>
      </c>
      <c r="G1404" s="38">
        <v>27.5</v>
      </c>
      <c r="H1404" s="38">
        <v>-111</v>
      </c>
      <c r="J1404" s="38">
        <v>2021</v>
      </c>
      <c r="K1404" s="259" t="s">
        <v>7539</v>
      </c>
      <c r="L1404" s="157">
        <v>44521.856944444444</v>
      </c>
      <c r="M1404" s="157">
        <v>44521.913194444445</v>
      </c>
      <c r="N1404" s="157">
        <v>44522.849305555559</v>
      </c>
      <c r="O1404" s="157">
        <v>44522.895138888889</v>
      </c>
      <c r="P1404" s="38" t="s">
        <v>7550</v>
      </c>
      <c r="Q1404" s="239">
        <f t="shared" si="152"/>
        <v>0.93611111111385981</v>
      </c>
      <c r="R1404" s="239">
        <f t="shared" si="153"/>
        <v>1.0381944444452529</v>
      </c>
      <c r="S1404" s="21">
        <f t="shared" si="154"/>
        <v>5.6166666666831588</v>
      </c>
    </row>
    <row r="1405" spans="1:24">
      <c r="A1405" s="177" t="s">
        <v>7420</v>
      </c>
      <c r="B1405" s="38" t="s">
        <v>1519</v>
      </c>
      <c r="C1405" s="259" t="s">
        <v>7421</v>
      </c>
      <c r="D1405" s="266" t="s">
        <v>7545</v>
      </c>
      <c r="E1405" s="157" t="s">
        <v>206</v>
      </c>
      <c r="F1405" s="157" t="s">
        <v>7546</v>
      </c>
      <c r="G1405" s="38">
        <v>27.5</v>
      </c>
      <c r="H1405" s="38">
        <v>-111</v>
      </c>
      <c r="J1405" s="38">
        <v>2021</v>
      </c>
      <c r="K1405" s="259" t="s">
        <v>7538</v>
      </c>
      <c r="L1405" s="157">
        <v>44523.695138888892</v>
      </c>
      <c r="M1405" s="157">
        <v>44523.743750000001</v>
      </c>
      <c r="N1405" s="157">
        <v>44524.292361111111</v>
      </c>
      <c r="O1405" s="157">
        <v>44524.338194444441</v>
      </c>
      <c r="P1405" s="38" t="s">
        <v>7550</v>
      </c>
      <c r="Q1405" s="239">
        <f t="shared" si="152"/>
        <v>0.54861111110949423</v>
      </c>
      <c r="R1405" s="239">
        <f t="shared" si="153"/>
        <v>0.64305555554892635</v>
      </c>
      <c r="S1405" s="21">
        <f t="shared" si="154"/>
        <v>3.2916666666569654</v>
      </c>
    </row>
    <row r="1406" spans="1:24">
      <c r="A1406" s="177" t="s">
        <v>7420</v>
      </c>
      <c r="B1406" s="38" t="s">
        <v>1519</v>
      </c>
      <c r="C1406" s="259" t="s">
        <v>7421</v>
      </c>
      <c r="D1406" s="266" t="s">
        <v>7545</v>
      </c>
      <c r="E1406" s="157" t="s">
        <v>206</v>
      </c>
      <c r="F1406" s="157" t="s">
        <v>7546</v>
      </c>
      <c r="G1406" s="38">
        <v>27.5</v>
      </c>
      <c r="H1406" s="38">
        <v>-111</v>
      </c>
      <c r="J1406" s="38">
        <v>2021</v>
      </c>
      <c r="K1406" s="259" t="s">
        <v>7537</v>
      </c>
      <c r="L1406" s="157">
        <v>44524.683333333334</v>
      </c>
      <c r="M1406" s="157">
        <v>44524.743055555555</v>
      </c>
      <c r="N1406" s="157">
        <v>44525.088888888888</v>
      </c>
      <c r="O1406" s="157">
        <v>44525.137499999997</v>
      </c>
      <c r="P1406" s="38" t="s">
        <v>7549</v>
      </c>
      <c r="Q1406" s="239">
        <f t="shared" si="152"/>
        <v>0.34583333333284827</v>
      </c>
      <c r="R1406" s="239">
        <f t="shared" si="153"/>
        <v>0.45416666666278616</v>
      </c>
      <c r="S1406" s="21">
        <f t="shared" si="154"/>
        <v>2.0749999999970896</v>
      </c>
    </row>
    <row r="1407" spans="1:24">
      <c r="A1407" s="177" t="s">
        <v>7420</v>
      </c>
      <c r="B1407" s="38" t="s">
        <v>1519</v>
      </c>
      <c r="C1407" s="259" t="s">
        <v>7421</v>
      </c>
      <c r="D1407" s="266" t="s">
        <v>7545</v>
      </c>
      <c r="E1407" s="157" t="s">
        <v>206</v>
      </c>
      <c r="F1407" s="157" t="s">
        <v>7546</v>
      </c>
      <c r="G1407" s="38">
        <v>27.5</v>
      </c>
      <c r="H1407" s="38">
        <v>-111</v>
      </c>
      <c r="J1407" s="38">
        <v>2021</v>
      </c>
      <c r="K1407" s="259" t="s">
        <v>7536</v>
      </c>
      <c r="L1407" s="157">
        <v>44525.194444444445</v>
      </c>
      <c r="M1407" s="157">
        <v>44525.394444444442</v>
      </c>
      <c r="N1407" s="157">
        <v>44525.722916666666</v>
      </c>
      <c r="O1407" s="157">
        <v>44525.897916666669</v>
      </c>
      <c r="P1407" s="38" t="s">
        <v>7549</v>
      </c>
      <c r="Q1407" s="239">
        <f t="shared" si="152"/>
        <v>0.32847222222335404</v>
      </c>
      <c r="R1407" s="239">
        <f t="shared" si="153"/>
        <v>0.70347222222335404</v>
      </c>
      <c r="S1407" s="21">
        <f t="shared" si="154"/>
        <v>1.9708333333401242</v>
      </c>
    </row>
    <row r="1408" spans="1:24">
      <c r="A1408" s="177" t="s">
        <v>7420</v>
      </c>
      <c r="B1408" s="38" t="s">
        <v>1519</v>
      </c>
      <c r="C1408" s="259" t="s">
        <v>7421</v>
      </c>
      <c r="D1408" s="266" t="s">
        <v>7545</v>
      </c>
      <c r="E1408" s="157" t="s">
        <v>206</v>
      </c>
      <c r="F1408" s="157" t="s">
        <v>7546</v>
      </c>
      <c r="G1408" s="38">
        <v>27.5</v>
      </c>
      <c r="H1408" s="38">
        <v>-111</v>
      </c>
      <c r="J1408" s="38">
        <v>2021</v>
      </c>
      <c r="K1408" s="259" t="s">
        <v>7535</v>
      </c>
      <c r="L1408" s="157">
        <v>44526.179166666669</v>
      </c>
      <c r="M1408" s="157">
        <v>44526.238194444442</v>
      </c>
      <c r="N1408" s="157">
        <v>44526.60833333333</v>
      </c>
      <c r="O1408" s="157">
        <v>44526.675000000003</v>
      </c>
      <c r="P1408" s="38" t="s">
        <v>7548</v>
      </c>
      <c r="Q1408" s="239">
        <f t="shared" si="152"/>
        <v>0.37013888888759539</v>
      </c>
      <c r="R1408" s="239">
        <f t="shared" si="153"/>
        <v>0.49583333333430346</v>
      </c>
      <c r="S1408" s="21">
        <f t="shared" si="154"/>
        <v>2.2208333333255723</v>
      </c>
    </row>
    <row r="1409" spans="1:24">
      <c r="A1409" s="177" t="s">
        <v>7420</v>
      </c>
      <c r="B1409" s="38" t="s">
        <v>1519</v>
      </c>
      <c r="C1409" s="259" t="s">
        <v>7421</v>
      </c>
      <c r="D1409" s="266" t="s">
        <v>7545</v>
      </c>
      <c r="E1409" s="157" t="s">
        <v>206</v>
      </c>
      <c r="F1409" s="157" t="s">
        <v>7546</v>
      </c>
      <c r="G1409" s="38">
        <v>27.5</v>
      </c>
      <c r="H1409" s="38">
        <v>-111</v>
      </c>
      <c r="J1409" s="38">
        <v>2021</v>
      </c>
      <c r="K1409" s="259" t="s">
        <v>7534</v>
      </c>
      <c r="L1409" s="157">
        <v>44527.718055555553</v>
      </c>
      <c r="M1409" s="157">
        <v>44527.772222222222</v>
      </c>
      <c r="N1409" s="157">
        <v>44528.253472222219</v>
      </c>
      <c r="O1409" s="157">
        <v>44528.336111111108</v>
      </c>
      <c r="P1409" s="38" t="s">
        <v>7547</v>
      </c>
      <c r="Q1409" s="239">
        <f t="shared" si="152"/>
        <v>0.48124999999708962</v>
      </c>
      <c r="R1409" s="239">
        <f t="shared" si="153"/>
        <v>0.61805555555474712</v>
      </c>
      <c r="S1409" s="21">
        <f t="shared" si="154"/>
        <v>2.8874999999825377</v>
      </c>
    </row>
    <row r="1410" spans="1:24">
      <c r="A1410" s="177" t="s">
        <v>7420</v>
      </c>
      <c r="B1410" s="38" t="s">
        <v>1519</v>
      </c>
      <c r="C1410" s="259" t="s">
        <v>7421</v>
      </c>
      <c r="D1410" s="266" t="s">
        <v>7545</v>
      </c>
      <c r="E1410" s="157" t="s">
        <v>206</v>
      </c>
      <c r="F1410" s="157" t="s">
        <v>7546</v>
      </c>
      <c r="G1410" s="38">
        <v>27.5</v>
      </c>
      <c r="H1410" s="38">
        <v>-111</v>
      </c>
      <c r="J1410" s="38">
        <v>2021</v>
      </c>
      <c r="K1410" s="259" t="s">
        <v>7533</v>
      </c>
      <c r="L1410" s="157">
        <v>44528.681944444441</v>
      </c>
      <c r="M1410" s="157">
        <v>44528.736111111109</v>
      </c>
      <c r="N1410" s="157">
        <v>44528.805555555555</v>
      </c>
      <c r="O1410" s="157">
        <v>44528.859027777777</v>
      </c>
      <c r="P1410" s="38" t="s">
        <v>7547</v>
      </c>
      <c r="Q1410" s="239">
        <f t="shared" si="152"/>
        <v>6.9444444445252884E-2</v>
      </c>
      <c r="R1410" s="239">
        <f t="shared" si="153"/>
        <v>0.17708333333575865</v>
      </c>
      <c r="S1410" s="21">
        <f t="shared" si="154"/>
        <v>0.41666666667151731</v>
      </c>
    </row>
    <row r="1411" spans="1:24">
      <c r="A1411" s="177" t="s">
        <v>7420</v>
      </c>
      <c r="B1411" s="38" t="s">
        <v>1519</v>
      </c>
      <c r="C1411" s="259" t="s">
        <v>7421</v>
      </c>
      <c r="D1411" s="266" t="s">
        <v>7545</v>
      </c>
      <c r="E1411" s="157" t="s">
        <v>206</v>
      </c>
      <c r="F1411" s="157" t="s">
        <v>7546</v>
      </c>
      <c r="G1411" s="38">
        <v>27.5</v>
      </c>
      <c r="H1411" s="38">
        <v>-111</v>
      </c>
      <c r="J1411" s="38">
        <v>2021</v>
      </c>
      <c r="K1411" s="259" t="s">
        <v>7532</v>
      </c>
      <c r="L1411" s="157">
        <v>44529.092361111114</v>
      </c>
      <c r="M1411" s="157">
        <v>44529.167361111111</v>
      </c>
      <c r="N1411" s="157">
        <v>44529.652083333334</v>
      </c>
      <c r="O1411" s="157">
        <v>44529.724305555559</v>
      </c>
      <c r="P1411" s="38" t="s">
        <v>7547</v>
      </c>
      <c r="Q1411" s="239">
        <f t="shared" si="152"/>
        <v>0.48472222222335404</v>
      </c>
      <c r="R1411" s="239">
        <f t="shared" si="153"/>
        <v>0.63194444444525288</v>
      </c>
      <c r="S1411" s="21">
        <f t="shared" si="154"/>
        <v>2.9083333333401242</v>
      </c>
      <c r="V1411" s="19">
        <f>SUM(Q1399:Q1411)</f>
        <v>4.7152777777737356</v>
      </c>
      <c r="W1411" s="286">
        <f>(N1411-M1400)/24</f>
        <v>0.44377893518534012</v>
      </c>
      <c r="X1411" s="2">
        <f>V1411/W1411</f>
        <v>10.6252852578603</v>
      </c>
    </row>
    <row r="1412" spans="1:24">
      <c r="A1412" s="177" t="s">
        <v>7561</v>
      </c>
      <c r="B1412" s="2" t="s">
        <v>466</v>
      </c>
      <c r="C1412" s="259" t="s">
        <v>7566</v>
      </c>
      <c r="D1412" s="266" t="s">
        <v>7571</v>
      </c>
      <c r="E1412" s="157" t="s">
        <v>675</v>
      </c>
      <c r="F1412" s="157" t="s">
        <v>7574</v>
      </c>
      <c r="G1412" s="38">
        <v>-20</v>
      </c>
      <c r="H1412" s="38">
        <v>-178</v>
      </c>
      <c r="I1412" s="2">
        <v>1</v>
      </c>
      <c r="J1412" s="38">
        <v>2022</v>
      </c>
      <c r="K1412" s="38" t="s">
        <v>7591</v>
      </c>
      <c r="L1412" s="157">
        <v>44653.404861111114</v>
      </c>
      <c r="M1412" s="157"/>
      <c r="N1412" s="157"/>
      <c r="O1412" s="157">
        <v>44653.431944444441</v>
      </c>
      <c r="P1412" s="38" t="s">
        <v>2150</v>
      </c>
      <c r="Q1412" s="239">
        <v>0</v>
      </c>
      <c r="R1412" s="239">
        <f t="shared" ref="R1412:R1427" si="155">O1412 - L1412</f>
        <v>2.7083333327027503E-2</v>
      </c>
      <c r="S1412" s="21">
        <f t="shared" ref="S1412:S1427" si="156">((VALUE(Q1412)) * 24) * 0.25</f>
        <v>0</v>
      </c>
      <c r="U1412" s="38">
        <v>130</v>
      </c>
    </row>
    <row r="1413" spans="1:24">
      <c r="A1413" s="177" t="s">
        <v>7561</v>
      </c>
      <c r="B1413" s="2" t="s">
        <v>466</v>
      </c>
      <c r="C1413" s="259" t="s">
        <v>7566</v>
      </c>
      <c r="D1413" s="266" t="s">
        <v>7571</v>
      </c>
      <c r="E1413" s="157" t="s">
        <v>675</v>
      </c>
      <c r="F1413" s="157" t="s">
        <v>7574</v>
      </c>
      <c r="G1413" s="38">
        <v>-20</v>
      </c>
      <c r="H1413" s="38">
        <v>-178</v>
      </c>
      <c r="I1413" s="2">
        <v>1</v>
      </c>
      <c r="J1413" s="38">
        <v>2022</v>
      </c>
      <c r="K1413" s="38" t="s">
        <v>7590</v>
      </c>
      <c r="L1413" s="157">
        <v>44655.003472222219</v>
      </c>
      <c r="M1413" s="157">
        <v>44655.080555555556</v>
      </c>
      <c r="N1413" s="308">
        <v>44655.552777777775</v>
      </c>
      <c r="O1413" s="157">
        <v>44655.625694444447</v>
      </c>
      <c r="P1413" s="38" t="s">
        <v>2150</v>
      </c>
      <c r="Q1413" s="239">
        <f t="shared" ref="Q1413:Q1427" si="157">N1413 - M1413</f>
        <v>0.47222222221898846</v>
      </c>
      <c r="R1413" s="239">
        <f t="shared" si="155"/>
        <v>0.62222222222771961</v>
      </c>
      <c r="S1413" s="21">
        <f t="shared" si="156"/>
        <v>2.8333333333139308</v>
      </c>
      <c r="U1413" s="38">
        <v>2652</v>
      </c>
    </row>
    <row r="1414" spans="1:24">
      <c r="A1414" s="177" t="s">
        <v>7561</v>
      </c>
      <c r="B1414" s="2" t="s">
        <v>466</v>
      </c>
      <c r="C1414" s="259" t="s">
        <v>7566</v>
      </c>
      <c r="D1414" s="266" t="s">
        <v>7571</v>
      </c>
      <c r="E1414" s="157" t="s">
        <v>675</v>
      </c>
      <c r="F1414" s="157" t="s">
        <v>7574</v>
      </c>
      <c r="G1414" s="38">
        <v>-20</v>
      </c>
      <c r="H1414" s="38">
        <v>-178</v>
      </c>
      <c r="I1414" s="2">
        <v>1</v>
      </c>
      <c r="J1414" s="38">
        <v>2022</v>
      </c>
      <c r="K1414" s="38" t="s">
        <v>7589</v>
      </c>
      <c r="L1414" s="157">
        <v>44656.386111111111</v>
      </c>
      <c r="M1414" s="157">
        <v>44656.467361111114</v>
      </c>
      <c r="N1414" s="157">
        <v>44657.154861111114</v>
      </c>
      <c r="O1414" s="157">
        <v>44657.224305555559</v>
      </c>
      <c r="P1414" s="38" t="s">
        <v>4261</v>
      </c>
      <c r="Q1414" s="239">
        <f t="shared" si="157"/>
        <v>0.6875</v>
      </c>
      <c r="R1414" s="239">
        <f t="shared" si="155"/>
        <v>0.83819444444816327</v>
      </c>
      <c r="S1414" s="21">
        <f t="shared" si="156"/>
        <v>4.125</v>
      </c>
      <c r="U1414" s="38">
        <v>2727</v>
      </c>
    </row>
    <row r="1415" spans="1:24">
      <c r="A1415" s="177" t="s">
        <v>7561</v>
      </c>
      <c r="B1415" s="2" t="s">
        <v>466</v>
      </c>
      <c r="C1415" s="259" t="s">
        <v>7566</v>
      </c>
      <c r="D1415" s="266" t="s">
        <v>7571</v>
      </c>
      <c r="E1415" s="157" t="s">
        <v>675</v>
      </c>
      <c r="F1415" s="157" t="s">
        <v>7574</v>
      </c>
      <c r="G1415" s="38">
        <v>-20</v>
      </c>
      <c r="H1415" s="38">
        <v>-178</v>
      </c>
      <c r="I1415" s="2">
        <v>1</v>
      </c>
      <c r="J1415" s="38">
        <v>2022</v>
      </c>
      <c r="K1415" s="38" t="s">
        <v>7588</v>
      </c>
      <c r="L1415" s="157">
        <v>44658.479166666664</v>
      </c>
      <c r="M1415" s="157">
        <v>44658.546527777777</v>
      </c>
      <c r="N1415" s="157">
        <v>44659.196527777778</v>
      </c>
      <c r="O1415" s="157">
        <v>44659.259722222225</v>
      </c>
      <c r="P1415" s="38" t="s">
        <v>3123</v>
      </c>
      <c r="Q1415" s="239">
        <f t="shared" si="157"/>
        <v>0.65000000000145519</v>
      </c>
      <c r="R1415" s="239">
        <f t="shared" si="155"/>
        <v>0.78055555556056788</v>
      </c>
      <c r="S1415" s="21">
        <f t="shared" si="156"/>
        <v>3.9000000000087311</v>
      </c>
      <c r="U1415" s="38">
        <v>2238</v>
      </c>
    </row>
    <row r="1416" spans="1:24">
      <c r="A1416" s="177" t="s">
        <v>7561</v>
      </c>
      <c r="B1416" s="2" t="s">
        <v>466</v>
      </c>
      <c r="C1416" s="259" t="s">
        <v>7566</v>
      </c>
      <c r="D1416" s="266" t="s">
        <v>7571</v>
      </c>
      <c r="E1416" s="157" t="s">
        <v>675</v>
      </c>
      <c r="F1416" s="157" t="s">
        <v>7574</v>
      </c>
      <c r="G1416" s="38">
        <v>-20</v>
      </c>
      <c r="H1416" s="38">
        <v>-178</v>
      </c>
      <c r="I1416" s="2">
        <v>1</v>
      </c>
      <c r="J1416" s="38">
        <v>2022</v>
      </c>
      <c r="K1416" s="38" t="s">
        <v>7587</v>
      </c>
      <c r="L1416" s="157">
        <v>44660.862500000003</v>
      </c>
      <c r="M1416" s="157">
        <v>44660.923611111109</v>
      </c>
      <c r="N1416" s="157">
        <v>44661.749305555553</v>
      </c>
      <c r="O1416" s="157">
        <v>44661.8125</v>
      </c>
      <c r="P1416" s="38" t="s">
        <v>528</v>
      </c>
      <c r="Q1416" s="239">
        <f t="shared" si="157"/>
        <v>0.82569444444379769</v>
      </c>
      <c r="R1416" s="239">
        <f t="shared" si="155"/>
        <v>0.94999999999708962</v>
      </c>
      <c r="S1416" s="21">
        <f t="shared" si="156"/>
        <v>4.9541666666627862</v>
      </c>
      <c r="U1416" s="38">
        <v>2157</v>
      </c>
    </row>
    <row r="1417" spans="1:24">
      <c r="A1417" s="177" t="s">
        <v>7561</v>
      </c>
      <c r="B1417" s="2" t="s">
        <v>466</v>
      </c>
      <c r="C1417" s="259" t="s">
        <v>7566</v>
      </c>
      <c r="D1417" s="266" t="s">
        <v>7571</v>
      </c>
      <c r="E1417" s="157" t="s">
        <v>675</v>
      </c>
      <c r="F1417" s="157" t="s">
        <v>7574</v>
      </c>
      <c r="G1417" s="38">
        <v>-20</v>
      </c>
      <c r="H1417" s="38">
        <v>-178</v>
      </c>
      <c r="I1417" s="2">
        <v>1</v>
      </c>
      <c r="J1417" s="38">
        <v>2022</v>
      </c>
      <c r="K1417" s="38" t="s">
        <v>7586</v>
      </c>
      <c r="L1417" s="157">
        <v>44663.038888888892</v>
      </c>
      <c r="M1417" s="157">
        <v>44663.100694444445</v>
      </c>
      <c r="N1417" s="157">
        <v>44663.253472222219</v>
      </c>
      <c r="O1417" s="157">
        <v>44663.313888888886</v>
      </c>
      <c r="P1417" s="290" t="s">
        <v>7594</v>
      </c>
      <c r="Q1417" s="239">
        <f t="shared" si="157"/>
        <v>0.15277777777373558</v>
      </c>
      <c r="R1417" s="239">
        <f t="shared" si="155"/>
        <v>0.27499999999417923</v>
      </c>
      <c r="S1417" s="21">
        <f t="shared" si="156"/>
        <v>0.91666666664241347</v>
      </c>
      <c r="U1417" s="38">
        <v>2151</v>
      </c>
    </row>
    <row r="1418" spans="1:24">
      <c r="A1418" s="177" t="s">
        <v>7561</v>
      </c>
      <c r="B1418" s="2" t="s">
        <v>466</v>
      </c>
      <c r="C1418" s="259" t="s">
        <v>7566</v>
      </c>
      <c r="D1418" s="266" t="s">
        <v>7571</v>
      </c>
      <c r="E1418" s="157" t="s">
        <v>675</v>
      </c>
      <c r="F1418" s="157" t="s">
        <v>7574</v>
      </c>
      <c r="G1418" s="38">
        <v>-20</v>
      </c>
      <c r="H1418" s="38">
        <v>-178</v>
      </c>
      <c r="I1418" s="2">
        <v>1</v>
      </c>
      <c r="J1418" s="38">
        <v>2022</v>
      </c>
      <c r="K1418" s="38" t="s">
        <v>7585</v>
      </c>
      <c r="L1418" s="157">
        <v>44663.808333333334</v>
      </c>
      <c r="M1418" s="157">
        <v>44663.861111111109</v>
      </c>
      <c r="N1418" s="157">
        <v>44664.771527777775</v>
      </c>
      <c r="O1418" s="157">
        <v>44664.84375</v>
      </c>
      <c r="P1418" s="38" t="s">
        <v>7593</v>
      </c>
      <c r="Q1418" s="239">
        <f t="shared" si="157"/>
        <v>0.91041666666569654</v>
      </c>
      <c r="R1418" s="239">
        <f t="shared" si="155"/>
        <v>1.0354166666656965</v>
      </c>
      <c r="S1418" s="21">
        <f t="shared" si="156"/>
        <v>5.4624999999941792</v>
      </c>
      <c r="U1418" s="38">
        <v>1904</v>
      </c>
    </row>
    <row r="1419" spans="1:24">
      <c r="A1419" s="177" t="s">
        <v>7561</v>
      </c>
      <c r="B1419" s="2" t="s">
        <v>466</v>
      </c>
      <c r="C1419" s="259" t="s">
        <v>7566</v>
      </c>
      <c r="D1419" s="266" t="s">
        <v>7571</v>
      </c>
      <c r="E1419" s="157" t="s">
        <v>675</v>
      </c>
      <c r="F1419" s="157" t="s">
        <v>7574</v>
      </c>
      <c r="G1419" s="38">
        <v>-20</v>
      </c>
      <c r="H1419" s="38">
        <v>-178</v>
      </c>
      <c r="I1419" s="2">
        <v>1</v>
      </c>
      <c r="J1419" s="38">
        <v>2022</v>
      </c>
      <c r="K1419" s="38" t="s">
        <v>7584</v>
      </c>
      <c r="L1419" s="157">
        <v>44666.019444444442</v>
      </c>
      <c r="M1419" s="157">
        <v>44666.086805555555</v>
      </c>
      <c r="N1419" s="157">
        <v>44666.55972222222</v>
      </c>
      <c r="O1419" s="157">
        <v>44666.618055555555</v>
      </c>
      <c r="P1419" s="38" t="s">
        <v>2142</v>
      </c>
      <c r="Q1419" s="239">
        <f t="shared" si="157"/>
        <v>0.47291666666569654</v>
      </c>
      <c r="R1419" s="239">
        <f t="shared" si="155"/>
        <v>0.59861111111240461</v>
      </c>
      <c r="S1419" s="21">
        <f t="shared" si="156"/>
        <v>2.8374999999941792</v>
      </c>
      <c r="U1419" s="38">
        <v>1928</v>
      </c>
    </row>
    <row r="1420" spans="1:24">
      <c r="A1420" s="177" t="s">
        <v>7561</v>
      </c>
      <c r="B1420" s="2" t="s">
        <v>466</v>
      </c>
      <c r="C1420" s="259" t="s">
        <v>7566</v>
      </c>
      <c r="D1420" s="266" t="s">
        <v>7571</v>
      </c>
      <c r="E1420" s="157" t="s">
        <v>675</v>
      </c>
      <c r="F1420" s="157" t="s">
        <v>7574</v>
      </c>
      <c r="G1420" s="38">
        <v>-20</v>
      </c>
      <c r="H1420" s="38">
        <v>-178</v>
      </c>
      <c r="I1420" s="2">
        <v>1</v>
      </c>
      <c r="J1420" s="38">
        <v>2022</v>
      </c>
      <c r="K1420" s="38" t="s">
        <v>7583</v>
      </c>
      <c r="L1420" s="157">
        <v>44668.134722222225</v>
      </c>
      <c r="M1420" s="157">
        <v>44668.210416666669</v>
      </c>
      <c r="N1420" s="157">
        <v>44668.302083333336</v>
      </c>
      <c r="O1420" s="157">
        <v>44668.459027777775</v>
      </c>
      <c r="P1420" s="38" t="s">
        <v>2150</v>
      </c>
      <c r="Q1420" s="239">
        <f t="shared" si="157"/>
        <v>9.1666666667151731E-2</v>
      </c>
      <c r="R1420" s="239">
        <f t="shared" si="155"/>
        <v>0.32430555555038154</v>
      </c>
      <c r="S1420" s="21">
        <f t="shared" si="156"/>
        <v>0.55000000000291038</v>
      </c>
      <c r="U1420" s="289">
        <v>2624</v>
      </c>
    </row>
    <row r="1421" spans="1:24">
      <c r="A1421" s="177" t="s">
        <v>7561</v>
      </c>
      <c r="B1421" s="2" t="s">
        <v>466</v>
      </c>
      <c r="C1421" s="259" t="s">
        <v>7566</v>
      </c>
      <c r="D1421" s="266" t="s">
        <v>7571</v>
      </c>
      <c r="E1421" s="157" t="s">
        <v>675</v>
      </c>
      <c r="F1421" s="157" t="s">
        <v>7574</v>
      </c>
      <c r="G1421" s="38">
        <v>-20</v>
      </c>
      <c r="H1421" s="38">
        <v>-178</v>
      </c>
      <c r="I1421" s="2">
        <v>1</v>
      </c>
      <c r="J1421" s="38">
        <v>2022</v>
      </c>
      <c r="K1421" s="38" t="s">
        <v>7582</v>
      </c>
      <c r="L1421" s="157">
        <v>44669.890277777777</v>
      </c>
      <c r="M1421" s="157">
        <v>44669.961805555555</v>
      </c>
      <c r="N1421" s="157">
        <v>44670.111111111109</v>
      </c>
      <c r="O1421" s="157">
        <v>44670.205555555556</v>
      </c>
      <c r="P1421" s="38" t="s">
        <v>2150</v>
      </c>
      <c r="Q1421" s="239">
        <f t="shared" si="157"/>
        <v>0.14930555555474712</v>
      </c>
      <c r="R1421" s="239">
        <f t="shared" si="155"/>
        <v>0.31527777777955635</v>
      </c>
      <c r="S1421" s="21">
        <f t="shared" si="156"/>
        <v>0.89583333332848269</v>
      </c>
      <c r="U1421" s="38">
        <v>2629</v>
      </c>
    </row>
    <row r="1422" spans="1:24">
      <c r="A1422" s="177" t="s">
        <v>7561</v>
      </c>
      <c r="B1422" s="2" t="s">
        <v>466</v>
      </c>
      <c r="C1422" s="259" t="s">
        <v>7566</v>
      </c>
      <c r="D1422" s="266" t="s">
        <v>7571</v>
      </c>
      <c r="E1422" s="157" t="s">
        <v>675</v>
      </c>
      <c r="F1422" s="157" t="s">
        <v>7574</v>
      </c>
      <c r="G1422" s="38">
        <v>-20</v>
      </c>
      <c r="H1422" s="38">
        <v>-178</v>
      </c>
      <c r="I1422" s="2">
        <v>1</v>
      </c>
      <c r="J1422" s="38">
        <v>2022</v>
      </c>
      <c r="K1422" s="38" t="s">
        <v>7581</v>
      </c>
      <c r="L1422" s="157">
        <v>44671.157638888886</v>
      </c>
      <c r="M1422" s="157"/>
      <c r="N1422" s="157"/>
      <c r="O1422" s="157">
        <v>44671.205555555556</v>
      </c>
      <c r="P1422" s="38" t="s">
        <v>4261</v>
      </c>
      <c r="Q1422" s="239">
        <v>0</v>
      </c>
      <c r="R1422" s="239">
        <f t="shared" si="155"/>
        <v>4.7916666670062114E-2</v>
      </c>
      <c r="S1422" s="21">
        <f t="shared" si="156"/>
        <v>0</v>
      </c>
      <c r="U1422" s="38"/>
    </row>
    <row r="1423" spans="1:24">
      <c r="A1423" s="177" t="s">
        <v>7561</v>
      </c>
      <c r="B1423" s="2" t="s">
        <v>466</v>
      </c>
      <c r="C1423" s="259" t="s">
        <v>7566</v>
      </c>
      <c r="D1423" s="266" t="s">
        <v>7571</v>
      </c>
      <c r="E1423" s="157" t="s">
        <v>675</v>
      </c>
      <c r="F1423" s="157" t="s">
        <v>7574</v>
      </c>
      <c r="G1423" s="38">
        <v>-20</v>
      </c>
      <c r="H1423" s="38">
        <v>-178</v>
      </c>
      <c r="I1423" s="2">
        <v>1</v>
      </c>
      <c r="J1423" s="38">
        <v>2022</v>
      </c>
      <c r="K1423" s="38" t="s">
        <v>7580</v>
      </c>
      <c r="L1423" s="157">
        <v>44671.442361111112</v>
      </c>
      <c r="M1423" s="157">
        <v>44671.515972222223</v>
      </c>
      <c r="N1423" s="157">
        <v>44671.980555555558</v>
      </c>
      <c r="O1423" s="157">
        <v>44672.054166666669</v>
      </c>
      <c r="P1423" s="38" t="s">
        <v>4261</v>
      </c>
      <c r="Q1423" s="239">
        <f t="shared" si="157"/>
        <v>0.46458333333430346</v>
      </c>
      <c r="R1423" s="239">
        <f t="shared" si="155"/>
        <v>0.61180555555620231</v>
      </c>
      <c r="S1423" s="21">
        <f t="shared" si="156"/>
        <v>2.7875000000058208</v>
      </c>
      <c r="U1423" s="38">
        <v>2724</v>
      </c>
    </row>
    <row r="1424" spans="1:24">
      <c r="A1424" s="177" t="s">
        <v>7561</v>
      </c>
      <c r="B1424" s="2" t="s">
        <v>466</v>
      </c>
      <c r="C1424" s="259" t="s">
        <v>7566</v>
      </c>
      <c r="D1424" s="266" t="s">
        <v>7571</v>
      </c>
      <c r="E1424" s="157" t="s">
        <v>675</v>
      </c>
      <c r="F1424" s="157" t="s">
        <v>7574</v>
      </c>
      <c r="G1424" s="38">
        <v>-20</v>
      </c>
      <c r="H1424" s="38">
        <v>-178</v>
      </c>
      <c r="I1424" s="2">
        <v>1</v>
      </c>
      <c r="J1424" s="38">
        <v>2022</v>
      </c>
      <c r="K1424" s="38" t="s">
        <v>7579</v>
      </c>
      <c r="L1424" s="157">
        <v>44672.40902777778</v>
      </c>
      <c r="M1424" s="157">
        <v>44672.474305555559</v>
      </c>
      <c r="N1424" s="157">
        <v>44673.319444444445</v>
      </c>
      <c r="O1424" s="157">
        <v>44673.384722222225</v>
      </c>
      <c r="P1424" s="38" t="s">
        <v>3123</v>
      </c>
      <c r="Q1424" s="239">
        <f t="shared" si="157"/>
        <v>0.84513888888614019</v>
      </c>
      <c r="R1424" s="239">
        <f t="shared" si="155"/>
        <v>0.97569444444525288</v>
      </c>
      <c r="S1424" s="21">
        <f t="shared" si="156"/>
        <v>5.0708333333168412</v>
      </c>
      <c r="U1424" s="38">
        <v>2241</v>
      </c>
    </row>
    <row r="1425" spans="1:24">
      <c r="A1425" s="177" t="s">
        <v>7561</v>
      </c>
      <c r="B1425" s="2" t="s">
        <v>466</v>
      </c>
      <c r="C1425" s="259" t="s">
        <v>7566</v>
      </c>
      <c r="D1425" s="266" t="s">
        <v>7571</v>
      </c>
      <c r="E1425" s="157" t="s">
        <v>675</v>
      </c>
      <c r="F1425" s="157" t="s">
        <v>7574</v>
      </c>
      <c r="G1425" s="38">
        <v>-20</v>
      </c>
      <c r="H1425" s="38">
        <v>-178</v>
      </c>
      <c r="I1425" s="2">
        <v>1</v>
      </c>
      <c r="J1425" s="38">
        <v>2022</v>
      </c>
      <c r="K1425" s="38" t="s">
        <v>7578</v>
      </c>
      <c r="L1425" s="157">
        <v>44674.343055555553</v>
      </c>
      <c r="M1425" s="157">
        <v>44674.40625</v>
      </c>
      <c r="N1425" s="157">
        <v>44675.226388888892</v>
      </c>
      <c r="O1425" s="157">
        <v>44675.293749999997</v>
      </c>
      <c r="P1425" s="38" t="s">
        <v>528</v>
      </c>
      <c r="Q1425" s="239">
        <f t="shared" si="157"/>
        <v>0.82013888889196096</v>
      </c>
      <c r="R1425" s="239">
        <f t="shared" si="155"/>
        <v>0.95069444444379769</v>
      </c>
      <c r="S1425" s="21">
        <f t="shared" si="156"/>
        <v>4.9208333333517658</v>
      </c>
      <c r="U1425" s="38">
        <v>2158</v>
      </c>
    </row>
    <row r="1426" spans="1:24">
      <c r="A1426" s="177" t="s">
        <v>7561</v>
      </c>
      <c r="B1426" s="2" t="s">
        <v>466</v>
      </c>
      <c r="C1426" s="259" t="s">
        <v>7566</v>
      </c>
      <c r="D1426" s="266" t="s">
        <v>7571</v>
      </c>
      <c r="E1426" s="157" t="s">
        <v>675</v>
      </c>
      <c r="F1426" s="157" t="s">
        <v>7574</v>
      </c>
      <c r="G1426" s="38">
        <v>-20</v>
      </c>
      <c r="H1426" s="38">
        <v>-178</v>
      </c>
      <c r="I1426" s="2">
        <v>1</v>
      </c>
      <c r="J1426" s="38">
        <v>2022</v>
      </c>
      <c r="K1426" s="38" t="s">
        <v>7577</v>
      </c>
      <c r="L1426" s="157">
        <v>44677.85</v>
      </c>
      <c r="M1426" s="157">
        <v>44677.905555555553</v>
      </c>
      <c r="N1426" s="157">
        <v>44678.168055555558</v>
      </c>
      <c r="O1426" s="157">
        <v>44678.22152777778</v>
      </c>
      <c r="P1426" s="38" t="s">
        <v>7593</v>
      </c>
      <c r="Q1426" s="239">
        <f t="shared" si="157"/>
        <v>0.26250000000436557</v>
      </c>
      <c r="R1426" s="239">
        <f t="shared" si="155"/>
        <v>0.37152777778101154</v>
      </c>
      <c r="S1426" s="21">
        <f t="shared" si="156"/>
        <v>1.5750000000261934</v>
      </c>
      <c r="U1426" s="38">
        <v>1903</v>
      </c>
    </row>
    <row r="1427" spans="1:24">
      <c r="A1427" s="177" t="s">
        <v>7561</v>
      </c>
      <c r="B1427" s="2" t="s">
        <v>466</v>
      </c>
      <c r="C1427" s="259" t="s">
        <v>7566</v>
      </c>
      <c r="D1427" s="266" t="s">
        <v>7571</v>
      </c>
      <c r="E1427" s="157" t="s">
        <v>675</v>
      </c>
      <c r="F1427" s="157" t="s">
        <v>7574</v>
      </c>
      <c r="G1427" s="38">
        <v>-20</v>
      </c>
      <c r="H1427" s="38">
        <v>-178</v>
      </c>
      <c r="I1427" s="2">
        <v>1</v>
      </c>
      <c r="J1427" s="38">
        <v>2022</v>
      </c>
      <c r="K1427" s="38" t="s">
        <v>7576</v>
      </c>
      <c r="L1427" s="157">
        <v>44681.081250000003</v>
      </c>
      <c r="M1427" s="157">
        <v>44681.135416666664</v>
      </c>
      <c r="N1427" s="157">
        <v>44681.856249999997</v>
      </c>
      <c r="O1427" s="157">
        <v>44681.910416666666</v>
      </c>
      <c r="P1427" s="38" t="s">
        <v>7592</v>
      </c>
      <c r="Q1427" s="239">
        <f t="shared" si="157"/>
        <v>0.72083333333284827</v>
      </c>
      <c r="R1427" s="239">
        <f t="shared" si="155"/>
        <v>0.82916666666278616</v>
      </c>
      <c r="S1427" s="21">
        <f t="shared" si="156"/>
        <v>4.3249999999970896</v>
      </c>
      <c r="U1427" s="38">
        <v>1895</v>
      </c>
      <c r="V1427" s="19">
        <f>SUM(Q1412:Q1427)</f>
        <v>7.5256944444408873</v>
      </c>
      <c r="W1427" s="286">
        <f>(N1427-M1413)/24</f>
        <v>1.115653935185037</v>
      </c>
      <c r="X1427" s="2">
        <f>V1427/W1427</f>
        <v>6.7455455559278894</v>
      </c>
    </row>
    <row r="1428" spans="1:24">
      <c r="A1428" s="177" t="s">
        <v>7562</v>
      </c>
      <c r="B1428" s="2" t="s">
        <v>466</v>
      </c>
      <c r="C1428" s="259" t="s">
        <v>7567</v>
      </c>
      <c r="D1428" s="266" t="s">
        <v>7572</v>
      </c>
      <c r="E1428" s="157" t="s">
        <v>273</v>
      </c>
      <c r="F1428" s="296" t="s">
        <v>7613</v>
      </c>
      <c r="G1428" s="38">
        <v>40</v>
      </c>
      <c r="H1428" s="38">
        <v>-127</v>
      </c>
      <c r="I1428" s="38">
        <v>9</v>
      </c>
      <c r="J1428" s="38">
        <v>2022</v>
      </c>
      <c r="K1428" s="296" t="s">
        <v>7602</v>
      </c>
      <c r="L1428" s="297">
        <v>44710.772222222222</v>
      </c>
      <c r="M1428" s="297">
        <v>44710.870833333334</v>
      </c>
      <c r="N1428" s="297">
        <v>44711.077777777777</v>
      </c>
      <c r="O1428" s="297">
        <v>44711.17291666667</v>
      </c>
      <c r="P1428" s="296" t="s">
        <v>7614</v>
      </c>
      <c r="Q1428" s="239">
        <f t="shared" ref="Q1428:Q1438" si="158">N1428 - M1428</f>
        <v>0.2069444444423425</v>
      </c>
      <c r="R1428" s="239">
        <f t="shared" ref="R1428:R1438" si="159">O1428 - L1428</f>
        <v>0.40069444444816327</v>
      </c>
      <c r="S1428" s="21">
        <f t="shared" ref="S1428:S1438" si="160">((VALUE(Q1428)) * 24) * 0.25</f>
        <v>1.241666666654055</v>
      </c>
      <c r="U1428" s="299">
        <v>3312</v>
      </c>
    </row>
    <row r="1429" spans="1:24">
      <c r="A1429" s="177" t="s">
        <v>7562</v>
      </c>
      <c r="B1429" s="2" t="s">
        <v>466</v>
      </c>
      <c r="C1429" s="259" t="s">
        <v>7567</v>
      </c>
      <c r="D1429" s="266" t="s">
        <v>7572</v>
      </c>
      <c r="E1429" s="157" t="s">
        <v>273</v>
      </c>
      <c r="F1429" s="296" t="s">
        <v>7613</v>
      </c>
      <c r="G1429" s="38">
        <v>40</v>
      </c>
      <c r="H1429" s="38">
        <v>-127</v>
      </c>
      <c r="I1429" s="38">
        <v>9</v>
      </c>
      <c r="J1429" s="38">
        <v>2022</v>
      </c>
      <c r="K1429" s="296" t="s">
        <v>7603</v>
      </c>
      <c r="L1429" s="297">
        <v>44712.301388888889</v>
      </c>
      <c r="M1429" s="297">
        <v>44712.397222222222</v>
      </c>
      <c r="N1429" s="297">
        <v>44713.045138888891</v>
      </c>
      <c r="O1429" s="297">
        <v>44713.149305555555</v>
      </c>
      <c r="P1429" s="296" t="s">
        <v>7615</v>
      </c>
      <c r="Q1429" s="239">
        <f t="shared" si="158"/>
        <v>0.64791666666860692</v>
      </c>
      <c r="R1429" s="239">
        <f t="shared" si="159"/>
        <v>0.84791666666569654</v>
      </c>
      <c r="S1429" s="21">
        <f t="shared" si="160"/>
        <v>3.8875000000116415</v>
      </c>
      <c r="U1429" s="299">
        <v>3292</v>
      </c>
    </row>
    <row r="1430" spans="1:24">
      <c r="A1430" s="177" t="s">
        <v>7562</v>
      </c>
      <c r="B1430" s="2" t="s">
        <v>466</v>
      </c>
      <c r="C1430" s="259" t="s">
        <v>7567</v>
      </c>
      <c r="D1430" s="266" t="s">
        <v>7572</v>
      </c>
      <c r="E1430" s="157" t="s">
        <v>273</v>
      </c>
      <c r="F1430" s="296" t="s">
        <v>7613</v>
      </c>
      <c r="G1430" s="38">
        <v>40</v>
      </c>
      <c r="H1430" s="38">
        <v>-127</v>
      </c>
      <c r="I1430" s="38">
        <v>9</v>
      </c>
      <c r="J1430" s="38">
        <v>2022</v>
      </c>
      <c r="K1430" s="296" t="s">
        <v>7604</v>
      </c>
      <c r="L1430" s="297">
        <v>44713.881944444445</v>
      </c>
      <c r="M1430" s="297">
        <v>44713.978472222225</v>
      </c>
      <c r="N1430" s="297">
        <v>44714.666666666664</v>
      </c>
      <c r="O1430" s="297">
        <v>44714.757638888892</v>
      </c>
      <c r="P1430" s="296" t="s">
        <v>7616</v>
      </c>
      <c r="Q1430" s="239">
        <f t="shared" si="158"/>
        <v>0.68819444443943212</v>
      </c>
      <c r="R1430" s="239">
        <f t="shared" si="159"/>
        <v>0.87569444444670808</v>
      </c>
      <c r="S1430" s="21">
        <f t="shared" si="160"/>
        <v>4.1291666666365927</v>
      </c>
      <c r="U1430" s="299">
        <v>3319</v>
      </c>
    </row>
    <row r="1431" spans="1:24">
      <c r="A1431" s="177" t="s">
        <v>7562</v>
      </c>
      <c r="B1431" s="2" t="s">
        <v>466</v>
      </c>
      <c r="C1431" s="259" t="s">
        <v>7567</v>
      </c>
      <c r="D1431" s="266" t="s">
        <v>7572</v>
      </c>
      <c r="E1431" s="157" t="s">
        <v>273</v>
      </c>
      <c r="F1431" s="296" t="s">
        <v>7613</v>
      </c>
      <c r="G1431" s="38">
        <v>40</v>
      </c>
      <c r="H1431" s="38">
        <v>-127</v>
      </c>
      <c r="I1431" s="38">
        <v>9</v>
      </c>
      <c r="J1431" s="38">
        <v>2022</v>
      </c>
      <c r="K1431" s="296" t="s">
        <v>7605</v>
      </c>
      <c r="L1431" s="297">
        <v>44715.340277777781</v>
      </c>
      <c r="M1431" s="297">
        <v>44715.44027777778</v>
      </c>
      <c r="N1431" s="297">
        <v>44715.977777777778</v>
      </c>
      <c r="O1431" s="297">
        <v>44716.069444444445</v>
      </c>
      <c r="P1431" s="296" t="s">
        <v>7616</v>
      </c>
      <c r="Q1431" s="239">
        <f t="shared" si="158"/>
        <v>0.53749999999854481</v>
      </c>
      <c r="R1431" s="239">
        <f t="shared" si="159"/>
        <v>0.72916666666424135</v>
      </c>
      <c r="S1431" s="21">
        <f t="shared" si="160"/>
        <v>3.2249999999912689</v>
      </c>
      <c r="U1431" s="299">
        <v>3232</v>
      </c>
    </row>
    <row r="1432" spans="1:24">
      <c r="A1432" s="177" t="s">
        <v>7562</v>
      </c>
      <c r="B1432" s="2" t="s">
        <v>466</v>
      </c>
      <c r="C1432" s="259" t="s">
        <v>7567</v>
      </c>
      <c r="D1432" s="266" t="s">
        <v>7572</v>
      </c>
      <c r="E1432" s="157" t="s">
        <v>273</v>
      </c>
      <c r="F1432" s="296" t="s">
        <v>7613</v>
      </c>
      <c r="G1432" s="38">
        <v>40</v>
      </c>
      <c r="H1432" s="38">
        <v>-127</v>
      </c>
      <c r="I1432" s="38">
        <v>9</v>
      </c>
      <c r="J1432" s="38">
        <v>2022</v>
      </c>
      <c r="K1432" s="296" t="s">
        <v>7606</v>
      </c>
      <c r="L1432" s="298">
        <v>44717.5</v>
      </c>
      <c r="M1432" s="298">
        <v>44717.599305555559</v>
      </c>
      <c r="N1432" s="298">
        <v>44718.145833333336</v>
      </c>
      <c r="O1432" s="298">
        <v>44718.24722222222</v>
      </c>
      <c r="P1432" s="296" t="s">
        <v>7617</v>
      </c>
      <c r="Q1432" s="239">
        <f t="shared" si="158"/>
        <v>0.54652777777664596</v>
      </c>
      <c r="R1432" s="239">
        <f t="shared" si="159"/>
        <v>0.74722222222044365</v>
      </c>
      <c r="S1432" s="21">
        <f t="shared" si="160"/>
        <v>3.2791666666598758</v>
      </c>
      <c r="U1432" s="299">
        <v>3237</v>
      </c>
    </row>
    <row r="1433" spans="1:24">
      <c r="A1433" s="177" t="s">
        <v>7562</v>
      </c>
      <c r="B1433" s="2" t="s">
        <v>466</v>
      </c>
      <c r="C1433" s="259" t="s">
        <v>7567</v>
      </c>
      <c r="D1433" s="266" t="s">
        <v>7572</v>
      </c>
      <c r="E1433" s="157" t="s">
        <v>273</v>
      </c>
      <c r="F1433" s="296" t="s">
        <v>7613</v>
      </c>
      <c r="G1433" s="38">
        <v>40</v>
      </c>
      <c r="H1433" s="38">
        <v>-127</v>
      </c>
      <c r="I1433" s="38">
        <v>9</v>
      </c>
      <c r="J1433" s="38">
        <v>2022</v>
      </c>
      <c r="K1433" s="296" t="s">
        <v>7607</v>
      </c>
      <c r="L1433" s="298">
        <v>44719.052083333336</v>
      </c>
      <c r="M1433" s="298">
        <v>44719.143750000003</v>
      </c>
      <c r="N1433" s="298">
        <v>44719.728472222225</v>
      </c>
      <c r="O1433" s="298">
        <v>44719.818749999999</v>
      </c>
      <c r="P1433" s="296" t="s">
        <v>7618</v>
      </c>
      <c r="Q1433" s="239">
        <f t="shared" si="158"/>
        <v>0.58472222222189885</v>
      </c>
      <c r="R1433" s="239">
        <f t="shared" si="159"/>
        <v>0.76666666666278616</v>
      </c>
      <c r="S1433" s="21">
        <f t="shared" si="160"/>
        <v>3.5083333333313931</v>
      </c>
      <c r="U1433" s="299">
        <v>3250</v>
      </c>
    </row>
    <row r="1434" spans="1:24">
      <c r="A1434" s="177" t="s">
        <v>7562</v>
      </c>
      <c r="B1434" s="2" t="s">
        <v>466</v>
      </c>
      <c r="C1434" s="259" t="s">
        <v>7567</v>
      </c>
      <c r="D1434" s="266" t="s">
        <v>7572</v>
      </c>
      <c r="E1434" s="157" t="s">
        <v>273</v>
      </c>
      <c r="F1434" s="296" t="s">
        <v>7613</v>
      </c>
      <c r="G1434" s="38">
        <v>40</v>
      </c>
      <c r="H1434" s="38">
        <v>-127</v>
      </c>
      <c r="I1434" s="38">
        <v>9</v>
      </c>
      <c r="J1434" s="38">
        <v>2022</v>
      </c>
      <c r="K1434" s="296" t="s">
        <v>7608</v>
      </c>
      <c r="L1434" s="298">
        <v>44720.032638888886</v>
      </c>
      <c r="M1434" s="298">
        <v>44720.130555555559</v>
      </c>
      <c r="N1434" s="298">
        <v>44720.484722222223</v>
      </c>
      <c r="O1434" s="298">
        <v>44720.574305555558</v>
      </c>
      <c r="P1434" s="296" t="s">
        <v>7619</v>
      </c>
      <c r="Q1434" s="239">
        <f t="shared" si="158"/>
        <v>0.35416666666424135</v>
      </c>
      <c r="R1434" s="239">
        <f t="shared" si="159"/>
        <v>0.54166666667151731</v>
      </c>
      <c r="S1434" s="21">
        <f t="shared" si="160"/>
        <v>2.1249999999854481</v>
      </c>
      <c r="U1434" s="299">
        <v>3239</v>
      </c>
    </row>
    <row r="1435" spans="1:24">
      <c r="A1435" s="177" t="s">
        <v>7562</v>
      </c>
      <c r="B1435" s="2" t="s">
        <v>466</v>
      </c>
      <c r="C1435" s="259" t="s">
        <v>7567</v>
      </c>
      <c r="D1435" s="266" t="s">
        <v>7572</v>
      </c>
      <c r="E1435" s="157" t="s">
        <v>273</v>
      </c>
      <c r="F1435" s="296" t="s">
        <v>7613</v>
      </c>
      <c r="G1435" s="38">
        <v>40</v>
      </c>
      <c r="H1435" s="38">
        <v>-127</v>
      </c>
      <c r="I1435" s="38">
        <v>9</v>
      </c>
      <c r="J1435" s="38">
        <v>2022</v>
      </c>
      <c r="K1435" s="296" t="s">
        <v>7609</v>
      </c>
      <c r="L1435" s="298">
        <v>44720.856249999997</v>
      </c>
      <c r="M1435" s="298">
        <v>44720.945138888892</v>
      </c>
      <c r="N1435" s="298">
        <v>44721.583333333336</v>
      </c>
      <c r="O1435" s="298">
        <v>44721.676388888889</v>
      </c>
      <c r="P1435" s="296" t="s">
        <v>7620</v>
      </c>
      <c r="Q1435" s="239">
        <f t="shared" si="158"/>
        <v>0.63819444444379769</v>
      </c>
      <c r="R1435" s="239">
        <f t="shared" si="159"/>
        <v>0.82013888889196096</v>
      </c>
      <c r="S1435" s="21">
        <f t="shared" si="160"/>
        <v>3.8291666666627862</v>
      </c>
      <c r="U1435" s="299">
        <v>3253</v>
      </c>
    </row>
    <row r="1436" spans="1:24">
      <c r="A1436" s="177" t="s">
        <v>7562</v>
      </c>
      <c r="B1436" s="2" t="s">
        <v>466</v>
      </c>
      <c r="C1436" s="259" t="s">
        <v>7567</v>
      </c>
      <c r="D1436" s="266" t="s">
        <v>7572</v>
      </c>
      <c r="E1436" s="157" t="s">
        <v>273</v>
      </c>
      <c r="F1436" s="296" t="s">
        <v>7613</v>
      </c>
      <c r="G1436" s="38">
        <v>40</v>
      </c>
      <c r="H1436" s="38">
        <v>-127</v>
      </c>
      <c r="I1436" s="38">
        <v>9</v>
      </c>
      <c r="J1436" s="38">
        <v>2022</v>
      </c>
      <c r="K1436" s="296" t="s">
        <v>7610</v>
      </c>
      <c r="L1436" s="298">
        <v>44722.8125</v>
      </c>
      <c r="M1436" s="298">
        <v>44722.902083333334</v>
      </c>
      <c r="N1436" s="298">
        <v>44723.242361111108</v>
      </c>
      <c r="O1436" s="298">
        <v>44723.331944444442</v>
      </c>
      <c r="P1436" s="296" t="s">
        <v>7615</v>
      </c>
      <c r="Q1436" s="239">
        <f t="shared" si="158"/>
        <v>0.34027777777373558</v>
      </c>
      <c r="R1436" s="239">
        <f t="shared" si="159"/>
        <v>0.5194444444423425</v>
      </c>
      <c r="S1436" s="21">
        <f t="shared" si="160"/>
        <v>2.0416666666424135</v>
      </c>
      <c r="U1436" s="299">
        <v>3252</v>
      </c>
    </row>
    <row r="1437" spans="1:24">
      <c r="A1437" s="177" t="s">
        <v>7562</v>
      </c>
      <c r="B1437" s="2" t="s">
        <v>466</v>
      </c>
      <c r="C1437" s="259" t="s">
        <v>7567</v>
      </c>
      <c r="D1437" s="266" t="s">
        <v>7572</v>
      </c>
      <c r="E1437" s="157" t="s">
        <v>273</v>
      </c>
      <c r="F1437" s="296" t="s">
        <v>7613</v>
      </c>
      <c r="G1437" s="38">
        <v>40</v>
      </c>
      <c r="H1437" s="38">
        <v>-127</v>
      </c>
      <c r="I1437" s="38">
        <v>9</v>
      </c>
      <c r="J1437" s="38">
        <v>2022</v>
      </c>
      <c r="K1437" s="296" t="s">
        <v>7611</v>
      </c>
      <c r="L1437" s="298">
        <v>44723.643750000003</v>
      </c>
      <c r="M1437" s="298">
        <v>44723.809027777781</v>
      </c>
      <c r="N1437" s="298">
        <v>44724.07708333333</v>
      </c>
      <c r="O1437" s="298">
        <v>44724.163194444445</v>
      </c>
      <c r="P1437" s="296" t="s">
        <v>7621</v>
      </c>
      <c r="Q1437" s="239">
        <f t="shared" si="158"/>
        <v>0.26805555554892635</v>
      </c>
      <c r="R1437" s="239">
        <f t="shared" si="159"/>
        <v>0.5194444444423425</v>
      </c>
      <c r="S1437" s="21">
        <f t="shared" si="160"/>
        <v>1.6083333332935581</v>
      </c>
      <c r="U1437" s="299">
        <v>3337</v>
      </c>
    </row>
    <row r="1438" spans="1:24">
      <c r="A1438" s="177" t="s">
        <v>7562</v>
      </c>
      <c r="B1438" s="2" t="s">
        <v>466</v>
      </c>
      <c r="C1438" s="259" t="s">
        <v>7567</v>
      </c>
      <c r="D1438" s="266" t="s">
        <v>7572</v>
      </c>
      <c r="E1438" s="157" t="s">
        <v>273</v>
      </c>
      <c r="F1438" s="296" t="s">
        <v>7613</v>
      </c>
      <c r="G1438" s="38">
        <v>40</v>
      </c>
      <c r="H1438" s="38">
        <v>-127</v>
      </c>
      <c r="I1438" s="38">
        <v>9</v>
      </c>
      <c r="J1438" s="38">
        <v>2022</v>
      </c>
      <c r="K1438" s="296" t="s">
        <v>7612</v>
      </c>
      <c r="L1438" s="298">
        <v>44725.154861111114</v>
      </c>
      <c r="M1438" s="298">
        <v>44725.243055555555</v>
      </c>
      <c r="N1438" s="298">
        <v>44725.576388888891</v>
      </c>
      <c r="O1438" s="298">
        <v>44725.672222222223</v>
      </c>
      <c r="P1438" s="296" t="s">
        <v>7622</v>
      </c>
      <c r="Q1438" s="239">
        <f t="shared" si="158"/>
        <v>0.33333333333575865</v>
      </c>
      <c r="R1438" s="239">
        <f t="shared" si="159"/>
        <v>0.51736111110949423</v>
      </c>
      <c r="S1438" s="21">
        <f t="shared" si="160"/>
        <v>2.0000000000145519</v>
      </c>
      <c r="U1438" s="299">
        <v>3285</v>
      </c>
      <c r="V1438" s="19">
        <f>SUM(Q1428:Q1438)</f>
        <v>5.1458333333139308</v>
      </c>
      <c r="W1438" s="286">
        <f>(N1438-M1428)/24</f>
        <v>0.61273148148150847</v>
      </c>
      <c r="X1438" s="2">
        <f>V1438/W1438</f>
        <v>8.3981866263374396</v>
      </c>
    </row>
    <row r="1439" spans="1:24">
      <c r="A1439" s="177" t="s">
        <v>7645</v>
      </c>
      <c r="B1439" s="2" t="s">
        <v>466</v>
      </c>
      <c r="C1439" s="259" t="s">
        <v>7568</v>
      </c>
      <c r="D1439" s="38" t="s">
        <v>1017</v>
      </c>
      <c r="E1439" s="157" t="s">
        <v>273</v>
      </c>
      <c r="F1439" s="38" t="s">
        <v>1830</v>
      </c>
      <c r="G1439" s="38">
        <v>45</v>
      </c>
      <c r="H1439" s="38">
        <v>-130</v>
      </c>
      <c r="I1439" s="38">
        <v>9</v>
      </c>
      <c r="J1439" s="38">
        <v>2022</v>
      </c>
      <c r="K1439" s="126" t="s">
        <v>7624</v>
      </c>
      <c r="L1439" s="157">
        <v>44733.29791666667</v>
      </c>
      <c r="M1439" s="157">
        <v>44733.35</v>
      </c>
      <c r="N1439" s="157">
        <v>44733.686805555553</v>
      </c>
      <c r="O1439" s="157">
        <v>44733.731249999997</v>
      </c>
      <c r="P1439" s="296" t="s">
        <v>1558</v>
      </c>
      <c r="Q1439" s="239">
        <f t="shared" ref="Q1439:Q1444" si="161">N1439 - M1439</f>
        <v>0.33680555555474712</v>
      </c>
      <c r="R1439" s="239">
        <f t="shared" ref="R1439:R1444" si="162">O1439 - L1439</f>
        <v>0.4333333333270275</v>
      </c>
      <c r="S1439" s="21">
        <f t="shared" ref="S1439:S1444" si="163">((VALUE(Q1439)) * 24) * 0.25</f>
        <v>2.0208333333284827</v>
      </c>
      <c r="U1439" s="38">
        <v>1546.0329999999999</v>
      </c>
    </row>
    <row r="1440" spans="1:24">
      <c r="A1440" s="177" t="s">
        <v>7645</v>
      </c>
      <c r="B1440" s="2" t="s">
        <v>466</v>
      </c>
      <c r="C1440" s="259" t="s">
        <v>7568</v>
      </c>
      <c r="D1440" s="38" t="s">
        <v>1017</v>
      </c>
      <c r="E1440" s="157" t="s">
        <v>273</v>
      </c>
      <c r="F1440" s="38" t="s">
        <v>1830</v>
      </c>
      <c r="G1440" s="38">
        <v>45</v>
      </c>
      <c r="H1440" s="38">
        <v>-130</v>
      </c>
      <c r="I1440" s="38">
        <v>9</v>
      </c>
      <c r="J1440" s="38">
        <v>2022</v>
      </c>
      <c r="K1440" s="38" t="s">
        <v>7625</v>
      </c>
      <c r="L1440" s="157">
        <v>44733.86041666667</v>
      </c>
      <c r="M1440" s="157">
        <v>44733.90347222222</v>
      </c>
      <c r="N1440" s="157">
        <v>44735.034722222219</v>
      </c>
      <c r="O1440" s="157">
        <v>44735.077777777777</v>
      </c>
      <c r="P1440" s="296" t="s">
        <v>1558</v>
      </c>
      <c r="Q1440" s="239">
        <f t="shared" si="161"/>
        <v>1.1312499999985448</v>
      </c>
      <c r="R1440" s="239">
        <f t="shared" si="162"/>
        <v>1.2173611111065838</v>
      </c>
      <c r="S1440" s="21">
        <f t="shared" si="163"/>
        <v>6.7874999999912689</v>
      </c>
      <c r="U1440" s="38">
        <v>1550.35</v>
      </c>
    </row>
    <row r="1441" spans="1:24">
      <c r="A1441" s="177" t="s">
        <v>7645</v>
      </c>
      <c r="B1441" s="2" t="s">
        <v>466</v>
      </c>
      <c r="C1441" s="259" t="s">
        <v>7568</v>
      </c>
      <c r="D1441" s="38" t="s">
        <v>1017</v>
      </c>
      <c r="E1441" s="157" t="s">
        <v>273</v>
      </c>
      <c r="F1441" s="38" t="s">
        <v>1830</v>
      </c>
      <c r="G1441" s="38">
        <v>45</v>
      </c>
      <c r="H1441" s="38">
        <v>-130</v>
      </c>
      <c r="I1441" s="38">
        <v>9</v>
      </c>
      <c r="J1441" s="38">
        <v>2022</v>
      </c>
      <c r="K1441" s="303" t="s">
        <v>7626</v>
      </c>
      <c r="L1441" s="305">
        <v>44735.470833333333</v>
      </c>
      <c r="M1441" s="306">
        <v>44735.521527777775</v>
      </c>
      <c r="N1441" s="306">
        <v>44737.694444444445</v>
      </c>
      <c r="O1441" s="306">
        <v>44737.746527777781</v>
      </c>
      <c r="P1441" s="296" t="s">
        <v>1558</v>
      </c>
      <c r="Q1441" s="239">
        <f t="shared" si="161"/>
        <v>2.1729166666700621</v>
      </c>
      <c r="R1441" s="239">
        <f t="shared" si="162"/>
        <v>2.2756944444481633</v>
      </c>
      <c r="S1441" s="21">
        <f t="shared" si="163"/>
        <v>13.037500000020373</v>
      </c>
      <c r="U1441" s="38">
        <v>1716.577</v>
      </c>
    </row>
    <row r="1442" spans="1:24">
      <c r="A1442" s="177" t="s">
        <v>7645</v>
      </c>
      <c r="B1442" s="2" t="s">
        <v>466</v>
      </c>
      <c r="C1442" s="259" t="s">
        <v>7568</v>
      </c>
      <c r="D1442" s="38" t="s">
        <v>1017</v>
      </c>
      <c r="E1442" s="157" t="s">
        <v>273</v>
      </c>
      <c r="F1442" s="38" t="s">
        <v>1830</v>
      </c>
      <c r="G1442" s="38">
        <v>45</v>
      </c>
      <c r="H1442" s="38">
        <v>-130</v>
      </c>
      <c r="I1442" s="38">
        <v>9</v>
      </c>
      <c r="J1442" s="38">
        <v>2022</v>
      </c>
      <c r="K1442" s="303" t="s">
        <v>7627</v>
      </c>
      <c r="L1442" s="306">
        <v>44737.884722222225</v>
      </c>
      <c r="M1442" s="306">
        <v>44737.931944444441</v>
      </c>
      <c r="N1442" s="306">
        <v>44740.409722222219</v>
      </c>
      <c r="O1442" s="306">
        <v>44740.456250000003</v>
      </c>
      <c r="P1442" s="296" t="s">
        <v>1558</v>
      </c>
      <c r="Q1442" s="239">
        <f t="shared" si="161"/>
        <v>2.4777777777781012</v>
      </c>
      <c r="R1442" s="239">
        <f t="shared" si="162"/>
        <v>2.5715277777781012</v>
      </c>
      <c r="S1442" s="21">
        <f t="shared" si="163"/>
        <v>14.866666666668607</v>
      </c>
      <c r="U1442" s="38">
        <v>1542.93</v>
      </c>
    </row>
    <row r="1443" spans="1:24">
      <c r="A1443" s="177" t="s">
        <v>7645</v>
      </c>
      <c r="B1443" s="2" t="s">
        <v>466</v>
      </c>
      <c r="C1443" s="259" t="s">
        <v>7568</v>
      </c>
      <c r="D1443" s="38" t="s">
        <v>1017</v>
      </c>
      <c r="E1443" s="157" t="s">
        <v>273</v>
      </c>
      <c r="F1443" s="38" t="s">
        <v>1830</v>
      </c>
      <c r="G1443" s="38">
        <v>45</v>
      </c>
      <c r="H1443" s="38">
        <v>-130</v>
      </c>
      <c r="I1443" s="38">
        <v>9</v>
      </c>
      <c r="J1443" s="38">
        <v>2022</v>
      </c>
      <c r="K1443" s="303" t="s">
        <v>7628</v>
      </c>
      <c r="L1443" s="306">
        <v>44741.629861111112</v>
      </c>
      <c r="M1443" s="306">
        <v>44741.677777777775</v>
      </c>
      <c r="N1443" s="306">
        <v>44743.061111111114</v>
      </c>
      <c r="O1443" s="306">
        <v>44743.106249999997</v>
      </c>
      <c r="P1443" s="296" t="s">
        <v>1558</v>
      </c>
      <c r="Q1443" s="239">
        <f t="shared" si="161"/>
        <v>1.383333333338669</v>
      </c>
      <c r="R1443" s="239">
        <f t="shared" si="162"/>
        <v>1.476388888884685</v>
      </c>
      <c r="S1443" s="21">
        <f t="shared" si="163"/>
        <v>8.3000000000320142</v>
      </c>
      <c r="U1443" s="38">
        <v>1551.4570000000001</v>
      </c>
    </row>
    <row r="1444" spans="1:24">
      <c r="A1444" s="177" t="s">
        <v>7645</v>
      </c>
      <c r="B1444" s="2" t="s">
        <v>466</v>
      </c>
      <c r="C1444" s="259" t="s">
        <v>7568</v>
      </c>
      <c r="D1444" s="38" t="s">
        <v>1017</v>
      </c>
      <c r="E1444" s="157" t="s">
        <v>273</v>
      </c>
      <c r="F1444" s="38" t="s">
        <v>1830</v>
      </c>
      <c r="G1444" s="38">
        <v>45</v>
      </c>
      <c r="H1444" s="38">
        <v>-130</v>
      </c>
      <c r="I1444" s="38">
        <v>9</v>
      </c>
      <c r="J1444" s="38">
        <v>2022</v>
      </c>
      <c r="K1444" s="303" t="s">
        <v>7629</v>
      </c>
      <c r="L1444" s="305">
        <v>44743.46597222222</v>
      </c>
      <c r="M1444" s="306">
        <v>44743.518055555556</v>
      </c>
      <c r="N1444" s="306">
        <v>44743.779861111114</v>
      </c>
      <c r="O1444" s="306">
        <v>44743.84652777778</v>
      </c>
      <c r="P1444" s="296" t="s">
        <v>1558</v>
      </c>
      <c r="Q1444" s="239">
        <f t="shared" si="161"/>
        <v>0.2618055555576575</v>
      </c>
      <c r="R1444" s="239">
        <f t="shared" si="162"/>
        <v>0.38055555555911269</v>
      </c>
      <c r="S1444" s="21">
        <f t="shared" si="163"/>
        <v>1.570833333345945</v>
      </c>
      <c r="U1444" s="38">
        <v>1538.5</v>
      </c>
      <c r="V1444" s="19">
        <f>SUM(Q1439:Q1444)</f>
        <v>7.7638888888977817</v>
      </c>
      <c r="W1444" s="286">
        <f>(N1444-M1439)/24</f>
        <v>0.43457754629647144</v>
      </c>
      <c r="X1444" s="2">
        <f>V1444/W1444</f>
        <v>17.865370530674426</v>
      </c>
    </row>
    <row r="1445" spans="1:24">
      <c r="A1445" s="177" t="s">
        <v>7564</v>
      </c>
      <c r="B1445" s="2" t="s">
        <v>466</v>
      </c>
      <c r="C1445" s="259" t="s">
        <v>7569</v>
      </c>
      <c r="D1445" s="38" t="s">
        <v>7573</v>
      </c>
      <c r="E1445" s="157" t="s">
        <v>273</v>
      </c>
      <c r="F1445" s="38" t="s">
        <v>1830</v>
      </c>
      <c r="G1445" s="38">
        <v>45</v>
      </c>
      <c r="H1445" s="38">
        <v>-130</v>
      </c>
      <c r="I1445" s="38">
        <v>9</v>
      </c>
      <c r="J1445" s="38">
        <v>2022</v>
      </c>
      <c r="K1445" s="79" t="s">
        <v>7633</v>
      </c>
      <c r="L1445" s="180">
        <v>44751.647222222222</v>
      </c>
      <c r="M1445" s="180">
        <v>44751.698611111111</v>
      </c>
      <c r="N1445" s="180">
        <v>44752.258333333331</v>
      </c>
      <c r="O1445" s="157">
        <v>44752.317361111112</v>
      </c>
      <c r="P1445" s="296" t="s">
        <v>1558</v>
      </c>
      <c r="Q1445" s="239">
        <f t="shared" ref="Q1445" si="164">N1445 - M1445</f>
        <v>0.55972222222044365</v>
      </c>
      <c r="R1445" s="239">
        <f t="shared" ref="R1445" si="165">O1445 - L1445</f>
        <v>0.67013888889050577</v>
      </c>
      <c r="S1445" s="21">
        <f t="shared" ref="S1445" si="166">((VALUE(Q1445)) * 24) * 0.25</f>
        <v>3.3583333333226619</v>
      </c>
      <c r="U1445" s="38">
        <v>1541</v>
      </c>
      <c r="V1445" s="19">
        <f>SUM(Q1445:Q1445)</f>
        <v>0.55972222222044365</v>
      </c>
      <c r="W1445" s="312">
        <f>(N1445-M1445)/24</f>
        <v>2.3321759259185153E-2</v>
      </c>
      <c r="X1445" s="2">
        <f>V1445/W1445</f>
        <v>24</v>
      </c>
    </row>
    <row r="1446" spans="1:24">
      <c r="A1446" s="177" t="s">
        <v>7565</v>
      </c>
      <c r="B1446" s="2" t="s">
        <v>466</v>
      </c>
      <c r="C1446" s="159" t="s">
        <v>7570</v>
      </c>
      <c r="D1446" s="38" t="s">
        <v>1086</v>
      </c>
      <c r="E1446" s="157" t="s">
        <v>273</v>
      </c>
      <c r="F1446" s="38" t="s">
        <v>1983</v>
      </c>
      <c r="G1446" s="38">
        <v>45</v>
      </c>
      <c r="H1446" s="38">
        <v>-125</v>
      </c>
      <c r="I1446" s="38">
        <v>9</v>
      </c>
      <c r="J1446" s="38">
        <v>2022</v>
      </c>
      <c r="K1446" s="38" t="s">
        <v>7636</v>
      </c>
      <c r="L1446" s="157">
        <v>44768.056944444441</v>
      </c>
      <c r="M1446" s="157">
        <v>44768.100694444445</v>
      </c>
      <c r="N1446" s="157">
        <v>44768.57708333333</v>
      </c>
      <c r="O1446" s="157">
        <v>44768.620138888888</v>
      </c>
      <c r="P1446" s="296" t="s">
        <v>1983</v>
      </c>
      <c r="Q1446" s="239">
        <f t="shared" ref="Q1446:Q1450" si="167">N1446 - M1446</f>
        <v>0.476388888884685</v>
      </c>
      <c r="R1446" s="239">
        <f t="shared" ref="R1446:R1450" si="168">O1446 - L1446</f>
        <v>0.56319444444670808</v>
      </c>
      <c r="S1446" s="21">
        <f t="shared" ref="S1446:S1450" si="169">((VALUE(Q1446)) * 24) * 0.25</f>
        <v>2.85833333330811</v>
      </c>
      <c r="U1446" s="38">
        <v>1376</v>
      </c>
    </row>
    <row r="1447" spans="1:24">
      <c r="A1447" s="177" t="s">
        <v>7565</v>
      </c>
      <c r="B1447" s="2" t="s">
        <v>466</v>
      </c>
      <c r="C1447" s="159" t="s">
        <v>7570</v>
      </c>
      <c r="D1447" s="38" t="s">
        <v>1086</v>
      </c>
      <c r="E1447" s="157" t="s">
        <v>273</v>
      </c>
      <c r="F1447" s="38" t="s">
        <v>1983</v>
      </c>
      <c r="G1447" s="38">
        <v>45</v>
      </c>
      <c r="H1447" s="38">
        <v>-125</v>
      </c>
      <c r="I1447" s="38">
        <v>9</v>
      </c>
      <c r="J1447" s="38">
        <v>2022</v>
      </c>
      <c r="K1447" s="38" t="s">
        <v>7637</v>
      </c>
      <c r="L1447" s="157">
        <v>44769.1</v>
      </c>
      <c r="M1447" s="157">
        <v>44769.126388888886</v>
      </c>
      <c r="N1447" s="308">
        <v>44769.513888888891</v>
      </c>
      <c r="O1447" s="157">
        <v>44769.59652777778</v>
      </c>
      <c r="P1447" s="296" t="s">
        <v>1983</v>
      </c>
      <c r="Q1447" s="239">
        <f t="shared" si="167"/>
        <v>0.38750000000436557</v>
      </c>
      <c r="R1447" s="239">
        <f t="shared" si="168"/>
        <v>0.49652777778101154</v>
      </c>
      <c r="S1447" s="21">
        <f t="shared" si="169"/>
        <v>2.3250000000261934</v>
      </c>
      <c r="U1447" s="38">
        <v>774</v>
      </c>
    </row>
    <row r="1448" spans="1:24">
      <c r="A1448" s="177" t="s">
        <v>7565</v>
      </c>
      <c r="B1448" s="2" t="s">
        <v>466</v>
      </c>
      <c r="C1448" s="159" t="s">
        <v>7570</v>
      </c>
      <c r="D1448" s="38" t="s">
        <v>1086</v>
      </c>
      <c r="E1448" s="157" t="s">
        <v>273</v>
      </c>
      <c r="F1448" s="38" t="s">
        <v>1983</v>
      </c>
      <c r="G1448" s="38">
        <v>45</v>
      </c>
      <c r="H1448" s="38">
        <v>-125</v>
      </c>
      <c r="I1448" s="38">
        <v>9</v>
      </c>
      <c r="J1448" s="38">
        <v>2022</v>
      </c>
      <c r="K1448" s="38" t="s">
        <v>7638</v>
      </c>
      <c r="L1448" s="157">
        <v>44769.80972222222</v>
      </c>
      <c r="M1448" s="157">
        <v>44769.856944444444</v>
      </c>
      <c r="N1448" s="157">
        <v>44769.897916666669</v>
      </c>
      <c r="O1448" s="157">
        <v>44769.95416666667</v>
      </c>
      <c r="P1448" s="296" t="s">
        <v>1983</v>
      </c>
      <c r="Q1448" s="239">
        <f t="shared" si="167"/>
        <v>4.0972222224809229E-2</v>
      </c>
      <c r="R1448" s="239">
        <f t="shared" si="168"/>
        <v>0.14444444444961846</v>
      </c>
      <c r="S1448" s="21">
        <f t="shared" si="169"/>
        <v>0.24583333334885538</v>
      </c>
      <c r="U1448" s="38">
        <v>1535</v>
      </c>
    </row>
    <row r="1449" spans="1:24">
      <c r="A1449" s="177" t="s">
        <v>7565</v>
      </c>
      <c r="B1449" s="2" t="s">
        <v>466</v>
      </c>
      <c r="C1449" s="159" t="s">
        <v>7570</v>
      </c>
      <c r="D1449" s="38" t="s">
        <v>1086</v>
      </c>
      <c r="E1449" s="157" t="s">
        <v>273</v>
      </c>
      <c r="F1449" s="38" t="s">
        <v>1983</v>
      </c>
      <c r="G1449" s="38">
        <v>45</v>
      </c>
      <c r="H1449" s="38">
        <v>-125</v>
      </c>
      <c r="I1449" s="38">
        <v>9</v>
      </c>
      <c r="J1449" s="38">
        <v>2022</v>
      </c>
      <c r="K1449" s="38" t="s">
        <v>7639</v>
      </c>
      <c r="L1449" s="157">
        <v>44770.636805555558</v>
      </c>
      <c r="M1449" s="157">
        <v>44770.663888888892</v>
      </c>
      <c r="N1449" s="157">
        <v>44770.927777777775</v>
      </c>
      <c r="O1449" s="157">
        <v>44770.961805555555</v>
      </c>
      <c r="P1449" s="296" t="s">
        <v>1983</v>
      </c>
      <c r="Q1449" s="239">
        <f t="shared" si="167"/>
        <v>0.26388888888322981</v>
      </c>
      <c r="R1449" s="239">
        <f t="shared" si="168"/>
        <v>0.32499999999708962</v>
      </c>
      <c r="S1449" s="21">
        <f t="shared" si="169"/>
        <v>1.5833333332993789</v>
      </c>
      <c r="U1449" s="38">
        <v>772</v>
      </c>
    </row>
    <row r="1450" spans="1:24">
      <c r="A1450" s="177" t="s">
        <v>7565</v>
      </c>
      <c r="B1450" s="2" t="s">
        <v>466</v>
      </c>
      <c r="C1450" s="159" t="s">
        <v>7570</v>
      </c>
      <c r="D1450" s="38" t="s">
        <v>1086</v>
      </c>
      <c r="E1450" s="157" t="s">
        <v>273</v>
      </c>
      <c r="F1450" s="38" t="s">
        <v>1983</v>
      </c>
      <c r="G1450" s="38">
        <v>45</v>
      </c>
      <c r="H1450" s="38">
        <v>-125</v>
      </c>
      <c r="I1450" s="38">
        <v>9</v>
      </c>
      <c r="J1450" s="38">
        <v>2022</v>
      </c>
      <c r="K1450" s="38" t="s">
        <v>7640</v>
      </c>
      <c r="L1450" s="157">
        <v>44772.460416666669</v>
      </c>
      <c r="M1450" s="157">
        <v>44772.490277777775</v>
      </c>
      <c r="N1450" s="157">
        <v>44773.05972222222</v>
      </c>
      <c r="O1450" s="157">
        <v>44773.091666666667</v>
      </c>
      <c r="P1450" s="296" t="s">
        <v>1983</v>
      </c>
      <c r="Q1450" s="239">
        <f t="shared" si="167"/>
        <v>0.56944444444525288</v>
      </c>
      <c r="R1450" s="239">
        <f t="shared" si="168"/>
        <v>0.63124999999854481</v>
      </c>
      <c r="S1450" s="21">
        <f t="shared" si="169"/>
        <v>3.4166666666715173</v>
      </c>
      <c r="U1450" s="38">
        <v>772</v>
      </c>
      <c r="V1450" s="19">
        <f>SUM(Q1446:Q1450)</f>
        <v>1.7381944444423425</v>
      </c>
      <c r="W1450" s="286">
        <f>(N1450-M1446)/24</f>
        <v>0.20662615740729962</v>
      </c>
      <c r="X1450" s="2">
        <f>V1450/W1450</f>
        <v>8.4122671894634777</v>
      </c>
    </row>
    <row r="1451" spans="1:24">
      <c r="A1451" s="28" t="s">
        <v>7651</v>
      </c>
      <c r="B1451" s="38" t="s">
        <v>883</v>
      </c>
      <c r="C1451" s="159" t="s">
        <v>7652</v>
      </c>
      <c r="D1451" s="38" t="s">
        <v>1682</v>
      </c>
      <c r="E1451" s="157" t="s">
        <v>249</v>
      </c>
      <c r="F1451" s="38" t="s">
        <v>7653</v>
      </c>
      <c r="G1451" s="38">
        <v>21</v>
      </c>
      <c r="H1451" s="38">
        <v>-158</v>
      </c>
      <c r="I1451" s="38">
        <v>4</v>
      </c>
      <c r="J1451" s="38">
        <v>2022</v>
      </c>
      <c r="K1451" s="38" t="s">
        <v>7654</v>
      </c>
      <c r="L1451" s="157">
        <v>44818.06527777778</v>
      </c>
      <c r="M1451" s="157">
        <v>44818.091446759259</v>
      </c>
      <c r="N1451" s="157">
        <v>44818.152777777781</v>
      </c>
      <c r="O1451" s="157">
        <v>44818.177777777775</v>
      </c>
      <c r="Q1451" s="239">
        <f t="shared" ref="Q1451:Q1492" si="170">N1451 - M1451</f>
        <v>6.1331018521741498E-2</v>
      </c>
      <c r="R1451" s="239">
        <f t="shared" ref="R1451:R1492" si="171">O1451 - L1451</f>
        <v>0.11249999999563443</v>
      </c>
      <c r="S1451" s="21">
        <f t="shared" ref="S1451:S1492" si="172">((VALUE(Q1451)) * 24) * 0.25</f>
        <v>0.36798611113044899</v>
      </c>
      <c r="U1451" s="38">
        <v>424</v>
      </c>
    </row>
    <row r="1452" spans="1:24">
      <c r="A1452" s="28" t="s">
        <v>7651</v>
      </c>
      <c r="B1452" s="38" t="s">
        <v>883</v>
      </c>
      <c r="C1452" s="159" t="s">
        <v>7652</v>
      </c>
      <c r="D1452" s="38" t="s">
        <v>1682</v>
      </c>
      <c r="E1452" s="157" t="s">
        <v>249</v>
      </c>
      <c r="F1452" s="38" t="s">
        <v>7653</v>
      </c>
      <c r="G1452" s="38">
        <v>21</v>
      </c>
      <c r="H1452" s="38">
        <v>-158</v>
      </c>
      <c r="I1452" s="38">
        <v>4</v>
      </c>
      <c r="J1452" s="38">
        <v>2022</v>
      </c>
      <c r="K1452" s="38" t="s">
        <v>7655</v>
      </c>
      <c r="L1452" s="157">
        <v>44818.231249999997</v>
      </c>
      <c r="M1452" s="157">
        <v>44818.256249999999</v>
      </c>
      <c r="N1452" s="157">
        <v>44818.387499999997</v>
      </c>
      <c r="O1452" s="157">
        <v>44818.417361111111</v>
      </c>
      <c r="Q1452" s="239">
        <f t="shared" si="170"/>
        <v>0.13124999999854481</v>
      </c>
      <c r="R1452" s="239">
        <f t="shared" si="171"/>
        <v>0.18611111111385981</v>
      </c>
      <c r="S1452" s="21">
        <f t="shared" si="172"/>
        <v>0.78749999999126885</v>
      </c>
      <c r="U1452" s="38">
        <v>424</v>
      </c>
      <c r="V1452" s="19">
        <f>SUM(Q1451:Q1452)</f>
        <v>0.19258101852028631</v>
      </c>
      <c r="W1452" s="286">
        <f>(N1452-M1451)/24</f>
        <v>1.233555169740915E-2</v>
      </c>
      <c r="X1452" s="2">
        <f>V1452/W1452</f>
        <v>15.61186911167778</v>
      </c>
    </row>
    <row r="1453" spans="1:24">
      <c r="A1453" s="177" t="s">
        <v>7660</v>
      </c>
      <c r="B1453" s="38" t="s">
        <v>883</v>
      </c>
      <c r="C1453" s="157" t="s">
        <v>7661</v>
      </c>
      <c r="D1453" s="173" t="s">
        <v>7662</v>
      </c>
      <c r="E1453" s="2"/>
      <c r="F1453" s="177" t="s">
        <v>7664</v>
      </c>
      <c r="G1453" s="38">
        <f>ROUND(G1420,0)</f>
        <v>-20</v>
      </c>
      <c r="H1453" s="38">
        <f t="shared" ref="H1453:H1478" si="173">ROUND(H1420,0)</f>
        <v>-178</v>
      </c>
      <c r="I1453" s="38" t="s">
        <v>7695</v>
      </c>
      <c r="J1453" s="38">
        <v>2022</v>
      </c>
      <c r="K1453" s="159" t="s">
        <v>7693</v>
      </c>
      <c r="L1453" s="157">
        <v>44824.88958333333</v>
      </c>
      <c r="M1453" s="157">
        <v>44824.921527777777</v>
      </c>
      <c r="N1453" s="157">
        <v>44825.976388888892</v>
      </c>
      <c r="O1453" s="157">
        <v>44826.01458333333</v>
      </c>
      <c r="P1453" s="38" t="s">
        <v>7702</v>
      </c>
      <c r="Q1453" s="239">
        <f t="shared" si="170"/>
        <v>1.054861111115315</v>
      </c>
      <c r="R1453" s="239">
        <f t="shared" si="171"/>
        <v>1.125</v>
      </c>
      <c r="S1453" s="21">
        <f t="shared" si="172"/>
        <v>6.32916666669189</v>
      </c>
      <c r="U1453" s="38">
        <v>833.03</v>
      </c>
    </row>
    <row r="1454" spans="1:24">
      <c r="A1454" s="177" t="s">
        <v>7660</v>
      </c>
      <c r="B1454" s="38" t="s">
        <v>883</v>
      </c>
      <c r="C1454" s="157" t="s">
        <v>7661</v>
      </c>
      <c r="D1454" s="173" t="s">
        <v>7662</v>
      </c>
      <c r="E1454" s="2"/>
      <c r="F1454" s="177" t="s">
        <v>7664</v>
      </c>
      <c r="G1454" s="38">
        <f t="shared" ref="G1454:G1478" si="174">ROUND(G1421,0)</f>
        <v>-20</v>
      </c>
      <c r="H1454" s="38">
        <f t="shared" si="173"/>
        <v>-178</v>
      </c>
      <c r="I1454" s="38" t="s">
        <v>7695</v>
      </c>
      <c r="J1454" s="38">
        <v>2022</v>
      </c>
      <c r="K1454" s="159" t="s">
        <v>7692</v>
      </c>
      <c r="L1454" s="157">
        <v>44826.341666666667</v>
      </c>
      <c r="M1454" s="157">
        <v>44826.364583333336</v>
      </c>
      <c r="N1454" s="157">
        <v>44826.873611111114</v>
      </c>
      <c r="O1454" s="157">
        <v>44826.912499999999</v>
      </c>
      <c r="P1454" s="38" t="s">
        <v>7702</v>
      </c>
      <c r="Q1454" s="239">
        <f t="shared" si="170"/>
        <v>0.50902777777810115</v>
      </c>
      <c r="R1454" s="239">
        <f t="shared" si="171"/>
        <v>0.57083333333139308</v>
      </c>
      <c r="S1454" s="21">
        <f t="shared" si="172"/>
        <v>3.0541666666686069</v>
      </c>
      <c r="U1454" s="38">
        <v>725.19</v>
      </c>
    </row>
    <row r="1455" spans="1:24">
      <c r="A1455" s="177" t="s">
        <v>7660</v>
      </c>
      <c r="B1455" s="38" t="s">
        <v>883</v>
      </c>
      <c r="C1455" s="157" t="s">
        <v>7661</v>
      </c>
      <c r="D1455" s="173" t="s">
        <v>7662</v>
      </c>
      <c r="E1455" s="2"/>
      <c r="F1455" s="177" t="s">
        <v>7664</v>
      </c>
      <c r="G1455" s="38">
        <f t="shared" si="174"/>
        <v>-20</v>
      </c>
      <c r="H1455" s="38">
        <f t="shared" si="173"/>
        <v>-178</v>
      </c>
      <c r="I1455" s="38" t="s">
        <v>7696</v>
      </c>
      <c r="J1455" s="38">
        <v>2022</v>
      </c>
      <c r="K1455" s="159" t="s">
        <v>7691</v>
      </c>
      <c r="L1455" s="157">
        <v>44831.243750000001</v>
      </c>
      <c r="M1455" s="157">
        <v>44831.282638888886</v>
      </c>
      <c r="N1455" s="157">
        <v>44832.731249999997</v>
      </c>
      <c r="O1455" s="157">
        <v>44832.775694444441</v>
      </c>
      <c r="P1455" s="38" t="s">
        <v>7708</v>
      </c>
      <c r="Q1455" s="239">
        <f t="shared" si="170"/>
        <v>1.4486111111109494</v>
      </c>
      <c r="R1455" s="239">
        <f t="shared" si="171"/>
        <v>1.5319444444394321</v>
      </c>
      <c r="S1455" s="21">
        <f t="shared" si="172"/>
        <v>8.6916666666656965</v>
      </c>
      <c r="U1455" s="38">
        <v>864.71</v>
      </c>
    </row>
    <row r="1456" spans="1:24">
      <c r="A1456" s="177" t="s">
        <v>7660</v>
      </c>
      <c r="B1456" s="38" t="s">
        <v>883</v>
      </c>
      <c r="C1456" s="157" t="s">
        <v>7661</v>
      </c>
      <c r="D1456" s="173" t="s">
        <v>7662</v>
      </c>
      <c r="E1456" s="2"/>
      <c r="F1456" s="177" t="s">
        <v>7664</v>
      </c>
      <c r="G1456" s="38">
        <f t="shared" si="174"/>
        <v>-20</v>
      </c>
      <c r="H1456" s="38">
        <f t="shared" si="173"/>
        <v>-178</v>
      </c>
      <c r="I1456" s="38" t="s">
        <v>7696</v>
      </c>
      <c r="J1456" s="38">
        <v>2022</v>
      </c>
      <c r="K1456" s="159" t="s">
        <v>7690</v>
      </c>
      <c r="L1456" s="157">
        <v>44833.814583333333</v>
      </c>
      <c r="M1456" s="157">
        <v>44833.852083333331</v>
      </c>
      <c r="N1456" s="157">
        <v>44833.88958333333</v>
      </c>
      <c r="O1456" s="157">
        <v>44833.941666666666</v>
      </c>
      <c r="P1456" s="38" t="s">
        <v>7708</v>
      </c>
      <c r="Q1456" s="239">
        <f t="shared" si="170"/>
        <v>3.7499999998544808E-2</v>
      </c>
      <c r="R1456" s="239">
        <f t="shared" si="171"/>
        <v>0.12708333333284827</v>
      </c>
      <c r="S1456" s="21">
        <f t="shared" si="172"/>
        <v>0.22499999999126885</v>
      </c>
      <c r="U1456" s="38">
        <v>734.01</v>
      </c>
    </row>
    <row r="1457" spans="1:21">
      <c r="A1457" s="177" t="s">
        <v>7660</v>
      </c>
      <c r="B1457" s="38" t="s">
        <v>883</v>
      </c>
      <c r="C1457" s="157" t="s">
        <v>7661</v>
      </c>
      <c r="D1457" s="173" t="s">
        <v>7662</v>
      </c>
      <c r="E1457" s="2"/>
      <c r="F1457" s="177" t="s">
        <v>7664</v>
      </c>
      <c r="G1457" s="38">
        <f t="shared" si="174"/>
        <v>-20</v>
      </c>
      <c r="H1457" s="38">
        <f t="shared" si="173"/>
        <v>-178</v>
      </c>
      <c r="I1457" s="38" t="s">
        <v>7696</v>
      </c>
      <c r="J1457" s="38">
        <v>2022</v>
      </c>
      <c r="K1457" s="159" t="s">
        <v>7689</v>
      </c>
      <c r="L1457" s="157">
        <v>44834.001388888886</v>
      </c>
      <c r="M1457" s="157">
        <v>44834.02847222222</v>
      </c>
      <c r="N1457" s="157">
        <v>44834.036805555559</v>
      </c>
      <c r="O1457" s="157">
        <v>44834.068749999999</v>
      </c>
      <c r="P1457" s="38" t="s">
        <v>7708</v>
      </c>
      <c r="Q1457" s="239">
        <f t="shared" si="170"/>
        <v>8.3333333386690356E-3</v>
      </c>
      <c r="R1457" s="239">
        <f t="shared" si="171"/>
        <v>6.7361111112404615E-2</v>
      </c>
      <c r="S1457" s="21">
        <f t="shared" si="172"/>
        <v>5.0000000032014214E-2</v>
      </c>
      <c r="U1457" s="38">
        <v>557.44000000000005</v>
      </c>
    </row>
    <row r="1458" spans="1:21">
      <c r="A1458" s="177" t="s">
        <v>7660</v>
      </c>
      <c r="B1458" s="38" t="s">
        <v>883</v>
      </c>
      <c r="C1458" s="157" t="s">
        <v>7661</v>
      </c>
      <c r="D1458" s="173" t="s">
        <v>7662</v>
      </c>
      <c r="E1458" s="2"/>
      <c r="F1458" s="177" t="s">
        <v>7664</v>
      </c>
      <c r="G1458" s="38">
        <f t="shared" si="174"/>
        <v>-20</v>
      </c>
      <c r="H1458" s="38">
        <f t="shared" si="173"/>
        <v>-178</v>
      </c>
      <c r="I1458" s="38" t="s">
        <v>7696</v>
      </c>
      <c r="J1458" s="38">
        <v>2022</v>
      </c>
      <c r="K1458" s="159" t="s">
        <v>7688</v>
      </c>
      <c r="L1458" s="157">
        <v>44834.828472222223</v>
      </c>
      <c r="M1458" s="157">
        <v>44834.861805555556</v>
      </c>
      <c r="N1458" s="157">
        <v>44834.89166666667</v>
      </c>
      <c r="O1458" s="157">
        <v>44834.931250000001</v>
      </c>
      <c r="P1458" s="38" t="s">
        <v>7704</v>
      </c>
      <c r="Q1458" s="239">
        <f t="shared" si="170"/>
        <v>2.9861111113859806E-2</v>
      </c>
      <c r="R1458" s="239">
        <f t="shared" si="171"/>
        <v>0.10277777777810115</v>
      </c>
      <c r="S1458" s="21">
        <f t="shared" si="172"/>
        <v>0.17916666668315884</v>
      </c>
      <c r="U1458" s="38">
        <v>661.59</v>
      </c>
    </row>
    <row r="1459" spans="1:21">
      <c r="A1459" s="177" t="s">
        <v>7660</v>
      </c>
      <c r="B1459" s="38" t="s">
        <v>883</v>
      </c>
      <c r="C1459" s="157" t="s">
        <v>7661</v>
      </c>
      <c r="D1459" s="173" t="s">
        <v>7662</v>
      </c>
      <c r="E1459" s="2"/>
      <c r="F1459" s="177" t="s">
        <v>7664</v>
      </c>
      <c r="G1459" s="38">
        <f t="shared" si="174"/>
        <v>-20</v>
      </c>
      <c r="H1459" s="38">
        <f t="shared" si="173"/>
        <v>-178</v>
      </c>
      <c r="I1459" s="38" t="s">
        <v>7696</v>
      </c>
      <c r="J1459" s="38">
        <v>2022</v>
      </c>
      <c r="K1459" s="159" t="s">
        <v>7687</v>
      </c>
      <c r="L1459" s="157">
        <v>44835.06527777778</v>
      </c>
      <c r="M1459" s="157">
        <v>44835.098611111112</v>
      </c>
      <c r="N1459" s="157">
        <v>44835.413194444445</v>
      </c>
      <c r="O1459" s="157">
        <v>44835.447222222225</v>
      </c>
      <c r="P1459" s="38" t="s">
        <v>7704</v>
      </c>
      <c r="Q1459" s="239">
        <f t="shared" si="170"/>
        <v>0.31458333333284827</v>
      </c>
      <c r="R1459" s="239">
        <f t="shared" si="171"/>
        <v>0.38194444444525288</v>
      </c>
      <c r="S1459" s="21">
        <f t="shared" si="172"/>
        <v>1.8874999999970896</v>
      </c>
      <c r="U1459" s="38">
        <v>931.84</v>
      </c>
    </row>
    <row r="1460" spans="1:21">
      <c r="A1460" s="177" t="s">
        <v>7660</v>
      </c>
      <c r="B1460" s="38" t="s">
        <v>883</v>
      </c>
      <c r="C1460" s="157" t="s">
        <v>7661</v>
      </c>
      <c r="D1460" s="173" t="s">
        <v>7662</v>
      </c>
      <c r="E1460" s="2"/>
      <c r="F1460" s="177" t="s">
        <v>7664</v>
      </c>
      <c r="G1460" s="38">
        <f t="shared" si="174"/>
        <v>-20</v>
      </c>
      <c r="H1460" s="38">
        <f t="shared" si="173"/>
        <v>-178</v>
      </c>
      <c r="I1460" s="38" t="s">
        <v>7697</v>
      </c>
      <c r="J1460" s="38">
        <v>2022</v>
      </c>
      <c r="K1460" s="159" t="s">
        <v>7686</v>
      </c>
      <c r="L1460" s="157">
        <v>44836.708333333336</v>
      </c>
      <c r="M1460" s="157">
        <v>44836.868750000001</v>
      </c>
      <c r="N1460" s="157">
        <v>44837.134027777778</v>
      </c>
      <c r="O1460" s="157">
        <v>44837.198611111111</v>
      </c>
      <c r="P1460" s="38" t="s">
        <v>7706</v>
      </c>
      <c r="Q1460" s="239">
        <f t="shared" si="170"/>
        <v>0.26527777777664596</v>
      </c>
      <c r="R1460" s="239">
        <f t="shared" si="171"/>
        <v>0.49027777777519077</v>
      </c>
      <c r="S1460" s="21">
        <f t="shared" si="172"/>
        <v>1.5916666666598758</v>
      </c>
      <c r="U1460" s="38">
        <v>655.59</v>
      </c>
    </row>
    <row r="1461" spans="1:21">
      <c r="A1461" s="177" t="s">
        <v>7660</v>
      </c>
      <c r="B1461" s="38" t="s">
        <v>883</v>
      </c>
      <c r="C1461" s="157" t="s">
        <v>7661</v>
      </c>
      <c r="D1461" s="173" t="s">
        <v>7662</v>
      </c>
      <c r="E1461" s="2"/>
      <c r="F1461" s="177" t="s">
        <v>7664</v>
      </c>
      <c r="G1461" s="38">
        <f t="shared" si="174"/>
        <v>40</v>
      </c>
      <c r="H1461" s="38">
        <f t="shared" si="173"/>
        <v>-127</v>
      </c>
      <c r="I1461" s="38" t="s">
        <v>7697</v>
      </c>
      <c r="J1461" s="38">
        <v>2022</v>
      </c>
      <c r="K1461" s="159" t="s">
        <v>7685</v>
      </c>
      <c r="L1461" s="157">
        <v>44837.419444444444</v>
      </c>
      <c r="M1461" s="157">
        <v>44837.445833333331</v>
      </c>
      <c r="N1461" s="157">
        <v>44838.167361111111</v>
      </c>
      <c r="O1461" s="157">
        <v>44838.206250000003</v>
      </c>
      <c r="P1461" s="38" t="s">
        <v>7706</v>
      </c>
      <c r="Q1461" s="239">
        <f t="shared" si="170"/>
        <v>0.72152777777955635</v>
      </c>
      <c r="R1461" s="239">
        <f t="shared" si="171"/>
        <v>0.78680555555911269</v>
      </c>
      <c r="S1461" s="21">
        <f t="shared" si="172"/>
        <v>4.3291666666773381</v>
      </c>
      <c r="U1461" s="38">
        <v>686.52</v>
      </c>
    </row>
    <row r="1462" spans="1:21">
      <c r="A1462" s="177" t="s">
        <v>7660</v>
      </c>
      <c r="B1462" s="38" t="s">
        <v>883</v>
      </c>
      <c r="C1462" s="157" t="s">
        <v>7661</v>
      </c>
      <c r="D1462" s="173" t="s">
        <v>7662</v>
      </c>
      <c r="E1462" s="2"/>
      <c r="F1462" s="177" t="s">
        <v>7664</v>
      </c>
      <c r="G1462" s="38">
        <f t="shared" si="174"/>
        <v>40</v>
      </c>
      <c r="H1462" s="38">
        <f t="shared" si="173"/>
        <v>-127</v>
      </c>
      <c r="I1462" s="38" t="s">
        <v>7697</v>
      </c>
      <c r="J1462" s="38">
        <v>2022</v>
      </c>
      <c r="K1462" s="159" t="s">
        <v>7684</v>
      </c>
      <c r="L1462" s="157">
        <v>44838.690972222219</v>
      </c>
      <c r="M1462" s="157">
        <v>44838.716666666667</v>
      </c>
      <c r="N1462" s="157">
        <v>44838.939583333333</v>
      </c>
      <c r="O1462" s="157">
        <v>44838.970138888886</v>
      </c>
      <c r="P1462" s="38" t="s">
        <v>7706</v>
      </c>
      <c r="Q1462" s="239">
        <f t="shared" si="170"/>
        <v>0.22291666666569654</v>
      </c>
      <c r="R1462" s="239">
        <f t="shared" si="171"/>
        <v>0.27916666666715173</v>
      </c>
      <c r="S1462" s="21">
        <f t="shared" si="172"/>
        <v>1.3374999999941792</v>
      </c>
      <c r="U1462" s="38">
        <v>686.52</v>
      </c>
    </row>
    <row r="1463" spans="1:21">
      <c r="A1463" s="177" t="s">
        <v>7660</v>
      </c>
      <c r="B1463" s="38" t="s">
        <v>883</v>
      </c>
      <c r="C1463" s="157" t="s">
        <v>7661</v>
      </c>
      <c r="D1463" s="173" t="s">
        <v>7662</v>
      </c>
      <c r="E1463" s="2"/>
      <c r="F1463" s="177" t="s">
        <v>7664</v>
      </c>
      <c r="G1463" s="38">
        <f t="shared" si="174"/>
        <v>40</v>
      </c>
      <c r="H1463" s="38">
        <f t="shared" si="173"/>
        <v>-127</v>
      </c>
      <c r="I1463" s="38" t="s">
        <v>7697</v>
      </c>
      <c r="J1463" s="38">
        <v>2022</v>
      </c>
      <c r="K1463" s="159" t="s">
        <v>7683</v>
      </c>
      <c r="L1463" s="157">
        <v>44839.763194444444</v>
      </c>
      <c r="M1463" s="157">
        <v>44839.813888888886</v>
      </c>
      <c r="N1463" s="157">
        <v>44839.833333333336</v>
      </c>
      <c r="O1463" s="157">
        <v>44839.866666666669</v>
      </c>
      <c r="P1463" s="38" t="s">
        <v>7707</v>
      </c>
      <c r="Q1463" s="239">
        <f t="shared" si="170"/>
        <v>1.9444444449618459E-2</v>
      </c>
      <c r="R1463" s="239">
        <f t="shared" si="171"/>
        <v>0.10347222222480923</v>
      </c>
      <c r="S1463" s="21">
        <f t="shared" si="172"/>
        <v>0.11666666669771075</v>
      </c>
      <c r="U1463" s="38">
        <v>726.35</v>
      </c>
    </row>
    <row r="1464" spans="1:21">
      <c r="A1464" s="177" t="s">
        <v>7660</v>
      </c>
      <c r="B1464" s="38" t="s">
        <v>883</v>
      </c>
      <c r="C1464" s="157" t="s">
        <v>7661</v>
      </c>
      <c r="D1464" s="173" t="s">
        <v>7662</v>
      </c>
      <c r="E1464" s="2"/>
      <c r="F1464" s="177" t="s">
        <v>7664</v>
      </c>
      <c r="G1464" s="38">
        <f t="shared" si="174"/>
        <v>40</v>
      </c>
      <c r="H1464" s="38">
        <f t="shared" si="173"/>
        <v>-127</v>
      </c>
      <c r="I1464" s="38" t="s">
        <v>7697</v>
      </c>
      <c r="J1464" s="38">
        <v>2022</v>
      </c>
      <c r="K1464" s="159" t="s">
        <v>7682</v>
      </c>
      <c r="L1464" s="157">
        <v>44840.006249999999</v>
      </c>
      <c r="M1464" s="157">
        <v>44840.036111111112</v>
      </c>
      <c r="N1464" s="157">
        <v>44840.837500000001</v>
      </c>
      <c r="O1464" s="157">
        <v>44840.926388888889</v>
      </c>
      <c r="P1464" s="38" t="s">
        <v>7707</v>
      </c>
      <c r="Q1464" s="239">
        <f t="shared" si="170"/>
        <v>0.80138888888905058</v>
      </c>
      <c r="R1464" s="239">
        <f t="shared" si="171"/>
        <v>0.92013888889050577</v>
      </c>
      <c r="S1464" s="21">
        <f t="shared" si="172"/>
        <v>4.8083333333343035</v>
      </c>
      <c r="U1464" s="38">
        <v>754.49</v>
      </c>
    </row>
    <row r="1465" spans="1:21">
      <c r="A1465" s="177" t="s">
        <v>7660</v>
      </c>
      <c r="B1465" s="38" t="s">
        <v>883</v>
      </c>
      <c r="C1465" s="157" t="s">
        <v>7661</v>
      </c>
      <c r="D1465" s="173" t="s">
        <v>7662</v>
      </c>
      <c r="E1465" s="2"/>
      <c r="F1465" s="177" t="s">
        <v>7664</v>
      </c>
      <c r="G1465" s="38">
        <f t="shared" si="174"/>
        <v>40</v>
      </c>
      <c r="H1465" s="38">
        <f t="shared" si="173"/>
        <v>-127</v>
      </c>
      <c r="I1465" s="38" t="s">
        <v>7697</v>
      </c>
      <c r="J1465" s="38">
        <v>2022</v>
      </c>
      <c r="K1465" s="159" t="s">
        <v>7681</v>
      </c>
      <c r="L1465" s="157">
        <v>44842.095138888886</v>
      </c>
      <c r="M1465" s="157">
        <v>44842.2</v>
      </c>
      <c r="N1465" s="157">
        <v>44843.058333333334</v>
      </c>
      <c r="O1465" s="157">
        <v>44843.095138888886</v>
      </c>
      <c r="P1465" s="38" t="s">
        <v>7707</v>
      </c>
      <c r="Q1465" s="239">
        <f t="shared" si="170"/>
        <v>0.85833333333721384</v>
      </c>
      <c r="R1465" s="239">
        <f t="shared" si="171"/>
        <v>1</v>
      </c>
      <c r="S1465" s="21">
        <f t="shared" si="172"/>
        <v>5.1500000000232831</v>
      </c>
      <c r="U1465" s="38">
        <v>689.79</v>
      </c>
    </row>
    <row r="1466" spans="1:21">
      <c r="A1466" s="177" t="s">
        <v>7660</v>
      </c>
      <c r="B1466" s="38" t="s">
        <v>883</v>
      </c>
      <c r="C1466" s="157" t="s">
        <v>7661</v>
      </c>
      <c r="D1466" s="173" t="s">
        <v>7662</v>
      </c>
      <c r="F1466" s="177" t="s">
        <v>7664</v>
      </c>
      <c r="G1466" s="38">
        <f t="shared" si="174"/>
        <v>40</v>
      </c>
      <c r="H1466" s="38">
        <f t="shared" si="173"/>
        <v>-127</v>
      </c>
      <c r="I1466" s="38" t="s">
        <v>7697</v>
      </c>
      <c r="J1466" s="38">
        <v>2022</v>
      </c>
      <c r="K1466" s="159" t="s">
        <v>7680</v>
      </c>
      <c r="L1466" s="157">
        <v>44843.878472222219</v>
      </c>
      <c r="M1466" s="157">
        <v>44843.95208333333</v>
      </c>
      <c r="N1466" s="157">
        <v>44844.400694444441</v>
      </c>
      <c r="O1466" s="157">
        <v>44844.431250000001</v>
      </c>
      <c r="P1466" s="38" t="s">
        <v>7706</v>
      </c>
      <c r="Q1466" s="239">
        <f t="shared" si="170"/>
        <v>0.44861111111094942</v>
      </c>
      <c r="R1466" s="239">
        <f t="shared" si="171"/>
        <v>0.55277777778246673</v>
      </c>
      <c r="S1466" s="21">
        <f t="shared" si="172"/>
        <v>2.6916666666656965</v>
      </c>
      <c r="U1466" s="38">
        <v>758.63</v>
      </c>
    </row>
    <row r="1467" spans="1:21">
      <c r="A1467" s="177" t="s">
        <v>7660</v>
      </c>
      <c r="B1467" s="38" t="s">
        <v>883</v>
      </c>
      <c r="C1467" s="157" t="s">
        <v>7661</v>
      </c>
      <c r="D1467" s="173" t="s">
        <v>7662</v>
      </c>
      <c r="F1467" s="177" t="s">
        <v>7664</v>
      </c>
      <c r="G1467" s="38">
        <f t="shared" si="174"/>
        <v>40</v>
      </c>
      <c r="H1467" s="38">
        <f t="shared" si="173"/>
        <v>-127</v>
      </c>
      <c r="I1467" s="38" t="s">
        <v>7697</v>
      </c>
      <c r="J1467" s="38">
        <v>2022</v>
      </c>
      <c r="K1467" s="159" t="s">
        <v>7679</v>
      </c>
      <c r="L1467" s="157">
        <v>44844.792361111111</v>
      </c>
      <c r="M1467" s="157">
        <v>44844.86041666667</v>
      </c>
      <c r="N1467" s="157">
        <v>44844.917361111111</v>
      </c>
      <c r="O1467" s="157">
        <v>44844.95</v>
      </c>
      <c r="P1467" s="38" t="s">
        <v>7705</v>
      </c>
      <c r="Q1467" s="239">
        <f t="shared" si="170"/>
        <v>5.694444444088731E-2</v>
      </c>
      <c r="R1467" s="239">
        <f t="shared" si="171"/>
        <v>0.15763888888614019</v>
      </c>
      <c r="S1467" s="21">
        <f t="shared" si="172"/>
        <v>0.34166666664532386</v>
      </c>
      <c r="U1467" s="38">
        <v>751.4</v>
      </c>
    </row>
    <row r="1468" spans="1:21">
      <c r="A1468" s="177" t="s">
        <v>7660</v>
      </c>
      <c r="B1468" s="38" t="s">
        <v>883</v>
      </c>
      <c r="C1468" s="157" t="s">
        <v>7661</v>
      </c>
      <c r="D1468" s="173" t="s">
        <v>7662</v>
      </c>
      <c r="F1468" s="177" t="s">
        <v>7664</v>
      </c>
      <c r="G1468" s="38">
        <f t="shared" si="174"/>
        <v>40</v>
      </c>
      <c r="H1468" s="38">
        <f t="shared" si="173"/>
        <v>-127</v>
      </c>
      <c r="I1468" s="38" t="s">
        <v>7697</v>
      </c>
      <c r="J1468" s="38">
        <v>2022</v>
      </c>
      <c r="K1468" s="159" t="s">
        <v>7678</v>
      </c>
      <c r="L1468" s="157">
        <v>44846.754861111112</v>
      </c>
      <c r="M1468" s="157">
        <v>44846.78402777778</v>
      </c>
      <c r="N1468" s="157">
        <v>44847.395833333336</v>
      </c>
      <c r="O1468" s="157">
        <v>44847.422222222223</v>
      </c>
      <c r="P1468" s="38" t="s">
        <v>7705</v>
      </c>
      <c r="Q1468" s="239">
        <f t="shared" si="170"/>
        <v>0.61180555555620231</v>
      </c>
      <c r="R1468" s="239">
        <f t="shared" si="171"/>
        <v>0.66736111111094942</v>
      </c>
      <c r="S1468" s="21">
        <f t="shared" si="172"/>
        <v>3.6708333333372138</v>
      </c>
      <c r="U1468" s="38">
        <v>754.56</v>
      </c>
    </row>
    <row r="1469" spans="1:21">
      <c r="A1469" s="177" t="s">
        <v>7660</v>
      </c>
      <c r="B1469" s="38" t="s">
        <v>883</v>
      </c>
      <c r="C1469" s="157" t="s">
        <v>7661</v>
      </c>
      <c r="D1469" s="173" t="s">
        <v>7662</v>
      </c>
      <c r="F1469" s="177" t="s">
        <v>7664</v>
      </c>
      <c r="G1469" s="38">
        <f t="shared" si="174"/>
        <v>40</v>
      </c>
      <c r="H1469" s="38">
        <f t="shared" si="173"/>
        <v>-127</v>
      </c>
      <c r="I1469" s="38" t="s">
        <v>7696</v>
      </c>
      <c r="J1469" s="38">
        <v>2022</v>
      </c>
      <c r="K1469" s="159" t="s">
        <v>7677</v>
      </c>
      <c r="L1469" s="157">
        <v>44848.171527777777</v>
      </c>
      <c r="M1469" s="157">
        <v>44848.195833333331</v>
      </c>
      <c r="N1469" s="157">
        <v>44848.225694444445</v>
      </c>
      <c r="O1469" s="157">
        <v>44848.260416666664</v>
      </c>
      <c r="P1469" s="38" t="s">
        <v>7704</v>
      </c>
      <c r="Q1469" s="239">
        <f t="shared" si="170"/>
        <v>2.9861111113859806E-2</v>
      </c>
      <c r="R1469" s="239">
        <f t="shared" si="171"/>
        <v>8.8888888887595385E-2</v>
      </c>
      <c r="S1469" s="21">
        <f t="shared" si="172"/>
        <v>0.17916666668315884</v>
      </c>
      <c r="U1469" s="38">
        <v>645.44000000000005</v>
      </c>
    </row>
    <row r="1470" spans="1:21">
      <c r="A1470" s="177" t="s">
        <v>7660</v>
      </c>
      <c r="B1470" s="38" t="s">
        <v>883</v>
      </c>
      <c r="C1470" s="157" t="s">
        <v>7661</v>
      </c>
      <c r="D1470" s="173" t="s">
        <v>7662</v>
      </c>
      <c r="F1470" s="177" t="s">
        <v>7664</v>
      </c>
      <c r="G1470" s="38">
        <f t="shared" si="174"/>
        <v>40</v>
      </c>
      <c r="H1470" s="38">
        <f t="shared" si="173"/>
        <v>-127</v>
      </c>
      <c r="I1470" s="38" t="s">
        <v>7696</v>
      </c>
      <c r="J1470" s="38">
        <v>2022</v>
      </c>
      <c r="K1470" s="159" t="s">
        <v>7676</v>
      </c>
      <c r="L1470" s="157">
        <v>44848.460416666669</v>
      </c>
      <c r="M1470" s="157">
        <v>44848.495138888888</v>
      </c>
      <c r="N1470" s="157">
        <v>44849.276388888888</v>
      </c>
      <c r="O1470" s="157">
        <v>44849.303472222222</v>
      </c>
      <c r="P1470" s="38" t="s">
        <v>7704</v>
      </c>
      <c r="Q1470" s="239">
        <f t="shared" si="170"/>
        <v>0.78125</v>
      </c>
      <c r="R1470" s="239">
        <f t="shared" si="171"/>
        <v>0.84305555555329192</v>
      </c>
      <c r="S1470" s="21">
        <f t="shared" si="172"/>
        <v>4.6875</v>
      </c>
      <c r="U1470" s="38">
        <v>853.07</v>
      </c>
    </row>
    <row r="1471" spans="1:21">
      <c r="A1471" s="177" t="s">
        <v>7660</v>
      </c>
      <c r="B1471" s="38" t="s">
        <v>883</v>
      </c>
      <c r="C1471" s="157" t="s">
        <v>7661</v>
      </c>
      <c r="D1471" s="173" t="s">
        <v>7662</v>
      </c>
      <c r="F1471" s="177" t="s">
        <v>7664</v>
      </c>
      <c r="G1471" s="38">
        <f t="shared" si="174"/>
        <v>40</v>
      </c>
      <c r="H1471" s="38">
        <f t="shared" si="173"/>
        <v>-127</v>
      </c>
      <c r="I1471" s="38" t="s">
        <v>7696</v>
      </c>
      <c r="J1471" s="38">
        <v>2022</v>
      </c>
      <c r="K1471" s="159" t="s">
        <v>7675</v>
      </c>
      <c r="L1471" s="157">
        <v>44850.026388888888</v>
      </c>
      <c r="M1471" s="157">
        <v>44850.103472222225</v>
      </c>
      <c r="N1471" s="157">
        <v>44850.383333333331</v>
      </c>
      <c r="O1471" s="157">
        <v>44850.447222222225</v>
      </c>
      <c r="P1471" s="38" t="s">
        <v>7703</v>
      </c>
      <c r="Q1471" s="239">
        <f t="shared" si="170"/>
        <v>0.27986111110658385</v>
      </c>
      <c r="R1471" s="239">
        <f t="shared" si="171"/>
        <v>0.42083333333721384</v>
      </c>
      <c r="S1471" s="21">
        <f t="shared" si="172"/>
        <v>1.6791666666395031</v>
      </c>
      <c r="U1471" s="38">
        <v>2426.21</v>
      </c>
    </row>
    <row r="1472" spans="1:21">
      <c r="A1472" s="177" t="s">
        <v>7660</v>
      </c>
      <c r="B1472" s="38" t="s">
        <v>883</v>
      </c>
      <c r="C1472" s="157" t="s">
        <v>7661</v>
      </c>
      <c r="D1472" s="173" t="s">
        <v>7662</v>
      </c>
      <c r="F1472" s="177" t="s">
        <v>7664</v>
      </c>
      <c r="G1472" s="38">
        <f t="shared" si="174"/>
        <v>45</v>
      </c>
      <c r="H1472" s="38">
        <f t="shared" si="173"/>
        <v>-130</v>
      </c>
      <c r="I1472" s="38" t="s">
        <v>7696</v>
      </c>
      <c r="J1472" s="38">
        <v>2022</v>
      </c>
      <c r="K1472" s="159" t="s">
        <v>7674</v>
      </c>
      <c r="L1472" s="157">
        <v>44850.791666666664</v>
      </c>
      <c r="M1472" s="157">
        <v>44850.839583333334</v>
      </c>
      <c r="N1472" s="157">
        <v>44851.895138888889</v>
      </c>
      <c r="O1472" s="157">
        <v>44851.947916666664</v>
      </c>
      <c r="P1472" s="38" t="s">
        <v>7703</v>
      </c>
      <c r="Q1472" s="239">
        <f t="shared" si="170"/>
        <v>1.0555555555547471</v>
      </c>
      <c r="R1472" s="239">
        <f t="shared" si="171"/>
        <v>1.15625</v>
      </c>
      <c r="S1472" s="21">
        <f t="shared" si="172"/>
        <v>6.3333333333284827</v>
      </c>
      <c r="U1472" s="38">
        <v>1994.88</v>
      </c>
    </row>
    <row r="1473" spans="1:24">
      <c r="A1473" s="177" t="s">
        <v>7660</v>
      </c>
      <c r="B1473" s="38" t="s">
        <v>883</v>
      </c>
      <c r="C1473" s="157" t="s">
        <v>7661</v>
      </c>
      <c r="D1473" s="173" t="s">
        <v>7662</v>
      </c>
      <c r="F1473" s="177" t="s">
        <v>7664</v>
      </c>
      <c r="G1473" s="38">
        <f t="shared" si="174"/>
        <v>45</v>
      </c>
      <c r="H1473" s="38">
        <f t="shared" si="173"/>
        <v>-130</v>
      </c>
      <c r="I1473" s="38" t="s">
        <v>7695</v>
      </c>
      <c r="J1473" s="38">
        <v>2022</v>
      </c>
      <c r="K1473" s="159" t="s">
        <v>7673</v>
      </c>
      <c r="L1473" s="157">
        <v>44854.044444444444</v>
      </c>
      <c r="M1473" s="157">
        <v>44854.074999999997</v>
      </c>
      <c r="N1473" s="157">
        <v>44854.763888888891</v>
      </c>
      <c r="O1473" s="157">
        <v>44854.793749999997</v>
      </c>
      <c r="P1473" s="38" t="s">
        <v>7702</v>
      </c>
      <c r="Q1473" s="239">
        <f t="shared" si="170"/>
        <v>0.68888888889341615</v>
      </c>
      <c r="R1473" s="239">
        <f t="shared" si="171"/>
        <v>0.74930555555329192</v>
      </c>
      <c r="S1473" s="21">
        <f t="shared" si="172"/>
        <v>4.1333333333604969</v>
      </c>
      <c r="U1473" s="38">
        <v>700.02</v>
      </c>
    </row>
    <row r="1474" spans="1:24">
      <c r="A1474" s="177" t="s">
        <v>7660</v>
      </c>
      <c r="B1474" s="38" t="s">
        <v>883</v>
      </c>
      <c r="C1474" s="157" t="s">
        <v>7661</v>
      </c>
      <c r="D1474" s="173" t="s">
        <v>7662</v>
      </c>
      <c r="F1474" s="177" t="s">
        <v>7664</v>
      </c>
      <c r="G1474" s="38">
        <f t="shared" si="174"/>
        <v>45</v>
      </c>
      <c r="H1474" s="38">
        <f t="shared" si="173"/>
        <v>-130</v>
      </c>
      <c r="I1474" s="38" t="s">
        <v>7695</v>
      </c>
      <c r="J1474" s="38">
        <v>2022</v>
      </c>
      <c r="K1474" s="159" t="s">
        <v>7672</v>
      </c>
      <c r="L1474" s="157">
        <v>44855.267361111109</v>
      </c>
      <c r="M1474" s="157">
        <v>44855.295138888891</v>
      </c>
      <c r="N1474" s="157">
        <v>44855.888194444444</v>
      </c>
      <c r="O1474" s="157">
        <v>44855.926388888889</v>
      </c>
      <c r="P1474" s="38" t="s">
        <v>7701</v>
      </c>
      <c r="Q1474" s="239">
        <f t="shared" si="170"/>
        <v>0.59305555555329192</v>
      </c>
      <c r="R1474" s="239">
        <f t="shared" si="171"/>
        <v>0.65902777777955635</v>
      </c>
      <c r="S1474" s="21">
        <f t="shared" si="172"/>
        <v>3.5583333333197515</v>
      </c>
      <c r="U1474" s="38">
        <v>861.01</v>
      </c>
    </row>
    <row r="1475" spans="1:24">
      <c r="A1475" s="177" t="s">
        <v>7660</v>
      </c>
      <c r="B1475" s="38" t="s">
        <v>883</v>
      </c>
      <c r="C1475" s="157" t="s">
        <v>7661</v>
      </c>
      <c r="D1475" s="173" t="s">
        <v>7662</v>
      </c>
      <c r="F1475" s="177" t="s">
        <v>7664</v>
      </c>
      <c r="G1475" s="38">
        <f t="shared" si="174"/>
        <v>45</v>
      </c>
      <c r="H1475" s="38">
        <f t="shared" si="173"/>
        <v>-130</v>
      </c>
      <c r="I1475" s="38" t="s">
        <v>7695</v>
      </c>
      <c r="J1475" s="38">
        <v>2022</v>
      </c>
      <c r="K1475" s="159" t="s">
        <v>7671</v>
      </c>
      <c r="L1475" s="157">
        <v>44856.427777777775</v>
      </c>
      <c r="M1475" s="157">
        <v>44856.454861111109</v>
      </c>
      <c r="N1475" s="157">
        <v>44857.025694444441</v>
      </c>
      <c r="O1475" s="157">
        <v>44857.063194444447</v>
      </c>
      <c r="P1475" s="38" t="s">
        <v>7700</v>
      </c>
      <c r="Q1475" s="239">
        <f t="shared" si="170"/>
        <v>0.57083333333139308</v>
      </c>
      <c r="R1475" s="239">
        <f t="shared" si="171"/>
        <v>0.63541666667151731</v>
      </c>
      <c r="S1475" s="21">
        <f t="shared" si="172"/>
        <v>3.4249999999883585</v>
      </c>
      <c r="U1475" s="38">
        <v>764.19</v>
      </c>
    </row>
    <row r="1476" spans="1:24">
      <c r="A1476" s="177" t="s">
        <v>7660</v>
      </c>
      <c r="B1476" s="38" t="s">
        <v>883</v>
      </c>
      <c r="C1476" s="157" t="s">
        <v>7661</v>
      </c>
      <c r="D1476" s="173" t="s">
        <v>7662</v>
      </c>
      <c r="F1476" s="177" t="s">
        <v>7664</v>
      </c>
      <c r="G1476" s="38">
        <f t="shared" si="174"/>
        <v>45</v>
      </c>
      <c r="H1476" s="38">
        <f t="shared" si="173"/>
        <v>-130</v>
      </c>
      <c r="I1476" s="38" t="s">
        <v>7695</v>
      </c>
      <c r="J1476" s="38">
        <v>2022</v>
      </c>
      <c r="K1476" s="159" t="s">
        <v>7670</v>
      </c>
      <c r="L1476" s="157">
        <v>44857.25277777778</v>
      </c>
      <c r="M1476" s="157">
        <v>44857.28402777778</v>
      </c>
      <c r="N1476" s="157">
        <v>44857.727777777778</v>
      </c>
      <c r="O1476" s="157">
        <v>44857.768055555556</v>
      </c>
      <c r="P1476" s="38" t="s">
        <v>7700</v>
      </c>
      <c r="Q1476" s="239">
        <f t="shared" si="170"/>
        <v>0.44374999999854481</v>
      </c>
      <c r="R1476" s="239">
        <f t="shared" si="171"/>
        <v>0.51527777777664596</v>
      </c>
      <c r="S1476" s="21">
        <f t="shared" si="172"/>
        <v>2.6624999999912689</v>
      </c>
      <c r="U1476" s="38">
        <v>744.78</v>
      </c>
    </row>
    <row r="1477" spans="1:24">
      <c r="A1477" s="177" t="s">
        <v>7660</v>
      </c>
      <c r="B1477" s="38" t="s">
        <v>883</v>
      </c>
      <c r="C1477" s="157" t="s">
        <v>7661</v>
      </c>
      <c r="D1477" s="173" t="s">
        <v>7662</v>
      </c>
      <c r="F1477" s="177" t="s">
        <v>7664</v>
      </c>
      <c r="G1477" s="38">
        <f t="shared" si="174"/>
        <v>45</v>
      </c>
      <c r="H1477" s="38">
        <f t="shared" si="173"/>
        <v>-130</v>
      </c>
      <c r="I1477" s="38" t="s">
        <v>7694</v>
      </c>
      <c r="J1477" s="38">
        <v>2022</v>
      </c>
      <c r="K1477" s="159" t="s">
        <v>7669</v>
      </c>
      <c r="L1477" s="157">
        <v>44858.254861111112</v>
      </c>
      <c r="M1477" s="157">
        <v>44858.3</v>
      </c>
      <c r="N1477" s="157">
        <v>44858.306250000001</v>
      </c>
      <c r="O1477" s="157">
        <v>44858.336805555555</v>
      </c>
      <c r="P1477" s="38" t="s">
        <v>7699</v>
      </c>
      <c r="Q1477" s="239">
        <f t="shared" si="170"/>
        <v>6.2499999985448085E-3</v>
      </c>
      <c r="R1477" s="239">
        <f t="shared" si="171"/>
        <v>8.1944444442342501E-2</v>
      </c>
      <c r="S1477" s="21">
        <f t="shared" si="172"/>
        <v>3.7499999991268851E-2</v>
      </c>
      <c r="U1477">
        <v>653.34</v>
      </c>
    </row>
    <row r="1478" spans="1:24">
      <c r="A1478" s="177" t="s">
        <v>7660</v>
      </c>
      <c r="B1478" s="38" t="s">
        <v>883</v>
      </c>
      <c r="C1478" s="157" t="s">
        <v>7661</v>
      </c>
      <c r="D1478" s="173" t="s">
        <v>7662</v>
      </c>
      <c r="F1478" s="177" t="s">
        <v>7664</v>
      </c>
      <c r="G1478" s="38">
        <f t="shared" si="174"/>
        <v>45</v>
      </c>
      <c r="H1478" s="38">
        <f t="shared" si="173"/>
        <v>-130</v>
      </c>
      <c r="I1478" s="38" t="s">
        <v>7694</v>
      </c>
      <c r="J1478" s="38">
        <v>2022</v>
      </c>
      <c r="K1478" s="159" t="s">
        <v>7668</v>
      </c>
      <c r="L1478" s="157">
        <v>44858.688194444447</v>
      </c>
      <c r="M1478" s="157">
        <v>44858.715277777781</v>
      </c>
      <c r="N1478" s="157">
        <v>44859.521527777775</v>
      </c>
      <c r="O1478" s="157">
        <v>44859.564583333333</v>
      </c>
      <c r="P1478" s="38" t="s">
        <v>7698</v>
      </c>
      <c r="Q1478" s="239">
        <f t="shared" si="170"/>
        <v>0.80624999999417923</v>
      </c>
      <c r="R1478" s="239">
        <f t="shared" si="171"/>
        <v>0.87638888888614019</v>
      </c>
      <c r="S1478" s="21">
        <f t="shared" si="172"/>
        <v>4.8374999999650754</v>
      </c>
      <c r="U1478" s="38">
        <v>811.32</v>
      </c>
      <c r="V1478" s="19">
        <f>SUM(Q1453:Q1478)</f>
        <v>12.664583333338669</v>
      </c>
      <c r="W1478" s="286">
        <f>(N1478-M1453)/24</f>
        <v>1.441666666666606</v>
      </c>
      <c r="X1478" s="2">
        <f>V1478/W1478</f>
        <v>8.7846820809289259</v>
      </c>
    </row>
    <row r="1479" spans="1:24">
      <c r="A1479" s="177" t="s">
        <v>7725</v>
      </c>
      <c r="B1479" s="38" t="s">
        <v>883</v>
      </c>
      <c r="C1479" s="157" t="s">
        <v>7742</v>
      </c>
      <c r="D1479" s="157" t="s">
        <v>1701</v>
      </c>
      <c r="E1479" s="157" t="s">
        <v>7743</v>
      </c>
      <c r="F1479" s="157" t="s">
        <v>7738</v>
      </c>
      <c r="G1479" s="237">
        <v>18</v>
      </c>
      <c r="H1479" s="237">
        <v>147</v>
      </c>
      <c r="I1479" s="2">
        <v>55</v>
      </c>
      <c r="J1479" s="38">
        <v>2022</v>
      </c>
      <c r="K1479" s="38" t="s">
        <v>7727</v>
      </c>
      <c r="L1479" s="157">
        <v>44886.508333333331</v>
      </c>
      <c r="M1479" s="157">
        <v>44886.545138888891</v>
      </c>
      <c r="N1479" s="157">
        <v>44887.884027777778</v>
      </c>
      <c r="O1479" s="157">
        <v>44887.946527777778</v>
      </c>
      <c r="P1479" s="38" t="s">
        <v>4497</v>
      </c>
      <c r="Q1479" s="239">
        <f t="shared" si="170"/>
        <v>1.3388888888875954</v>
      </c>
      <c r="R1479" s="239">
        <f t="shared" si="171"/>
        <v>1.4381944444467081</v>
      </c>
      <c r="S1479" s="21">
        <f t="shared" si="172"/>
        <v>8.0333333333255723</v>
      </c>
      <c r="U1479" s="38">
        <v>1271</v>
      </c>
    </row>
    <row r="1480" spans="1:24">
      <c r="A1480" s="177" t="s">
        <v>7725</v>
      </c>
      <c r="B1480" s="38" t="s">
        <v>883</v>
      </c>
      <c r="C1480" s="157" t="s">
        <v>7742</v>
      </c>
      <c r="D1480" s="157" t="s">
        <v>1701</v>
      </c>
      <c r="E1480" s="157" t="s">
        <v>7743</v>
      </c>
      <c r="F1480" s="157" t="s">
        <v>7738</v>
      </c>
      <c r="G1480" s="237">
        <v>16</v>
      </c>
      <c r="H1480" s="237">
        <v>147</v>
      </c>
      <c r="I1480" s="2">
        <v>55</v>
      </c>
      <c r="J1480" s="38">
        <v>2022</v>
      </c>
      <c r="K1480" s="38" t="s">
        <v>7728</v>
      </c>
      <c r="L1480" s="157">
        <v>44889.196527777778</v>
      </c>
      <c r="M1480" s="157">
        <v>44889.299305555556</v>
      </c>
      <c r="N1480" s="157">
        <v>44890.006249999999</v>
      </c>
      <c r="O1480" s="157">
        <v>44890.102777777778</v>
      </c>
      <c r="P1480" s="38" t="s">
        <v>4488</v>
      </c>
      <c r="Q1480" s="239">
        <f t="shared" si="170"/>
        <v>0.7069444444423425</v>
      </c>
      <c r="R1480" s="239">
        <f t="shared" si="171"/>
        <v>0.90625</v>
      </c>
      <c r="S1480" s="21">
        <f t="shared" si="172"/>
        <v>4.241666666654055</v>
      </c>
      <c r="U1480" s="38">
        <v>3670</v>
      </c>
    </row>
    <row r="1481" spans="1:24">
      <c r="A1481" s="177" t="s">
        <v>7725</v>
      </c>
      <c r="B1481" s="38" t="s">
        <v>883</v>
      </c>
      <c r="C1481" s="157" t="s">
        <v>7742</v>
      </c>
      <c r="D1481" s="157" t="s">
        <v>1701</v>
      </c>
      <c r="E1481" s="157" t="s">
        <v>7743</v>
      </c>
      <c r="F1481" s="157" t="s">
        <v>7738</v>
      </c>
      <c r="G1481" s="237">
        <v>17</v>
      </c>
      <c r="H1481" s="237">
        <v>147</v>
      </c>
      <c r="I1481" s="2">
        <v>55</v>
      </c>
      <c r="J1481" s="38">
        <v>2022</v>
      </c>
      <c r="K1481" s="38" t="s">
        <v>7729</v>
      </c>
      <c r="L1481" s="157">
        <v>44891.285416666666</v>
      </c>
      <c r="M1481" s="157">
        <v>44891.343055555553</v>
      </c>
      <c r="N1481" s="157">
        <v>44892.031944444447</v>
      </c>
      <c r="O1481" s="157">
        <v>44892.111111111109</v>
      </c>
      <c r="P1481" s="38" t="s">
        <v>4493</v>
      </c>
      <c r="Q1481" s="239">
        <f t="shared" si="170"/>
        <v>0.68888888889341615</v>
      </c>
      <c r="R1481" s="239">
        <f t="shared" si="171"/>
        <v>0.82569444444379769</v>
      </c>
      <c r="S1481" s="21">
        <f t="shared" si="172"/>
        <v>4.1333333333604969</v>
      </c>
      <c r="U1481" s="38">
        <v>2027</v>
      </c>
    </row>
    <row r="1482" spans="1:24">
      <c r="A1482" s="177" t="s">
        <v>7725</v>
      </c>
      <c r="B1482" s="38" t="s">
        <v>883</v>
      </c>
      <c r="C1482" s="157" t="s">
        <v>7742</v>
      </c>
      <c r="D1482" s="157" t="s">
        <v>1701</v>
      </c>
      <c r="E1482" s="157" t="s">
        <v>7743</v>
      </c>
      <c r="F1482" s="157" t="s">
        <v>7738</v>
      </c>
      <c r="G1482" s="237">
        <v>14</v>
      </c>
      <c r="H1482" s="237">
        <v>146</v>
      </c>
      <c r="I1482" s="2">
        <v>55</v>
      </c>
      <c r="J1482" s="38">
        <v>2022</v>
      </c>
      <c r="K1482" s="38" t="s">
        <v>7730</v>
      </c>
      <c r="L1482" s="157">
        <v>44893.109722222223</v>
      </c>
      <c r="M1482" s="157">
        <v>44893.186111111114</v>
      </c>
      <c r="N1482" s="157">
        <v>44893.682638888888</v>
      </c>
      <c r="O1482" s="157">
        <v>44893.768750000003</v>
      </c>
      <c r="P1482" s="38" t="s">
        <v>7741</v>
      </c>
      <c r="Q1482" s="239">
        <f t="shared" si="170"/>
        <v>0.49652777777373558</v>
      </c>
      <c r="R1482" s="239">
        <f t="shared" si="171"/>
        <v>0.65902777777955635</v>
      </c>
      <c r="S1482" s="21">
        <f t="shared" si="172"/>
        <v>2.9791666666424135</v>
      </c>
      <c r="U1482" s="38">
        <v>2936</v>
      </c>
    </row>
    <row r="1483" spans="1:24">
      <c r="A1483" s="177" t="s">
        <v>7725</v>
      </c>
      <c r="B1483" s="38" t="s">
        <v>883</v>
      </c>
      <c r="C1483" s="157" t="s">
        <v>7742</v>
      </c>
      <c r="D1483" s="157" t="s">
        <v>1701</v>
      </c>
      <c r="E1483" s="157" t="s">
        <v>7743</v>
      </c>
      <c r="F1483" s="157" t="s">
        <v>7738</v>
      </c>
      <c r="G1483" s="237">
        <v>14</v>
      </c>
      <c r="H1483" s="237">
        <v>146</v>
      </c>
      <c r="I1483" s="2">
        <v>55</v>
      </c>
      <c r="J1483" s="38">
        <v>2022</v>
      </c>
      <c r="K1483" s="38" t="s">
        <v>7731</v>
      </c>
      <c r="L1483" s="157">
        <v>44894.257638888892</v>
      </c>
      <c r="M1483" s="157">
        <v>44894.336805555555</v>
      </c>
      <c r="N1483" s="157">
        <v>44895.173611111109</v>
      </c>
      <c r="O1483" s="157">
        <v>44895.259027777778</v>
      </c>
      <c r="P1483" s="38" t="s">
        <v>7741</v>
      </c>
      <c r="Q1483" s="239">
        <f t="shared" si="170"/>
        <v>0.83680555555474712</v>
      </c>
      <c r="R1483" s="239">
        <f t="shared" si="171"/>
        <v>1.0013888888861402</v>
      </c>
      <c r="S1483" s="21">
        <f t="shared" si="172"/>
        <v>5.0208333333284827</v>
      </c>
      <c r="U1483" s="38">
        <v>2927</v>
      </c>
    </row>
    <row r="1484" spans="1:24">
      <c r="A1484" s="177" t="s">
        <v>7725</v>
      </c>
      <c r="B1484" s="38" t="s">
        <v>883</v>
      </c>
      <c r="C1484" s="157" t="s">
        <v>7742</v>
      </c>
      <c r="D1484" s="157" t="s">
        <v>1701</v>
      </c>
      <c r="E1484" s="157" t="s">
        <v>7743</v>
      </c>
      <c r="F1484" s="157" t="s">
        <v>7738</v>
      </c>
      <c r="G1484" s="237">
        <v>16</v>
      </c>
      <c r="H1484" s="237">
        <v>147</v>
      </c>
      <c r="I1484" s="2">
        <v>55</v>
      </c>
      <c r="J1484" s="38">
        <v>2022</v>
      </c>
      <c r="K1484" s="38" t="s">
        <v>7732</v>
      </c>
      <c r="L1484" s="157">
        <v>44900.877083333333</v>
      </c>
      <c r="M1484" s="157">
        <v>44900.976388888892</v>
      </c>
      <c r="N1484" s="157">
        <v>44901.32708333333</v>
      </c>
      <c r="O1484" s="157">
        <v>44901.429861111108</v>
      </c>
      <c r="P1484" s="38" t="s">
        <v>4488</v>
      </c>
      <c r="Q1484" s="239">
        <f t="shared" si="170"/>
        <v>0.35069444443797693</v>
      </c>
      <c r="R1484" s="239">
        <f t="shared" si="171"/>
        <v>0.55277777777519077</v>
      </c>
      <c r="S1484" s="21">
        <f t="shared" si="172"/>
        <v>2.1041666666278616</v>
      </c>
      <c r="U1484" s="38">
        <v>3667</v>
      </c>
    </row>
    <row r="1485" spans="1:24">
      <c r="A1485" s="177" t="s">
        <v>7725</v>
      </c>
      <c r="B1485" s="38" t="s">
        <v>883</v>
      </c>
      <c r="C1485" s="157" t="s">
        <v>7742</v>
      </c>
      <c r="D1485" s="157" t="s">
        <v>1701</v>
      </c>
      <c r="E1485" s="157" t="s">
        <v>7743</v>
      </c>
      <c r="F1485" s="157" t="s">
        <v>7738</v>
      </c>
      <c r="G1485" s="237">
        <v>18</v>
      </c>
      <c r="H1485" s="237">
        <v>147</v>
      </c>
      <c r="I1485" s="2">
        <v>55</v>
      </c>
      <c r="J1485" s="38">
        <v>2022</v>
      </c>
      <c r="K1485" s="38" t="s">
        <v>7733</v>
      </c>
      <c r="L1485" s="157">
        <v>44902.112500000003</v>
      </c>
      <c r="M1485" s="157">
        <v>44902.15</v>
      </c>
      <c r="N1485" s="157">
        <v>44902.851388888892</v>
      </c>
      <c r="O1485" s="157">
        <v>44902.901388888888</v>
      </c>
      <c r="P1485" s="38" t="s">
        <v>4497</v>
      </c>
      <c r="Q1485" s="239">
        <f t="shared" si="170"/>
        <v>0.70138888889050577</v>
      </c>
      <c r="R1485" s="239">
        <f t="shared" si="171"/>
        <v>0.788888888884685</v>
      </c>
      <c r="S1485" s="21">
        <f t="shared" si="172"/>
        <v>4.2083333333430346</v>
      </c>
      <c r="U1485" s="289">
        <v>1244</v>
      </c>
    </row>
    <row r="1486" spans="1:24">
      <c r="A1486" s="177" t="s">
        <v>7725</v>
      </c>
      <c r="B1486" s="38" t="s">
        <v>883</v>
      </c>
      <c r="C1486" s="157" t="s">
        <v>7742</v>
      </c>
      <c r="D1486" s="157" t="s">
        <v>1701</v>
      </c>
      <c r="E1486" s="157" t="s">
        <v>7743</v>
      </c>
      <c r="F1486" s="157" t="s">
        <v>7738</v>
      </c>
      <c r="G1486" s="237">
        <v>18</v>
      </c>
      <c r="H1486" s="237">
        <v>147</v>
      </c>
      <c r="I1486" s="2">
        <v>55</v>
      </c>
      <c r="J1486" s="38">
        <v>2022</v>
      </c>
      <c r="K1486" s="38" t="s">
        <v>7734</v>
      </c>
      <c r="L1486" s="157">
        <v>44903.435416666667</v>
      </c>
      <c r="M1486" s="157">
        <v>44903.476388888892</v>
      </c>
      <c r="N1486" s="157">
        <v>44904.884027777778</v>
      </c>
      <c r="O1486" s="157">
        <v>44904.931250000001</v>
      </c>
      <c r="P1486" s="38" t="s">
        <v>4497</v>
      </c>
      <c r="Q1486" s="239">
        <f t="shared" si="170"/>
        <v>1.4076388888861402</v>
      </c>
      <c r="R1486" s="239">
        <f t="shared" si="171"/>
        <v>1.4958333333343035</v>
      </c>
      <c r="S1486" s="21">
        <f t="shared" si="172"/>
        <v>8.4458333333168412</v>
      </c>
      <c r="U1486" s="38">
        <v>1240</v>
      </c>
    </row>
    <row r="1487" spans="1:24">
      <c r="A1487" s="177" t="s">
        <v>7725</v>
      </c>
      <c r="B1487" s="38" t="s">
        <v>883</v>
      </c>
      <c r="C1487" s="157" t="s">
        <v>7742</v>
      </c>
      <c r="D1487" s="157" t="s">
        <v>1701</v>
      </c>
      <c r="E1487" s="157" t="s">
        <v>7743</v>
      </c>
      <c r="F1487" s="157" t="s">
        <v>7738</v>
      </c>
      <c r="G1487" s="237">
        <v>17</v>
      </c>
      <c r="H1487" s="237">
        <v>147</v>
      </c>
      <c r="I1487" s="2">
        <v>55</v>
      </c>
      <c r="J1487" s="38">
        <v>2022</v>
      </c>
      <c r="K1487" s="38" t="s">
        <v>7735</v>
      </c>
      <c r="L1487" s="157">
        <v>44905.461805555555</v>
      </c>
      <c r="M1487" s="157">
        <v>44905.512499999997</v>
      </c>
      <c r="N1487" s="157">
        <v>44906.875694444447</v>
      </c>
      <c r="O1487" s="157">
        <v>44906.934027777781</v>
      </c>
      <c r="P1487" s="38" t="s">
        <v>4493</v>
      </c>
      <c r="Q1487" s="239">
        <f t="shared" si="170"/>
        <v>1.3631944444496185</v>
      </c>
      <c r="R1487" s="239">
        <f t="shared" si="171"/>
        <v>1.4722222222262644</v>
      </c>
      <c r="S1487" s="21">
        <f t="shared" si="172"/>
        <v>8.1791666666977108</v>
      </c>
      <c r="U1487" s="38">
        <v>2031</v>
      </c>
    </row>
    <row r="1488" spans="1:24">
      <c r="A1488" s="177" t="s">
        <v>7725</v>
      </c>
      <c r="B1488" s="38" t="s">
        <v>883</v>
      </c>
      <c r="C1488" s="157" t="s">
        <v>7742</v>
      </c>
      <c r="D1488" s="157" t="s">
        <v>1701</v>
      </c>
      <c r="E1488" s="157" t="s">
        <v>7743</v>
      </c>
      <c r="F1488" s="157" t="s">
        <v>7738</v>
      </c>
      <c r="G1488" s="237">
        <v>18</v>
      </c>
      <c r="H1488" s="237">
        <v>147</v>
      </c>
      <c r="I1488" s="2">
        <v>55</v>
      </c>
      <c r="J1488" s="38">
        <v>2022</v>
      </c>
      <c r="K1488" s="38" t="s">
        <v>7736</v>
      </c>
      <c r="L1488" s="157">
        <v>44907.59097222222</v>
      </c>
      <c r="M1488" s="157">
        <v>44907.625</v>
      </c>
      <c r="N1488" s="157">
        <v>44908.879166666666</v>
      </c>
      <c r="O1488" s="157">
        <v>44908.925000000003</v>
      </c>
      <c r="P1488" s="38" t="s">
        <v>4497</v>
      </c>
      <c r="Q1488" s="239">
        <f t="shared" si="170"/>
        <v>1.2541666666656965</v>
      </c>
      <c r="R1488" s="239">
        <f t="shared" si="171"/>
        <v>1.3340277777824667</v>
      </c>
      <c r="S1488" s="21">
        <f t="shared" si="172"/>
        <v>7.5249999999941792</v>
      </c>
      <c r="U1488" s="38">
        <v>1242</v>
      </c>
    </row>
    <row r="1489" spans="1:24">
      <c r="A1489" s="177" t="s">
        <v>7725</v>
      </c>
      <c r="B1489" s="38" t="s">
        <v>883</v>
      </c>
      <c r="C1489" s="157" t="s">
        <v>7742</v>
      </c>
      <c r="D1489" s="157" t="s">
        <v>1701</v>
      </c>
      <c r="E1489" s="157" t="s">
        <v>7743</v>
      </c>
      <c r="F1489" s="157" t="s">
        <v>7738</v>
      </c>
      <c r="G1489" s="237">
        <v>16</v>
      </c>
      <c r="H1489" s="237">
        <v>147</v>
      </c>
      <c r="I1489" s="2">
        <v>55</v>
      </c>
      <c r="J1489" s="38">
        <v>2022</v>
      </c>
      <c r="K1489" s="38" t="s">
        <v>7737</v>
      </c>
      <c r="L1489" s="157">
        <v>44909.759027777778</v>
      </c>
      <c r="M1489" s="157">
        <v>44909.865972222222</v>
      </c>
      <c r="N1489" s="157">
        <v>44910.51666666667</v>
      </c>
      <c r="O1489" s="157">
        <v>44910.614583333336</v>
      </c>
      <c r="P1489" s="38" t="s">
        <v>4488</v>
      </c>
      <c r="Q1489" s="239">
        <f t="shared" si="170"/>
        <v>0.65069444444816327</v>
      </c>
      <c r="R1489" s="239">
        <f t="shared" si="171"/>
        <v>0.8555555555576575</v>
      </c>
      <c r="S1489" s="21">
        <f t="shared" si="172"/>
        <v>3.9041666666889796</v>
      </c>
      <c r="U1489" s="38">
        <v>3666</v>
      </c>
      <c r="V1489" s="19">
        <f>SUM(Q1479:Q1489)</f>
        <v>9.7958333333299379</v>
      </c>
      <c r="W1489" s="286">
        <f>(N1489-M1479)/24</f>
        <v>0.99881365740748151</v>
      </c>
      <c r="X1489" s="2">
        <f>V1489/W1489</f>
        <v>9.8074683507592209</v>
      </c>
    </row>
    <row r="1490" spans="1:24">
      <c r="A1490" s="177" t="s">
        <v>7750</v>
      </c>
      <c r="B1490" s="38" t="s">
        <v>883</v>
      </c>
      <c r="C1490" s="157" t="s">
        <v>7749</v>
      </c>
      <c r="D1490" s="157" t="s">
        <v>7748</v>
      </c>
      <c r="E1490" s="157" t="s">
        <v>249</v>
      </c>
      <c r="F1490" s="157" t="s">
        <v>7747</v>
      </c>
      <c r="G1490" s="237">
        <v>19</v>
      </c>
      <c r="H1490" s="237">
        <v>155</v>
      </c>
      <c r="I1490" s="159">
        <v>5</v>
      </c>
      <c r="J1490" s="38">
        <v>2023</v>
      </c>
      <c r="K1490" s="38" t="s">
        <v>7744</v>
      </c>
      <c r="L1490" s="157">
        <v>44933.693055555559</v>
      </c>
      <c r="M1490" s="157">
        <v>44933.73333333333</v>
      </c>
      <c r="N1490" s="157">
        <v>44934.142361111109</v>
      </c>
      <c r="O1490" s="157">
        <v>44934.1875</v>
      </c>
      <c r="P1490" s="38" t="s">
        <v>7751</v>
      </c>
      <c r="Q1490" s="239">
        <f t="shared" si="170"/>
        <v>0.40902777777955635</v>
      </c>
      <c r="R1490" s="239">
        <f t="shared" si="171"/>
        <v>0.49444444444088731</v>
      </c>
      <c r="S1490" s="21">
        <f t="shared" si="172"/>
        <v>2.4541666666773381</v>
      </c>
      <c r="U1490" s="38">
        <v>1297</v>
      </c>
    </row>
    <row r="1491" spans="1:24">
      <c r="A1491" s="177" t="s">
        <v>7750</v>
      </c>
      <c r="B1491" s="38" t="s">
        <v>883</v>
      </c>
      <c r="C1491" s="157" t="s">
        <v>7749</v>
      </c>
      <c r="D1491" s="157" t="s">
        <v>7748</v>
      </c>
      <c r="E1491" s="157" t="s">
        <v>249</v>
      </c>
      <c r="F1491" s="157" t="s">
        <v>7747</v>
      </c>
      <c r="G1491" s="237">
        <v>19</v>
      </c>
      <c r="H1491" s="237">
        <v>155</v>
      </c>
      <c r="I1491" s="159">
        <v>5</v>
      </c>
      <c r="J1491" s="38">
        <v>2023</v>
      </c>
      <c r="K1491" s="38" t="s">
        <v>7745</v>
      </c>
      <c r="L1491" s="157">
        <v>44934.680555555555</v>
      </c>
      <c r="M1491" s="157">
        <v>44934.719444444447</v>
      </c>
      <c r="N1491" s="157">
        <v>44935.146527777775</v>
      </c>
      <c r="O1491" s="157">
        <v>44935.192361111112</v>
      </c>
      <c r="P1491" s="38" t="s">
        <v>7752</v>
      </c>
      <c r="Q1491" s="239">
        <f t="shared" si="170"/>
        <v>0.42708333332848269</v>
      </c>
      <c r="R1491" s="239">
        <f t="shared" si="171"/>
        <v>0.5118055555576575</v>
      </c>
      <c r="S1491" s="21">
        <f t="shared" si="172"/>
        <v>2.5624999999708962</v>
      </c>
      <c r="U1491" s="38">
        <v>1301</v>
      </c>
    </row>
    <row r="1492" spans="1:24">
      <c r="A1492" s="177" t="s">
        <v>7750</v>
      </c>
      <c r="B1492" s="38" t="s">
        <v>883</v>
      </c>
      <c r="C1492" s="157" t="s">
        <v>7749</v>
      </c>
      <c r="D1492" s="157" t="s">
        <v>7748</v>
      </c>
      <c r="E1492" s="157" t="s">
        <v>249</v>
      </c>
      <c r="F1492" s="157" t="s">
        <v>7747</v>
      </c>
      <c r="G1492" s="237">
        <v>19</v>
      </c>
      <c r="H1492" s="237">
        <v>155</v>
      </c>
      <c r="I1492" s="159">
        <v>5</v>
      </c>
      <c r="J1492" s="38">
        <v>2023</v>
      </c>
      <c r="K1492" s="38" t="s">
        <v>7746</v>
      </c>
      <c r="L1492" s="157">
        <v>44935.683333333334</v>
      </c>
      <c r="M1492" s="157">
        <v>44935.720138888886</v>
      </c>
      <c r="N1492" s="157">
        <v>44935.790277777778</v>
      </c>
      <c r="O1492" s="157">
        <v>44935.861111111109</v>
      </c>
      <c r="P1492" s="38" t="s">
        <v>7753</v>
      </c>
      <c r="Q1492" s="239">
        <f t="shared" si="170"/>
        <v>7.013888889196096E-2</v>
      </c>
      <c r="R1492" s="239">
        <f t="shared" si="171"/>
        <v>0.17777777777519077</v>
      </c>
      <c r="S1492" s="21">
        <f t="shared" si="172"/>
        <v>0.42083333335176576</v>
      </c>
      <c r="U1492" s="38">
        <v>1300</v>
      </c>
      <c r="V1492" s="19">
        <f>SUM(Q1490:Q1492)</f>
        <v>0.90625</v>
      </c>
      <c r="W1492" s="286">
        <f>(N1492-M1490)/24</f>
        <v>8.5706018518673474E-2</v>
      </c>
      <c r="X1492" s="2">
        <f>V1492/W1492</f>
        <v>10.573936529352927</v>
      </c>
    </row>
    <row r="1493" spans="1:24">
      <c r="A1493" s="162" t="s">
        <v>7759</v>
      </c>
      <c r="B1493" s="179" t="s">
        <v>1038</v>
      </c>
      <c r="C1493" s="157" t="s">
        <v>7760</v>
      </c>
      <c r="D1493" s="173" t="s">
        <v>1189</v>
      </c>
      <c r="E1493" s="157" t="s">
        <v>1065</v>
      </c>
      <c r="F1493" s="157" t="s">
        <v>1190</v>
      </c>
      <c r="G1493" s="237">
        <v>-38</v>
      </c>
      <c r="H1493" s="237">
        <v>178</v>
      </c>
      <c r="I1493" s="159">
        <v>60</v>
      </c>
      <c r="J1493" s="38">
        <v>2023</v>
      </c>
      <c r="K1493" s="38" t="s">
        <v>7762</v>
      </c>
      <c r="L1493" s="157">
        <v>45009.12777777778</v>
      </c>
      <c r="M1493" s="157">
        <v>45009.239583333336</v>
      </c>
      <c r="N1493" s="157">
        <v>45009.379861111112</v>
      </c>
      <c r="O1493" s="157">
        <v>45009.455555555556</v>
      </c>
      <c r="P1493" s="38" t="s">
        <v>7763</v>
      </c>
      <c r="Q1493" s="239">
        <f t="shared" ref="Q1493:Q1522" si="175">N1493 - M1493</f>
        <v>0.14027777777664596</v>
      </c>
      <c r="R1493" s="239">
        <f t="shared" ref="R1493:R1522" si="176">O1493 - L1493</f>
        <v>0.32777777777664596</v>
      </c>
      <c r="S1493" s="21">
        <f t="shared" ref="S1493:S1522" si="177">((VALUE(Q1493)) * 24) * 0.25</f>
        <v>0.84166666665987577</v>
      </c>
      <c r="U1493" s="38">
        <v>2629</v>
      </c>
    </row>
    <row r="1494" spans="1:24">
      <c r="A1494" s="162" t="s">
        <v>7759</v>
      </c>
      <c r="B1494" s="179" t="s">
        <v>1038</v>
      </c>
      <c r="C1494" s="157" t="s">
        <v>7760</v>
      </c>
      <c r="D1494" s="173" t="s">
        <v>1189</v>
      </c>
      <c r="E1494" s="157" t="s">
        <v>1065</v>
      </c>
      <c r="F1494" s="157" t="s">
        <v>1190</v>
      </c>
      <c r="G1494" s="237">
        <v>-38</v>
      </c>
      <c r="H1494" s="237">
        <v>178</v>
      </c>
      <c r="I1494" s="159">
        <v>60</v>
      </c>
      <c r="J1494" s="38">
        <v>2023</v>
      </c>
      <c r="K1494" s="38" t="s">
        <v>7764</v>
      </c>
      <c r="L1494" s="157">
        <v>45009.629861111112</v>
      </c>
      <c r="M1494" s="157">
        <v>45009.72152777778</v>
      </c>
      <c r="N1494" s="157">
        <v>45009.828472222223</v>
      </c>
      <c r="O1494" s="157">
        <v>45009.926388888889</v>
      </c>
      <c r="P1494" s="38" t="s">
        <v>7763</v>
      </c>
      <c r="Q1494" s="239">
        <f t="shared" si="175"/>
        <v>0.10694444444379769</v>
      </c>
      <c r="R1494" s="239">
        <f t="shared" si="176"/>
        <v>0.29652777777664596</v>
      </c>
      <c r="S1494" s="21">
        <f t="shared" si="177"/>
        <v>0.64166666666278616</v>
      </c>
      <c r="U1494" s="38">
        <v>2624</v>
      </c>
    </row>
    <row r="1495" spans="1:24">
      <c r="A1495" s="162" t="s">
        <v>7759</v>
      </c>
      <c r="B1495" s="179" t="s">
        <v>1038</v>
      </c>
      <c r="C1495" s="157" t="s">
        <v>7760</v>
      </c>
      <c r="D1495" s="173" t="s">
        <v>1189</v>
      </c>
      <c r="E1495" s="157" t="s">
        <v>1065</v>
      </c>
      <c r="F1495" s="157" t="s">
        <v>1190</v>
      </c>
      <c r="G1495" s="237">
        <v>-38</v>
      </c>
      <c r="H1495" s="237">
        <v>178</v>
      </c>
      <c r="I1495" s="159">
        <v>60</v>
      </c>
      <c r="J1495" s="38">
        <v>2023</v>
      </c>
      <c r="K1495" s="38" t="s">
        <v>7765</v>
      </c>
      <c r="L1495" s="157">
        <v>45010.317361111112</v>
      </c>
      <c r="M1495" s="157">
        <v>45010.352777777778</v>
      </c>
      <c r="N1495" s="157">
        <v>45010.414583333331</v>
      </c>
      <c r="O1495" s="157">
        <v>45010.449305555558</v>
      </c>
      <c r="P1495" s="38" t="s">
        <v>7766</v>
      </c>
      <c r="Q1495" s="239">
        <f t="shared" si="175"/>
        <v>6.1805555553291924E-2</v>
      </c>
      <c r="R1495" s="239">
        <f t="shared" si="176"/>
        <v>0.13194444444525288</v>
      </c>
      <c r="S1495" s="21">
        <f t="shared" si="177"/>
        <v>0.37083333331975155</v>
      </c>
      <c r="U1495" s="38">
        <v>1013</v>
      </c>
    </row>
    <row r="1496" spans="1:24">
      <c r="A1496" s="162" t="s">
        <v>7759</v>
      </c>
      <c r="B1496" s="179" t="s">
        <v>1038</v>
      </c>
      <c r="C1496" s="157" t="s">
        <v>7760</v>
      </c>
      <c r="D1496" s="173" t="s">
        <v>1189</v>
      </c>
      <c r="E1496" s="157" t="s">
        <v>1065</v>
      </c>
      <c r="F1496" s="157" t="s">
        <v>1190</v>
      </c>
      <c r="G1496" s="237">
        <v>-38</v>
      </c>
      <c r="H1496" s="237">
        <v>178</v>
      </c>
      <c r="I1496" s="159">
        <v>60</v>
      </c>
      <c r="J1496" s="38">
        <v>2023</v>
      </c>
      <c r="K1496" s="38" t="s">
        <v>7767</v>
      </c>
      <c r="L1496" s="157">
        <v>45010.633333333331</v>
      </c>
      <c r="M1496" s="157">
        <v>45010.669444444444</v>
      </c>
      <c r="N1496" s="157">
        <v>45010.817361111112</v>
      </c>
      <c r="O1496" s="157">
        <v>45010.870833333334</v>
      </c>
      <c r="P1496" s="38" t="s">
        <v>7768</v>
      </c>
      <c r="Q1496" s="239">
        <f t="shared" si="175"/>
        <v>0.14791666666860692</v>
      </c>
      <c r="R1496" s="239">
        <f t="shared" si="176"/>
        <v>0.23750000000291038</v>
      </c>
      <c r="S1496" s="21">
        <f t="shared" si="177"/>
        <v>0.88750000001164153</v>
      </c>
      <c r="U1496" s="38">
        <v>999</v>
      </c>
    </row>
    <row r="1497" spans="1:24">
      <c r="A1497" s="162" t="s">
        <v>7759</v>
      </c>
      <c r="B1497" s="179" t="s">
        <v>1038</v>
      </c>
      <c r="C1497" s="157" t="s">
        <v>7760</v>
      </c>
      <c r="D1497" s="173" t="s">
        <v>1189</v>
      </c>
      <c r="E1497" s="157" t="s">
        <v>1065</v>
      </c>
      <c r="F1497" s="157" t="s">
        <v>1190</v>
      </c>
      <c r="G1497" s="237">
        <v>-38</v>
      </c>
      <c r="H1497" s="237">
        <v>178</v>
      </c>
      <c r="I1497" s="159">
        <v>60</v>
      </c>
      <c r="J1497" s="38">
        <v>2023</v>
      </c>
      <c r="K1497" s="38" t="s">
        <v>7769</v>
      </c>
      <c r="L1497" s="157">
        <v>45011.220833333333</v>
      </c>
      <c r="M1497" s="157">
        <v>45011.322916666664</v>
      </c>
      <c r="N1497" s="157">
        <v>45011.379861111112</v>
      </c>
      <c r="O1497" s="157">
        <v>45011.475694444445</v>
      </c>
      <c r="P1497" s="38" t="s">
        <v>7770</v>
      </c>
      <c r="Q1497" s="239">
        <f t="shared" si="175"/>
        <v>5.6944444448163267E-2</v>
      </c>
      <c r="R1497" s="239">
        <f t="shared" si="176"/>
        <v>0.25486111111240461</v>
      </c>
      <c r="S1497" s="21">
        <f t="shared" si="177"/>
        <v>0.3416666666889796</v>
      </c>
      <c r="U1497" s="38">
        <v>3493</v>
      </c>
    </row>
    <row r="1498" spans="1:24">
      <c r="A1498" s="162" t="s">
        <v>7759</v>
      </c>
      <c r="B1498" s="179" t="s">
        <v>1038</v>
      </c>
      <c r="C1498" s="157" t="s">
        <v>7760</v>
      </c>
      <c r="D1498" s="173" t="s">
        <v>1189</v>
      </c>
      <c r="E1498" s="157" t="s">
        <v>1065</v>
      </c>
      <c r="F1498" s="157" t="s">
        <v>1190</v>
      </c>
      <c r="G1498" s="237">
        <v>-38</v>
      </c>
      <c r="H1498" s="237">
        <v>178</v>
      </c>
      <c r="I1498" s="159">
        <v>60</v>
      </c>
      <c r="J1498" s="38">
        <v>2023</v>
      </c>
      <c r="K1498" s="38" t="s">
        <v>7771</v>
      </c>
      <c r="L1498" s="157">
        <v>45012.220138888886</v>
      </c>
      <c r="M1498" s="157">
        <v>45012.302083333336</v>
      </c>
      <c r="N1498" s="157">
        <v>45012.797222222223</v>
      </c>
      <c r="O1498" s="157">
        <v>45012.862500000003</v>
      </c>
      <c r="P1498" s="38" t="s">
        <v>7763</v>
      </c>
      <c r="Q1498" s="239">
        <f t="shared" si="175"/>
        <v>0.49513888888759539</v>
      </c>
      <c r="R1498" s="239">
        <f t="shared" si="176"/>
        <v>0.64236111111677019</v>
      </c>
      <c r="S1498" s="21">
        <f t="shared" si="177"/>
        <v>2.9708333333255723</v>
      </c>
      <c r="U1498" s="289">
        <v>2659</v>
      </c>
    </row>
    <row r="1499" spans="1:24">
      <c r="A1499" s="162" t="s">
        <v>7759</v>
      </c>
      <c r="B1499" s="179" t="s">
        <v>1038</v>
      </c>
      <c r="C1499" s="157" t="s">
        <v>7760</v>
      </c>
      <c r="D1499" s="173" t="s">
        <v>1189</v>
      </c>
      <c r="E1499" s="157" t="s">
        <v>1065</v>
      </c>
      <c r="F1499" s="157" t="s">
        <v>1190</v>
      </c>
      <c r="G1499" s="237">
        <v>-38</v>
      </c>
      <c r="H1499" s="237">
        <v>178</v>
      </c>
      <c r="I1499" s="159">
        <v>60</v>
      </c>
      <c r="J1499" s="38">
        <v>2023</v>
      </c>
      <c r="K1499" s="38" t="s">
        <v>7772</v>
      </c>
      <c r="L1499" s="157">
        <v>45016.118055555555</v>
      </c>
      <c r="M1499" s="157">
        <v>45016.152083333334</v>
      </c>
      <c r="N1499" s="157">
        <v>45016.370833333334</v>
      </c>
      <c r="O1499" s="157">
        <v>45016.395833333336</v>
      </c>
      <c r="P1499" s="38" t="s">
        <v>7768</v>
      </c>
      <c r="Q1499" s="239">
        <f t="shared" si="175"/>
        <v>0.21875</v>
      </c>
      <c r="R1499" s="239">
        <f t="shared" si="176"/>
        <v>0.27777777778101154</v>
      </c>
      <c r="S1499" s="21">
        <f t="shared" si="177"/>
        <v>1.3125</v>
      </c>
      <c r="U1499" s="38">
        <v>999</v>
      </c>
    </row>
    <row r="1500" spans="1:24">
      <c r="A1500" s="162" t="s">
        <v>7759</v>
      </c>
      <c r="B1500" s="179" t="s">
        <v>1038</v>
      </c>
      <c r="C1500" s="157" t="s">
        <v>7760</v>
      </c>
      <c r="D1500" s="173" t="s">
        <v>1189</v>
      </c>
      <c r="E1500" s="157" t="s">
        <v>1065</v>
      </c>
      <c r="F1500" s="157" t="s">
        <v>1190</v>
      </c>
      <c r="G1500" s="237">
        <v>-38</v>
      </c>
      <c r="H1500" s="237">
        <v>178</v>
      </c>
      <c r="I1500" s="159">
        <v>60</v>
      </c>
      <c r="J1500" s="38">
        <v>2023</v>
      </c>
      <c r="K1500" s="38" t="s">
        <v>7773</v>
      </c>
      <c r="L1500" s="157">
        <v>45016.960416666669</v>
      </c>
      <c r="M1500" s="157">
        <v>45017.043749999997</v>
      </c>
      <c r="N1500" s="157">
        <v>45017.251388888886</v>
      </c>
      <c r="O1500" s="157">
        <v>45017.322222222225</v>
      </c>
      <c r="P1500" s="38" t="s">
        <v>7763</v>
      </c>
      <c r="Q1500" s="239">
        <f t="shared" si="175"/>
        <v>0.20763888888905058</v>
      </c>
      <c r="R1500" s="239">
        <f t="shared" si="176"/>
        <v>0.36180555555620231</v>
      </c>
      <c r="S1500" s="21">
        <f t="shared" si="177"/>
        <v>1.2458333333343035</v>
      </c>
      <c r="U1500" s="38">
        <v>2627</v>
      </c>
    </row>
    <row r="1501" spans="1:24">
      <c r="A1501" s="162" t="s">
        <v>7759</v>
      </c>
      <c r="B1501" s="179" t="s">
        <v>1038</v>
      </c>
      <c r="C1501" s="157" t="s">
        <v>7760</v>
      </c>
      <c r="D1501" s="173" t="s">
        <v>1189</v>
      </c>
      <c r="E1501" s="157" t="s">
        <v>1065</v>
      </c>
      <c r="F1501" s="157" t="s">
        <v>1190</v>
      </c>
      <c r="G1501" s="237">
        <v>-38</v>
      </c>
      <c r="H1501" s="237">
        <v>178</v>
      </c>
      <c r="I1501" s="159">
        <v>60</v>
      </c>
      <c r="J1501" s="38">
        <v>2023</v>
      </c>
      <c r="K1501" s="38" t="s">
        <v>7774</v>
      </c>
      <c r="L1501" s="157">
        <v>45018.03402777778</v>
      </c>
      <c r="M1501" s="157" t="s">
        <v>893</v>
      </c>
      <c r="N1501" s="157" t="s">
        <v>893</v>
      </c>
      <c r="O1501" s="157">
        <v>45018.057638888888</v>
      </c>
      <c r="P1501" s="38" t="s">
        <v>7763</v>
      </c>
      <c r="Q1501" s="239">
        <v>0</v>
      </c>
      <c r="R1501" s="239">
        <f t="shared" si="176"/>
        <v>2.361111110803904E-2</v>
      </c>
      <c r="S1501" s="21">
        <f t="shared" si="177"/>
        <v>0</v>
      </c>
      <c r="U1501" s="38">
        <v>172</v>
      </c>
    </row>
    <row r="1502" spans="1:24">
      <c r="A1502" s="162" t="s">
        <v>7759</v>
      </c>
      <c r="B1502" s="179" t="s">
        <v>1038</v>
      </c>
      <c r="C1502" s="157" t="s">
        <v>7760</v>
      </c>
      <c r="D1502" s="173" t="s">
        <v>1189</v>
      </c>
      <c r="E1502" s="157" t="s">
        <v>1065</v>
      </c>
      <c r="F1502" s="157" t="s">
        <v>1190</v>
      </c>
      <c r="G1502" s="237">
        <v>-38</v>
      </c>
      <c r="H1502" s="237">
        <v>178</v>
      </c>
      <c r="I1502" s="159">
        <v>60</v>
      </c>
      <c r="J1502" s="38">
        <v>2023</v>
      </c>
      <c r="K1502" s="38" t="s">
        <v>7775</v>
      </c>
      <c r="L1502" s="157">
        <v>45018.099305555559</v>
      </c>
      <c r="M1502" s="157">
        <v>45018.171527777777</v>
      </c>
      <c r="N1502" s="157">
        <v>45018.319444444445</v>
      </c>
      <c r="O1502" s="157">
        <v>45018.40902777778</v>
      </c>
      <c r="P1502" s="38" t="s">
        <v>7763</v>
      </c>
      <c r="Q1502" s="239">
        <f t="shared" si="175"/>
        <v>0.14791666666860692</v>
      </c>
      <c r="R1502" s="239">
        <f t="shared" si="176"/>
        <v>0.30972222222044365</v>
      </c>
      <c r="S1502" s="21">
        <f t="shared" si="177"/>
        <v>0.88750000001164153</v>
      </c>
      <c r="U1502" s="38">
        <v>2636</v>
      </c>
    </row>
    <row r="1503" spans="1:24">
      <c r="A1503" s="162" t="s">
        <v>7759</v>
      </c>
      <c r="B1503" s="179" t="s">
        <v>1038</v>
      </c>
      <c r="C1503" s="157" t="s">
        <v>7760</v>
      </c>
      <c r="D1503" s="173" t="s">
        <v>1189</v>
      </c>
      <c r="E1503" s="157" t="s">
        <v>1065</v>
      </c>
      <c r="F1503" s="157" t="s">
        <v>1190</v>
      </c>
      <c r="G1503" s="237">
        <v>-38</v>
      </c>
      <c r="H1503" s="237">
        <v>178</v>
      </c>
      <c r="I1503" s="159">
        <v>60</v>
      </c>
      <c r="J1503" s="38">
        <v>2023</v>
      </c>
      <c r="K1503" s="38" t="s">
        <v>7776</v>
      </c>
      <c r="L1503" s="157">
        <v>45018.675000000003</v>
      </c>
      <c r="M1503" s="157">
        <v>45018.762499999997</v>
      </c>
      <c r="N1503" s="157">
        <v>45018.863194444442</v>
      </c>
      <c r="O1503" s="157">
        <v>45018.96875</v>
      </c>
      <c r="P1503" s="38" t="s">
        <v>7763</v>
      </c>
      <c r="Q1503" s="239">
        <f t="shared" si="175"/>
        <v>0.10069444444525288</v>
      </c>
      <c r="R1503" s="239">
        <f t="shared" si="176"/>
        <v>0.29374999999708962</v>
      </c>
      <c r="S1503" s="21">
        <f t="shared" si="177"/>
        <v>0.60416666667151731</v>
      </c>
      <c r="U1503" s="38">
        <v>2636</v>
      </c>
    </row>
    <row r="1504" spans="1:24">
      <c r="A1504" s="162" t="s">
        <v>7759</v>
      </c>
      <c r="B1504" s="179" t="s">
        <v>1038</v>
      </c>
      <c r="C1504" s="157" t="s">
        <v>7760</v>
      </c>
      <c r="D1504" s="173" t="s">
        <v>1189</v>
      </c>
      <c r="E1504" s="157" t="s">
        <v>1065</v>
      </c>
      <c r="F1504" s="157" t="s">
        <v>1190</v>
      </c>
      <c r="G1504" s="237">
        <v>-38</v>
      </c>
      <c r="H1504" s="237">
        <v>178</v>
      </c>
      <c r="I1504" s="159">
        <v>60</v>
      </c>
      <c r="J1504" s="38">
        <v>2023</v>
      </c>
      <c r="K1504" s="38" t="s">
        <v>7777</v>
      </c>
      <c r="L1504" s="157">
        <v>45020.019444444442</v>
      </c>
      <c r="M1504" s="157">
        <v>45020.076388888891</v>
      </c>
      <c r="N1504" s="157">
        <v>45020.163194444445</v>
      </c>
      <c r="O1504" s="157">
        <v>45020.224999999999</v>
      </c>
      <c r="P1504" s="38" t="s">
        <v>7778</v>
      </c>
      <c r="Q1504" s="239">
        <f t="shared" si="175"/>
        <v>8.6805555554747116E-2</v>
      </c>
      <c r="R1504" s="239">
        <f t="shared" si="176"/>
        <v>0.20555555555620231</v>
      </c>
      <c r="S1504" s="21">
        <f t="shared" si="177"/>
        <v>0.52083333332848269</v>
      </c>
      <c r="U1504" s="38">
        <v>1868</v>
      </c>
    </row>
    <row r="1505" spans="1:24">
      <c r="A1505" s="162" t="s">
        <v>7759</v>
      </c>
      <c r="B1505" s="179" t="s">
        <v>1038</v>
      </c>
      <c r="C1505" s="157" t="s">
        <v>7760</v>
      </c>
      <c r="D1505" s="173" t="s">
        <v>1189</v>
      </c>
      <c r="E1505" s="157" t="s">
        <v>1065</v>
      </c>
      <c r="F1505" s="157" t="s">
        <v>1190</v>
      </c>
      <c r="G1505" s="237">
        <v>-38</v>
      </c>
      <c r="H1505" s="237">
        <v>178</v>
      </c>
      <c r="I1505" s="159">
        <v>60</v>
      </c>
      <c r="J1505" s="38">
        <v>2023</v>
      </c>
      <c r="K1505" s="38" t="s">
        <v>7779</v>
      </c>
      <c r="L1505" s="157">
        <v>45020.379166666666</v>
      </c>
      <c r="M1505" s="157">
        <v>45020.431944444441</v>
      </c>
      <c r="N1505" s="157">
        <v>45020.448611111111</v>
      </c>
      <c r="O1505" s="157">
        <v>45020.509027777778</v>
      </c>
      <c r="P1505" s="38" t="s">
        <v>7780</v>
      </c>
      <c r="Q1505" s="239">
        <f t="shared" si="175"/>
        <v>1.6666666670062114E-2</v>
      </c>
      <c r="R1505" s="239">
        <f t="shared" si="176"/>
        <v>0.12986111111240461</v>
      </c>
      <c r="S1505" s="21">
        <f t="shared" si="177"/>
        <v>0.10000000002037268</v>
      </c>
      <c r="U1505" s="38">
        <v>1470</v>
      </c>
      <c r="V1505" s="19">
        <f>SUM(Q1493:Q1505)</f>
        <v>1.7875000000058208</v>
      </c>
      <c r="W1505" s="286">
        <f>(N1505-M1493)/24</f>
        <v>0.4670428240739663</v>
      </c>
      <c r="X1505" s="2">
        <f>V1505/W1505</f>
        <v>3.8272721640676179</v>
      </c>
    </row>
    <row r="1506" spans="1:24">
      <c r="A1506" s="162" t="s">
        <v>7783</v>
      </c>
      <c r="B1506" s="179" t="s">
        <v>1038</v>
      </c>
      <c r="C1506" s="157" t="s">
        <v>7786</v>
      </c>
      <c r="D1506" s="173" t="s">
        <v>1086</v>
      </c>
      <c r="E1506" s="157" t="s">
        <v>273</v>
      </c>
      <c r="F1506" s="173" t="s">
        <v>1983</v>
      </c>
      <c r="G1506" s="38">
        <v>45</v>
      </c>
      <c r="H1506" s="38">
        <v>-125</v>
      </c>
      <c r="I1506" s="159" t="s">
        <v>7305</v>
      </c>
      <c r="J1506" s="38">
        <v>2023</v>
      </c>
      <c r="K1506" s="159" t="s">
        <v>7791</v>
      </c>
      <c r="L1506" s="180">
        <v>45115.974305555559</v>
      </c>
      <c r="M1506" s="157">
        <v>45116.006944444445</v>
      </c>
      <c r="N1506" s="157">
        <v>45116.218055555553</v>
      </c>
      <c r="O1506" s="157">
        <v>45116.245833333334</v>
      </c>
      <c r="P1506" s="38" t="s">
        <v>7795</v>
      </c>
      <c r="Q1506" s="239">
        <f t="shared" si="175"/>
        <v>0.21111111110803904</v>
      </c>
      <c r="R1506" s="239">
        <f t="shared" si="176"/>
        <v>0.27152777777519077</v>
      </c>
      <c r="S1506" s="21">
        <f t="shared" si="177"/>
        <v>1.2666666666482342</v>
      </c>
      <c r="U1506" s="38">
        <v>773.15</v>
      </c>
    </row>
    <row r="1507" spans="1:24">
      <c r="A1507" s="162" t="s">
        <v>7783</v>
      </c>
      <c r="B1507" s="179" t="s">
        <v>1038</v>
      </c>
      <c r="C1507" s="157" t="s">
        <v>7786</v>
      </c>
      <c r="D1507" s="173" t="s">
        <v>1086</v>
      </c>
      <c r="E1507" s="157" t="s">
        <v>273</v>
      </c>
      <c r="F1507" s="173" t="s">
        <v>1983</v>
      </c>
      <c r="G1507" s="38">
        <v>45</v>
      </c>
      <c r="H1507" s="38">
        <v>-125</v>
      </c>
      <c r="I1507" s="159" t="s">
        <v>7305</v>
      </c>
      <c r="J1507" s="38">
        <v>2023</v>
      </c>
      <c r="K1507" s="159" t="s">
        <v>7792</v>
      </c>
      <c r="L1507" s="157">
        <v>45118.29583333333</v>
      </c>
      <c r="M1507" s="157">
        <v>45118.32916666667</v>
      </c>
      <c r="N1507" s="157">
        <v>45118.375</v>
      </c>
      <c r="O1507" s="157">
        <v>45118.408333333333</v>
      </c>
      <c r="P1507" s="38" t="s">
        <v>7795</v>
      </c>
      <c r="Q1507" s="239">
        <f t="shared" si="175"/>
        <v>4.5833333329937886E-2</v>
      </c>
      <c r="R1507" s="239">
        <f t="shared" si="176"/>
        <v>0.11250000000291038</v>
      </c>
      <c r="S1507" s="21">
        <f t="shared" si="177"/>
        <v>0.27499999997962732</v>
      </c>
      <c r="U1507" s="38">
        <v>768.38</v>
      </c>
    </row>
    <row r="1508" spans="1:24">
      <c r="A1508" s="162" t="s">
        <v>7783</v>
      </c>
      <c r="B1508" s="179" t="s">
        <v>1038</v>
      </c>
      <c r="C1508" s="157" t="s">
        <v>7786</v>
      </c>
      <c r="D1508" s="173" t="s">
        <v>1086</v>
      </c>
      <c r="E1508" s="157" t="s">
        <v>273</v>
      </c>
      <c r="F1508" s="173" t="s">
        <v>1983</v>
      </c>
      <c r="G1508" s="38">
        <v>45</v>
      </c>
      <c r="H1508" s="38">
        <v>-125</v>
      </c>
      <c r="I1508" s="159" t="s">
        <v>7305</v>
      </c>
      <c r="J1508" s="38">
        <v>2023</v>
      </c>
      <c r="K1508" s="159" t="s">
        <v>7793</v>
      </c>
      <c r="L1508" s="157">
        <v>45118.842361111114</v>
      </c>
      <c r="M1508" s="157">
        <v>45118.869444444441</v>
      </c>
      <c r="N1508" s="157">
        <v>45118.886805555558</v>
      </c>
      <c r="O1508" s="157">
        <v>45118.911805555559</v>
      </c>
      <c r="P1508" s="38" t="s">
        <v>7795</v>
      </c>
      <c r="Q1508" s="239">
        <f t="shared" si="175"/>
        <v>1.7361111116770189E-2</v>
      </c>
      <c r="R1508" s="239">
        <f t="shared" si="176"/>
        <v>6.9444444445252884E-2</v>
      </c>
      <c r="S1508" s="21">
        <f t="shared" si="177"/>
        <v>0.10416666670062114</v>
      </c>
      <c r="U1508" s="38">
        <v>768.96</v>
      </c>
    </row>
    <row r="1509" spans="1:24">
      <c r="A1509" s="162" t="s">
        <v>7783</v>
      </c>
      <c r="B1509" s="179" t="s">
        <v>1038</v>
      </c>
      <c r="C1509" s="157" t="s">
        <v>7786</v>
      </c>
      <c r="D1509" s="173" t="s">
        <v>1086</v>
      </c>
      <c r="E1509" s="157" t="s">
        <v>273</v>
      </c>
      <c r="F1509" s="173" t="s">
        <v>1983</v>
      </c>
      <c r="G1509" s="38">
        <v>45</v>
      </c>
      <c r="H1509" s="38">
        <v>-125</v>
      </c>
      <c r="I1509" s="159" t="s">
        <v>7305</v>
      </c>
      <c r="J1509" s="38">
        <v>2023</v>
      </c>
      <c r="K1509" s="159" t="s">
        <v>7794</v>
      </c>
      <c r="L1509" s="157">
        <v>45119.881944444445</v>
      </c>
      <c r="M1509" s="157">
        <v>45119.90625</v>
      </c>
      <c r="N1509" s="157">
        <v>45120.031944444447</v>
      </c>
      <c r="O1509" s="157">
        <v>45120.056944444441</v>
      </c>
      <c r="P1509" s="38" t="s">
        <v>7796</v>
      </c>
      <c r="Q1509" s="239">
        <f t="shared" si="175"/>
        <v>0.12569444444670808</v>
      </c>
      <c r="R1509" s="239">
        <f t="shared" si="176"/>
        <v>0.17499999999563443</v>
      </c>
      <c r="S1509" s="21">
        <f t="shared" si="177"/>
        <v>0.75416666668024845</v>
      </c>
      <c r="U1509" s="38">
        <v>625</v>
      </c>
      <c r="V1509" s="19">
        <f>SUM(Q1506:Q1509)</f>
        <v>0.40000000000145519</v>
      </c>
      <c r="W1509" s="286">
        <f>(N1509-M1506)/24</f>
        <v>0.16770833333339397</v>
      </c>
      <c r="X1509" s="2">
        <f>V1509/W1509</f>
        <v>2.3850931677096781</v>
      </c>
    </row>
    <row r="1510" spans="1:24">
      <c r="A1510" s="162" t="s">
        <v>7784</v>
      </c>
      <c r="B1510" s="179" t="s">
        <v>1038</v>
      </c>
      <c r="C1510" s="157" t="s">
        <v>7788</v>
      </c>
      <c r="D1510" s="173" t="s">
        <v>7573</v>
      </c>
      <c r="E1510" s="157" t="s">
        <v>273</v>
      </c>
      <c r="F1510" s="38" t="s">
        <v>1830</v>
      </c>
      <c r="G1510" s="38">
        <v>46</v>
      </c>
      <c r="H1510" s="38">
        <v>-130</v>
      </c>
      <c r="I1510" s="2">
        <v>9</v>
      </c>
      <c r="J1510" s="38">
        <v>2023</v>
      </c>
      <c r="K1510" s="38" t="s">
        <v>7797</v>
      </c>
      <c r="L1510" s="157">
        <v>45125.819444444445</v>
      </c>
      <c r="M1510" s="157">
        <v>45125.870138888888</v>
      </c>
      <c r="N1510" s="157">
        <v>45126.120833333334</v>
      </c>
      <c r="O1510" s="157">
        <v>45126.170138888891</v>
      </c>
      <c r="P1510" s="38" t="s">
        <v>7805</v>
      </c>
      <c r="Q1510" s="239">
        <f t="shared" si="175"/>
        <v>0.25069444444670808</v>
      </c>
      <c r="R1510" s="239">
        <f t="shared" si="176"/>
        <v>0.35069444444525288</v>
      </c>
      <c r="S1510" s="21">
        <f t="shared" si="177"/>
        <v>1.5041666666802485</v>
      </c>
      <c r="U1510" s="38">
        <v>1540</v>
      </c>
    </row>
    <row r="1511" spans="1:24">
      <c r="A1511" s="162" t="s">
        <v>7784</v>
      </c>
      <c r="B1511" s="179" t="s">
        <v>1038</v>
      </c>
      <c r="C1511" s="157" t="s">
        <v>7788</v>
      </c>
      <c r="D1511" s="173" t="s">
        <v>7573</v>
      </c>
      <c r="E1511" s="157" t="s">
        <v>273</v>
      </c>
      <c r="F1511" s="38" t="s">
        <v>1830</v>
      </c>
      <c r="G1511" s="38">
        <v>46</v>
      </c>
      <c r="H1511" s="38">
        <v>-130</v>
      </c>
      <c r="I1511" s="2">
        <v>9</v>
      </c>
      <c r="J1511" s="38">
        <v>2023</v>
      </c>
      <c r="K1511" s="38" t="s">
        <v>7798</v>
      </c>
      <c r="L1511" s="157">
        <v>45126.88958333333</v>
      </c>
      <c r="M1511" s="157">
        <v>45126.935416666667</v>
      </c>
      <c r="N1511" s="157">
        <v>45127.05972222222</v>
      </c>
      <c r="O1511" s="157">
        <v>45127.104861111111</v>
      </c>
      <c r="P1511" s="38" t="s">
        <v>7806</v>
      </c>
      <c r="Q1511" s="239">
        <f t="shared" si="175"/>
        <v>0.12430555555329192</v>
      </c>
      <c r="R1511" s="239">
        <f t="shared" si="176"/>
        <v>0.21527777778101154</v>
      </c>
      <c r="S1511" s="21">
        <f t="shared" si="177"/>
        <v>0.74583333331975155</v>
      </c>
      <c r="U1511" s="38">
        <v>1539</v>
      </c>
    </row>
    <row r="1512" spans="1:24">
      <c r="A1512" s="162" t="s">
        <v>7784</v>
      </c>
      <c r="B1512" s="179" t="s">
        <v>1038</v>
      </c>
      <c r="C1512" s="157" t="s">
        <v>7788</v>
      </c>
      <c r="D1512" s="173" t="s">
        <v>7573</v>
      </c>
      <c r="E1512" s="157" t="s">
        <v>273</v>
      </c>
      <c r="F1512" s="38" t="s">
        <v>1830</v>
      </c>
      <c r="G1512" s="38">
        <v>46</v>
      </c>
      <c r="H1512" s="38">
        <v>-130</v>
      </c>
      <c r="I1512" s="2">
        <v>9</v>
      </c>
      <c r="J1512" s="38">
        <v>2023</v>
      </c>
      <c r="K1512" s="38" t="s">
        <v>7799</v>
      </c>
      <c r="L1512" s="157">
        <v>45127.48333333333</v>
      </c>
      <c r="M1512" s="157">
        <v>45127.534722222219</v>
      </c>
      <c r="N1512" s="157">
        <v>45127.990972222222</v>
      </c>
      <c r="O1512" s="157">
        <v>45128.026388888888</v>
      </c>
      <c r="P1512" s="38" t="s">
        <v>7807</v>
      </c>
      <c r="Q1512" s="239">
        <f t="shared" si="175"/>
        <v>0.45625000000291038</v>
      </c>
      <c r="R1512" s="239">
        <f t="shared" si="176"/>
        <v>0.5430555555576575</v>
      </c>
      <c r="S1512" s="21">
        <f t="shared" si="177"/>
        <v>2.7375000000174623</v>
      </c>
      <c r="U1512" s="38">
        <v>1519</v>
      </c>
    </row>
    <row r="1513" spans="1:24">
      <c r="A1513" s="162" t="s">
        <v>7784</v>
      </c>
      <c r="B1513" s="179" t="s">
        <v>1038</v>
      </c>
      <c r="C1513" s="157" t="s">
        <v>7788</v>
      </c>
      <c r="D1513" s="173" t="s">
        <v>7573</v>
      </c>
      <c r="E1513" s="157" t="s">
        <v>273</v>
      </c>
      <c r="F1513" s="38" t="s">
        <v>1830</v>
      </c>
      <c r="G1513" s="38">
        <v>46</v>
      </c>
      <c r="H1513" s="38">
        <v>-130</v>
      </c>
      <c r="I1513" s="2">
        <v>9</v>
      </c>
      <c r="J1513" s="38">
        <v>2023</v>
      </c>
      <c r="K1513" s="38" t="s">
        <v>7800</v>
      </c>
      <c r="L1513" s="157">
        <v>45128.394444444442</v>
      </c>
      <c r="M1513" s="157">
        <v>45128.439583333333</v>
      </c>
      <c r="N1513" s="157">
        <v>45128.904166666667</v>
      </c>
      <c r="O1513" s="157">
        <v>45128.95</v>
      </c>
      <c r="P1513" s="38" t="s">
        <v>7808</v>
      </c>
      <c r="Q1513" s="239">
        <f t="shared" si="175"/>
        <v>0.46458333333430346</v>
      </c>
      <c r="R1513" s="239">
        <f t="shared" si="176"/>
        <v>0.55555555555474712</v>
      </c>
      <c r="S1513" s="21">
        <f t="shared" si="177"/>
        <v>2.7875000000058208</v>
      </c>
      <c r="U1513" s="38">
        <v>1519</v>
      </c>
    </row>
    <row r="1514" spans="1:24">
      <c r="A1514" s="162" t="s">
        <v>7784</v>
      </c>
      <c r="B1514" s="179" t="s">
        <v>1038</v>
      </c>
      <c r="C1514" s="157" t="s">
        <v>7788</v>
      </c>
      <c r="D1514" s="173" t="s">
        <v>7573</v>
      </c>
      <c r="E1514" s="157" t="s">
        <v>273</v>
      </c>
      <c r="F1514" s="38" t="s">
        <v>1830</v>
      </c>
      <c r="G1514" s="38">
        <v>46</v>
      </c>
      <c r="H1514" s="38">
        <v>-130</v>
      </c>
      <c r="I1514" s="2">
        <v>9</v>
      </c>
      <c r="J1514" s="38">
        <v>2023</v>
      </c>
      <c r="K1514" s="38" t="s">
        <v>7801</v>
      </c>
      <c r="L1514" s="157">
        <v>45129.294444444444</v>
      </c>
      <c r="M1514" s="157">
        <v>45129.34375</v>
      </c>
      <c r="N1514" s="157">
        <v>45129.883333333331</v>
      </c>
      <c r="O1514" s="157">
        <v>45129.926388888889</v>
      </c>
      <c r="P1514" s="38" t="s">
        <v>7809</v>
      </c>
      <c r="Q1514" s="239">
        <f t="shared" si="175"/>
        <v>0.53958333333139308</v>
      </c>
      <c r="R1514" s="239">
        <f t="shared" si="176"/>
        <v>0.63194444444525288</v>
      </c>
      <c r="S1514" s="21">
        <f t="shared" si="177"/>
        <v>3.2374999999883585</v>
      </c>
      <c r="U1514" s="38">
        <v>1520</v>
      </c>
    </row>
    <row r="1515" spans="1:24">
      <c r="A1515" s="162" t="s">
        <v>7784</v>
      </c>
      <c r="B1515" s="179" t="s">
        <v>1038</v>
      </c>
      <c r="C1515" s="157" t="s">
        <v>7788</v>
      </c>
      <c r="D1515" s="173" t="s">
        <v>7573</v>
      </c>
      <c r="E1515" s="157" t="s">
        <v>273</v>
      </c>
      <c r="F1515" s="38" t="s">
        <v>1830</v>
      </c>
      <c r="G1515" s="38">
        <v>46</v>
      </c>
      <c r="H1515" s="38">
        <v>-130</v>
      </c>
      <c r="I1515" s="2">
        <v>9</v>
      </c>
      <c r="J1515" s="38">
        <v>2023</v>
      </c>
      <c r="K1515" s="38" t="s">
        <v>7802</v>
      </c>
      <c r="L1515" s="157">
        <v>45130.299305555556</v>
      </c>
      <c r="M1515" s="157">
        <v>45130.34375</v>
      </c>
      <c r="N1515" s="157">
        <v>45130.918749999997</v>
      </c>
      <c r="O1515" s="157">
        <v>45130.962500000001</v>
      </c>
      <c r="P1515" s="38" t="s">
        <v>2792</v>
      </c>
      <c r="Q1515" s="239">
        <f t="shared" si="175"/>
        <v>0.57499999999708962</v>
      </c>
      <c r="R1515" s="239">
        <f t="shared" si="176"/>
        <v>0.66319444444525288</v>
      </c>
      <c r="S1515" s="21">
        <f t="shared" si="177"/>
        <v>3.4499999999825377</v>
      </c>
      <c r="U1515" s="38">
        <v>1521</v>
      </c>
    </row>
    <row r="1516" spans="1:24">
      <c r="A1516" s="162" t="s">
        <v>7784</v>
      </c>
      <c r="B1516" s="179" t="s">
        <v>1038</v>
      </c>
      <c r="C1516" s="157" t="s">
        <v>7788</v>
      </c>
      <c r="D1516" s="173" t="s">
        <v>7573</v>
      </c>
      <c r="E1516" s="157" t="s">
        <v>273</v>
      </c>
      <c r="F1516" s="38" t="s">
        <v>1830</v>
      </c>
      <c r="G1516" s="38">
        <v>46</v>
      </c>
      <c r="H1516" s="38">
        <v>-130</v>
      </c>
      <c r="I1516" s="2">
        <v>9</v>
      </c>
      <c r="J1516" s="38">
        <v>2023</v>
      </c>
      <c r="K1516" s="38" t="s">
        <v>7803</v>
      </c>
      <c r="L1516" s="157">
        <v>45131.152083333334</v>
      </c>
      <c r="M1516" s="157">
        <v>45131.20416666667</v>
      </c>
      <c r="N1516" s="157">
        <v>45131.95208333333</v>
      </c>
      <c r="O1516" s="157">
        <v>45131.998611111114</v>
      </c>
      <c r="P1516" s="38" t="s">
        <v>7810</v>
      </c>
      <c r="Q1516" s="239">
        <f t="shared" si="175"/>
        <v>0.74791666665987577</v>
      </c>
      <c r="R1516" s="239">
        <f t="shared" si="176"/>
        <v>0.84652777777955635</v>
      </c>
      <c r="S1516" s="21">
        <f t="shared" si="177"/>
        <v>4.4874999999592546</v>
      </c>
      <c r="U1516" s="38">
        <v>1531</v>
      </c>
    </row>
    <row r="1517" spans="1:24">
      <c r="A1517" s="162" t="s">
        <v>7784</v>
      </c>
      <c r="B1517" s="179" t="s">
        <v>1038</v>
      </c>
      <c r="C1517" s="157" t="s">
        <v>7788</v>
      </c>
      <c r="D1517" s="173" t="s">
        <v>7573</v>
      </c>
      <c r="E1517" s="157" t="s">
        <v>273</v>
      </c>
      <c r="F1517" s="38" t="s">
        <v>1830</v>
      </c>
      <c r="G1517" s="38">
        <v>46</v>
      </c>
      <c r="H1517" s="38">
        <v>-130</v>
      </c>
      <c r="I1517" s="2">
        <v>9</v>
      </c>
      <c r="J1517" s="38">
        <v>2023</v>
      </c>
      <c r="K1517" s="38" t="s">
        <v>7804</v>
      </c>
      <c r="L1517" s="157">
        <v>45132.298611111109</v>
      </c>
      <c r="M1517" s="157">
        <v>45132.344444444447</v>
      </c>
      <c r="N1517" s="157">
        <v>45133.004861111112</v>
      </c>
      <c r="O1517" s="157">
        <v>45133.050694444442</v>
      </c>
      <c r="P1517" s="38" t="s">
        <v>7811</v>
      </c>
      <c r="Q1517" s="239">
        <f t="shared" si="175"/>
        <v>0.66041666666569654</v>
      </c>
      <c r="R1517" s="239">
        <f t="shared" si="176"/>
        <v>0.75208333333284827</v>
      </c>
      <c r="S1517" s="21">
        <f t="shared" si="177"/>
        <v>3.9624999999941792</v>
      </c>
      <c r="U1517" s="38">
        <v>1540</v>
      </c>
      <c r="V1517" s="19">
        <f>SUM(Q1510:Q1517)</f>
        <v>3.8187499999912689</v>
      </c>
      <c r="W1517" s="286">
        <f>(N1517-M1510)/24</f>
        <v>0.29728009259270038</v>
      </c>
      <c r="X1517" s="2">
        <f>V1517/W1517</f>
        <v>12.845629744953319</v>
      </c>
    </row>
    <row r="1518" spans="1:24">
      <c r="A1518" s="162" t="s">
        <v>7785</v>
      </c>
      <c r="B1518" s="179" t="s">
        <v>1038</v>
      </c>
      <c r="C1518" s="157" t="s">
        <v>7787</v>
      </c>
      <c r="D1518" s="173" t="s">
        <v>1198</v>
      </c>
      <c r="E1518" s="157" t="s">
        <v>273</v>
      </c>
      <c r="F1518" s="38" t="s">
        <v>1830</v>
      </c>
      <c r="G1518" s="38">
        <v>47</v>
      </c>
      <c r="H1518" s="38">
        <v>-127</v>
      </c>
      <c r="I1518" s="2">
        <v>9</v>
      </c>
      <c r="J1518" s="38">
        <v>2023</v>
      </c>
      <c r="K1518" s="38" t="s">
        <v>7814</v>
      </c>
      <c r="L1518" s="157">
        <v>45140.256944444445</v>
      </c>
      <c r="M1518" s="180">
        <v>45140.339583333334</v>
      </c>
      <c r="N1518" s="180">
        <v>45140.427083333336</v>
      </c>
      <c r="O1518" s="314">
        <v>45140.488194444442</v>
      </c>
      <c r="P1518" s="38" t="s">
        <v>7819</v>
      </c>
      <c r="Q1518" s="239">
        <f t="shared" si="175"/>
        <v>8.7500000001455192E-2</v>
      </c>
      <c r="R1518" s="239">
        <f t="shared" si="176"/>
        <v>0.23124999999708962</v>
      </c>
      <c r="S1518" s="21">
        <f t="shared" si="177"/>
        <v>0.52500000000873115</v>
      </c>
      <c r="U1518" s="38">
        <v>2656</v>
      </c>
    </row>
    <row r="1519" spans="1:24">
      <c r="A1519" s="162" t="s">
        <v>7785</v>
      </c>
      <c r="B1519" s="179" t="s">
        <v>1038</v>
      </c>
      <c r="C1519" s="157" t="s">
        <v>7787</v>
      </c>
      <c r="D1519" s="173" t="s">
        <v>1198</v>
      </c>
      <c r="E1519" s="157" t="s">
        <v>273</v>
      </c>
      <c r="F1519" s="38" t="s">
        <v>1830</v>
      </c>
      <c r="G1519" s="38">
        <v>47</v>
      </c>
      <c r="H1519" s="38">
        <v>-127</v>
      </c>
      <c r="I1519" s="2">
        <v>9</v>
      </c>
      <c r="J1519" s="38">
        <v>2023</v>
      </c>
      <c r="K1519" s="38" t="s">
        <v>7815</v>
      </c>
      <c r="L1519" s="157">
        <v>45140.636805555558</v>
      </c>
      <c r="M1519" s="157">
        <v>45140.711805555555</v>
      </c>
      <c r="N1519" s="180">
        <v>45141.033333333333</v>
      </c>
      <c r="O1519" s="157">
        <v>45141.11041666667</v>
      </c>
      <c r="P1519" s="38" t="s">
        <v>7819</v>
      </c>
      <c r="Q1519" s="239">
        <f t="shared" si="175"/>
        <v>0.32152777777810115</v>
      </c>
      <c r="R1519" s="239">
        <f t="shared" si="176"/>
        <v>0.47361111111240461</v>
      </c>
      <c r="S1519" s="21">
        <f t="shared" si="177"/>
        <v>1.9291666666686069</v>
      </c>
      <c r="U1519" s="38">
        <v>2654</v>
      </c>
    </row>
    <row r="1520" spans="1:24">
      <c r="A1520" s="162" t="s">
        <v>7785</v>
      </c>
      <c r="B1520" s="179" t="s">
        <v>1038</v>
      </c>
      <c r="C1520" s="157" t="s">
        <v>7787</v>
      </c>
      <c r="D1520" s="173" t="s">
        <v>1198</v>
      </c>
      <c r="E1520" s="157" t="s">
        <v>273</v>
      </c>
      <c r="F1520" s="38" t="s">
        <v>1830</v>
      </c>
      <c r="G1520" s="38">
        <v>47</v>
      </c>
      <c r="H1520" s="38">
        <v>-127</v>
      </c>
      <c r="I1520" s="2">
        <v>9</v>
      </c>
      <c r="J1520" s="38">
        <v>2023</v>
      </c>
      <c r="K1520" s="38" t="s">
        <v>7816</v>
      </c>
      <c r="L1520" s="157">
        <v>45141.649305555555</v>
      </c>
      <c r="M1520" s="157">
        <v>45141.722916666666</v>
      </c>
      <c r="N1520" s="180">
        <v>45142.85</v>
      </c>
      <c r="O1520" s="314">
        <v>45142.934027777781</v>
      </c>
      <c r="P1520" s="38" t="s">
        <v>7820</v>
      </c>
      <c r="Q1520" s="239">
        <f t="shared" si="175"/>
        <v>1.1270833333328483</v>
      </c>
      <c r="R1520" s="239">
        <f t="shared" si="176"/>
        <v>1.2847222222262644</v>
      </c>
      <c r="S1520" s="21">
        <f t="shared" si="177"/>
        <v>6.7624999999970896</v>
      </c>
      <c r="U1520" s="38">
        <v>2656</v>
      </c>
    </row>
    <row r="1521" spans="1:24">
      <c r="A1521" s="162" t="s">
        <v>7785</v>
      </c>
      <c r="B1521" s="179" t="s">
        <v>1038</v>
      </c>
      <c r="C1521" s="157" t="s">
        <v>7787</v>
      </c>
      <c r="D1521" s="173" t="s">
        <v>1198</v>
      </c>
      <c r="E1521" s="157" t="s">
        <v>273</v>
      </c>
      <c r="F1521" s="38" t="s">
        <v>1830</v>
      </c>
      <c r="G1521" s="38">
        <v>47</v>
      </c>
      <c r="H1521" s="38">
        <v>-127</v>
      </c>
      <c r="I1521" s="2">
        <v>9</v>
      </c>
      <c r="J1521" s="38">
        <v>2023</v>
      </c>
      <c r="K1521" s="38" t="s">
        <v>7817</v>
      </c>
      <c r="L1521" s="157">
        <v>45143.474999999999</v>
      </c>
      <c r="M1521" s="157">
        <v>45143.550694444442</v>
      </c>
      <c r="N1521" s="180">
        <v>45144.21875</v>
      </c>
      <c r="O1521" s="314">
        <v>45144.304166666669</v>
      </c>
      <c r="P1521" s="38" t="s">
        <v>7820</v>
      </c>
      <c r="Q1521" s="239">
        <f t="shared" si="175"/>
        <v>0.6680555555576575</v>
      </c>
      <c r="R1521" s="239">
        <f t="shared" si="176"/>
        <v>0.82916666667006211</v>
      </c>
      <c r="S1521" s="21">
        <f t="shared" si="177"/>
        <v>4.008333333345945</v>
      </c>
      <c r="U1521" s="38">
        <v>2655</v>
      </c>
    </row>
    <row r="1522" spans="1:24">
      <c r="A1522" s="162" t="s">
        <v>7785</v>
      </c>
      <c r="B1522" s="179" t="s">
        <v>1038</v>
      </c>
      <c r="C1522" s="157" t="s">
        <v>7787</v>
      </c>
      <c r="D1522" s="173" t="s">
        <v>1198</v>
      </c>
      <c r="E1522" s="157" t="s">
        <v>273</v>
      </c>
      <c r="F1522" s="38" t="s">
        <v>1830</v>
      </c>
      <c r="G1522" s="38">
        <v>47</v>
      </c>
      <c r="H1522" s="38">
        <v>-127</v>
      </c>
      <c r="I1522" s="2">
        <v>9</v>
      </c>
      <c r="J1522" s="38">
        <v>2023</v>
      </c>
      <c r="K1522" s="38" t="s">
        <v>7818</v>
      </c>
      <c r="L1522" s="157">
        <v>45144.801388888889</v>
      </c>
      <c r="M1522" s="157">
        <v>45144.941666666666</v>
      </c>
      <c r="N1522" s="180">
        <v>45145.049305555556</v>
      </c>
      <c r="O1522" s="314">
        <v>45145.125</v>
      </c>
      <c r="P1522" s="38" t="s">
        <v>7820</v>
      </c>
      <c r="Q1522" s="239">
        <f t="shared" si="175"/>
        <v>0.10763888889050577</v>
      </c>
      <c r="R1522" s="239">
        <f t="shared" si="176"/>
        <v>0.32361111111094942</v>
      </c>
      <c r="S1522" s="21">
        <f t="shared" si="177"/>
        <v>0.64583333334303461</v>
      </c>
      <c r="U1522" s="38">
        <v>2656</v>
      </c>
      <c r="V1522" s="19">
        <f>SUM(Q1518:Q1522)</f>
        <v>2.3118055555605679</v>
      </c>
      <c r="W1522" s="286">
        <f>(N1522-M1518)/24</f>
        <v>0.19623842592591245</v>
      </c>
      <c r="X1522" s="2">
        <f>V1522/W1522</f>
        <v>11.780595694511753</v>
      </c>
    </row>
    <row r="1523" spans="1:24">
      <c r="A1523" s="162" t="s">
        <v>7825</v>
      </c>
      <c r="B1523" s="179" t="s">
        <v>1038</v>
      </c>
      <c r="C1523" s="157" t="s">
        <v>7826</v>
      </c>
      <c r="D1523" s="38" t="s">
        <v>1107</v>
      </c>
      <c r="E1523" s="157" t="s">
        <v>273</v>
      </c>
      <c r="F1523" s="259" t="s">
        <v>1202</v>
      </c>
      <c r="G1523" s="38">
        <v>44.6</v>
      </c>
      <c r="H1523" s="38">
        <v>-124.3</v>
      </c>
      <c r="I1523" s="38" t="s">
        <v>7305</v>
      </c>
      <c r="J1523" s="38">
        <v>2023</v>
      </c>
      <c r="K1523" s="38" t="s">
        <v>7827</v>
      </c>
      <c r="L1523" s="173">
        <v>45152.978472222225</v>
      </c>
      <c r="M1523" s="173">
        <v>45152.988194444442</v>
      </c>
      <c r="N1523" s="173">
        <v>45153.059027777781</v>
      </c>
      <c r="O1523" s="173">
        <v>45153.093055555553</v>
      </c>
      <c r="P1523" s="38" t="s">
        <v>7878</v>
      </c>
      <c r="Q1523" s="239">
        <f t="shared" ref="Q1523:Q1573" si="178">N1523 - M1523</f>
        <v>7.0833333338669036E-2</v>
      </c>
      <c r="R1523" s="239">
        <f t="shared" ref="R1523:R1573" si="179">O1523 - L1523</f>
        <v>0.11458333332848269</v>
      </c>
      <c r="S1523" s="21">
        <f t="shared" ref="S1523:S1573" si="180">((VALUE(Q1523)) * 24) * 0.25</f>
        <v>0.42500000003201421</v>
      </c>
      <c r="U1523" s="38">
        <v>81</v>
      </c>
    </row>
    <row r="1524" spans="1:24">
      <c r="A1524" s="162" t="s">
        <v>7825</v>
      </c>
      <c r="B1524" s="179" t="s">
        <v>1038</v>
      </c>
      <c r="C1524" s="157" t="s">
        <v>7826</v>
      </c>
      <c r="D1524" s="38" t="s">
        <v>1107</v>
      </c>
      <c r="E1524" s="157" t="s">
        <v>273</v>
      </c>
      <c r="F1524" s="259" t="s">
        <v>1202</v>
      </c>
      <c r="G1524" s="38">
        <v>44.4</v>
      </c>
      <c r="H1524" s="38">
        <v>-125</v>
      </c>
      <c r="I1524" s="38" t="s">
        <v>7305</v>
      </c>
      <c r="J1524" s="38">
        <v>2023</v>
      </c>
      <c r="K1524" s="38" t="s">
        <v>7828</v>
      </c>
      <c r="L1524" s="173">
        <v>45153.482638888891</v>
      </c>
      <c r="M1524" s="173">
        <v>45153.507638888892</v>
      </c>
      <c r="N1524" s="173">
        <v>45153.513194444444</v>
      </c>
      <c r="O1524" s="173">
        <v>45153.552083333336</v>
      </c>
      <c r="P1524" s="38" t="s">
        <v>1660</v>
      </c>
      <c r="Q1524" s="239">
        <f t="shared" si="178"/>
        <v>5.5555555518367328E-3</v>
      </c>
      <c r="R1524" s="239">
        <f t="shared" si="179"/>
        <v>6.9444444445252884E-2</v>
      </c>
      <c r="S1524" s="21">
        <f t="shared" si="180"/>
        <v>3.3333333311020397E-2</v>
      </c>
      <c r="U1524" s="38">
        <v>583.16999999999996</v>
      </c>
    </row>
    <row r="1525" spans="1:24">
      <c r="A1525" s="162" t="s">
        <v>7825</v>
      </c>
      <c r="B1525" s="179" t="s">
        <v>1038</v>
      </c>
      <c r="C1525" s="157" t="s">
        <v>7826</v>
      </c>
      <c r="D1525" s="38" t="s">
        <v>1107</v>
      </c>
      <c r="E1525" s="157" t="s">
        <v>273</v>
      </c>
      <c r="F1525" s="259" t="s">
        <v>1202</v>
      </c>
      <c r="G1525" s="38">
        <v>44.4</v>
      </c>
      <c r="H1525" s="38">
        <v>-125</v>
      </c>
      <c r="I1525" s="38" t="s">
        <v>7305</v>
      </c>
      <c r="J1525" s="38">
        <v>2023</v>
      </c>
      <c r="K1525" s="38" t="s">
        <v>7829</v>
      </c>
      <c r="L1525" s="173">
        <v>45153.65902777778</v>
      </c>
      <c r="M1525" s="173">
        <v>45153.679166666669</v>
      </c>
      <c r="N1525" s="173">
        <v>45153.832638888889</v>
      </c>
      <c r="O1525" s="173">
        <v>45153.857638888891</v>
      </c>
      <c r="P1525" s="38" t="s">
        <v>1660</v>
      </c>
      <c r="Q1525" s="239">
        <f t="shared" si="178"/>
        <v>0.15347222222044365</v>
      </c>
      <c r="R1525" s="239">
        <f t="shared" si="179"/>
        <v>0.19861111111094942</v>
      </c>
      <c r="S1525" s="21">
        <f t="shared" si="180"/>
        <v>0.92083333332266193</v>
      </c>
      <c r="U1525" s="38">
        <v>206.4</v>
      </c>
    </row>
    <row r="1526" spans="1:24">
      <c r="A1526" s="162" t="s">
        <v>7825</v>
      </c>
      <c r="B1526" s="179" t="s">
        <v>1038</v>
      </c>
      <c r="C1526" s="157" t="s">
        <v>7826</v>
      </c>
      <c r="D1526" s="38" t="s">
        <v>1107</v>
      </c>
      <c r="E1526" s="157" t="s">
        <v>273</v>
      </c>
      <c r="F1526" s="259" t="s">
        <v>1202</v>
      </c>
      <c r="G1526" s="38">
        <v>44.4</v>
      </c>
      <c r="H1526" s="38">
        <v>-125</v>
      </c>
      <c r="I1526" s="38" t="s">
        <v>7305</v>
      </c>
      <c r="J1526" s="38">
        <v>2023</v>
      </c>
      <c r="K1526" s="38" t="s">
        <v>7830</v>
      </c>
      <c r="L1526" s="173">
        <v>45154.196527777778</v>
      </c>
      <c r="M1526" s="173">
        <v>45154.215277777781</v>
      </c>
      <c r="N1526" s="173">
        <v>45154.228472222225</v>
      </c>
      <c r="O1526" s="173">
        <v>45154.25277777778</v>
      </c>
      <c r="P1526" s="38" t="s">
        <v>1660</v>
      </c>
      <c r="Q1526" s="239">
        <f t="shared" si="178"/>
        <v>1.3194444443797693E-2</v>
      </c>
      <c r="R1526" s="239">
        <f t="shared" si="179"/>
        <v>5.6250000001455192E-2</v>
      </c>
      <c r="S1526" s="21">
        <f t="shared" si="180"/>
        <v>7.9166666662786156E-2</v>
      </c>
      <c r="U1526" s="38">
        <v>204.09</v>
      </c>
    </row>
    <row r="1527" spans="1:24">
      <c r="A1527" s="162" t="s">
        <v>7825</v>
      </c>
      <c r="B1527" s="179" t="s">
        <v>1038</v>
      </c>
      <c r="C1527" s="157" t="s">
        <v>7826</v>
      </c>
      <c r="D1527" s="38" t="s">
        <v>1107</v>
      </c>
      <c r="E1527" s="157" t="s">
        <v>273</v>
      </c>
      <c r="F1527" s="259" t="s">
        <v>1202</v>
      </c>
      <c r="G1527" s="38">
        <v>44.4</v>
      </c>
      <c r="H1527" s="38">
        <v>-125</v>
      </c>
      <c r="I1527" s="38" t="s">
        <v>7305</v>
      </c>
      <c r="J1527" s="38">
        <v>2023</v>
      </c>
      <c r="K1527" s="38" t="s">
        <v>7831</v>
      </c>
      <c r="L1527" s="173">
        <v>45154.280555555553</v>
      </c>
      <c r="M1527" s="173">
        <v>45154.304166666669</v>
      </c>
      <c r="N1527" s="173">
        <v>45154.331944444442</v>
      </c>
      <c r="O1527" s="173">
        <v>45154.361805555556</v>
      </c>
      <c r="P1527" s="38" t="s">
        <v>1660</v>
      </c>
      <c r="Q1527" s="239">
        <f t="shared" si="178"/>
        <v>2.7777777773735579E-2</v>
      </c>
      <c r="R1527" s="239">
        <f t="shared" si="179"/>
        <v>8.1250000002910383E-2</v>
      </c>
      <c r="S1527" s="21">
        <f t="shared" si="180"/>
        <v>0.16666666664241347</v>
      </c>
      <c r="U1527" s="38">
        <v>204.09</v>
      </c>
    </row>
    <row r="1528" spans="1:24">
      <c r="A1528" s="162" t="s">
        <v>7825</v>
      </c>
      <c r="B1528" s="179" t="s">
        <v>1038</v>
      </c>
      <c r="C1528" s="157" t="s">
        <v>7826</v>
      </c>
      <c r="D1528" s="38" t="s">
        <v>1107</v>
      </c>
      <c r="E1528" s="157" t="s">
        <v>273</v>
      </c>
      <c r="F1528" s="259" t="s">
        <v>1202</v>
      </c>
      <c r="G1528" s="38">
        <v>44.4</v>
      </c>
      <c r="H1528" s="38">
        <v>-125</v>
      </c>
      <c r="I1528" s="38" t="s">
        <v>7305</v>
      </c>
      <c r="J1528" s="38">
        <v>2023</v>
      </c>
      <c r="K1528" s="38" t="s">
        <v>7832</v>
      </c>
      <c r="L1528" s="173">
        <v>45154.402083333334</v>
      </c>
      <c r="M1528" s="173">
        <v>45154.415277777778</v>
      </c>
      <c r="N1528" s="173">
        <v>45154.489583333336</v>
      </c>
      <c r="O1528" s="173">
        <v>45154.511805555558</v>
      </c>
      <c r="P1528" s="38" t="s">
        <v>1660</v>
      </c>
      <c r="Q1528" s="239">
        <f t="shared" si="178"/>
        <v>7.4305555557657499E-2</v>
      </c>
      <c r="R1528" s="239">
        <f t="shared" si="179"/>
        <v>0.10972222222335404</v>
      </c>
      <c r="S1528" s="21">
        <f t="shared" si="180"/>
        <v>0.44583333334594499</v>
      </c>
      <c r="U1528" s="38">
        <v>204.09700000000001</v>
      </c>
    </row>
    <row r="1529" spans="1:24">
      <c r="A1529" s="162" t="s">
        <v>7825</v>
      </c>
      <c r="B1529" s="179" t="s">
        <v>1038</v>
      </c>
      <c r="C1529" s="157" t="s">
        <v>7826</v>
      </c>
      <c r="D1529" s="38" t="s">
        <v>1107</v>
      </c>
      <c r="E1529" s="157" t="s">
        <v>273</v>
      </c>
      <c r="F1529" s="259" t="s">
        <v>1202</v>
      </c>
      <c r="G1529" s="38">
        <v>44.4</v>
      </c>
      <c r="H1529" s="38">
        <v>-125</v>
      </c>
      <c r="I1529" s="38" t="s">
        <v>7305</v>
      </c>
      <c r="J1529" s="38">
        <v>2023</v>
      </c>
      <c r="K1529" s="38" t="s">
        <v>7833</v>
      </c>
      <c r="L1529" s="173">
        <v>45154.554166666669</v>
      </c>
      <c r="M1529" s="173">
        <v>45154.62777777778</v>
      </c>
      <c r="N1529" s="173">
        <v>45154.775000000001</v>
      </c>
      <c r="O1529" s="173">
        <v>45154.803472222222</v>
      </c>
      <c r="P1529" s="38" t="s">
        <v>1660</v>
      </c>
      <c r="Q1529" s="239">
        <f t="shared" si="178"/>
        <v>0.14722222222189885</v>
      </c>
      <c r="R1529" s="239">
        <f t="shared" si="179"/>
        <v>0.24930555555329192</v>
      </c>
      <c r="S1529" s="21">
        <f t="shared" si="180"/>
        <v>0.88333333333139308</v>
      </c>
      <c r="U1529" s="38">
        <v>580.88400000000001</v>
      </c>
    </row>
    <row r="1530" spans="1:24">
      <c r="A1530" s="162" t="s">
        <v>7825</v>
      </c>
      <c r="B1530" s="179" t="s">
        <v>1038</v>
      </c>
      <c r="C1530" s="157" t="s">
        <v>7826</v>
      </c>
      <c r="D1530" s="38" t="s">
        <v>1107</v>
      </c>
      <c r="E1530" s="157" t="s">
        <v>273</v>
      </c>
      <c r="F1530" s="259" t="s">
        <v>1202</v>
      </c>
      <c r="G1530" s="38">
        <v>44.5</v>
      </c>
      <c r="H1530" s="38">
        <v>-125.4</v>
      </c>
      <c r="I1530" s="38" t="s">
        <v>7305</v>
      </c>
      <c r="J1530" s="38">
        <v>2023</v>
      </c>
      <c r="K1530" s="38" t="s">
        <v>7834</v>
      </c>
      <c r="L1530" s="173">
        <v>45155.115972222222</v>
      </c>
      <c r="M1530" s="173">
        <v>45155.137499999997</v>
      </c>
      <c r="N1530" s="173">
        <v>45155.192361111112</v>
      </c>
      <c r="O1530" s="173">
        <v>45155.219444444447</v>
      </c>
      <c r="P1530" s="38" t="s">
        <v>1622</v>
      </c>
      <c r="Q1530" s="239">
        <f t="shared" si="178"/>
        <v>5.4861111115314998E-2</v>
      </c>
      <c r="R1530" s="239">
        <f t="shared" si="179"/>
        <v>0.10347222222480923</v>
      </c>
      <c r="S1530" s="21">
        <f t="shared" si="180"/>
        <v>0.32916666669188999</v>
      </c>
      <c r="U1530" s="38">
        <v>201.857</v>
      </c>
    </row>
    <row r="1531" spans="1:24">
      <c r="A1531" s="162" t="s">
        <v>7825</v>
      </c>
      <c r="B1531" s="179" t="s">
        <v>1038</v>
      </c>
      <c r="C1531" s="157" t="s">
        <v>7826</v>
      </c>
      <c r="D1531" s="38" t="s">
        <v>1107</v>
      </c>
      <c r="E1531" s="157" t="s">
        <v>273</v>
      </c>
      <c r="F1531" s="259" t="s">
        <v>1202</v>
      </c>
      <c r="G1531" s="38">
        <v>44.5</v>
      </c>
      <c r="H1531" s="38">
        <v>-125.4</v>
      </c>
      <c r="I1531" s="38" t="s">
        <v>7305</v>
      </c>
      <c r="J1531" s="38">
        <v>2023</v>
      </c>
      <c r="K1531" s="38" t="s">
        <v>7835</v>
      </c>
      <c r="L1531" s="173">
        <v>45155.272916666669</v>
      </c>
      <c r="M1531" s="173">
        <v>45155.298611111109</v>
      </c>
      <c r="N1531" s="173">
        <v>45155.36041666667</v>
      </c>
      <c r="O1531" s="173">
        <v>45155.388888888891</v>
      </c>
      <c r="P1531" s="38" t="s">
        <v>1622</v>
      </c>
      <c r="Q1531" s="239">
        <f t="shared" si="178"/>
        <v>6.1805555560567882E-2</v>
      </c>
      <c r="R1531" s="239">
        <f t="shared" si="179"/>
        <v>0.11597222222189885</v>
      </c>
      <c r="S1531" s="21">
        <f t="shared" si="180"/>
        <v>0.37083333336340729</v>
      </c>
      <c r="U1531" s="38">
        <v>194.63800000000001</v>
      </c>
    </row>
    <row r="1532" spans="1:24">
      <c r="A1532" s="162" t="s">
        <v>7825</v>
      </c>
      <c r="B1532" s="179" t="s">
        <v>1038</v>
      </c>
      <c r="C1532" s="157" t="s">
        <v>7826</v>
      </c>
      <c r="D1532" s="38" t="s">
        <v>1107</v>
      </c>
      <c r="E1532" s="157" t="s">
        <v>273</v>
      </c>
      <c r="F1532" s="259" t="s">
        <v>1202</v>
      </c>
      <c r="G1532" s="38">
        <v>44.5</v>
      </c>
      <c r="H1532" s="38">
        <v>-125.4</v>
      </c>
      <c r="I1532" s="38" t="s">
        <v>7305</v>
      </c>
      <c r="J1532" s="38">
        <v>2023</v>
      </c>
      <c r="K1532" s="316" t="s">
        <v>7836</v>
      </c>
      <c r="L1532" s="308">
        <v>45155.587500000001</v>
      </c>
      <c r="M1532" s="308">
        <v>45155.615277777775</v>
      </c>
      <c r="N1532" s="308">
        <v>45155.650694444441</v>
      </c>
      <c r="O1532" s="308">
        <v>45155.677777777775</v>
      </c>
      <c r="P1532" s="316" t="s">
        <v>1622</v>
      </c>
      <c r="Q1532" s="239">
        <f t="shared" si="178"/>
        <v>3.5416666665696539E-2</v>
      </c>
      <c r="R1532" s="239">
        <f t="shared" si="179"/>
        <v>9.0277777773735579E-2</v>
      </c>
      <c r="S1532" s="21">
        <f t="shared" si="180"/>
        <v>0.21249999999417923</v>
      </c>
      <c r="U1532" s="316">
        <v>193.22399999999999</v>
      </c>
    </row>
    <row r="1533" spans="1:24">
      <c r="A1533" s="162" t="s">
        <v>7825</v>
      </c>
      <c r="B1533" s="179" t="s">
        <v>1038</v>
      </c>
      <c r="C1533" s="157" t="s">
        <v>7826</v>
      </c>
      <c r="D1533" s="38" t="s">
        <v>1107</v>
      </c>
      <c r="E1533" s="157" t="s">
        <v>273</v>
      </c>
      <c r="F1533" s="259" t="s">
        <v>1202</v>
      </c>
      <c r="G1533" s="38">
        <v>44.5</v>
      </c>
      <c r="H1533" s="38">
        <v>-125.4</v>
      </c>
      <c r="I1533" s="38" t="s">
        <v>7305</v>
      </c>
      <c r="J1533" s="38">
        <v>2023</v>
      </c>
      <c r="K1533" s="316" t="s">
        <v>7837</v>
      </c>
      <c r="L1533" s="308">
        <v>45155.727083333331</v>
      </c>
      <c r="M1533" s="308">
        <v>45155.761805555558</v>
      </c>
      <c r="N1533" s="308">
        <v>45155.853472222225</v>
      </c>
      <c r="O1533" s="308">
        <v>45155.873611111114</v>
      </c>
      <c r="P1533" s="316" t="s">
        <v>1622</v>
      </c>
      <c r="Q1533" s="239">
        <f t="shared" si="178"/>
        <v>9.1666666667151731E-2</v>
      </c>
      <c r="R1533" s="239">
        <f t="shared" si="179"/>
        <v>0.14652777778246673</v>
      </c>
      <c r="S1533" s="21">
        <f t="shared" si="180"/>
        <v>0.55000000000291038</v>
      </c>
      <c r="U1533" s="316">
        <v>203.13399999999999</v>
      </c>
    </row>
    <row r="1534" spans="1:24">
      <c r="A1534" s="162" t="s">
        <v>7825</v>
      </c>
      <c r="B1534" s="179" t="s">
        <v>1038</v>
      </c>
      <c r="C1534" s="157" t="s">
        <v>7826</v>
      </c>
      <c r="D1534" s="38" t="s">
        <v>1107</v>
      </c>
      <c r="E1534" s="157" t="s">
        <v>273</v>
      </c>
      <c r="F1534" s="259" t="s">
        <v>1202</v>
      </c>
      <c r="G1534" s="38">
        <v>44.5</v>
      </c>
      <c r="H1534" s="38">
        <v>-125.4</v>
      </c>
      <c r="I1534" s="38" t="s">
        <v>7305</v>
      </c>
      <c r="J1534" s="38">
        <v>2023</v>
      </c>
      <c r="K1534" s="316" t="s">
        <v>7838</v>
      </c>
      <c r="L1534" s="308">
        <v>45155.96597222222</v>
      </c>
      <c r="M1534" s="308">
        <v>45156.0625</v>
      </c>
      <c r="N1534" s="308">
        <v>45156.238194444442</v>
      </c>
      <c r="O1534" s="308">
        <v>45156.319444444445</v>
      </c>
      <c r="P1534" s="316" t="s">
        <v>1622</v>
      </c>
      <c r="Q1534" s="239">
        <f t="shared" si="178"/>
        <v>0.1756944444423425</v>
      </c>
      <c r="R1534" s="239">
        <f t="shared" si="179"/>
        <v>0.35347222222480923</v>
      </c>
      <c r="S1534" s="21">
        <f t="shared" si="180"/>
        <v>1.054166666654055</v>
      </c>
      <c r="U1534" s="316">
        <v>2902.1990000000001</v>
      </c>
    </row>
    <row r="1535" spans="1:24">
      <c r="A1535" s="162" t="s">
        <v>7825</v>
      </c>
      <c r="B1535" s="179" t="s">
        <v>1038</v>
      </c>
      <c r="C1535" s="157" t="s">
        <v>7826</v>
      </c>
      <c r="D1535" s="38" t="s">
        <v>1107</v>
      </c>
      <c r="E1535" s="157" t="s">
        <v>273</v>
      </c>
      <c r="F1535" s="259" t="s">
        <v>1202</v>
      </c>
      <c r="G1535" s="38">
        <v>44.6</v>
      </c>
      <c r="H1535" s="38">
        <v>-124.3</v>
      </c>
      <c r="I1535" s="38" t="s">
        <v>7305</v>
      </c>
      <c r="J1535" s="38">
        <v>2023</v>
      </c>
      <c r="K1535" s="38" t="s">
        <v>7839</v>
      </c>
      <c r="L1535" s="173">
        <v>45156.691666666666</v>
      </c>
      <c r="M1535" s="173">
        <v>45156.701388888891</v>
      </c>
      <c r="N1535" s="173">
        <v>45156.706944444442</v>
      </c>
      <c r="O1535" s="173">
        <v>45156.727777777778</v>
      </c>
      <c r="P1535" s="316" t="s">
        <v>7878</v>
      </c>
      <c r="Q1535" s="239">
        <f t="shared" si="178"/>
        <v>5.5555555518367328E-3</v>
      </c>
      <c r="R1535" s="239">
        <f t="shared" si="179"/>
        <v>3.6111111112404615E-2</v>
      </c>
      <c r="S1535" s="21">
        <f t="shared" si="180"/>
        <v>3.3333333311020397E-2</v>
      </c>
      <c r="U1535" s="38">
        <v>79.08</v>
      </c>
    </row>
    <row r="1536" spans="1:24">
      <c r="A1536" s="162" t="s">
        <v>7825</v>
      </c>
      <c r="B1536" s="179" t="s">
        <v>1038</v>
      </c>
      <c r="C1536" s="157" t="s">
        <v>7826</v>
      </c>
      <c r="D1536" s="38" t="s">
        <v>1107</v>
      </c>
      <c r="E1536" s="157" t="s">
        <v>273</v>
      </c>
      <c r="F1536" s="259" t="s">
        <v>1202</v>
      </c>
      <c r="G1536" s="38">
        <v>45</v>
      </c>
      <c r="H1536" s="38">
        <v>-124.6</v>
      </c>
      <c r="I1536" s="38" t="s">
        <v>7305</v>
      </c>
      <c r="J1536" s="38">
        <v>2023</v>
      </c>
      <c r="K1536" s="38" t="s">
        <v>7840</v>
      </c>
      <c r="L1536" s="173">
        <v>45159.67083333333</v>
      </c>
      <c r="M1536" s="173">
        <v>45159.690972222219</v>
      </c>
      <c r="N1536" s="173">
        <v>45159.73333333333</v>
      </c>
      <c r="O1536" s="173">
        <v>45159.75277777778</v>
      </c>
      <c r="P1536" s="316" t="s">
        <v>7879</v>
      </c>
      <c r="Q1536" s="239">
        <f t="shared" si="178"/>
        <v>4.2361111110949423E-2</v>
      </c>
      <c r="R1536" s="239">
        <f t="shared" si="179"/>
        <v>8.1944444449618459E-2</v>
      </c>
      <c r="S1536" s="21">
        <f t="shared" si="180"/>
        <v>0.25416666666569654</v>
      </c>
      <c r="U1536" s="38">
        <v>443.577</v>
      </c>
    </row>
    <row r="1537" spans="1:21">
      <c r="A1537" s="162" t="s">
        <v>7825</v>
      </c>
      <c r="B1537" s="179" t="s">
        <v>1038</v>
      </c>
      <c r="C1537" s="157" t="s">
        <v>7826</v>
      </c>
      <c r="D1537" s="38" t="s">
        <v>1107</v>
      </c>
      <c r="E1537" s="157" t="s">
        <v>273</v>
      </c>
      <c r="F1537" s="259" t="s">
        <v>1202</v>
      </c>
      <c r="G1537" s="38">
        <v>0</v>
      </c>
      <c r="H1537" s="38">
        <v>0</v>
      </c>
      <c r="I1537" s="38" t="s">
        <v>7305</v>
      </c>
      <c r="J1537" s="38">
        <v>2023</v>
      </c>
      <c r="K1537" s="38" t="s">
        <v>7841</v>
      </c>
      <c r="L1537" s="173">
        <v>45159.894444444442</v>
      </c>
      <c r="M1537" s="173" t="s">
        <v>1280</v>
      </c>
      <c r="N1537" s="173" t="s">
        <v>1280</v>
      </c>
      <c r="O1537" s="173">
        <v>45159.925000000003</v>
      </c>
      <c r="P1537" s="316" t="s">
        <v>7878</v>
      </c>
      <c r="Q1537" s="239">
        <v>0</v>
      </c>
      <c r="R1537" s="239">
        <f t="shared" si="179"/>
        <v>3.0555555560567882E-2</v>
      </c>
      <c r="S1537" s="21">
        <f t="shared" si="180"/>
        <v>0</v>
      </c>
      <c r="U1537" s="38"/>
    </row>
    <row r="1538" spans="1:21">
      <c r="A1538" s="162" t="s">
        <v>7825</v>
      </c>
      <c r="B1538" s="179" t="s">
        <v>1038</v>
      </c>
      <c r="C1538" s="157" t="s">
        <v>7826</v>
      </c>
      <c r="D1538" s="38" t="s">
        <v>1107</v>
      </c>
      <c r="E1538" s="157" t="s">
        <v>273</v>
      </c>
      <c r="F1538" s="259" t="s">
        <v>1202</v>
      </c>
      <c r="G1538" s="38">
        <v>44.6</v>
      </c>
      <c r="H1538" s="38">
        <v>-124.3</v>
      </c>
      <c r="I1538" s="38" t="s">
        <v>7305</v>
      </c>
      <c r="J1538" s="38">
        <v>2023</v>
      </c>
      <c r="K1538" s="38" t="s">
        <v>7842</v>
      </c>
      <c r="L1538" s="173">
        <v>45160.352083333331</v>
      </c>
      <c r="M1538" s="173">
        <v>45160.378472222219</v>
      </c>
      <c r="N1538" s="173">
        <v>45160.435416666667</v>
      </c>
      <c r="O1538" s="173">
        <v>45160.45416666667</v>
      </c>
      <c r="P1538" s="316" t="s">
        <v>7878</v>
      </c>
      <c r="Q1538" s="239">
        <f t="shared" si="178"/>
        <v>5.6944444448163267E-2</v>
      </c>
      <c r="R1538" s="239">
        <f t="shared" si="179"/>
        <v>0.10208333333866904</v>
      </c>
      <c r="S1538" s="21">
        <f t="shared" si="180"/>
        <v>0.3416666666889796</v>
      </c>
      <c r="U1538" s="38">
        <v>80.941000000000003</v>
      </c>
    </row>
    <row r="1539" spans="1:21">
      <c r="A1539" s="162" t="s">
        <v>7825</v>
      </c>
      <c r="B1539" s="179" t="s">
        <v>1038</v>
      </c>
      <c r="C1539" s="157" t="s">
        <v>7826</v>
      </c>
      <c r="D1539" s="38" t="s">
        <v>1107</v>
      </c>
      <c r="E1539" s="157" t="s">
        <v>273</v>
      </c>
      <c r="F1539" s="259" t="s">
        <v>1202</v>
      </c>
      <c r="G1539" s="38">
        <v>44.6</v>
      </c>
      <c r="H1539" s="38">
        <v>-124.3</v>
      </c>
      <c r="I1539" s="38" t="s">
        <v>7305</v>
      </c>
      <c r="J1539" s="38">
        <v>2023</v>
      </c>
      <c r="K1539" s="38" t="s">
        <v>7843</v>
      </c>
      <c r="L1539" s="173">
        <v>45160.489583333336</v>
      </c>
      <c r="M1539" s="173">
        <v>45160.519444444442</v>
      </c>
      <c r="N1539" s="173">
        <v>45160.614583333336</v>
      </c>
      <c r="O1539" s="173">
        <v>45160.629861111112</v>
      </c>
      <c r="P1539" s="316" t="s">
        <v>7878</v>
      </c>
      <c r="Q1539" s="239">
        <f t="shared" si="178"/>
        <v>9.5138888893416151E-2</v>
      </c>
      <c r="R1539" s="239">
        <f t="shared" si="179"/>
        <v>0.14027777777664596</v>
      </c>
      <c r="S1539" s="21">
        <f t="shared" si="180"/>
        <v>0.57083333336049691</v>
      </c>
      <c r="U1539" s="38">
        <v>80.966999999999999</v>
      </c>
    </row>
    <row r="1540" spans="1:21">
      <c r="A1540" s="162" t="s">
        <v>7825</v>
      </c>
      <c r="B1540" s="179" t="s">
        <v>1038</v>
      </c>
      <c r="C1540" s="157" t="s">
        <v>7826</v>
      </c>
      <c r="D1540" s="38" t="s">
        <v>1107</v>
      </c>
      <c r="E1540" s="157" t="s">
        <v>273</v>
      </c>
      <c r="F1540" s="259" t="s">
        <v>1202</v>
      </c>
      <c r="G1540" s="38">
        <v>44.7</v>
      </c>
      <c r="H1540" s="38">
        <v>-124.5</v>
      </c>
      <c r="I1540" s="38" t="s">
        <v>7305</v>
      </c>
      <c r="J1540" s="38">
        <v>2023</v>
      </c>
      <c r="K1540" s="38" t="s">
        <v>7844</v>
      </c>
      <c r="L1540" s="173">
        <v>45160.756944444445</v>
      </c>
      <c r="M1540" s="173">
        <v>45160.768750000003</v>
      </c>
      <c r="N1540" s="173">
        <v>45160.861111111109</v>
      </c>
      <c r="O1540" s="173">
        <v>45160.865972222222</v>
      </c>
      <c r="P1540" s="38" t="s">
        <v>7880</v>
      </c>
      <c r="Q1540" s="239">
        <f t="shared" si="178"/>
        <v>9.2361111106583849E-2</v>
      </c>
      <c r="R1540" s="239">
        <f t="shared" si="179"/>
        <v>0.10902777777664596</v>
      </c>
      <c r="S1540" s="21">
        <f t="shared" si="180"/>
        <v>0.55416666663950309</v>
      </c>
      <c r="U1540" s="38">
        <v>113.485</v>
      </c>
    </row>
    <row r="1541" spans="1:21">
      <c r="A1541" s="162" t="s">
        <v>7825</v>
      </c>
      <c r="B1541" s="179" t="s">
        <v>1038</v>
      </c>
      <c r="C1541" s="157" t="s">
        <v>7826</v>
      </c>
      <c r="D1541" s="38" t="s">
        <v>1107</v>
      </c>
      <c r="E1541" s="157" t="s">
        <v>273</v>
      </c>
      <c r="F1541" s="259" t="s">
        <v>1202</v>
      </c>
      <c r="G1541" s="38">
        <v>45.8</v>
      </c>
      <c r="H1541" s="38">
        <v>-129.80000000000001</v>
      </c>
      <c r="I1541" s="38" t="s">
        <v>7306</v>
      </c>
      <c r="J1541" s="38">
        <v>2023</v>
      </c>
      <c r="K1541" s="38" t="s">
        <v>7845</v>
      </c>
      <c r="L1541" s="173">
        <v>45163.578472222223</v>
      </c>
      <c r="M1541" s="173">
        <v>45163.604166666664</v>
      </c>
      <c r="N1541" s="173">
        <v>45163.626388888886</v>
      </c>
      <c r="O1541" s="173">
        <v>45163.633333333331</v>
      </c>
      <c r="P1541" s="316" t="s">
        <v>7881</v>
      </c>
      <c r="Q1541" s="239">
        <f t="shared" si="178"/>
        <v>2.2222222221898846E-2</v>
      </c>
      <c r="R1541" s="239">
        <f t="shared" si="179"/>
        <v>5.486111110803904E-2</v>
      </c>
      <c r="S1541" s="21">
        <f t="shared" si="180"/>
        <v>0.13333333333139308</v>
      </c>
      <c r="U1541" s="38">
        <v>190.19900000000001</v>
      </c>
    </row>
    <row r="1542" spans="1:21">
      <c r="A1542" s="162" t="s">
        <v>7825</v>
      </c>
      <c r="B1542" s="179" t="s">
        <v>1038</v>
      </c>
      <c r="C1542" s="157" t="s">
        <v>7826</v>
      </c>
      <c r="D1542" s="38" t="s">
        <v>1107</v>
      </c>
      <c r="E1542" s="157" t="s">
        <v>273</v>
      </c>
      <c r="F1542" s="259" t="s">
        <v>1202</v>
      </c>
      <c r="G1542" s="38">
        <v>45.8</v>
      </c>
      <c r="H1542" s="38">
        <v>-129.80000000000001</v>
      </c>
      <c r="I1542" s="38" t="s">
        <v>7306</v>
      </c>
      <c r="J1542" s="38">
        <v>2023</v>
      </c>
      <c r="K1542" s="38" t="s">
        <v>7846</v>
      </c>
      <c r="L1542" s="173">
        <v>45163.695138888892</v>
      </c>
      <c r="M1542" s="173">
        <v>45163.706944444442</v>
      </c>
      <c r="N1542" s="173">
        <v>45163.745138888888</v>
      </c>
      <c r="O1542" s="173">
        <v>45163.767361111109</v>
      </c>
      <c r="P1542" s="38" t="s">
        <v>7881</v>
      </c>
      <c r="Q1542" s="239">
        <f t="shared" si="178"/>
        <v>3.8194444445252884E-2</v>
      </c>
      <c r="R1542" s="239">
        <f t="shared" si="179"/>
        <v>7.2222222217533272E-2</v>
      </c>
      <c r="S1542" s="21">
        <f t="shared" si="180"/>
        <v>0.22916666667151731</v>
      </c>
      <c r="U1542" s="38">
        <v>200.666</v>
      </c>
    </row>
    <row r="1543" spans="1:21">
      <c r="A1543" s="162" t="s">
        <v>7825</v>
      </c>
      <c r="B1543" s="179" t="s">
        <v>1038</v>
      </c>
      <c r="C1543" s="157" t="s">
        <v>7826</v>
      </c>
      <c r="D1543" s="38" t="s">
        <v>1107</v>
      </c>
      <c r="E1543" s="157" t="s">
        <v>273</v>
      </c>
      <c r="F1543" s="259" t="s">
        <v>1202</v>
      </c>
      <c r="G1543" s="38">
        <v>45.8</v>
      </c>
      <c r="H1543" s="38">
        <v>-129.80000000000001</v>
      </c>
      <c r="I1543" s="38" t="s">
        <v>7306</v>
      </c>
      <c r="J1543" s="38">
        <v>2023</v>
      </c>
      <c r="K1543" s="38" t="s">
        <v>7847</v>
      </c>
      <c r="L1543" s="173">
        <v>45163.840277777781</v>
      </c>
      <c r="M1543" s="173">
        <v>45163.856249999997</v>
      </c>
      <c r="N1543" s="173">
        <v>45163.893750000003</v>
      </c>
      <c r="O1543" s="173">
        <v>45163.913194444445</v>
      </c>
      <c r="P1543" s="38" t="s">
        <v>7881</v>
      </c>
      <c r="Q1543" s="239">
        <f t="shared" si="178"/>
        <v>3.7500000005820766E-2</v>
      </c>
      <c r="R1543" s="239">
        <f t="shared" si="179"/>
        <v>7.2916666664241347E-2</v>
      </c>
      <c r="S1543" s="21">
        <f t="shared" si="180"/>
        <v>0.2250000000349246</v>
      </c>
      <c r="U1543" s="38">
        <v>193.90799999999999</v>
      </c>
    </row>
    <row r="1544" spans="1:21">
      <c r="A1544" s="162" t="s">
        <v>7825</v>
      </c>
      <c r="B1544" s="179" t="s">
        <v>1038</v>
      </c>
      <c r="C1544" s="157" t="s">
        <v>7826</v>
      </c>
      <c r="D1544" s="38" t="s">
        <v>1107</v>
      </c>
      <c r="E1544" s="157" t="s">
        <v>273</v>
      </c>
      <c r="F1544" s="259" t="s">
        <v>1202</v>
      </c>
      <c r="G1544" s="38">
        <v>45.8</v>
      </c>
      <c r="H1544" s="38">
        <v>-129.80000000000001</v>
      </c>
      <c r="I1544" s="38" t="s">
        <v>7306</v>
      </c>
      <c r="J1544" s="38">
        <v>2023</v>
      </c>
      <c r="K1544" s="38" t="s">
        <v>7848</v>
      </c>
      <c r="L1544" s="173">
        <v>45163.939583333333</v>
      </c>
      <c r="M1544" s="173">
        <v>45163.95416666667</v>
      </c>
      <c r="N1544" s="173">
        <v>45164.024305555555</v>
      </c>
      <c r="O1544" s="173">
        <v>45164.060416666667</v>
      </c>
      <c r="P1544" s="38" t="s">
        <v>7881</v>
      </c>
      <c r="Q1544" s="239">
        <f t="shared" si="178"/>
        <v>7.0138888884685002E-2</v>
      </c>
      <c r="R1544" s="239">
        <f t="shared" si="179"/>
        <v>0.12083333333430346</v>
      </c>
      <c r="S1544" s="21">
        <f t="shared" si="180"/>
        <v>0.42083333330811001</v>
      </c>
      <c r="U1544" s="38">
        <v>201.255</v>
      </c>
    </row>
    <row r="1545" spans="1:21">
      <c r="A1545" s="162" t="s">
        <v>7825</v>
      </c>
      <c r="B1545" s="179" t="s">
        <v>1038</v>
      </c>
      <c r="C1545" s="157" t="s">
        <v>7826</v>
      </c>
      <c r="D1545" s="38" t="s">
        <v>1107</v>
      </c>
      <c r="E1545" s="157" t="s">
        <v>273</v>
      </c>
      <c r="F1545" s="259" t="s">
        <v>1202</v>
      </c>
      <c r="G1545" s="38">
        <v>45.9</v>
      </c>
      <c r="H1545" s="38">
        <v>-130</v>
      </c>
      <c r="I1545" s="38" t="s">
        <v>7306</v>
      </c>
      <c r="J1545" s="38">
        <v>2023</v>
      </c>
      <c r="K1545" s="38" t="s">
        <v>7849</v>
      </c>
      <c r="L1545" s="173">
        <v>45164.211111111108</v>
      </c>
      <c r="M1545" s="173">
        <v>45164.26666666667</v>
      </c>
      <c r="N1545" s="173">
        <v>45164.549305555556</v>
      </c>
      <c r="O1545" s="173">
        <v>45164.63958333333</v>
      </c>
      <c r="P1545" s="38" t="s">
        <v>7882</v>
      </c>
      <c r="Q1545" s="239">
        <f t="shared" si="178"/>
        <v>0.28263888888614019</v>
      </c>
      <c r="R1545" s="239">
        <f t="shared" si="179"/>
        <v>0.42847222222189885</v>
      </c>
      <c r="S1545" s="21">
        <f t="shared" si="180"/>
        <v>1.6958333333168412</v>
      </c>
      <c r="U1545" s="38">
        <v>1539.3889999999999</v>
      </c>
    </row>
    <row r="1546" spans="1:21">
      <c r="A1546" s="162" t="s">
        <v>7825</v>
      </c>
      <c r="B1546" s="179" t="s">
        <v>1038</v>
      </c>
      <c r="C1546" s="157" t="s">
        <v>7826</v>
      </c>
      <c r="D1546" s="38" t="s">
        <v>1107</v>
      </c>
      <c r="E1546" s="157" t="s">
        <v>273</v>
      </c>
      <c r="F1546" s="259" t="s">
        <v>1202</v>
      </c>
      <c r="G1546" s="38">
        <v>46</v>
      </c>
      <c r="H1546" s="38">
        <v>-130</v>
      </c>
      <c r="I1546" s="38" t="s">
        <v>7306</v>
      </c>
      <c r="J1546" s="38">
        <v>2023</v>
      </c>
      <c r="K1546" s="38" t="s">
        <v>7850</v>
      </c>
      <c r="L1546" s="173">
        <v>45164.765972222223</v>
      </c>
      <c r="M1546" s="173">
        <v>45164.770833333336</v>
      </c>
      <c r="N1546" s="173">
        <v>45164.779861111114</v>
      </c>
      <c r="O1546" s="173">
        <v>45164.78402777778</v>
      </c>
      <c r="P1546" s="38" t="s">
        <v>7883</v>
      </c>
      <c r="Q1546" s="239">
        <f t="shared" si="178"/>
        <v>9.0277777781011537E-3</v>
      </c>
      <c r="R1546" s="239">
        <f t="shared" si="179"/>
        <v>1.8055555556202307E-2</v>
      </c>
      <c r="S1546" s="21">
        <f t="shared" si="180"/>
        <v>5.4166666668606922E-2</v>
      </c>
      <c r="U1546" s="38">
        <v>45.298999999999999</v>
      </c>
    </row>
    <row r="1547" spans="1:21">
      <c r="A1547" s="162" t="s">
        <v>7825</v>
      </c>
      <c r="B1547" s="179" t="s">
        <v>1038</v>
      </c>
      <c r="C1547" s="157" t="s">
        <v>7826</v>
      </c>
      <c r="D1547" s="38" t="s">
        <v>1107</v>
      </c>
      <c r="E1547" s="157" t="s">
        <v>273</v>
      </c>
      <c r="F1547" s="259" t="s">
        <v>1202</v>
      </c>
      <c r="G1547" s="38">
        <v>44.6</v>
      </c>
      <c r="H1547" s="38">
        <v>-125.1</v>
      </c>
      <c r="I1547" s="38" t="s">
        <v>7305</v>
      </c>
      <c r="J1547" s="38">
        <v>2023</v>
      </c>
      <c r="K1547" s="38" t="s">
        <v>7851</v>
      </c>
      <c r="L1547" s="173">
        <v>45165.59652777778</v>
      </c>
      <c r="M1547" s="173">
        <v>45165.631249999999</v>
      </c>
      <c r="N1547" s="173">
        <v>45165.784722222219</v>
      </c>
      <c r="O1547" s="173">
        <v>45165.811111111114</v>
      </c>
      <c r="P1547" s="38" t="s">
        <v>1400</v>
      </c>
      <c r="Q1547" s="239">
        <f t="shared" si="178"/>
        <v>0.15347222222044365</v>
      </c>
      <c r="R1547" s="239">
        <f t="shared" si="179"/>
        <v>0.21458333333430346</v>
      </c>
      <c r="S1547" s="21">
        <f t="shared" si="180"/>
        <v>0.92083333332266193</v>
      </c>
      <c r="U1547" s="38">
        <v>773.755</v>
      </c>
    </row>
    <row r="1548" spans="1:21">
      <c r="A1548" s="162" t="s">
        <v>7825</v>
      </c>
      <c r="B1548" s="179" t="s">
        <v>1038</v>
      </c>
      <c r="C1548" s="157" t="s">
        <v>7826</v>
      </c>
      <c r="D1548" s="38" t="s">
        <v>1107</v>
      </c>
      <c r="E1548" s="157" t="s">
        <v>273</v>
      </c>
      <c r="F1548" s="259" t="s">
        <v>1202</v>
      </c>
      <c r="G1548" s="38">
        <v>44.6</v>
      </c>
      <c r="H1548" s="38">
        <v>-125.1</v>
      </c>
      <c r="I1548" s="38" t="s">
        <v>7305</v>
      </c>
      <c r="J1548" s="38">
        <v>2023</v>
      </c>
      <c r="K1548" s="38" t="s">
        <v>7852</v>
      </c>
      <c r="L1548" s="173">
        <v>45165.829861111109</v>
      </c>
      <c r="M1548" s="173">
        <v>45165.863194444442</v>
      </c>
      <c r="N1548" s="173">
        <v>45165.986111111109</v>
      </c>
      <c r="O1548" s="173">
        <v>45166.008333333331</v>
      </c>
      <c r="P1548" s="38" t="s">
        <v>1400</v>
      </c>
      <c r="Q1548" s="239">
        <f t="shared" si="178"/>
        <v>0.12291666666715173</v>
      </c>
      <c r="R1548" s="239">
        <f t="shared" si="179"/>
        <v>0.17847222222189885</v>
      </c>
      <c r="S1548" s="21">
        <f t="shared" si="180"/>
        <v>0.73750000000291038</v>
      </c>
      <c r="U1548" s="38">
        <v>773.55600000000004</v>
      </c>
    </row>
    <row r="1549" spans="1:21">
      <c r="A1549" s="162" t="s">
        <v>7825</v>
      </c>
      <c r="B1549" s="179" t="s">
        <v>1038</v>
      </c>
      <c r="C1549" s="157" t="s">
        <v>7826</v>
      </c>
      <c r="D1549" s="38" t="s">
        <v>1107</v>
      </c>
      <c r="E1549" s="157" t="s">
        <v>273</v>
      </c>
      <c r="F1549" s="259" t="s">
        <v>1202</v>
      </c>
      <c r="G1549" s="38">
        <v>44.6</v>
      </c>
      <c r="H1549" s="38">
        <v>-125.1</v>
      </c>
      <c r="I1549" s="38" t="s">
        <v>7305</v>
      </c>
      <c r="J1549" s="38">
        <v>2023</v>
      </c>
      <c r="K1549" s="38" t="s">
        <v>7853</v>
      </c>
      <c r="L1549" s="173">
        <v>45166.074305555558</v>
      </c>
      <c r="M1549" s="173">
        <v>45166.102083333331</v>
      </c>
      <c r="N1549" s="173">
        <v>45166.271527777775</v>
      </c>
      <c r="O1549" s="173">
        <v>45166.296527777777</v>
      </c>
      <c r="P1549" s="38" t="s">
        <v>1400</v>
      </c>
      <c r="Q1549" s="239">
        <f t="shared" si="178"/>
        <v>0.16944444444379769</v>
      </c>
      <c r="R1549" s="239">
        <f t="shared" si="179"/>
        <v>0.22222222221898846</v>
      </c>
      <c r="S1549" s="21">
        <f t="shared" si="180"/>
        <v>1.0166666666627862</v>
      </c>
      <c r="U1549" s="38">
        <v>775.00800000000004</v>
      </c>
    </row>
    <row r="1550" spans="1:21">
      <c r="A1550" s="162" t="s">
        <v>7825</v>
      </c>
      <c r="B1550" s="179" t="s">
        <v>1038</v>
      </c>
      <c r="C1550" s="157" t="s">
        <v>7826</v>
      </c>
      <c r="D1550" s="38" t="s">
        <v>1107</v>
      </c>
      <c r="E1550" s="157" t="s">
        <v>273</v>
      </c>
      <c r="F1550" s="259" t="s">
        <v>1202</v>
      </c>
      <c r="G1550" s="38">
        <v>44.6</v>
      </c>
      <c r="H1550" s="38">
        <v>-125.1</v>
      </c>
      <c r="I1550" s="38" t="s">
        <v>7305</v>
      </c>
      <c r="J1550" s="38">
        <v>2023</v>
      </c>
      <c r="K1550" s="38" t="s">
        <v>7854</v>
      </c>
      <c r="L1550" s="173">
        <v>45166.325694444444</v>
      </c>
      <c r="M1550" s="173">
        <v>45166.351388888892</v>
      </c>
      <c r="N1550" s="173">
        <v>45166.356944444444</v>
      </c>
      <c r="O1550" s="173">
        <v>45166.382638888892</v>
      </c>
      <c r="P1550" s="38" t="s">
        <v>1400</v>
      </c>
      <c r="Q1550" s="239">
        <f t="shared" si="178"/>
        <v>5.5555555518367328E-3</v>
      </c>
      <c r="R1550" s="239">
        <f t="shared" si="179"/>
        <v>5.6944444448163267E-2</v>
      </c>
      <c r="S1550" s="21">
        <f t="shared" si="180"/>
        <v>3.3333333311020397E-2</v>
      </c>
      <c r="U1550" s="38">
        <v>771.08799999999997</v>
      </c>
    </row>
    <row r="1551" spans="1:21">
      <c r="A1551" s="162" t="s">
        <v>7825</v>
      </c>
      <c r="B1551" s="179" t="s">
        <v>1038</v>
      </c>
      <c r="C1551" s="157" t="s">
        <v>7826</v>
      </c>
      <c r="D1551" s="38" t="s">
        <v>1107</v>
      </c>
      <c r="E1551" s="157" t="s">
        <v>273</v>
      </c>
      <c r="F1551" s="259" t="s">
        <v>1202</v>
      </c>
      <c r="G1551" s="38">
        <v>44.6</v>
      </c>
      <c r="H1551" s="38">
        <v>-125.1</v>
      </c>
      <c r="I1551" s="38" t="s">
        <v>7305</v>
      </c>
      <c r="J1551" s="38">
        <v>2023</v>
      </c>
      <c r="K1551" s="38" t="s">
        <v>7855</v>
      </c>
      <c r="L1551" s="173">
        <v>45166.392361111109</v>
      </c>
      <c r="M1551" s="173">
        <v>45166.420138888891</v>
      </c>
      <c r="N1551" s="173">
        <v>45166.584722222222</v>
      </c>
      <c r="O1551" s="173">
        <v>45166.623611111114</v>
      </c>
      <c r="P1551" s="38" t="s">
        <v>1400</v>
      </c>
      <c r="Q1551" s="239">
        <f t="shared" si="178"/>
        <v>0.16458333333139308</v>
      </c>
      <c r="R1551" s="239">
        <f t="shared" si="179"/>
        <v>0.23125000000436557</v>
      </c>
      <c r="S1551" s="21">
        <f t="shared" si="180"/>
        <v>0.98749999998835847</v>
      </c>
      <c r="U1551" s="38">
        <v>771.7</v>
      </c>
    </row>
    <row r="1552" spans="1:21">
      <c r="A1552" s="162" t="s">
        <v>7825</v>
      </c>
      <c r="B1552" s="179" t="s">
        <v>1038</v>
      </c>
      <c r="C1552" s="157" t="s">
        <v>7826</v>
      </c>
      <c r="D1552" s="38" t="s">
        <v>1107</v>
      </c>
      <c r="E1552" s="157" t="s">
        <v>273</v>
      </c>
      <c r="F1552" s="259" t="s">
        <v>1202</v>
      </c>
      <c r="G1552" s="38">
        <v>44.4</v>
      </c>
      <c r="H1552" s="38">
        <v>-125.1</v>
      </c>
      <c r="I1552" s="38" t="s">
        <v>7305</v>
      </c>
      <c r="J1552" s="38">
        <v>2023</v>
      </c>
      <c r="K1552" s="38" t="s">
        <v>7856</v>
      </c>
      <c r="L1552" s="173">
        <v>45166.811111111114</v>
      </c>
      <c r="M1552" s="173">
        <v>45166.847916666666</v>
      </c>
      <c r="N1552" s="173">
        <v>45166.961805555555</v>
      </c>
      <c r="O1552" s="173">
        <v>45166.982638888891</v>
      </c>
      <c r="P1552" s="38" t="s">
        <v>1660</v>
      </c>
      <c r="Q1552" s="239">
        <f t="shared" si="178"/>
        <v>0.11388888888905058</v>
      </c>
      <c r="R1552" s="239">
        <f t="shared" si="179"/>
        <v>0.17152777777664596</v>
      </c>
      <c r="S1552" s="21">
        <f t="shared" si="180"/>
        <v>0.68333333333430346</v>
      </c>
      <c r="U1552" s="38">
        <v>580.75800000000004</v>
      </c>
    </row>
    <row r="1553" spans="1:21">
      <c r="A1553" s="162" t="s">
        <v>7825</v>
      </c>
      <c r="B1553" s="179" t="s">
        <v>1038</v>
      </c>
      <c r="C1553" s="157" t="s">
        <v>7826</v>
      </c>
      <c r="D1553" s="38" t="s">
        <v>1107</v>
      </c>
      <c r="E1553" s="157" t="s">
        <v>273</v>
      </c>
      <c r="F1553" s="259" t="s">
        <v>1202</v>
      </c>
      <c r="G1553" s="38">
        <v>44.6</v>
      </c>
      <c r="H1553" s="38">
        <v>-125.1</v>
      </c>
      <c r="I1553" s="38" t="s">
        <v>7305</v>
      </c>
      <c r="J1553" s="38">
        <v>2023</v>
      </c>
      <c r="K1553" s="38" t="s">
        <v>7857</v>
      </c>
      <c r="L1553" s="173">
        <v>45167.097916666666</v>
      </c>
      <c r="M1553" s="173">
        <v>45167.127083333333</v>
      </c>
      <c r="N1553" s="173">
        <v>45167.541666666664</v>
      </c>
      <c r="O1553" s="173">
        <v>45167.579861111109</v>
      </c>
      <c r="P1553" s="38" t="s">
        <v>1400</v>
      </c>
      <c r="Q1553" s="239">
        <f t="shared" si="178"/>
        <v>0.41458333333139308</v>
      </c>
      <c r="R1553" s="239">
        <f t="shared" si="179"/>
        <v>0.48194444444379769</v>
      </c>
      <c r="S1553" s="21">
        <f t="shared" si="180"/>
        <v>2.4874999999883585</v>
      </c>
      <c r="U1553" s="38">
        <v>797.10299999999995</v>
      </c>
    </row>
    <row r="1554" spans="1:21">
      <c r="A1554" s="162" t="s">
        <v>7825</v>
      </c>
      <c r="B1554" s="179" t="s">
        <v>1038</v>
      </c>
      <c r="C1554" s="157" t="s">
        <v>7826</v>
      </c>
      <c r="D1554" s="38" t="s">
        <v>1107</v>
      </c>
      <c r="E1554" s="157" t="s">
        <v>273</v>
      </c>
      <c r="F1554" s="259" t="s">
        <v>1202</v>
      </c>
      <c r="G1554" s="38">
        <v>45.8</v>
      </c>
      <c r="H1554" s="38">
        <v>-129.80000000000001</v>
      </c>
      <c r="I1554" s="38" t="s">
        <v>7306</v>
      </c>
      <c r="J1554" s="38">
        <v>2023</v>
      </c>
      <c r="K1554" s="38" t="s">
        <v>7858</v>
      </c>
      <c r="L1554" s="173">
        <v>45172.906944444447</v>
      </c>
      <c r="M1554" s="173">
        <v>45172.980555555558</v>
      </c>
      <c r="N1554" s="173">
        <v>45173.1</v>
      </c>
      <c r="O1554" s="173">
        <v>45173.180555555555</v>
      </c>
      <c r="P1554" s="38" t="s">
        <v>1364</v>
      </c>
      <c r="Q1554" s="239">
        <f t="shared" si="178"/>
        <v>0.11944444444088731</v>
      </c>
      <c r="R1554" s="239">
        <f t="shared" si="179"/>
        <v>0.27361111110803904</v>
      </c>
      <c r="S1554" s="21">
        <f t="shared" si="180"/>
        <v>0.71666666664532386</v>
      </c>
      <c r="U1554" s="38">
        <v>2610.9110000000001</v>
      </c>
    </row>
    <row r="1555" spans="1:21">
      <c r="A1555" s="162" t="s">
        <v>7825</v>
      </c>
      <c r="B1555" s="179" t="s">
        <v>1038</v>
      </c>
      <c r="C1555" s="157" t="s">
        <v>7826</v>
      </c>
      <c r="D1555" s="38" t="s">
        <v>1107</v>
      </c>
      <c r="E1555" s="157" t="s">
        <v>273</v>
      </c>
      <c r="F1555" s="259" t="s">
        <v>1202</v>
      </c>
      <c r="G1555" s="38">
        <v>45.9</v>
      </c>
      <c r="H1555" s="38">
        <v>-130</v>
      </c>
      <c r="I1555" s="38" t="s">
        <v>7306</v>
      </c>
      <c r="J1555" s="38">
        <v>2023</v>
      </c>
      <c r="K1555" s="38" t="s">
        <v>7859</v>
      </c>
      <c r="L1555" s="173">
        <v>45173.537499999999</v>
      </c>
      <c r="M1555" s="173">
        <v>45173.590277777781</v>
      </c>
      <c r="N1555" s="173">
        <v>45173.737500000003</v>
      </c>
      <c r="O1555" s="173">
        <v>45173.790277777778</v>
      </c>
      <c r="P1555" s="38" t="s">
        <v>1949</v>
      </c>
      <c r="Q1555" s="239">
        <f t="shared" si="178"/>
        <v>0.14722222222189885</v>
      </c>
      <c r="R1555" s="239">
        <f t="shared" si="179"/>
        <v>0.25277777777955635</v>
      </c>
      <c r="S1555" s="21">
        <f t="shared" si="180"/>
        <v>0.88333333333139308</v>
      </c>
      <c r="U1555" s="38">
        <v>1528.4280000000001</v>
      </c>
    </row>
    <row r="1556" spans="1:21">
      <c r="A1556" s="162" t="s">
        <v>7825</v>
      </c>
      <c r="B1556" s="179" t="s">
        <v>1038</v>
      </c>
      <c r="C1556" s="157" t="s">
        <v>7826</v>
      </c>
      <c r="D1556" s="38" t="s">
        <v>1107</v>
      </c>
      <c r="E1556" s="157" t="s">
        <v>273</v>
      </c>
      <c r="F1556" s="259" t="s">
        <v>1202</v>
      </c>
      <c r="G1556" s="38">
        <v>45.9</v>
      </c>
      <c r="H1556" s="38">
        <v>-130</v>
      </c>
      <c r="I1556" s="38" t="s">
        <v>7306</v>
      </c>
      <c r="J1556" s="38">
        <v>2023</v>
      </c>
      <c r="K1556" s="38" t="s">
        <v>7860</v>
      </c>
      <c r="L1556" s="173">
        <v>45173.932638888888</v>
      </c>
      <c r="M1556" s="173">
        <v>45173.986805555556</v>
      </c>
      <c r="N1556" s="173">
        <v>45174.222916666666</v>
      </c>
      <c r="O1556" s="173">
        <v>45174.26666666667</v>
      </c>
      <c r="P1556" s="38" t="s">
        <v>7884</v>
      </c>
      <c r="Q1556" s="239">
        <f t="shared" si="178"/>
        <v>0.23611111110949423</v>
      </c>
      <c r="R1556" s="239">
        <f t="shared" si="179"/>
        <v>0.33402777778246673</v>
      </c>
      <c r="S1556" s="21">
        <f t="shared" si="180"/>
        <v>1.4166666666569654</v>
      </c>
      <c r="U1556" s="38">
        <v>1521.26</v>
      </c>
    </row>
    <row r="1557" spans="1:21">
      <c r="A1557" s="162" t="s">
        <v>7825</v>
      </c>
      <c r="B1557" s="179" t="s">
        <v>1038</v>
      </c>
      <c r="C1557" s="157" t="s">
        <v>7826</v>
      </c>
      <c r="D1557" s="38" t="s">
        <v>1107</v>
      </c>
      <c r="E1557" s="157" t="s">
        <v>273</v>
      </c>
      <c r="F1557" s="259" t="s">
        <v>1202</v>
      </c>
      <c r="G1557" s="38">
        <v>45.9</v>
      </c>
      <c r="H1557" s="38">
        <v>-130</v>
      </c>
      <c r="I1557" s="38" t="s">
        <v>7306</v>
      </c>
      <c r="J1557" s="38">
        <v>2023</v>
      </c>
      <c r="K1557" s="38" t="s">
        <v>7861</v>
      </c>
      <c r="L1557" s="173">
        <v>45174.370138888888</v>
      </c>
      <c r="M1557" s="173">
        <v>45174.425000000003</v>
      </c>
      <c r="N1557" s="173">
        <v>45174.792361111111</v>
      </c>
      <c r="O1557" s="173">
        <v>45174.836111111108</v>
      </c>
      <c r="P1557" s="38" t="s">
        <v>7884</v>
      </c>
      <c r="Q1557" s="239">
        <f t="shared" si="178"/>
        <v>0.36736111110803904</v>
      </c>
      <c r="R1557" s="239">
        <f t="shared" si="179"/>
        <v>0.46597222222044365</v>
      </c>
      <c r="S1557" s="21">
        <f t="shared" si="180"/>
        <v>2.2041666666482342</v>
      </c>
      <c r="U1557" s="38">
        <v>1522.1790000000001</v>
      </c>
    </row>
    <row r="1558" spans="1:21">
      <c r="A1558" s="162" t="s">
        <v>7825</v>
      </c>
      <c r="B1558" s="179" t="s">
        <v>1038</v>
      </c>
      <c r="C1558" s="157" t="s">
        <v>7826</v>
      </c>
      <c r="D1558" s="38" t="s">
        <v>1107</v>
      </c>
      <c r="E1558" s="157" t="s">
        <v>273</v>
      </c>
      <c r="F1558" s="259" t="s">
        <v>1202</v>
      </c>
      <c r="G1558" s="38">
        <v>45.9</v>
      </c>
      <c r="H1558" s="38">
        <v>-130</v>
      </c>
      <c r="I1558" s="38" t="s">
        <v>7306</v>
      </c>
      <c r="J1558" s="38">
        <v>2023</v>
      </c>
      <c r="K1558" s="38" t="s">
        <v>7862</v>
      </c>
      <c r="L1558" s="173">
        <v>45174.884027777778</v>
      </c>
      <c r="M1558" s="173">
        <v>45174.931250000001</v>
      </c>
      <c r="N1558" s="173">
        <v>45174.995833333334</v>
      </c>
      <c r="O1558" s="173">
        <v>45175.042361111111</v>
      </c>
      <c r="P1558" s="38" t="s">
        <v>7882</v>
      </c>
      <c r="Q1558" s="239">
        <f t="shared" si="178"/>
        <v>6.4583333332848269E-2</v>
      </c>
      <c r="R1558" s="239">
        <f t="shared" si="179"/>
        <v>0.15833333333284827</v>
      </c>
      <c r="S1558" s="21">
        <f t="shared" si="180"/>
        <v>0.38749999999708962</v>
      </c>
      <c r="U1558" s="38">
        <v>1541.193</v>
      </c>
    </row>
    <row r="1559" spans="1:21">
      <c r="A1559" s="162" t="s">
        <v>7825</v>
      </c>
      <c r="B1559" s="179" t="s">
        <v>1038</v>
      </c>
      <c r="C1559" s="157" t="s">
        <v>7826</v>
      </c>
      <c r="D1559" s="38" t="s">
        <v>1107</v>
      </c>
      <c r="E1559" s="157" t="s">
        <v>273</v>
      </c>
      <c r="F1559" s="259" t="s">
        <v>1202</v>
      </c>
      <c r="G1559" s="38">
        <v>44.4</v>
      </c>
      <c r="H1559" s="38">
        <v>-125</v>
      </c>
      <c r="I1559" s="38" t="s">
        <v>7305</v>
      </c>
      <c r="J1559" s="38">
        <v>2023</v>
      </c>
      <c r="K1559" s="38" t="s">
        <v>7863</v>
      </c>
      <c r="L1559" s="173">
        <v>45178.330555555556</v>
      </c>
      <c r="M1559" s="173">
        <v>45178.350694444445</v>
      </c>
      <c r="N1559" s="173">
        <v>45178.42083333333</v>
      </c>
      <c r="O1559" s="173">
        <v>45178.447222222225</v>
      </c>
      <c r="P1559" s="38" t="s">
        <v>1660</v>
      </c>
      <c r="Q1559" s="239">
        <f t="shared" si="178"/>
        <v>7.0138888884685002E-2</v>
      </c>
      <c r="R1559" s="239">
        <f t="shared" si="179"/>
        <v>0.11666666666860692</v>
      </c>
      <c r="S1559" s="21">
        <f t="shared" si="180"/>
        <v>0.42083333330811001</v>
      </c>
      <c r="U1559" s="38">
        <v>581.31600000000003</v>
      </c>
    </row>
    <row r="1560" spans="1:21">
      <c r="A1560" s="162" t="s">
        <v>7825</v>
      </c>
      <c r="B1560" s="179" t="s">
        <v>1038</v>
      </c>
      <c r="C1560" s="157" t="s">
        <v>7826</v>
      </c>
      <c r="D1560" s="38" t="s">
        <v>1107</v>
      </c>
      <c r="E1560" s="157" t="s">
        <v>273</v>
      </c>
      <c r="F1560" s="259" t="s">
        <v>1202</v>
      </c>
      <c r="G1560" s="38">
        <v>44.4</v>
      </c>
      <c r="H1560" s="38">
        <v>-125</v>
      </c>
      <c r="I1560" s="38" t="s">
        <v>7305</v>
      </c>
      <c r="J1560" s="38">
        <v>2023</v>
      </c>
      <c r="K1560" s="38" t="s">
        <v>7864</v>
      </c>
      <c r="L1560" s="173">
        <v>45178.565972222219</v>
      </c>
      <c r="M1560" s="173">
        <v>45178.578472222223</v>
      </c>
      <c r="N1560" s="173">
        <v>45178.585416666669</v>
      </c>
      <c r="O1560" s="173">
        <v>45178.59375</v>
      </c>
      <c r="P1560" s="38" t="s">
        <v>1660</v>
      </c>
      <c r="Q1560" s="239">
        <f t="shared" si="178"/>
        <v>6.9444444452528842E-3</v>
      </c>
      <c r="R1560" s="239">
        <f t="shared" si="179"/>
        <v>2.7777777781011537E-2</v>
      </c>
      <c r="S1560" s="21">
        <f t="shared" si="180"/>
        <v>4.1666666671517305E-2</v>
      </c>
      <c r="U1560" s="38">
        <v>86.564999999999998</v>
      </c>
    </row>
    <row r="1561" spans="1:21">
      <c r="A1561" s="162" t="s">
        <v>7825</v>
      </c>
      <c r="B1561" s="179" t="s">
        <v>1038</v>
      </c>
      <c r="C1561" s="157" t="s">
        <v>7826</v>
      </c>
      <c r="D1561" s="38" t="s">
        <v>1107</v>
      </c>
      <c r="E1561" s="157" t="s">
        <v>273</v>
      </c>
      <c r="F1561" s="259" t="s">
        <v>1202</v>
      </c>
      <c r="G1561" s="38">
        <v>44.4</v>
      </c>
      <c r="H1561" s="38">
        <v>-125</v>
      </c>
      <c r="I1561" s="38" t="s">
        <v>7305</v>
      </c>
      <c r="J1561" s="38">
        <v>2023</v>
      </c>
      <c r="K1561" s="38" t="s">
        <v>7865</v>
      </c>
      <c r="L1561" s="173">
        <v>45179.209027777775</v>
      </c>
      <c r="M1561" s="173">
        <v>45179.231944444444</v>
      </c>
      <c r="N1561" s="173">
        <v>45179.3125</v>
      </c>
      <c r="O1561" s="173">
        <v>45179.336805555555</v>
      </c>
      <c r="P1561" s="38" t="s">
        <v>1660</v>
      </c>
      <c r="Q1561" s="239">
        <f t="shared" si="178"/>
        <v>8.0555555556202307E-2</v>
      </c>
      <c r="R1561" s="239">
        <f t="shared" si="179"/>
        <v>0.12777777777955635</v>
      </c>
      <c r="S1561" s="21">
        <f t="shared" si="180"/>
        <v>0.48333333333721384</v>
      </c>
      <c r="U1561" s="38">
        <v>581.54499999999996</v>
      </c>
    </row>
    <row r="1562" spans="1:21">
      <c r="A1562" s="162" t="s">
        <v>7825</v>
      </c>
      <c r="B1562" s="179" t="s">
        <v>1038</v>
      </c>
      <c r="C1562" s="157" t="s">
        <v>7826</v>
      </c>
      <c r="D1562" s="38" t="s">
        <v>1107</v>
      </c>
      <c r="E1562" s="157" t="s">
        <v>273</v>
      </c>
      <c r="F1562" s="259" t="s">
        <v>1202</v>
      </c>
      <c r="G1562" s="38">
        <v>44.4</v>
      </c>
      <c r="H1562" s="38">
        <v>-125</v>
      </c>
      <c r="I1562" s="38" t="s">
        <v>7305</v>
      </c>
      <c r="J1562" s="38">
        <v>2023</v>
      </c>
      <c r="K1562" s="38" t="s">
        <v>7866</v>
      </c>
      <c r="L1562" s="173">
        <v>45180.074305555558</v>
      </c>
      <c r="M1562" s="173">
        <v>45180.097222222219</v>
      </c>
      <c r="N1562" s="173">
        <v>45180.229861111111</v>
      </c>
      <c r="O1562" s="173">
        <v>45180.241666666669</v>
      </c>
      <c r="P1562" s="38" t="s">
        <v>1660</v>
      </c>
      <c r="Q1562" s="239">
        <f t="shared" si="178"/>
        <v>0.13263888889196096</v>
      </c>
      <c r="R1562" s="239">
        <f t="shared" si="179"/>
        <v>0.16736111111094942</v>
      </c>
      <c r="S1562" s="21">
        <f t="shared" si="180"/>
        <v>0.79583333335176576</v>
      </c>
      <c r="U1562" s="38">
        <v>583.11</v>
      </c>
    </row>
    <row r="1563" spans="1:21">
      <c r="A1563" s="162" t="s">
        <v>7825</v>
      </c>
      <c r="B1563" s="179" t="s">
        <v>1038</v>
      </c>
      <c r="C1563" s="157" t="s">
        <v>7826</v>
      </c>
      <c r="D1563" s="38" t="s">
        <v>1107</v>
      </c>
      <c r="E1563" s="157" t="s">
        <v>273</v>
      </c>
      <c r="F1563" s="259" t="s">
        <v>1202</v>
      </c>
      <c r="G1563" s="38">
        <v>44.5</v>
      </c>
      <c r="H1563" s="38">
        <v>-125.4</v>
      </c>
      <c r="I1563" s="38" t="s">
        <v>7305</v>
      </c>
      <c r="J1563" s="38">
        <v>2023</v>
      </c>
      <c r="K1563" s="38" t="s">
        <v>7867</v>
      </c>
      <c r="L1563" s="173">
        <v>45180.640972222223</v>
      </c>
      <c r="M1563" s="173">
        <v>45180.674305555556</v>
      </c>
      <c r="N1563" s="173">
        <v>45180.767361111109</v>
      </c>
      <c r="O1563" s="173">
        <v>45180.777083333334</v>
      </c>
      <c r="P1563" s="38" t="s">
        <v>1622</v>
      </c>
      <c r="Q1563" s="239">
        <f t="shared" si="178"/>
        <v>9.3055555553291924E-2</v>
      </c>
      <c r="R1563" s="239">
        <f t="shared" si="179"/>
        <v>0.13611111111094942</v>
      </c>
      <c r="S1563" s="21">
        <f t="shared" si="180"/>
        <v>0.55833333331975155</v>
      </c>
      <c r="U1563" s="38">
        <v>164</v>
      </c>
    </row>
    <row r="1564" spans="1:21">
      <c r="A1564" s="162" t="s">
        <v>7825</v>
      </c>
      <c r="B1564" s="179" t="s">
        <v>1038</v>
      </c>
      <c r="C1564" s="157" t="s">
        <v>7826</v>
      </c>
      <c r="D1564" s="38" t="s">
        <v>1107</v>
      </c>
      <c r="E1564" s="157" t="s">
        <v>273</v>
      </c>
      <c r="F1564" s="259" t="s">
        <v>1202</v>
      </c>
      <c r="G1564" s="38">
        <v>45.8</v>
      </c>
      <c r="H1564" s="38">
        <v>-129.80000000000001</v>
      </c>
      <c r="I1564" s="38" t="s">
        <v>7306</v>
      </c>
      <c r="J1564" s="38">
        <v>2023</v>
      </c>
      <c r="K1564" s="38" t="s">
        <v>7868</v>
      </c>
      <c r="L1564" s="173">
        <v>45181.704861111109</v>
      </c>
      <c r="M1564" s="173">
        <v>45181.720138888886</v>
      </c>
      <c r="N1564" s="173">
        <v>45181.92083333333</v>
      </c>
      <c r="O1564" s="173">
        <v>45181.93472222222</v>
      </c>
      <c r="P1564" s="38" t="s">
        <v>1364</v>
      </c>
      <c r="Q1564" s="239">
        <f t="shared" si="178"/>
        <v>0.20069444444379769</v>
      </c>
      <c r="R1564" s="239">
        <f t="shared" si="179"/>
        <v>0.22986111111094942</v>
      </c>
      <c r="S1564" s="21">
        <f t="shared" si="180"/>
        <v>1.2041666666627862</v>
      </c>
      <c r="U1564" s="38">
        <v>2607</v>
      </c>
    </row>
    <row r="1565" spans="1:21">
      <c r="A1565" s="162" t="s">
        <v>7825</v>
      </c>
      <c r="B1565" s="179" t="s">
        <v>1038</v>
      </c>
      <c r="C1565" s="157" t="s">
        <v>7826</v>
      </c>
      <c r="D1565" s="38" t="s">
        <v>1107</v>
      </c>
      <c r="E1565" s="157" t="s">
        <v>273</v>
      </c>
      <c r="F1565" s="259" t="s">
        <v>1202</v>
      </c>
      <c r="G1565" s="38">
        <v>45.8</v>
      </c>
      <c r="H1565" s="38">
        <v>-129.80000000000001</v>
      </c>
      <c r="I1565" s="38" t="s">
        <v>7306</v>
      </c>
      <c r="J1565" s="38">
        <v>2023</v>
      </c>
      <c r="K1565" s="38" t="s">
        <v>7869</v>
      </c>
      <c r="L1565" s="173">
        <v>45182.095833333333</v>
      </c>
      <c r="M1565" s="173">
        <v>45182.169444444444</v>
      </c>
      <c r="N1565" s="173">
        <v>45182.222916666666</v>
      </c>
      <c r="O1565" s="173">
        <v>45182.297222222223</v>
      </c>
      <c r="P1565" s="38" t="s">
        <v>1364</v>
      </c>
      <c r="Q1565" s="239">
        <f t="shared" si="178"/>
        <v>5.3472222221898846E-2</v>
      </c>
      <c r="R1565" s="239">
        <f t="shared" si="179"/>
        <v>0.20138888889050577</v>
      </c>
      <c r="S1565" s="21">
        <f t="shared" si="180"/>
        <v>0.32083333333139308</v>
      </c>
      <c r="U1565" s="38">
        <v>2607.2170000000001</v>
      </c>
    </row>
    <row r="1566" spans="1:21">
      <c r="A1566" s="162" t="s">
        <v>7825</v>
      </c>
      <c r="B1566" s="179" t="s">
        <v>1038</v>
      </c>
      <c r="C1566" s="157" t="s">
        <v>7826</v>
      </c>
      <c r="D1566" s="38" t="s">
        <v>1107</v>
      </c>
      <c r="E1566" s="157" t="s">
        <v>273</v>
      </c>
      <c r="F1566" s="259" t="s">
        <v>1202</v>
      </c>
      <c r="G1566" s="38">
        <v>46</v>
      </c>
      <c r="H1566" s="38">
        <v>-130</v>
      </c>
      <c r="I1566" s="38" t="s">
        <v>7306</v>
      </c>
      <c r="J1566" s="38">
        <v>2023</v>
      </c>
      <c r="K1566" s="38" t="s">
        <v>7870</v>
      </c>
      <c r="L1566" s="173">
        <v>45182.48541666667</v>
      </c>
      <c r="M1566" s="173">
        <v>45182.538194444445</v>
      </c>
      <c r="N1566" s="173">
        <v>45182.595833333333</v>
      </c>
      <c r="O1566" s="173">
        <v>45182.642361111109</v>
      </c>
      <c r="P1566" s="38" t="s">
        <v>1949</v>
      </c>
      <c r="Q1566" s="239">
        <f t="shared" si="178"/>
        <v>5.7638888887595385E-2</v>
      </c>
      <c r="R1566" s="239">
        <f t="shared" si="179"/>
        <v>0.15694444443943212</v>
      </c>
      <c r="S1566" s="21">
        <f t="shared" si="180"/>
        <v>0.34583333332557231</v>
      </c>
      <c r="U1566" s="38">
        <v>1524</v>
      </c>
    </row>
    <row r="1567" spans="1:21">
      <c r="A1567" s="162" t="s">
        <v>7825</v>
      </c>
      <c r="B1567" s="179" t="s">
        <v>1038</v>
      </c>
      <c r="C1567" s="157" t="s">
        <v>7826</v>
      </c>
      <c r="D1567" s="38" t="s">
        <v>1107</v>
      </c>
      <c r="E1567" s="157" t="s">
        <v>273</v>
      </c>
      <c r="F1567" s="259" t="s">
        <v>1202</v>
      </c>
      <c r="G1567" s="38">
        <v>45.9</v>
      </c>
      <c r="H1567" s="38">
        <v>-130</v>
      </c>
      <c r="I1567" s="38" t="s">
        <v>7306</v>
      </c>
      <c r="J1567" s="38">
        <v>2023</v>
      </c>
      <c r="K1567" s="38" t="s">
        <v>7871</v>
      </c>
      <c r="L1567" s="173">
        <v>45182.884722222225</v>
      </c>
      <c r="M1567" s="173">
        <v>45182.930555555555</v>
      </c>
      <c r="N1567" s="173">
        <v>45182.979166666664</v>
      </c>
      <c r="O1567" s="173">
        <v>45183.03125</v>
      </c>
      <c r="P1567" s="38" t="s">
        <v>7885</v>
      </c>
      <c r="Q1567" s="239">
        <f t="shared" si="178"/>
        <v>4.8611111109494232E-2</v>
      </c>
      <c r="R1567" s="239">
        <f t="shared" si="179"/>
        <v>0.14652777777519077</v>
      </c>
      <c r="S1567" s="21">
        <f t="shared" si="180"/>
        <v>0.29166666665696539</v>
      </c>
      <c r="U1567" s="38">
        <v>1519</v>
      </c>
    </row>
    <row r="1568" spans="1:21">
      <c r="A1568" s="162" t="s">
        <v>7825</v>
      </c>
      <c r="B1568" s="179" t="s">
        <v>1038</v>
      </c>
      <c r="C1568" s="157" t="s">
        <v>7826</v>
      </c>
      <c r="D1568" s="38" t="s">
        <v>1107</v>
      </c>
      <c r="E1568" s="157" t="s">
        <v>273</v>
      </c>
      <c r="F1568" s="259" t="s">
        <v>1202</v>
      </c>
      <c r="G1568" s="38">
        <v>44.4</v>
      </c>
      <c r="H1568" s="38">
        <v>-125</v>
      </c>
      <c r="I1568" s="38" t="s">
        <v>7305</v>
      </c>
      <c r="J1568" s="38">
        <v>2023</v>
      </c>
      <c r="K1568" s="38" t="s">
        <v>7872</v>
      </c>
      <c r="L1568" s="173">
        <v>45184.384027777778</v>
      </c>
      <c r="M1568" s="173">
        <v>45184.397916666669</v>
      </c>
      <c r="N1568" s="173">
        <v>45184.513194444444</v>
      </c>
      <c r="O1568" s="173">
        <v>45184.519444444442</v>
      </c>
      <c r="P1568" s="38" t="s">
        <v>1660</v>
      </c>
      <c r="Q1568" s="239">
        <f t="shared" si="178"/>
        <v>0.11527777777519077</v>
      </c>
      <c r="R1568" s="239">
        <f t="shared" si="179"/>
        <v>0.13541666666424135</v>
      </c>
      <c r="S1568" s="21">
        <f t="shared" si="180"/>
        <v>0.69166666665114462</v>
      </c>
      <c r="U1568" s="38">
        <v>81.123000000000005</v>
      </c>
    </row>
    <row r="1569" spans="1:24">
      <c r="A1569" s="162" t="s">
        <v>7825</v>
      </c>
      <c r="B1569" s="179" t="s">
        <v>1038</v>
      </c>
      <c r="C1569" s="157" t="s">
        <v>7826</v>
      </c>
      <c r="D1569" s="38" t="s">
        <v>1107</v>
      </c>
      <c r="E1569" s="157" t="s">
        <v>273</v>
      </c>
      <c r="F1569" s="259" t="s">
        <v>1202</v>
      </c>
      <c r="G1569" s="38">
        <v>45.9</v>
      </c>
      <c r="H1569" s="38">
        <v>-130</v>
      </c>
      <c r="I1569" s="38" t="s">
        <v>7306</v>
      </c>
      <c r="J1569" s="38">
        <v>2023</v>
      </c>
      <c r="K1569" s="38" t="s">
        <v>7873</v>
      </c>
      <c r="L1569" s="173">
        <v>45185.540277777778</v>
      </c>
      <c r="M1569" s="173">
        <v>45185.590277777781</v>
      </c>
      <c r="N1569" s="173">
        <v>45185.691666666666</v>
      </c>
      <c r="O1569" s="173">
        <v>45185.738194444442</v>
      </c>
      <c r="P1569" s="38" t="s">
        <v>7886</v>
      </c>
      <c r="Q1569" s="239">
        <f t="shared" si="178"/>
        <v>0.101388888884685</v>
      </c>
      <c r="R1569" s="239">
        <f t="shared" si="179"/>
        <v>0.19791666666424135</v>
      </c>
      <c r="S1569" s="21">
        <f t="shared" si="180"/>
        <v>0.60833333330811001</v>
      </c>
      <c r="U1569" s="38">
        <v>1518</v>
      </c>
    </row>
    <row r="1570" spans="1:24">
      <c r="A1570" s="162" t="s">
        <v>7825</v>
      </c>
      <c r="B1570" s="179" t="s">
        <v>1038</v>
      </c>
      <c r="C1570" s="157" t="s">
        <v>7826</v>
      </c>
      <c r="D1570" s="38" t="s">
        <v>1107</v>
      </c>
      <c r="E1570" s="157" t="s">
        <v>273</v>
      </c>
      <c r="F1570" s="259" t="s">
        <v>1202</v>
      </c>
      <c r="G1570" s="38">
        <v>45.9</v>
      </c>
      <c r="H1570" s="38">
        <v>-130</v>
      </c>
      <c r="I1570" s="38" t="s">
        <v>7306</v>
      </c>
      <c r="J1570" s="38">
        <v>2023</v>
      </c>
      <c r="K1570" s="38" t="s">
        <v>7874</v>
      </c>
      <c r="L1570" s="173">
        <v>45185.814583333333</v>
      </c>
      <c r="M1570" s="173">
        <v>45185.859027777777</v>
      </c>
      <c r="N1570" s="173">
        <v>45185.921527777777</v>
      </c>
      <c r="O1570" s="173">
        <v>45185.966666666667</v>
      </c>
      <c r="P1570" s="38" t="s">
        <v>7887</v>
      </c>
      <c r="Q1570" s="239">
        <f t="shared" si="178"/>
        <v>6.25E-2</v>
      </c>
      <c r="R1570" s="239">
        <f t="shared" si="179"/>
        <v>0.15208333333430346</v>
      </c>
      <c r="S1570" s="21">
        <f t="shared" si="180"/>
        <v>0.375</v>
      </c>
      <c r="U1570" s="38">
        <v>1519</v>
      </c>
    </row>
    <row r="1571" spans="1:24">
      <c r="A1571" s="162" t="s">
        <v>7825</v>
      </c>
      <c r="B1571" s="179" t="s">
        <v>1038</v>
      </c>
      <c r="C1571" s="157" t="s">
        <v>7826</v>
      </c>
      <c r="D1571" s="38" t="s">
        <v>1107</v>
      </c>
      <c r="E1571" s="157" t="s">
        <v>273</v>
      </c>
      <c r="F1571" s="259" t="s">
        <v>1202</v>
      </c>
      <c r="G1571" s="38">
        <v>45.9</v>
      </c>
      <c r="H1571" s="38">
        <v>-130</v>
      </c>
      <c r="I1571" s="38" t="s">
        <v>7306</v>
      </c>
      <c r="J1571" s="38">
        <v>2023</v>
      </c>
      <c r="K1571" s="38" t="s">
        <v>7875</v>
      </c>
      <c r="L1571" s="173">
        <v>45186.067361111112</v>
      </c>
      <c r="M1571" s="173">
        <v>45186.112500000003</v>
      </c>
      <c r="N1571" s="173">
        <v>45186.152777777781</v>
      </c>
      <c r="O1571" s="173">
        <v>45186.2</v>
      </c>
      <c r="P1571" s="38" t="s">
        <v>7888</v>
      </c>
      <c r="Q1571" s="239">
        <f t="shared" si="178"/>
        <v>4.0277777778101154E-2</v>
      </c>
      <c r="R1571" s="239">
        <f t="shared" si="179"/>
        <v>0.132638888884685</v>
      </c>
      <c r="S1571" s="21">
        <f t="shared" si="180"/>
        <v>0.24166666666860692</v>
      </c>
      <c r="U1571" s="38">
        <v>1516</v>
      </c>
    </row>
    <row r="1572" spans="1:24">
      <c r="A1572" s="162" t="s">
        <v>7825</v>
      </c>
      <c r="B1572" s="179" t="s">
        <v>1038</v>
      </c>
      <c r="C1572" s="157" t="s">
        <v>7826</v>
      </c>
      <c r="D1572" s="38" t="s">
        <v>1107</v>
      </c>
      <c r="E1572" s="157" t="s">
        <v>273</v>
      </c>
      <c r="F1572" s="259" t="s">
        <v>1202</v>
      </c>
      <c r="G1572" s="38">
        <v>45.9</v>
      </c>
      <c r="H1572" s="38">
        <v>-130</v>
      </c>
      <c r="I1572" s="38" t="s">
        <v>7306</v>
      </c>
      <c r="J1572" s="38">
        <v>2023</v>
      </c>
      <c r="K1572" s="38" t="s">
        <v>7876</v>
      </c>
      <c r="L1572" s="173">
        <v>45186.299305555556</v>
      </c>
      <c r="M1572" s="173">
        <v>45186.349305555559</v>
      </c>
      <c r="N1572" s="173">
        <v>45186.37222222222</v>
      </c>
      <c r="O1572" s="173">
        <v>45186.415277777778</v>
      </c>
      <c r="P1572" s="38" t="s">
        <v>1558</v>
      </c>
      <c r="Q1572" s="239">
        <f t="shared" si="178"/>
        <v>2.2916666661330964E-2</v>
      </c>
      <c r="R1572" s="239">
        <f t="shared" si="179"/>
        <v>0.11597222222189885</v>
      </c>
      <c r="S1572" s="21">
        <f t="shared" si="180"/>
        <v>0.13749999996798579</v>
      </c>
      <c r="U1572" s="38">
        <v>1539.876</v>
      </c>
    </row>
    <row r="1573" spans="1:24">
      <c r="A1573" s="162" t="s">
        <v>7825</v>
      </c>
      <c r="B1573" s="179" t="s">
        <v>1038</v>
      </c>
      <c r="C1573" s="157" t="s">
        <v>7826</v>
      </c>
      <c r="D1573" s="38" t="s">
        <v>1107</v>
      </c>
      <c r="E1573" s="157" t="s">
        <v>273</v>
      </c>
      <c r="F1573" s="259" t="s">
        <v>1202</v>
      </c>
      <c r="G1573" s="38">
        <v>44.5</v>
      </c>
      <c r="H1573" s="38">
        <v>-125.4</v>
      </c>
      <c r="I1573" s="38" t="s">
        <v>7305</v>
      </c>
      <c r="J1573" s="38">
        <v>2023</v>
      </c>
      <c r="K1573" s="38" t="s">
        <v>7877</v>
      </c>
      <c r="L1573" s="173">
        <v>45187.189583333333</v>
      </c>
      <c r="M1573" s="173">
        <v>45187.274305555555</v>
      </c>
      <c r="N1573" s="173">
        <v>45187.511805555558</v>
      </c>
      <c r="O1573" s="173">
        <v>45187.59652777778</v>
      </c>
      <c r="P1573" s="38" t="s">
        <v>1622</v>
      </c>
      <c r="Q1573" s="239">
        <f t="shared" si="178"/>
        <v>0.23750000000291038</v>
      </c>
      <c r="R1573" s="239">
        <f t="shared" si="179"/>
        <v>0.40694444444670808</v>
      </c>
      <c r="S1573" s="21">
        <f t="shared" si="180"/>
        <v>1.4250000000174623</v>
      </c>
      <c r="U1573" s="38">
        <v>2906.1210000000001</v>
      </c>
      <c r="V1573" s="19">
        <f>SUM(Q1523:Q1573)</f>
        <v>5.0666666666365927</v>
      </c>
      <c r="W1573" s="286">
        <f>(N1573-M1523)/24</f>
        <v>1.4384837962964714</v>
      </c>
      <c r="X1573" s="2">
        <f>V1573/W1573</f>
        <v>3.5222271392150968</v>
      </c>
    </row>
    <row r="1574" spans="1:24">
      <c r="A1574" s="162" t="s">
        <v>7893</v>
      </c>
      <c r="B1574" s="38" t="s">
        <v>1519</v>
      </c>
      <c r="C1574" s="157" t="s">
        <v>7912</v>
      </c>
      <c r="D1574" s="159" t="s">
        <v>7911</v>
      </c>
      <c r="E1574" s="157" t="s">
        <v>206</v>
      </c>
      <c r="F1574" s="322" t="s">
        <v>7895</v>
      </c>
      <c r="G1574" s="2">
        <v>18.3</v>
      </c>
      <c r="H1574" s="2">
        <v>-114.6</v>
      </c>
      <c r="I1574" s="2">
        <v>11</v>
      </c>
      <c r="J1574" s="38">
        <v>2024</v>
      </c>
      <c r="K1574" s="38" t="s">
        <v>7897</v>
      </c>
      <c r="L1574" s="157">
        <v>45385.817361111112</v>
      </c>
      <c r="M1574" s="157">
        <v>45385.884027777778</v>
      </c>
      <c r="N1574" s="157">
        <v>45386.757638888892</v>
      </c>
      <c r="O1574" s="157">
        <v>45386.805555555555</v>
      </c>
      <c r="P1574" s="38" t="s">
        <v>7913</v>
      </c>
      <c r="Q1574" s="239">
        <f t="shared" ref="Q1574:Q1587" si="181">N1574 - M1574</f>
        <v>0.87361111111385981</v>
      </c>
      <c r="R1574" s="239">
        <f t="shared" ref="R1574:R1587" si="182">O1574 - L1574</f>
        <v>0.9881944444423425</v>
      </c>
      <c r="S1574" s="21">
        <f t="shared" ref="S1574:S1587" si="183">((VALUE(Q1574)) * 24) * 0.25</f>
        <v>5.2416666666831588</v>
      </c>
      <c r="U1574" s="38">
        <v>2073</v>
      </c>
    </row>
    <row r="1575" spans="1:24">
      <c r="A1575" s="162" t="s">
        <v>7893</v>
      </c>
      <c r="B1575" s="38" t="s">
        <v>1519</v>
      </c>
      <c r="C1575" s="157" t="s">
        <v>7912</v>
      </c>
      <c r="D1575" s="159" t="s">
        <v>7911</v>
      </c>
      <c r="E1575" s="157" t="s">
        <v>206</v>
      </c>
      <c r="F1575" s="322" t="s">
        <v>7895</v>
      </c>
      <c r="G1575" s="2">
        <v>18.2</v>
      </c>
      <c r="H1575" s="2">
        <v>-113.9</v>
      </c>
      <c r="I1575" s="2">
        <v>12</v>
      </c>
      <c r="J1575" s="38">
        <v>2024</v>
      </c>
      <c r="K1575" s="38" t="s">
        <v>7898</v>
      </c>
      <c r="L1575" s="157">
        <v>45387.763194444444</v>
      </c>
      <c r="M1575" s="157">
        <v>45387.829861111109</v>
      </c>
      <c r="N1575" s="157">
        <v>45388.714583333334</v>
      </c>
      <c r="O1575" s="157">
        <v>45388.756249999999</v>
      </c>
      <c r="P1575" s="38" t="s">
        <v>7914</v>
      </c>
      <c r="Q1575" s="239">
        <f t="shared" si="181"/>
        <v>0.88472222222480923</v>
      </c>
      <c r="R1575" s="239">
        <f t="shared" si="182"/>
        <v>0.99305555555474712</v>
      </c>
      <c r="S1575" s="21">
        <f t="shared" si="183"/>
        <v>5.3083333333488554</v>
      </c>
      <c r="U1575" s="38">
        <v>2252</v>
      </c>
    </row>
    <row r="1576" spans="1:24">
      <c r="A1576" s="162" t="s">
        <v>7893</v>
      </c>
      <c r="B1576" s="38" t="s">
        <v>1519</v>
      </c>
      <c r="C1576" s="157" t="s">
        <v>7912</v>
      </c>
      <c r="D1576" s="159" t="s">
        <v>7911</v>
      </c>
      <c r="E1576" s="157" t="s">
        <v>206</v>
      </c>
      <c r="F1576" s="322" t="s">
        <v>7895</v>
      </c>
      <c r="G1576" s="2">
        <v>18</v>
      </c>
      <c r="H1576" s="2">
        <v>-113.5</v>
      </c>
      <c r="I1576" s="2">
        <v>12</v>
      </c>
      <c r="J1576" s="38">
        <v>2024</v>
      </c>
      <c r="K1576" s="38" t="s">
        <v>7899</v>
      </c>
      <c r="L1576" s="157">
        <v>45388.966666666667</v>
      </c>
      <c r="M1576" s="157">
        <v>45389.054861111108</v>
      </c>
      <c r="N1576" s="157">
        <v>45389.890277777777</v>
      </c>
      <c r="O1576" s="157">
        <v>45389.973611111112</v>
      </c>
      <c r="P1576" s="38" t="s">
        <v>7915</v>
      </c>
      <c r="Q1576" s="239">
        <f t="shared" si="181"/>
        <v>0.83541666666860692</v>
      </c>
      <c r="R1576" s="239">
        <f t="shared" si="182"/>
        <v>1.0069444444452529</v>
      </c>
      <c r="S1576" s="21">
        <f t="shared" si="183"/>
        <v>5.0125000000116415</v>
      </c>
      <c r="U1576" s="38">
        <v>3341</v>
      </c>
    </row>
    <row r="1577" spans="1:24">
      <c r="A1577" s="162" t="s">
        <v>7893</v>
      </c>
      <c r="B1577" s="38" t="s">
        <v>1519</v>
      </c>
      <c r="C1577" s="157" t="s">
        <v>7912</v>
      </c>
      <c r="D1577" s="159" t="s">
        <v>7911</v>
      </c>
      <c r="E1577" s="157" t="s">
        <v>206</v>
      </c>
      <c r="F1577" s="322" t="s">
        <v>7895</v>
      </c>
      <c r="G1577" s="2">
        <v>18.2</v>
      </c>
      <c r="H1577" s="2">
        <v>-112</v>
      </c>
      <c r="I1577" s="2">
        <v>12</v>
      </c>
      <c r="J1577" s="38">
        <v>2024</v>
      </c>
      <c r="K1577" s="38" t="s">
        <v>7900</v>
      </c>
      <c r="L1577" s="157">
        <v>45391.049305555556</v>
      </c>
      <c r="M1577" s="157">
        <v>45391.129861111112</v>
      </c>
      <c r="N1577" s="157">
        <v>45392.003472222219</v>
      </c>
      <c r="O1577" s="157">
        <v>45392.060416666667</v>
      </c>
      <c r="P1577" s="38" t="s">
        <v>7916</v>
      </c>
      <c r="Q1577" s="239">
        <f t="shared" si="181"/>
        <v>0.87361111110658385</v>
      </c>
      <c r="R1577" s="239">
        <f t="shared" si="182"/>
        <v>1.0111111111109494</v>
      </c>
      <c r="S1577" s="21">
        <f t="shared" si="183"/>
        <v>5.2416666666395031</v>
      </c>
      <c r="U1577" s="38">
        <v>2870</v>
      </c>
    </row>
    <row r="1578" spans="1:24">
      <c r="A1578" s="162" t="s">
        <v>7893</v>
      </c>
      <c r="B1578" s="38" t="s">
        <v>1519</v>
      </c>
      <c r="C1578" s="157" t="s">
        <v>7912</v>
      </c>
      <c r="D1578" s="159" t="s">
        <v>7911</v>
      </c>
      <c r="E1578" s="157" t="s">
        <v>206</v>
      </c>
      <c r="F1578" s="322" t="s">
        <v>7895</v>
      </c>
      <c r="G1578" s="2">
        <v>17.600000000000001</v>
      </c>
      <c r="H1578" s="2">
        <v>-111</v>
      </c>
      <c r="I1578" s="2">
        <v>12</v>
      </c>
      <c r="J1578" s="38">
        <v>2024</v>
      </c>
      <c r="K1578" s="38" t="s">
        <v>7901</v>
      </c>
      <c r="L1578" s="157">
        <v>45393.773611111108</v>
      </c>
      <c r="M1578" s="157">
        <v>45393.870833333334</v>
      </c>
      <c r="N1578" s="157">
        <v>45394.686111111114</v>
      </c>
      <c r="O1578" s="157">
        <v>45394.767361111109</v>
      </c>
      <c r="P1578" s="38" t="s">
        <v>7917</v>
      </c>
      <c r="Q1578" s="239">
        <f t="shared" si="181"/>
        <v>0.81527777777955635</v>
      </c>
      <c r="R1578" s="239">
        <f t="shared" si="182"/>
        <v>0.99375000000145519</v>
      </c>
      <c r="S1578" s="21">
        <f t="shared" si="183"/>
        <v>4.8916666666773381</v>
      </c>
      <c r="U1578" s="38">
        <v>3764</v>
      </c>
    </row>
    <row r="1579" spans="1:24">
      <c r="A1579" s="162" t="s">
        <v>7893</v>
      </c>
      <c r="B1579" s="38" t="s">
        <v>1519</v>
      </c>
      <c r="C1579" s="157" t="s">
        <v>7912</v>
      </c>
      <c r="D1579" s="159" t="s">
        <v>7911</v>
      </c>
      <c r="E1579" s="157" t="s">
        <v>206</v>
      </c>
      <c r="F1579" s="322" t="s">
        <v>7895</v>
      </c>
      <c r="G1579" s="2">
        <v>17.7</v>
      </c>
      <c r="H1579" s="2">
        <v>-111</v>
      </c>
      <c r="I1579" s="2">
        <v>12</v>
      </c>
      <c r="J1579" s="38">
        <v>2024</v>
      </c>
      <c r="K1579" s="38" t="s">
        <v>7902</v>
      </c>
      <c r="L1579" s="157">
        <v>45394.968055555553</v>
      </c>
      <c r="M1579" s="157">
        <v>45395.043749999997</v>
      </c>
      <c r="N1579" s="157">
        <v>45395.991666666669</v>
      </c>
      <c r="O1579" s="157">
        <v>45396.057638888888</v>
      </c>
      <c r="P1579" s="38" t="s">
        <v>7917</v>
      </c>
      <c r="Q1579" s="239">
        <f t="shared" si="181"/>
        <v>0.94791666667151731</v>
      </c>
      <c r="R1579" s="239">
        <f t="shared" si="182"/>
        <v>1.0895833333343035</v>
      </c>
      <c r="S1579" s="21">
        <f t="shared" si="183"/>
        <v>5.6875000000291038</v>
      </c>
      <c r="U1579" s="38">
        <v>2766</v>
      </c>
    </row>
    <row r="1580" spans="1:24">
      <c r="A1580" s="162" t="s">
        <v>7893</v>
      </c>
      <c r="B1580" s="38" t="s">
        <v>1519</v>
      </c>
      <c r="C1580" s="157" t="s">
        <v>7912</v>
      </c>
      <c r="D1580" s="159" t="s">
        <v>7911</v>
      </c>
      <c r="E1580" s="157" t="s">
        <v>206</v>
      </c>
      <c r="F1580" s="322" t="s">
        <v>7895</v>
      </c>
      <c r="G1580" s="2">
        <v>18.899999999999999</v>
      </c>
      <c r="H1580" s="2">
        <v>-111.8</v>
      </c>
      <c r="I1580" s="2">
        <v>12</v>
      </c>
      <c r="J1580" s="38">
        <v>2024</v>
      </c>
      <c r="K1580" s="38" t="s">
        <v>7903</v>
      </c>
      <c r="L1580" s="157">
        <v>45397.050694444442</v>
      </c>
      <c r="M1580" s="157">
        <v>45397.115972222222</v>
      </c>
      <c r="N1580" s="157">
        <v>45398</v>
      </c>
      <c r="O1580" s="157">
        <v>45398.056944444441</v>
      </c>
      <c r="P1580" s="38" t="s">
        <v>7918</v>
      </c>
      <c r="Q1580" s="239">
        <f t="shared" si="181"/>
        <v>0.88402777777810115</v>
      </c>
      <c r="R1580" s="239">
        <f t="shared" si="182"/>
        <v>1.0062499999985448</v>
      </c>
      <c r="S1580" s="21">
        <f t="shared" si="183"/>
        <v>5.3041666666686069</v>
      </c>
      <c r="U1580" s="38">
        <v>2142</v>
      </c>
    </row>
    <row r="1581" spans="1:24">
      <c r="A1581" s="162" t="s">
        <v>7893</v>
      </c>
      <c r="B1581" s="38" t="s">
        <v>1519</v>
      </c>
      <c r="C1581" s="157" t="s">
        <v>7912</v>
      </c>
      <c r="D1581" s="159" t="s">
        <v>7911</v>
      </c>
      <c r="E1581" s="157" t="s">
        <v>206</v>
      </c>
      <c r="F1581" s="322" t="s">
        <v>7895</v>
      </c>
      <c r="G1581" s="2">
        <v>18.899999999999999</v>
      </c>
      <c r="H1581" s="2">
        <v>-112.2</v>
      </c>
      <c r="I1581" s="2">
        <v>12</v>
      </c>
      <c r="J1581" s="38">
        <v>2024</v>
      </c>
      <c r="K1581" s="316" t="s">
        <v>7904</v>
      </c>
      <c r="L1581" s="323">
        <v>45398.760416666664</v>
      </c>
      <c r="M1581" s="323">
        <v>45398.820833333331</v>
      </c>
      <c r="N1581" s="323">
        <v>45399.71875</v>
      </c>
      <c r="O1581" s="323">
        <v>45399.768055555556</v>
      </c>
      <c r="P1581" s="316" t="s">
        <v>7919</v>
      </c>
      <c r="Q1581" s="239">
        <f t="shared" si="181"/>
        <v>0.89791666666860692</v>
      </c>
      <c r="R1581" s="239">
        <f t="shared" si="182"/>
        <v>1.007638888891961</v>
      </c>
      <c r="S1581" s="21">
        <f t="shared" si="183"/>
        <v>5.3875000000116415</v>
      </c>
      <c r="U1581" s="316">
        <v>2193</v>
      </c>
    </row>
    <row r="1582" spans="1:24">
      <c r="A1582" s="162" t="s">
        <v>7893</v>
      </c>
      <c r="B1582" s="38" t="s">
        <v>1519</v>
      </c>
      <c r="C1582" s="157" t="s">
        <v>7912</v>
      </c>
      <c r="D1582" s="159" t="s">
        <v>7911</v>
      </c>
      <c r="E1582" s="157" t="s">
        <v>206</v>
      </c>
      <c r="F1582" s="322" t="s">
        <v>7895</v>
      </c>
      <c r="G1582" s="2">
        <v>19</v>
      </c>
      <c r="H1582" s="2">
        <v>-111.4</v>
      </c>
      <c r="I1582" s="2">
        <v>12</v>
      </c>
      <c r="J1582" s="38">
        <v>2024</v>
      </c>
      <c r="K1582" s="316" t="s">
        <v>7905</v>
      </c>
      <c r="L1582" s="323">
        <v>45400.063888888886</v>
      </c>
      <c r="M1582" s="323">
        <v>45400.147916666669</v>
      </c>
      <c r="N1582" s="323">
        <v>45401.023611111108</v>
      </c>
      <c r="O1582" s="323">
        <v>45401.056250000001</v>
      </c>
      <c r="P1582" s="316" t="s">
        <v>7920</v>
      </c>
      <c r="Q1582" s="239">
        <f t="shared" si="181"/>
        <v>0.87569444443943212</v>
      </c>
      <c r="R1582" s="239">
        <f t="shared" si="182"/>
        <v>0.992361111115315</v>
      </c>
      <c r="S1582" s="21">
        <f t="shared" si="183"/>
        <v>5.2541666666365927</v>
      </c>
      <c r="U1582" s="316">
        <v>2909</v>
      </c>
    </row>
    <row r="1583" spans="1:24">
      <c r="A1583" s="162" t="s">
        <v>7893</v>
      </c>
      <c r="B1583" s="38" t="s">
        <v>1519</v>
      </c>
      <c r="C1583" s="157" t="s">
        <v>7912</v>
      </c>
      <c r="D1583" s="159" t="s">
        <v>7911</v>
      </c>
      <c r="E1583" s="157" t="s">
        <v>206</v>
      </c>
      <c r="F1583" s="322" t="s">
        <v>7895</v>
      </c>
      <c r="G1583" s="2">
        <v>19.100000000000001</v>
      </c>
      <c r="H1583" s="2">
        <v>-110.8</v>
      </c>
      <c r="I1583" s="2">
        <v>12</v>
      </c>
      <c r="J1583" s="38">
        <v>2024</v>
      </c>
      <c r="K1583" s="316" t="s">
        <v>7906</v>
      </c>
      <c r="L1583" s="323">
        <v>45401.804861111108</v>
      </c>
      <c r="M1583" s="323">
        <v>45401.875</v>
      </c>
      <c r="N1583" s="323">
        <v>45402.797222222223</v>
      </c>
      <c r="O1583" s="323">
        <v>45402.844444444447</v>
      </c>
      <c r="P1583" s="316" t="s">
        <v>7921</v>
      </c>
      <c r="Q1583" s="239">
        <f t="shared" si="181"/>
        <v>0.92222222222335404</v>
      </c>
      <c r="R1583" s="239">
        <f t="shared" si="182"/>
        <v>1.039583333338669</v>
      </c>
      <c r="S1583" s="21">
        <f t="shared" si="183"/>
        <v>5.5333333333401242</v>
      </c>
      <c r="U1583" s="316">
        <v>2607</v>
      </c>
    </row>
    <row r="1584" spans="1:24">
      <c r="A1584" s="162" t="s">
        <v>7893</v>
      </c>
      <c r="B1584" s="38" t="s">
        <v>1519</v>
      </c>
      <c r="C1584" s="157" t="s">
        <v>7912</v>
      </c>
      <c r="D1584" s="159" t="s">
        <v>7911</v>
      </c>
      <c r="E1584" s="157" t="s">
        <v>206</v>
      </c>
      <c r="F1584" s="322" t="s">
        <v>7895</v>
      </c>
      <c r="G1584" s="2">
        <v>18.899999999999999</v>
      </c>
      <c r="H1584" s="2">
        <v>-111</v>
      </c>
      <c r="I1584" s="2">
        <v>12</v>
      </c>
      <c r="J1584" s="38">
        <v>2024</v>
      </c>
      <c r="K1584" s="38" t="s">
        <v>7907</v>
      </c>
      <c r="L1584" s="157">
        <v>45403.04583333333</v>
      </c>
      <c r="M1584" s="157">
        <v>45403.118055555555</v>
      </c>
      <c r="N1584" s="157">
        <v>45404.00277777778</v>
      </c>
      <c r="O1584" s="157">
        <v>45404.059027777781</v>
      </c>
      <c r="P1584" s="316" t="s">
        <v>7922</v>
      </c>
      <c r="Q1584" s="239">
        <f t="shared" si="181"/>
        <v>0.88472222222480923</v>
      </c>
      <c r="R1584" s="239">
        <f t="shared" si="182"/>
        <v>1.0131944444510737</v>
      </c>
      <c r="S1584" s="21">
        <f t="shared" si="183"/>
        <v>5.3083333333488554</v>
      </c>
      <c r="U1584" s="38">
        <v>2552</v>
      </c>
    </row>
    <row r="1585" spans="1:24">
      <c r="A1585" s="162" t="s">
        <v>7893</v>
      </c>
      <c r="B1585" s="38" t="s">
        <v>1519</v>
      </c>
      <c r="C1585" s="157" t="s">
        <v>7912</v>
      </c>
      <c r="D1585" s="159" t="s">
        <v>7911</v>
      </c>
      <c r="E1585" s="157" t="s">
        <v>206</v>
      </c>
      <c r="F1585" s="322" t="s">
        <v>7895</v>
      </c>
      <c r="G1585" s="2">
        <v>18</v>
      </c>
      <c r="H1585" s="2">
        <v>-110.7</v>
      </c>
      <c r="I1585" s="2">
        <v>12</v>
      </c>
      <c r="J1585" s="38">
        <v>2024</v>
      </c>
      <c r="K1585" s="38" t="s">
        <v>7908</v>
      </c>
      <c r="L1585" s="157">
        <v>45404.925000000003</v>
      </c>
      <c r="M1585" s="157">
        <v>45404.990972222222</v>
      </c>
      <c r="N1585" s="157">
        <v>45405.783333333333</v>
      </c>
      <c r="O1585" s="157">
        <v>45405.840277777781</v>
      </c>
      <c r="P1585" s="316" t="s">
        <v>7923</v>
      </c>
      <c r="Q1585" s="239">
        <f t="shared" si="181"/>
        <v>0.79236111111094942</v>
      </c>
      <c r="R1585" s="239">
        <f t="shared" si="182"/>
        <v>0.91527777777810115</v>
      </c>
      <c r="S1585" s="21">
        <f t="shared" si="183"/>
        <v>4.7541666666656965</v>
      </c>
      <c r="U1585" s="38">
        <v>2374</v>
      </c>
    </row>
    <row r="1586" spans="1:24">
      <c r="A1586" s="162" t="s">
        <v>7893</v>
      </c>
      <c r="B1586" s="38" t="s">
        <v>1519</v>
      </c>
      <c r="C1586" s="157" t="s">
        <v>7912</v>
      </c>
      <c r="D1586" s="159" t="s">
        <v>7911</v>
      </c>
      <c r="E1586" s="157" t="s">
        <v>206</v>
      </c>
      <c r="F1586" s="322" t="s">
        <v>7895</v>
      </c>
      <c r="G1586" s="2">
        <v>18.2</v>
      </c>
      <c r="H1586" s="2">
        <v>-111.1</v>
      </c>
      <c r="I1586" s="2">
        <v>12</v>
      </c>
      <c r="J1586" s="38">
        <v>2024</v>
      </c>
      <c r="K1586" s="38" t="s">
        <v>7909</v>
      </c>
      <c r="L1586" s="157">
        <v>45406.044444444444</v>
      </c>
      <c r="M1586" s="157">
        <v>45406.133333333331</v>
      </c>
      <c r="N1586" s="157">
        <v>45406.175694444442</v>
      </c>
      <c r="O1586" s="157">
        <v>45406.265277777777</v>
      </c>
      <c r="P1586" s="38" t="s">
        <v>7924</v>
      </c>
      <c r="Q1586" s="239">
        <f t="shared" si="181"/>
        <v>4.2361111110949423E-2</v>
      </c>
      <c r="R1586" s="239">
        <f t="shared" si="182"/>
        <v>0.22083333333284827</v>
      </c>
      <c r="S1586" s="21">
        <f t="shared" si="183"/>
        <v>0.25416666666569654</v>
      </c>
      <c r="U1586" s="38">
        <v>3463</v>
      </c>
    </row>
    <row r="1587" spans="1:24">
      <c r="A1587" s="162" t="s">
        <v>7893</v>
      </c>
      <c r="B1587" s="38" t="s">
        <v>1519</v>
      </c>
      <c r="C1587" s="157" t="s">
        <v>7912</v>
      </c>
      <c r="D1587" s="159" t="s">
        <v>7911</v>
      </c>
      <c r="E1587" s="157" t="s">
        <v>206</v>
      </c>
      <c r="F1587" s="322" t="s">
        <v>7895</v>
      </c>
      <c r="G1587" s="2">
        <v>18.2</v>
      </c>
      <c r="H1587" s="2">
        <v>-111.1</v>
      </c>
      <c r="I1587" s="2">
        <v>12</v>
      </c>
      <c r="J1587" s="38">
        <v>2024</v>
      </c>
      <c r="K1587" s="38" t="s">
        <v>7910</v>
      </c>
      <c r="L1587" s="157">
        <v>45406.638888888891</v>
      </c>
      <c r="M1587" s="157">
        <v>45406.7</v>
      </c>
      <c r="N1587" s="157">
        <v>45406.999305555553</v>
      </c>
      <c r="O1587" s="157">
        <v>45407.05972222222</v>
      </c>
      <c r="P1587" s="38" t="s">
        <v>7924</v>
      </c>
      <c r="Q1587" s="239">
        <f t="shared" si="181"/>
        <v>0.29930555555620231</v>
      </c>
      <c r="R1587" s="239">
        <f t="shared" si="182"/>
        <v>0.42083333332993789</v>
      </c>
      <c r="S1587" s="21">
        <f t="shared" si="183"/>
        <v>1.7958333333372138</v>
      </c>
      <c r="U1587" s="38">
        <v>2217</v>
      </c>
      <c r="V1587" s="19">
        <f>SUM(Q1574:Q1587)</f>
        <v>10.829166666677338</v>
      </c>
      <c r="W1587" s="286">
        <f>(N1587-M1574)/24</f>
        <v>0.87980324074063299</v>
      </c>
      <c r="X1587" s="2">
        <f>V1587/W1587</f>
        <v>12.308623298046919</v>
      </c>
    </row>
    <row r="1588" spans="1:24">
      <c r="A1588" s="162" t="s">
        <v>7934</v>
      </c>
      <c r="B1588" s="38" t="s">
        <v>1519</v>
      </c>
      <c r="C1588" s="173" t="s">
        <v>7936</v>
      </c>
      <c r="D1588" s="159" t="s">
        <v>7938</v>
      </c>
      <c r="E1588" s="157" t="s">
        <v>196</v>
      </c>
      <c r="F1588" s="159" t="s">
        <v>787</v>
      </c>
      <c r="G1588" s="2">
        <v>28</v>
      </c>
      <c r="H1588" s="2">
        <v>-91</v>
      </c>
      <c r="I1588" s="159">
        <v>15</v>
      </c>
      <c r="J1588" s="38">
        <v>2024</v>
      </c>
      <c r="K1588" s="38" t="s">
        <v>7939</v>
      </c>
      <c r="L1588" s="157">
        <v>45435.980555555558</v>
      </c>
      <c r="M1588" s="157">
        <v>45436.00277777778</v>
      </c>
      <c r="N1588" s="157">
        <v>45436.482638888891</v>
      </c>
      <c r="O1588" s="157">
        <v>45436.540972222225</v>
      </c>
      <c r="P1588" s="38" t="s">
        <v>7941</v>
      </c>
      <c r="Q1588" s="239">
        <f t="shared" ref="Q1588:Q1590" si="184">N1588 - M1588</f>
        <v>0.47986111111094942</v>
      </c>
      <c r="R1588" s="239">
        <f t="shared" ref="R1588:R1590" si="185">O1588 - L1588</f>
        <v>0.56041666666715173</v>
      </c>
      <c r="S1588" s="21">
        <f t="shared" ref="S1588:S1590" si="186">((VALUE(Q1588)) * 24) * 0.25</f>
        <v>2.8791666666656965</v>
      </c>
      <c r="U1588" s="289">
        <v>557</v>
      </c>
    </row>
    <row r="1589" spans="1:24">
      <c r="A1589" s="162" t="s">
        <v>7934</v>
      </c>
      <c r="B1589" s="38" t="s">
        <v>1519</v>
      </c>
      <c r="C1589" s="173" t="s">
        <v>7936</v>
      </c>
      <c r="D1589" s="159" t="s">
        <v>7938</v>
      </c>
      <c r="E1589" s="157" t="s">
        <v>196</v>
      </c>
      <c r="F1589" s="159" t="s">
        <v>787</v>
      </c>
      <c r="G1589" s="2">
        <v>28</v>
      </c>
      <c r="H1589" s="2">
        <v>-91</v>
      </c>
      <c r="I1589" s="159">
        <v>15</v>
      </c>
      <c r="J1589" s="38">
        <v>2024</v>
      </c>
      <c r="K1589" s="38" t="s">
        <v>7940</v>
      </c>
      <c r="L1589" s="157">
        <v>45437.574305555558</v>
      </c>
      <c r="M1589" s="157">
        <v>45437.602083333331</v>
      </c>
      <c r="N1589" s="157">
        <v>45438.326388888891</v>
      </c>
      <c r="O1589" s="157">
        <v>45438.368750000001</v>
      </c>
      <c r="P1589" s="38" t="s">
        <v>7941</v>
      </c>
      <c r="Q1589" s="239">
        <f t="shared" si="184"/>
        <v>0.72430555555911269</v>
      </c>
      <c r="R1589" s="239">
        <f t="shared" si="185"/>
        <v>0.79444444444379769</v>
      </c>
      <c r="S1589" s="21">
        <f t="shared" si="186"/>
        <v>4.3458333333546761</v>
      </c>
      <c r="U1589" s="289">
        <v>577</v>
      </c>
      <c r="V1589" s="19">
        <f>SUM(Q1588:Q1589)</f>
        <v>1.2041666666700621</v>
      </c>
      <c r="W1589" s="286">
        <f>(N1589-M1588)/24</f>
        <v>9.6817129629622897E-2</v>
      </c>
      <c r="X1589" s="2">
        <f>V1589/W1589</f>
        <v>12.437537358075385</v>
      </c>
    </row>
    <row r="1590" spans="1:24">
      <c r="A1590" s="162" t="s">
        <v>7944</v>
      </c>
      <c r="B1590" s="38" t="s">
        <v>922</v>
      </c>
      <c r="C1590" s="173" t="s">
        <v>7945</v>
      </c>
      <c r="D1590" s="159" t="s">
        <v>1017</v>
      </c>
      <c r="E1590" s="157" t="s">
        <v>273</v>
      </c>
      <c r="F1590" s="159" t="s">
        <v>1830</v>
      </c>
      <c r="G1590" s="2">
        <v>46</v>
      </c>
      <c r="H1590" s="2">
        <v>-130</v>
      </c>
      <c r="I1590" s="159">
        <v>9</v>
      </c>
      <c r="J1590" s="38">
        <v>2024</v>
      </c>
      <c r="K1590" s="38" t="s">
        <v>7946</v>
      </c>
      <c r="L1590" s="157">
        <v>45469.386111111111</v>
      </c>
      <c r="M1590" s="157">
        <v>45469.4375</v>
      </c>
      <c r="N1590" s="157">
        <v>45474.760416666664</v>
      </c>
      <c r="O1590" s="157">
        <v>45474.825694444444</v>
      </c>
      <c r="P1590" s="38" t="s">
        <v>1558</v>
      </c>
      <c r="Q1590" s="239">
        <f t="shared" si="184"/>
        <v>5.3229166666642413</v>
      </c>
      <c r="R1590" s="239">
        <f t="shared" si="185"/>
        <v>5.4395833333328483</v>
      </c>
      <c r="S1590" s="21">
        <f t="shared" si="186"/>
        <v>31.937499999985448</v>
      </c>
      <c r="U1590" s="38">
        <v>1578</v>
      </c>
      <c r="V1590" s="19">
        <f>SUM(Q1590:Q1590)</f>
        <v>5.3229166666642413</v>
      </c>
      <c r="W1590" s="286">
        <f>(N1590-M1590)/24</f>
        <v>0.22178819444434339</v>
      </c>
      <c r="X1590" s="2">
        <f>V1590/W1590</f>
        <v>24</v>
      </c>
    </row>
    <row r="1591" spans="1:24">
      <c r="A1591" s="151" t="s">
        <v>7950</v>
      </c>
      <c r="B1591" s="38" t="s">
        <v>922</v>
      </c>
      <c r="C1591" s="173" t="s">
        <v>7953</v>
      </c>
      <c r="D1591" s="38" t="s">
        <v>6859</v>
      </c>
      <c r="E1591" s="157" t="s">
        <v>273</v>
      </c>
      <c r="F1591" s="159" t="s">
        <v>1983</v>
      </c>
      <c r="G1591" s="327">
        <v>43.571926130000001</v>
      </c>
      <c r="H1591" s="327">
        <v>-125.10317834999999</v>
      </c>
      <c r="I1591" s="38" t="s">
        <v>7305</v>
      </c>
      <c r="J1591" s="38">
        <v>2024</v>
      </c>
      <c r="K1591" s="38" t="s">
        <v>7957</v>
      </c>
      <c r="L1591" s="157">
        <v>45479.635416666664</v>
      </c>
      <c r="M1591" s="157">
        <v>45479.669444444444</v>
      </c>
      <c r="N1591" s="157">
        <v>45480.074999999997</v>
      </c>
      <c r="O1591" s="157">
        <v>45480.106249999997</v>
      </c>
      <c r="P1591" s="38" t="s">
        <v>7965</v>
      </c>
      <c r="Q1591" s="239">
        <f t="shared" ref="Q1591:Q1596" si="187">N1591 - M1591</f>
        <v>0.40555555555329192</v>
      </c>
      <c r="R1591" s="239">
        <f t="shared" ref="R1591:R1596" si="188">O1591 - L1591</f>
        <v>0.47083333333284827</v>
      </c>
      <c r="S1591" s="21">
        <f t="shared" ref="S1591:S1596" si="189">((VALUE(Q1591)) * 24) * 0.25</f>
        <v>2.4333333333197515</v>
      </c>
      <c r="U1591" s="38">
        <v>1140.1600000000001</v>
      </c>
    </row>
    <row r="1592" spans="1:24">
      <c r="A1592" s="151" t="s">
        <v>7950</v>
      </c>
      <c r="B1592" s="38" t="s">
        <v>922</v>
      </c>
      <c r="C1592" s="173" t="s">
        <v>7953</v>
      </c>
      <c r="D1592" s="38" t="s">
        <v>6859</v>
      </c>
      <c r="E1592" s="157" t="s">
        <v>273</v>
      </c>
      <c r="F1592" s="159" t="s">
        <v>1983</v>
      </c>
      <c r="G1592" s="327">
        <v>45.285904619999997</v>
      </c>
      <c r="H1592" s="327">
        <v>-124.84801739</v>
      </c>
      <c r="I1592" s="38" t="s">
        <v>7305</v>
      </c>
      <c r="J1592" s="38">
        <v>2024</v>
      </c>
      <c r="K1592" s="38" t="s">
        <v>7958</v>
      </c>
      <c r="L1592" s="157">
        <v>45480.628472222219</v>
      </c>
      <c r="M1592" s="157">
        <v>45480.660416666666</v>
      </c>
      <c r="N1592" s="157">
        <v>45480.915972222225</v>
      </c>
      <c r="O1592" s="157">
        <v>45480.940972222219</v>
      </c>
      <c r="P1592" s="38" t="s">
        <v>7963</v>
      </c>
      <c r="Q1592" s="239">
        <f t="shared" si="187"/>
        <v>0.25555555555911269</v>
      </c>
      <c r="R1592" s="239">
        <f t="shared" si="188"/>
        <v>0.3125</v>
      </c>
      <c r="S1592" s="21">
        <f t="shared" si="189"/>
        <v>1.5333333333546761</v>
      </c>
      <c r="U1592" s="38">
        <v>771.29</v>
      </c>
    </row>
    <row r="1593" spans="1:24">
      <c r="A1593" s="151" t="s">
        <v>7950</v>
      </c>
      <c r="B1593" s="38" t="s">
        <v>922</v>
      </c>
      <c r="C1593" s="173" t="s">
        <v>7953</v>
      </c>
      <c r="D1593" s="38" t="s">
        <v>6859</v>
      </c>
      <c r="E1593" s="157" t="s">
        <v>273</v>
      </c>
      <c r="F1593" s="159" t="s">
        <v>1983</v>
      </c>
      <c r="G1593" s="327">
        <v>45.283602909999999</v>
      </c>
      <c r="H1593" s="327">
        <v>-124.84781182</v>
      </c>
      <c r="I1593" s="38" t="s">
        <v>7305</v>
      </c>
      <c r="J1593" s="38">
        <v>2024</v>
      </c>
      <c r="K1593" s="38" t="s">
        <v>7959</v>
      </c>
      <c r="L1593" s="157">
        <v>45480.947222222225</v>
      </c>
      <c r="M1593" s="157">
        <v>45480.977777777778</v>
      </c>
      <c r="N1593" s="157">
        <v>45481.007638888892</v>
      </c>
      <c r="O1593" s="157">
        <v>45481.040972222225</v>
      </c>
      <c r="P1593" s="38" t="s">
        <v>7963</v>
      </c>
      <c r="Q1593" s="239">
        <f t="shared" si="187"/>
        <v>2.9861111113859806E-2</v>
      </c>
      <c r="R1593" s="239">
        <f t="shared" si="188"/>
        <v>9.375E-2</v>
      </c>
      <c r="S1593" s="21">
        <f t="shared" si="189"/>
        <v>0.17916666668315884</v>
      </c>
      <c r="U1593" s="38">
        <v>770.3</v>
      </c>
    </row>
    <row r="1594" spans="1:24">
      <c r="A1594" s="151" t="s">
        <v>7950</v>
      </c>
      <c r="B1594" s="38" t="s">
        <v>922</v>
      </c>
      <c r="C1594" s="173" t="s">
        <v>7953</v>
      </c>
      <c r="D1594" s="38" t="s">
        <v>6859</v>
      </c>
      <c r="E1594" s="157" t="s">
        <v>273</v>
      </c>
      <c r="F1594" s="159" t="s">
        <v>1983</v>
      </c>
      <c r="G1594" s="50">
        <v>45.283429550000001</v>
      </c>
      <c r="H1594" s="50">
        <v>-124.84859225</v>
      </c>
      <c r="I1594" s="38" t="s">
        <v>7305</v>
      </c>
      <c r="J1594" s="38">
        <v>2024</v>
      </c>
      <c r="K1594" s="38" t="s">
        <v>7960</v>
      </c>
      <c r="L1594" s="157">
        <v>45481.070138888892</v>
      </c>
      <c r="M1594" s="157">
        <v>45481.086111111108</v>
      </c>
      <c r="N1594" s="157">
        <v>45481.10833333333</v>
      </c>
      <c r="O1594" s="157">
        <v>45481.117361111108</v>
      </c>
      <c r="P1594" s="38" t="s">
        <v>7963</v>
      </c>
      <c r="Q1594" s="239">
        <f t="shared" si="187"/>
        <v>2.2222222221898846E-2</v>
      </c>
      <c r="R1594" s="239">
        <f t="shared" si="188"/>
        <v>4.722222221607808E-2</v>
      </c>
      <c r="S1594" s="21">
        <f t="shared" si="189"/>
        <v>0.13333333333139308</v>
      </c>
      <c r="U1594" s="38">
        <v>150.38999999999999</v>
      </c>
    </row>
    <row r="1595" spans="1:24" ht="14">
      <c r="A1595" s="151" t="s">
        <v>7950</v>
      </c>
      <c r="B1595" s="38" t="s">
        <v>922</v>
      </c>
      <c r="C1595" s="173" t="s">
        <v>7953</v>
      </c>
      <c r="D1595" s="38" t="s">
        <v>6859</v>
      </c>
      <c r="E1595" s="157" t="s">
        <v>273</v>
      </c>
      <c r="F1595" s="159" t="s">
        <v>1983</v>
      </c>
      <c r="G1595" s="328">
        <v>46.699716840000001</v>
      </c>
      <c r="H1595" s="328">
        <v>-125.40029629999999</v>
      </c>
      <c r="I1595" s="38" t="s">
        <v>7305</v>
      </c>
      <c r="J1595" s="38">
        <v>2024</v>
      </c>
      <c r="K1595" s="38" t="s">
        <v>7961</v>
      </c>
      <c r="L1595" s="157">
        <v>45481.629861111112</v>
      </c>
      <c r="M1595" s="157">
        <v>45481.686805555553</v>
      </c>
      <c r="N1595" s="157">
        <v>45482.237500000003</v>
      </c>
      <c r="O1595" s="157">
        <v>45482.291666666664</v>
      </c>
      <c r="P1595" s="38" t="s">
        <v>7964</v>
      </c>
      <c r="Q1595" s="239">
        <f t="shared" si="187"/>
        <v>0.55069444444961846</v>
      </c>
      <c r="R1595" s="239">
        <f t="shared" si="188"/>
        <v>0.66180555555183673</v>
      </c>
      <c r="S1595" s="21">
        <f t="shared" si="189"/>
        <v>3.3041666666977108</v>
      </c>
      <c r="U1595" s="38">
        <v>1945.89</v>
      </c>
    </row>
    <row r="1596" spans="1:24">
      <c r="A1596" s="151" t="s">
        <v>7950</v>
      </c>
      <c r="B1596" s="38" t="s">
        <v>922</v>
      </c>
      <c r="C1596" s="173" t="s">
        <v>7953</v>
      </c>
      <c r="D1596" s="38" t="s">
        <v>6859</v>
      </c>
      <c r="E1596" s="157" t="s">
        <v>273</v>
      </c>
      <c r="F1596" s="159" t="s">
        <v>1983</v>
      </c>
      <c r="G1596" s="327">
        <v>45.282580350000003</v>
      </c>
      <c r="H1596" s="327">
        <v>-124.84936462</v>
      </c>
      <c r="I1596" s="38" t="s">
        <v>7305</v>
      </c>
      <c r="J1596" s="38">
        <v>2024</v>
      </c>
      <c r="K1596" s="38" t="s">
        <v>7962</v>
      </c>
      <c r="L1596" s="157">
        <v>45482.79791666667</v>
      </c>
      <c r="M1596" s="157">
        <v>45482.823611111111</v>
      </c>
      <c r="N1596" s="157">
        <v>45482.9375</v>
      </c>
      <c r="O1596" s="157">
        <v>45482.963194444441</v>
      </c>
      <c r="P1596" s="38" t="s">
        <v>7963</v>
      </c>
      <c r="Q1596" s="239">
        <f t="shared" si="187"/>
        <v>0.11388888888905058</v>
      </c>
      <c r="R1596" s="239">
        <f t="shared" si="188"/>
        <v>0.1652777777708252</v>
      </c>
      <c r="S1596" s="21">
        <f t="shared" si="189"/>
        <v>0.68333333333430346</v>
      </c>
      <c r="U1596" s="38">
        <v>771.64</v>
      </c>
      <c r="V1596" s="19">
        <f>SUM(Q1591:Q1596)</f>
        <v>1.3777777777868323</v>
      </c>
      <c r="W1596" s="286">
        <f>(N1596-M1596)/24</f>
        <v>4.7453703703771071E-3</v>
      </c>
      <c r="X1596" s="2">
        <f>V1596/W1596</f>
        <v>290.34146341613007</v>
      </c>
    </row>
    <row r="1597" spans="1:24">
      <c r="A1597" s="151" t="s">
        <v>7951</v>
      </c>
      <c r="B1597" s="38" t="s">
        <v>922</v>
      </c>
      <c r="C1597" s="173" t="s">
        <v>7954</v>
      </c>
      <c r="D1597" s="38" t="s">
        <v>1701</v>
      </c>
      <c r="E1597" s="173" t="s">
        <v>273</v>
      </c>
      <c r="F1597" s="126" t="s">
        <v>7956</v>
      </c>
      <c r="I1597" s="38" t="s">
        <v>7305</v>
      </c>
      <c r="J1597" s="38">
        <v>2024</v>
      </c>
      <c r="K1597" s="38" t="s">
        <v>7968</v>
      </c>
      <c r="L1597" s="157">
        <v>45488.86041666667</v>
      </c>
      <c r="M1597" s="157">
        <v>45488.887499999997</v>
      </c>
      <c r="N1597" s="157">
        <v>45489.306250000001</v>
      </c>
      <c r="O1597" s="157">
        <v>45489.34097222222</v>
      </c>
      <c r="P1597" s="38" t="s">
        <v>7984</v>
      </c>
      <c r="Q1597" s="239">
        <f t="shared" ref="Q1597:Q1660" si="190">N1597 - M1597</f>
        <v>0.41875000000436557</v>
      </c>
      <c r="R1597" s="239">
        <f t="shared" ref="R1597:R1660" si="191">O1597 - L1597</f>
        <v>0.48055555555038154</v>
      </c>
      <c r="S1597" s="21">
        <f t="shared" ref="S1597:S1660" si="192">((VALUE(Q1597)) * 24) * 0.25</f>
        <v>2.5125000000261934</v>
      </c>
      <c r="U1597" s="38">
        <v>850.47</v>
      </c>
    </row>
    <row r="1598" spans="1:24">
      <c r="A1598" s="151" t="s">
        <v>7951</v>
      </c>
      <c r="B1598" s="38" t="s">
        <v>922</v>
      </c>
      <c r="C1598" s="173" t="s">
        <v>7954</v>
      </c>
      <c r="D1598" s="38" t="s">
        <v>1701</v>
      </c>
      <c r="E1598" s="173" t="s">
        <v>273</v>
      </c>
      <c r="F1598" s="126" t="s">
        <v>7956</v>
      </c>
      <c r="I1598" s="38" t="s">
        <v>7305</v>
      </c>
      <c r="J1598" s="38">
        <v>2024</v>
      </c>
      <c r="K1598" s="38" t="s">
        <v>7969</v>
      </c>
      <c r="L1598" s="157">
        <v>45490.638194444444</v>
      </c>
      <c r="M1598" s="157">
        <v>45490.697916666664</v>
      </c>
      <c r="N1598" s="157">
        <v>45491.229166666664</v>
      </c>
      <c r="O1598" s="157">
        <v>45491.287499999999</v>
      </c>
      <c r="P1598" s="38" t="s">
        <v>7985</v>
      </c>
      <c r="Q1598" s="239">
        <f t="shared" si="190"/>
        <v>0.53125</v>
      </c>
      <c r="R1598" s="239">
        <f t="shared" si="191"/>
        <v>0.64930555555474712</v>
      </c>
      <c r="S1598" s="21">
        <f t="shared" si="192"/>
        <v>3.1875</v>
      </c>
      <c r="U1598" s="38">
        <v>2227.1799999999998</v>
      </c>
    </row>
    <row r="1599" spans="1:24">
      <c r="A1599" s="151" t="s">
        <v>7951</v>
      </c>
      <c r="B1599" s="38" t="s">
        <v>922</v>
      </c>
      <c r="C1599" s="173" t="s">
        <v>7954</v>
      </c>
      <c r="D1599" s="38" t="s">
        <v>1701</v>
      </c>
      <c r="E1599" s="173" t="s">
        <v>273</v>
      </c>
      <c r="F1599" s="126" t="s">
        <v>7956</v>
      </c>
      <c r="I1599" s="38" t="s">
        <v>7305</v>
      </c>
      <c r="J1599" s="38">
        <v>2024</v>
      </c>
      <c r="K1599" s="38" t="s">
        <v>7970</v>
      </c>
      <c r="L1599" s="157">
        <v>45491.637499999997</v>
      </c>
      <c r="M1599" s="157">
        <v>45491.699305555558</v>
      </c>
      <c r="N1599" s="157">
        <v>45492.231249999997</v>
      </c>
      <c r="O1599" s="157">
        <v>45492.293749999997</v>
      </c>
      <c r="P1599" s="38" t="s">
        <v>7986</v>
      </c>
      <c r="Q1599" s="239">
        <f t="shared" si="190"/>
        <v>0.53194444443943212</v>
      </c>
      <c r="R1599" s="239">
        <f t="shared" si="191"/>
        <v>0.65625</v>
      </c>
      <c r="S1599" s="21">
        <f t="shared" si="192"/>
        <v>3.1916666666365927</v>
      </c>
      <c r="U1599" s="38">
        <v>2268.46</v>
      </c>
    </row>
    <row r="1600" spans="1:24">
      <c r="A1600" s="151" t="s">
        <v>7951</v>
      </c>
      <c r="B1600" s="38" t="s">
        <v>922</v>
      </c>
      <c r="C1600" s="173" t="s">
        <v>7954</v>
      </c>
      <c r="D1600" s="38" t="s">
        <v>1701</v>
      </c>
      <c r="E1600" s="173" t="s">
        <v>273</v>
      </c>
      <c r="F1600" s="126" t="s">
        <v>7956</v>
      </c>
      <c r="I1600" s="38" t="s">
        <v>7305</v>
      </c>
      <c r="J1600" s="38">
        <v>2024</v>
      </c>
      <c r="K1600" s="38" t="s">
        <v>7971</v>
      </c>
      <c r="L1600" s="157">
        <v>45492.633333333331</v>
      </c>
      <c r="M1600" s="157">
        <v>45492.697222222225</v>
      </c>
      <c r="N1600" s="157">
        <v>45493.229166666664</v>
      </c>
      <c r="O1600" s="157">
        <v>45493.294444444444</v>
      </c>
      <c r="P1600" s="38" t="s">
        <v>7987</v>
      </c>
      <c r="Q1600" s="239">
        <f t="shared" si="190"/>
        <v>0.53194444443943212</v>
      </c>
      <c r="R1600" s="239">
        <f t="shared" si="191"/>
        <v>0.66111111111240461</v>
      </c>
      <c r="S1600" s="21">
        <f t="shared" si="192"/>
        <v>3.1916666666365927</v>
      </c>
      <c r="U1600" s="38">
        <v>2266.0300000000002</v>
      </c>
    </row>
    <row r="1601" spans="1:24">
      <c r="A1601" s="151" t="s">
        <v>7951</v>
      </c>
      <c r="B1601" s="38" t="s">
        <v>922</v>
      </c>
      <c r="C1601" s="173" t="s">
        <v>7954</v>
      </c>
      <c r="D1601" s="38" t="s">
        <v>1701</v>
      </c>
      <c r="E1601" s="173" t="s">
        <v>273</v>
      </c>
      <c r="F1601" s="126" t="s">
        <v>7956</v>
      </c>
      <c r="I1601" s="38" t="s">
        <v>7305</v>
      </c>
      <c r="J1601" s="38">
        <v>2024</v>
      </c>
      <c r="K1601" s="38" t="s">
        <v>7972</v>
      </c>
      <c r="L1601" s="157">
        <v>45493.638194444444</v>
      </c>
      <c r="M1601" s="157">
        <v>45493.70416666667</v>
      </c>
      <c r="N1601" s="157">
        <v>45494.229861111111</v>
      </c>
      <c r="O1601" s="157">
        <v>45494.304166666669</v>
      </c>
      <c r="P1601" s="38" t="s">
        <v>7988</v>
      </c>
      <c r="Q1601" s="239">
        <f t="shared" si="190"/>
        <v>0.52569444444088731</v>
      </c>
      <c r="R1601" s="239">
        <f t="shared" si="191"/>
        <v>0.66597222222480923</v>
      </c>
      <c r="S1601" s="21">
        <f t="shared" si="192"/>
        <v>3.1541666666453239</v>
      </c>
      <c r="U1601" s="38">
        <v>2236.9899999999998</v>
      </c>
    </row>
    <row r="1602" spans="1:24">
      <c r="A1602" s="151" t="s">
        <v>7951</v>
      </c>
      <c r="B1602" s="38" t="s">
        <v>922</v>
      </c>
      <c r="C1602" s="173" t="s">
        <v>7954</v>
      </c>
      <c r="D1602" s="38" t="s">
        <v>1701</v>
      </c>
      <c r="E1602" s="173" t="s">
        <v>273</v>
      </c>
      <c r="F1602" s="126" t="s">
        <v>7956</v>
      </c>
      <c r="I1602" s="38" t="s">
        <v>7305</v>
      </c>
      <c r="J1602" s="38">
        <v>2024</v>
      </c>
      <c r="K1602" s="38" t="s">
        <v>7973</v>
      </c>
      <c r="L1602" s="157">
        <v>45494.640277777777</v>
      </c>
      <c r="M1602" s="157">
        <v>45494.704861111109</v>
      </c>
      <c r="N1602" s="157">
        <v>45495.23333333333</v>
      </c>
      <c r="O1602" s="157">
        <v>45495.290972222225</v>
      </c>
      <c r="P1602" s="38" t="s">
        <v>7989</v>
      </c>
      <c r="Q1602" s="239">
        <f t="shared" si="190"/>
        <v>0.52847222222044365</v>
      </c>
      <c r="R1602" s="239">
        <f t="shared" si="191"/>
        <v>0.65069444444816327</v>
      </c>
      <c r="S1602" s="21">
        <f t="shared" si="192"/>
        <v>3.1708333333226619</v>
      </c>
      <c r="U1602" s="38">
        <v>2214.9</v>
      </c>
    </row>
    <row r="1603" spans="1:24">
      <c r="A1603" s="151" t="s">
        <v>7951</v>
      </c>
      <c r="B1603" s="38" t="s">
        <v>922</v>
      </c>
      <c r="C1603" s="173" t="s">
        <v>7954</v>
      </c>
      <c r="D1603" s="38" t="s">
        <v>1701</v>
      </c>
      <c r="E1603" s="173" t="s">
        <v>273</v>
      </c>
      <c r="F1603" s="126" t="s">
        <v>7956</v>
      </c>
      <c r="I1603" s="38" t="s">
        <v>7305</v>
      </c>
      <c r="J1603" s="38">
        <v>2024</v>
      </c>
      <c r="K1603" s="38" t="s">
        <v>7974</v>
      </c>
      <c r="L1603" s="157">
        <v>45495.638888888891</v>
      </c>
      <c r="M1603" s="157">
        <v>45495.710416666669</v>
      </c>
      <c r="N1603" s="157">
        <v>45496.229861111111</v>
      </c>
      <c r="O1603" s="157">
        <v>45496.293055555558</v>
      </c>
      <c r="P1603" s="38" t="s">
        <v>7990</v>
      </c>
      <c r="Q1603" s="239">
        <f t="shared" si="190"/>
        <v>0.5194444444423425</v>
      </c>
      <c r="R1603" s="239">
        <f t="shared" si="191"/>
        <v>0.65416666666715173</v>
      </c>
      <c r="S1603" s="21">
        <f t="shared" si="192"/>
        <v>3.116666666654055</v>
      </c>
      <c r="U1603" s="38" t="s">
        <v>8014</v>
      </c>
    </row>
    <row r="1604" spans="1:24">
      <c r="A1604" s="151" t="s">
        <v>7951</v>
      </c>
      <c r="B1604" s="38" t="s">
        <v>922</v>
      </c>
      <c r="C1604" s="173" t="s">
        <v>7954</v>
      </c>
      <c r="D1604" s="38" t="s">
        <v>1701</v>
      </c>
      <c r="E1604" s="173" t="s">
        <v>273</v>
      </c>
      <c r="F1604" s="126" t="s">
        <v>7956</v>
      </c>
      <c r="I1604" s="38" t="s">
        <v>7305</v>
      </c>
      <c r="J1604" s="38">
        <v>2024</v>
      </c>
      <c r="K1604" s="38" t="s">
        <v>7975</v>
      </c>
      <c r="L1604" s="157">
        <v>45496.640972222223</v>
      </c>
      <c r="M1604" s="157">
        <v>45496.701388888891</v>
      </c>
      <c r="N1604" s="157">
        <v>45497.236111111109</v>
      </c>
      <c r="O1604" s="157">
        <v>45497.293055555558</v>
      </c>
      <c r="P1604" s="38" t="s">
        <v>7991</v>
      </c>
      <c r="Q1604" s="239">
        <f t="shared" si="190"/>
        <v>0.53472222221898846</v>
      </c>
      <c r="R1604" s="239">
        <f t="shared" si="191"/>
        <v>0.65208333333430346</v>
      </c>
      <c r="S1604" s="21">
        <f t="shared" si="192"/>
        <v>3.2083333333139308</v>
      </c>
      <c r="U1604" s="38">
        <v>2267.6799999999998</v>
      </c>
    </row>
    <row r="1605" spans="1:24">
      <c r="A1605" s="151" t="s">
        <v>7951</v>
      </c>
      <c r="B1605" s="38" t="s">
        <v>922</v>
      </c>
      <c r="C1605" s="173" t="s">
        <v>7954</v>
      </c>
      <c r="D1605" s="38" t="s">
        <v>1701</v>
      </c>
      <c r="E1605" s="173" t="s">
        <v>273</v>
      </c>
      <c r="F1605" s="126" t="s">
        <v>7956</v>
      </c>
      <c r="I1605" s="38" t="s">
        <v>7305</v>
      </c>
      <c r="J1605" s="38">
        <v>2024</v>
      </c>
      <c r="K1605" s="38" t="s">
        <v>7976</v>
      </c>
      <c r="L1605" s="157">
        <v>45497.635416666664</v>
      </c>
      <c r="M1605" s="157">
        <v>45497.7</v>
      </c>
      <c r="N1605" s="157">
        <v>45498.23333333333</v>
      </c>
      <c r="O1605" s="157">
        <v>45498.291666666664</v>
      </c>
      <c r="P1605" s="38" t="s">
        <v>7992</v>
      </c>
      <c r="Q1605" s="239">
        <f t="shared" si="190"/>
        <v>0.53333333333284827</v>
      </c>
      <c r="R1605" s="239">
        <f t="shared" si="191"/>
        <v>0.65625</v>
      </c>
      <c r="S1605" s="21">
        <f t="shared" si="192"/>
        <v>3.1999999999970896</v>
      </c>
      <c r="U1605" s="38">
        <v>2250.56</v>
      </c>
    </row>
    <row r="1606" spans="1:24">
      <c r="A1606" s="151" t="s">
        <v>7951</v>
      </c>
      <c r="B1606" s="38" t="s">
        <v>922</v>
      </c>
      <c r="C1606" s="173" t="s">
        <v>7954</v>
      </c>
      <c r="D1606" s="38" t="s">
        <v>1701</v>
      </c>
      <c r="E1606" s="173" t="s">
        <v>273</v>
      </c>
      <c r="F1606" s="126" t="s">
        <v>7956</v>
      </c>
      <c r="I1606" s="38" t="s">
        <v>7305</v>
      </c>
      <c r="J1606" s="38">
        <v>2024</v>
      </c>
      <c r="K1606" s="38" t="s">
        <v>7977</v>
      </c>
      <c r="L1606" s="157">
        <v>45498.645138888889</v>
      </c>
      <c r="M1606" s="157">
        <v>45498.703472222223</v>
      </c>
      <c r="N1606" s="157">
        <v>45499.231249999997</v>
      </c>
      <c r="O1606" s="157">
        <v>45499.290277777778</v>
      </c>
      <c r="P1606" s="38" t="s">
        <v>7993</v>
      </c>
      <c r="Q1606" s="239">
        <f t="shared" si="190"/>
        <v>0.52777777777373558</v>
      </c>
      <c r="R1606" s="239">
        <f t="shared" si="191"/>
        <v>0.64513888888905058</v>
      </c>
      <c r="S1606" s="21">
        <f t="shared" si="192"/>
        <v>3.1666666666424135</v>
      </c>
      <c r="U1606" s="38">
        <v>2236.61</v>
      </c>
    </row>
    <row r="1607" spans="1:24">
      <c r="A1607" s="151" t="s">
        <v>7951</v>
      </c>
      <c r="B1607" s="38" t="s">
        <v>922</v>
      </c>
      <c r="C1607" s="173" t="s">
        <v>7954</v>
      </c>
      <c r="D1607" s="38" t="s">
        <v>1701</v>
      </c>
      <c r="E1607" s="173" t="s">
        <v>273</v>
      </c>
      <c r="F1607" s="126" t="s">
        <v>7956</v>
      </c>
      <c r="I1607" s="38" t="s">
        <v>7305</v>
      </c>
      <c r="J1607" s="38">
        <v>2024</v>
      </c>
      <c r="K1607" s="38" t="s">
        <v>7978</v>
      </c>
      <c r="L1607" s="157">
        <v>45499.654166666667</v>
      </c>
      <c r="M1607" s="157">
        <v>45499.71597222222</v>
      </c>
      <c r="N1607" s="157">
        <v>45500.231944444444</v>
      </c>
      <c r="O1607" s="157">
        <v>45500.292361111111</v>
      </c>
      <c r="P1607" s="38" t="s">
        <v>7994</v>
      </c>
      <c r="Q1607" s="239">
        <f t="shared" si="190"/>
        <v>0.51597222222335404</v>
      </c>
      <c r="R1607" s="239">
        <f t="shared" si="191"/>
        <v>0.63819444444379769</v>
      </c>
      <c r="S1607" s="21">
        <f t="shared" si="192"/>
        <v>3.0958333333401242</v>
      </c>
      <c r="U1607" s="38">
        <v>2268.21</v>
      </c>
    </row>
    <row r="1608" spans="1:24">
      <c r="A1608" s="151" t="s">
        <v>7951</v>
      </c>
      <c r="B1608" s="38" t="s">
        <v>922</v>
      </c>
      <c r="C1608" s="173" t="s">
        <v>7954</v>
      </c>
      <c r="D1608" s="38" t="s">
        <v>1701</v>
      </c>
      <c r="E1608" s="173" t="s">
        <v>273</v>
      </c>
      <c r="F1608" s="126" t="s">
        <v>7956</v>
      </c>
      <c r="I1608" s="38" t="s">
        <v>7305</v>
      </c>
      <c r="J1608" s="38">
        <v>2024</v>
      </c>
      <c r="K1608" s="38" t="s">
        <v>7979</v>
      </c>
      <c r="L1608" s="157">
        <v>45500.636805555558</v>
      </c>
      <c r="M1608" s="157">
        <v>45500.696527777778</v>
      </c>
      <c r="N1608" s="157">
        <v>45501.240277777775</v>
      </c>
      <c r="O1608" s="157">
        <v>45501.290277777778</v>
      </c>
      <c r="P1608" s="38" t="s">
        <v>7994</v>
      </c>
      <c r="Q1608" s="239">
        <f t="shared" si="190"/>
        <v>0.54374999999708962</v>
      </c>
      <c r="R1608" s="239">
        <f t="shared" si="191"/>
        <v>0.65347222222044365</v>
      </c>
      <c r="S1608" s="21">
        <f t="shared" si="192"/>
        <v>3.2624999999825377</v>
      </c>
      <c r="U1608" s="38">
        <v>2233.9499999999998</v>
      </c>
    </row>
    <row r="1609" spans="1:24">
      <c r="A1609" s="151" t="s">
        <v>7951</v>
      </c>
      <c r="B1609" s="38" t="s">
        <v>922</v>
      </c>
      <c r="C1609" s="173" t="s">
        <v>7954</v>
      </c>
      <c r="D1609" s="38" t="s">
        <v>1701</v>
      </c>
      <c r="E1609" s="173" t="s">
        <v>273</v>
      </c>
      <c r="F1609" s="126" t="s">
        <v>7956</v>
      </c>
      <c r="I1609" s="38" t="s">
        <v>7305</v>
      </c>
      <c r="J1609" s="38">
        <v>2024</v>
      </c>
      <c r="K1609" s="38" t="s">
        <v>7980</v>
      </c>
      <c r="L1609" s="157">
        <v>45501.632638888892</v>
      </c>
      <c r="M1609" s="157">
        <v>45501.691666666666</v>
      </c>
      <c r="N1609" s="157">
        <v>45502.229166666664</v>
      </c>
      <c r="O1609" s="157">
        <v>45502.288888888892</v>
      </c>
      <c r="P1609" s="38" t="s">
        <v>7994</v>
      </c>
      <c r="Q1609" s="239">
        <f t="shared" si="190"/>
        <v>0.53749999999854481</v>
      </c>
      <c r="R1609" s="239">
        <f t="shared" si="191"/>
        <v>0.65625</v>
      </c>
      <c r="S1609" s="21">
        <f t="shared" si="192"/>
        <v>3.2249999999912689</v>
      </c>
      <c r="U1609" s="38">
        <v>2221.81</v>
      </c>
    </row>
    <row r="1610" spans="1:24">
      <c r="A1610" s="151" t="s">
        <v>7951</v>
      </c>
      <c r="B1610" s="38" t="s">
        <v>922</v>
      </c>
      <c r="C1610" s="173" t="s">
        <v>7954</v>
      </c>
      <c r="D1610" s="38" t="s">
        <v>1701</v>
      </c>
      <c r="E1610" s="173" t="s">
        <v>273</v>
      </c>
      <c r="F1610" s="126" t="s">
        <v>7956</v>
      </c>
      <c r="I1610" s="38" t="s">
        <v>7305</v>
      </c>
      <c r="J1610" s="38">
        <v>2024</v>
      </c>
      <c r="K1610" s="38" t="s">
        <v>7981</v>
      </c>
      <c r="L1610" s="157">
        <v>45502.629861111112</v>
      </c>
      <c r="M1610" s="157">
        <v>45502.69027777778</v>
      </c>
      <c r="N1610" s="157">
        <v>45503.230555555558</v>
      </c>
      <c r="O1610" s="157">
        <v>45503.29583333333</v>
      </c>
      <c r="P1610" s="38" t="s">
        <v>7995</v>
      </c>
      <c r="Q1610" s="239">
        <f t="shared" si="190"/>
        <v>0.54027777777810115</v>
      </c>
      <c r="R1610" s="239">
        <f t="shared" si="191"/>
        <v>0.66597222221753327</v>
      </c>
      <c r="S1610" s="21">
        <f t="shared" si="192"/>
        <v>3.2416666666686069</v>
      </c>
      <c r="U1610" s="38">
        <v>2235.64</v>
      </c>
    </row>
    <row r="1611" spans="1:24">
      <c r="A1611" s="151" t="s">
        <v>7951</v>
      </c>
      <c r="B1611" s="38" t="s">
        <v>922</v>
      </c>
      <c r="C1611" s="173" t="s">
        <v>7954</v>
      </c>
      <c r="D1611" s="38" t="s">
        <v>1701</v>
      </c>
      <c r="E1611" s="173" t="s">
        <v>273</v>
      </c>
      <c r="F1611" s="126" t="s">
        <v>7956</v>
      </c>
      <c r="I1611" s="38" t="s">
        <v>7305</v>
      </c>
      <c r="J1611" s="38">
        <v>2024</v>
      </c>
      <c r="K1611" s="38" t="s">
        <v>7982</v>
      </c>
      <c r="L1611" s="157">
        <v>45503.647916666669</v>
      </c>
      <c r="M1611" s="157">
        <v>45503.707638888889</v>
      </c>
      <c r="N1611" s="157">
        <v>45504.232638888891</v>
      </c>
      <c r="O1611" s="157">
        <v>45504.288888888892</v>
      </c>
      <c r="P1611" s="38" t="s">
        <v>7996</v>
      </c>
      <c r="Q1611" s="239">
        <f t="shared" si="190"/>
        <v>0.52500000000145519</v>
      </c>
      <c r="R1611" s="239">
        <f t="shared" si="191"/>
        <v>0.64097222222335404</v>
      </c>
      <c r="S1611" s="21">
        <f t="shared" si="192"/>
        <v>3.1500000000087311</v>
      </c>
      <c r="U1611" s="38">
        <v>2253.56</v>
      </c>
    </row>
    <row r="1612" spans="1:24">
      <c r="A1612" s="151" t="s">
        <v>7951</v>
      </c>
      <c r="B1612" s="38" t="s">
        <v>922</v>
      </c>
      <c r="C1612" s="173" t="s">
        <v>7954</v>
      </c>
      <c r="D1612" s="38" t="s">
        <v>1701</v>
      </c>
      <c r="E1612" s="173" t="s">
        <v>273</v>
      </c>
      <c r="F1612" s="126" t="s">
        <v>7956</v>
      </c>
      <c r="I1612" s="38" t="s">
        <v>7305</v>
      </c>
      <c r="J1612" s="38">
        <v>2024</v>
      </c>
      <c r="K1612" s="38" t="s">
        <v>7983</v>
      </c>
      <c r="L1612" s="157">
        <v>45504.634722222225</v>
      </c>
      <c r="M1612" s="157">
        <v>45504.701388888891</v>
      </c>
      <c r="N1612" s="157">
        <v>45505.563888888886</v>
      </c>
      <c r="O1612" s="157">
        <v>45505.622916666667</v>
      </c>
      <c r="P1612" s="38" t="s">
        <v>7997</v>
      </c>
      <c r="Q1612" s="239">
        <f t="shared" si="190"/>
        <v>0.86249999999563443</v>
      </c>
      <c r="R1612" s="239">
        <f t="shared" si="191"/>
        <v>0.9881944444423425</v>
      </c>
      <c r="S1612" s="21">
        <f t="shared" si="192"/>
        <v>5.1749999999738066</v>
      </c>
      <c r="U1612" s="38">
        <v>2213.7600000000002</v>
      </c>
      <c r="V1612" s="19">
        <f>SUM(Q1597:Q1612)</f>
        <v>8.7083333333066548</v>
      </c>
      <c r="W1612" s="286">
        <f>(N1612-M1597)/24</f>
        <v>0.69484953703704377</v>
      </c>
      <c r="X1612" s="2">
        <f>V1612/W1612</f>
        <v>12.532689264557137</v>
      </c>
    </row>
    <row r="1613" spans="1:24">
      <c r="A1613" s="151" t="s">
        <v>7952</v>
      </c>
      <c r="B1613" s="38" t="s">
        <v>922</v>
      </c>
      <c r="C1613" s="173" t="s">
        <v>7955</v>
      </c>
      <c r="D1613" s="38" t="s">
        <v>1107</v>
      </c>
      <c r="E1613" s="173" t="s">
        <v>273</v>
      </c>
      <c r="F1613" s="259" t="s">
        <v>1202</v>
      </c>
      <c r="I1613" s="38" t="s">
        <v>7305</v>
      </c>
      <c r="J1613" s="38">
        <v>2024</v>
      </c>
      <c r="K1613" s="38" t="s">
        <v>8015</v>
      </c>
      <c r="L1613" s="157">
        <v>45512.870833333334</v>
      </c>
      <c r="M1613" s="157">
        <v>45512.888888888891</v>
      </c>
      <c r="N1613" s="157">
        <v>45512.943749999999</v>
      </c>
      <c r="O1613" s="157">
        <v>45512.960416666669</v>
      </c>
      <c r="P1613" s="38" t="s">
        <v>8083</v>
      </c>
      <c r="Q1613" s="239">
        <f t="shared" si="190"/>
        <v>5.486111110803904E-2</v>
      </c>
      <c r="R1613" s="239">
        <f t="shared" si="191"/>
        <v>8.9583333334303461E-2</v>
      </c>
      <c r="S1613" s="21">
        <f t="shared" si="192"/>
        <v>0.32916666664823424</v>
      </c>
      <c r="U1613" s="38">
        <v>205.85</v>
      </c>
    </row>
    <row r="1614" spans="1:24">
      <c r="A1614" s="151" t="s">
        <v>7952</v>
      </c>
      <c r="B1614" s="38" t="s">
        <v>922</v>
      </c>
      <c r="C1614" s="173" t="s">
        <v>7955</v>
      </c>
      <c r="D1614" s="38" t="s">
        <v>1107</v>
      </c>
      <c r="E1614" s="173" t="s">
        <v>273</v>
      </c>
      <c r="F1614" s="259" t="s">
        <v>1202</v>
      </c>
      <c r="I1614" s="38" t="s">
        <v>7305</v>
      </c>
      <c r="J1614" s="38">
        <v>2024</v>
      </c>
      <c r="K1614" s="38" t="s">
        <v>8016</v>
      </c>
      <c r="L1614" s="157">
        <v>45512.981944444444</v>
      </c>
      <c r="M1614" s="157">
        <v>45512.997916666667</v>
      </c>
      <c r="N1614" s="157">
        <v>45513.120833333334</v>
      </c>
      <c r="O1614" s="157">
        <v>45513.133333333331</v>
      </c>
      <c r="P1614" s="38" t="s">
        <v>8083</v>
      </c>
      <c r="Q1614" s="239">
        <f t="shared" si="190"/>
        <v>0.12291666666715173</v>
      </c>
      <c r="R1614" s="239">
        <f t="shared" si="191"/>
        <v>0.15138888888759539</v>
      </c>
      <c r="S1614" s="21">
        <f t="shared" si="192"/>
        <v>0.73750000000291038</v>
      </c>
      <c r="U1614" s="38">
        <v>199.93</v>
      </c>
    </row>
    <row r="1615" spans="1:24">
      <c r="A1615" s="151" t="s">
        <v>7952</v>
      </c>
      <c r="B1615" s="38" t="s">
        <v>922</v>
      </c>
      <c r="C1615" s="173" t="s">
        <v>7955</v>
      </c>
      <c r="D1615" s="38" t="s">
        <v>1107</v>
      </c>
      <c r="E1615" s="173" t="s">
        <v>273</v>
      </c>
      <c r="F1615" s="259" t="s">
        <v>1202</v>
      </c>
      <c r="I1615" s="38" t="s">
        <v>7305</v>
      </c>
      <c r="J1615" s="38">
        <v>2024</v>
      </c>
      <c r="K1615" s="38" t="s">
        <v>8017</v>
      </c>
      <c r="L1615" s="157">
        <v>45513.155289351853</v>
      </c>
      <c r="M1615" s="157">
        <v>45513.16673611111</v>
      </c>
      <c r="N1615" s="157">
        <v>45513.231319444443</v>
      </c>
      <c r="O1615" s="157">
        <v>45513.248611111114</v>
      </c>
      <c r="P1615" s="38" t="s">
        <v>8083</v>
      </c>
      <c r="Q1615" s="239">
        <f t="shared" si="190"/>
        <v>6.4583333332848269E-2</v>
      </c>
      <c r="R1615" s="239">
        <f t="shared" si="191"/>
        <v>9.3321759261016268E-2</v>
      </c>
      <c r="S1615" s="21">
        <f t="shared" si="192"/>
        <v>0.38749999999708962</v>
      </c>
      <c r="U1615" s="38">
        <v>205.24</v>
      </c>
    </row>
    <row r="1616" spans="1:24">
      <c r="A1616" s="151" t="s">
        <v>7952</v>
      </c>
      <c r="B1616" s="38" t="s">
        <v>922</v>
      </c>
      <c r="C1616" s="173" t="s">
        <v>7955</v>
      </c>
      <c r="D1616" s="38" t="s">
        <v>1107</v>
      </c>
      <c r="E1616" s="173" t="s">
        <v>273</v>
      </c>
      <c r="F1616" s="259" t="s">
        <v>1202</v>
      </c>
      <c r="I1616" s="38" t="s">
        <v>7305</v>
      </c>
      <c r="J1616" s="38">
        <v>2024</v>
      </c>
      <c r="K1616" s="38" t="s">
        <v>8018</v>
      </c>
      <c r="L1616" s="157">
        <v>45513.444282407407</v>
      </c>
      <c r="M1616" s="157">
        <v>45513.468460648146</v>
      </c>
      <c r="N1616" s="157">
        <v>45513.520127314812</v>
      </c>
      <c r="O1616" s="157">
        <v>45513.545138888891</v>
      </c>
      <c r="P1616" s="38" t="s">
        <v>8084</v>
      </c>
      <c r="Q1616" s="239">
        <f t="shared" si="190"/>
        <v>5.1666666666278616E-2</v>
      </c>
      <c r="R1616" s="239">
        <f t="shared" si="191"/>
        <v>0.10085648148378823</v>
      </c>
      <c r="S1616" s="21">
        <f t="shared" si="192"/>
        <v>0.30999999999767169</v>
      </c>
      <c r="U1616" s="38">
        <v>202.66</v>
      </c>
    </row>
    <row r="1617" spans="1:21">
      <c r="A1617" s="151" t="s">
        <v>7952</v>
      </c>
      <c r="B1617" s="38" t="s">
        <v>922</v>
      </c>
      <c r="C1617" s="173" t="s">
        <v>7955</v>
      </c>
      <c r="D1617" s="38" t="s">
        <v>1107</v>
      </c>
      <c r="E1617" s="173" t="s">
        <v>273</v>
      </c>
      <c r="F1617" s="259" t="s">
        <v>1202</v>
      </c>
      <c r="I1617" s="38" t="s">
        <v>7305</v>
      </c>
      <c r="J1617" s="38">
        <v>2024</v>
      </c>
      <c r="K1617" s="38" t="s">
        <v>8019</v>
      </c>
      <c r="L1617" s="157">
        <v>45513.574305555558</v>
      </c>
      <c r="M1617" s="157">
        <v>45513.588888888888</v>
      </c>
      <c r="N1617" s="157">
        <v>45513.640972222223</v>
      </c>
      <c r="O1617" s="157">
        <v>45513.65625</v>
      </c>
      <c r="P1617" s="38" t="s">
        <v>8084</v>
      </c>
      <c r="Q1617" s="239">
        <f t="shared" si="190"/>
        <v>5.2083333335758653E-2</v>
      </c>
      <c r="R1617" s="239">
        <f t="shared" si="191"/>
        <v>8.1944444442342501E-2</v>
      </c>
      <c r="S1617" s="21">
        <f t="shared" si="192"/>
        <v>0.31250000001455192</v>
      </c>
      <c r="U1617" s="38">
        <v>193.13</v>
      </c>
    </row>
    <row r="1618" spans="1:21">
      <c r="A1618" s="151" t="s">
        <v>7952</v>
      </c>
      <c r="B1618" s="38" t="s">
        <v>922</v>
      </c>
      <c r="C1618" s="173" t="s">
        <v>7955</v>
      </c>
      <c r="D1618" s="38" t="s">
        <v>1107</v>
      </c>
      <c r="E1618" s="173" t="s">
        <v>273</v>
      </c>
      <c r="F1618" s="259" t="s">
        <v>1202</v>
      </c>
      <c r="I1618" s="38" t="s">
        <v>7305</v>
      </c>
      <c r="J1618" s="38">
        <v>2024</v>
      </c>
      <c r="K1618" s="38" t="s">
        <v>8020</v>
      </c>
      <c r="L1618" s="157">
        <v>45513.676388888889</v>
      </c>
      <c r="M1618" s="157">
        <v>45513.693749999999</v>
      </c>
      <c r="N1618" s="157">
        <v>45513.747916666667</v>
      </c>
      <c r="O1618" s="157">
        <v>45513.76666666667</v>
      </c>
      <c r="P1618" s="38" t="s">
        <v>8084</v>
      </c>
      <c r="Q1618" s="239">
        <f t="shared" si="190"/>
        <v>5.4166666668606922E-2</v>
      </c>
      <c r="R1618" s="239">
        <f t="shared" si="191"/>
        <v>9.0277777781011537E-2</v>
      </c>
      <c r="S1618" s="21">
        <f t="shared" si="192"/>
        <v>0.32500000001164153</v>
      </c>
      <c r="U1618" s="38">
        <v>200.09</v>
      </c>
    </row>
    <row r="1619" spans="1:21">
      <c r="A1619" s="151" t="s">
        <v>7952</v>
      </c>
      <c r="B1619" s="38" t="s">
        <v>922</v>
      </c>
      <c r="C1619" s="173" t="s">
        <v>7955</v>
      </c>
      <c r="D1619" s="38" t="s">
        <v>1107</v>
      </c>
      <c r="E1619" s="173" t="s">
        <v>273</v>
      </c>
      <c r="F1619" s="259" t="s">
        <v>1202</v>
      </c>
      <c r="I1619" s="38" t="s">
        <v>7305</v>
      </c>
      <c r="J1619" s="38">
        <v>2024</v>
      </c>
      <c r="K1619" s="38" t="s">
        <v>8021</v>
      </c>
      <c r="L1619" s="157">
        <v>45513.911111111112</v>
      </c>
      <c r="M1619" s="157">
        <v>45513.990277777775</v>
      </c>
      <c r="N1619" s="157">
        <v>45514.220138888886</v>
      </c>
      <c r="O1619" s="157">
        <v>45514.300694444442</v>
      </c>
      <c r="P1619" s="38" t="s">
        <v>8085</v>
      </c>
      <c r="Q1619" s="239">
        <f t="shared" si="190"/>
        <v>0.22986111111094942</v>
      </c>
      <c r="R1619" s="239">
        <f t="shared" si="191"/>
        <v>0.38958333332993789</v>
      </c>
      <c r="S1619" s="21">
        <f t="shared" si="192"/>
        <v>1.3791666666656965</v>
      </c>
      <c r="U1619" s="38">
        <v>2905.93</v>
      </c>
    </row>
    <row r="1620" spans="1:21">
      <c r="A1620" s="151" t="s">
        <v>7952</v>
      </c>
      <c r="B1620" s="38" t="s">
        <v>922</v>
      </c>
      <c r="C1620" s="173" t="s">
        <v>7955</v>
      </c>
      <c r="D1620" s="38" t="s">
        <v>1107</v>
      </c>
      <c r="E1620" s="173" t="s">
        <v>273</v>
      </c>
      <c r="F1620" s="259" t="s">
        <v>1202</v>
      </c>
      <c r="I1620" s="38" t="s">
        <v>7305</v>
      </c>
      <c r="J1620" s="38">
        <v>2024</v>
      </c>
      <c r="K1620" s="38" t="s">
        <v>8022</v>
      </c>
      <c r="L1620" s="157">
        <v>45514.536111111112</v>
      </c>
      <c r="M1620" s="157">
        <v>45514.682638888888</v>
      </c>
      <c r="N1620" s="157">
        <v>45514.927777777775</v>
      </c>
      <c r="O1620" s="157">
        <v>45515</v>
      </c>
      <c r="P1620" s="38" t="s">
        <v>8085</v>
      </c>
      <c r="Q1620" s="239">
        <f t="shared" si="190"/>
        <v>0.24513888888759539</v>
      </c>
      <c r="R1620" s="239">
        <f t="shared" si="191"/>
        <v>0.46388888888759539</v>
      </c>
      <c r="S1620" s="21">
        <f t="shared" si="192"/>
        <v>1.4708333333255723</v>
      </c>
      <c r="U1620" s="38">
        <v>2902.41</v>
      </c>
    </row>
    <row r="1621" spans="1:21">
      <c r="A1621" s="151" t="s">
        <v>7952</v>
      </c>
      <c r="B1621" s="38" t="s">
        <v>922</v>
      </c>
      <c r="C1621" s="173" t="s">
        <v>7955</v>
      </c>
      <c r="D1621" s="38" t="s">
        <v>1107</v>
      </c>
      <c r="E1621" s="173" t="s">
        <v>273</v>
      </c>
      <c r="F1621" s="259" t="s">
        <v>1202</v>
      </c>
      <c r="I1621" s="38" t="s">
        <v>7306</v>
      </c>
      <c r="J1621" s="38">
        <v>2024</v>
      </c>
      <c r="K1621" s="38" t="s">
        <v>8023</v>
      </c>
      <c r="L1621" s="157">
        <v>45515.734722222223</v>
      </c>
      <c r="M1621" s="157">
        <v>45515.748611111114</v>
      </c>
      <c r="N1621" s="157">
        <v>45515.818055555559</v>
      </c>
      <c r="O1621" s="157">
        <v>45515.832638888889</v>
      </c>
      <c r="P1621" s="38" t="s">
        <v>8086</v>
      </c>
      <c r="Q1621" s="239">
        <f t="shared" si="190"/>
        <v>6.9444444445252884E-2</v>
      </c>
      <c r="R1621" s="239">
        <f t="shared" si="191"/>
        <v>9.7916666665696539E-2</v>
      </c>
      <c r="S1621" s="21">
        <f t="shared" si="192"/>
        <v>0.41666666667151731</v>
      </c>
      <c r="U1621" s="38">
        <v>199.31</v>
      </c>
    </row>
    <row r="1622" spans="1:21">
      <c r="A1622" s="151" t="s">
        <v>7952</v>
      </c>
      <c r="B1622" s="38" t="s">
        <v>922</v>
      </c>
      <c r="C1622" s="173" t="s">
        <v>7955</v>
      </c>
      <c r="D1622" s="38" t="s">
        <v>1107</v>
      </c>
      <c r="E1622" s="173" t="s">
        <v>273</v>
      </c>
      <c r="F1622" s="259" t="s">
        <v>1202</v>
      </c>
      <c r="I1622" s="38" t="s">
        <v>7306</v>
      </c>
      <c r="J1622" s="38">
        <v>2024</v>
      </c>
      <c r="K1622" s="38" t="s">
        <v>8024</v>
      </c>
      <c r="L1622" s="157">
        <v>45515.853472222225</v>
      </c>
      <c r="M1622" s="157">
        <v>45515.868750000001</v>
      </c>
      <c r="N1622" s="157">
        <v>45515.899305555555</v>
      </c>
      <c r="O1622" s="157">
        <v>45515.915277777778</v>
      </c>
      <c r="P1622" s="38" t="s">
        <v>8086</v>
      </c>
      <c r="Q1622" s="239">
        <f t="shared" si="190"/>
        <v>3.0555555553291924E-2</v>
      </c>
      <c r="R1622" s="239">
        <f t="shared" si="191"/>
        <v>6.1805555553291924E-2</v>
      </c>
      <c r="S1622" s="21">
        <f t="shared" si="192"/>
        <v>0.18333333331975155</v>
      </c>
      <c r="U1622" s="38">
        <v>192.34</v>
      </c>
    </row>
    <row r="1623" spans="1:21">
      <c r="A1623" s="151" t="s">
        <v>7952</v>
      </c>
      <c r="B1623" s="38" t="s">
        <v>922</v>
      </c>
      <c r="C1623" s="173" t="s">
        <v>7955</v>
      </c>
      <c r="D1623" s="38" t="s">
        <v>1107</v>
      </c>
      <c r="E1623" s="173" t="s">
        <v>273</v>
      </c>
      <c r="F1623" s="259" t="s">
        <v>1202</v>
      </c>
      <c r="I1623" s="38" t="s">
        <v>7306</v>
      </c>
      <c r="J1623" s="38">
        <v>2024</v>
      </c>
      <c r="K1623" s="38" t="s">
        <v>8025</v>
      </c>
      <c r="L1623" s="157">
        <v>45515.94027777778</v>
      </c>
      <c r="M1623" s="157">
        <v>45515.954861111109</v>
      </c>
      <c r="N1623" s="157">
        <v>45516.023611111108</v>
      </c>
      <c r="O1623" s="157">
        <v>45516.03402777778</v>
      </c>
      <c r="P1623" s="38" t="s">
        <v>8086</v>
      </c>
      <c r="Q1623" s="239">
        <f t="shared" si="190"/>
        <v>6.8749999998544808E-2</v>
      </c>
      <c r="R1623" s="239">
        <f t="shared" si="191"/>
        <v>9.375E-2</v>
      </c>
      <c r="S1623" s="21">
        <f t="shared" si="192"/>
        <v>0.41249999999126885</v>
      </c>
      <c r="U1623" s="38">
        <v>200.49</v>
      </c>
    </row>
    <row r="1624" spans="1:21">
      <c r="A1624" s="151" t="s">
        <v>7952</v>
      </c>
      <c r="B1624" s="38" t="s">
        <v>922</v>
      </c>
      <c r="C1624" s="173" t="s">
        <v>7955</v>
      </c>
      <c r="D1624" s="38" t="s">
        <v>1107</v>
      </c>
      <c r="E1624" s="173" t="s">
        <v>273</v>
      </c>
      <c r="F1624" s="259" t="s">
        <v>1202</v>
      </c>
      <c r="I1624" s="38" t="s">
        <v>7306</v>
      </c>
      <c r="J1624" s="38">
        <v>2024</v>
      </c>
      <c r="K1624" s="38" t="s">
        <v>8026</v>
      </c>
      <c r="L1624" s="157">
        <v>45516.169444444444</v>
      </c>
      <c r="M1624" s="157">
        <v>45516.220833333333</v>
      </c>
      <c r="N1624" s="157">
        <v>45516.576388888891</v>
      </c>
      <c r="O1624" s="157">
        <v>45516.62222222222</v>
      </c>
      <c r="P1624" s="38" t="s">
        <v>7263</v>
      </c>
      <c r="Q1624" s="239">
        <f t="shared" si="190"/>
        <v>0.3555555555576575</v>
      </c>
      <c r="R1624" s="239">
        <f t="shared" si="191"/>
        <v>0.45277777777664596</v>
      </c>
      <c r="S1624" s="21">
        <f t="shared" si="192"/>
        <v>2.133333333345945</v>
      </c>
      <c r="U1624" s="38">
        <v>1540.67</v>
      </c>
    </row>
    <row r="1625" spans="1:21">
      <c r="A1625" s="151" t="s">
        <v>7952</v>
      </c>
      <c r="B1625" s="38" t="s">
        <v>922</v>
      </c>
      <c r="C1625" s="173" t="s">
        <v>7955</v>
      </c>
      <c r="D1625" s="38" t="s">
        <v>1107</v>
      </c>
      <c r="E1625" s="173" t="s">
        <v>273</v>
      </c>
      <c r="F1625" s="259" t="s">
        <v>1202</v>
      </c>
      <c r="I1625" s="38" t="s">
        <v>7306</v>
      </c>
      <c r="J1625" s="38">
        <v>2024</v>
      </c>
      <c r="K1625" s="38" t="s">
        <v>8027</v>
      </c>
      <c r="L1625" s="157">
        <v>45517.113194444442</v>
      </c>
      <c r="M1625" s="157">
        <v>45517.157638888886</v>
      </c>
      <c r="N1625" s="157">
        <v>45517.198611111111</v>
      </c>
      <c r="O1625" s="157">
        <v>45517.253472222219</v>
      </c>
      <c r="P1625" s="38" t="s">
        <v>8087</v>
      </c>
      <c r="Q1625" s="239">
        <f t="shared" si="190"/>
        <v>4.0972222224809229E-2</v>
      </c>
      <c r="R1625" s="239">
        <f t="shared" si="191"/>
        <v>0.14027777777664596</v>
      </c>
      <c r="S1625" s="21">
        <f t="shared" si="192"/>
        <v>0.24583333334885538</v>
      </c>
      <c r="U1625" s="38">
        <v>1526.82</v>
      </c>
    </row>
    <row r="1626" spans="1:21">
      <c r="A1626" s="151" t="s">
        <v>7952</v>
      </c>
      <c r="B1626" s="38" t="s">
        <v>922</v>
      </c>
      <c r="C1626" s="173" t="s">
        <v>7955</v>
      </c>
      <c r="D1626" s="38" t="s">
        <v>1107</v>
      </c>
      <c r="E1626" s="173" t="s">
        <v>273</v>
      </c>
      <c r="F1626" s="259" t="s">
        <v>1202</v>
      </c>
      <c r="I1626" s="38" t="s">
        <v>7306</v>
      </c>
      <c r="J1626" s="38">
        <v>2024</v>
      </c>
      <c r="K1626" s="38" t="s">
        <v>8028</v>
      </c>
      <c r="L1626" s="157">
        <v>45517.370138888888</v>
      </c>
      <c r="M1626" s="157">
        <v>45517.421527777777</v>
      </c>
      <c r="N1626" s="157">
        <v>45517.664583333331</v>
      </c>
      <c r="O1626" s="157">
        <v>45517.709027777775</v>
      </c>
      <c r="P1626" s="38" t="s">
        <v>8088</v>
      </c>
      <c r="Q1626" s="239">
        <f t="shared" si="190"/>
        <v>0.24305555555474712</v>
      </c>
      <c r="R1626" s="239">
        <f t="shared" si="191"/>
        <v>0.33888888888759539</v>
      </c>
      <c r="S1626" s="21">
        <f t="shared" si="192"/>
        <v>1.4583333333284827</v>
      </c>
      <c r="U1626" s="38">
        <v>1522.8</v>
      </c>
    </row>
    <row r="1627" spans="1:21">
      <c r="A1627" s="151" t="s">
        <v>7952</v>
      </c>
      <c r="B1627" s="38" t="s">
        <v>922</v>
      </c>
      <c r="C1627" s="173" t="s">
        <v>7955</v>
      </c>
      <c r="D1627" s="38" t="s">
        <v>1107</v>
      </c>
      <c r="E1627" s="173" t="s">
        <v>273</v>
      </c>
      <c r="F1627" s="259" t="s">
        <v>1202</v>
      </c>
      <c r="I1627" s="38" t="s">
        <v>7306</v>
      </c>
      <c r="J1627" s="38">
        <v>2024</v>
      </c>
      <c r="K1627" s="38" t="s">
        <v>8029</v>
      </c>
      <c r="L1627" s="157">
        <v>45517.754861111112</v>
      </c>
      <c r="M1627" s="157">
        <v>45517.813888888886</v>
      </c>
      <c r="N1627" s="157">
        <v>45517.899305555555</v>
      </c>
      <c r="O1627" s="157">
        <v>45517.940972222219</v>
      </c>
      <c r="P1627" s="38" t="s">
        <v>8087</v>
      </c>
      <c r="Q1627" s="239">
        <f t="shared" si="190"/>
        <v>8.5416666668606922E-2</v>
      </c>
      <c r="R1627" s="239">
        <f t="shared" si="191"/>
        <v>0.18611111110658385</v>
      </c>
      <c r="S1627" s="21">
        <f t="shared" si="192"/>
        <v>0.51250000001164153</v>
      </c>
      <c r="U1627" s="38">
        <v>1526.4</v>
      </c>
    </row>
    <row r="1628" spans="1:21">
      <c r="A1628" s="151" t="s">
        <v>7952</v>
      </c>
      <c r="B1628" s="38" t="s">
        <v>922</v>
      </c>
      <c r="C1628" s="173" t="s">
        <v>7955</v>
      </c>
      <c r="D1628" s="38" t="s">
        <v>1107</v>
      </c>
      <c r="E1628" s="173" t="s">
        <v>273</v>
      </c>
      <c r="F1628" s="259" t="s">
        <v>1202</v>
      </c>
      <c r="I1628" s="38" t="s">
        <v>7305</v>
      </c>
      <c r="J1628" s="38">
        <v>2024</v>
      </c>
      <c r="K1628" s="38" t="s">
        <v>8030</v>
      </c>
      <c r="L1628" s="157">
        <v>45518.690972222219</v>
      </c>
      <c r="M1628" s="157">
        <v>45518.769444444442</v>
      </c>
      <c r="N1628" s="157">
        <v>45519.165277777778</v>
      </c>
      <c r="O1628" s="157">
        <v>45519.236111111109</v>
      </c>
      <c r="P1628" s="38" t="s">
        <v>8089</v>
      </c>
      <c r="Q1628" s="239">
        <f t="shared" si="190"/>
        <v>0.39583333333575865</v>
      </c>
      <c r="R1628" s="239">
        <f t="shared" si="191"/>
        <v>0.54513888889050577</v>
      </c>
      <c r="S1628" s="21">
        <f t="shared" si="192"/>
        <v>2.3750000000145519</v>
      </c>
      <c r="U1628" s="38">
        <v>2903.94</v>
      </c>
    </row>
    <row r="1629" spans="1:21">
      <c r="A1629" s="151" t="s">
        <v>7952</v>
      </c>
      <c r="B1629" s="38" t="s">
        <v>922</v>
      </c>
      <c r="C1629" s="173" t="s">
        <v>7955</v>
      </c>
      <c r="D1629" s="38" t="s">
        <v>1107</v>
      </c>
      <c r="E1629" s="173" t="s">
        <v>273</v>
      </c>
      <c r="F1629" s="259" t="s">
        <v>1202</v>
      </c>
      <c r="I1629" s="38" t="s">
        <v>7305</v>
      </c>
      <c r="J1629" s="38">
        <v>2024</v>
      </c>
      <c r="K1629" s="38" t="s">
        <v>8031</v>
      </c>
      <c r="L1629" s="157">
        <v>45519.321527777778</v>
      </c>
      <c r="M1629" s="157">
        <v>45519.4</v>
      </c>
      <c r="N1629" s="157">
        <v>45519.500694444447</v>
      </c>
      <c r="O1629" s="157">
        <v>45519.583055555559</v>
      </c>
      <c r="P1629" s="38" t="s">
        <v>8090</v>
      </c>
      <c r="Q1629" s="239">
        <f t="shared" si="190"/>
        <v>0.10069444444525288</v>
      </c>
      <c r="R1629" s="239">
        <f t="shared" si="191"/>
        <v>0.26152777778042946</v>
      </c>
      <c r="S1629" s="21">
        <f t="shared" si="192"/>
        <v>0.60416666667151731</v>
      </c>
      <c r="U1629" s="38">
        <v>2899.6129999999998</v>
      </c>
    </row>
    <row r="1630" spans="1:21">
      <c r="A1630" s="151" t="s">
        <v>7952</v>
      </c>
      <c r="B1630" s="38" t="s">
        <v>922</v>
      </c>
      <c r="C1630" s="173" t="s">
        <v>7955</v>
      </c>
      <c r="D1630" s="38" t="s">
        <v>1107</v>
      </c>
      <c r="E1630" s="173" t="s">
        <v>273</v>
      </c>
      <c r="F1630" s="259" t="s">
        <v>1202</v>
      </c>
      <c r="I1630" s="38" t="s">
        <v>7305</v>
      </c>
      <c r="J1630" s="38">
        <v>2024</v>
      </c>
      <c r="K1630" s="38" t="s">
        <v>8032</v>
      </c>
      <c r="L1630" s="157">
        <v>45519.709027777775</v>
      </c>
      <c r="M1630" s="157">
        <v>45519.73333333333</v>
      </c>
      <c r="N1630" s="157">
        <v>45519.823611111111</v>
      </c>
      <c r="O1630" s="157">
        <v>45519.845138888886</v>
      </c>
      <c r="P1630" s="38" t="s">
        <v>8091</v>
      </c>
      <c r="Q1630" s="239">
        <f t="shared" si="190"/>
        <v>9.0277777781011537E-2</v>
      </c>
      <c r="R1630" s="239">
        <f t="shared" si="191"/>
        <v>0.13611111111094942</v>
      </c>
      <c r="S1630" s="21">
        <f t="shared" si="192"/>
        <v>0.54166666668606922</v>
      </c>
      <c r="U1630" s="38">
        <v>581.07000000000005</v>
      </c>
    </row>
    <row r="1631" spans="1:21">
      <c r="A1631" s="151" t="s">
        <v>7952</v>
      </c>
      <c r="B1631" s="38" t="s">
        <v>922</v>
      </c>
      <c r="C1631" s="173" t="s">
        <v>7955</v>
      </c>
      <c r="D1631" s="38" t="s">
        <v>1107</v>
      </c>
      <c r="E1631" s="173" t="s">
        <v>273</v>
      </c>
      <c r="F1631" s="259" t="s">
        <v>1202</v>
      </c>
      <c r="I1631" s="38" t="s">
        <v>7305</v>
      </c>
      <c r="J1631" s="38">
        <v>2024</v>
      </c>
      <c r="K1631" s="38" t="s">
        <v>8033</v>
      </c>
      <c r="L1631" s="157">
        <v>45520.0625</v>
      </c>
      <c r="M1631" s="157">
        <v>45520.07708333333</v>
      </c>
      <c r="N1631" s="157">
        <v>45520.163888888892</v>
      </c>
      <c r="O1631" s="157">
        <v>45520.170138888891</v>
      </c>
      <c r="P1631" s="38" t="s">
        <v>1730</v>
      </c>
      <c r="Q1631" s="239">
        <f t="shared" si="190"/>
        <v>8.6805555562023073E-2</v>
      </c>
      <c r="R1631" s="239">
        <f t="shared" si="191"/>
        <v>0.10763888889050577</v>
      </c>
      <c r="S1631" s="21">
        <f t="shared" si="192"/>
        <v>0.52083333337213844</v>
      </c>
      <c r="U1631" s="38">
        <v>82.13</v>
      </c>
    </row>
    <row r="1632" spans="1:21">
      <c r="A1632" s="151" t="s">
        <v>7952</v>
      </c>
      <c r="B1632" s="38" t="s">
        <v>922</v>
      </c>
      <c r="C1632" s="173" t="s">
        <v>7955</v>
      </c>
      <c r="D1632" s="38" t="s">
        <v>1107</v>
      </c>
      <c r="E1632" s="173" t="s">
        <v>273</v>
      </c>
      <c r="F1632" s="259" t="s">
        <v>1202</v>
      </c>
      <c r="I1632" s="38" t="s">
        <v>7305</v>
      </c>
      <c r="J1632" s="38">
        <v>2024</v>
      </c>
      <c r="K1632" s="38" t="s">
        <v>8034</v>
      </c>
      <c r="L1632" s="157">
        <v>45520.4375</v>
      </c>
      <c r="M1632" s="157">
        <v>45520.447916666664</v>
      </c>
      <c r="N1632" s="157">
        <v>45520.626388888886</v>
      </c>
      <c r="O1632" s="157">
        <v>45520.635416666664</v>
      </c>
      <c r="P1632" s="38" t="s">
        <v>1730</v>
      </c>
      <c r="Q1632" s="239">
        <f t="shared" si="190"/>
        <v>0.17847222222189885</v>
      </c>
      <c r="R1632" s="239">
        <f t="shared" si="191"/>
        <v>0.19791666666424135</v>
      </c>
      <c r="S1632" s="21">
        <f t="shared" si="192"/>
        <v>1.0708333333313931</v>
      </c>
      <c r="U1632" s="38">
        <v>80.305000000000007</v>
      </c>
    </row>
    <row r="1633" spans="1:21">
      <c r="A1633" s="151" t="s">
        <v>7952</v>
      </c>
      <c r="B1633" s="38" t="s">
        <v>922</v>
      </c>
      <c r="C1633" s="173" t="s">
        <v>7955</v>
      </c>
      <c r="D1633" s="38" t="s">
        <v>1107</v>
      </c>
      <c r="E1633" s="173" t="s">
        <v>273</v>
      </c>
      <c r="F1633" s="259" t="s">
        <v>1202</v>
      </c>
      <c r="I1633" s="38" t="s">
        <v>7305</v>
      </c>
      <c r="J1633" s="38">
        <v>2024</v>
      </c>
      <c r="K1633" s="38" t="s">
        <v>8035</v>
      </c>
      <c r="L1633" s="157">
        <v>45522.95</v>
      </c>
      <c r="M1633" s="157">
        <v>45522.962500000001</v>
      </c>
      <c r="N1633" s="157">
        <v>45523.076388888891</v>
      </c>
      <c r="O1633" s="157">
        <v>45523.09375</v>
      </c>
      <c r="P1633" s="38" t="s">
        <v>1730</v>
      </c>
      <c r="Q1633" s="239">
        <f t="shared" si="190"/>
        <v>0.11388888888905058</v>
      </c>
      <c r="R1633" s="239">
        <f t="shared" si="191"/>
        <v>0.14375000000291038</v>
      </c>
      <c r="S1633" s="21">
        <f t="shared" si="192"/>
        <v>0.68333333333430346</v>
      </c>
      <c r="U1633" s="38">
        <v>80.932000000000002</v>
      </c>
    </row>
    <row r="1634" spans="1:21">
      <c r="A1634" s="151" t="s">
        <v>7952</v>
      </c>
      <c r="B1634" s="38" t="s">
        <v>922</v>
      </c>
      <c r="C1634" s="173" t="s">
        <v>7955</v>
      </c>
      <c r="D1634" s="38" t="s">
        <v>1107</v>
      </c>
      <c r="E1634" s="173" t="s">
        <v>273</v>
      </c>
      <c r="F1634" s="259" t="s">
        <v>1202</v>
      </c>
      <c r="I1634" s="38" t="s">
        <v>7305</v>
      </c>
      <c r="J1634" s="38">
        <v>2024</v>
      </c>
      <c r="K1634" s="38" t="s">
        <v>8036</v>
      </c>
      <c r="L1634" s="157">
        <v>45523.100694444445</v>
      </c>
      <c r="M1634" s="157">
        <v>45523.112500000003</v>
      </c>
      <c r="N1634" s="157">
        <v>45523.168055555558</v>
      </c>
      <c r="O1634" s="157">
        <v>45523.175000000003</v>
      </c>
      <c r="P1634" s="38" t="s">
        <v>1730</v>
      </c>
      <c r="Q1634" s="239">
        <f t="shared" si="190"/>
        <v>5.5555555554747116E-2</v>
      </c>
      <c r="R1634" s="239">
        <f t="shared" si="191"/>
        <v>7.4305555557657499E-2</v>
      </c>
      <c r="S1634" s="21">
        <f t="shared" si="192"/>
        <v>0.33333333332848269</v>
      </c>
      <c r="U1634" s="38">
        <v>81.515000000000001</v>
      </c>
    </row>
    <row r="1635" spans="1:21">
      <c r="A1635" s="151" t="s">
        <v>7952</v>
      </c>
      <c r="B1635" s="38" t="s">
        <v>922</v>
      </c>
      <c r="C1635" s="173" t="s">
        <v>7955</v>
      </c>
      <c r="D1635" s="38" t="s">
        <v>1107</v>
      </c>
      <c r="E1635" s="173" t="s">
        <v>273</v>
      </c>
      <c r="F1635" s="259" t="s">
        <v>1202</v>
      </c>
      <c r="I1635" s="38" t="s">
        <v>7305</v>
      </c>
      <c r="J1635" s="38">
        <v>2024</v>
      </c>
      <c r="K1635" s="38" t="s">
        <v>8037</v>
      </c>
      <c r="L1635" s="157">
        <v>45523.251388888886</v>
      </c>
      <c r="M1635" s="157">
        <v>45523.265972222223</v>
      </c>
      <c r="N1635" s="157">
        <v>45523.413888888892</v>
      </c>
      <c r="O1635" s="157">
        <v>45523.419444444444</v>
      </c>
      <c r="P1635" s="38" t="s">
        <v>1730</v>
      </c>
      <c r="Q1635" s="239">
        <f t="shared" si="190"/>
        <v>0.14791666666860692</v>
      </c>
      <c r="R1635" s="239">
        <f t="shared" si="191"/>
        <v>0.1680555555576575</v>
      </c>
      <c r="S1635" s="21">
        <f t="shared" si="192"/>
        <v>0.88750000001164153</v>
      </c>
      <c r="U1635" s="38">
        <v>82.78</v>
      </c>
    </row>
    <row r="1636" spans="1:21">
      <c r="A1636" s="151" t="s">
        <v>7952</v>
      </c>
      <c r="B1636" s="38" t="s">
        <v>922</v>
      </c>
      <c r="C1636" s="173" t="s">
        <v>7955</v>
      </c>
      <c r="D1636" s="38" t="s">
        <v>1107</v>
      </c>
      <c r="E1636" s="173" t="s">
        <v>273</v>
      </c>
      <c r="F1636" s="259" t="s">
        <v>1202</v>
      </c>
      <c r="I1636" s="38" t="s">
        <v>7305</v>
      </c>
      <c r="J1636" s="38">
        <v>2024</v>
      </c>
      <c r="K1636" s="38" t="s">
        <v>8038</v>
      </c>
      <c r="L1636" s="157">
        <v>45523.435416666667</v>
      </c>
      <c r="M1636" s="157">
        <v>45523.455555555556</v>
      </c>
      <c r="N1636" s="157">
        <v>45523.554861111108</v>
      </c>
      <c r="O1636" s="157">
        <v>45523.566666666666</v>
      </c>
      <c r="P1636" s="38" t="s">
        <v>1730</v>
      </c>
      <c r="Q1636" s="239">
        <f t="shared" si="190"/>
        <v>9.9305555551836733E-2</v>
      </c>
      <c r="R1636" s="239">
        <f t="shared" si="191"/>
        <v>0.13124999999854481</v>
      </c>
      <c r="S1636" s="21">
        <f t="shared" si="192"/>
        <v>0.5958333333110204</v>
      </c>
      <c r="U1636" s="38">
        <v>80.239999999999995</v>
      </c>
    </row>
    <row r="1637" spans="1:21">
      <c r="A1637" s="151" t="s">
        <v>7952</v>
      </c>
      <c r="B1637" s="38" t="s">
        <v>922</v>
      </c>
      <c r="C1637" s="173" t="s">
        <v>7955</v>
      </c>
      <c r="D1637" s="38" t="s">
        <v>1107</v>
      </c>
      <c r="E1637" s="173" t="s">
        <v>273</v>
      </c>
      <c r="F1637" s="259" t="s">
        <v>1202</v>
      </c>
      <c r="I1637" s="38" t="s">
        <v>7305</v>
      </c>
      <c r="J1637" s="38">
        <v>2024</v>
      </c>
      <c r="K1637" s="38" t="s">
        <v>8039</v>
      </c>
      <c r="L1637" s="157">
        <v>45523.736111111109</v>
      </c>
      <c r="M1637" s="157">
        <v>45523.765972222223</v>
      </c>
      <c r="N1637" s="157">
        <v>45523.956250000003</v>
      </c>
      <c r="O1637" s="157">
        <v>45523.974999999999</v>
      </c>
      <c r="P1637" s="38" t="s">
        <v>8091</v>
      </c>
      <c r="Q1637" s="239">
        <f t="shared" si="190"/>
        <v>0.19027777777955635</v>
      </c>
      <c r="R1637" s="239">
        <f t="shared" si="191"/>
        <v>0.23888888888905058</v>
      </c>
      <c r="S1637" s="21">
        <f t="shared" si="192"/>
        <v>1.1416666666773381</v>
      </c>
      <c r="U1637" s="38">
        <v>582.5</v>
      </c>
    </row>
    <row r="1638" spans="1:21">
      <c r="A1638" s="151" t="s">
        <v>7952</v>
      </c>
      <c r="B1638" s="38" t="s">
        <v>922</v>
      </c>
      <c r="C1638" s="173" t="s">
        <v>7955</v>
      </c>
      <c r="D1638" s="38" t="s">
        <v>1107</v>
      </c>
      <c r="E1638" s="173" t="s">
        <v>273</v>
      </c>
      <c r="F1638" s="259" t="s">
        <v>1202</v>
      </c>
      <c r="I1638" s="38" t="s">
        <v>7305</v>
      </c>
      <c r="J1638" s="38">
        <v>2024</v>
      </c>
      <c r="K1638" s="38" t="s">
        <v>8040</v>
      </c>
      <c r="L1638" s="157">
        <v>45523.988194444442</v>
      </c>
      <c r="M1638" s="157">
        <v>45524.025694444441</v>
      </c>
      <c r="N1638" s="157">
        <v>45524.11041666667</v>
      </c>
      <c r="O1638" s="157">
        <v>45524.128472222219</v>
      </c>
      <c r="P1638" s="38" t="s">
        <v>1356</v>
      </c>
      <c r="Q1638" s="239">
        <f t="shared" si="190"/>
        <v>8.4722222229174804E-2</v>
      </c>
      <c r="R1638" s="239">
        <f t="shared" si="191"/>
        <v>0.14027777777664596</v>
      </c>
      <c r="S1638" s="21">
        <f t="shared" si="192"/>
        <v>0.50833333337504882</v>
      </c>
      <c r="U1638" s="38">
        <v>580.79499999999996</v>
      </c>
    </row>
    <row r="1639" spans="1:21">
      <c r="A1639" s="151" t="s">
        <v>7952</v>
      </c>
      <c r="B1639" s="38" t="s">
        <v>922</v>
      </c>
      <c r="C1639" s="173" t="s">
        <v>7955</v>
      </c>
      <c r="D1639" s="38" t="s">
        <v>1107</v>
      </c>
      <c r="E1639" s="173" t="s">
        <v>273</v>
      </c>
      <c r="F1639" s="259" t="s">
        <v>1202</v>
      </c>
      <c r="I1639" s="38" t="s">
        <v>7305</v>
      </c>
      <c r="J1639" s="38">
        <v>2024</v>
      </c>
      <c r="K1639" s="38" t="s">
        <v>8041</v>
      </c>
      <c r="L1639" s="157">
        <v>45524.231944444444</v>
      </c>
      <c r="M1639" s="157">
        <v>45524.246527777781</v>
      </c>
      <c r="N1639" s="157">
        <v>45524.263194444444</v>
      </c>
      <c r="O1639" s="157">
        <v>45524.270138888889</v>
      </c>
      <c r="P1639" s="38" t="s">
        <v>8083</v>
      </c>
      <c r="Q1639" s="239">
        <f t="shared" si="190"/>
        <v>1.6666666662786156E-2</v>
      </c>
      <c r="R1639" s="239">
        <f t="shared" si="191"/>
        <v>3.8194444445252884E-2</v>
      </c>
      <c r="S1639" s="21">
        <f t="shared" si="192"/>
        <v>9.9999999976716936E-2</v>
      </c>
      <c r="U1639" s="38">
        <v>203.65</v>
      </c>
    </row>
    <row r="1640" spans="1:21">
      <c r="A1640" s="151" t="s">
        <v>7952</v>
      </c>
      <c r="B1640" s="38" t="s">
        <v>922</v>
      </c>
      <c r="C1640" s="173" t="s">
        <v>7955</v>
      </c>
      <c r="D1640" s="38" t="s">
        <v>1107</v>
      </c>
      <c r="E1640" s="173" t="s">
        <v>273</v>
      </c>
      <c r="F1640" s="259" t="s">
        <v>1202</v>
      </c>
      <c r="I1640" s="38" t="s">
        <v>7305</v>
      </c>
      <c r="J1640" s="38">
        <v>2024</v>
      </c>
      <c r="K1640" s="38" t="s">
        <v>8042</v>
      </c>
      <c r="L1640" s="157">
        <v>45524.32708333333</v>
      </c>
      <c r="M1640" s="157">
        <v>45524.361805555556</v>
      </c>
      <c r="N1640" s="157">
        <v>45524.422222222223</v>
      </c>
      <c r="O1640" s="157">
        <v>45524.445833333331</v>
      </c>
      <c r="P1640" s="38" t="s">
        <v>1356</v>
      </c>
      <c r="Q1640" s="239">
        <f t="shared" si="190"/>
        <v>6.0416666667151731E-2</v>
      </c>
      <c r="R1640" s="239">
        <f t="shared" si="191"/>
        <v>0.11875000000145519</v>
      </c>
      <c r="S1640" s="21">
        <f t="shared" si="192"/>
        <v>0.36250000000291038</v>
      </c>
      <c r="U1640" s="38">
        <v>582.36</v>
      </c>
    </row>
    <row r="1641" spans="1:21">
      <c r="A1641" s="151" t="s">
        <v>7952</v>
      </c>
      <c r="B1641" s="38" t="s">
        <v>922</v>
      </c>
      <c r="C1641" s="173" t="s">
        <v>7955</v>
      </c>
      <c r="D1641" s="38" t="s">
        <v>1107</v>
      </c>
      <c r="E1641" s="173" t="s">
        <v>273</v>
      </c>
      <c r="F1641" s="259" t="s">
        <v>1202</v>
      </c>
      <c r="I1641" s="38" t="s">
        <v>7305</v>
      </c>
      <c r="J1641" s="38">
        <v>2024</v>
      </c>
      <c r="K1641" s="38" t="s">
        <v>8043</v>
      </c>
      <c r="L1641" s="157">
        <v>45524.461805555555</v>
      </c>
      <c r="M1641" s="157">
        <v>45524.487500000003</v>
      </c>
      <c r="N1641" s="157">
        <v>45524.554166666669</v>
      </c>
      <c r="O1641" s="157">
        <v>45524.574305555558</v>
      </c>
      <c r="P1641" s="38" t="s">
        <v>1356</v>
      </c>
      <c r="Q1641" s="239">
        <f t="shared" si="190"/>
        <v>6.6666666665696539E-2</v>
      </c>
      <c r="R1641" s="239">
        <f t="shared" si="191"/>
        <v>0.11250000000291038</v>
      </c>
      <c r="S1641" s="21">
        <f t="shared" si="192"/>
        <v>0.39999999999417923</v>
      </c>
      <c r="U1641" s="38">
        <v>580.54100000000005</v>
      </c>
    </row>
    <row r="1642" spans="1:21">
      <c r="A1642" s="151" t="s">
        <v>7952</v>
      </c>
      <c r="B1642" s="38" t="s">
        <v>922</v>
      </c>
      <c r="C1642" s="173" t="s">
        <v>7955</v>
      </c>
      <c r="D1642" s="38" t="s">
        <v>1107</v>
      </c>
      <c r="E1642" s="173" t="s">
        <v>273</v>
      </c>
      <c r="F1642" s="259" t="s">
        <v>1202</v>
      </c>
      <c r="I1642" s="38" t="s">
        <v>7305</v>
      </c>
      <c r="J1642" s="38">
        <v>2024</v>
      </c>
      <c r="K1642" s="38" t="s">
        <v>8044</v>
      </c>
      <c r="L1642" s="157">
        <v>45524.9375</v>
      </c>
      <c r="M1642" s="157">
        <v>45524.964583333334</v>
      </c>
      <c r="N1642" s="157">
        <v>45525.238888888889</v>
      </c>
      <c r="O1642" s="157">
        <v>45525.262499999997</v>
      </c>
      <c r="P1642" s="38" t="s">
        <v>1400</v>
      </c>
      <c r="Q1642" s="239">
        <f t="shared" si="190"/>
        <v>0.27430555555474712</v>
      </c>
      <c r="R1642" s="239">
        <f t="shared" si="191"/>
        <v>0.32499999999708962</v>
      </c>
      <c r="S1642" s="21">
        <f t="shared" si="192"/>
        <v>1.6458333333284827</v>
      </c>
      <c r="U1642" s="38">
        <v>776.35</v>
      </c>
    </row>
    <row r="1643" spans="1:21">
      <c r="A1643" s="151" t="s">
        <v>7952</v>
      </c>
      <c r="B1643" s="38" t="s">
        <v>922</v>
      </c>
      <c r="C1643" s="173" t="s">
        <v>7955</v>
      </c>
      <c r="D1643" s="38" t="s">
        <v>1107</v>
      </c>
      <c r="E1643" s="173" t="s">
        <v>273</v>
      </c>
      <c r="F1643" s="259" t="s">
        <v>1202</v>
      </c>
      <c r="I1643" s="38" t="s">
        <v>7305</v>
      </c>
      <c r="J1643" s="38">
        <v>2024</v>
      </c>
      <c r="K1643" s="38" t="s">
        <v>8045</v>
      </c>
      <c r="L1643" s="157">
        <v>45525.306250000001</v>
      </c>
      <c r="M1643" s="157">
        <v>45525.349305555559</v>
      </c>
      <c r="N1643" s="157">
        <v>45525.484027777777</v>
      </c>
      <c r="O1643" s="157">
        <v>45525.509722222225</v>
      </c>
      <c r="P1643" s="38" t="s">
        <v>1400</v>
      </c>
      <c r="Q1643" s="239">
        <f t="shared" si="190"/>
        <v>0.13472222221753327</v>
      </c>
      <c r="R1643" s="239">
        <f t="shared" si="191"/>
        <v>0.20347222222335404</v>
      </c>
      <c r="S1643" s="21">
        <f t="shared" si="192"/>
        <v>0.80833333330519963</v>
      </c>
      <c r="U1643" s="38">
        <v>775.43799999999999</v>
      </c>
    </row>
    <row r="1644" spans="1:21">
      <c r="A1644" s="151" t="s">
        <v>7952</v>
      </c>
      <c r="B1644" s="38" t="s">
        <v>922</v>
      </c>
      <c r="C1644" s="173" t="s">
        <v>7955</v>
      </c>
      <c r="D1644" s="38" t="s">
        <v>1107</v>
      </c>
      <c r="E1644" s="173" t="s">
        <v>273</v>
      </c>
      <c r="F1644" s="259" t="s">
        <v>1202</v>
      </c>
      <c r="I1644" s="38" t="s">
        <v>7305</v>
      </c>
      <c r="J1644" s="38">
        <v>2024</v>
      </c>
      <c r="K1644" s="38" t="s">
        <v>8046</v>
      </c>
      <c r="L1644" s="157">
        <v>45525.532638888886</v>
      </c>
      <c r="M1644" s="157">
        <v>45525.561805555553</v>
      </c>
      <c r="N1644" s="157">
        <v>45525.813194444447</v>
      </c>
      <c r="O1644" s="157">
        <v>45525.838194444441</v>
      </c>
      <c r="P1644" s="38" t="s">
        <v>1400</v>
      </c>
      <c r="Q1644" s="239">
        <f t="shared" si="190"/>
        <v>0.25138888889341615</v>
      </c>
      <c r="R1644" s="239">
        <f t="shared" si="191"/>
        <v>0.30555555555474712</v>
      </c>
      <c r="S1644" s="21">
        <f t="shared" si="192"/>
        <v>1.5083333333604969</v>
      </c>
      <c r="U1644" s="38">
        <v>777.80399999999997</v>
      </c>
    </row>
    <row r="1645" spans="1:21">
      <c r="A1645" s="151" t="s">
        <v>7952</v>
      </c>
      <c r="B1645" s="38" t="s">
        <v>922</v>
      </c>
      <c r="C1645" s="173" t="s">
        <v>7955</v>
      </c>
      <c r="D1645" s="38" t="s">
        <v>1107</v>
      </c>
      <c r="E1645" s="173" t="s">
        <v>273</v>
      </c>
      <c r="F1645" s="259" t="s">
        <v>1202</v>
      </c>
      <c r="I1645" s="38" t="s">
        <v>7305</v>
      </c>
      <c r="J1645" s="38">
        <v>2024</v>
      </c>
      <c r="K1645" s="38" t="s">
        <v>8047</v>
      </c>
      <c r="L1645" s="157">
        <v>45525.945833333331</v>
      </c>
      <c r="M1645" s="157">
        <v>45525.974305555559</v>
      </c>
      <c r="N1645" s="157">
        <v>45526.180555555555</v>
      </c>
      <c r="O1645" s="157">
        <v>45526.204861111109</v>
      </c>
      <c r="P1645" s="38" t="s">
        <v>8092</v>
      </c>
      <c r="Q1645" s="239">
        <f t="shared" si="190"/>
        <v>0.20624999999563443</v>
      </c>
      <c r="R1645" s="239">
        <f t="shared" si="191"/>
        <v>0.25902777777810115</v>
      </c>
      <c r="S1645" s="21">
        <f t="shared" si="192"/>
        <v>1.2374999999738066</v>
      </c>
      <c r="U1645" s="38">
        <v>773.39200000000005</v>
      </c>
    </row>
    <row r="1646" spans="1:21">
      <c r="A1646" s="151" t="s">
        <v>7952</v>
      </c>
      <c r="B1646" s="38" t="s">
        <v>922</v>
      </c>
      <c r="C1646" s="173" t="s">
        <v>7955</v>
      </c>
      <c r="D1646" s="38" t="s">
        <v>1107</v>
      </c>
      <c r="E1646" s="173" t="s">
        <v>273</v>
      </c>
      <c r="F1646" s="259" t="s">
        <v>1202</v>
      </c>
      <c r="I1646" s="38" t="s">
        <v>7305</v>
      </c>
      <c r="J1646" s="38">
        <v>2024</v>
      </c>
      <c r="K1646" s="38" t="s">
        <v>8048</v>
      </c>
      <c r="L1646" s="157">
        <v>45526.303472222222</v>
      </c>
      <c r="M1646" s="157">
        <v>45526.334027777775</v>
      </c>
      <c r="N1646" s="157">
        <v>45526.424305555556</v>
      </c>
      <c r="O1646" s="157">
        <v>45526.443055555559</v>
      </c>
      <c r="P1646" s="38" t="s">
        <v>8091</v>
      </c>
      <c r="Q1646" s="239">
        <f t="shared" si="190"/>
        <v>9.0277777781011537E-2</v>
      </c>
      <c r="R1646" s="239">
        <f t="shared" si="191"/>
        <v>0.13958333333721384</v>
      </c>
      <c r="S1646" s="21">
        <f t="shared" si="192"/>
        <v>0.54166666668606922</v>
      </c>
      <c r="U1646" s="38">
        <v>582.94200000000001</v>
      </c>
    </row>
    <row r="1647" spans="1:21">
      <c r="A1647" s="151" t="s">
        <v>7952</v>
      </c>
      <c r="B1647" s="38" t="s">
        <v>922</v>
      </c>
      <c r="C1647" s="173" t="s">
        <v>7955</v>
      </c>
      <c r="D1647" s="38" t="s">
        <v>1107</v>
      </c>
      <c r="E1647" s="173" t="s">
        <v>273</v>
      </c>
      <c r="F1647" s="259" t="s">
        <v>1202</v>
      </c>
      <c r="I1647" s="38" t="s">
        <v>7305</v>
      </c>
      <c r="J1647" s="38">
        <v>2024</v>
      </c>
      <c r="K1647" s="38" t="s">
        <v>8049</v>
      </c>
      <c r="L1647" s="157">
        <v>45526.486805555556</v>
      </c>
      <c r="M1647" s="157">
        <v>45526.503472222219</v>
      </c>
      <c r="N1647" s="157">
        <v>45526.534722222219</v>
      </c>
      <c r="O1647" s="157">
        <v>45526.551388888889</v>
      </c>
      <c r="P1647" s="38" t="s">
        <v>8083</v>
      </c>
      <c r="Q1647" s="239">
        <f t="shared" si="190"/>
        <v>3.125E-2</v>
      </c>
      <c r="R1647" s="239">
        <f t="shared" si="191"/>
        <v>6.4583333332848269E-2</v>
      </c>
      <c r="S1647" s="21">
        <f t="shared" si="192"/>
        <v>0.1875</v>
      </c>
      <c r="U1647" s="38">
        <v>199.161</v>
      </c>
    </row>
    <row r="1648" spans="1:21">
      <c r="A1648" s="151" t="s">
        <v>7952</v>
      </c>
      <c r="B1648" s="38" t="s">
        <v>922</v>
      </c>
      <c r="C1648" s="173" t="s">
        <v>7955</v>
      </c>
      <c r="D1648" s="38" t="s">
        <v>1107</v>
      </c>
      <c r="E1648" s="173" t="s">
        <v>273</v>
      </c>
      <c r="F1648" s="259" t="s">
        <v>1202</v>
      </c>
      <c r="I1648" s="38" t="s">
        <v>7305</v>
      </c>
      <c r="J1648" s="38">
        <v>2024</v>
      </c>
      <c r="K1648" s="38" t="s">
        <v>8050</v>
      </c>
      <c r="L1648" s="157">
        <v>45526.636805555558</v>
      </c>
      <c r="M1648" s="157">
        <v>45526.652083333334</v>
      </c>
      <c r="N1648" s="157">
        <v>45526.67083333333</v>
      </c>
      <c r="O1648" s="157">
        <v>45526.684027777781</v>
      </c>
      <c r="P1648" s="38" t="s">
        <v>8083</v>
      </c>
      <c r="Q1648" s="239">
        <f t="shared" si="190"/>
        <v>1.8749999995634425E-2</v>
      </c>
      <c r="R1648" s="239">
        <f t="shared" si="191"/>
        <v>4.7222222223354038E-2</v>
      </c>
      <c r="S1648" s="21">
        <f t="shared" si="192"/>
        <v>0.11249999997380655</v>
      </c>
      <c r="U1648" s="38">
        <v>198.10599999999999</v>
      </c>
    </row>
    <row r="1649" spans="1:21">
      <c r="A1649" s="151" t="s">
        <v>7952</v>
      </c>
      <c r="B1649" s="38" t="s">
        <v>922</v>
      </c>
      <c r="C1649" s="173" t="s">
        <v>7955</v>
      </c>
      <c r="D1649" s="38" t="s">
        <v>1107</v>
      </c>
      <c r="E1649" s="173" t="s">
        <v>273</v>
      </c>
      <c r="F1649" s="259" t="s">
        <v>1202</v>
      </c>
      <c r="I1649" s="38" t="s">
        <v>7305</v>
      </c>
      <c r="J1649" s="38">
        <v>2024</v>
      </c>
      <c r="K1649" s="38" t="s">
        <v>8051</v>
      </c>
      <c r="L1649" s="157">
        <v>45526.834027777775</v>
      </c>
      <c r="M1649" s="157">
        <v>45526.868750000001</v>
      </c>
      <c r="N1649" s="157">
        <v>45526.981944444444</v>
      </c>
      <c r="O1649" s="157">
        <v>45527.006249999999</v>
      </c>
      <c r="P1649" s="38" t="s">
        <v>1400</v>
      </c>
      <c r="Q1649" s="239">
        <f t="shared" si="190"/>
        <v>0.1131944444423425</v>
      </c>
      <c r="R1649" s="239">
        <f t="shared" si="191"/>
        <v>0.17222222222335404</v>
      </c>
      <c r="S1649" s="21">
        <f t="shared" si="192"/>
        <v>0.67916666665405501</v>
      </c>
      <c r="U1649" s="38">
        <v>775.75699999999995</v>
      </c>
    </row>
    <row r="1650" spans="1:21">
      <c r="A1650" s="151" t="s">
        <v>7952</v>
      </c>
      <c r="B1650" s="38" t="s">
        <v>922</v>
      </c>
      <c r="C1650" s="173" t="s">
        <v>7955</v>
      </c>
      <c r="D1650" s="38" t="s">
        <v>1107</v>
      </c>
      <c r="E1650" s="173" t="s">
        <v>273</v>
      </c>
      <c r="F1650" s="259" t="s">
        <v>1202</v>
      </c>
      <c r="I1650" s="330" t="s">
        <v>7305</v>
      </c>
      <c r="J1650" s="38">
        <v>2024</v>
      </c>
      <c r="K1650" s="330" t="s">
        <v>8052</v>
      </c>
      <c r="L1650" s="331">
        <v>45527.113888888889</v>
      </c>
      <c r="M1650" s="331">
        <v>45527.120833333334</v>
      </c>
      <c r="N1650" s="331">
        <v>45527.352083333331</v>
      </c>
      <c r="O1650" s="331">
        <v>45527.362500000003</v>
      </c>
      <c r="P1650" s="330" t="s">
        <v>8093</v>
      </c>
      <c r="Q1650" s="239">
        <f t="shared" si="190"/>
        <v>0.23124999999708962</v>
      </c>
      <c r="R1650" s="239">
        <f t="shared" si="191"/>
        <v>0.24861111111385981</v>
      </c>
      <c r="S1650" s="21">
        <f t="shared" si="192"/>
        <v>1.3874999999825377</v>
      </c>
      <c r="U1650" s="330">
        <v>2897.529</v>
      </c>
    </row>
    <row r="1651" spans="1:21">
      <c r="A1651" s="151" t="s">
        <v>7952</v>
      </c>
      <c r="B1651" s="38" t="s">
        <v>922</v>
      </c>
      <c r="C1651" s="173" t="s">
        <v>7955</v>
      </c>
      <c r="D1651" s="38" t="s">
        <v>1107</v>
      </c>
      <c r="E1651" s="173" t="s">
        <v>273</v>
      </c>
      <c r="F1651" s="259" t="s">
        <v>1202</v>
      </c>
      <c r="I1651" s="330" t="s">
        <v>7305</v>
      </c>
      <c r="J1651" s="38">
        <v>2024</v>
      </c>
      <c r="K1651" s="330" t="s">
        <v>8053</v>
      </c>
      <c r="L1651" s="331">
        <v>45527.703472222223</v>
      </c>
      <c r="M1651" s="331">
        <v>45527.730555555558</v>
      </c>
      <c r="N1651" s="331">
        <v>45528.244444444441</v>
      </c>
      <c r="O1651" s="331">
        <v>45528.26666666667</v>
      </c>
      <c r="P1651" s="330" t="s">
        <v>1400</v>
      </c>
      <c r="Q1651" s="239">
        <f t="shared" si="190"/>
        <v>0.51388888888322981</v>
      </c>
      <c r="R1651" s="239">
        <f t="shared" si="191"/>
        <v>0.56319444444670808</v>
      </c>
      <c r="S1651" s="21">
        <f t="shared" si="192"/>
        <v>3.0833333332993789</v>
      </c>
      <c r="U1651" s="330">
        <v>778.45899999999995</v>
      </c>
    </row>
    <row r="1652" spans="1:21">
      <c r="A1652" s="151" t="s">
        <v>7952</v>
      </c>
      <c r="B1652" s="38" t="s">
        <v>922</v>
      </c>
      <c r="C1652" s="173" t="s">
        <v>7955</v>
      </c>
      <c r="D1652" s="38" t="s">
        <v>1107</v>
      </c>
      <c r="E1652" s="173" t="s">
        <v>273</v>
      </c>
      <c r="F1652" s="259" t="s">
        <v>1202</v>
      </c>
      <c r="I1652" s="38" t="s">
        <v>7305</v>
      </c>
      <c r="J1652" s="38">
        <v>2024</v>
      </c>
      <c r="K1652" s="38" t="s">
        <v>8054</v>
      </c>
      <c r="L1652" s="157">
        <v>45528.331944444442</v>
      </c>
      <c r="M1652" s="157">
        <v>45528.356944444444</v>
      </c>
      <c r="N1652" s="157">
        <v>45528.622916666667</v>
      </c>
      <c r="O1652" s="157">
        <v>45528.644444444442</v>
      </c>
      <c r="P1652" s="38" t="s">
        <v>8094</v>
      </c>
      <c r="Q1652" s="239">
        <f t="shared" si="190"/>
        <v>0.26597222222335404</v>
      </c>
      <c r="R1652" s="239">
        <f t="shared" si="191"/>
        <v>0.3125</v>
      </c>
      <c r="S1652" s="21">
        <f t="shared" si="192"/>
        <v>1.5958333333401242</v>
      </c>
      <c r="U1652" s="38">
        <v>601.98400000000004</v>
      </c>
    </row>
    <row r="1653" spans="1:21">
      <c r="A1653" s="151" t="s">
        <v>7952</v>
      </c>
      <c r="B1653" s="38" t="s">
        <v>922</v>
      </c>
      <c r="C1653" s="173" t="s">
        <v>7955</v>
      </c>
      <c r="D1653" s="38" t="s">
        <v>1107</v>
      </c>
      <c r="E1653" s="173" t="s">
        <v>273</v>
      </c>
      <c r="F1653" s="259" t="s">
        <v>1202</v>
      </c>
      <c r="I1653" s="38" t="s">
        <v>7305</v>
      </c>
      <c r="J1653" s="38">
        <v>2024</v>
      </c>
      <c r="K1653" s="38" t="s">
        <v>8055</v>
      </c>
      <c r="L1653" s="157">
        <v>45528.702777777777</v>
      </c>
      <c r="M1653" s="157">
        <v>45528.729861111111</v>
      </c>
      <c r="N1653" s="157">
        <v>45529.042002314818</v>
      </c>
      <c r="O1653" s="157">
        <v>45529.064583333333</v>
      </c>
      <c r="P1653" s="38" t="s">
        <v>8095</v>
      </c>
      <c r="Q1653" s="239">
        <f t="shared" si="190"/>
        <v>0.31214120370714227</v>
      </c>
      <c r="R1653" s="239">
        <f t="shared" si="191"/>
        <v>0.36180555555620231</v>
      </c>
      <c r="S1653" s="21">
        <f t="shared" si="192"/>
        <v>1.8728472222428536</v>
      </c>
      <c r="U1653" s="38">
        <v>809</v>
      </c>
    </row>
    <row r="1654" spans="1:21">
      <c r="A1654" s="151" t="s">
        <v>7952</v>
      </c>
      <c r="B1654" s="38" t="s">
        <v>922</v>
      </c>
      <c r="C1654" s="173" t="s">
        <v>7955</v>
      </c>
      <c r="D1654" s="38" t="s">
        <v>1107</v>
      </c>
      <c r="E1654" s="173" t="s">
        <v>273</v>
      </c>
      <c r="F1654" s="259" t="s">
        <v>1202</v>
      </c>
      <c r="I1654" s="38" t="s">
        <v>7305</v>
      </c>
      <c r="J1654" s="38">
        <v>2024</v>
      </c>
      <c r="K1654" s="38" t="s">
        <v>8056</v>
      </c>
      <c r="L1654" s="157">
        <v>45529.310416666667</v>
      </c>
      <c r="M1654" s="157">
        <v>45529.320833333331</v>
      </c>
      <c r="N1654" s="157">
        <v>45529.420138888891</v>
      </c>
      <c r="O1654" s="157">
        <v>45529.427777777775</v>
      </c>
      <c r="P1654" s="38" t="s">
        <v>8096</v>
      </c>
      <c r="Q1654" s="239">
        <f t="shared" si="190"/>
        <v>9.930555555911269E-2</v>
      </c>
      <c r="R1654" s="239">
        <f t="shared" si="191"/>
        <v>0.11736111110803904</v>
      </c>
      <c r="S1654" s="21">
        <f t="shared" si="192"/>
        <v>0.59583333335467614</v>
      </c>
      <c r="U1654" s="38">
        <v>775</v>
      </c>
    </row>
    <row r="1655" spans="1:21">
      <c r="A1655" s="151" t="s">
        <v>7952</v>
      </c>
      <c r="B1655" s="38" t="s">
        <v>922</v>
      </c>
      <c r="C1655" s="173" t="s">
        <v>7955</v>
      </c>
      <c r="D1655" s="38" t="s">
        <v>1107</v>
      </c>
      <c r="E1655" s="173" t="s">
        <v>273</v>
      </c>
      <c r="F1655" s="259" t="s">
        <v>1202</v>
      </c>
      <c r="I1655" s="38" t="s">
        <v>7305</v>
      </c>
      <c r="J1655" s="38">
        <v>2024</v>
      </c>
      <c r="K1655" s="38" t="s">
        <v>8057</v>
      </c>
      <c r="L1655" s="157">
        <v>45531.839583333334</v>
      </c>
      <c r="M1655" s="157">
        <v>45531.871527777781</v>
      </c>
      <c r="N1655" s="157">
        <v>45532.056944444441</v>
      </c>
      <c r="O1655" s="157">
        <v>45532.1</v>
      </c>
      <c r="P1655" s="38" t="s">
        <v>8097</v>
      </c>
      <c r="Q1655" s="239">
        <f t="shared" si="190"/>
        <v>0.18541666665987577</v>
      </c>
      <c r="R1655" s="239">
        <f t="shared" si="191"/>
        <v>0.26041666666424135</v>
      </c>
      <c r="S1655" s="21">
        <f t="shared" si="192"/>
        <v>1.1124999999592546</v>
      </c>
      <c r="U1655" s="38">
        <v>583</v>
      </c>
    </row>
    <row r="1656" spans="1:21">
      <c r="A1656" s="151" t="s">
        <v>7952</v>
      </c>
      <c r="B1656" s="38" t="s">
        <v>922</v>
      </c>
      <c r="C1656" s="173" t="s">
        <v>7955</v>
      </c>
      <c r="D1656" s="38" t="s">
        <v>1107</v>
      </c>
      <c r="E1656" s="173" t="s">
        <v>273</v>
      </c>
      <c r="F1656" s="259" t="s">
        <v>1202</v>
      </c>
      <c r="I1656" s="38" t="s">
        <v>7306</v>
      </c>
      <c r="J1656" s="38">
        <v>2024</v>
      </c>
      <c r="K1656" s="38" t="s">
        <v>8058</v>
      </c>
      <c r="L1656" s="157">
        <v>45533.626388888886</v>
      </c>
      <c r="M1656" s="157">
        <v>45533.640972222223</v>
      </c>
      <c r="N1656" s="157">
        <v>45533.823611111111</v>
      </c>
      <c r="O1656" s="157">
        <v>45533.898611111108</v>
      </c>
      <c r="P1656" s="38" t="s">
        <v>8098</v>
      </c>
      <c r="Q1656" s="239">
        <f t="shared" si="190"/>
        <v>0.18263888888759539</v>
      </c>
      <c r="R1656" s="239">
        <f t="shared" si="191"/>
        <v>0.27222222222189885</v>
      </c>
      <c r="S1656" s="21">
        <f t="shared" si="192"/>
        <v>1.0958333333255723</v>
      </c>
      <c r="U1656" s="38">
        <v>2609</v>
      </c>
    </row>
    <row r="1657" spans="1:21">
      <c r="A1657" s="151" t="s">
        <v>7952</v>
      </c>
      <c r="B1657" s="38" t="s">
        <v>922</v>
      </c>
      <c r="C1657" s="173" t="s">
        <v>7955</v>
      </c>
      <c r="D1657" s="38" t="s">
        <v>1107</v>
      </c>
      <c r="E1657" s="173" t="s">
        <v>273</v>
      </c>
      <c r="F1657" s="259" t="s">
        <v>1202</v>
      </c>
      <c r="I1657" s="38" t="s">
        <v>7306</v>
      </c>
      <c r="J1657" s="38">
        <v>2024</v>
      </c>
      <c r="K1657" s="38" t="s">
        <v>8059</v>
      </c>
      <c r="L1657" s="157">
        <v>45534.112500000003</v>
      </c>
      <c r="M1657" s="157">
        <v>45534.126388888886</v>
      </c>
      <c r="N1657" s="157">
        <v>45534.143750000003</v>
      </c>
      <c r="O1657" s="157">
        <v>45534.158333333333</v>
      </c>
      <c r="P1657" s="38" t="s">
        <v>8099</v>
      </c>
      <c r="Q1657" s="239">
        <f t="shared" si="190"/>
        <v>1.7361111116770189E-2</v>
      </c>
      <c r="R1657" s="239">
        <f t="shared" si="191"/>
        <v>4.5833333329937886E-2</v>
      </c>
      <c r="S1657" s="21">
        <f t="shared" si="192"/>
        <v>0.10416666670062114</v>
      </c>
      <c r="U1657" s="38">
        <v>193</v>
      </c>
    </row>
    <row r="1658" spans="1:21">
      <c r="A1658" s="151" t="s">
        <v>7952</v>
      </c>
      <c r="B1658" s="38" t="s">
        <v>922</v>
      </c>
      <c r="C1658" s="173" t="s">
        <v>7955</v>
      </c>
      <c r="D1658" s="38" t="s">
        <v>1107</v>
      </c>
      <c r="E1658" s="173" t="s">
        <v>273</v>
      </c>
      <c r="F1658" s="259" t="s">
        <v>1202</v>
      </c>
      <c r="I1658" s="38" t="s">
        <v>7306</v>
      </c>
      <c r="J1658" s="38">
        <v>2024</v>
      </c>
      <c r="K1658" s="38" t="s">
        <v>8060</v>
      </c>
      <c r="L1658" s="157">
        <v>45534.237500000003</v>
      </c>
      <c r="M1658" s="157">
        <v>45534.306944444441</v>
      </c>
      <c r="N1658" s="157">
        <v>45534.382638888892</v>
      </c>
      <c r="O1658" s="157">
        <v>45534.45416666667</v>
      </c>
      <c r="P1658" s="38" t="s">
        <v>8100</v>
      </c>
      <c r="Q1658" s="239">
        <f t="shared" si="190"/>
        <v>7.569444445107365E-2</v>
      </c>
      <c r="R1658" s="239">
        <f t="shared" si="191"/>
        <v>0.21666666666715173</v>
      </c>
      <c r="S1658" s="21">
        <f t="shared" si="192"/>
        <v>0.4541666667064419</v>
      </c>
      <c r="U1658" s="38">
        <v>2607</v>
      </c>
    </row>
    <row r="1659" spans="1:21">
      <c r="A1659" s="151" t="s">
        <v>7952</v>
      </c>
      <c r="B1659" s="38" t="s">
        <v>922</v>
      </c>
      <c r="C1659" s="173" t="s">
        <v>7955</v>
      </c>
      <c r="D1659" s="38" t="s">
        <v>1107</v>
      </c>
      <c r="E1659" s="173" t="s">
        <v>273</v>
      </c>
      <c r="F1659" s="259" t="s">
        <v>1202</v>
      </c>
      <c r="I1659" s="38" t="s">
        <v>7306</v>
      </c>
      <c r="J1659" s="38">
        <v>2024</v>
      </c>
      <c r="K1659" s="38" t="s">
        <v>8061</v>
      </c>
      <c r="L1659" s="157">
        <v>45534.510416666664</v>
      </c>
      <c r="M1659" s="157">
        <v>45534.527083333334</v>
      </c>
      <c r="N1659" s="157">
        <v>45534.557638888888</v>
      </c>
      <c r="O1659" s="157">
        <v>45534.572222222225</v>
      </c>
      <c r="P1659" s="38" t="s">
        <v>8101</v>
      </c>
      <c r="Q1659" s="239">
        <f t="shared" si="190"/>
        <v>3.0555555553291924E-2</v>
      </c>
      <c r="R1659" s="239">
        <f t="shared" si="191"/>
        <v>6.1805555560567882E-2</v>
      </c>
      <c r="S1659" s="21">
        <f t="shared" si="192"/>
        <v>0.18333333331975155</v>
      </c>
      <c r="U1659" s="38">
        <v>195</v>
      </c>
    </row>
    <row r="1660" spans="1:21">
      <c r="A1660" s="151" t="s">
        <v>7952</v>
      </c>
      <c r="B1660" s="38" t="s">
        <v>922</v>
      </c>
      <c r="C1660" s="173" t="s">
        <v>7955</v>
      </c>
      <c r="D1660" s="38" t="s">
        <v>1107</v>
      </c>
      <c r="E1660" s="173" t="s">
        <v>273</v>
      </c>
      <c r="F1660" s="259" t="s">
        <v>1202</v>
      </c>
      <c r="I1660" s="38" t="s">
        <v>7306</v>
      </c>
      <c r="J1660" s="38">
        <v>2024</v>
      </c>
      <c r="K1660" s="38" t="s">
        <v>8062</v>
      </c>
      <c r="L1660" s="157">
        <v>45534.675694444442</v>
      </c>
      <c r="M1660" s="157">
        <v>45534.730555555558</v>
      </c>
      <c r="N1660" s="157">
        <v>45534.771527777775</v>
      </c>
      <c r="O1660" s="157">
        <v>45534.815972222219</v>
      </c>
      <c r="P1660" s="38" t="s">
        <v>8102</v>
      </c>
      <c r="Q1660" s="239">
        <f t="shared" si="190"/>
        <v>4.0972222217533272E-2</v>
      </c>
      <c r="R1660" s="239">
        <f t="shared" si="191"/>
        <v>0.14027777777664596</v>
      </c>
      <c r="S1660" s="21">
        <f t="shared" si="192"/>
        <v>0.24583333330519963</v>
      </c>
      <c r="U1660" s="38">
        <v>1541</v>
      </c>
    </row>
    <row r="1661" spans="1:21">
      <c r="A1661" s="151" t="s">
        <v>7952</v>
      </c>
      <c r="B1661" s="38" t="s">
        <v>922</v>
      </c>
      <c r="C1661" s="173" t="s">
        <v>7955</v>
      </c>
      <c r="D1661" s="38" t="s">
        <v>1107</v>
      </c>
      <c r="E1661" s="173" t="s">
        <v>273</v>
      </c>
      <c r="F1661" s="259" t="s">
        <v>1202</v>
      </c>
      <c r="I1661" s="38" t="s">
        <v>7306</v>
      </c>
      <c r="J1661" s="38">
        <v>2024</v>
      </c>
      <c r="K1661" s="38" t="s">
        <v>8063</v>
      </c>
      <c r="L1661" s="157">
        <v>45534.897222222222</v>
      </c>
      <c r="M1661" s="157">
        <v>45534.949305555558</v>
      </c>
      <c r="N1661" s="157">
        <v>45535.196527777778</v>
      </c>
      <c r="O1661" s="157">
        <v>45535.238888888889</v>
      </c>
      <c r="P1661" s="38" t="s">
        <v>8102</v>
      </c>
      <c r="Q1661" s="239">
        <f t="shared" ref="Q1661:Q1694" si="193">N1661 - M1661</f>
        <v>0.24722222222044365</v>
      </c>
      <c r="R1661" s="239">
        <f t="shared" ref="R1661:R1694" si="194">O1661 - L1661</f>
        <v>0.34166666666715173</v>
      </c>
      <c r="S1661" s="21">
        <f t="shared" ref="S1661:S1694" si="195">((VALUE(Q1661)) * 24) * 0.25</f>
        <v>1.4833333333226619</v>
      </c>
      <c r="U1661" s="38">
        <v>1541</v>
      </c>
    </row>
    <row r="1662" spans="1:21">
      <c r="A1662" s="151" t="s">
        <v>7952</v>
      </c>
      <c r="B1662" s="38" t="s">
        <v>922</v>
      </c>
      <c r="C1662" s="173" t="s">
        <v>7955</v>
      </c>
      <c r="D1662" s="38" t="s">
        <v>1107</v>
      </c>
      <c r="E1662" s="173" t="s">
        <v>273</v>
      </c>
      <c r="F1662" s="259" t="s">
        <v>1202</v>
      </c>
      <c r="I1662" s="38" t="s">
        <v>7306</v>
      </c>
      <c r="J1662" s="38">
        <v>2024</v>
      </c>
      <c r="K1662" s="38" t="s">
        <v>8064</v>
      </c>
      <c r="L1662" s="157">
        <v>45535.395138888889</v>
      </c>
      <c r="M1662" s="157">
        <v>45535.447222222225</v>
      </c>
      <c r="N1662" s="157">
        <v>45535.728472222225</v>
      </c>
      <c r="O1662" s="157">
        <v>45535.770138888889</v>
      </c>
      <c r="P1662" s="38" t="s">
        <v>8103</v>
      </c>
      <c r="Q1662" s="239">
        <f t="shared" si="193"/>
        <v>0.28125</v>
      </c>
      <c r="R1662" s="239">
        <f t="shared" si="194"/>
        <v>0.375</v>
      </c>
      <c r="S1662" s="21">
        <f t="shared" si="195"/>
        <v>1.6875</v>
      </c>
      <c r="U1662" s="38">
        <v>1520</v>
      </c>
    </row>
    <row r="1663" spans="1:21">
      <c r="A1663" s="151" t="s">
        <v>7952</v>
      </c>
      <c r="B1663" s="38" t="s">
        <v>922</v>
      </c>
      <c r="C1663" s="173" t="s">
        <v>7955</v>
      </c>
      <c r="D1663" s="38" t="s">
        <v>1107</v>
      </c>
      <c r="E1663" s="173" t="s">
        <v>273</v>
      </c>
      <c r="F1663" s="259" t="s">
        <v>1202</v>
      </c>
      <c r="I1663" s="38" t="s">
        <v>7306</v>
      </c>
      <c r="J1663" s="38">
        <v>2024</v>
      </c>
      <c r="K1663" s="38" t="s">
        <v>8065</v>
      </c>
      <c r="L1663" s="157">
        <v>45535.998611111114</v>
      </c>
      <c r="M1663" s="157">
        <v>45536.053472222222</v>
      </c>
      <c r="N1663" s="157">
        <v>45536.296527777777</v>
      </c>
      <c r="O1663" s="157">
        <v>45536.339583333334</v>
      </c>
      <c r="P1663" s="38" t="s">
        <v>8103</v>
      </c>
      <c r="Q1663" s="239">
        <f t="shared" si="193"/>
        <v>0.24305555555474712</v>
      </c>
      <c r="R1663" s="239">
        <f t="shared" si="194"/>
        <v>0.34097222222044365</v>
      </c>
      <c r="S1663" s="21">
        <f t="shared" si="195"/>
        <v>1.4583333333284827</v>
      </c>
      <c r="U1663" s="38">
        <v>1528</v>
      </c>
    </row>
    <row r="1664" spans="1:21">
      <c r="A1664" s="151" t="s">
        <v>7952</v>
      </c>
      <c r="B1664" s="38" t="s">
        <v>922</v>
      </c>
      <c r="C1664" s="173" t="s">
        <v>7955</v>
      </c>
      <c r="D1664" s="38" t="s">
        <v>1107</v>
      </c>
      <c r="E1664" s="173" t="s">
        <v>273</v>
      </c>
      <c r="F1664" s="259" t="s">
        <v>1202</v>
      </c>
      <c r="I1664" s="38" t="s">
        <v>7306</v>
      </c>
      <c r="J1664" s="38">
        <v>2024</v>
      </c>
      <c r="K1664" s="38" t="s">
        <v>8066</v>
      </c>
      <c r="L1664" s="157">
        <v>45536.450694444444</v>
      </c>
      <c r="M1664" s="157">
        <v>45536.499305555553</v>
      </c>
      <c r="N1664" s="157">
        <v>45536.700694444444</v>
      </c>
      <c r="O1664" s="157">
        <v>45536.744444444441</v>
      </c>
      <c r="P1664" s="38" t="s">
        <v>7517</v>
      </c>
      <c r="Q1664" s="239">
        <f t="shared" si="193"/>
        <v>0.20138888889050577</v>
      </c>
      <c r="R1664" s="239">
        <f t="shared" si="194"/>
        <v>0.29374999999708962</v>
      </c>
      <c r="S1664" s="21">
        <f t="shared" si="195"/>
        <v>1.2083333333430346</v>
      </c>
      <c r="U1664" s="38">
        <v>1526</v>
      </c>
    </row>
    <row r="1665" spans="1:24">
      <c r="A1665" s="151" t="s">
        <v>7952</v>
      </c>
      <c r="B1665" s="38" t="s">
        <v>922</v>
      </c>
      <c r="C1665" s="173" t="s">
        <v>7955</v>
      </c>
      <c r="D1665" s="38" t="s">
        <v>1107</v>
      </c>
      <c r="E1665" s="173" t="s">
        <v>273</v>
      </c>
      <c r="F1665" s="259" t="s">
        <v>1202</v>
      </c>
      <c r="I1665" s="38" t="s">
        <v>7306</v>
      </c>
      <c r="J1665" s="38">
        <v>2024</v>
      </c>
      <c r="K1665" s="38" t="s">
        <v>8067</v>
      </c>
      <c r="L1665" s="157">
        <v>45536.881249999999</v>
      </c>
      <c r="M1665" s="157">
        <v>45536.928472222222</v>
      </c>
      <c r="N1665" s="157">
        <v>45536.956944444442</v>
      </c>
      <c r="O1665" s="157">
        <v>45537.099305555559</v>
      </c>
      <c r="P1665" s="38" t="s">
        <v>8103</v>
      </c>
      <c r="Q1665" s="239">
        <f t="shared" si="193"/>
        <v>2.8472222220443655E-2</v>
      </c>
      <c r="R1665" s="239">
        <f t="shared" si="194"/>
        <v>0.21805555556056788</v>
      </c>
      <c r="S1665" s="21">
        <f t="shared" si="195"/>
        <v>0.17083333332266193</v>
      </c>
      <c r="U1665" s="38">
        <v>1520</v>
      </c>
    </row>
    <row r="1666" spans="1:24">
      <c r="A1666" s="151" t="s">
        <v>7952</v>
      </c>
      <c r="B1666" s="38" t="s">
        <v>922</v>
      </c>
      <c r="C1666" s="173" t="s">
        <v>7955</v>
      </c>
      <c r="D1666" s="38" t="s">
        <v>1107</v>
      </c>
      <c r="E1666" s="173" t="s">
        <v>273</v>
      </c>
      <c r="F1666" s="259" t="s">
        <v>1202</v>
      </c>
      <c r="I1666" s="38" t="s">
        <v>7306</v>
      </c>
      <c r="J1666" s="38">
        <v>2024</v>
      </c>
      <c r="K1666" s="38" t="s">
        <v>8068</v>
      </c>
      <c r="L1666" s="157">
        <v>45537.168055555558</v>
      </c>
      <c r="M1666" s="157">
        <v>45537.213888888888</v>
      </c>
      <c r="N1666" s="157">
        <v>45537.248611111114</v>
      </c>
      <c r="O1666" s="157">
        <v>45537.294444444444</v>
      </c>
      <c r="P1666" s="38" t="s">
        <v>8087</v>
      </c>
      <c r="Q1666" s="239">
        <f t="shared" si="193"/>
        <v>3.4722222226264421E-2</v>
      </c>
      <c r="R1666" s="239">
        <f t="shared" si="194"/>
        <v>0.12638888888614019</v>
      </c>
      <c r="S1666" s="21">
        <f t="shared" si="195"/>
        <v>0.20833333335758653</v>
      </c>
      <c r="U1666" s="38">
        <v>1527</v>
      </c>
    </row>
    <row r="1667" spans="1:24">
      <c r="A1667" s="151" t="s">
        <v>7952</v>
      </c>
      <c r="B1667" s="38" t="s">
        <v>922</v>
      </c>
      <c r="C1667" s="173" t="s">
        <v>7955</v>
      </c>
      <c r="D1667" s="38" t="s">
        <v>1107</v>
      </c>
      <c r="E1667" s="173" t="s">
        <v>273</v>
      </c>
      <c r="F1667" s="259" t="s">
        <v>1202</v>
      </c>
      <c r="I1667" s="38" t="s">
        <v>7306</v>
      </c>
      <c r="J1667" s="38">
        <v>2024</v>
      </c>
      <c r="K1667" s="38" t="s">
        <v>8069</v>
      </c>
      <c r="L1667" s="157">
        <v>45537.35</v>
      </c>
      <c r="M1667" s="157">
        <v>45537.397916666669</v>
      </c>
      <c r="N1667" s="157">
        <v>45537.431944444441</v>
      </c>
      <c r="O1667" s="157">
        <v>45537.472916666666</v>
      </c>
      <c r="P1667" s="38" t="s">
        <v>7265</v>
      </c>
      <c r="Q1667" s="239">
        <f t="shared" si="193"/>
        <v>3.4027777772280388E-2</v>
      </c>
      <c r="R1667" s="239">
        <f t="shared" si="194"/>
        <v>0.12291666666715173</v>
      </c>
      <c r="S1667" s="21">
        <f t="shared" si="195"/>
        <v>0.20416666663368233</v>
      </c>
      <c r="U1667" s="38">
        <v>1518</v>
      </c>
    </row>
    <row r="1668" spans="1:24">
      <c r="A1668" s="151" t="s">
        <v>7952</v>
      </c>
      <c r="B1668" s="38" t="s">
        <v>922</v>
      </c>
      <c r="C1668" s="173" t="s">
        <v>7955</v>
      </c>
      <c r="D1668" s="38" t="s">
        <v>1107</v>
      </c>
      <c r="E1668" s="173" t="s">
        <v>273</v>
      </c>
      <c r="F1668" s="259" t="s">
        <v>1202</v>
      </c>
      <c r="I1668" s="38" t="s">
        <v>7306</v>
      </c>
      <c r="J1668" s="38">
        <v>2024</v>
      </c>
      <c r="K1668" s="38" t="s">
        <v>8070</v>
      </c>
      <c r="L1668" s="157">
        <v>45537.552777777775</v>
      </c>
      <c r="M1668" s="157">
        <v>45537.625</v>
      </c>
      <c r="N1668" s="157">
        <v>45537.642361111109</v>
      </c>
      <c r="O1668" s="157">
        <v>45537.711805555555</v>
      </c>
      <c r="P1668" s="38" t="s">
        <v>8100</v>
      </c>
      <c r="Q1668" s="239">
        <f t="shared" si="193"/>
        <v>1.7361111109494232E-2</v>
      </c>
      <c r="R1668" s="239">
        <f t="shared" si="194"/>
        <v>0.15902777777955635</v>
      </c>
      <c r="S1668" s="21">
        <f t="shared" si="195"/>
        <v>0.10416666665696539</v>
      </c>
      <c r="U1668" s="38">
        <v>2606</v>
      </c>
    </row>
    <row r="1669" spans="1:24">
      <c r="A1669" s="151" t="s">
        <v>7952</v>
      </c>
      <c r="B1669" s="38" t="s">
        <v>922</v>
      </c>
      <c r="C1669" s="173" t="s">
        <v>7955</v>
      </c>
      <c r="D1669" s="38" t="s">
        <v>1107</v>
      </c>
      <c r="E1669" s="173" t="s">
        <v>273</v>
      </c>
      <c r="F1669" s="259" t="s">
        <v>1202</v>
      </c>
      <c r="I1669" s="38" t="s">
        <v>7306</v>
      </c>
      <c r="J1669" s="38">
        <v>2024</v>
      </c>
      <c r="K1669" s="38" t="s">
        <v>8071</v>
      </c>
      <c r="L1669" s="157">
        <v>45537.786805555559</v>
      </c>
      <c r="M1669" s="157">
        <v>45537.86041666667</v>
      </c>
      <c r="N1669" s="157">
        <v>45537.9</v>
      </c>
      <c r="O1669" s="157">
        <v>45537.979861111111</v>
      </c>
      <c r="P1669" s="38" t="s">
        <v>8100</v>
      </c>
      <c r="Q1669" s="239">
        <f t="shared" si="193"/>
        <v>3.9583333331393078E-2</v>
      </c>
      <c r="R1669" s="239">
        <f t="shared" si="194"/>
        <v>0.19305555555183673</v>
      </c>
      <c r="S1669" s="21">
        <f t="shared" si="195"/>
        <v>0.23749999998835847</v>
      </c>
      <c r="U1669" s="38">
        <v>2607</v>
      </c>
    </row>
    <row r="1670" spans="1:24">
      <c r="A1670" s="151" t="s">
        <v>7952</v>
      </c>
      <c r="B1670" s="38" t="s">
        <v>922</v>
      </c>
      <c r="C1670" s="173" t="s">
        <v>7955</v>
      </c>
      <c r="D1670" s="38" t="s">
        <v>1107</v>
      </c>
      <c r="E1670" s="173" t="s">
        <v>273</v>
      </c>
      <c r="F1670" s="259" t="s">
        <v>1202</v>
      </c>
      <c r="I1670" s="38" t="s">
        <v>7306</v>
      </c>
      <c r="J1670" s="38">
        <v>2024</v>
      </c>
      <c r="K1670" s="38" t="s">
        <v>8072</v>
      </c>
      <c r="L1670" s="157">
        <v>45538.052777777775</v>
      </c>
      <c r="M1670" s="157">
        <v>45538.104166666664</v>
      </c>
      <c r="N1670" s="157">
        <v>45538.236111111109</v>
      </c>
      <c r="O1670" s="157">
        <v>45538.279166666667</v>
      </c>
      <c r="P1670" s="38" t="s">
        <v>8104</v>
      </c>
      <c r="Q1670" s="239">
        <f t="shared" si="193"/>
        <v>0.13194444444525288</v>
      </c>
      <c r="R1670" s="239">
        <f t="shared" si="194"/>
        <v>0.22638888889196096</v>
      </c>
      <c r="S1670" s="21">
        <f t="shared" si="195"/>
        <v>0.79166666667151731</v>
      </c>
      <c r="U1670" s="38">
        <v>1541</v>
      </c>
    </row>
    <row r="1671" spans="1:24">
      <c r="A1671" s="151" t="s">
        <v>7952</v>
      </c>
      <c r="B1671" s="38" t="s">
        <v>922</v>
      </c>
      <c r="C1671" s="173" t="s">
        <v>7955</v>
      </c>
      <c r="D1671" s="38" t="s">
        <v>1107</v>
      </c>
      <c r="E1671" s="173" t="s">
        <v>273</v>
      </c>
      <c r="F1671" s="259" t="s">
        <v>1202</v>
      </c>
      <c r="I1671" s="38" t="s">
        <v>7306</v>
      </c>
      <c r="J1671" s="38">
        <v>2024</v>
      </c>
      <c r="K1671" s="38" t="s">
        <v>8073</v>
      </c>
      <c r="L1671" s="157">
        <v>45538.438194444447</v>
      </c>
      <c r="M1671" s="157">
        <v>45538.484722222223</v>
      </c>
      <c r="N1671" s="157">
        <v>45538.584722222222</v>
      </c>
      <c r="O1671" s="157">
        <v>45538.640277777777</v>
      </c>
      <c r="P1671" s="38" t="s">
        <v>8103</v>
      </c>
      <c r="Q1671" s="239">
        <f t="shared" si="193"/>
        <v>9.9999999998544808E-2</v>
      </c>
      <c r="R1671" s="239">
        <f t="shared" si="194"/>
        <v>0.20208333332993789</v>
      </c>
      <c r="S1671" s="21">
        <f t="shared" si="195"/>
        <v>0.59999999999126885</v>
      </c>
      <c r="U1671" s="38">
        <v>1521</v>
      </c>
    </row>
    <row r="1672" spans="1:24">
      <c r="A1672" s="151" t="s">
        <v>7952</v>
      </c>
      <c r="B1672" s="38" t="s">
        <v>922</v>
      </c>
      <c r="C1672" s="173" t="s">
        <v>7955</v>
      </c>
      <c r="D1672" s="38" t="s">
        <v>1107</v>
      </c>
      <c r="E1672" s="173" t="s">
        <v>273</v>
      </c>
      <c r="F1672" s="259" t="s">
        <v>1202</v>
      </c>
      <c r="I1672" s="38" t="s">
        <v>7306</v>
      </c>
      <c r="J1672" s="38">
        <v>2024</v>
      </c>
      <c r="K1672" s="38" t="s">
        <v>8074</v>
      </c>
      <c r="L1672" s="157">
        <v>45538.729861111111</v>
      </c>
      <c r="M1672" s="157">
        <v>45538.777083333334</v>
      </c>
      <c r="N1672" s="157">
        <v>45538.801388888889</v>
      </c>
      <c r="O1672" s="157">
        <v>45538.854166666664</v>
      </c>
      <c r="P1672" s="38" t="s">
        <v>8105</v>
      </c>
      <c r="Q1672" s="239">
        <f t="shared" si="193"/>
        <v>2.4305555554747116E-2</v>
      </c>
      <c r="R1672" s="239">
        <f t="shared" si="194"/>
        <v>0.12430555555329192</v>
      </c>
      <c r="S1672" s="21">
        <f t="shared" si="195"/>
        <v>0.14583333332848269</v>
      </c>
      <c r="U1672" s="38">
        <v>1592</v>
      </c>
    </row>
    <row r="1673" spans="1:24">
      <c r="A1673" s="151" t="s">
        <v>7952</v>
      </c>
      <c r="B1673" s="38" t="s">
        <v>922</v>
      </c>
      <c r="C1673" s="173" t="s">
        <v>7955</v>
      </c>
      <c r="D1673" s="38" t="s">
        <v>1107</v>
      </c>
      <c r="E1673" s="173" t="s">
        <v>273</v>
      </c>
      <c r="F1673" s="259" t="s">
        <v>1202</v>
      </c>
      <c r="I1673" s="38" t="s">
        <v>7306</v>
      </c>
      <c r="J1673" s="38">
        <v>2024</v>
      </c>
      <c r="K1673" s="38" t="s">
        <v>8075</v>
      </c>
      <c r="L1673" s="157">
        <v>45538.974305555559</v>
      </c>
      <c r="M1673" s="157">
        <v>45539.019444444442</v>
      </c>
      <c r="N1673" s="157">
        <v>45539.186805555553</v>
      </c>
      <c r="O1673" s="157">
        <v>45539.229166666664</v>
      </c>
      <c r="P1673" s="38" t="s">
        <v>8106</v>
      </c>
      <c r="Q1673" s="239">
        <f t="shared" si="193"/>
        <v>0.16736111111094942</v>
      </c>
      <c r="R1673" s="239">
        <f t="shared" si="194"/>
        <v>0.25486111110512866</v>
      </c>
      <c r="S1673" s="21">
        <f t="shared" si="195"/>
        <v>1.0041666666656965</v>
      </c>
      <c r="U1673" s="38">
        <v>1527</v>
      </c>
    </row>
    <row r="1674" spans="1:24">
      <c r="A1674" s="151" t="s">
        <v>7952</v>
      </c>
      <c r="B1674" s="38" t="s">
        <v>922</v>
      </c>
      <c r="C1674" s="173" t="s">
        <v>7955</v>
      </c>
      <c r="D1674" s="38" t="s">
        <v>1107</v>
      </c>
      <c r="E1674" s="173" t="s">
        <v>273</v>
      </c>
      <c r="F1674" s="259" t="s">
        <v>1202</v>
      </c>
      <c r="I1674" s="38" t="s">
        <v>7306</v>
      </c>
      <c r="J1674" s="38">
        <v>2024</v>
      </c>
      <c r="K1674" s="38" t="s">
        <v>8076</v>
      </c>
      <c r="L1674" s="157">
        <v>45539.307638888888</v>
      </c>
      <c r="M1674" s="157">
        <v>45539.354166666664</v>
      </c>
      <c r="N1674" s="157">
        <v>45539.464583333334</v>
      </c>
      <c r="O1674" s="157">
        <v>45539.509722222225</v>
      </c>
      <c r="P1674" s="38" t="s">
        <v>8106</v>
      </c>
      <c r="Q1674" s="239">
        <f t="shared" si="193"/>
        <v>0.11041666667006211</v>
      </c>
      <c r="R1674" s="239">
        <f t="shared" si="194"/>
        <v>0.20208333333721384</v>
      </c>
      <c r="S1674" s="21">
        <f t="shared" si="195"/>
        <v>0.66250000002037268</v>
      </c>
      <c r="U1674" s="38">
        <v>1524</v>
      </c>
    </row>
    <row r="1675" spans="1:24">
      <c r="A1675" s="151" t="s">
        <v>7952</v>
      </c>
      <c r="B1675" s="38" t="s">
        <v>922</v>
      </c>
      <c r="C1675" s="173" t="s">
        <v>7955</v>
      </c>
      <c r="D1675" s="38" t="s">
        <v>1107</v>
      </c>
      <c r="E1675" s="173" t="s">
        <v>273</v>
      </c>
      <c r="F1675" s="259" t="s">
        <v>1202</v>
      </c>
      <c r="I1675" s="38" t="s">
        <v>7306</v>
      </c>
      <c r="J1675" s="38">
        <v>2024</v>
      </c>
      <c r="K1675" s="38" t="s">
        <v>8077</v>
      </c>
      <c r="L1675" s="157">
        <v>45539.67083333333</v>
      </c>
      <c r="M1675" s="157">
        <v>45539.714583333334</v>
      </c>
      <c r="N1675" s="157">
        <v>45539.815972222219</v>
      </c>
      <c r="O1675" s="157">
        <v>45539.856249999997</v>
      </c>
      <c r="P1675" s="38" t="s">
        <v>8103</v>
      </c>
      <c r="Q1675" s="239">
        <f t="shared" si="193"/>
        <v>0.101388888884685</v>
      </c>
      <c r="R1675" s="239">
        <f t="shared" si="194"/>
        <v>0.18541666666715173</v>
      </c>
      <c r="S1675" s="21">
        <f t="shared" si="195"/>
        <v>0.60833333330811001</v>
      </c>
      <c r="U1675" s="38">
        <v>1514</v>
      </c>
    </row>
    <row r="1676" spans="1:24">
      <c r="A1676" s="151" t="s">
        <v>7952</v>
      </c>
      <c r="B1676" s="38" t="s">
        <v>922</v>
      </c>
      <c r="C1676" s="173" t="s">
        <v>7955</v>
      </c>
      <c r="D1676" s="38" t="s">
        <v>1107</v>
      </c>
      <c r="E1676" s="173" t="s">
        <v>273</v>
      </c>
      <c r="F1676" s="259" t="s">
        <v>1202</v>
      </c>
      <c r="I1676" s="38" t="s">
        <v>7306</v>
      </c>
      <c r="J1676" s="38">
        <v>2024</v>
      </c>
      <c r="K1676" s="38" t="s">
        <v>8078</v>
      </c>
      <c r="L1676" s="157">
        <v>45540.210416666669</v>
      </c>
      <c r="M1676" s="157">
        <v>45540.260416666664</v>
      </c>
      <c r="N1676" s="157">
        <v>45540.363888888889</v>
      </c>
      <c r="O1676" s="157">
        <v>45540.40902777778</v>
      </c>
      <c r="P1676" s="38" t="s">
        <v>8104</v>
      </c>
      <c r="Q1676" s="239">
        <f t="shared" si="193"/>
        <v>0.10347222222480923</v>
      </c>
      <c r="R1676" s="239">
        <f t="shared" si="194"/>
        <v>0.19861111111094942</v>
      </c>
      <c r="S1676" s="21">
        <f t="shared" si="195"/>
        <v>0.62083333334885538</v>
      </c>
      <c r="U1676" s="38">
        <v>1540</v>
      </c>
    </row>
    <row r="1677" spans="1:24">
      <c r="A1677" s="151" t="s">
        <v>7952</v>
      </c>
      <c r="B1677" s="38" t="s">
        <v>922</v>
      </c>
      <c r="C1677" s="173" t="s">
        <v>7955</v>
      </c>
      <c r="D1677" s="38" t="s">
        <v>1107</v>
      </c>
      <c r="E1677" s="173" t="s">
        <v>273</v>
      </c>
      <c r="F1677" s="259" t="s">
        <v>1202</v>
      </c>
      <c r="I1677" s="38" t="s">
        <v>7306</v>
      </c>
      <c r="J1677" s="38">
        <v>2024</v>
      </c>
      <c r="K1677" s="38" t="s">
        <v>8079</v>
      </c>
      <c r="L1677" s="157">
        <v>45540.509027777778</v>
      </c>
      <c r="M1677" s="157">
        <v>45540.556250000001</v>
      </c>
      <c r="N1677" s="157">
        <v>45540.707638888889</v>
      </c>
      <c r="O1677" s="157">
        <v>45540.75</v>
      </c>
      <c r="P1677" s="38" t="s">
        <v>8107</v>
      </c>
      <c r="Q1677" s="239">
        <f t="shared" si="193"/>
        <v>0.15138888888759539</v>
      </c>
      <c r="R1677" s="239">
        <f t="shared" si="194"/>
        <v>0.24097222222189885</v>
      </c>
      <c r="S1677" s="21">
        <f t="shared" si="195"/>
        <v>0.90833333332557231</v>
      </c>
      <c r="U1677" s="38">
        <v>1581</v>
      </c>
    </row>
    <row r="1678" spans="1:24">
      <c r="A1678" s="151" t="s">
        <v>7952</v>
      </c>
      <c r="B1678" s="38" t="s">
        <v>922</v>
      </c>
      <c r="C1678" s="173" t="s">
        <v>7955</v>
      </c>
      <c r="D1678" s="38" t="s">
        <v>1107</v>
      </c>
      <c r="E1678" s="173" t="s">
        <v>273</v>
      </c>
      <c r="F1678" s="259" t="s">
        <v>1202</v>
      </c>
      <c r="I1678" s="38" t="s">
        <v>7306</v>
      </c>
      <c r="J1678" s="38">
        <v>2024</v>
      </c>
      <c r="K1678" s="38" t="s">
        <v>8080</v>
      </c>
      <c r="L1678" s="157">
        <v>45540.856944444444</v>
      </c>
      <c r="M1678" s="157">
        <v>45540.902777777781</v>
      </c>
      <c r="N1678" s="157">
        <v>45540.969444444447</v>
      </c>
      <c r="O1678" s="157">
        <v>45541.011805555558</v>
      </c>
      <c r="P1678" s="38" t="s">
        <v>8108</v>
      </c>
      <c r="Q1678" s="239">
        <f t="shared" si="193"/>
        <v>6.6666666665696539E-2</v>
      </c>
      <c r="R1678" s="239">
        <f t="shared" si="194"/>
        <v>0.15486111111385981</v>
      </c>
      <c r="S1678" s="21">
        <f t="shared" si="195"/>
        <v>0.39999999999417923</v>
      </c>
      <c r="U1678" s="38">
        <v>1532</v>
      </c>
    </row>
    <row r="1679" spans="1:24">
      <c r="A1679" s="151" t="s">
        <v>7952</v>
      </c>
      <c r="B1679" s="38" t="s">
        <v>922</v>
      </c>
      <c r="C1679" s="173" t="s">
        <v>7955</v>
      </c>
      <c r="D1679" s="38" t="s">
        <v>1107</v>
      </c>
      <c r="E1679" s="173" t="s">
        <v>273</v>
      </c>
      <c r="F1679" s="259" t="s">
        <v>1202</v>
      </c>
      <c r="I1679" s="38" t="s">
        <v>7306</v>
      </c>
      <c r="J1679" s="38">
        <v>2024</v>
      </c>
      <c r="K1679" s="38" t="s">
        <v>8081</v>
      </c>
      <c r="L1679" s="157">
        <v>45541.111805555556</v>
      </c>
      <c r="M1679" s="157">
        <v>45541.179861111108</v>
      </c>
      <c r="N1679" s="157">
        <v>45541.313194444447</v>
      </c>
      <c r="O1679" s="157">
        <v>45541.365972222222</v>
      </c>
      <c r="P1679" s="38" t="s">
        <v>8109</v>
      </c>
      <c r="Q1679" s="239">
        <f t="shared" si="193"/>
        <v>0.13333333333866904</v>
      </c>
      <c r="R1679" s="239">
        <f t="shared" si="194"/>
        <v>0.25416666666569654</v>
      </c>
      <c r="S1679" s="21">
        <f t="shared" si="195"/>
        <v>0.80000000003201421</v>
      </c>
      <c r="U1679" s="38">
        <v>1925</v>
      </c>
    </row>
    <row r="1680" spans="1:24">
      <c r="A1680" s="151" t="s">
        <v>7952</v>
      </c>
      <c r="B1680" s="38" t="s">
        <v>922</v>
      </c>
      <c r="C1680" s="173" t="s">
        <v>7955</v>
      </c>
      <c r="D1680" s="38" t="s">
        <v>1107</v>
      </c>
      <c r="E1680" s="173" t="s">
        <v>273</v>
      </c>
      <c r="F1680" s="259" t="s">
        <v>1202</v>
      </c>
      <c r="I1680" s="38" t="s">
        <v>7306</v>
      </c>
      <c r="J1680" s="38">
        <v>2024</v>
      </c>
      <c r="K1680" s="38" t="s">
        <v>8082</v>
      </c>
      <c r="L1680" s="157">
        <v>45541.655555555553</v>
      </c>
      <c r="M1680" s="157">
        <v>45541.712500000001</v>
      </c>
      <c r="N1680" s="157">
        <v>45541.868750000001</v>
      </c>
      <c r="O1680" s="157">
        <v>45541.92291666667</v>
      </c>
      <c r="P1680" s="38" t="s">
        <v>8109</v>
      </c>
      <c r="Q1680" s="239">
        <f t="shared" si="193"/>
        <v>0.15625</v>
      </c>
      <c r="R1680" s="239">
        <f t="shared" si="194"/>
        <v>0.26736111111677019</v>
      </c>
      <c r="S1680" s="21">
        <f t="shared" si="195"/>
        <v>0.9375</v>
      </c>
      <c r="U1680" s="38">
        <v>1974</v>
      </c>
      <c r="V1680" s="19">
        <f>SUM(Q1613:Q1680)</f>
        <v>8.9054745370376622</v>
      </c>
      <c r="W1680" s="286">
        <f>(N1680-M1613)/24</f>
        <v>1.2074942129629562</v>
      </c>
      <c r="X1680" s="2">
        <f>V1680/W1680</f>
        <v>7.3751695382335276</v>
      </c>
    </row>
    <row r="1681" spans="1:24">
      <c r="A1681" s="151" t="s">
        <v>8115</v>
      </c>
      <c r="B1681" s="179" t="s">
        <v>1038</v>
      </c>
      <c r="C1681" s="173" t="s">
        <v>8116</v>
      </c>
      <c r="D1681" s="38" t="s">
        <v>8231</v>
      </c>
      <c r="E1681" s="173" t="s">
        <v>340</v>
      </c>
      <c r="F1681" s="159" t="s">
        <v>8118</v>
      </c>
      <c r="I1681" s="38" t="s">
        <v>8147</v>
      </c>
      <c r="J1681" s="38">
        <v>2024</v>
      </c>
      <c r="K1681" s="38" t="s">
        <v>8127</v>
      </c>
      <c r="L1681" s="157">
        <v>45617.114583333336</v>
      </c>
      <c r="M1681" s="157">
        <v>45617.258333333331</v>
      </c>
      <c r="N1681" s="157">
        <v>45617.479166666664</v>
      </c>
      <c r="O1681" s="157">
        <v>45617.615277777775</v>
      </c>
      <c r="P1681" s="38" t="s">
        <v>8137</v>
      </c>
      <c r="Q1681" s="239">
        <f t="shared" si="193"/>
        <v>0.22083333333284827</v>
      </c>
      <c r="R1681" s="239">
        <f t="shared" si="194"/>
        <v>0.50069444443943212</v>
      </c>
      <c r="S1681" s="21">
        <f t="shared" si="195"/>
        <v>1.3249999999970896</v>
      </c>
      <c r="U1681" s="38">
        <v>5674</v>
      </c>
    </row>
    <row r="1682" spans="1:24">
      <c r="A1682" s="151" t="s">
        <v>8115</v>
      </c>
      <c r="B1682" s="179" t="s">
        <v>1038</v>
      </c>
      <c r="C1682" s="173" t="s">
        <v>8116</v>
      </c>
      <c r="D1682" s="38" t="s">
        <v>8231</v>
      </c>
      <c r="E1682" s="173" t="s">
        <v>340</v>
      </c>
      <c r="F1682" s="159" t="s">
        <v>8118</v>
      </c>
      <c r="I1682" s="38" t="s">
        <v>8147</v>
      </c>
      <c r="J1682" s="38">
        <v>2024</v>
      </c>
      <c r="K1682" s="38" t="s">
        <v>8128</v>
      </c>
      <c r="L1682" s="157">
        <v>45619.548611111109</v>
      </c>
      <c r="M1682" s="157">
        <v>45619.62222222222</v>
      </c>
      <c r="N1682" s="157">
        <v>45620.041666666664</v>
      </c>
      <c r="O1682" s="157">
        <v>45620.111805555556</v>
      </c>
      <c r="P1682" s="38" t="s">
        <v>6772</v>
      </c>
      <c r="Q1682" s="239">
        <f t="shared" si="193"/>
        <v>0.41944444444379769</v>
      </c>
      <c r="R1682" s="239">
        <f t="shared" si="194"/>
        <v>0.56319444444670808</v>
      </c>
      <c r="S1682" s="21">
        <f t="shared" si="195"/>
        <v>2.5166666666627862</v>
      </c>
      <c r="U1682" s="38">
        <v>2892</v>
      </c>
    </row>
    <row r="1683" spans="1:24">
      <c r="A1683" s="151" t="s">
        <v>8115</v>
      </c>
      <c r="B1683" s="179" t="s">
        <v>1038</v>
      </c>
      <c r="C1683" s="173" t="s">
        <v>8116</v>
      </c>
      <c r="D1683" s="38" t="s">
        <v>8231</v>
      </c>
      <c r="E1683" s="173" t="s">
        <v>340</v>
      </c>
      <c r="F1683" s="159" t="s">
        <v>8146</v>
      </c>
      <c r="I1683" s="38" t="s">
        <v>8148</v>
      </c>
      <c r="J1683" s="38">
        <v>2024</v>
      </c>
      <c r="K1683" s="38" t="s">
        <v>8129</v>
      </c>
      <c r="L1683" s="157">
        <v>45621.261111111111</v>
      </c>
      <c r="M1683" s="157">
        <v>45621.286111111112</v>
      </c>
      <c r="N1683" s="157">
        <v>45621.361111111109</v>
      </c>
      <c r="O1683" s="157">
        <v>45621.387499999997</v>
      </c>
      <c r="P1683" s="38" t="s">
        <v>8138</v>
      </c>
      <c r="Q1683" s="239">
        <f t="shared" si="193"/>
        <v>7.4999999997089617E-2</v>
      </c>
      <c r="R1683" s="239">
        <f t="shared" si="194"/>
        <v>0.12638888888614019</v>
      </c>
      <c r="S1683" s="21">
        <f t="shared" si="195"/>
        <v>0.4499999999825377</v>
      </c>
      <c r="U1683" s="38">
        <v>841</v>
      </c>
    </row>
    <row r="1684" spans="1:24">
      <c r="A1684" s="151" t="s">
        <v>8115</v>
      </c>
      <c r="B1684" s="179" t="s">
        <v>1038</v>
      </c>
      <c r="C1684" s="173" t="s">
        <v>8116</v>
      </c>
      <c r="D1684" s="38" t="s">
        <v>8231</v>
      </c>
      <c r="E1684" s="173" t="s">
        <v>340</v>
      </c>
      <c r="F1684" s="159" t="s">
        <v>8146</v>
      </c>
      <c r="I1684" s="38" t="s">
        <v>8148</v>
      </c>
      <c r="J1684" s="38">
        <v>2024</v>
      </c>
      <c r="K1684" s="38" t="s">
        <v>8130</v>
      </c>
      <c r="L1684" s="157">
        <v>45621.94027777778</v>
      </c>
      <c r="M1684" s="157">
        <v>45621.978472222225</v>
      </c>
      <c r="N1684" s="157">
        <v>45622.074305555558</v>
      </c>
      <c r="O1684" s="157">
        <v>45622.112500000003</v>
      </c>
      <c r="P1684" s="38" t="s">
        <v>8139</v>
      </c>
      <c r="Q1684" s="239">
        <f t="shared" si="193"/>
        <v>9.5833333332848269E-2</v>
      </c>
      <c r="R1684" s="239">
        <f t="shared" si="194"/>
        <v>0.17222222222335404</v>
      </c>
      <c r="S1684" s="21">
        <f t="shared" si="195"/>
        <v>0.57499999999708962</v>
      </c>
      <c r="U1684" s="38">
        <v>1043</v>
      </c>
    </row>
    <row r="1685" spans="1:24">
      <c r="A1685" s="151" t="s">
        <v>8115</v>
      </c>
      <c r="B1685" s="179" t="s">
        <v>1038</v>
      </c>
      <c r="C1685" s="173" t="s">
        <v>8116</v>
      </c>
      <c r="D1685" s="38" t="s">
        <v>8231</v>
      </c>
      <c r="E1685" s="173" t="s">
        <v>340</v>
      </c>
      <c r="F1685" s="159" t="s">
        <v>8118</v>
      </c>
      <c r="I1685" s="38" t="s">
        <v>8147</v>
      </c>
      <c r="J1685" s="38">
        <v>2024</v>
      </c>
      <c r="K1685" s="38" t="s">
        <v>8131</v>
      </c>
      <c r="L1685" s="157">
        <v>45624.923611111109</v>
      </c>
      <c r="M1685" s="157">
        <v>45625.155555555553</v>
      </c>
      <c r="N1685" s="157">
        <v>45625.422222222223</v>
      </c>
      <c r="O1685" s="157">
        <v>45625.575694444444</v>
      </c>
      <c r="P1685" s="38" t="s">
        <v>8140</v>
      </c>
      <c r="Q1685" s="239">
        <f t="shared" si="193"/>
        <v>0.26666666667006211</v>
      </c>
      <c r="R1685" s="239">
        <f t="shared" si="194"/>
        <v>0.65208333333430346</v>
      </c>
      <c r="S1685" s="21">
        <f t="shared" si="195"/>
        <v>1.6000000000203727</v>
      </c>
      <c r="U1685" s="38">
        <v>6500</v>
      </c>
    </row>
    <row r="1686" spans="1:24">
      <c r="A1686" s="151" t="s">
        <v>8115</v>
      </c>
      <c r="B1686" s="179" t="s">
        <v>1038</v>
      </c>
      <c r="C1686" s="173" t="s">
        <v>8116</v>
      </c>
      <c r="D1686" s="38" t="s">
        <v>8231</v>
      </c>
      <c r="E1686" s="173" t="s">
        <v>340</v>
      </c>
      <c r="F1686" s="159" t="s">
        <v>8118</v>
      </c>
      <c r="I1686" s="38" t="s">
        <v>8147</v>
      </c>
      <c r="J1686" s="38">
        <v>2024</v>
      </c>
      <c r="K1686" s="38" t="s">
        <v>8132</v>
      </c>
      <c r="L1686" s="157">
        <v>45625.936805555553</v>
      </c>
      <c r="M1686" s="157">
        <v>45626.089583333334</v>
      </c>
      <c r="N1686" s="157">
        <v>45626.218055555553</v>
      </c>
      <c r="O1686" s="157">
        <v>45626.367361111108</v>
      </c>
      <c r="P1686" s="38" t="s">
        <v>8141</v>
      </c>
      <c r="Q1686" s="239">
        <f t="shared" si="193"/>
        <v>0.12847222221898846</v>
      </c>
      <c r="R1686" s="239">
        <f t="shared" si="194"/>
        <v>0.43055555555474712</v>
      </c>
      <c r="S1686" s="21">
        <f t="shared" si="195"/>
        <v>0.77083333331393078</v>
      </c>
      <c r="U1686" s="38">
        <v>6352</v>
      </c>
    </row>
    <row r="1687" spans="1:24">
      <c r="A1687" s="151" t="s">
        <v>8115</v>
      </c>
      <c r="B1687" s="179" t="s">
        <v>1038</v>
      </c>
      <c r="C1687" s="173" t="s">
        <v>8116</v>
      </c>
      <c r="D1687" s="38" t="s">
        <v>8231</v>
      </c>
      <c r="E1687" s="173" t="s">
        <v>340</v>
      </c>
      <c r="F1687" s="159" t="s">
        <v>8118</v>
      </c>
      <c r="I1687" s="38" t="s">
        <v>8147</v>
      </c>
      <c r="J1687" s="38">
        <v>2024</v>
      </c>
      <c r="K1687" s="38" t="s">
        <v>8133</v>
      </c>
      <c r="L1687" s="157">
        <v>45626.755555555559</v>
      </c>
      <c r="M1687" s="157">
        <v>45626.90347222222</v>
      </c>
      <c r="N1687" s="157">
        <v>45627.247916666667</v>
      </c>
      <c r="O1687" s="157">
        <v>45627.375694444447</v>
      </c>
      <c r="P1687" s="38" t="s">
        <v>8142</v>
      </c>
      <c r="Q1687" s="239">
        <f t="shared" si="193"/>
        <v>0.34444444444670808</v>
      </c>
      <c r="R1687" s="239">
        <f t="shared" si="194"/>
        <v>0.62013888888759539</v>
      </c>
      <c r="S1687" s="21">
        <f t="shared" si="195"/>
        <v>2.0666666666802485</v>
      </c>
      <c r="U1687" s="38">
        <v>6405</v>
      </c>
    </row>
    <row r="1688" spans="1:24">
      <c r="A1688" s="151" t="s">
        <v>8115</v>
      </c>
      <c r="B1688" s="179" t="s">
        <v>1038</v>
      </c>
      <c r="C1688" s="173" t="s">
        <v>8116</v>
      </c>
      <c r="D1688" s="38" t="s">
        <v>8231</v>
      </c>
      <c r="E1688" s="173" t="s">
        <v>340</v>
      </c>
      <c r="F1688" s="159" t="s">
        <v>8118</v>
      </c>
      <c r="I1688" s="38" t="s">
        <v>8147</v>
      </c>
      <c r="J1688" s="38">
        <v>2024</v>
      </c>
      <c r="K1688" s="38" t="s">
        <v>8134</v>
      </c>
      <c r="L1688" s="157">
        <v>45630.92083333333</v>
      </c>
      <c r="M1688" s="157">
        <v>45631.070833333331</v>
      </c>
      <c r="N1688" s="157">
        <v>45631.265277777777</v>
      </c>
      <c r="O1688" s="157">
        <v>45631.395138888889</v>
      </c>
      <c r="P1688" s="38" t="s">
        <v>8143</v>
      </c>
      <c r="Q1688" s="239">
        <f t="shared" si="193"/>
        <v>0.19444444444525288</v>
      </c>
      <c r="R1688" s="239">
        <f t="shared" si="194"/>
        <v>0.47430555555911269</v>
      </c>
      <c r="S1688" s="21">
        <f t="shared" si="195"/>
        <v>1.1666666666715173</v>
      </c>
      <c r="U1688" s="38">
        <v>5764</v>
      </c>
    </row>
    <row r="1689" spans="1:24">
      <c r="A1689" s="151" t="s">
        <v>8115</v>
      </c>
      <c r="B1689" s="179" t="s">
        <v>1038</v>
      </c>
      <c r="C1689" s="173" t="s">
        <v>8116</v>
      </c>
      <c r="D1689" s="38" t="s">
        <v>8231</v>
      </c>
      <c r="E1689" s="173" t="s">
        <v>340</v>
      </c>
      <c r="F1689" s="159" t="s">
        <v>8118</v>
      </c>
      <c r="I1689" s="38" t="s">
        <v>8147</v>
      </c>
      <c r="J1689" s="38">
        <v>2024</v>
      </c>
      <c r="K1689" s="38" t="s">
        <v>8135</v>
      </c>
      <c r="L1689" s="157">
        <v>45631.923611111109</v>
      </c>
      <c r="M1689" s="157">
        <v>45632.070833333331</v>
      </c>
      <c r="N1689" s="157">
        <v>45632.420138888891</v>
      </c>
      <c r="O1689" s="157">
        <v>45632.570833333331</v>
      </c>
      <c r="P1689" s="38" t="s">
        <v>8144</v>
      </c>
      <c r="Q1689" s="239">
        <f t="shared" si="193"/>
        <v>0.34930555555911269</v>
      </c>
      <c r="R1689" s="239">
        <f t="shared" si="194"/>
        <v>0.64722222222189885</v>
      </c>
      <c r="S1689" s="21">
        <f t="shared" si="195"/>
        <v>2.0958333333546761</v>
      </c>
      <c r="U1689" s="38">
        <v>5727</v>
      </c>
    </row>
    <row r="1690" spans="1:24">
      <c r="A1690" s="151" t="s">
        <v>8115</v>
      </c>
      <c r="B1690" s="179" t="s">
        <v>1038</v>
      </c>
      <c r="C1690" s="173" t="s">
        <v>8116</v>
      </c>
      <c r="D1690" s="38" t="s">
        <v>8231</v>
      </c>
      <c r="E1690" s="173" t="s">
        <v>340</v>
      </c>
      <c r="F1690" s="159" t="s">
        <v>8118</v>
      </c>
      <c r="I1690" s="38" t="s">
        <v>8147</v>
      </c>
      <c r="J1690" s="38">
        <v>2024</v>
      </c>
      <c r="K1690" s="38" t="s">
        <v>8136</v>
      </c>
      <c r="L1690" s="157">
        <v>45632.92083333333</v>
      </c>
      <c r="M1690" s="157">
        <v>45633.023611111108</v>
      </c>
      <c r="N1690" s="157">
        <v>45633.215277777781</v>
      </c>
      <c r="O1690" s="157">
        <v>45633.334722222222</v>
      </c>
      <c r="P1690" s="38" t="s">
        <v>8145</v>
      </c>
      <c r="Q1690" s="239">
        <f t="shared" si="193"/>
        <v>0.1916666666729725</v>
      </c>
      <c r="R1690" s="239">
        <f t="shared" si="194"/>
        <v>0.41388888889196096</v>
      </c>
      <c r="S1690" s="21">
        <f t="shared" si="195"/>
        <v>1.150000000037835</v>
      </c>
      <c r="U1690" s="38">
        <v>4087</v>
      </c>
      <c r="V1690" s="19">
        <f>SUM(Q1681:Q1690)</f>
        <v>2.2861111111196806</v>
      </c>
      <c r="W1690" s="286">
        <f>(N1690-M1681)/24</f>
        <v>0.66487268518540077</v>
      </c>
      <c r="X1690" s="2">
        <f>V1690/W1690</f>
        <v>3.4384193576582183</v>
      </c>
    </row>
    <row r="1691" spans="1:24">
      <c r="A1691" s="151" t="s">
        <v>8122</v>
      </c>
      <c r="B1691" s="179" t="s">
        <v>1038</v>
      </c>
      <c r="C1691" s="173" t="s">
        <v>8125</v>
      </c>
      <c r="D1691" s="177" t="s">
        <v>8230</v>
      </c>
      <c r="E1691" s="173" t="s">
        <v>7743</v>
      </c>
      <c r="F1691" s="126" t="s">
        <v>8229</v>
      </c>
      <c r="I1691" s="38" t="s">
        <v>8148</v>
      </c>
      <c r="J1691" s="38">
        <v>2024</v>
      </c>
      <c r="K1691" s="38" t="s">
        <v>8224</v>
      </c>
      <c r="L1691" s="157">
        <v>45639.984027777777</v>
      </c>
      <c r="M1691" s="157">
        <v>45640.025000000001</v>
      </c>
      <c r="N1691" s="157">
        <v>45640.11041666667</v>
      </c>
      <c r="O1691" s="157">
        <v>45640.149305555555</v>
      </c>
      <c r="P1691" s="38" t="s">
        <v>4497</v>
      </c>
      <c r="Q1691" s="239">
        <f t="shared" si="193"/>
        <v>8.5416666668606922E-2</v>
      </c>
      <c r="R1691" s="239">
        <f t="shared" si="194"/>
        <v>0.16527777777810115</v>
      </c>
      <c r="S1691" s="21">
        <f t="shared" si="195"/>
        <v>0.51250000001164153</v>
      </c>
      <c r="U1691" s="38">
        <v>1238</v>
      </c>
    </row>
    <row r="1692" spans="1:24">
      <c r="A1692" s="151" t="s">
        <v>8122</v>
      </c>
      <c r="B1692" s="179" t="s">
        <v>1038</v>
      </c>
      <c r="C1692" s="173" t="s">
        <v>8125</v>
      </c>
      <c r="D1692" s="177" t="s">
        <v>8230</v>
      </c>
      <c r="E1692" s="173" t="s">
        <v>7743</v>
      </c>
      <c r="F1692" s="126" t="s">
        <v>8229</v>
      </c>
      <c r="I1692" s="38" t="s">
        <v>8148</v>
      </c>
      <c r="J1692" s="38">
        <v>2024</v>
      </c>
      <c r="K1692" s="38" t="s">
        <v>8225</v>
      </c>
      <c r="L1692" s="157">
        <v>45640.425694444442</v>
      </c>
      <c r="M1692" s="157">
        <v>45640.464583333334</v>
      </c>
      <c r="N1692" s="157">
        <v>45640.851388888892</v>
      </c>
      <c r="O1692" s="157">
        <v>45640.890277777777</v>
      </c>
      <c r="P1692" s="38" t="s">
        <v>4497</v>
      </c>
      <c r="Q1692" s="239">
        <f t="shared" si="193"/>
        <v>0.3868055555576575</v>
      </c>
      <c r="R1692" s="239">
        <f t="shared" si="194"/>
        <v>0.46458333333430346</v>
      </c>
      <c r="S1692" s="21">
        <f t="shared" si="195"/>
        <v>2.320833333345945</v>
      </c>
      <c r="U1692" s="38">
        <v>1242</v>
      </c>
    </row>
    <row r="1693" spans="1:24">
      <c r="A1693" s="151" t="s">
        <v>8122</v>
      </c>
      <c r="B1693" s="179" t="s">
        <v>1038</v>
      </c>
      <c r="C1693" s="173" t="s">
        <v>8125</v>
      </c>
      <c r="D1693" s="177" t="s">
        <v>8230</v>
      </c>
      <c r="E1693" s="173" t="s">
        <v>7743</v>
      </c>
      <c r="F1693" s="126" t="s">
        <v>8229</v>
      </c>
      <c r="I1693" s="38" t="s">
        <v>8148</v>
      </c>
      <c r="J1693" s="38">
        <v>2024</v>
      </c>
      <c r="K1693" s="38" t="s">
        <v>8226</v>
      </c>
      <c r="L1693" s="157">
        <v>45641.135416666664</v>
      </c>
      <c r="M1693" s="157">
        <v>45641.184027777781</v>
      </c>
      <c r="N1693" s="157">
        <v>45641.368750000001</v>
      </c>
      <c r="O1693" s="157">
        <v>45641.412499999999</v>
      </c>
      <c r="P1693" s="38" t="s">
        <v>4497</v>
      </c>
      <c r="Q1693" s="239">
        <f t="shared" si="193"/>
        <v>0.18472222222044365</v>
      </c>
      <c r="R1693" s="239">
        <f t="shared" si="194"/>
        <v>0.27708333333430346</v>
      </c>
      <c r="S1693" s="21">
        <f t="shared" si="195"/>
        <v>1.1083333333226619</v>
      </c>
      <c r="U1693" s="38">
        <v>1236</v>
      </c>
    </row>
    <row r="1694" spans="1:24">
      <c r="A1694" s="151" t="s">
        <v>8122</v>
      </c>
      <c r="B1694" s="179" t="s">
        <v>1038</v>
      </c>
      <c r="C1694" s="173" t="s">
        <v>8125</v>
      </c>
      <c r="D1694" s="177" t="s">
        <v>8230</v>
      </c>
      <c r="E1694" s="173" t="s">
        <v>7743</v>
      </c>
      <c r="F1694" s="126" t="s">
        <v>8229</v>
      </c>
      <c r="I1694" s="38" t="s">
        <v>8148</v>
      </c>
      <c r="J1694" s="38">
        <v>2024</v>
      </c>
      <c r="K1694" s="38" t="s">
        <v>8227</v>
      </c>
      <c r="L1694" s="157">
        <v>45645.881249999999</v>
      </c>
      <c r="M1694" s="157">
        <v>45645.954861111109</v>
      </c>
      <c r="N1694" s="157">
        <v>45646.14166666667</v>
      </c>
      <c r="O1694" s="157">
        <v>45646.21597222222</v>
      </c>
      <c r="P1694" s="38" t="s">
        <v>4486</v>
      </c>
      <c r="Q1694" s="239">
        <f t="shared" si="193"/>
        <v>0.18680555556056788</v>
      </c>
      <c r="R1694" s="239">
        <f t="shared" si="194"/>
        <v>0.33472222222189885</v>
      </c>
      <c r="S1694" s="21">
        <f t="shared" si="195"/>
        <v>1.1208333333634073</v>
      </c>
      <c r="U1694" s="38">
        <v>2932</v>
      </c>
    </row>
    <row r="1695" spans="1:24">
      <c r="A1695" s="151" t="s">
        <v>8122</v>
      </c>
      <c r="B1695" s="179" t="s">
        <v>1038</v>
      </c>
      <c r="C1695" s="173" t="s">
        <v>8125</v>
      </c>
      <c r="D1695" s="177" t="s">
        <v>8230</v>
      </c>
      <c r="E1695" s="173" t="s">
        <v>7743</v>
      </c>
      <c r="F1695" s="126" t="s">
        <v>8229</v>
      </c>
      <c r="I1695" s="38" t="s">
        <v>8148</v>
      </c>
      <c r="J1695" s="38">
        <v>2024</v>
      </c>
      <c r="K1695" s="38" t="s">
        <v>8228</v>
      </c>
      <c r="L1695" s="157">
        <v>45646.272916666669</v>
      </c>
      <c r="M1695" s="157">
        <v>45646.350694444445</v>
      </c>
      <c r="N1695" s="157">
        <v>45646.522916666669</v>
      </c>
      <c r="O1695" s="157">
        <v>45646.603472222225</v>
      </c>
      <c r="P1695" s="38" t="s">
        <v>4486</v>
      </c>
      <c r="Q1695" s="239">
        <f>N1695 - M1695</f>
        <v>0.17222222222335404</v>
      </c>
      <c r="R1695" s="239">
        <f>O1695 - L1695</f>
        <v>0.33055555555620231</v>
      </c>
      <c r="S1695" s="21">
        <f>((VALUE(Q1695)) * 24) * 0.25</f>
        <v>1.0333333333401242</v>
      </c>
      <c r="U1695" s="237">
        <v>2927</v>
      </c>
      <c r="V1695" s="19">
        <f>SUM(Q1691:Q1695)</f>
        <v>1.01597222223063</v>
      </c>
      <c r="W1695" s="286">
        <f>(N1695-M1691)/24</f>
        <v>0.27074652777779801</v>
      </c>
      <c r="X1695" s="2">
        <f>V1695/W1695</f>
        <v>3.7524847707906326</v>
      </c>
    </row>
    <row r="1696" spans="1:24">
      <c r="A1696" s="151" t="s">
        <v>8241</v>
      </c>
      <c r="B1696" s="159" t="s">
        <v>8245</v>
      </c>
      <c r="C1696" s="173" t="s">
        <v>8243</v>
      </c>
      <c r="D1696" s="159" t="s">
        <v>8246</v>
      </c>
      <c r="E1696" s="157" t="s">
        <v>166</v>
      </c>
      <c r="F1696" s="159" t="s">
        <v>463</v>
      </c>
      <c r="G1696" s="38">
        <v>37</v>
      </c>
      <c r="H1696" s="38">
        <v>-32</v>
      </c>
      <c r="I1696" s="159" t="s">
        <v>8247</v>
      </c>
      <c r="J1696" s="38">
        <v>2025</v>
      </c>
      <c r="K1696" s="38" t="s">
        <v>8248</v>
      </c>
      <c r="L1696" s="180">
        <v>45794.446527777778</v>
      </c>
      <c r="M1696" s="157">
        <v>45794.506249999999</v>
      </c>
      <c r="N1696" s="157">
        <v>45794.773611111108</v>
      </c>
      <c r="O1696" s="157">
        <v>45794.850694444445</v>
      </c>
      <c r="P1696" s="38" t="s">
        <v>3394</v>
      </c>
      <c r="Q1696" s="239">
        <f t="shared" ref="Q1696:Q1706" si="196">N1696 - M1696</f>
        <v>0.26736111110949423</v>
      </c>
      <c r="R1696" s="239">
        <f t="shared" ref="R1696:R1706" si="197">O1696 - L1696</f>
        <v>0.40416666666715173</v>
      </c>
      <c r="S1696" s="21">
        <f t="shared" ref="S1696:S1706" si="198">((VALUE(Q1696)) * 24) * 0.25</f>
        <v>1.6041666666569654</v>
      </c>
      <c r="U1696" s="38">
        <v>1707</v>
      </c>
    </row>
    <row r="1697" spans="1:24">
      <c r="A1697" s="151" t="s">
        <v>8241</v>
      </c>
      <c r="B1697" s="159" t="s">
        <v>8245</v>
      </c>
      <c r="C1697" s="173" t="s">
        <v>8243</v>
      </c>
      <c r="D1697" s="159" t="s">
        <v>8246</v>
      </c>
      <c r="E1697" s="157" t="s">
        <v>166</v>
      </c>
      <c r="F1697" s="159" t="s">
        <v>463</v>
      </c>
      <c r="G1697" s="38">
        <v>37</v>
      </c>
      <c r="H1697" s="38">
        <v>-32</v>
      </c>
      <c r="I1697" s="159" t="s">
        <v>8247</v>
      </c>
      <c r="J1697" s="38">
        <v>2025</v>
      </c>
      <c r="K1697" s="38" t="s">
        <v>8249</v>
      </c>
      <c r="L1697" s="157">
        <v>45795.435416666667</v>
      </c>
      <c r="M1697" s="157">
        <v>45795.501388888886</v>
      </c>
      <c r="N1697" s="157">
        <v>45795.836111111108</v>
      </c>
      <c r="O1697" s="157">
        <v>45795.895138888889</v>
      </c>
      <c r="P1697" s="38" t="s">
        <v>3394</v>
      </c>
      <c r="Q1697" s="239">
        <f t="shared" si="196"/>
        <v>0.33472222222189885</v>
      </c>
      <c r="R1697" s="239">
        <f t="shared" si="197"/>
        <v>0.45972222222189885</v>
      </c>
      <c r="S1697" s="21">
        <f t="shared" si="198"/>
        <v>2.0083333333313931</v>
      </c>
      <c r="U1697" s="38">
        <v>1692</v>
      </c>
    </row>
    <row r="1698" spans="1:24">
      <c r="A1698" s="151" t="s">
        <v>8241</v>
      </c>
      <c r="B1698" s="159" t="s">
        <v>8245</v>
      </c>
      <c r="C1698" s="173" t="s">
        <v>8243</v>
      </c>
      <c r="D1698" s="159" t="s">
        <v>8246</v>
      </c>
      <c r="E1698" s="157" t="s">
        <v>166</v>
      </c>
      <c r="F1698" s="159" t="s">
        <v>463</v>
      </c>
      <c r="G1698" s="38">
        <v>37</v>
      </c>
      <c r="H1698" s="38">
        <v>-32</v>
      </c>
      <c r="I1698" s="159" t="s">
        <v>8247</v>
      </c>
      <c r="J1698" s="38">
        <v>2025</v>
      </c>
      <c r="K1698" s="38" t="s">
        <v>8250</v>
      </c>
      <c r="L1698" s="157">
        <v>45797.436111111114</v>
      </c>
      <c r="M1698" s="157">
        <v>45797.489583333336</v>
      </c>
      <c r="N1698" s="157">
        <v>45797.724999999999</v>
      </c>
      <c r="O1698" s="157">
        <v>45797.779166666667</v>
      </c>
      <c r="P1698" s="38" t="s">
        <v>8259</v>
      </c>
      <c r="Q1698" s="239">
        <f t="shared" si="196"/>
        <v>0.23541666666278616</v>
      </c>
      <c r="R1698" s="239">
        <f t="shared" si="197"/>
        <v>0.34305555555329192</v>
      </c>
      <c r="S1698" s="21">
        <f t="shared" si="198"/>
        <v>1.4124999999767169</v>
      </c>
      <c r="U1698" s="38">
        <v>1689</v>
      </c>
    </row>
    <row r="1699" spans="1:24">
      <c r="A1699" s="151" t="s">
        <v>8241</v>
      </c>
      <c r="B1699" s="159" t="s">
        <v>8245</v>
      </c>
      <c r="C1699" s="173" t="s">
        <v>8243</v>
      </c>
      <c r="D1699" s="159" t="s">
        <v>8246</v>
      </c>
      <c r="E1699" s="157" t="s">
        <v>166</v>
      </c>
      <c r="F1699" s="159" t="s">
        <v>463</v>
      </c>
      <c r="G1699" s="38">
        <v>37</v>
      </c>
      <c r="H1699" s="38">
        <v>-32</v>
      </c>
      <c r="I1699" s="159" t="s">
        <v>8247</v>
      </c>
      <c r="J1699" s="38">
        <v>2025</v>
      </c>
      <c r="K1699" s="38" t="s">
        <v>8251</v>
      </c>
      <c r="L1699" s="157">
        <v>45798.433333333334</v>
      </c>
      <c r="M1699" s="157">
        <v>45798.484722222223</v>
      </c>
      <c r="N1699" s="157">
        <v>45798.702777777777</v>
      </c>
      <c r="O1699" s="157">
        <v>45798.748611111114</v>
      </c>
      <c r="P1699" s="38" t="s">
        <v>8260</v>
      </c>
      <c r="Q1699" s="239">
        <f t="shared" si="196"/>
        <v>0.21805555555329192</v>
      </c>
      <c r="R1699" s="239">
        <f t="shared" si="197"/>
        <v>0.31527777777955635</v>
      </c>
      <c r="S1699" s="21">
        <f t="shared" si="198"/>
        <v>1.3083333333197515</v>
      </c>
      <c r="U1699" s="38">
        <v>1701</v>
      </c>
    </row>
    <row r="1700" spans="1:24">
      <c r="A1700" s="151" t="s">
        <v>8241</v>
      </c>
      <c r="B1700" s="159" t="s">
        <v>8245</v>
      </c>
      <c r="C1700" s="173" t="s">
        <v>8243</v>
      </c>
      <c r="D1700" s="159" t="s">
        <v>8246</v>
      </c>
      <c r="E1700" s="157" t="s">
        <v>166</v>
      </c>
      <c r="F1700" s="159" t="s">
        <v>463</v>
      </c>
      <c r="G1700" s="38">
        <v>37</v>
      </c>
      <c r="H1700" s="38">
        <v>-32</v>
      </c>
      <c r="I1700" s="159" t="s">
        <v>8247</v>
      </c>
      <c r="J1700" s="38">
        <v>2025</v>
      </c>
      <c r="K1700" s="38" t="s">
        <v>8252</v>
      </c>
      <c r="L1700" s="157">
        <v>45799.429166666669</v>
      </c>
      <c r="M1700" s="157">
        <v>45799.48333333333</v>
      </c>
      <c r="N1700" s="157">
        <v>45799.749305555553</v>
      </c>
      <c r="O1700" s="157">
        <v>45799.805555555555</v>
      </c>
      <c r="P1700" s="38" t="s">
        <v>8261</v>
      </c>
      <c r="Q1700" s="239">
        <f t="shared" si="196"/>
        <v>0.26597222222335404</v>
      </c>
      <c r="R1700" s="239">
        <f t="shared" si="197"/>
        <v>0.37638888888614019</v>
      </c>
      <c r="S1700" s="21">
        <f t="shared" si="198"/>
        <v>1.5958333333401242</v>
      </c>
      <c r="U1700" s="38">
        <v>1648</v>
      </c>
    </row>
    <row r="1701" spans="1:24">
      <c r="A1701" s="151" t="s">
        <v>8241</v>
      </c>
      <c r="B1701" s="159" t="s">
        <v>8245</v>
      </c>
      <c r="C1701" s="173" t="s">
        <v>8243</v>
      </c>
      <c r="D1701" s="159" t="s">
        <v>8246</v>
      </c>
      <c r="E1701" s="157" t="s">
        <v>166</v>
      </c>
      <c r="F1701" s="159" t="s">
        <v>463</v>
      </c>
      <c r="G1701" s="38">
        <v>37</v>
      </c>
      <c r="H1701" s="38">
        <v>-32</v>
      </c>
      <c r="I1701" s="159" t="s">
        <v>8247</v>
      </c>
      <c r="J1701" s="38">
        <v>2025</v>
      </c>
      <c r="K1701" s="38" t="s">
        <v>8253</v>
      </c>
      <c r="L1701" s="157">
        <v>45800.43472222222</v>
      </c>
      <c r="M1701" s="157">
        <v>45800.481249999997</v>
      </c>
      <c r="N1701" s="157">
        <v>45800.762499999997</v>
      </c>
      <c r="O1701" s="157">
        <v>45800.830555555556</v>
      </c>
      <c r="P1701" s="38" t="s">
        <v>3394</v>
      </c>
      <c r="Q1701" s="239">
        <f t="shared" si="196"/>
        <v>0.28125</v>
      </c>
      <c r="R1701" s="239">
        <f t="shared" si="197"/>
        <v>0.39583333333575865</v>
      </c>
      <c r="S1701" s="21">
        <f t="shared" si="198"/>
        <v>1.6875</v>
      </c>
      <c r="U1701" s="38">
        <v>1646</v>
      </c>
    </row>
    <row r="1702" spans="1:24">
      <c r="A1702" s="151" t="s">
        <v>8241</v>
      </c>
      <c r="B1702" s="159" t="s">
        <v>8245</v>
      </c>
      <c r="C1702" s="173" t="s">
        <v>8243</v>
      </c>
      <c r="D1702" s="159" t="s">
        <v>8246</v>
      </c>
      <c r="E1702" s="157" t="s">
        <v>166</v>
      </c>
      <c r="F1702" s="159" t="s">
        <v>463</v>
      </c>
      <c r="G1702" s="38">
        <v>37</v>
      </c>
      <c r="H1702" s="38">
        <v>-32</v>
      </c>
      <c r="I1702" s="159" t="s">
        <v>8247</v>
      </c>
      <c r="J1702" s="38">
        <v>2025</v>
      </c>
      <c r="K1702" s="38" t="s">
        <v>8254</v>
      </c>
      <c r="L1702" s="157">
        <v>45801.430555555555</v>
      </c>
      <c r="M1702" s="157">
        <v>45801.48333333333</v>
      </c>
      <c r="N1702" s="157">
        <v>45801.765277777777</v>
      </c>
      <c r="O1702" s="157">
        <v>45801.795138888891</v>
      </c>
      <c r="P1702" s="38" t="s">
        <v>8262</v>
      </c>
      <c r="Q1702" s="239">
        <f t="shared" si="196"/>
        <v>0.28194444444670808</v>
      </c>
      <c r="R1702" s="239">
        <f t="shared" si="197"/>
        <v>0.36458333333575865</v>
      </c>
      <c r="S1702" s="21">
        <f t="shared" si="198"/>
        <v>1.6916666666802485</v>
      </c>
      <c r="U1702" s="38">
        <v>1694</v>
      </c>
    </row>
    <row r="1703" spans="1:24">
      <c r="A1703" s="151" t="s">
        <v>8241</v>
      </c>
      <c r="B1703" s="159" t="s">
        <v>8245</v>
      </c>
      <c r="C1703" s="173" t="s">
        <v>8243</v>
      </c>
      <c r="D1703" s="159" t="s">
        <v>8246</v>
      </c>
      <c r="E1703" s="157" t="s">
        <v>166</v>
      </c>
      <c r="F1703" s="159" t="s">
        <v>463</v>
      </c>
      <c r="G1703" s="38">
        <v>37</v>
      </c>
      <c r="H1703" s="38">
        <v>-32</v>
      </c>
      <c r="I1703" s="159" t="s">
        <v>8247</v>
      </c>
      <c r="J1703" s="38">
        <v>2025</v>
      </c>
      <c r="K1703" s="38" t="s">
        <v>8255</v>
      </c>
      <c r="L1703" s="157">
        <v>45802.431250000001</v>
      </c>
      <c r="M1703" s="157">
        <v>45802.479166666664</v>
      </c>
      <c r="N1703" s="157">
        <v>45802.743055555555</v>
      </c>
      <c r="O1703" s="157">
        <v>45802.799305555556</v>
      </c>
      <c r="P1703" s="38" t="s">
        <v>3394</v>
      </c>
      <c r="Q1703" s="239">
        <f t="shared" si="196"/>
        <v>0.26388888889050577</v>
      </c>
      <c r="R1703" s="239">
        <f t="shared" si="197"/>
        <v>0.36805555555474712</v>
      </c>
      <c r="S1703" s="21">
        <f t="shared" si="198"/>
        <v>1.5833333333430346</v>
      </c>
      <c r="U1703" s="38">
        <v>1691</v>
      </c>
    </row>
    <row r="1704" spans="1:24">
      <c r="A1704" s="151" t="s">
        <v>8241</v>
      </c>
      <c r="B1704" s="159" t="s">
        <v>8245</v>
      </c>
      <c r="C1704" s="173" t="s">
        <v>8243</v>
      </c>
      <c r="D1704" s="159" t="s">
        <v>8246</v>
      </c>
      <c r="E1704" s="157" t="s">
        <v>166</v>
      </c>
      <c r="F1704" s="159" t="s">
        <v>463</v>
      </c>
      <c r="G1704" s="38">
        <v>37</v>
      </c>
      <c r="H1704" s="38">
        <v>-32</v>
      </c>
      <c r="I1704" s="159" t="s">
        <v>8247</v>
      </c>
      <c r="J1704" s="38">
        <v>2025</v>
      </c>
      <c r="K1704" s="38" t="s">
        <v>8256</v>
      </c>
      <c r="L1704" s="157">
        <v>45803.469444444447</v>
      </c>
      <c r="M1704" s="157">
        <v>45803.525694444441</v>
      </c>
      <c r="N1704" s="157">
        <v>45803.793749999997</v>
      </c>
      <c r="O1704" s="157">
        <v>45803.868750000001</v>
      </c>
      <c r="P1704" s="38" t="s">
        <v>8263</v>
      </c>
      <c r="Q1704" s="239">
        <f t="shared" si="196"/>
        <v>0.26805555555620231</v>
      </c>
      <c r="R1704" s="239">
        <f t="shared" si="197"/>
        <v>0.39930555555474712</v>
      </c>
      <c r="S1704" s="21">
        <f t="shared" si="198"/>
        <v>1.6083333333372138</v>
      </c>
      <c r="U1704" s="38">
        <v>1719</v>
      </c>
    </row>
    <row r="1705" spans="1:24">
      <c r="A1705" s="151" t="s">
        <v>8241</v>
      </c>
      <c r="B1705" s="159" t="s">
        <v>8245</v>
      </c>
      <c r="C1705" s="173" t="s">
        <v>8243</v>
      </c>
      <c r="D1705" s="159" t="s">
        <v>8246</v>
      </c>
      <c r="E1705" s="157" t="s">
        <v>166</v>
      </c>
      <c r="F1705" s="159" t="s">
        <v>463</v>
      </c>
      <c r="G1705" s="38">
        <v>37</v>
      </c>
      <c r="H1705" s="38">
        <v>-32</v>
      </c>
      <c r="I1705" s="159" t="s">
        <v>8247</v>
      </c>
      <c r="J1705" s="38">
        <v>2025</v>
      </c>
      <c r="K1705" s="38" t="s">
        <v>8257</v>
      </c>
      <c r="L1705" s="157">
        <v>45804.430555555555</v>
      </c>
      <c r="M1705" s="157">
        <v>45804.48333333333</v>
      </c>
      <c r="N1705" s="157">
        <v>45804.757638888892</v>
      </c>
      <c r="O1705" s="157">
        <v>45804.836805555555</v>
      </c>
      <c r="P1705" s="38" t="s">
        <v>8264</v>
      </c>
      <c r="Q1705" s="239">
        <f t="shared" si="196"/>
        <v>0.27430555556202307</v>
      </c>
      <c r="R1705" s="239">
        <f t="shared" si="197"/>
        <v>0.40625</v>
      </c>
      <c r="S1705" s="21">
        <f t="shared" si="198"/>
        <v>1.6458333333721384</v>
      </c>
      <c r="U1705" s="38">
        <v>1730</v>
      </c>
    </row>
    <row r="1706" spans="1:24">
      <c r="A1706" s="151" t="s">
        <v>8241</v>
      </c>
      <c r="B1706" s="159" t="s">
        <v>8245</v>
      </c>
      <c r="C1706" s="173" t="s">
        <v>8243</v>
      </c>
      <c r="D1706" s="159" t="s">
        <v>8246</v>
      </c>
      <c r="E1706" s="157" t="s">
        <v>166</v>
      </c>
      <c r="F1706" s="159" t="s">
        <v>463</v>
      </c>
      <c r="G1706" s="38">
        <v>37</v>
      </c>
      <c r="H1706" s="38">
        <v>-32</v>
      </c>
      <c r="I1706" s="159" t="s">
        <v>8247</v>
      </c>
      <c r="J1706" s="38">
        <v>2025</v>
      </c>
      <c r="K1706" s="38" t="s">
        <v>8258</v>
      </c>
      <c r="L1706" s="157">
        <v>45805.433333333334</v>
      </c>
      <c r="M1706" s="157">
        <v>45805.486805555556</v>
      </c>
      <c r="N1706" s="157">
        <v>45805.76666666667</v>
      </c>
      <c r="O1706" s="157">
        <v>45805.832638888889</v>
      </c>
      <c r="P1706" s="38" t="s">
        <v>8265</v>
      </c>
      <c r="Q1706" s="239">
        <f t="shared" si="196"/>
        <v>0.27986111111385981</v>
      </c>
      <c r="R1706" s="239">
        <f t="shared" si="197"/>
        <v>0.39930555555474712</v>
      </c>
      <c r="S1706" s="21">
        <f t="shared" si="198"/>
        <v>1.6791666666831588</v>
      </c>
      <c r="U1706" s="38">
        <v>1689</v>
      </c>
      <c r="V1706" s="19">
        <f>SUM(Q1696:Q1706)</f>
        <v>2.9708333333401242</v>
      </c>
      <c r="W1706" s="286">
        <f>(N1706-M1696)/24</f>
        <v>0.46918402777797991</v>
      </c>
      <c r="X1706" s="2">
        <f>V1706/W1706</f>
        <v>6.3319148936287677</v>
      </c>
    </row>
    <row r="1707" spans="1:24">
      <c r="A1707" s="151" t="s">
        <v>8275</v>
      </c>
      <c r="B1707" s="38" t="s">
        <v>922</v>
      </c>
      <c r="C1707" s="173" t="s">
        <v>8274</v>
      </c>
      <c r="D1707" s="38" t="s">
        <v>1107</v>
      </c>
      <c r="E1707" s="173" t="s">
        <v>273</v>
      </c>
      <c r="F1707" s="259" t="s">
        <v>1202</v>
      </c>
      <c r="G1707" s="289">
        <v>44.374313030000003</v>
      </c>
      <c r="H1707" s="289">
        <v>-124.95627754</v>
      </c>
      <c r="I1707" s="38">
        <v>10</v>
      </c>
      <c r="J1707" s="38">
        <v>2025</v>
      </c>
      <c r="K1707" s="289" t="s">
        <v>8276</v>
      </c>
      <c r="L1707" s="308">
        <v>45874.075694444444</v>
      </c>
      <c r="M1707" s="308">
        <v>45874.106944444444</v>
      </c>
      <c r="N1707" s="308">
        <v>45874.172222222223</v>
      </c>
      <c r="O1707" s="308">
        <v>45874.200694444444</v>
      </c>
      <c r="P1707" s="289" t="s">
        <v>8326</v>
      </c>
      <c r="Q1707" s="239">
        <f t="shared" ref="Q1707:Q1764" si="199">N1707 - M1707</f>
        <v>6.5277777779556345E-2</v>
      </c>
      <c r="R1707" s="239">
        <f t="shared" ref="R1707:R1764" si="200">O1707 - L1707</f>
        <v>0.125</v>
      </c>
      <c r="S1707" s="21">
        <f t="shared" ref="S1707:S1764" si="201">((VALUE(Q1707)) * 24) * 0.25</f>
        <v>0.39166666667733807</v>
      </c>
    </row>
    <row r="1708" spans="1:24">
      <c r="A1708" s="151" t="s">
        <v>8275</v>
      </c>
      <c r="B1708" s="38" t="s">
        <v>922</v>
      </c>
      <c r="C1708" s="173" t="s">
        <v>8274</v>
      </c>
      <c r="D1708" s="38" t="s">
        <v>1107</v>
      </c>
      <c r="E1708" s="173" t="s">
        <v>273</v>
      </c>
      <c r="F1708" s="259" t="s">
        <v>1202</v>
      </c>
      <c r="G1708" s="289">
        <v>44.374286949999998</v>
      </c>
      <c r="H1708" s="289">
        <v>-124.95651639</v>
      </c>
      <c r="I1708" s="38">
        <v>10</v>
      </c>
      <c r="J1708" s="38">
        <v>2025</v>
      </c>
      <c r="K1708" s="289" t="s">
        <v>8277</v>
      </c>
      <c r="L1708" s="308">
        <v>45874.239583333336</v>
      </c>
      <c r="M1708" s="308">
        <v>45874.254166666666</v>
      </c>
      <c r="N1708" s="308">
        <v>45874.287499999999</v>
      </c>
      <c r="O1708" s="308">
        <v>45874.305555555555</v>
      </c>
      <c r="P1708" s="289" t="s">
        <v>8326</v>
      </c>
      <c r="Q1708" s="239">
        <f t="shared" si="199"/>
        <v>3.3333333332848269E-2</v>
      </c>
      <c r="R1708" s="239">
        <f t="shared" si="200"/>
        <v>6.5972222218988463E-2</v>
      </c>
      <c r="S1708" s="21">
        <f t="shared" si="201"/>
        <v>0.19999999999708962</v>
      </c>
    </row>
    <row r="1709" spans="1:24">
      <c r="A1709" s="151" t="s">
        <v>8275</v>
      </c>
      <c r="B1709" s="38" t="s">
        <v>922</v>
      </c>
      <c r="C1709" s="173" t="s">
        <v>8274</v>
      </c>
      <c r="D1709" s="38" t="s">
        <v>1107</v>
      </c>
      <c r="E1709" s="173" t="s">
        <v>273</v>
      </c>
      <c r="F1709" s="259" t="s">
        <v>1202</v>
      </c>
      <c r="G1709" s="289">
        <v>44.374198309999997</v>
      </c>
      <c r="H1709" s="289">
        <v>-124.95657435</v>
      </c>
      <c r="I1709" s="38">
        <v>10</v>
      </c>
      <c r="J1709" s="38">
        <v>2025</v>
      </c>
      <c r="K1709" s="289" t="s">
        <v>8278</v>
      </c>
      <c r="L1709" s="308">
        <v>45874.339583333334</v>
      </c>
      <c r="M1709" s="308">
        <v>45874.350694444445</v>
      </c>
      <c r="N1709" s="308">
        <v>45874.433333333334</v>
      </c>
      <c r="O1709" s="308">
        <v>45874.446527777778</v>
      </c>
      <c r="P1709" s="289" t="s">
        <v>8326</v>
      </c>
      <c r="Q1709" s="239">
        <f t="shared" si="199"/>
        <v>8.2638888889050577E-2</v>
      </c>
      <c r="R1709" s="239">
        <f t="shared" si="200"/>
        <v>0.10694444444379769</v>
      </c>
      <c r="S1709" s="21">
        <f t="shared" si="201"/>
        <v>0.49583333333430346</v>
      </c>
    </row>
    <row r="1710" spans="1:24">
      <c r="A1710" s="151" t="s">
        <v>8275</v>
      </c>
      <c r="B1710" s="38" t="s">
        <v>922</v>
      </c>
      <c r="C1710" s="173" t="s">
        <v>8274</v>
      </c>
      <c r="D1710" s="38" t="s">
        <v>1107</v>
      </c>
      <c r="E1710" s="173" t="s">
        <v>273</v>
      </c>
      <c r="F1710" s="259" t="s">
        <v>1202</v>
      </c>
      <c r="G1710" s="289">
        <v>44.529002689999999</v>
      </c>
      <c r="H1710" s="289">
        <v>-125.38935264</v>
      </c>
      <c r="I1710" s="38">
        <v>10</v>
      </c>
      <c r="J1710" s="38">
        <v>2025</v>
      </c>
      <c r="K1710" s="289" t="s">
        <v>8279</v>
      </c>
      <c r="L1710" s="308">
        <v>45874.693749999999</v>
      </c>
      <c r="M1710" s="308">
        <v>45874.713888888888</v>
      </c>
      <c r="N1710" s="308">
        <v>45874.784722222219</v>
      </c>
      <c r="O1710" s="308">
        <v>45874.79791666667</v>
      </c>
      <c r="P1710" s="289" t="s">
        <v>1622</v>
      </c>
      <c r="Q1710" s="239">
        <f t="shared" si="199"/>
        <v>7.0833333331393078E-2</v>
      </c>
      <c r="R1710" s="239">
        <f t="shared" si="200"/>
        <v>0.10416666667151731</v>
      </c>
      <c r="S1710" s="21">
        <f t="shared" si="201"/>
        <v>0.42499999998835847</v>
      </c>
    </row>
    <row r="1711" spans="1:24">
      <c r="A1711" s="151" t="s">
        <v>8275</v>
      </c>
      <c r="B1711" s="38" t="s">
        <v>922</v>
      </c>
      <c r="C1711" s="173" t="s">
        <v>8274</v>
      </c>
      <c r="D1711" s="38" t="s">
        <v>1107</v>
      </c>
      <c r="E1711" s="173" t="s">
        <v>273</v>
      </c>
      <c r="F1711" s="259" t="s">
        <v>1202</v>
      </c>
      <c r="G1711" s="289">
        <v>44.529008419999997</v>
      </c>
      <c r="H1711" s="289">
        <v>-125.38892518999999</v>
      </c>
      <c r="I1711" s="38">
        <v>10</v>
      </c>
      <c r="J1711" s="38">
        <v>2025</v>
      </c>
      <c r="K1711" s="289" t="s">
        <v>8280</v>
      </c>
      <c r="L1711" s="308">
        <v>45874.820138888892</v>
      </c>
      <c r="M1711" s="308">
        <v>45874.834027777775</v>
      </c>
      <c r="N1711" s="308">
        <v>45874.86041666667</v>
      </c>
      <c r="O1711" s="308">
        <v>45874.877083333333</v>
      </c>
      <c r="P1711" s="289" t="s">
        <v>1622</v>
      </c>
      <c r="Q1711" s="239">
        <f t="shared" si="199"/>
        <v>2.6388888894871343E-2</v>
      </c>
      <c r="R1711" s="239">
        <f t="shared" si="200"/>
        <v>5.694444444088731E-2</v>
      </c>
      <c r="S1711" s="21">
        <f t="shared" si="201"/>
        <v>0.15833333336922806</v>
      </c>
    </row>
    <row r="1712" spans="1:24">
      <c r="A1712" s="151" t="s">
        <v>8275</v>
      </c>
      <c r="B1712" s="38" t="s">
        <v>922</v>
      </c>
      <c r="C1712" s="173" t="s">
        <v>8274</v>
      </c>
      <c r="D1712" s="38" t="s">
        <v>1107</v>
      </c>
      <c r="E1712" s="173" t="s">
        <v>273</v>
      </c>
      <c r="F1712" s="259" t="s">
        <v>1202</v>
      </c>
      <c r="G1712" s="289">
        <v>44.523187909999997</v>
      </c>
      <c r="H1712" s="289">
        <v>-125.37572104</v>
      </c>
      <c r="I1712" s="38">
        <v>10</v>
      </c>
      <c r="J1712" s="38">
        <v>2025</v>
      </c>
      <c r="K1712" s="289" t="s">
        <v>8281</v>
      </c>
      <c r="L1712" s="308">
        <v>45875.086805555555</v>
      </c>
      <c r="M1712" s="308">
        <v>45875.164583333331</v>
      </c>
      <c r="N1712" s="308">
        <v>45875.272222222222</v>
      </c>
      <c r="O1712" s="308">
        <v>45875.379166666666</v>
      </c>
      <c r="P1712" s="289" t="s">
        <v>1622</v>
      </c>
      <c r="Q1712" s="239">
        <f t="shared" si="199"/>
        <v>0.10763888889050577</v>
      </c>
      <c r="R1712" s="239">
        <f t="shared" si="200"/>
        <v>0.29236111111094942</v>
      </c>
      <c r="S1712" s="21">
        <f t="shared" si="201"/>
        <v>0.64583333334303461</v>
      </c>
    </row>
    <row r="1713" spans="1:19">
      <c r="A1713" s="151" t="s">
        <v>8275</v>
      </c>
      <c r="B1713" s="38" t="s">
        <v>922</v>
      </c>
      <c r="C1713" s="173" t="s">
        <v>8274</v>
      </c>
      <c r="D1713" s="38" t="s">
        <v>1107</v>
      </c>
      <c r="E1713" s="173" t="s">
        <v>273</v>
      </c>
      <c r="F1713" s="259" t="s">
        <v>1202</v>
      </c>
      <c r="G1713" s="289">
        <v>45.830555109999999</v>
      </c>
      <c r="H1713" s="289">
        <v>-129.75392862000001</v>
      </c>
      <c r="I1713" s="38">
        <v>9</v>
      </c>
      <c r="J1713" s="38">
        <v>2025</v>
      </c>
      <c r="K1713" s="289" t="s">
        <v>8282</v>
      </c>
      <c r="L1713" s="308">
        <v>45876.145833333336</v>
      </c>
      <c r="M1713" s="308">
        <v>45876.166666666664</v>
      </c>
      <c r="N1713" s="308">
        <v>45876.249305555553</v>
      </c>
      <c r="O1713" s="308">
        <v>45876.263194444444</v>
      </c>
      <c r="P1713" s="289" t="s">
        <v>1364</v>
      </c>
      <c r="Q1713" s="239">
        <f t="shared" si="199"/>
        <v>8.2638888889050577E-2</v>
      </c>
      <c r="R1713" s="239">
        <f t="shared" si="200"/>
        <v>0.11736111110803904</v>
      </c>
      <c r="S1713" s="21">
        <f t="shared" si="201"/>
        <v>0.49583333333430346</v>
      </c>
    </row>
    <row r="1714" spans="1:19">
      <c r="A1714" s="151" t="s">
        <v>8275</v>
      </c>
      <c r="B1714" s="38" t="s">
        <v>922</v>
      </c>
      <c r="C1714" s="173" t="s">
        <v>8274</v>
      </c>
      <c r="D1714" s="38" t="s">
        <v>1107</v>
      </c>
      <c r="E1714" s="173" t="s">
        <v>273</v>
      </c>
      <c r="F1714" s="259" t="s">
        <v>1202</v>
      </c>
      <c r="G1714" s="289">
        <v>45.830582870000001</v>
      </c>
      <c r="H1714" s="289">
        <v>-129.75413229</v>
      </c>
      <c r="I1714" s="38">
        <v>9</v>
      </c>
      <c r="J1714" s="38">
        <v>2025</v>
      </c>
      <c r="K1714" s="289" t="s">
        <v>8283</v>
      </c>
      <c r="L1714" s="308">
        <v>45876.291666666664</v>
      </c>
      <c r="M1714" s="308">
        <v>45876.300694444442</v>
      </c>
      <c r="N1714" s="308">
        <v>45876.331250000003</v>
      </c>
      <c r="O1714" s="308">
        <v>45876.363888888889</v>
      </c>
      <c r="P1714" s="289" t="s">
        <v>1364</v>
      </c>
      <c r="Q1714" s="239">
        <f t="shared" si="199"/>
        <v>3.0555555560567882E-2</v>
      </c>
      <c r="R1714" s="239">
        <f t="shared" si="200"/>
        <v>7.2222222224809229E-2</v>
      </c>
      <c r="S1714" s="21">
        <f t="shared" si="201"/>
        <v>0.18333333336340729</v>
      </c>
    </row>
    <row r="1715" spans="1:19">
      <c r="A1715" s="151" t="s">
        <v>8275</v>
      </c>
      <c r="B1715" s="38" t="s">
        <v>922</v>
      </c>
      <c r="C1715" s="173" t="s">
        <v>8274</v>
      </c>
      <c r="D1715" s="38" t="s">
        <v>1107</v>
      </c>
      <c r="E1715" s="173" t="s">
        <v>273</v>
      </c>
      <c r="F1715" s="259" t="s">
        <v>1202</v>
      </c>
      <c r="G1715" s="289">
        <v>45.830441180000001</v>
      </c>
      <c r="H1715" s="289">
        <v>-129.75315487</v>
      </c>
      <c r="I1715" s="38">
        <v>9</v>
      </c>
      <c r="J1715" s="38">
        <v>2025</v>
      </c>
      <c r="K1715" s="289" t="s">
        <v>8284</v>
      </c>
      <c r="L1715" s="308">
        <v>45876.417361111111</v>
      </c>
      <c r="M1715" s="308">
        <v>45876.438888888886</v>
      </c>
      <c r="N1715" s="308">
        <v>45876.519444444442</v>
      </c>
      <c r="O1715" s="308">
        <v>45876.53125</v>
      </c>
      <c r="P1715" s="289" t="s">
        <v>1364</v>
      </c>
      <c r="Q1715" s="239">
        <f t="shared" si="199"/>
        <v>8.0555555556202307E-2</v>
      </c>
      <c r="R1715" s="239">
        <f t="shared" si="200"/>
        <v>0.11388888888905058</v>
      </c>
      <c r="S1715" s="21">
        <f t="shared" si="201"/>
        <v>0.48333333333721384</v>
      </c>
    </row>
    <row r="1716" spans="1:19">
      <c r="A1716" s="151" t="s">
        <v>8275</v>
      </c>
      <c r="B1716" s="38" t="s">
        <v>922</v>
      </c>
      <c r="C1716" s="173" t="s">
        <v>8274</v>
      </c>
      <c r="D1716" s="38" t="s">
        <v>1107</v>
      </c>
      <c r="E1716" s="173" t="s">
        <v>273</v>
      </c>
      <c r="F1716" s="259" t="s">
        <v>1202</v>
      </c>
      <c r="G1716" s="289">
        <v>45.820281360000003</v>
      </c>
      <c r="H1716" s="289">
        <v>-129.73612851999999</v>
      </c>
      <c r="I1716" s="38">
        <v>9</v>
      </c>
      <c r="J1716" s="38">
        <v>2025</v>
      </c>
      <c r="K1716" s="289" t="s">
        <v>8285</v>
      </c>
      <c r="L1716" s="308">
        <v>45876.574999999997</v>
      </c>
      <c r="M1716" s="308">
        <v>45876.650694444441</v>
      </c>
      <c r="N1716" s="308">
        <v>45876.818055555559</v>
      </c>
      <c r="O1716" s="308">
        <v>45876.886805555558</v>
      </c>
      <c r="P1716" s="289" t="s">
        <v>1364</v>
      </c>
      <c r="Q1716" s="239">
        <f t="shared" si="199"/>
        <v>0.16736111111822538</v>
      </c>
      <c r="R1716" s="239">
        <f t="shared" si="200"/>
        <v>0.31180555556056788</v>
      </c>
      <c r="S1716" s="21">
        <f t="shared" si="201"/>
        <v>1.0041666667093523</v>
      </c>
    </row>
    <row r="1717" spans="1:19">
      <c r="A1717" s="151" t="s">
        <v>8275</v>
      </c>
      <c r="B1717" s="38" t="s">
        <v>922</v>
      </c>
      <c r="C1717" s="173" t="s">
        <v>8274</v>
      </c>
      <c r="D1717" s="38" t="s">
        <v>1107</v>
      </c>
      <c r="E1717" s="173" t="s">
        <v>273</v>
      </c>
      <c r="F1717" s="259" t="s">
        <v>1202</v>
      </c>
      <c r="G1717" s="289">
        <v>45.816529330000002</v>
      </c>
      <c r="H1717" s="289">
        <v>-129.75401058</v>
      </c>
      <c r="I1717" s="38">
        <v>9</v>
      </c>
      <c r="J1717" s="38">
        <v>2025</v>
      </c>
      <c r="K1717" s="289" t="s">
        <v>8286</v>
      </c>
      <c r="L1717" s="308">
        <v>45877.082638888889</v>
      </c>
      <c r="M1717" s="308">
        <v>45877.152777777781</v>
      </c>
      <c r="N1717" s="308">
        <v>45877.279166666667</v>
      </c>
      <c r="O1717" s="308">
        <v>45877.348611111112</v>
      </c>
      <c r="P1717" s="289" t="s">
        <v>1364</v>
      </c>
      <c r="Q1717" s="239">
        <f t="shared" si="199"/>
        <v>0.12638888888614019</v>
      </c>
      <c r="R1717" s="239">
        <f t="shared" si="200"/>
        <v>0.26597222222335404</v>
      </c>
      <c r="S1717" s="21">
        <f t="shared" si="201"/>
        <v>0.75833333331684116</v>
      </c>
    </row>
    <row r="1718" spans="1:19">
      <c r="A1718" s="151" t="s">
        <v>8275</v>
      </c>
      <c r="B1718" s="38" t="s">
        <v>922</v>
      </c>
      <c r="C1718" s="173" t="s">
        <v>8274</v>
      </c>
      <c r="D1718" s="38" t="s">
        <v>1107</v>
      </c>
      <c r="E1718" s="173" t="s">
        <v>273</v>
      </c>
      <c r="F1718" s="259" t="s">
        <v>1202</v>
      </c>
      <c r="G1718" s="289">
        <v>45.933747629999999</v>
      </c>
      <c r="H1718" s="289">
        <v>-130.01399764999999</v>
      </c>
      <c r="I1718" s="38">
        <v>9</v>
      </c>
      <c r="J1718" s="38">
        <v>2025</v>
      </c>
      <c r="K1718" s="289" t="s">
        <v>8287</v>
      </c>
      <c r="L1718" s="308">
        <v>45877.555555555555</v>
      </c>
      <c r="M1718" s="308">
        <v>45877.613888888889</v>
      </c>
      <c r="N1718" s="308">
        <v>45878.000694444447</v>
      </c>
      <c r="O1718" s="308">
        <v>45878.04583333333</v>
      </c>
      <c r="P1718" s="289" t="s">
        <v>1367</v>
      </c>
      <c r="Q1718" s="239">
        <f t="shared" si="199"/>
        <v>0.3868055555576575</v>
      </c>
      <c r="R1718" s="239">
        <f t="shared" si="200"/>
        <v>0.49027777777519077</v>
      </c>
      <c r="S1718" s="21">
        <f t="shared" si="201"/>
        <v>2.320833333345945</v>
      </c>
    </row>
    <row r="1719" spans="1:19">
      <c r="A1719" s="151" t="s">
        <v>8275</v>
      </c>
      <c r="B1719" s="38" t="s">
        <v>922</v>
      </c>
      <c r="C1719" s="173" t="s">
        <v>8274</v>
      </c>
      <c r="D1719" s="38" t="s">
        <v>1107</v>
      </c>
      <c r="E1719" s="173" t="s">
        <v>273</v>
      </c>
      <c r="F1719" s="259" t="s">
        <v>1202</v>
      </c>
      <c r="G1719" s="289">
        <v>45.93355468</v>
      </c>
      <c r="H1719" s="289">
        <v>-130.01343876999999</v>
      </c>
      <c r="I1719" s="38">
        <v>9</v>
      </c>
      <c r="J1719" s="38">
        <v>2025</v>
      </c>
      <c r="K1719" s="289" t="s">
        <v>8288</v>
      </c>
      <c r="L1719" s="308">
        <v>45878.09652777778</v>
      </c>
      <c r="M1719" s="308">
        <v>45878.14166666667</v>
      </c>
      <c r="N1719" s="308">
        <v>45878.1875</v>
      </c>
      <c r="O1719" s="308">
        <v>45878.230555555558</v>
      </c>
      <c r="P1719" s="289" t="s">
        <v>1367</v>
      </c>
      <c r="Q1719" s="239">
        <f t="shared" si="199"/>
        <v>4.5833333329937886E-2</v>
      </c>
      <c r="R1719" s="239">
        <f t="shared" si="200"/>
        <v>0.13402777777810115</v>
      </c>
      <c r="S1719" s="21">
        <f t="shared" si="201"/>
        <v>0.27499999997962732</v>
      </c>
    </row>
    <row r="1720" spans="1:19">
      <c r="A1720" s="151" t="s">
        <v>8275</v>
      </c>
      <c r="B1720" s="38" t="s">
        <v>922</v>
      </c>
      <c r="C1720" s="173" t="s">
        <v>8274</v>
      </c>
      <c r="D1720" s="38" t="s">
        <v>1107</v>
      </c>
      <c r="E1720" s="173" t="s">
        <v>273</v>
      </c>
      <c r="F1720" s="259" t="s">
        <v>1202</v>
      </c>
      <c r="G1720" s="38">
        <v>45.829717719999998</v>
      </c>
      <c r="H1720" s="38">
        <v>-129.75940904999999</v>
      </c>
      <c r="I1720" s="38">
        <v>9</v>
      </c>
      <c r="J1720" s="38">
        <v>2025</v>
      </c>
      <c r="K1720" s="289" t="s">
        <v>8289</v>
      </c>
      <c r="L1720" s="157">
        <v>45878.925000000003</v>
      </c>
      <c r="M1720" s="157">
        <v>45878.935416666667</v>
      </c>
      <c r="N1720" s="157">
        <v>45879.122916666667</v>
      </c>
      <c r="O1720" s="157">
        <v>45879.130555555559</v>
      </c>
      <c r="P1720" s="38" t="s">
        <v>1364</v>
      </c>
      <c r="Q1720" s="239">
        <f t="shared" si="199"/>
        <v>0.1875</v>
      </c>
      <c r="R1720" s="239">
        <f t="shared" si="200"/>
        <v>0.20555555555620231</v>
      </c>
      <c r="S1720" s="21">
        <f t="shared" si="201"/>
        <v>1.125</v>
      </c>
    </row>
    <row r="1721" spans="1:19">
      <c r="A1721" s="151" t="s">
        <v>8275</v>
      </c>
      <c r="B1721" s="38" t="s">
        <v>922</v>
      </c>
      <c r="C1721" s="173" t="s">
        <v>8274</v>
      </c>
      <c r="D1721" s="38" t="s">
        <v>1107</v>
      </c>
      <c r="E1721" s="173" t="s">
        <v>273</v>
      </c>
      <c r="F1721" s="259" t="s">
        <v>1202</v>
      </c>
      <c r="G1721" s="38">
        <v>45.829566239999998</v>
      </c>
      <c r="H1721" s="38">
        <v>-129.75917802000001</v>
      </c>
      <c r="I1721" s="38">
        <v>9</v>
      </c>
      <c r="J1721" s="38">
        <v>2025</v>
      </c>
      <c r="K1721" s="289" t="s">
        <v>8290</v>
      </c>
      <c r="L1721" s="157">
        <v>45879.173611111109</v>
      </c>
      <c r="M1721" s="157">
        <v>45879.182638888888</v>
      </c>
      <c r="N1721" s="157">
        <v>45879.207638888889</v>
      </c>
      <c r="O1721" s="157">
        <v>45879.213888888888</v>
      </c>
      <c r="P1721" s="38" t="s">
        <v>1364</v>
      </c>
      <c r="Q1721" s="239">
        <f t="shared" si="199"/>
        <v>2.5000000001455192E-2</v>
      </c>
      <c r="R1721" s="239">
        <f t="shared" si="200"/>
        <v>4.0277777778101154E-2</v>
      </c>
      <c r="S1721" s="21">
        <f t="shared" si="201"/>
        <v>0.15000000000873115</v>
      </c>
    </row>
    <row r="1722" spans="1:19">
      <c r="A1722" s="151" t="s">
        <v>8275</v>
      </c>
      <c r="B1722" s="38" t="s">
        <v>922</v>
      </c>
      <c r="C1722" s="173" t="s">
        <v>8274</v>
      </c>
      <c r="D1722" s="38" t="s">
        <v>1107</v>
      </c>
      <c r="E1722" s="173" t="s">
        <v>273</v>
      </c>
      <c r="F1722" s="259" t="s">
        <v>1202</v>
      </c>
      <c r="G1722" s="38">
        <v>44.527004939999998</v>
      </c>
      <c r="H1722" s="38">
        <v>-125.3802838</v>
      </c>
      <c r="I1722" s="38">
        <v>10</v>
      </c>
      <c r="J1722" s="38">
        <v>2025</v>
      </c>
      <c r="K1722" s="289" t="s">
        <v>8291</v>
      </c>
      <c r="L1722" s="157">
        <v>45880.679861111108</v>
      </c>
      <c r="M1722" s="157">
        <v>45880.699305555558</v>
      </c>
      <c r="N1722" s="157">
        <v>45880.899305555555</v>
      </c>
      <c r="O1722" s="157">
        <v>45880.90902777778</v>
      </c>
      <c r="P1722" s="38" t="s">
        <v>1622</v>
      </c>
      <c r="Q1722" s="239">
        <f t="shared" si="199"/>
        <v>0.19999999999708962</v>
      </c>
      <c r="R1722" s="239">
        <f t="shared" si="200"/>
        <v>0.22916666667151731</v>
      </c>
      <c r="S1722" s="21">
        <f t="shared" si="201"/>
        <v>1.1999999999825377</v>
      </c>
    </row>
    <row r="1723" spans="1:19">
      <c r="A1723" s="151" t="s">
        <v>8275</v>
      </c>
      <c r="B1723" s="38" t="s">
        <v>922</v>
      </c>
      <c r="C1723" s="173" t="s">
        <v>8274</v>
      </c>
      <c r="D1723" s="38" t="s">
        <v>1107</v>
      </c>
      <c r="E1723" s="173" t="s">
        <v>273</v>
      </c>
      <c r="F1723" s="259" t="s">
        <v>1202</v>
      </c>
      <c r="G1723" s="38">
        <v>44.527265079999999</v>
      </c>
      <c r="H1723" s="38">
        <v>-125.38004460000001</v>
      </c>
      <c r="I1723" s="38">
        <v>10</v>
      </c>
      <c r="J1723" s="38">
        <v>2025</v>
      </c>
      <c r="K1723" s="289" t="s">
        <v>8292</v>
      </c>
      <c r="L1723" s="157">
        <v>45880.949305555558</v>
      </c>
      <c r="M1723" s="157">
        <v>45880.956944444442</v>
      </c>
      <c r="N1723" s="157">
        <v>45880.991666666669</v>
      </c>
      <c r="O1723" s="157">
        <v>45880.997916666667</v>
      </c>
      <c r="P1723" s="38" t="s">
        <v>1622</v>
      </c>
      <c r="Q1723" s="239">
        <f t="shared" si="199"/>
        <v>3.4722222226264421E-2</v>
      </c>
      <c r="R1723" s="239">
        <f t="shared" si="200"/>
        <v>4.8611111109494232E-2</v>
      </c>
      <c r="S1723" s="21">
        <f t="shared" si="201"/>
        <v>0.20833333335758653</v>
      </c>
    </row>
    <row r="1724" spans="1:19">
      <c r="A1724" s="151" t="s">
        <v>8275</v>
      </c>
      <c r="B1724" s="38" t="s">
        <v>922</v>
      </c>
      <c r="C1724" s="173" t="s">
        <v>8274</v>
      </c>
      <c r="D1724" s="38" t="s">
        <v>1107</v>
      </c>
      <c r="E1724" s="173" t="s">
        <v>273</v>
      </c>
      <c r="F1724" s="259" t="s">
        <v>1202</v>
      </c>
      <c r="G1724" s="38">
        <v>44.528922770000001</v>
      </c>
      <c r="H1724" s="38">
        <v>-125.38921310000001</v>
      </c>
      <c r="I1724" s="38">
        <v>10</v>
      </c>
      <c r="J1724" s="38">
        <v>2025</v>
      </c>
      <c r="K1724" s="289" t="s">
        <v>8293</v>
      </c>
      <c r="L1724" s="157">
        <v>45881.089583333334</v>
      </c>
      <c r="M1724" s="157">
        <v>45881.102777777778</v>
      </c>
      <c r="N1724" s="157">
        <v>45881.17083333333</v>
      </c>
      <c r="O1724" s="157">
        <v>45881.181250000001</v>
      </c>
      <c r="P1724" s="38" t="s">
        <v>1622</v>
      </c>
      <c r="Q1724" s="239">
        <f t="shared" si="199"/>
        <v>6.8055555551836733E-2</v>
      </c>
      <c r="R1724" s="239">
        <f t="shared" si="200"/>
        <v>9.1666666667151731E-2</v>
      </c>
      <c r="S1724" s="21">
        <f t="shared" si="201"/>
        <v>0.4083333333110204</v>
      </c>
    </row>
    <row r="1725" spans="1:19">
      <c r="A1725" s="151" t="s">
        <v>8275</v>
      </c>
      <c r="B1725" s="38" t="s">
        <v>922</v>
      </c>
      <c r="C1725" s="173" t="s">
        <v>8274</v>
      </c>
      <c r="D1725" s="38" t="s">
        <v>1107</v>
      </c>
      <c r="E1725" s="173" t="s">
        <v>273</v>
      </c>
      <c r="F1725" s="259" t="s">
        <v>1202</v>
      </c>
      <c r="G1725" s="38">
        <v>44.368292539999999</v>
      </c>
      <c r="H1725" s="38">
        <v>-124.95283456</v>
      </c>
      <c r="I1725" s="38">
        <v>10</v>
      </c>
      <c r="J1725" s="38">
        <v>2025</v>
      </c>
      <c r="K1725" s="289" t="s">
        <v>8294</v>
      </c>
      <c r="L1725" s="157">
        <v>45881.708333333336</v>
      </c>
      <c r="M1725" s="157">
        <v>45881.71875</v>
      </c>
      <c r="N1725" s="157">
        <v>45881.826388888891</v>
      </c>
      <c r="O1725" s="157">
        <v>45881.834027777775</v>
      </c>
      <c r="P1725" s="38" t="s">
        <v>8326</v>
      </c>
      <c r="Q1725" s="239">
        <f t="shared" si="199"/>
        <v>0.10763888889050577</v>
      </c>
      <c r="R1725" s="239">
        <f t="shared" si="200"/>
        <v>0.12569444443943212</v>
      </c>
      <c r="S1725" s="21">
        <f t="shared" si="201"/>
        <v>0.64583333334303461</v>
      </c>
    </row>
    <row r="1726" spans="1:19">
      <c r="A1726" s="151" t="s">
        <v>8275</v>
      </c>
      <c r="B1726" s="38" t="s">
        <v>922</v>
      </c>
      <c r="C1726" s="173" t="s">
        <v>8274</v>
      </c>
      <c r="D1726" s="38" t="s">
        <v>1107</v>
      </c>
      <c r="E1726" s="173" t="s">
        <v>273</v>
      </c>
      <c r="F1726" s="259" t="s">
        <v>1202</v>
      </c>
      <c r="G1726" s="289">
        <v>44.569824189999999</v>
      </c>
      <c r="H1726" s="38">
        <v>-125.14671018999999</v>
      </c>
      <c r="I1726" s="38">
        <v>10</v>
      </c>
      <c r="J1726" s="38">
        <v>2025</v>
      </c>
      <c r="K1726" s="289" t="s">
        <v>8295</v>
      </c>
      <c r="L1726" s="157">
        <v>45881.939583333333</v>
      </c>
      <c r="M1726" s="157">
        <v>45881.967361111114</v>
      </c>
      <c r="N1726" s="157">
        <v>45882.136805555558</v>
      </c>
      <c r="O1726" s="157">
        <v>45882.162499999999</v>
      </c>
      <c r="P1726" s="38" t="s">
        <v>1400</v>
      </c>
      <c r="Q1726" s="239">
        <f t="shared" si="199"/>
        <v>0.16944444444379769</v>
      </c>
      <c r="R1726" s="239">
        <f t="shared" si="200"/>
        <v>0.22291666666569654</v>
      </c>
      <c r="S1726" s="21">
        <f t="shared" si="201"/>
        <v>1.0166666666627862</v>
      </c>
    </row>
    <row r="1727" spans="1:19">
      <c r="A1727" s="151" t="s">
        <v>8275</v>
      </c>
      <c r="B1727" s="38" t="s">
        <v>922</v>
      </c>
      <c r="C1727" s="173" t="s">
        <v>8274</v>
      </c>
      <c r="D1727" s="38" t="s">
        <v>1107</v>
      </c>
      <c r="E1727" s="173" t="s">
        <v>273</v>
      </c>
      <c r="F1727" s="259" t="s">
        <v>1202</v>
      </c>
      <c r="G1727" s="38">
        <v>44.529060180000002</v>
      </c>
      <c r="H1727" s="38">
        <v>-125.38913002</v>
      </c>
      <c r="I1727" s="38">
        <v>10</v>
      </c>
      <c r="J1727" s="38">
        <v>2025</v>
      </c>
      <c r="K1727" s="38" t="s">
        <v>8296</v>
      </c>
      <c r="L1727" s="157">
        <v>45882.792361111111</v>
      </c>
      <c r="M1727" s="157">
        <v>45882.824999999997</v>
      </c>
      <c r="N1727" s="157">
        <v>45882.837500000001</v>
      </c>
      <c r="O1727" s="157">
        <v>45882.855555555558</v>
      </c>
      <c r="P1727" s="38" t="s">
        <v>1622</v>
      </c>
      <c r="Q1727" s="239">
        <f t="shared" si="199"/>
        <v>1.2500000004365575E-2</v>
      </c>
      <c r="R1727" s="239">
        <f t="shared" si="200"/>
        <v>6.3194444446708076E-2</v>
      </c>
      <c r="S1727" s="21">
        <f t="shared" si="201"/>
        <v>7.5000000026193447E-2</v>
      </c>
    </row>
    <row r="1728" spans="1:19">
      <c r="A1728" s="151" t="s">
        <v>8275</v>
      </c>
      <c r="B1728" s="38" t="s">
        <v>922</v>
      </c>
      <c r="C1728" s="173" t="s">
        <v>8274</v>
      </c>
      <c r="D1728" s="38" t="s">
        <v>1107</v>
      </c>
      <c r="E1728" s="173" t="s">
        <v>273</v>
      </c>
      <c r="F1728" s="259" t="s">
        <v>1202</v>
      </c>
      <c r="G1728" s="38">
        <v>44.52901971</v>
      </c>
      <c r="H1728" s="38">
        <v>-125.38888804</v>
      </c>
      <c r="I1728" s="38">
        <v>10</v>
      </c>
      <c r="J1728" s="38">
        <v>2025</v>
      </c>
      <c r="K1728" s="38" t="s">
        <v>8297</v>
      </c>
      <c r="L1728" s="157">
        <v>45882.900694444441</v>
      </c>
      <c r="M1728" s="157">
        <v>45882.918055555558</v>
      </c>
      <c r="N1728" s="157">
        <v>45882.959027777775</v>
      </c>
      <c r="O1728" s="157">
        <v>45882.97152777778</v>
      </c>
      <c r="P1728" s="38" t="s">
        <v>1622</v>
      </c>
      <c r="Q1728" s="239">
        <f t="shared" si="199"/>
        <v>4.0972222217533272E-2</v>
      </c>
      <c r="R1728" s="239">
        <f t="shared" si="200"/>
        <v>7.0833333338669036E-2</v>
      </c>
      <c r="S1728" s="21">
        <f t="shared" si="201"/>
        <v>0.24583333330519963</v>
      </c>
    </row>
    <row r="1729" spans="1:19">
      <c r="A1729" s="151" t="s">
        <v>8275</v>
      </c>
      <c r="B1729" s="38" t="s">
        <v>922</v>
      </c>
      <c r="C1729" s="173" t="s">
        <v>8274</v>
      </c>
      <c r="D1729" s="38" t="s">
        <v>1107</v>
      </c>
      <c r="E1729" s="173" t="s">
        <v>273</v>
      </c>
      <c r="F1729" s="259" t="s">
        <v>1202</v>
      </c>
      <c r="G1729" s="38"/>
      <c r="H1729" s="38"/>
      <c r="I1729" s="38">
        <v>10</v>
      </c>
      <c r="J1729" s="38">
        <v>2025</v>
      </c>
      <c r="K1729" s="38" t="s">
        <v>8298</v>
      </c>
      <c r="L1729" s="157">
        <v>45883.097222222219</v>
      </c>
      <c r="M1729" s="157"/>
      <c r="N1729" s="157"/>
      <c r="O1729" s="157">
        <v>45883.113194444442</v>
      </c>
      <c r="P1729" s="38" t="s">
        <v>1400</v>
      </c>
      <c r="Q1729" s="239">
        <f t="shared" si="199"/>
        <v>0</v>
      </c>
      <c r="R1729" s="239">
        <f t="shared" si="200"/>
        <v>1.5972222223354038E-2</v>
      </c>
      <c r="S1729" s="21">
        <f t="shared" si="201"/>
        <v>0</v>
      </c>
    </row>
    <row r="1730" spans="1:19">
      <c r="A1730" s="151" t="s">
        <v>8275</v>
      </c>
      <c r="B1730" s="38" t="s">
        <v>922</v>
      </c>
      <c r="C1730" s="173" t="s">
        <v>8274</v>
      </c>
      <c r="D1730" s="38" t="s">
        <v>1107</v>
      </c>
      <c r="E1730" s="173" t="s">
        <v>273</v>
      </c>
      <c r="F1730" s="259" t="s">
        <v>1202</v>
      </c>
      <c r="G1730" s="38">
        <v>44.569840480000003</v>
      </c>
      <c r="H1730" s="38">
        <v>-125.14663145999999</v>
      </c>
      <c r="I1730" s="38">
        <v>10</v>
      </c>
      <c r="J1730" s="38">
        <v>2025</v>
      </c>
      <c r="K1730" s="38" t="s">
        <v>8299</v>
      </c>
      <c r="L1730" s="157">
        <v>45883.435416666667</v>
      </c>
      <c r="M1730" s="157">
        <v>45883.467361111114</v>
      </c>
      <c r="N1730" s="157">
        <v>45883.745833333334</v>
      </c>
      <c r="O1730" s="157">
        <v>45883.770833333336</v>
      </c>
      <c r="P1730" s="38" t="s">
        <v>1400</v>
      </c>
      <c r="Q1730" s="239">
        <f t="shared" si="199"/>
        <v>0.27847222222044365</v>
      </c>
      <c r="R1730" s="239">
        <f t="shared" si="200"/>
        <v>0.33541666666860692</v>
      </c>
      <c r="S1730" s="21">
        <f t="shared" si="201"/>
        <v>1.6708333333226619</v>
      </c>
    </row>
    <row r="1731" spans="1:19">
      <c r="A1731" s="151" t="s">
        <v>8275</v>
      </c>
      <c r="B1731" s="38" t="s">
        <v>922</v>
      </c>
      <c r="C1731" s="173" t="s">
        <v>8274</v>
      </c>
      <c r="D1731" s="38" t="s">
        <v>1107</v>
      </c>
      <c r="E1731" s="173" t="s">
        <v>273</v>
      </c>
      <c r="F1731" s="259" t="s">
        <v>1202</v>
      </c>
      <c r="G1731" s="38">
        <v>44.529112679999997</v>
      </c>
      <c r="H1731" s="38">
        <v>-125.38926514000001</v>
      </c>
      <c r="I1731" s="38">
        <v>10</v>
      </c>
      <c r="J1731" s="38">
        <v>2025</v>
      </c>
      <c r="K1731" s="38" t="s">
        <v>8300</v>
      </c>
      <c r="L1731" s="157">
        <v>45883.856944444444</v>
      </c>
      <c r="M1731" s="157">
        <v>45883.869444444441</v>
      </c>
      <c r="N1731" s="157">
        <v>45883.904166666667</v>
      </c>
      <c r="O1731" s="157">
        <v>45883.918055555558</v>
      </c>
      <c r="P1731" s="38" t="s">
        <v>1622</v>
      </c>
      <c r="Q1731" s="239">
        <f t="shared" si="199"/>
        <v>3.4722222226264421E-2</v>
      </c>
      <c r="R1731" s="239">
        <f t="shared" si="200"/>
        <v>6.1111111113859806E-2</v>
      </c>
      <c r="S1731" s="21">
        <f t="shared" si="201"/>
        <v>0.20833333335758653</v>
      </c>
    </row>
    <row r="1732" spans="1:19">
      <c r="A1732" s="151" t="s">
        <v>8275</v>
      </c>
      <c r="B1732" s="38" t="s">
        <v>922</v>
      </c>
      <c r="C1732" s="173" t="s">
        <v>8274</v>
      </c>
      <c r="D1732" s="38" t="s">
        <v>1107</v>
      </c>
      <c r="E1732" s="173" t="s">
        <v>273</v>
      </c>
      <c r="F1732" s="259" t="s">
        <v>1202</v>
      </c>
      <c r="G1732" s="289">
        <v>44.368229139999997</v>
      </c>
      <c r="H1732" s="289">
        <v>-124.95298848</v>
      </c>
      <c r="I1732" s="38">
        <v>10</v>
      </c>
      <c r="J1732" s="38">
        <v>2025</v>
      </c>
      <c r="K1732" s="38" t="s">
        <v>8301</v>
      </c>
      <c r="L1732" s="157">
        <v>45884.056250000001</v>
      </c>
      <c r="M1732" s="157">
        <v>45884.064583333333</v>
      </c>
      <c r="N1732" s="157">
        <v>45884.114583333336</v>
      </c>
      <c r="O1732" s="157">
        <v>45884.122916666667</v>
      </c>
      <c r="P1732" s="38" t="s">
        <v>8326</v>
      </c>
      <c r="Q1732" s="239">
        <f t="shared" si="199"/>
        <v>5.0000000002910383E-2</v>
      </c>
      <c r="R1732" s="239">
        <f t="shared" si="200"/>
        <v>6.6666666665696539E-2</v>
      </c>
      <c r="S1732" s="21">
        <f t="shared" si="201"/>
        <v>0.3000000000174623</v>
      </c>
    </row>
    <row r="1733" spans="1:19">
      <c r="A1733" s="151" t="s">
        <v>8275</v>
      </c>
      <c r="B1733" s="38" t="s">
        <v>922</v>
      </c>
      <c r="C1733" s="173" t="s">
        <v>8274</v>
      </c>
      <c r="D1733" s="38" t="s">
        <v>1107</v>
      </c>
      <c r="E1733" s="173" t="s">
        <v>273</v>
      </c>
      <c r="F1733" s="259" t="s">
        <v>1202</v>
      </c>
      <c r="G1733" s="38">
        <v>44.63751911</v>
      </c>
      <c r="H1733" s="38">
        <v>-124.30729122</v>
      </c>
      <c r="I1733" s="38">
        <v>10</v>
      </c>
      <c r="J1733" s="38">
        <v>2025</v>
      </c>
      <c r="K1733" s="38" t="s">
        <v>8302</v>
      </c>
      <c r="L1733" s="157">
        <v>45884.30972222222</v>
      </c>
      <c r="M1733" s="157">
        <v>45884.317361111112</v>
      </c>
      <c r="N1733" s="157">
        <v>45884.390277777777</v>
      </c>
      <c r="O1733" s="157">
        <v>45884.397222222222</v>
      </c>
      <c r="P1733" s="38" t="s">
        <v>1730</v>
      </c>
      <c r="Q1733" s="239">
        <f t="shared" si="199"/>
        <v>7.2916666664241347E-2</v>
      </c>
      <c r="R1733" s="239">
        <f t="shared" si="200"/>
        <v>8.7500000001455192E-2</v>
      </c>
      <c r="S1733" s="21">
        <f t="shared" si="201"/>
        <v>0.43749999998544808</v>
      </c>
    </row>
    <row r="1734" spans="1:19">
      <c r="A1734" s="151" t="s">
        <v>8275</v>
      </c>
      <c r="B1734" s="38" t="s">
        <v>922</v>
      </c>
      <c r="C1734" s="173" t="s">
        <v>8274</v>
      </c>
      <c r="D1734" s="38" t="s">
        <v>1107</v>
      </c>
      <c r="E1734" s="173" t="s">
        <v>273</v>
      </c>
      <c r="F1734" s="259" t="s">
        <v>1202</v>
      </c>
      <c r="G1734" s="38">
        <v>44.637646019999998</v>
      </c>
      <c r="H1734" s="38">
        <v>-124.3061404</v>
      </c>
      <c r="I1734" s="38">
        <v>10</v>
      </c>
      <c r="J1734" s="38">
        <v>2025</v>
      </c>
      <c r="K1734" s="38" t="s">
        <v>8303</v>
      </c>
      <c r="L1734" s="157">
        <v>45884.429166666669</v>
      </c>
      <c r="M1734" s="157">
        <v>45884.438194444447</v>
      </c>
      <c r="N1734" s="157">
        <v>45884.511805555558</v>
      </c>
      <c r="O1734" s="157">
        <v>45884.518750000003</v>
      </c>
      <c r="P1734" s="38" t="s">
        <v>1730</v>
      </c>
      <c r="Q1734" s="239">
        <f t="shared" si="199"/>
        <v>7.3611111110949423E-2</v>
      </c>
      <c r="R1734" s="239">
        <f t="shared" si="200"/>
        <v>8.9583333334303461E-2</v>
      </c>
      <c r="S1734" s="21">
        <f t="shared" si="201"/>
        <v>0.44166666666569654</v>
      </c>
    </row>
    <row r="1735" spans="1:19">
      <c r="A1735" s="151" t="s">
        <v>8275</v>
      </c>
      <c r="B1735" s="38" t="s">
        <v>922</v>
      </c>
      <c r="C1735" s="173" t="s">
        <v>8274</v>
      </c>
      <c r="D1735" s="38" t="s">
        <v>1107</v>
      </c>
      <c r="E1735" s="173" t="s">
        <v>273</v>
      </c>
      <c r="F1735" s="259" t="s">
        <v>1202</v>
      </c>
      <c r="G1735" s="289">
        <v>45.926344450000002</v>
      </c>
      <c r="H1735" s="289">
        <v>-129.97885973999999</v>
      </c>
      <c r="I1735" s="38">
        <v>9</v>
      </c>
      <c r="J1735" s="38">
        <v>2025</v>
      </c>
      <c r="K1735" s="38" t="s">
        <v>8304</v>
      </c>
      <c r="L1735" s="157">
        <v>45887.761111111111</v>
      </c>
      <c r="M1735" s="157">
        <v>45887.810416666667</v>
      </c>
      <c r="N1735" s="157">
        <v>45888.090277777781</v>
      </c>
      <c r="O1735" s="157">
        <v>45888.136111111111</v>
      </c>
      <c r="P1735" s="38" t="s">
        <v>8327</v>
      </c>
      <c r="Q1735" s="239">
        <f t="shared" si="199"/>
        <v>0.27986111111385981</v>
      </c>
      <c r="R1735" s="239">
        <f t="shared" si="200"/>
        <v>0.375</v>
      </c>
      <c r="S1735" s="21">
        <f t="shared" si="201"/>
        <v>1.6791666666831588</v>
      </c>
    </row>
    <row r="1736" spans="1:19">
      <c r="A1736" s="151" t="s">
        <v>8275</v>
      </c>
      <c r="B1736" s="38" t="s">
        <v>922</v>
      </c>
      <c r="C1736" s="173" t="s">
        <v>8274</v>
      </c>
      <c r="D1736" s="38" t="s">
        <v>1107</v>
      </c>
      <c r="E1736" s="173" t="s">
        <v>273</v>
      </c>
      <c r="F1736" s="259" t="s">
        <v>1202</v>
      </c>
      <c r="G1736" s="38">
        <v>45.925848899999998</v>
      </c>
      <c r="H1736" s="289">
        <v>-129.97768318000001</v>
      </c>
      <c r="I1736" s="38">
        <v>9</v>
      </c>
      <c r="J1736" s="38">
        <v>2025</v>
      </c>
      <c r="K1736" s="38" t="s">
        <v>8305</v>
      </c>
      <c r="L1736" s="157">
        <v>45888.185416666667</v>
      </c>
      <c r="M1736" s="157">
        <v>45888.232638888891</v>
      </c>
      <c r="N1736" s="157">
        <v>45888.482638888891</v>
      </c>
      <c r="O1736" s="157">
        <v>45888.525000000001</v>
      </c>
      <c r="P1736" s="38" t="s">
        <v>8327</v>
      </c>
      <c r="Q1736" s="239">
        <f t="shared" si="199"/>
        <v>0.25</v>
      </c>
      <c r="R1736" s="239">
        <f t="shared" si="200"/>
        <v>0.33958333333430346</v>
      </c>
      <c r="S1736" s="21">
        <f t="shared" si="201"/>
        <v>1.5</v>
      </c>
    </row>
    <row r="1737" spans="1:19">
      <c r="A1737" s="151" t="s">
        <v>8275</v>
      </c>
      <c r="B1737" s="38" t="s">
        <v>922</v>
      </c>
      <c r="C1737" s="173" t="s">
        <v>8274</v>
      </c>
      <c r="D1737" s="38" t="s">
        <v>1107</v>
      </c>
      <c r="E1737" s="173" t="s">
        <v>273</v>
      </c>
      <c r="F1737" s="259" t="s">
        <v>1202</v>
      </c>
      <c r="G1737" s="289">
        <v>45.926113229999999</v>
      </c>
      <c r="H1737" s="289">
        <v>-129.97882924999999</v>
      </c>
      <c r="I1737" s="38">
        <v>9</v>
      </c>
      <c r="J1737" s="38">
        <v>2025</v>
      </c>
      <c r="K1737" s="38" t="s">
        <v>8306</v>
      </c>
      <c r="L1737" s="157">
        <v>45888.624305555553</v>
      </c>
      <c r="M1737" s="157">
        <v>45888.674305555556</v>
      </c>
      <c r="N1737" s="157">
        <v>45889</v>
      </c>
      <c r="O1737" s="157">
        <v>45889.056250000001</v>
      </c>
      <c r="P1737" s="38" t="s">
        <v>8327</v>
      </c>
      <c r="Q1737" s="239">
        <f t="shared" si="199"/>
        <v>0.32569444444379769</v>
      </c>
      <c r="R1737" s="239">
        <f t="shared" si="200"/>
        <v>0.43194444444816327</v>
      </c>
      <c r="S1737" s="21">
        <f t="shared" si="201"/>
        <v>1.9541666666627862</v>
      </c>
    </row>
    <row r="1738" spans="1:19">
      <c r="A1738" s="151" t="s">
        <v>8275</v>
      </c>
      <c r="B1738" s="38" t="s">
        <v>922</v>
      </c>
      <c r="C1738" s="173" t="s">
        <v>8274</v>
      </c>
      <c r="D1738" s="38" t="s">
        <v>1107</v>
      </c>
      <c r="E1738" s="173" t="s">
        <v>273</v>
      </c>
      <c r="F1738" s="259" t="s">
        <v>1202</v>
      </c>
      <c r="G1738">
        <v>45.939852950000002</v>
      </c>
      <c r="H1738">
        <v>-129.97413273999999</v>
      </c>
      <c r="I1738" s="38">
        <v>9</v>
      </c>
      <c r="J1738" s="38">
        <v>2025</v>
      </c>
      <c r="K1738" s="38" t="s">
        <v>8307</v>
      </c>
      <c r="L1738" s="157">
        <v>45889.120833333334</v>
      </c>
      <c r="M1738" s="157">
        <v>45889.170138888891</v>
      </c>
      <c r="N1738" s="157">
        <v>45889.297222222223</v>
      </c>
      <c r="O1738" s="157">
        <v>45889.34097222222</v>
      </c>
      <c r="P1738" s="38" t="s">
        <v>7265</v>
      </c>
      <c r="Q1738" s="239">
        <f t="shared" si="199"/>
        <v>0.12708333333284827</v>
      </c>
      <c r="R1738" s="239">
        <f t="shared" si="200"/>
        <v>0.22013888888614019</v>
      </c>
      <c r="S1738" s="21">
        <f t="shared" si="201"/>
        <v>0.76249999999708962</v>
      </c>
    </row>
    <row r="1739" spans="1:19">
      <c r="A1739" s="151" t="s">
        <v>8275</v>
      </c>
      <c r="B1739" s="38" t="s">
        <v>922</v>
      </c>
      <c r="C1739" s="173" t="s">
        <v>8274</v>
      </c>
      <c r="D1739" s="38" t="s">
        <v>1107</v>
      </c>
      <c r="E1739" s="173" t="s">
        <v>273</v>
      </c>
      <c r="F1739" s="259" t="s">
        <v>1202</v>
      </c>
      <c r="G1739">
        <v>45.929576390000001</v>
      </c>
      <c r="H1739">
        <v>-130.01543076999999</v>
      </c>
      <c r="I1739" s="38">
        <v>9</v>
      </c>
      <c r="J1739" s="38">
        <v>2025</v>
      </c>
      <c r="K1739" s="38" t="s">
        <v>8308</v>
      </c>
      <c r="L1739" s="157">
        <v>45889.509722222225</v>
      </c>
      <c r="M1739" s="157">
        <v>45889.563888888886</v>
      </c>
      <c r="N1739" s="157">
        <v>45889.775000000001</v>
      </c>
      <c r="O1739" s="157">
        <v>45889.824305555558</v>
      </c>
      <c r="P1739" s="38" t="s">
        <v>8328</v>
      </c>
      <c r="Q1739" s="239">
        <f t="shared" si="199"/>
        <v>0.211111111115315</v>
      </c>
      <c r="R1739" s="239">
        <f t="shared" si="200"/>
        <v>0.31458333333284827</v>
      </c>
      <c r="S1739" s="21">
        <f t="shared" si="201"/>
        <v>1.26666666669189</v>
      </c>
    </row>
    <row r="1740" spans="1:19">
      <c r="A1740" s="151" t="s">
        <v>8275</v>
      </c>
      <c r="B1740" s="38" t="s">
        <v>922</v>
      </c>
      <c r="C1740" s="173" t="s">
        <v>8274</v>
      </c>
      <c r="D1740" s="38" t="s">
        <v>1107</v>
      </c>
      <c r="E1740" s="173" t="s">
        <v>273</v>
      </c>
      <c r="F1740" s="259" t="s">
        <v>1202</v>
      </c>
      <c r="G1740">
        <v>45.934173950000002</v>
      </c>
      <c r="H1740">
        <v>-130.01349082999999</v>
      </c>
      <c r="I1740" s="38">
        <v>9</v>
      </c>
      <c r="J1740" s="38">
        <v>2025</v>
      </c>
      <c r="K1740" s="38" t="s">
        <v>8309</v>
      </c>
      <c r="L1740" s="157">
        <v>45890.164583333331</v>
      </c>
      <c r="M1740" s="157">
        <v>45890.212500000001</v>
      </c>
      <c r="N1740" s="157">
        <v>45890.95208333333</v>
      </c>
      <c r="O1740" s="157">
        <v>45890.997916666667</v>
      </c>
      <c r="P1740" s="38" t="s">
        <v>8329</v>
      </c>
      <c r="Q1740" s="239">
        <f t="shared" si="199"/>
        <v>0.73958333332848269</v>
      </c>
      <c r="R1740" s="239">
        <f t="shared" si="200"/>
        <v>0.83333333333575865</v>
      </c>
      <c r="S1740" s="21">
        <f t="shared" si="201"/>
        <v>4.4374999999708962</v>
      </c>
    </row>
    <row r="1741" spans="1:19">
      <c r="A1741" s="151" t="s">
        <v>8275</v>
      </c>
      <c r="B1741" s="38" t="s">
        <v>922</v>
      </c>
      <c r="C1741" s="173" t="s">
        <v>8274</v>
      </c>
      <c r="D1741" s="38" t="s">
        <v>1107</v>
      </c>
      <c r="E1741" s="173" t="s">
        <v>273</v>
      </c>
      <c r="F1741" s="259" t="s">
        <v>1202</v>
      </c>
      <c r="G1741">
        <v>45.98919369</v>
      </c>
      <c r="H1741">
        <v>-130.02719711</v>
      </c>
      <c r="I1741" s="38">
        <v>9</v>
      </c>
      <c r="J1741" s="38">
        <v>2025</v>
      </c>
      <c r="K1741" s="38" t="s">
        <v>8310</v>
      </c>
      <c r="L1741" s="157">
        <v>45891.084722222222</v>
      </c>
      <c r="M1741" s="157">
        <v>45891.135416666664</v>
      </c>
      <c r="N1741" s="157">
        <v>45891.250694444447</v>
      </c>
      <c r="O1741" s="157">
        <v>45891.295138888891</v>
      </c>
      <c r="P1741" s="38" t="s">
        <v>8330</v>
      </c>
      <c r="Q1741" s="239">
        <f t="shared" si="199"/>
        <v>0.11527777778246673</v>
      </c>
      <c r="R1741" s="239">
        <f t="shared" si="200"/>
        <v>0.21041666666860692</v>
      </c>
      <c r="S1741" s="21">
        <f t="shared" si="201"/>
        <v>0.69166666669480037</v>
      </c>
    </row>
    <row r="1742" spans="1:19">
      <c r="A1742" s="151" t="s">
        <v>8275</v>
      </c>
      <c r="B1742" s="38" t="s">
        <v>922</v>
      </c>
      <c r="C1742" s="173" t="s">
        <v>8274</v>
      </c>
      <c r="D1742" s="38" t="s">
        <v>1107</v>
      </c>
      <c r="E1742" s="173" t="s">
        <v>273</v>
      </c>
      <c r="F1742" s="259" t="s">
        <v>1202</v>
      </c>
      <c r="G1742">
        <v>45.933387580000002</v>
      </c>
      <c r="H1742">
        <v>-130.01382262999999</v>
      </c>
      <c r="I1742" s="38">
        <v>9</v>
      </c>
      <c r="J1742" s="38">
        <v>2025</v>
      </c>
      <c r="K1742" s="38" t="s">
        <v>8311</v>
      </c>
      <c r="L1742" s="157">
        <v>45891.416666666664</v>
      </c>
      <c r="M1742" s="157">
        <v>45891.467361111114</v>
      </c>
      <c r="N1742" s="157">
        <v>45891.953472222223</v>
      </c>
      <c r="O1742" s="157">
        <v>45891.995833333334</v>
      </c>
      <c r="P1742" s="38" t="s">
        <v>8328</v>
      </c>
      <c r="Q1742" s="239">
        <f t="shared" si="199"/>
        <v>0.48611111110949423</v>
      </c>
      <c r="R1742" s="239">
        <f t="shared" si="200"/>
        <v>0.57916666667006211</v>
      </c>
      <c r="S1742" s="21">
        <f t="shared" si="201"/>
        <v>2.9166666666569654</v>
      </c>
    </row>
    <row r="1743" spans="1:19">
      <c r="A1743" s="151" t="s">
        <v>8275</v>
      </c>
      <c r="B1743" s="38" t="s">
        <v>922</v>
      </c>
      <c r="C1743" s="173" t="s">
        <v>8274</v>
      </c>
      <c r="D1743" s="38" t="s">
        <v>1107</v>
      </c>
      <c r="E1743" s="173" t="s">
        <v>273</v>
      </c>
      <c r="F1743" s="259" t="s">
        <v>1202</v>
      </c>
      <c r="G1743" s="289">
        <v>45.933713849999997</v>
      </c>
      <c r="H1743" s="38">
        <v>-130.01349930000001</v>
      </c>
      <c r="I1743" s="38">
        <v>9</v>
      </c>
      <c r="J1743" s="38">
        <v>2025</v>
      </c>
      <c r="K1743" s="38" t="s">
        <v>8312</v>
      </c>
      <c r="L1743" s="157">
        <v>45892.09097222222</v>
      </c>
      <c r="M1743" s="157">
        <v>45892.137499999997</v>
      </c>
      <c r="N1743" s="157">
        <v>45892.3125</v>
      </c>
      <c r="O1743" s="157">
        <v>45892.352083333331</v>
      </c>
      <c r="P1743" s="38" t="s">
        <v>8328</v>
      </c>
      <c r="Q1743" s="239">
        <f t="shared" si="199"/>
        <v>0.17500000000291038</v>
      </c>
      <c r="R1743" s="239">
        <f t="shared" si="200"/>
        <v>0.26111111111094942</v>
      </c>
      <c r="S1743" s="21">
        <f t="shared" si="201"/>
        <v>1.0500000000174623</v>
      </c>
    </row>
    <row r="1744" spans="1:19">
      <c r="A1744" s="151" t="s">
        <v>8275</v>
      </c>
      <c r="B1744" s="38" t="s">
        <v>922</v>
      </c>
      <c r="C1744" s="173" t="s">
        <v>8274</v>
      </c>
      <c r="D1744" s="38" t="s">
        <v>1107</v>
      </c>
      <c r="E1744" s="173" t="s">
        <v>273</v>
      </c>
      <c r="F1744" s="259" t="s">
        <v>1202</v>
      </c>
      <c r="G1744" s="289">
        <v>45.933341859999999</v>
      </c>
      <c r="H1744" s="289">
        <v>-130.01319545000001</v>
      </c>
      <c r="I1744" s="38">
        <v>9</v>
      </c>
      <c r="J1744" s="38">
        <v>2025</v>
      </c>
      <c r="K1744" s="38" t="s">
        <v>8313</v>
      </c>
      <c r="L1744" s="157">
        <v>45892.404166666667</v>
      </c>
      <c r="M1744" s="157">
        <v>45892.453472222223</v>
      </c>
      <c r="N1744" s="157">
        <v>45892.547222222223</v>
      </c>
      <c r="O1744" s="157">
        <v>45892.590277777781</v>
      </c>
      <c r="P1744" s="38" t="s">
        <v>1909</v>
      </c>
      <c r="Q1744" s="239">
        <f t="shared" si="199"/>
        <v>9.375E-2</v>
      </c>
      <c r="R1744" s="239">
        <f t="shared" si="200"/>
        <v>0.18611111111385981</v>
      </c>
      <c r="S1744" s="21">
        <f t="shared" si="201"/>
        <v>0.5625</v>
      </c>
    </row>
    <row r="1745" spans="1:24">
      <c r="A1745" s="151" t="s">
        <v>8275</v>
      </c>
      <c r="B1745" s="38" t="s">
        <v>922</v>
      </c>
      <c r="C1745" s="173" t="s">
        <v>8274</v>
      </c>
      <c r="D1745" s="38" t="s">
        <v>1107</v>
      </c>
      <c r="E1745" s="173" t="s">
        <v>273</v>
      </c>
      <c r="F1745" s="259" t="s">
        <v>1202</v>
      </c>
      <c r="G1745" s="289">
        <v>45.917058990000001</v>
      </c>
      <c r="H1745" s="289">
        <v>-129.99303739999999</v>
      </c>
      <c r="I1745" s="38">
        <v>9</v>
      </c>
      <c r="J1745" s="38">
        <v>2025</v>
      </c>
      <c r="K1745" s="38" t="s">
        <v>8314</v>
      </c>
      <c r="L1745" s="157">
        <v>45892.633333333331</v>
      </c>
      <c r="M1745" s="157">
        <v>45892.677777777775</v>
      </c>
      <c r="N1745" s="157">
        <v>45892.713888888888</v>
      </c>
      <c r="O1745" s="157">
        <v>45892.755555555559</v>
      </c>
      <c r="P1745" s="38" t="s">
        <v>8331</v>
      </c>
      <c r="Q1745" s="239">
        <f t="shared" si="199"/>
        <v>3.6111111112404615E-2</v>
      </c>
      <c r="R1745" s="239">
        <f t="shared" si="200"/>
        <v>0.12222222222771961</v>
      </c>
      <c r="S1745" s="21">
        <f t="shared" si="201"/>
        <v>0.21666666667442769</v>
      </c>
    </row>
    <row r="1746" spans="1:24">
      <c r="A1746" s="151" t="s">
        <v>8275</v>
      </c>
      <c r="B1746" s="38" t="s">
        <v>922</v>
      </c>
      <c r="C1746" s="173" t="s">
        <v>8274</v>
      </c>
      <c r="D1746" s="38" t="s">
        <v>1107</v>
      </c>
      <c r="E1746" s="173" t="s">
        <v>273</v>
      </c>
      <c r="F1746" s="259" t="s">
        <v>1202</v>
      </c>
      <c r="G1746" s="289">
        <v>45.925739470000003</v>
      </c>
      <c r="H1746">
        <v>-129.97759450999999</v>
      </c>
      <c r="I1746" s="38">
        <v>9</v>
      </c>
      <c r="J1746" s="38">
        <v>2025</v>
      </c>
      <c r="K1746" s="38" t="s">
        <v>8315</v>
      </c>
      <c r="L1746" s="157">
        <v>45892.852083333331</v>
      </c>
      <c r="M1746" s="157">
        <v>45892.9</v>
      </c>
      <c r="N1746" s="157">
        <v>45893.05</v>
      </c>
      <c r="O1746" s="157">
        <v>45893.095138888886</v>
      </c>
      <c r="P1746" s="38" t="s">
        <v>8332</v>
      </c>
      <c r="Q1746" s="239">
        <f t="shared" si="199"/>
        <v>0.15000000000145519</v>
      </c>
      <c r="R1746" s="239">
        <f t="shared" si="200"/>
        <v>0.24305555555474712</v>
      </c>
      <c r="S1746" s="21">
        <f t="shared" si="201"/>
        <v>0.90000000000873115</v>
      </c>
    </row>
    <row r="1747" spans="1:24">
      <c r="A1747" s="151" t="s">
        <v>8275</v>
      </c>
      <c r="B1747" s="38" t="s">
        <v>922</v>
      </c>
      <c r="C1747" s="173" t="s">
        <v>8274</v>
      </c>
      <c r="D1747" s="38" t="s">
        <v>1107</v>
      </c>
      <c r="E1747" s="173" t="s">
        <v>273</v>
      </c>
      <c r="F1747" s="259" t="s">
        <v>1202</v>
      </c>
      <c r="G1747" s="289">
        <v>45.954992740000002</v>
      </c>
      <c r="H1747">
        <v>-130.00882605999999</v>
      </c>
      <c r="I1747" s="38">
        <v>9</v>
      </c>
      <c r="J1747" s="38">
        <v>2025</v>
      </c>
      <c r="K1747" s="38" t="s">
        <v>8316</v>
      </c>
      <c r="L1747" s="157">
        <v>45893.149305555555</v>
      </c>
      <c r="M1747" s="157">
        <v>45893.193055555559</v>
      </c>
      <c r="N1747" s="157">
        <v>45893.219444444447</v>
      </c>
      <c r="O1747" s="157">
        <v>45893.263888888891</v>
      </c>
      <c r="P1747" s="38" t="s">
        <v>7517</v>
      </c>
      <c r="Q1747" s="239">
        <f t="shared" si="199"/>
        <v>2.6388888887595385E-2</v>
      </c>
      <c r="R1747" s="239">
        <f t="shared" si="200"/>
        <v>0.11458333333575865</v>
      </c>
      <c r="S1747" s="21">
        <f t="shared" si="201"/>
        <v>0.15833333332557231</v>
      </c>
    </row>
    <row r="1748" spans="1:24">
      <c r="A1748" s="151" t="s">
        <v>8275</v>
      </c>
      <c r="B1748" s="38" t="s">
        <v>922</v>
      </c>
      <c r="C1748" s="173" t="s">
        <v>8274</v>
      </c>
      <c r="D1748" s="38" t="s">
        <v>1107</v>
      </c>
      <c r="E1748" s="173" t="s">
        <v>273</v>
      </c>
      <c r="F1748" s="259" t="s">
        <v>1202</v>
      </c>
      <c r="G1748" s="289">
        <v>45.925836789999998</v>
      </c>
      <c r="H1748">
        <v>-129.97995652</v>
      </c>
      <c r="I1748" s="38">
        <v>9</v>
      </c>
      <c r="J1748" s="38">
        <v>2025</v>
      </c>
      <c r="K1748" s="38" t="s">
        <v>8317</v>
      </c>
      <c r="L1748" s="157">
        <v>45893.624305555553</v>
      </c>
      <c r="M1748" s="157">
        <v>45893.669444444444</v>
      </c>
      <c r="N1748" s="157">
        <v>45893.818749999999</v>
      </c>
      <c r="O1748" s="157">
        <v>45893.862500000003</v>
      </c>
      <c r="P1748" s="38" t="s">
        <v>8333</v>
      </c>
      <c r="Q1748" s="239">
        <f t="shared" si="199"/>
        <v>0.14930555555474712</v>
      </c>
      <c r="R1748" s="239">
        <f t="shared" si="200"/>
        <v>0.23819444444961846</v>
      </c>
      <c r="S1748" s="21">
        <f t="shared" si="201"/>
        <v>0.89583333332848269</v>
      </c>
    </row>
    <row r="1749" spans="1:24">
      <c r="A1749" s="151" t="s">
        <v>8275</v>
      </c>
      <c r="B1749" s="38" t="s">
        <v>922</v>
      </c>
      <c r="C1749" s="173" t="s">
        <v>8274</v>
      </c>
      <c r="D1749" s="38" t="s">
        <v>1107</v>
      </c>
      <c r="E1749" s="173" t="s">
        <v>273</v>
      </c>
      <c r="F1749" s="259" t="s">
        <v>1202</v>
      </c>
      <c r="G1749" s="289">
        <v>44.570051470000003</v>
      </c>
      <c r="H1749">
        <v>-125.14704598</v>
      </c>
      <c r="I1749" s="38">
        <v>10</v>
      </c>
      <c r="J1749" s="38">
        <v>2025</v>
      </c>
      <c r="K1749" s="38" t="s">
        <v>8318</v>
      </c>
      <c r="L1749" s="157">
        <v>45894.95416666667</v>
      </c>
      <c r="M1749" s="157">
        <v>45894.980555555558</v>
      </c>
      <c r="N1749" s="157">
        <v>45895.271527777775</v>
      </c>
      <c r="O1749" s="157">
        <v>45895.29583333333</v>
      </c>
      <c r="P1749" s="38" t="s">
        <v>1400</v>
      </c>
      <c r="Q1749" s="239">
        <f t="shared" si="199"/>
        <v>0.29097222221753327</v>
      </c>
      <c r="R1749" s="239">
        <f t="shared" si="200"/>
        <v>0.34166666665987577</v>
      </c>
      <c r="S1749" s="21">
        <f t="shared" si="201"/>
        <v>1.7458333333051996</v>
      </c>
    </row>
    <row r="1750" spans="1:24">
      <c r="A1750" s="151" t="s">
        <v>8275</v>
      </c>
      <c r="B1750" s="38" t="s">
        <v>922</v>
      </c>
      <c r="C1750" s="173" t="s">
        <v>8274</v>
      </c>
      <c r="D1750" s="38" t="s">
        <v>1107</v>
      </c>
      <c r="E1750" s="173" t="s">
        <v>273</v>
      </c>
      <c r="F1750" s="259" t="s">
        <v>1202</v>
      </c>
      <c r="G1750" s="289">
        <v>44.637357510000001</v>
      </c>
      <c r="H1750">
        <v>-124.30548105</v>
      </c>
      <c r="I1750" s="38">
        <v>10</v>
      </c>
      <c r="J1750" s="38">
        <v>2025</v>
      </c>
      <c r="K1750" s="38" t="s">
        <v>8319</v>
      </c>
      <c r="L1750" s="157">
        <v>45896.657638888886</v>
      </c>
      <c r="M1750" s="157">
        <v>45896.679166666669</v>
      </c>
      <c r="N1750" s="334">
        <v>45896.698611111111</v>
      </c>
      <c r="O1750" s="157">
        <v>45896.702777777777</v>
      </c>
      <c r="P1750" s="38" t="s">
        <v>1730</v>
      </c>
      <c r="Q1750" s="239">
        <f t="shared" si="199"/>
        <v>1.9444444442342501E-2</v>
      </c>
      <c r="R1750" s="239">
        <f t="shared" si="200"/>
        <v>4.5138888890505768E-2</v>
      </c>
      <c r="S1750" s="21">
        <f t="shared" si="201"/>
        <v>0.11666666665405501</v>
      </c>
    </row>
    <row r="1751" spans="1:24">
      <c r="A1751" s="151" t="s">
        <v>8275</v>
      </c>
      <c r="B1751" s="38" t="s">
        <v>922</v>
      </c>
      <c r="C1751" s="173" t="s">
        <v>8274</v>
      </c>
      <c r="D1751" s="38" t="s">
        <v>1107</v>
      </c>
      <c r="E1751" s="173" t="s">
        <v>273</v>
      </c>
      <c r="F1751" s="259" t="s">
        <v>1202</v>
      </c>
      <c r="G1751" s="289">
        <v>44.369518839999998</v>
      </c>
      <c r="H1751">
        <v>-124.95394856999999</v>
      </c>
      <c r="I1751" s="38">
        <v>10</v>
      </c>
      <c r="J1751" s="38">
        <v>2025</v>
      </c>
      <c r="K1751" s="38" t="s">
        <v>8320</v>
      </c>
      <c r="L1751" s="157">
        <v>45896.89166666667</v>
      </c>
      <c r="M1751" s="157">
        <v>45896.92291666667</v>
      </c>
      <c r="N1751" s="157">
        <v>45897.043055555558</v>
      </c>
      <c r="O1751" s="157">
        <v>45897.0625</v>
      </c>
      <c r="P1751" s="38" t="s">
        <v>1356</v>
      </c>
      <c r="Q1751" s="239">
        <f t="shared" si="199"/>
        <v>0.12013888888759539</v>
      </c>
      <c r="R1751" s="239">
        <f t="shared" si="200"/>
        <v>0.17083333332993789</v>
      </c>
      <c r="S1751" s="21">
        <f t="shared" si="201"/>
        <v>0.72083333332557231</v>
      </c>
    </row>
    <row r="1752" spans="1:24">
      <c r="A1752" s="151" t="s">
        <v>8275</v>
      </c>
      <c r="B1752" s="38" t="s">
        <v>922</v>
      </c>
      <c r="C1752" s="173" t="s">
        <v>8274</v>
      </c>
      <c r="D1752" s="38" t="s">
        <v>1107</v>
      </c>
      <c r="E1752" s="173" t="s">
        <v>273</v>
      </c>
      <c r="F1752" s="259" t="s">
        <v>1202</v>
      </c>
      <c r="G1752" s="289">
        <v>44.369518839999998</v>
      </c>
      <c r="H1752">
        <v>-124.95394856999999</v>
      </c>
      <c r="I1752" s="38">
        <v>10</v>
      </c>
      <c r="J1752" s="38">
        <v>2025</v>
      </c>
      <c r="K1752" s="38" t="s">
        <v>8321</v>
      </c>
      <c r="L1752" s="157">
        <v>45897.081944444442</v>
      </c>
      <c r="M1752" s="157">
        <v>45897.101388888892</v>
      </c>
      <c r="N1752" s="157">
        <v>45897.173611111109</v>
      </c>
      <c r="O1752" s="157">
        <v>45897.191666666666</v>
      </c>
      <c r="P1752" s="38" t="s">
        <v>1356</v>
      </c>
      <c r="Q1752" s="239">
        <f t="shared" si="199"/>
        <v>7.2222222217533272E-2</v>
      </c>
      <c r="R1752" s="239">
        <f t="shared" si="200"/>
        <v>0.10972222222335404</v>
      </c>
      <c r="S1752" s="21">
        <f t="shared" si="201"/>
        <v>0.43333333330519963</v>
      </c>
    </row>
    <row r="1753" spans="1:24">
      <c r="A1753" s="151" t="s">
        <v>8275</v>
      </c>
      <c r="B1753" s="38" t="s">
        <v>922</v>
      </c>
      <c r="C1753" s="173" t="s">
        <v>8274</v>
      </c>
      <c r="D1753" s="38" t="s">
        <v>1107</v>
      </c>
      <c r="E1753" s="173" t="s">
        <v>273</v>
      </c>
      <c r="F1753" s="259" t="s">
        <v>1202</v>
      </c>
      <c r="G1753">
        <v>44.637446269999998</v>
      </c>
      <c r="H1753">
        <v>-124.30562528</v>
      </c>
      <c r="I1753" s="38">
        <v>10</v>
      </c>
      <c r="J1753" s="38">
        <v>2025</v>
      </c>
      <c r="K1753" s="38" t="s">
        <v>8322</v>
      </c>
      <c r="L1753" s="157">
        <v>45897.36041666667</v>
      </c>
      <c r="M1753" s="157">
        <v>45897.376388888886</v>
      </c>
      <c r="N1753" s="157">
        <v>45897.470833333333</v>
      </c>
      <c r="O1753" s="157">
        <v>45897.476388888892</v>
      </c>
      <c r="P1753" s="38" t="s">
        <v>1730</v>
      </c>
      <c r="Q1753" s="239">
        <f t="shared" si="199"/>
        <v>9.4444444446708076E-2</v>
      </c>
      <c r="R1753" s="239">
        <f t="shared" si="200"/>
        <v>0.11597222222189885</v>
      </c>
      <c r="S1753" s="21">
        <f t="shared" si="201"/>
        <v>0.56666666668024845</v>
      </c>
    </row>
    <row r="1754" spans="1:24">
      <c r="A1754" s="151" t="s">
        <v>8275</v>
      </c>
      <c r="B1754" s="38" t="s">
        <v>922</v>
      </c>
      <c r="C1754" s="173" t="s">
        <v>8274</v>
      </c>
      <c r="D1754" s="38" t="s">
        <v>1107</v>
      </c>
      <c r="E1754" s="173" t="s">
        <v>273</v>
      </c>
      <c r="F1754" s="259" t="s">
        <v>1202</v>
      </c>
      <c r="G1754">
        <v>44.637227490000001</v>
      </c>
      <c r="H1754">
        <v>-124.30569208999999</v>
      </c>
      <c r="I1754" s="38">
        <v>10</v>
      </c>
      <c r="J1754" s="38">
        <v>2025</v>
      </c>
      <c r="K1754" s="38" t="s">
        <v>8323</v>
      </c>
      <c r="L1754" s="157">
        <v>45897.554166666669</v>
      </c>
      <c r="M1754" s="157">
        <v>45897.572222222225</v>
      </c>
      <c r="N1754" s="157">
        <v>45897.662499999999</v>
      </c>
      <c r="O1754" s="157">
        <v>45897.669444444444</v>
      </c>
      <c r="P1754" s="38" t="s">
        <v>1730</v>
      </c>
      <c r="Q1754" s="239">
        <f t="shared" si="199"/>
        <v>9.0277777773735579E-2</v>
      </c>
      <c r="R1754" s="239">
        <f t="shared" si="200"/>
        <v>0.11527777777519077</v>
      </c>
      <c r="S1754" s="21">
        <f t="shared" si="201"/>
        <v>0.54166666664241347</v>
      </c>
    </row>
    <row r="1755" spans="1:24">
      <c r="A1755" s="151" t="s">
        <v>8275</v>
      </c>
      <c r="B1755" s="38" t="s">
        <v>922</v>
      </c>
      <c r="C1755" s="173" t="s">
        <v>8274</v>
      </c>
      <c r="D1755" s="38" t="s">
        <v>1107</v>
      </c>
      <c r="E1755" s="173" t="s">
        <v>273</v>
      </c>
      <c r="F1755" s="259" t="s">
        <v>1202</v>
      </c>
      <c r="G1755">
        <v>44.571139129999999</v>
      </c>
      <c r="H1755">
        <v>-125.14809665</v>
      </c>
      <c r="I1755" s="38">
        <v>10</v>
      </c>
      <c r="J1755" s="38">
        <v>2025</v>
      </c>
      <c r="K1755" s="38" t="s">
        <v>8324</v>
      </c>
      <c r="L1755" s="157">
        <v>45897.847222222219</v>
      </c>
      <c r="M1755" s="157">
        <v>45897.87777777778</v>
      </c>
      <c r="N1755" s="157">
        <v>45898.250694444447</v>
      </c>
      <c r="O1755" s="157">
        <v>45898.276388888888</v>
      </c>
      <c r="P1755" s="38" t="s">
        <v>8334</v>
      </c>
      <c r="Q1755" s="239">
        <f t="shared" si="199"/>
        <v>0.37291666666715173</v>
      </c>
      <c r="R1755" s="239">
        <f t="shared" si="200"/>
        <v>0.42916666666860692</v>
      </c>
      <c r="S1755" s="21">
        <f t="shared" si="201"/>
        <v>2.2375000000029104</v>
      </c>
      <c r="V1755" s="19">
        <f>SUM(Q1707:Q1755)</f>
        <v>6.8875000000116415</v>
      </c>
      <c r="W1755" s="286">
        <f>(N1755-M1707)/24</f>
        <v>1.0059895833334547</v>
      </c>
      <c r="X1755" s="2">
        <f>V1755/W1755</f>
        <v>6.8464923634588439</v>
      </c>
    </row>
    <row r="1756" spans="1:24">
      <c r="A1756" s="151" t="s">
        <v>8393</v>
      </c>
      <c r="B1756" s="38" t="s">
        <v>1111</v>
      </c>
      <c r="C1756" s="173" t="s">
        <v>8395</v>
      </c>
      <c r="D1756" s="173" t="s">
        <v>8394</v>
      </c>
      <c r="E1756" s="173" t="s">
        <v>273</v>
      </c>
      <c r="F1756" s="159" t="s">
        <v>491</v>
      </c>
      <c r="G1756" s="289">
        <v>36.100730130000002</v>
      </c>
      <c r="H1756" s="289">
        <v>-122.59806252</v>
      </c>
      <c r="I1756" s="38">
        <v>10</v>
      </c>
      <c r="J1756" s="38">
        <v>2025</v>
      </c>
      <c r="K1756" s="159" t="s">
        <v>8372</v>
      </c>
      <c r="L1756" s="157">
        <v>45952.65</v>
      </c>
      <c r="M1756" s="335">
        <v>45952.74722222222</v>
      </c>
      <c r="N1756" s="180">
        <v>45952.95208333333</v>
      </c>
      <c r="O1756" s="180">
        <v>45953.035416666666</v>
      </c>
      <c r="P1756" s="38" t="s">
        <v>8373</v>
      </c>
      <c r="Q1756" s="239">
        <f t="shared" si="199"/>
        <v>0.20486111110949423</v>
      </c>
      <c r="R1756" s="239">
        <f t="shared" si="200"/>
        <v>0.38541666666424135</v>
      </c>
      <c r="S1756" s="21">
        <f t="shared" si="201"/>
        <v>1.2291666666569654</v>
      </c>
    </row>
    <row r="1757" spans="1:24">
      <c r="A1757" s="151" t="s">
        <v>8393</v>
      </c>
      <c r="B1757" s="38" t="s">
        <v>1111</v>
      </c>
      <c r="C1757" s="173" t="s">
        <v>8395</v>
      </c>
      <c r="D1757" s="173" t="s">
        <v>8394</v>
      </c>
      <c r="E1757" s="173" t="s">
        <v>273</v>
      </c>
      <c r="F1757" s="159" t="s">
        <v>491</v>
      </c>
      <c r="G1757" s="289">
        <v>35.447998310000003</v>
      </c>
      <c r="H1757" s="289">
        <v>-121.19803001</v>
      </c>
      <c r="I1757" s="38">
        <v>10</v>
      </c>
      <c r="J1757" s="38">
        <v>2025</v>
      </c>
      <c r="K1757" s="159" t="s">
        <v>8374</v>
      </c>
      <c r="L1757" s="157">
        <v>45953.711805555555</v>
      </c>
      <c r="M1757" s="157">
        <v>45953.729861111111</v>
      </c>
      <c r="N1757" s="180">
        <v>45954.023611111108</v>
      </c>
      <c r="O1757" s="180">
        <v>45954.036111111112</v>
      </c>
      <c r="P1757" s="38" t="s">
        <v>8375</v>
      </c>
      <c r="Q1757" s="239">
        <f t="shared" si="199"/>
        <v>0.29374999999708962</v>
      </c>
      <c r="R1757" s="239">
        <f t="shared" si="200"/>
        <v>0.3243055555576575</v>
      </c>
      <c r="S1757" s="21">
        <f t="shared" si="201"/>
        <v>1.7624999999825377</v>
      </c>
    </row>
    <row r="1758" spans="1:24">
      <c r="A1758" s="151" t="s">
        <v>8393</v>
      </c>
      <c r="B1758" s="38" t="s">
        <v>1111</v>
      </c>
      <c r="C1758" s="173" t="s">
        <v>8395</v>
      </c>
      <c r="D1758" s="173" t="s">
        <v>8394</v>
      </c>
      <c r="E1758" s="173" t="s">
        <v>273</v>
      </c>
      <c r="F1758" s="159" t="s">
        <v>491</v>
      </c>
      <c r="G1758" s="289">
        <v>35.448296089999999</v>
      </c>
      <c r="H1758" s="289" t="s">
        <v>8379</v>
      </c>
      <c r="I1758" s="38">
        <v>10</v>
      </c>
      <c r="J1758" s="38">
        <v>2025</v>
      </c>
      <c r="K1758" s="159" t="s">
        <v>8377</v>
      </c>
      <c r="L1758" s="157">
        <v>45954.477777777778</v>
      </c>
      <c r="M1758" s="157">
        <v>45954.493750000001</v>
      </c>
      <c r="N1758" s="157">
        <v>45954.637499999997</v>
      </c>
      <c r="O1758" s="180">
        <v>45954.65625</v>
      </c>
      <c r="P1758" s="38" t="s">
        <v>8375</v>
      </c>
      <c r="Q1758" s="239">
        <f t="shared" si="199"/>
        <v>0.14374999999563443</v>
      </c>
      <c r="R1758" s="239">
        <f t="shared" si="200"/>
        <v>0.17847222222189885</v>
      </c>
      <c r="S1758" s="21">
        <f t="shared" si="201"/>
        <v>0.86249999997380655</v>
      </c>
    </row>
    <row r="1759" spans="1:24">
      <c r="A1759" s="151" t="s">
        <v>8393</v>
      </c>
      <c r="B1759" s="38" t="s">
        <v>1111</v>
      </c>
      <c r="C1759" s="173" t="s">
        <v>8395</v>
      </c>
      <c r="D1759" s="173" t="s">
        <v>8394</v>
      </c>
      <c r="E1759" s="173" t="s">
        <v>273</v>
      </c>
      <c r="F1759" s="159" t="s">
        <v>491</v>
      </c>
      <c r="G1759" s="289">
        <v>35.448833970000003</v>
      </c>
      <c r="H1759" s="38">
        <v>-121.19849239</v>
      </c>
      <c r="I1759" s="38">
        <v>10</v>
      </c>
      <c r="J1759" s="38">
        <v>2025</v>
      </c>
      <c r="K1759" s="159" t="s">
        <v>8380</v>
      </c>
      <c r="L1759" s="157">
        <v>45954.663194444445</v>
      </c>
      <c r="M1759" s="157">
        <v>45954.679166666669</v>
      </c>
      <c r="N1759" s="180">
        <v>45955.025694444441</v>
      </c>
      <c r="O1759" s="180">
        <v>45955.037499999999</v>
      </c>
      <c r="P1759" s="38" t="s">
        <v>8375</v>
      </c>
      <c r="Q1759" s="239">
        <f t="shared" si="199"/>
        <v>0.34652777777228039</v>
      </c>
      <c r="R1759" s="239">
        <f t="shared" si="200"/>
        <v>0.37430555555329192</v>
      </c>
      <c r="S1759" s="21">
        <f t="shared" si="201"/>
        <v>2.0791666666336823</v>
      </c>
    </row>
    <row r="1760" spans="1:24">
      <c r="A1760" s="151" t="s">
        <v>8393</v>
      </c>
      <c r="B1760" s="38" t="s">
        <v>1111</v>
      </c>
      <c r="C1760" s="173" t="s">
        <v>8395</v>
      </c>
      <c r="D1760" s="173" t="s">
        <v>8394</v>
      </c>
      <c r="E1760" s="173" t="s">
        <v>273</v>
      </c>
      <c r="F1760" s="159" t="s">
        <v>491</v>
      </c>
      <c r="G1760" s="289">
        <v>35.644061790000002</v>
      </c>
      <c r="H1760" s="289">
        <v>-122.00196226</v>
      </c>
      <c r="I1760" s="38">
        <v>10</v>
      </c>
      <c r="J1760" s="38">
        <v>2025</v>
      </c>
      <c r="K1760" s="159" t="s">
        <v>8382</v>
      </c>
      <c r="L1760" s="157">
        <v>45955.636111111111</v>
      </c>
      <c r="M1760" s="157">
        <v>45955.677777777775</v>
      </c>
      <c r="N1760" s="180">
        <v>45955.765277777777</v>
      </c>
      <c r="O1760" s="180">
        <v>45955.799305555556</v>
      </c>
      <c r="P1760" s="38" t="s">
        <v>8383</v>
      </c>
      <c r="Q1760" s="239">
        <f t="shared" si="199"/>
        <v>8.7500000001455192E-2</v>
      </c>
      <c r="R1760" s="239">
        <f t="shared" si="200"/>
        <v>0.16319444444525288</v>
      </c>
      <c r="S1760" s="21">
        <f t="shared" si="201"/>
        <v>0.52500000000873115</v>
      </c>
    </row>
    <row r="1761" spans="1:24">
      <c r="A1761" s="151" t="s">
        <v>8393</v>
      </c>
      <c r="B1761" s="38" t="s">
        <v>1111</v>
      </c>
      <c r="C1761" s="173" t="s">
        <v>8395</v>
      </c>
      <c r="D1761" s="173" t="s">
        <v>8394</v>
      </c>
      <c r="E1761" s="173" t="s">
        <v>273</v>
      </c>
      <c r="F1761" s="159" t="s">
        <v>491</v>
      </c>
      <c r="G1761" s="289">
        <v>35.64414824</v>
      </c>
      <c r="H1761" s="289">
        <v>-122.00010163</v>
      </c>
      <c r="I1761" s="38">
        <v>10</v>
      </c>
      <c r="J1761" s="38">
        <v>2025</v>
      </c>
      <c r="K1761" s="159" t="s">
        <v>8385</v>
      </c>
      <c r="L1761" s="157">
        <v>45956.631249999999</v>
      </c>
      <c r="M1761" s="157">
        <v>45956.67083333333</v>
      </c>
      <c r="N1761" s="180">
        <v>45957.099305555559</v>
      </c>
      <c r="O1761" s="180">
        <v>45957.133333333331</v>
      </c>
      <c r="P1761" s="38" t="s">
        <v>8383</v>
      </c>
      <c r="Q1761" s="239">
        <f t="shared" si="199"/>
        <v>0.4284722222291748</v>
      </c>
      <c r="R1761" s="239">
        <f t="shared" si="200"/>
        <v>0.50208333333284827</v>
      </c>
      <c r="S1761" s="21">
        <f t="shared" si="201"/>
        <v>2.5708333333750488</v>
      </c>
    </row>
    <row r="1762" spans="1:24">
      <c r="A1762" s="151" t="s">
        <v>8393</v>
      </c>
      <c r="B1762" s="38" t="s">
        <v>1111</v>
      </c>
      <c r="C1762" s="173" t="s">
        <v>8395</v>
      </c>
      <c r="D1762" s="173" t="s">
        <v>8394</v>
      </c>
      <c r="E1762" s="173" t="s">
        <v>273</v>
      </c>
      <c r="F1762" s="159" t="s">
        <v>491</v>
      </c>
      <c r="G1762" s="38">
        <v>36.101768069999999</v>
      </c>
      <c r="H1762" s="38">
        <v>-122.59975222</v>
      </c>
      <c r="I1762" s="38">
        <v>10</v>
      </c>
      <c r="J1762" s="38">
        <v>2025</v>
      </c>
      <c r="K1762" s="159" t="s">
        <v>8387</v>
      </c>
      <c r="L1762" s="157">
        <v>45958.638194444444</v>
      </c>
      <c r="M1762" s="157">
        <v>45958.724999999999</v>
      </c>
      <c r="N1762" s="180">
        <v>45959.045138888891</v>
      </c>
      <c r="O1762" s="180">
        <v>45959.118055555555</v>
      </c>
      <c r="P1762" s="38" t="s">
        <v>8373</v>
      </c>
      <c r="Q1762" s="239">
        <f t="shared" si="199"/>
        <v>0.32013888889196096</v>
      </c>
      <c r="R1762" s="239">
        <f t="shared" si="200"/>
        <v>0.47986111111094942</v>
      </c>
      <c r="S1762" s="21">
        <f t="shared" si="201"/>
        <v>1.9208333333517658</v>
      </c>
    </row>
    <row r="1763" spans="1:24">
      <c r="A1763" s="151" t="s">
        <v>8393</v>
      </c>
      <c r="B1763" s="38" t="s">
        <v>1111</v>
      </c>
      <c r="C1763" s="173" t="s">
        <v>8395</v>
      </c>
      <c r="D1763" s="173" t="s">
        <v>8394</v>
      </c>
      <c r="E1763" s="173" t="s">
        <v>273</v>
      </c>
      <c r="F1763" s="159" t="s">
        <v>491</v>
      </c>
      <c r="G1763" s="289">
        <v>36.100322310000003</v>
      </c>
      <c r="H1763" s="289">
        <v>-122.59984141</v>
      </c>
      <c r="I1763" s="38">
        <v>10</v>
      </c>
      <c r="J1763" s="38">
        <v>2025</v>
      </c>
      <c r="K1763" s="159" t="s">
        <v>8388</v>
      </c>
      <c r="L1763" s="157">
        <v>45960.070833333331</v>
      </c>
      <c r="M1763" s="157">
        <v>45960.15902777778</v>
      </c>
      <c r="N1763" s="180">
        <v>45960.461805555555</v>
      </c>
      <c r="O1763" s="157">
        <v>45960.55</v>
      </c>
      <c r="P1763" s="38" t="s">
        <v>8373</v>
      </c>
      <c r="Q1763" s="239">
        <f t="shared" si="199"/>
        <v>0.30277777777519077</v>
      </c>
      <c r="R1763" s="239">
        <f t="shared" si="200"/>
        <v>0.47916666667151731</v>
      </c>
      <c r="S1763" s="21">
        <f t="shared" si="201"/>
        <v>1.8166666666511446</v>
      </c>
    </row>
    <row r="1764" spans="1:24">
      <c r="A1764" s="151" t="s">
        <v>8393</v>
      </c>
      <c r="B1764" s="38" t="s">
        <v>1111</v>
      </c>
      <c r="C1764" s="173" t="s">
        <v>8395</v>
      </c>
      <c r="D1764" s="173" t="s">
        <v>8394</v>
      </c>
      <c r="E1764" s="173" t="s">
        <v>273</v>
      </c>
      <c r="F1764" s="159" t="s">
        <v>491</v>
      </c>
      <c r="G1764" s="38">
        <v>36.155129840000001</v>
      </c>
      <c r="H1764" s="38">
        <v>-122.42361237</v>
      </c>
      <c r="I1764" s="38">
        <v>10</v>
      </c>
      <c r="J1764" s="38">
        <v>2025</v>
      </c>
      <c r="K1764" s="159" t="s">
        <v>8390</v>
      </c>
      <c r="L1764" s="157">
        <v>45961.825694444444</v>
      </c>
      <c r="M1764" s="157">
        <v>45961.884722222225</v>
      </c>
      <c r="N1764" s="157">
        <v>45962.102777777778</v>
      </c>
      <c r="O1764" s="157">
        <v>45962.150694444441</v>
      </c>
      <c r="P1764" s="38" t="s">
        <v>8391</v>
      </c>
      <c r="Q1764" s="239">
        <f t="shared" si="199"/>
        <v>0.21805555555329192</v>
      </c>
      <c r="R1764" s="239">
        <f t="shared" si="200"/>
        <v>0.32499999999708962</v>
      </c>
      <c r="S1764" s="21">
        <f t="shared" si="201"/>
        <v>1.3083333333197515</v>
      </c>
      <c r="V1764" s="19">
        <f>SUM(Q1756:Q1764)</f>
        <v>2.3458333333255723</v>
      </c>
      <c r="W1764" s="286">
        <f>(N1764-M1756)/24</f>
        <v>0.38981481481490238</v>
      </c>
      <c r="X1764" s="2">
        <f>V1764/W1764</f>
        <v>6.0178147268195943</v>
      </c>
    </row>
    <row r="1765" spans="1:24">
      <c r="A1765" s="151" t="s">
        <v>8410</v>
      </c>
      <c r="B1765" s="38" t="s">
        <v>922</v>
      </c>
      <c r="C1765" s="173" t="s">
        <v>8411</v>
      </c>
      <c r="D1765" s="173" t="s">
        <v>8412</v>
      </c>
      <c r="E1765" s="173" t="s">
        <v>206</v>
      </c>
      <c r="F1765" s="159" t="s">
        <v>8422</v>
      </c>
      <c r="I1765" s="38">
        <v>13</v>
      </c>
      <c r="J1765" s="38">
        <v>2026</v>
      </c>
      <c r="K1765" s="38" t="s">
        <v>8414</v>
      </c>
      <c r="L1765" s="157">
        <v>46037.712500000001</v>
      </c>
      <c r="M1765" s="308">
        <v>46037.783333333333</v>
      </c>
      <c r="N1765" s="157">
        <v>46038.636805555558</v>
      </c>
      <c r="O1765" s="157">
        <v>46038.706944444442</v>
      </c>
      <c r="P1765" s="38" t="s">
        <v>8422</v>
      </c>
      <c r="Q1765" s="239">
        <f t="shared" ref="Q1765:Q1772" si="202">N1765 - M1765</f>
        <v>0.85347222222480923</v>
      </c>
      <c r="R1765" s="239">
        <f t="shared" ref="R1765:R1772" si="203">O1765 - L1765</f>
        <v>0.99444444444088731</v>
      </c>
      <c r="S1765" s="21">
        <f t="shared" ref="S1765:S1772" si="204">((VALUE(Q1765)) * 24) * 0.25</f>
        <v>5.1208333333488554</v>
      </c>
    </row>
    <row r="1766" spans="1:24">
      <c r="A1766" s="151" t="s">
        <v>8410</v>
      </c>
      <c r="B1766" s="38" t="s">
        <v>922</v>
      </c>
      <c r="C1766" s="173" t="s">
        <v>8411</v>
      </c>
      <c r="D1766" s="173" t="s">
        <v>8412</v>
      </c>
      <c r="E1766" s="173" t="s">
        <v>206</v>
      </c>
      <c r="F1766" s="159" t="s">
        <v>8422</v>
      </c>
      <c r="I1766" s="38">
        <v>13</v>
      </c>
      <c r="J1766" s="38">
        <v>2026</v>
      </c>
      <c r="K1766" s="38" t="s">
        <v>8415</v>
      </c>
      <c r="L1766" s="157">
        <v>46039.152083333334</v>
      </c>
      <c r="M1766" s="157">
        <v>46039.224305555559</v>
      </c>
      <c r="N1766" s="157">
        <v>46039.702777777777</v>
      </c>
      <c r="O1766" s="157">
        <v>46039.769444444442</v>
      </c>
      <c r="P1766" s="38" t="s">
        <v>8422</v>
      </c>
      <c r="Q1766" s="239">
        <f t="shared" si="202"/>
        <v>0.47847222221753327</v>
      </c>
      <c r="R1766" s="239">
        <f t="shared" si="203"/>
        <v>0.61736111110803904</v>
      </c>
      <c r="S1766" s="21">
        <f t="shared" si="204"/>
        <v>2.8708333333051996</v>
      </c>
    </row>
    <row r="1767" spans="1:24">
      <c r="A1767" s="151" t="s">
        <v>8410</v>
      </c>
      <c r="B1767" s="38" t="s">
        <v>922</v>
      </c>
      <c r="C1767" s="173" t="s">
        <v>8411</v>
      </c>
      <c r="D1767" s="173" t="s">
        <v>8412</v>
      </c>
      <c r="E1767" s="173" t="s">
        <v>206</v>
      </c>
      <c r="F1767" s="159" t="s">
        <v>8422</v>
      </c>
      <c r="I1767" s="38">
        <v>13</v>
      </c>
      <c r="J1767" s="38">
        <v>2026</v>
      </c>
      <c r="K1767" s="38" t="s">
        <v>8416</v>
      </c>
      <c r="L1767" s="157">
        <v>46040.076388888891</v>
      </c>
      <c r="M1767" s="157">
        <v>46040.171527777777</v>
      </c>
      <c r="N1767" s="157">
        <v>46040.695833333331</v>
      </c>
      <c r="O1767" s="157">
        <v>46040.767361111109</v>
      </c>
      <c r="P1767" s="38" t="s">
        <v>8422</v>
      </c>
      <c r="Q1767" s="239">
        <f t="shared" si="202"/>
        <v>0.52430555555474712</v>
      </c>
      <c r="R1767" s="239">
        <f t="shared" si="203"/>
        <v>0.69097222221898846</v>
      </c>
      <c r="S1767" s="21">
        <f t="shared" si="204"/>
        <v>3.1458333333284827</v>
      </c>
    </row>
    <row r="1768" spans="1:24">
      <c r="A1768" s="151" t="s">
        <v>8410</v>
      </c>
      <c r="B1768" s="38" t="s">
        <v>922</v>
      </c>
      <c r="C1768" s="173" t="s">
        <v>8411</v>
      </c>
      <c r="D1768" s="173" t="s">
        <v>8412</v>
      </c>
      <c r="E1768" s="173" t="s">
        <v>206</v>
      </c>
      <c r="F1768" s="159" t="s">
        <v>8422</v>
      </c>
      <c r="I1768" s="38">
        <v>13</v>
      </c>
      <c r="J1768" s="38">
        <v>2026</v>
      </c>
      <c r="K1768" s="38" t="s">
        <v>8417</v>
      </c>
      <c r="L1768" s="157">
        <v>46041.20416666667</v>
      </c>
      <c r="M1768" s="157">
        <v>46041.279166666667</v>
      </c>
      <c r="N1768" s="157">
        <v>46041.981944444444</v>
      </c>
      <c r="O1768" s="157">
        <v>46042.080555555556</v>
      </c>
      <c r="P1768" s="38" t="s">
        <v>8422</v>
      </c>
      <c r="Q1768" s="239">
        <f t="shared" si="202"/>
        <v>0.70277777777664596</v>
      </c>
      <c r="R1768" s="239">
        <f t="shared" si="203"/>
        <v>0.87638888888614019</v>
      </c>
      <c r="S1768" s="21">
        <f t="shared" si="204"/>
        <v>4.2166666666598758</v>
      </c>
    </row>
    <row r="1769" spans="1:24">
      <c r="A1769" s="151" t="s">
        <v>8410</v>
      </c>
      <c r="B1769" s="38" t="s">
        <v>922</v>
      </c>
      <c r="C1769" s="173" t="s">
        <v>8411</v>
      </c>
      <c r="D1769" s="173" t="s">
        <v>8412</v>
      </c>
      <c r="E1769" s="173" t="s">
        <v>206</v>
      </c>
      <c r="F1769" s="159" t="s">
        <v>8422</v>
      </c>
      <c r="I1769" s="38">
        <v>13</v>
      </c>
      <c r="J1769" s="38">
        <v>2026</v>
      </c>
      <c r="K1769" s="38" t="s">
        <v>8418</v>
      </c>
      <c r="L1769" s="157">
        <v>46043.09652777778</v>
      </c>
      <c r="M1769" s="157">
        <v>46043.168055555558</v>
      </c>
      <c r="N1769" s="157">
        <v>46043.742361111108</v>
      </c>
      <c r="O1769" s="157">
        <v>46043.8125</v>
      </c>
      <c r="P1769" s="38" t="s">
        <v>8424</v>
      </c>
      <c r="Q1769" s="239">
        <f t="shared" si="202"/>
        <v>0.57430555555038154</v>
      </c>
      <c r="R1769" s="239">
        <f t="shared" si="203"/>
        <v>0.71597222222044365</v>
      </c>
      <c r="S1769" s="21">
        <f t="shared" si="204"/>
        <v>3.4458333333022892</v>
      </c>
    </row>
    <row r="1770" spans="1:24">
      <c r="A1770" s="151" t="s">
        <v>8410</v>
      </c>
      <c r="B1770" s="38" t="s">
        <v>922</v>
      </c>
      <c r="C1770" s="173" t="s">
        <v>8411</v>
      </c>
      <c r="D1770" s="173" t="s">
        <v>8412</v>
      </c>
      <c r="E1770" s="173" t="s">
        <v>206</v>
      </c>
      <c r="F1770" s="159" t="s">
        <v>8422</v>
      </c>
      <c r="I1770" s="38">
        <v>13</v>
      </c>
      <c r="J1770" s="38">
        <v>2026</v>
      </c>
      <c r="K1770" s="38" t="s">
        <v>8419</v>
      </c>
      <c r="L1770" s="157">
        <v>46045.893055555556</v>
      </c>
      <c r="M1770" s="157">
        <v>46045.963888888888</v>
      </c>
      <c r="N1770" s="157">
        <v>46046.481249999997</v>
      </c>
      <c r="O1770" s="157">
        <v>46046.554861111108</v>
      </c>
      <c r="P1770" s="38" t="s">
        <v>8425</v>
      </c>
      <c r="Q1770" s="239">
        <f t="shared" si="202"/>
        <v>0.51736111110949423</v>
      </c>
      <c r="R1770" s="239">
        <f t="shared" si="203"/>
        <v>0.66180555555183673</v>
      </c>
      <c r="S1770" s="21">
        <f t="shared" si="204"/>
        <v>3.1041666666569654</v>
      </c>
    </row>
    <row r="1771" spans="1:24">
      <c r="A1771" s="151" t="s">
        <v>8410</v>
      </c>
      <c r="B1771" s="38" t="s">
        <v>922</v>
      </c>
      <c r="C1771" s="173" t="s">
        <v>8411</v>
      </c>
      <c r="D1771" s="173" t="s">
        <v>8412</v>
      </c>
      <c r="E1771" s="173" t="s">
        <v>206</v>
      </c>
      <c r="F1771" s="159" t="s">
        <v>8422</v>
      </c>
      <c r="I1771" s="38">
        <v>13</v>
      </c>
      <c r="J1771" s="38">
        <v>2026</v>
      </c>
      <c r="K1771" s="38" t="s">
        <v>8420</v>
      </c>
      <c r="L1771" s="157">
        <v>46046.722222222219</v>
      </c>
      <c r="M1771" s="157">
        <v>46046.795138888891</v>
      </c>
      <c r="N1771" s="157">
        <v>46047.387499999997</v>
      </c>
      <c r="O1771" s="157">
        <v>46047.456250000003</v>
      </c>
      <c r="P1771" s="38" t="s">
        <v>8422</v>
      </c>
      <c r="Q1771" s="239">
        <f t="shared" si="202"/>
        <v>0.59236111110658385</v>
      </c>
      <c r="R1771" s="239">
        <f t="shared" si="203"/>
        <v>0.73402777778392192</v>
      </c>
      <c r="S1771" s="21">
        <f t="shared" si="204"/>
        <v>3.5541666666395031</v>
      </c>
    </row>
    <row r="1772" spans="1:24">
      <c r="A1772" s="151" t="s">
        <v>8410</v>
      </c>
      <c r="B1772" s="38" t="s">
        <v>922</v>
      </c>
      <c r="C1772" s="173" t="s">
        <v>8411</v>
      </c>
      <c r="D1772" s="173" t="s">
        <v>8412</v>
      </c>
      <c r="E1772" s="173" t="s">
        <v>206</v>
      </c>
      <c r="F1772" s="159" t="s">
        <v>8422</v>
      </c>
      <c r="I1772" s="38">
        <v>13</v>
      </c>
      <c r="J1772" s="38">
        <v>2026</v>
      </c>
      <c r="K1772" s="38" t="s">
        <v>8421</v>
      </c>
      <c r="L1772" s="157">
        <v>46047.647222222222</v>
      </c>
      <c r="M1772" s="157">
        <v>46047.720138888886</v>
      </c>
      <c r="N1772" s="157">
        <v>46048.046527777777</v>
      </c>
      <c r="O1772" s="157">
        <v>46048.114583333336</v>
      </c>
      <c r="P1772" s="38" t="s">
        <v>8422</v>
      </c>
      <c r="Q1772" s="239">
        <f t="shared" si="202"/>
        <v>0.32638888889050577</v>
      </c>
      <c r="R1772" s="239">
        <f t="shared" si="203"/>
        <v>0.46736111111385981</v>
      </c>
      <c r="S1772" s="21">
        <f t="shared" si="204"/>
        <v>1.9583333333430346</v>
      </c>
      <c r="V1772" s="19">
        <f>SUM(Q1765:Q1772)</f>
        <v>4.569444444430701</v>
      </c>
      <c r="W1772" s="286">
        <f>(N1772-M1765)/24</f>
        <v>0.4276331018518249</v>
      </c>
      <c r="X1772" s="2">
        <f>V1772/W1772</f>
        <v>10.685432031905743</v>
      </c>
    </row>
    <row r="1779" spans="19:23">
      <c r="S1779" s="151" t="s">
        <v>8396</v>
      </c>
      <c r="T1779" s="336">
        <f>SUM(R1490:R1573)</f>
        <v>21.45555555557803</v>
      </c>
      <c r="V1779" s="40" t="s">
        <v>6861</v>
      </c>
      <c r="W1779" s="152">
        <f>SUM(V12:V1764)/1753</f>
        <v>0.48044184239721882</v>
      </c>
    </row>
    <row r="1780" spans="19:23">
      <c r="S1780" s="151" t="s">
        <v>8397</v>
      </c>
      <c r="T1780" s="336">
        <f>SUM(R1574:R1695)</f>
        <v>51.877928240741312</v>
      </c>
    </row>
    <row r="1781" spans="19:23">
      <c r="S1781" s="151" t="s">
        <v>8398</v>
      </c>
      <c r="T1781" s="336">
        <f>SUM(R1696:R1764)</f>
        <v>17.252083333361952</v>
      </c>
    </row>
  </sheetData>
  <printOptions horizontalCentered="1"/>
  <pageMargins left="0.25" right="0.25" top="0.5" bottom="0.5" header="0.25" footer="0.25"/>
  <pageSetup scale="20" fitToHeight="5" orientation="landscape"/>
  <headerFooter alignWithMargins="0">
    <oddFooter>&amp;L&amp;"Arial,Italic"&amp;8&amp;F  &amp;A     &amp;D &amp;T&amp;R&amp;"Arial,Italic"&amp;8Page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E1763"/>
  <sheetViews>
    <sheetView topLeftCell="A1726" workbookViewId="0">
      <selection activeCell="E1756" sqref="E1756:E1763"/>
    </sheetView>
  </sheetViews>
  <sheetFormatPr baseColWidth="10" defaultRowHeight="13"/>
  <cols>
    <col min="1" max="1" width="22.33203125" customWidth="1"/>
    <col min="2" max="2" width="17" customWidth="1"/>
    <col min="3" max="3" width="21.83203125" customWidth="1"/>
    <col min="4" max="4" width="18.83203125" customWidth="1"/>
    <col min="5" max="5" width="18.5" customWidth="1"/>
  </cols>
  <sheetData>
    <row r="1" spans="1:5">
      <c r="B1" s="28"/>
      <c r="C1" s="28"/>
      <c r="D1" s="28"/>
    </row>
    <row r="2" spans="1:5" ht="14" thickBot="1">
      <c r="B2" s="63" t="s">
        <v>75</v>
      </c>
      <c r="C2" s="67" t="s">
        <v>101</v>
      </c>
      <c r="D2" s="67" t="s">
        <v>107</v>
      </c>
      <c r="E2" t="s">
        <v>6862</v>
      </c>
    </row>
    <row r="3" spans="1:5">
      <c r="A3" s="2" t="s">
        <v>608</v>
      </c>
      <c r="B3" s="2" t="s">
        <v>4560</v>
      </c>
      <c r="C3" s="123">
        <v>37459.65902777778</v>
      </c>
      <c r="D3" s="123">
        <v>37460.072916666664</v>
      </c>
      <c r="E3" s="214"/>
    </row>
    <row r="4" spans="1:5">
      <c r="A4" s="2" t="s">
        <v>617</v>
      </c>
      <c r="B4" s="2" t="s">
        <v>4558</v>
      </c>
      <c r="C4" s="123">
        <v>37499.845833333333</v>
      </c>
      <c r="D4" s="123">
        <v>37501.255555555559</v>
      </c>
      <c r="E4" s="214">
        <f>C4-D3</f>
        <v>39.772916666668607</v>
      </c>
    </row>
    <row r="5" spans="1:5">
      <c r="A5" s="2" t="s">
        <v>617</v>
      </c>
      <c r="B5" s="2" t="s">
        <v>4556</v>
      </c>
      <c r="C5" s="123">
        <v>37502.890277777777</v>
      </c>
      <c r="D5" s="123">
        <v>37503.436111111114</v>
      </c>
      <c r="E5" s="214">
        <f t="shared" ref="E5:E68" si="0">C5-D4</f>
        <v>1.6347222222175333</v>
      </c>
    </row>
    <row r="6" spans="1:5">
      <c r="A6" s="2" t="s">
        <v>617</v>
      </c>
      <c r="B6" s="2" t="s">
        <v>4555</v>
      </c>
      <c r="C6" s="123">
        <v>37503.72152777778</v>
      </c>
      <c r="D6" s="123">
        <v>37504.457638888889</v>
      </c>
      <c r="E6" s="214">
        <f t="shared" si="0"/>
        <v>0.28541666666569654</v>
      </c>
    </row>
    <row r="7" spans="1:5">
      <c r="A7" s="2" t="s">
        <v>617</v>
      </c>
      <c r="B7" s="2" t="s">
        <v>4554</v>
      </c>
      <c r="C7" s="123">
        <v>37505.462500000001</v>
      </c>
      <c r="D7" s="123">
        <v>37506.969444444447</v>
      </c>
      <c r="E7" s="214">
        <f t="shared" si="0"/>
        <v>1.0048611111124046</v>
      </c>
    </row>
    <row r="8" spans="1:5">
      <c r="A8" s="2" t="s">
        <v>617</v>
      </c>
      <c r="B8" s="2" t="s">
        <v>4552</v>
      </c>
      <c r="C8" s="123">
        <v>37507.592361111114</v>
      </c>
      <c r="D8" s="123">
        <v>37509.991666666669</v>
      </c>
      <c r="E8" s="214">
        <f t="shared" si="0"/>
        <v>0.62291666666715173</v>
      </c>
    </row>
    <row r="9" spans="1:5">
      <c r="A9" s="2" t="s">
        <v>617</v>
      </c>
      <c r="B9" s="2" t="s">
        <v>4551</v>
      </c>
      <c r="C9" s="123">
        <v>37510.886805555558</v>
      </c>
      <c r="D9" s="123">
        <v>37512.688194444447</v>
      </c>
      <c r="E9" s="214">
        <f t="shared" si="0"/>
        <v>0.89513888888905058</v>
      </c>
    </row>
    <row r="10" spans="1:5">
      <c r="A10" s="2" t="s">
        <v>617</v>
      </c>
      <c r="B10" s="2" t="s">
        <v>4550</v>
      </c>
      <c r="C10" s="123">
        <v>37513.590277777781</v>
      </c>
      <c r="D10" s="123">
        <v>37515.083333333336</v>
      </c>
      <c r="E10" s="214">
        <f t="shared" si="0"/>
        <v>0.90208333333430346</v>
      </c>
    </row>
    <row r="11" spans="1:5">
      <c r="A11" s="2" t="s">
        <v>617</v>
      </c>
      <c r="B11" s="2" t="s">
        <v>4549</v>
      </c>
      <c r="C11" s="123">
        <v>37515.693055555559</v>
      </c>
      <c r="D11" s="123">
        <v>37515.82708333333</v>
      </c>
      <c r="E11" s="214">
        <f t="shared" si="0"/>
        <v>0.60972222222335404</v>
      </c>
    </row>
    <row r="12" spans="1:5">
      <c r="A12" s="2" t="s">
        <v>617</v>
      </c>
      <c r="B12" s="2" t="s">
        <v>4548</v>
      </c>
      <c r="C12" s="123">
        <v>37516.59097222222</v>
      </c>
      <c r="D12" s="123">
        <v>37517.815972222219</v>
      </c>
      <c r="E12" s="214">
        <f t="shared" si="0"/>
        <v>0.76388888889050577</v>
      </c>
    </row>
    <row r="13" spans="1:5">
      <c r="A13" s="2" t="s">
        <v>617</v>
      </c>
      <c r="B13" s="2" t="s">
        <v>4547</v>
      </c>
      <c r="C13" s="123">
        <v>37519.125</v>
      </c>
      <c r="D13" s="123">
        <v>37520.736111111109</v>
      </c>
      <c r="E13" s="214">
        <f t="shared" si="0"/>
        <v>1.3090277777810115</v>
      </c>
    </row>
    <row r="14" spans="1:5">
      <c r="A14" s="2" t="s">
        <v>617</v>
      </c>
      <c r="B14" s="2" t="s">
        <v>4545</v>
      </c>
      <c r="C14" s="123">
        <v>37521.048611111109</v>
      </c>
      <c r="D14" s="123">
        <v>37521.674305555556</v>
      </c>
      <c r="E14" s="214">
        <f t="shared" si="0"/>
        <v>0.3125</v>
      </c>
    </row>
    <row r="15" spans="1:5">
      <c r="A15" s="2" t="s">
        <v>620</v>
      </c>
      <c r="B15" s="2" t="s">
        <v>4543</v>
      </c>
      <c r="C15" s="123">
        <v>37556.199999999997</v>
      </c>
      <c r="D15" s="123">
        <v>37557.038194444445</v>
      </c>
      <c r="E15" s="214">
        <f t="shared" si="0"/>
        <v>34.525694444440887</v>
      </c>
    </row>
    <row r="16" spans="1:5">
      <c r="A16" s="2" t="s">
        <v>620</v>
      </c>
      <c r="B16" s="2" t="s">
        <v>4541</v>
      </c>
      <c r="C16" s="123">
        <v>37558.376388888886</v>
      </c>
      <c r="D16" s="123">
        <v>37559.024305555555</v>
      </c>
      <c r="E16" s="214">
        <f t="shared" si="0"/>
        <v>1.3381944444408873</v>
      </c>
    </row>
    <row r="17" spans="1:5">
      <c r="A17" s="2" t="s">
        <v>620</v>
      </c>
      <c r="B17" s="2" t="s">
        <v>4540</v>
      </c>
      <c r="C17" s="123">
        <v>37559.455555555556</v>
      </c>
      <c r="D17" s="123">
        <v>37560.046527777777</v>
      </c>
      <c r="E17" s="214">
        <f t="shared" si="0"/>
        <v>0.43125000000145519</v>
      </c>
    </row>
    <row r="18" spans="1:5">
      <c r="A18" s="2" t="s">
        <v>620</v>
      </c>
      <c r="B18" s="2" t="s">
        <v>4538</v>
      </c>
      <c r="C18" s="123">
        <v>37560.383333333331</v>
      </c>
      <c r="D18" s="123">
        <v>37560.815972222219</v>
      </c>
      <c r="E18" s="214">
        <f t="shared" si="0"/>
        <v>0.33680555555474712</v>
      </c>
    </row>
    <row r="19" spans="1:5">
      <c r="A19" s="2" t="s">
        <v>620</v>
      </c>
      <c r="B19" s="2" t="s">
        <v>4535</v>
      </c>
      <c r="C19" s="123">
        <v>37561.632638888892</v>
      </c>
      <c r="D19" s="123">
        <v>37562.083333333336</v>
      </c>
      <c r="E19" s="214">
        <f t="shared" si="0"/>
        <v>0.8166666666729725</v>
      </c>
    </row>
    <row r="20" spans="1:5">
      <c r="A20" s="2" t="s">
        <v>620</v>
      </c>
      <c r="B20" s="2" t="s">
        <v>4532</v>
      </c>
      <c r="C20" s="123">
        <v>37562.17083333333</v>
      </c>
      <c r="D20" s="123">
        <v>37562.664583333331</v>
      </c>
      <c r="E20" s="214">
        <f t="shared" si="0"/>
        <v>8.7499999994179234E-2</v>
      </c>
    </row>
    <row r="21" spans="1:5">
      <c r="A21" s="2" t="s">
        <v>620</v>
      </c>
      <c r="B21" s="2" t="s">
        <v>4531</v>
      </c>
      <c r="C21" s="123">
        <v>37563.393055555556</v>
      </c>
      <c r="D21" s="123">
        <v>37564.034722222219</v>
      </c>
      <c r="E21" s="214">
        <f t="shared" si="0"/>
        <v>0.72847222222480923</v>
      </c>
    </row>
    <row r="22" spans="1:5">
      <c r="A22" s="2" t="s">
        <v>620</v>
      </c>
      <c r="B22" s="2" t="s">
        <v>4529</v>
      </c>
      <c r="C22" s="123">
        <v>37564.675694444442</v>
      </c>
      <c r="D22" s="123">
        <v>37565.350694444445</v>
      </c>
      <c r="E22" s="214">
        <f t="shared" si="0"/>
        <v>0.64097222222335404</v>
      </c>
    </row>
    <row r="23" spans="1:5">
      <c r="A23" s="2" t="s">
        <v>620</v>
      </c>
      <c r="B23" s="2" t="s">
        <v>4527</v>
      </c>
      <c r="C23" s="123">
        <v>37565.597222222219</v>
      </c>
      <c r="D23" s="123">
        <v>37565.927777777775</v>
      </c>
      <c r="E23" s="214">
        <f t="shared" si="0"/>
        <v>0.24652777777373558</v>
      </c>
    </row>
    <row r="24" spans="1:5">
      <c r="A24" s="2" t="s">
        <v>620</v>
      </c>
      <c r="B24" s="2" t="s">
        <v>4524</v>
      </c>
      <c r="C24" s="123">
        <v>37566.178472222222</v>
      </c>
      <c r="D24" s="123">
        <v>37566.444444444445</v>
      </c>
      <c r="E24" s="214">
        <f t="shared" si="0"/>
        <v>0.25069444444670808</v>
      </c>
    </row>
    <row r="25" spans="1:5">
      <c r="A25" s="2" t="s">
        <v>620</v>
      </c>
      <c r="B25" s="2" t="s">
        <v>4522</v>
      </c>
      <c r="C25" s="123">
        <v>37566.976388888892</v>
      </c>
      <c r="D25" s="123">
        <v>37567.859027777777</v>
      </c>
      <c r="E25" s="214">
        <f t="shared" si="0"/>
        <v>0.53194444444670808</v>
      </c>
    </row>
    <row r="26" spans="1:5">
      <c r="A26" s="2" t="s">
        <v>620</v>
      </c>
      <c r="B26" s="2" t="s">
        <v>4520</v>
      </c>
      <c r="C26" s="123">
        <v>37568.263194444444</v>
      </c>
      <c r="D26" s="123">
        <v>37569.290972222225</v>
      </c>
      <c r="E26" s="214">
        <f t="shared" si="0"/>
        <v>0.40416666666715173</v>
      </c>
    </row>
    <row r="27" spans="1:5">
      <c r="A27" s="2" t="s">
        <v>620</v>
      </c>
      <c r="B27" s="2" t="s">
        <v>4517</v>
      </c>
      <c r="C27" s="123">
        <v>37569.685416666667</v>
      </c>
      <c r="D27" s="123">
        <v>37570.430555555555</v>
      </c>
      <c r="E27" s="214">
        <f t="shared" si="0"/>
        <v>0.3944444444423425</v>
      </c>
    </row>
    <row r="28" spans="1:5">
      <c r="A28" s="2" t="s">
        <v>620</v>
      </c>
      <c r="B28" s="2" t="s">
        <v>4514</v>
      </c>
      <c r="C28" s="123">
        <v>37570.626388888886</v>
      </c>
      <c r="D28" s="123">
        <v>37571.084027777775</v>
      </c>
      <c r="E28" s="214">
        <f t="shared" si="0"/>
        <v>0.19583333333139308</v>
      </c>
    </row>
    <row r="29" spans="1:5">
      <c r="A29" s="2" t="s">
        <v>643</v>
      </c>
      <c r="B29" s="2" t="s">
        <v>4513</v>
      </c>
      <c r="C29" s="123">
        <v>37698.65625</v>
      </c>
      <c r="D29" s="123">
        <v>37699.450694444444</v>
      </c>
      <c r="E29" s="214">
        <f t="shared" si="0"/>
        <v>127.57222222222481</v>
      </c>
    </row>
    <row r="30" spans="1:5">
      <c r="A30" s="2" t="s">
        <v>643</v>
      </c>
      <c r="B30" s="2" t="s">
        <v>4511</v>
      </c>
      <c r="C30" s="123">
        <v>37699.737500000003</v>
      </c>
      <c r="D30" s="123">
        <v>37700.212500000001</v>
      </c>
      <c r="E30" s="214">
        <f t="shared" si="0"/>
        <v>0.28680555555911269</v>
      </c>
    </row>
    <row r="31" spans="1:5">
      <c r="A31" s="2" t="s">
        <v>643</v>
      </c>
      <c r="B31" s="2" t="s">
        <v>4509</v>
      </c>
      <c r="C31" s="123">
        <v>37700.376388888886</v>
      </c>
      <c r="D31" s="123">
        <v>37701.352777777778</v>
      </c>
      <c r="E31" s="214">
        <f t="shared" si="0"/>
        <v>0.163888888884685</v>
      </c>
    </row>
    <row r="32" spans="1:5">
      <c r="A32" s="2" t="s">
        <v>643</v>
      </c>
      <c r="B32" s="2" t="s">
        <v>4507</v>
      </c>
      <c r="C32" s="123">
        <v>37719.424305555556</v>
      </c>
      <c r="D32" s="123">
        <v>37719.518750000003</v>
      </c>
      <c r="E32" s="214">
        <f t="shared" si="0"/>
        <v>18.071527777778101</v>
      </c>
    </row>
    <row r="33" spans="1:5">
      <c r="A33" s="2" t="s">
        <v>643</v>
      </c>
      <c r="B33" s="2" t="s">
        <v>4505</v>
      </c>
      <c r="C33" s="123">
        <v>37719.879861111112</v>
      </c>
      <c r="D33" s="123">
        <v>37720.625</v>
      </c>
      <c r="E33" s="214">
        <f t="shared" si="0"/>
        <v>0.36111111110949423</v>
      </c>
    </row>
    <row r="34" spans="1:5">
      <c r="A34" s="2" t="s">
        <v>643</v>
      </c>
      <c r="B34" s="2" t="s">
        <v>4503</v>
      </c>
      <c r="C34" s="123">
        <v>37721.256249999999</v>
      </c>
      <c r="D34" s="123">
        <v>37722.265972222223</v>
      </c>
      <c r="E34" s="214">
        <f t="shared" si="0"/>
        <v>0.63124999999854481</v>
      </c>
    </row>
    <row r="35" spans="1:5">
      <c r="A35" s="2" t="s">
        <v>643</v>
      </c>
      <c r="B35" s="2" t="s">
        <v>4501</v>
      </c>
      <c r="C35" s="123">
        <v>37724.595138888886</v>
      </c>
      <c r="D35" s="123">
        <v>37725.083333333336</v>
      </c>
      <c r="E35" s="214">
        <f t="shared" si="0"/>
        <v>2.3291666666627862</v>
      </c>
    </row>
    <row r="36" spans="1:5">
      <c r="A36" s="2" t="s">
        <v>643</v>
      </c>
      <c r="B36" s="2" t="s">
        <v>4500</v>
      </c>
      <c r="C36" s="123">
        <v>37726.449999999997</v>
      </c>
      <c r="D36" s="123">
        <v>37727.259722222225</v>
      </c>
      <c r="E36" s="214">
        <f t="shared" si="0"/>
        <v>1.366666666661331</v>
      </c>
    </row>
    <row r="37" spans="1:5">
      <c r="A37" s="2" t="s">
        <v>643</v>
      </c>
      <c r="B37" s="2" t="s">
        <v>4498</v>
      </c>
      <c r="C37" s="123">
        <v>37727.48333333333</v>
      </c>
      <c r="D37" s="123">
        <v>37727.505555555559</v>
      </c>
      <c r="E37" s="214">
        <f t="shared" si="0"/>
        <v>0.22361111110512866</v>
      </c>
    </row>
    <row r="38" spans="1:5">
      <c r="A38" s="2" t="s">
        <v>643</v>
      </c>
      <c r="B38" s="2" t="s">
        <v>4496</v>
      </c>
      <c r="C38" s="123">
        <v>37728.043055555558</v>
      </c>
      <c r="D38" s="123">
        <v>37728.421527777777</v>
      </c>
      <c r="E38" s="214">
        <f t="shared" si="0"/>
        <v>0.53749999999854481</v>
      </c>
    </row>
    <row r="39" spans="1:5">
      <c r="A39" s="2" t="s">
        <v>643</v>
      </c>
      <c r="B39" s="2" t="s">
        <v>4494</v>
      </c>
      <c r="C39" s="123">
        <v>37728.918749999997</v>
      </c>
      <c r="D39" s="123">
        <v>37729.53125</v>
      </c>
      <c r="E39" s="214">
        <f t="shared" si="0"/>
        <v>0.49722222222044365</v>
      </c>
    </row>
    <row r="40" spans="1:5">
      <c r="A40" s="2" t="s">
        <v>643</v>
      </c>
      <c r="B40" s="2" t="s">
        <v>4492</v>
      </c>
      <c r="C40" s="123">
        <v>37731.729861111111</v>
      </c>
      <c r="D40" s="123">
        <v>37732.645833333336</v>
      </c>
      <c r="E40" s="214">
        <f t="shared" si="0"/>
        <v>2.1986111111109494</v>
      </c>
    </row>
    <row r="41" spans="1:5">
      <c r="A41" s="2" t="s">
        <v>643</v>
      </c>
      <c r="B41" s="2" t="s">
        <v>4490</v>
      </c>
      <c r="C41" s="123">
        <v>37733.917361111111</v>
      </c>
      <c r="D41" s="123">
        <v>37734.376388888886</v>
      </c>
      <c r="E41" s="214">
        <f t="shared" si="0"/>
        <v>1.2715277777751908</v>
      </c>
    </row>
    <row r="42" spans="1:5">
      <c r="A42" s="2" t="s">
        <v>643</v>
      </c>
      <c r="B42" s="2" t="s">
        <v>4487</v>
      </c>
      <c r="C42" s="123">
        <v>37734.9375</v>
      </c>
      <c r="D42" s="123">
        <v>37736.87222222222</v>
      </c>
      <c r="E42" s="214">
        <f t="shared" si="0"/>
        <v>0.56111111111385981</v>
      </c>
    </row>
    <row r="43" spans="1:5">
      <c r="A43" s="2" t="s">
        <v>643</v>
      </c>
      <c r="B43" s="2" t="s">
        <v>4485</v>
      </c>
      <c r="C43" s="123">
        <v>37738.272916666669</v>
      </c>
      <c r="D43" s="123">
        <v>37739.430555555555</v>
      </c>
      <c r="E43" s="214">
        <f t="shared" si="0"/>
        <v>1.4006944444481633</v>
      </c>
    </row>
    <row r="44" spans="1:5">
      <c r="A44" s="2" t="s">
        <v>643</v>
      </c>
      <c r="B44" s="2" t="s">
        <v>4482</v>
      </c>
      <c r="C44" s="123">
        <v>37740.580555555556</v>
      </c>
      <c r="D44" s="123">
        <v>37742.123611111114</v>
      </c>
      <c r="E44" s="214">
        <f t="shared" si="0"/>
        <v>1.1500000000014552</v>
      </c>
    </row>
    <row r="45" spans="1:5">
      <c r="A45" s="2" t="s">
        <v>643</v>
      </c>
      <c r="B45" s="2" t="s">
        <v>4480</v>
      </c>
      <c r="C45" s="123">
        <v>37742.356944444444</v>
      </c>
      <c r="D45" s="123">
        <v>37743.138194444444</v>
      </c>
      <c r="E45" s="214">
        <f t="shared" si="0"/>
        <v>0.23333333332993789</v>
      </c>
    </row>
    <row r="46" spans="1:5">
      <c r="A46" s="2" t="s">
        <v>643</v>
      </c>
      <c r="B46" s="2" t="s">
        <v>4477</v>
      </c>
      <c r="C46" s="123">
        <v>37743.482638888891</v>
      </c>
      <c r="D46" s="123">
        <v>37744.65902777778</v>
      </c>
      <c r="E46" s="214">
        <f t="shared" si="0"/>
        <v>0.34444444444670808</v>
      </c>
    </row>
    <row r="47" spans="1:5">
      <c r="A47" s="2" t="s">
        <v>647</v>
      </c>
      <c r="B47" s="2" t="s">
        <v>4475</v>
      </c>
      <c r="C47" s="123">
        <v>37766.90347222222</v>
      </c>
      <c r="D47" s="123">
        <v>37767.489583333336</v>
      </c>
      <c r="E47" s="214">
        <f t="shared" si="0"/>
        <v>22.244444444440887</v>
      </c>
    </row>
    <row r="48" spans="1:5">
      <c r="A48" s="2" t="s">
        <v>647</v>
      </c>
      <c r="B48" s="2" t="s">
        <v>4473</v>
      </c>
      <c r="C48" s="123">
        <v>37768.334074074075</v>
      </c>
      <c r="D48" s="123">
        <v>37768.836736111109</v>
      </c>
      <c r="E48" s="214">
        <f t="shared" si="0"/>
        <v>0.84449074073927477</v>
      </c>
    </row>
    <row r="49" spans="1:5">
      <c r="A49" s="2" t="s">
        <v>647</v>
      </c>
      <c r="B49" s="2" t="s">
        <v>4471</v>
      </c>
      <c r="C49" s="123">
        <v>37769.006226851852</v>
      </c>
      <c r="D49" s="123">
        <v>37771.26666666667</v>
      </c>
      <c r="E49" s="214">
        <f t="shared" si="0"/>
        <v>0.16949074074364034</v>
      </c>
    </row>
    <row r="50" spans="1:5">
      <c r="A50" s="2" t="s">
        <v>647</v>
      </c>
      <c r="B50" s="2" t="s">
        <v>4469</v>
      </c>
      <c r="C50" s="123">
        <v>37772.750393518516</v>
      </c>
      <c r="D50" s="123">
        <v>37773.697916666664</v>
      </c>
      <c r="E50" s="214">
        <f t="shared" si="0"/>
        <v>1.4837268518458586</v>
      </c>
    </row>
    <row r="51" spans="1:5">
      <c r="A51" s="2" t="s">
        <v>647</v>
      </c>
      <c r="B51" s="2" t="s">
        <v>4467</v>
      </c>
      <c r="C51" s="123">
        <v>37773.880462962959</v>
      </c>
      <c r="D51" s="123">
        <v>37774.256249999999</v>
      </c>
      <c r="E51" s="214">
        <f t="shared" si="0"/>
        <v>0.18254629629518604</v>
      </c>
    </row>
    <row r="52" spans="1:5">
      <c r="A52" s="2" t="s">
        <v>647</v>
      </c>
      <c r="B52" s="2" t="s">
        <v>4464</v>
      </c>
      <c r="C52" s="123">
        <v>37774.64947916667</v>
      </c>
      <c r="D52" s="123">
        <v>37774.968206018515</v>
      </c>
      <c r="E52" s="214">
        <f t="shared" si="0"/>
        <v>0.39322916667151731</v>
      </c>
    </row>
    <row r="53" spans="1:5">
      <c r="A53" s="2" t="s">
        <v>650</v>
      </c>
      <c r="B53" s="2" t="s">
        <v>4463</v>
      </c>
      <c r="C53" s="123">
        <v>37792.379166666666</v>
      </c>
      <c r="D53" s="123">
        <v>37793.237500000003</v>
      </c>
      <c r="E53" s="214">
        <f t="shared" si="0"/>
        <v>17.410960648150649</v>
      </c>
    </row>
    <row r="54" spans="1:5">
      <c r="A54" s="2" t="s">
        <v>650</v>
      </c>
      <c r="B54" s="2" t="s">
        <v>4462</v>
      </c>
      <c r="C54" s="123">
        <v>37793.504861111112</v>
      </c>
      <c r="D54" s="123">
        <v>37794.727777777778</v>
      </c>
      <c r="E54" s="214">
        <f t="shared" si="0"/>
        <v>0.26736111110949423</v>
      </c>
    </row>
    <row r="55" spans="1:5">
      <c r="A55" s="2" t="s">
        <v>650</v>
      </c>
      <c r="B55" s="2" t="s">
        <v>4460</v>
      </c>
      <c r="C55" s="123">
        <v>37795.053472222222</v>
      </c>
      <c r="D55" s="123">
        <v>37796.14166666667</v>
      </c>
      <c r="E55" s="214">
        <f t="shared" si="0"/>
        <v>0.32569444444379769</v>
      </c>
    </row>
    <row r="56" spans="1:5">
      <c r="A56" s="2" t="s">
        <v>650</v>
      </c>
      <c r="B56" s="2" t="s">
        <v>4458</v>
      </c>
      <c r="C56" s="123">
        <v>37796.465277777781</v>
      </c>
      <c r="D56" s="123">
        <v>37796.927083333336</v>
      </c>
      <c r="E56" s="214">
        <f t="shared" si="0"/>
        <v>0.32361111111094942</v>
      </c>
    </row>
    <row r="57" spans="1:5">
      <c r="A57" s="2" t="s">
        <v>650</v>
      </c>
      <c r="B57" s="2" t="s">
        <v>4456</v>
      </c>
      <c r="C57" s="123">
        <v>37798.04791666667</v>
      </c>
      <c r="D57" s="123">
        <v>37798.240972222222</v>
      </c>
      <c r="E57" s="214">
        <f t="shared" si="0"/>
        <v>1.1208333333343035</v>
      </c>
    </row>
    <row r="58" spans="1:5">
      <c r="A58" s="2" t="s">
        <v>650</v>
      </c>
      <c r="B58" s="2" t="s">
        <v>4454</v>
      </c>
      <c r="C58" s="123">
        <v>37798.631249999999</v>
      </c>
      <c r="D58" s="123">
        <v>37798.802777777775</v>
      </c>
      <c r="E58" s="214">
        <f t="shared" si="0"/>
        <v>0.39027777777664596</v>
      </c>
    </row>
    <row r="59" spans="1:5">
      <c r="A59" s="2" t="s">
        <v>650</v>
      </c>
      <c r="B59" s="2" t="s">
        <v>4451</v>
      </c>
      <c r="C59" s="123">
        <v>37799.045138888891</v>
      </c>
      <c r="D59" s="123">
        <v>37799.675694444442</v>
      </c>
      <c r="E59" s="214">
        <f t="shared" si="0"/>
        <v>0.242361111115315</v>
      </c>
    </row>
    <row r="60" spans="1:5">
      <c r="A60" s="2" t="s">
        <v>650</v>
      </c>
      <c r="B60" s="2" t="s">
        <v>4450</v>
      </c>
      <c r="C60" s="123">
        <v>37799.838194444441</v>
      </c>
      <c r="D60" s="123">
        <v>37800.036111111112</v>
      </c>
      <c r="E60" s="214">
        <f t="shared" si="0"/>
        <v>0.16249999999854481</v>
      </c>
    </row>
    <row r="61" spans="1:5">
      <c r="A61" s="2" t="s">
        <v>650</v>
      </c>
      <c r="B61" s="2" t="s">
        <v>4448</v>
      </c>
      <c r="C61" s="123">
        <v>37800.29583333333</v>
      </c>
      <c r="D61" s="123">
        <v>37801.10833333333</v>
      </c>
      <c r="E61" s="214">
        <f t="shared" si="0"/>
        <v>0.25972222221753327</v>
      </c>
    </row>
    <row r="62" spans="1:5">
      <c r="A62" s="2" t="s">
        <v>650</v>
      </c>
      <c r="B62" s="2" t="s">
        <v>4445</v>
      </c>
      <c r="C62" s="123">
        <v>37801.298611111109</v>
      </c>
      <c r="D62" s="123">
        <v>37802.352777777778</v>
      </c>
      <c r="E62" s="214">
        <f t="shared" si="0"/>
        <v>0.19027777777955635</v>
      </c>
    </row>
    <row r="63" spans="1:5">
      <c r="A63" s="2" t="s">
        <v>650</v>
      </c>
      <c r="B63" s="2" t="s">
        <v>4442</v>
      </c>
      <c r="C63" s="123">
        <v>37802.800694444442</v>
      </c>
      <c r="D63" s="123">
        <v>37802.943749999999</v>
      </c>
      <c r="E63" s="214">
        <f t="shared" si="0"/>
        <v>0.44791666666424135</v>
      </c>
    </row>
    <row r="64" spans="1:5">
      <c r="A64" s="2" t="s">
        <v>654</v>
      </c>
      <c r="B64" s="2" t="s">
        <v>4441</v>
      </c>
      <c r="C64" s="123">
        <v>37809.845833333333</v>
      </c>
      <c r="D64" s="123">
        <v>37811.487500000003</v>
      </c>
      <c r="E64" s="214">
        <f t="shared" si="0"/>
        <v>6.9020833333343035</v>
      </c>
    </row>
    <row r="65" spans="1:5">
      <c r="A65" s="2" t="s">
        <v>654</v>
      </c>
      <c r="B65" s="2" t="s">
        <v>4439</v>
      </c>
      <c r="C65" s="123">
        <v>37811.949999999997</v>
      </c>
      <c r="D65" s="123">
        <v>37812.843055555553</v>
      </c>
      <c r="E65" s="214">
        <f t="shared" si="0"/>
        <v>0.46249999999417923</v>
      </c>
    </row>
    <row r="66" spans="1:5">
      <c r="A66" s="2" t="s">
        <v>654</v>
      </c>
      <c r="B66" s="2" t="s">
        <v>4438</v>
      </c>
      <c r="C66" s="123">
        <v>37813.25</v>
      </c>
      <c r="D66" s="123">
        <v>37813.553472222222</v>
      </c>
      <c r="E66" s="214">
        <f t="shared" si="0"/>
        <v>0.40694444444670808</v>
      </c>
    </row>
    <row r="67" spans="1:5">
      <c r="A67" s="2" t="s">
        <v>654</v>
      </c>
      <c r="B67" s="2" t="s">
        <v>4436</v>
      </c>
      <c r="C67" s="123">
        <v>37813.709027777775</v>
      </c>
      <c r="D67" s="123">
        <v>37814.222222222219</v>
      </c>
      <c r="E67" s="214">
        <f t="shared" si="0"/>
        <v>0.15555555555329192</v>
      </c>
    </row>
    <row r="68" spans="1:5">
      <c r="A68" s="2" t="s">
        <v>654</v>
      </c>
      <c r="B68" s="2" t="s">
        <v>4434</v>
      </c>
      <c r="C68" s="123">
        <v>37814.904166666667</v>
      </c>
      <c r="D68" s="123">
        <v>37814.930555555555</v>
      </c>
      <c r="E68" s="214">
        <f t="shared" si="0"/>
        <v>0.68194444444816327</v>
      </c>
    </row>
    <row r="69" spans="1:5">
      <c r="A69" s="2" t="s">
        <v>654</v>
      </c>
      <c r="B69" s="2" t="s">
        <v>4433</v>
      </c>
      <c r="C69" s="123">
        <v>37814.947916666664</v>
      </c>
      <c r="D69" s="123">
        <v>37816.878472222219</v>
      </c>
      <c r="E69" s="214">
        <f t="shared" ref="E69:E132" si="1">C69-D68</f>
        <v>1.7361111109494232E-2</v>
      </c>
    </row>
    <row r="70" spans="1:5">
      <c r="A70" s="2" t="s">
        <v>654</v>
      </c>
      <c r="B70" s="2" t="s">
        <v>4432</v>
      </c>
      <c r="C70" s="123">
        <v>37817.113888888889</v>
      </c>
      <c r="D70" s="123">
        <v>37818.213194444441</v>
      </c>
      <c r="E70" s="214">
        <f t="shared" si="1"/>
        <v>0.23541666667006211</v>
      </c>
    </row>
    <row r="71" spans="1:5">
      <c r="A71" s="2" t="s">
        <v>654</v>
      </c>
      <c r="B71" s="2" t="s">
        <v>4430</v>
      </c>
      <c r="C71" s="123">
        <v>37818.658333333333</v>
      </c>
      <c r="D71" s="123">
        <v>37819.234722222223</v>
      </c>
      <c r="E71" s="214">
        <f t="shared" si="1"/>
        <v>0.44513888889196096</v>
      </c>
    </row>
    <row r="72" spans="1:5">
      <c r="A72" s="2" t="s">
        <v>663</v>
      </c>
      <c r="B72" s="2" t="s">
        <v>4428</v>
      </c>
      <c r="C72" s="123">
        <v>37890.34375</v>
      </c>
      <c r="D72" s="123">
        <v>37891.824305555558</v>
      </c>
      <c r="E72" s="214">
        <f t="shared" si="1"/>
        <v>71.109027777776646</v>
      </c>
    </row>
    <row r="73" spans="1:5">
      <c r="A73" s="2" t="s">
        <v>663</v>
      </c>
      <c r="B73" s="2" t="s">
        <v>4426</v>
      </c>
      <c r="C73" s="123">
        <v>37898.042361111111</v>
      </c>
      <c r="D73" s="123">
        <v>37899.706944444442</v>
      </c>
      <c r="E73" s="214">
        <f t="shared" si="1"/>
        <v>6.2180555555532919</v>
      </c>
    </row>
    <row r="74" spans="1:5">
      <c r="A74" s="2" t="s">
        <v>663</v>
      </c>
      <c r="B74" s="2" t="s">
        <v>4424</v>
      </c>
      <c r="C74" s="123">
        <v>37899.800000000003</v>
      </c>
      <c r="D74" s="123">
        <v>37901.851388888892</v>
      </c>
      <c r="E74" s="214">
        <f t="shared" si="1"/>
        <v>9.3055555560567882E-2</v>
      </c>
    </row>
    <row r="75" spans="1:5">
      <c r="A75" s="2" t="s">
        <v>663</v>
      </c>
      <c r="B75" s="2" t="s">
        <v>4422</v>
      </c>
      <c r="C75" s="123">
        <v>37902.551388888889</v>
      </c>
      <c r="D75" s="123">
        <v>37904.068055555559</v>
      </c>
      <c r="E75" s="214">
        <f t="shared" si="1"/>
        <v>0.69999999999708962</v>
      </c>
    </row>
    <row r="76" spans="1:5">
      <c r="A76" s="2" t="s">
        <v>666</v>
      </c>
      <c r="B76" s="2" t="s">
        <v>4420</v>
      </c>
      <c r="C76" s="123">
        <v>38008.594502314816</v>
      </c>
      <c r="D76" s="123">
        <v>38008.864699074074</v>
      </c>
      <c r="E76" s="214">
        <f t="shared" si="1"/>
        <v>104.52644675925694</v>
      </c>
    </row>
    <row r="77" spans="1:5">
      <c r="A77" s="2" t="s">
        <v>666</v>
      </c>
      <c r="B77" s="2" t="s">
        <v>4418</v>
      </c>
      <c r="C77" s="123">
        <v>38008.976099537038</v>
      </c>
      <c r="D77" s="123">
        <v>38011.222604166665</v>
      </c>
      <c r="E77" s="214">
        <f t="shared" si="1"/>
        <v>0.11140046296350192</v>
      </c>
    </row>
    <row r="78" spans="1:5">
      <c r="A78" s="2" t="s">
        <v>666</v>
      </c>
      <c r="B78" s="2" t="s">
        <v>4416</v>
      </c>
      <c r="C78" s="123">
        <v>38011.729641203703</v>
      </c>
      <c r="D78" s="123">
        <v>38013.729490740741</v>
      </c>
      <c r="E78" s="214">
        <f t="shared" si="1"/>
        <v>0.50703703703766223</v>
      </c>
    </row>
    <row r="79" spans="1:5">
      <c r="A79" s="2" t="s">
        <v>666</v>
      </c>
      <c r="B79" s="2" t="s">
        <v>4414</v>
      </c>
      <c r="C79" s="123">
        <v>38013.873229166667</v>
      </c>
      <c r="D79" s="123">
        <v>38015.243078703701</v>
      </c>
      <c r="E79" s="214">
        <f t="shared" si="1"/>
        <v>0.14373842592613073</v>
      </c>
    </row>
    <row r="80" spans="1:5">
      <c r="A80" s="2" t="s">
        <v>666</v>
      </c>
      <c r="B80" s="2" t="s">
        <v>4412</v>
      </c>
      <c r="C80" s="123">
        <v>38015.563425925924</v>
      </c>
      <c r="D80" s="123">
        <v>38016.733518518522</v>
      </c>
      <c r="E80" s="214">
        <f t="shared" si="1"/>
        <v>0.320347222223063</v>
      </c>
    </row>
    <row r="81" spans="1:5">
      <c r="A81" s="2" t="s">
        <v>666</v>
      </c>
      <c r="B81" s="2" t="s">
        <v>4410</v>
      </c>
      <c r="C81" s="123">
        <v>38016.978171296294</v>
      </c>
      <c r="D81" s="123">
        <v>38017.802499999998</v>
      </c>
      <c r="E81" s="214">
        <f t="shared" si="1"/>
        <v>0.24465277777198935</v>
      </c>
    </row>
    <row r="82" spans="1:5">
      <c r="A82" s="2" t="s">
        <v>666</v>
      </c>
      <c r="B82" s="2" t="s">
        <v>4408</v>
      </c>
      <c r="C82" s="123">
        <v>38017.998761574076</v>
      </c>
      <c r="D82" s="123">
        <v>38019.846516203703</v>
      </c>
      <c r="E82" s="214">
        <f t="shared" si="1"/>
        <v>0.19626157407765277</v>
      </c>
    </row>
    <row r="83" spans="1:5">
      <c r="A83" s="2" t="s">
        <v>666</v>
      </c>
      <c r="B83" s="2" t="s">
        <v>4405</v>
      </c>
      <c r="C83" s="123">
        <v>38019.956354166665</v>
      </c>
      <c r="D83" s="123">
        <v>38021.219976851855</v>
      </c>
      <c r="E83" s="214">
        <f t="shared" si="1"/>
        <v>0.10983796296204673</v>
      </c>
    </row>
    <row r="84" spans="1:5">
      <c r="A84" s="2" t="s">
        <v>666</v>
      </c>
      <c r="B84" s="2" t="s">
        <v>4402</v>
      </c>
      <c r="C84" s="123">
        <v>38021.576388888891</v>
      </c>
      <c r="D84" s="123">
        <v>38024.588125000002</v>
      </c>
      <c r="E84" s="214">
        <f t="shared" si="1"/>
        <v>0.35641203703562496</v>
      </c>
    </row>
    <row r="85" spans="1:5">
      <c r="A85" s="2" t="s">
        <v>682</v>
      </c>
      <c r="B85" s="2" t="s">
        <v>4400</v>
      </c>
      <c r="C85" s="123">
        <v>38166.673611111109</v>
      </c>
      <c r="D85" s="123">
        <v>38166.975694444445</v>
      </c>
      <c r="E85" s="214">
        <f t="shared" si="1"/>
        <v>142.08548611110746</v>
      </c>
    </row>
    <row r="86" spans="1:5">
      <c r="A86" s="2" t="s">
        <v>682</v>
      </c>
      <c r="B86" s="2" t="s">
        <v>4398</v>
      </c>
      <c r="C86" s="123">
        <v>38167.172222222223</v>
      </c>
      <c r="D86" s="123">
        <v>38167.533333333333</v>
      </c>
      <c r="E86" s="214">
        <f t="shared" si="1"/>
        <v>0.19652777777810115</v>
      </c>
    </row>
    <row r="87" spans="1:5">
      <c r="A87" s="2" t="s">
        <v>682</v>
      </c>
      <c r="B87" s="2" t="s">
        <v>4396</v>
      </c>
      <c r="C87" s="123">
        <v>38167.672222222223</v>
      </c>
      <c r="D87" s="123">
        <v>38167.922222222223</v>
      </c>
      <c r="E87" s="214">
        <f t="shared" si="1"/>
        <v>0.13888888889050577</v>
      </c>
    </row>
    <row r="88" spans="1:5">
      <c r="A88" s="2" t="s">
        <v>685</v>
      </c>
      <c r="B88" s="2" t="s">
        <v>4393</v>
      </c>
      <c r="C88" s="123">
        <v>38179.62777777778</v>
      </c>
      <c r="D88" s="123">
        <v>38180.343055555553</v>
      </c>
      <c r="E88" s="214">
        <f t="shared" si="1"/>
        <v>11.705555555556202</v>
      </c>
    </row>
    <row r="89" spans="1:5">
      <c r="A89" s="2" t="s">
        <v>685</v>
      </c>
      <c r="B89" s="2" t="s">
        <v>4391</v>
      </c>
      <c r="C89" s="123">
        <v>38180.76666666667</v>
      </c>
      <c r="D89" s="123">
        <v>38181.365277777775</v>
      </c>
      <c r="E89" s="214">
        <f t="shared" si="1"/>
        <v>0.42361111111677019</v>
      </c>
    </row>
    <row r="90" spans="1:5">
      <c r="A90" s="2" t="s">
        <v>685</v>
      </c>
      <c r="B90" s="2" t="s">
        <v>4389</v>
      </c>
      <c r="C90" s="123">
        <v>38181.719444444447</v>
      </c>
      <c r="D90" s="123">
        <v>38182.216666666667</v>
      </c>
      <c r="E90" s="214">
        <f t="shared" si="1"/>
        <v>0.35416666667151731</v>
      </c>
    </row>
    <row r="91" spans="1:5">
      <c r="A91" s="2" t="s">
        <v>685</v>
      </c>
      <c r="B91" s="2" t="s">
        <v>4388</v>
      </c>
      <c r="C91" s="123">
        <v>38182.563888888886</v>
      </c>
      <c r="D91" s="123">
        <v>38183.37222222222</v>
      </c>
      <c r="E91" s="214">
        <f t="shared" si="1"/>
        <v>0.34722222221898846</v>
      </c>
    </row>
    <row r="92" spans="1:5">
      <c r="A92" s="2" t="s">
        <v>685</v>
      </c>
      <c r="B92" s="2" t="s">
        <v>4385</v>
      </c>
      <c r="C92" s="123">
        <v>38183.751388888886</v>
      </c>
      <c r="D92" s="123">
        <v>38184.385416666664</v>
      </c>
      <c r="E92" s="214">
        <f t="shared" si="1"/>
        <v>0.37916666666569654</v>
      </c>
    </row>
    <row r="93" spans="1:5">
      <c r="A93" s="2" t="s">
        <v>685</v>
      </c>
      <c r="B93" s="2" t="s">
        <v>4383</v>
      </c>
      <c r="C93" s="123">
        <v>38186.706944444442</v>
      </c>
      <c r="D93" s="123">
        <v>38187.377083333333</v>
      </c>
      <c r="E93" s="214">
        <f t="shared" si="1"/>
        <v>2.3215277777781012</v>
      </c>
    </row>
    <row r="94" spans="1:5">
      <c r="A94" s="2" t="s">
        <v>685</v>
      </c>
      <c r="B94" s="2" t="s">
        <v>4381</v>
      </c>
      <c r="C94" s="123">
        <v>38187.852777777778</v>
      </c>
      <c r="D94" s="123">
        <v>38188.328472222223</v>
      </c>
      <c r="E94" s="214">
        <f t="shared" si="1"/>
        <v>0.47569444444525288</v>
      </c>
    </row>
    <row r="95" spans="1:5">
      <c r="A95" s="2" t="s">
        <v>685</v>
      </c>
      <c r="B95" s="2" t="s">
        <v>4378</v>
      </c>
      <c r="C95" s="123">
        <v>38188.708333333336</v>
      </c>
      <c r="D95" s="123">
        <v>38190.695138888892</v>
      </c>
      <c r="E95" s="214">
        <f t="shared" si="1"/>
        <v>0.37986111111240461</v>
      </c>
    </row>
    <row r="96" spans="1:5">
      <c r="A96" s="2" t="s">
        <v>685</v>
      </c>
      <c r="B96" s="2" t="s">
        <v>4375</v>
      </c>
      <c r="C96" s="123">
        <v>38191.043749999997</v>
      </c>
      <c r="D96" s="123">
        <v>38191.948611111111</v>
      </c>
      <c r="E96" s="214">
        <f t="shared" si="1"/>
        <v>0.34861111110512866</v>
      </c>
    </row>
    <row r="97" spans="1:5">
      <c r="A97" s="2" t="s">
        <v>692</v>
      </c>
      <c r="B97" s="2" t="s">
        <v>4373</v>
      </c>
      <c r="C97" s="123">
        <v>38194.253472222219</v>
      </c>
      <c r="D97" s="123">
        <v>38195.145138888889</v>
      </c>
      <c r="E97" s="214">
        <f t="shared" si="1"/>
        <v>2.304861111108039</v>
      </c>
    </row>
    <row r="98" spans="1:5">
      <c r="A98" s="2" t="s">
        <v>692</v>
      </c>
      <c r="B98" s="2" t="s">
        <v>4371</v>
      </c>
      <c r="C98" s="123">
        <v>38195.515277777777</v>
      </c>
      <c r="D98" s="123">
        <v>38196.363194444442</v>
      </c>
      <c r="E98" s="214">
        <f t="shared" si="1"/>
        <v>0.37013888888759539</v>
      </c>
    </row>
    <row r="99" spans="1:5">
      <c r="A99" s="2" t="s">
        <v>692</v>
      </c>
      <c r="B99" s="2" t="s">
        <v>4368</v>
      </c>
      <c r="C99" s="123">
        <v>38196.729166666664</v>
      </c>
      <c r="D99" s="123">
        <v>38197.50277777778</v>
      </c>
      <c r="E99" s="214">
        <f t="shared" si="1"/>
        <v>0.36597222222189885</v>
      </c>
    </row>
    <row r="100" spans="1:5">
      <c r="A100" s="2" t="s">
        <v>692</v>
      </c>
      <c r="B100" s="2" t="s">
        <v>4367</v>
      </c>
      <c r="C100" s="123">
        <v>38198.15</v>
      </c>
      <c r="D100" s="123">
        <v>38198.737500000003</v>
      </c>
      <c r="E100" s="214">
        <f t="shared" si="1"/>
        <v>0.64722222222189885</v>
      </c>
    </row>
    <row r="101" spans="1:5">
      <c r="A101" s="2" t="s">
        <v>692</v>
      </c>
      <c r="B101" s="2" t="s">
        <v>4366</v>
      </c>
      <c r="C101" s="123">
        <v>38198.803472222222</v>
      </c>
      <c r="D101" s="123">
        <v>38199.915277777778</v>
      </c>
      <c r="E101" s="214">
        <f t="shared" si="1"/>
        <v>6.5972222218988463E-2</v>
      </c>
    </row>
    <row r="102" spans="1:5">
      <c r="A102" s="2" t="s">
        <v>692</v>
      </c>
      <c r="B102" s="2" t="s">
        <v>4363</v>
      </c>
      <c r="C102" s="123">
        <v>38200.272222222222</v>
      </c>
      <c r="D102" s="123">
        <v>38200.743055555555</v>
      </c>
      <c r="E102" s="214">
        <f t="shared" si="1"/>
        <v>0.35694444444379769</v>
      </c>
    </row>
    <row r="103" spans="1:5">
      <c r="A103" s="2" t="s">
        <v>692</v>
      </c>
      <c r="B103" s="2" t="s">
        <v>4361</v>
      </c>
      <c r="C103" s="123">
        <v>38201.0625</v>
      </c>
      <c r="D103" s="123">
        <v>38201.912499999999</v>
      </c>
      <c r="E103" s="214">
        <f t="shared" si="1"/>
        <v>0.31944444444525288</v>
      </c>
    </row>
    <row r="104" spans="1:5">
      <c r="A104" s="2" t="s">
        <v>692</v>
      </c>
      <c r="B104" s="2" t="s">
        <v>4359</v>
      </c>
      <c r="C104" s="123">
        <v>38202.15625</v>
      </c>
      <c r="D104" s="123">
        <v>38202.847222222219</v>
      </c>
      <c r="E104" s="214">
        <f t="shared" si="1"/>
        <v>0.24375000000145519</v>
      </c>
    </row>
    <row r="105" spans="1:5">
      <c r="A105" s="2" t="s">
        <v>692</v>
      </c>
      <c r="B105" s="2" t="s">
        <v>4357</v>
      </c>
      <c r="C105" s="123">
        <v>38203.124305555553</v>
      </c>
      <c r="D105" s="123">
        <v>38203.984027777777</v>
      </c>
      <c r="E105" s="214">
        <f t="shared" si="1"/>
        <v>0.27708333333430346</v>
      </c>
    </row>
    <row r="106" spans="1:5">
      <c r="A106" s="2" t="s">
        <v>692</v>
      </c>
      <c r="B106" s="2" t="s">
        <v>4355</v>
      </c>
      <c r="C106" s="123">
        <v>38204.135416666664</v>
      </c>
      <c r="D106" s="123">
        <v>38204.970833333333</v>
      </c>
      <c r="E106" s="214">
        <f t="shared" si="1"/>
        <v>0.15138888888759539</v>
      </c>
    </row>
    <row r="107" spans="1:5">
      <c r="A107" s="2" t="s">
        <v>692</v>
      </c>
      <c r="B107" s="2" t="s">
        <v>4353</v>
      </c>
      <c r="C107" s="123">
        <v>38205.158333333333</v>
      </c>
      <c r="D107" s="123">
        <v>38205.963194444441</v>
      </c>
      <c r="E107" s="214">
        <f t="shared" si="1"/>
        <v>0.1875</v>
      </c>
    </row>
    <row r="108" spans="1:5">
      <c r="A108" s="2" t="s">
        <v>692</v>
      </c>
      <c r="B108" s="2" t="s">
        <v>4351</v>
      </c>
      <c r="C108" s="123">
        <v>38206.124305555553</v>
      </c>
      <c r="D108" s="123">
        <v>38206.927083333336</v>
      </c>
      <c r="E108" s="214">
        <f t="shared" si="1"/>
        <v>0.16111111111240461</v>
      </c>
    </row>
    <row r="109" spans="1:5">
      <c r="A109" s="2" t="s">
        <v>692</v>
      </c>
      <c r="B109" s="2" t="s">
        <v>4347</v>
      </c>
      <c r="C109" s="123">
        <v>38207.311111111114</v>
      </c>
      <c r="D109" s="123">
        <v>38208.019444444442</v>
      </c>
      <c r="E109" s="214">
        <f t="shared" si="1"/>
        <v>0.38402777777810115</v>
      </c>
    </row>
    <row r="110" spans="1:5">
      <c r="A110" s="2" t="s">
        <v>697</v>
      </c>
      <c r="B110" s="2" t="s">
        <v>4345</v>
      </c>
      <c r="C110" s="123">
        <v>38292.324212962965</v>
      </c>
      <c r="D110" s="123">
        <v>38293.828356481485</v>
      </c>
      <c r="E110" s="214">
        <f t="shared" si="1"/>
        <v>84.304768518522906</v>
      </c>
    </row>
    <row r="111" spans="1:5">
      <c r="A111" s="2" t="s">
        <v>697</v>
      </c>
      <c r="B111" s="2" t="s">
        <v>4342</v>
      </c>
      <c r="C111" s="123">
        <v>38294.043541666666</v>
      </c>
      <c r="D111" s="123">
        <v>38296.324571759258</v>
      </c>
      <c r="E111" s="214">
        <f t="shared" si="1"/>
        <v>0.21518518518132623</v>
      </c>
    </row>
    <row r="112" spans="1:5">
      <c r="A112" s="2" t="s">
        <v>704</v>
      </c>
      <c r="B112" s="2" t="s">
        <v>4340</v>
      </c>
      <c r="C112" s="123">
        <v>38311.926388888889</v>
      </c>
      <c r="D112" s="123">
        <v>38312.175000000003</v>
      </c>
      <c r="E112" s="214">
        <f t="shared" si="1"/>
        <v>15.601817129630945</v>
      </c>
    </row>
    <row r="113" spans="1:5">
      <c r="A113" s="2" t="s">
        <v>704</v>
      </c>
      <c r="B113" s="2" t="s">
        <v>4339</v>
      </c>
      <c r="C113" s="123">
        <v>38312.754861111112</v>
      </c>
      <c r="D113" s="123">
        <v>38313.350694444445</v>
      </c>
      <c r="E113" s="214">
        <f t="shared" si="1"/>
        <v>0.57986111110949423</v>
      </c>
    </row>
    <row r="114" spans="1:5">
      <c r="A114" s="2" t="s">
        <v>704</v>
      </c>
      <c r="B114" s="2" t="s">
        <v>4337</v>
      </c>
      <c r="C114" s="123">
        <v>38316.62777777778</v>
      </c>
      <c r="D114" s="123">
        <v>38319.82708333333</v>
      </c>
      <c r="E114" s="214">
        <f t="shared" si="1"/>
        <v>3.2770833333343035</v>
      </c>
    </row>
    <row r="115" spans="1:5">
      <c r="A115" s="2" t="s">
        <v>704</v>
      </c>
      <c r="B115" s="38" t="s">
        <v>4336</v>
      </c>
      <c r="C115" s="123">
        <v>38320.818055555559</v>
      </c>
      <c r="D115" s="123">
        <v>38322.236111111109</v>
      </c>
      <c r="E115" s="214">
        <f t="shared" si="1"/>
        <v>0.9909722222291748</v>
      </c>
    </row>
    <row r="116" spans="1:5">
      <c r="A116" s="2" t="s">
        <v>704</v>
      </c>
      <c r="B116" s="38" t="s">
        <v>4334</v>
      </c>
      <c r="C116" s="123">
        <v>38322.958333333336</v>
      </c>
      <c r="D116" s="123">
        <v>38323.700694444444</v>
      </c>
      <c r="E116" s="214">
        <f t="shared" si="1"/>
        <v>0.72222222222626442</v>
      </c>
    </row>
    <row r="117" spans="1:5">
      <c r="A117" s="2" t="s">
        <v>704</v>
      </c>
      <c r="B117" s="38" t="s">
        <v>4332</v>
      </c>
      <c r="C117" s="123">
        <v>38324.85833333333</v>
      </c>
      <c r="D117" s="123">
        <v>38324.931944444441</v>
      </c>
      <c r="E117" s="214">
        <f t="shared" si="1"/>
        <v>1.1576388888861402</v>
      </c>
    </row>
    <row r="118" spans="1:5">
      <c r="A118" s="2" t="s">
        <v>704</v>
      </c>
      <c r="B118" s="38" t="s">
        <v>4331</v>
      </c>
      <c r="C118" s="123">
        <v>38325.629166666666</v>
      </c>
      <c r="D118" s="123">
        <v>38327.127083333333</v>
      </c>
      <c r="E118" s="214">
        <f t="shared" si="1"/>
        <v>0.69722222222480923</v>
      </c>
    </row>
    <row r="119" spans="1:5">
      <c r="A119" s="2" t="s">
        <v>704</v>
      </c>
      <c r="B119" s="2" t="s">
        <v>4328</v>
      </c>
      <c r="C119" s="123">
        <v>38328.25</v>
      </c>
      <c r="D119" s="123">
        <v>38330.263194444444</v>
      </c>
      <c r="E119" s="214">
        <f t="shared" si="1"/>
        <v>1.1229166666671517</v>
      </c>
    </row>
    <row r="120" spans="1:5">
      <c r="A120" s="59" t="s">
        <v>708</v>
      </c>
      <c r="B120" s="2" t="s">
        <v>4326</v>
      </c>
      <c r="C120" s="123">
        <v>38389.979166666664</v>
      </c>
      <c r="D120" s="123">
        <v>38390.095138888886</v>
      </c>
      <c r="E120" s="214">
        <f t="shared" si="1"/>
        <v>59.715972222220444</v>
      </c>
    </row>
    <row r="121" spans="1:5">
      <c r="A121" s="59" t="s">
        <v>708</v>
      </c>
      <c r="B121" s="2" t="s">
        <v>4324</v>
      </c>
      <c r="C121" s="123">
        <v>38390.296527777777</v>
      </c>
      <c r="D121" s="123">
        <v>38392.784722222219</v>
      </c>
      <c r="E121" s="214">
        <f t="shared" si="1"/>
        <v>0.20138888889050577</v>
      </c>
    </row>
    <row r="122" spans="1:5">
      <c r="A122" s="59" t="s">
        <v>708</v>
      </c>
      <c r="B122" s="2" t="s">
        <v>4322</v>
      </c>
      <c r="C122" s="123">
        <v>38393.036111111112</v>
      </c>
      <c r="D122" s="123">
        <v>38394.493055555555</v>
      </c>
      <c r="E122" s="214">
        <f t="shared" si="1"/>
        <v>0.25138888889341615</v>
      </c>
    </row>
    <row r="123" spans="1:5">
      <c r="A123" s="59" t="s">
        <v>708</v>
      </c>
      <c r="B123" s="2" t="s">
        <v>4320</v>
      </c>
      <c r="C123" s="123">
        <v>38400.604166666664</v>
      </c>
      <c r="D123" s="123">
        <v>38402.521527777775</v>
      </c>
      <c r="E123" s="214">
        <f t="shared" si="1"/>
        <v>6.1111111111094942</v>
      </c>
    </row>
    <row r="124" spans="1:5">
      <c r="A124" s="59" t="s">
        <v>708</v>
      </c>
      <c r="B124" s="2" t="s">
        <v>4318</v>
      </c>
      <c r="C124" s="123">
        <v>38402.840277777781</v>
      </c>
      <c r="D124" s="123">
        <v>38404.836805555555</v>
      </c>
      <c r="E124" s="214">
        <f t="shared" si="1"/>
        <v>0.31875000000582077</v>
      </c>
    </row>
    <row r="125" spans="1:5">
      <c r="A125" s="59" t="s">
        <v>708</v>
      </c>
      <c r="B125" s="2" t="s">
        <v>4315</v>
      </c>
      <c r="C125" s="123">
        <v>38404.956250000003</v>
      </c>
      <c r="D125" s="123">
        <v>38406.5</v>
      </c>
      <c r="E125" s="214">
        <f t="shared" si="1"/>
        <v>0.11944444444816327</v>
      </c>
    </row>
    <row r="126" spans="1:5">
      <c r="A126" s="59" t="s">
        <v>717</v>
      </c>
      <c r="B126" s="2" t="s">
        <v>4313</v>
      </c>
      <c r="C126" s="123">
        <v>38447.90289351852</v>
      </c>
      <c r="D126" s="123">
        <v>38448.833182870374</v>
      </c>
      <c r="E126" s="214">
        <f t="shared" si="1"/>
        <v>41.402893518519704</v>
      </c>
    </row>
    <row r="127" spans="1:5">
      <c r="A127" s="59" t="s">
        <v>717</v>
      </c>
      <c r="B127" s="2" t="s">
        <v>4311</v>
      </c>
      <c r="C127" s="123">
        <v>38449.293009259258</v>
      </c>
      <c r="D127" s="123">
        <v>38450.303043981483</v>
      </c>
      <c r="E127" s="214">
        <f t="shared" si="1"/>
        <v>0.45982638888381189</v>
      </c>
    </row>
    <row r="128" spans="1:5">
      <c r="A128" s="59" t="s">
        <v>717</v>
      </c>
      <c r="B128" s="2" t="s">
        <v>4310</v>
      </c>
      <c r="C128" s="123">
        <v>38450.976064814815</v>
      </c>
      <c r="D128" s="123">
        <v>38452.301180555558</v>
      </c>
      <c r="E128" s="214">
        <f t="shared" si="1"/>
        <v>0.67302083333197515</v>
      </c>
    </row>
    <row r="129" spans="1:5">
      <c r="A129" s="59" t="s">
        <v>717</v>
      </c>
      <c r="B129" s="2" t="s">
        <v>4309</v>
      </c>
      <c r="C129" s="123">
        <v>38452.969895833332</v>
      </c>
      <c r="D129" s="123">
        <v>38453.81690972222</v>
      </c>
      <c r="E129" s="214">
        <f t="shared" si="1"/>
        <v>0.66871527777402662</v>
      </c>
    </row>
    <row r="130" spans="1:5">
      <c r="A130" s="59" t="s">
        <v>717</v>
      </c>
      <c r="B130" s="2" t="s">
        <v>4308</v>
      </c>
      <c r="C130" s="123">
        <v>38454.898761574077</v>
      </c>
      <c r="D130" s="123">
        <v>38456.119814814818</v>
      </c>
      <c r="E130" s="214">
        <f t="shared" si="1"/>
        <v>1.0818518518572091</v>
      </c>
    </row>
    <row r="131" spans="1:5">
      <c r="A131" s="59" t="s">
        <v>717</v>
      </c>
      <c r="B131" s="2" t="s">
        <v>4306</v>
      </c>
      <c r="C131" s="123">
        <v>38456.291400462964</v>
      </c>
      <c r="D131" s="123">
        <v>38457.127326388887</v>
      </c>
      <c r="E131" s="214">
        <f t="shared" si="1"/>
        <v>0.17158564814599231</v>
      </c>
    </row>
    <row r="132" spans="1:5">
      <c r="A132" s="59" t="s">
        <v>717</v>
      </c>
      <c r="B132" s="2" t="s">
        <v>4304</v>
      </c>
      <c r="C132" s="123">
        <v>38457.811365740738</v>
      </c>
      <c r="D132" s="123">
        <v>38458.135925925926</v>
      </c>
      <c r="E132" s="214">
        <f t="shared" si="1"/>
        <v>0.68403935185051523</v>
      </c>
    </row>
    <row r="133" spans="1:5">
      <c r="A133" s="59" t="s">
        <v>717</v>
      </c>
      <c r="B133" s="2" t="s">
        <v>4303</v>
      </c>
      <c r="C133" s="123">
        <v>38463.971851851849</v>
      </c>
      <c r="D133" s="123">
        <v>38465.041666666664</v>
      </c>
      <c r="E133" s="214">
        <f t="shared" ref="E133:E196" si="2">C133-D132</f>
        <v>5.8359259259232203</v>
      </c>
    </row>
    <row r="134" spans="1:5">
      <c r="A134" s="59" t="s">
        <v>717</v>
      </c>
      <c r="B134" s="59" t="s">
        <v>4301</v>
      </c>
      <c r="C134" s="123">
        <v>38466.049733796295</v>
      </c>
      <c r="D134" s="123">
        <v>38467.132233796299</v>
      </c>
      <c r="E134" s="214">
        <f t="shared" si="2"/>
        <v>1.0080671296309447</v>
      </c>
    </row>
    <row r="135" spans="1:5">
      <c r="A135" s="59" t="s">
        <v>717</v>
      </c>
      <c r="B135" s="59" t="s">
        <v>4299</v>
      </c>
      <c r="C135" s="123">
        <v>38467.461840277778</v>
      </c>
      <c r="D135" s="123">
        <v>38468.001516203702</v>
      </c>
      <c r="E135" s="214">
        <f t="shared" si="2"/>
        <v>0.32960648147854954</v>
      </c>
    </row>
    <row r="136" spans="1:5">
      <c r="A136" s="59" t="s">
        <v>717</v>
      </c>
      <c r="B136" s="59" t="s">
        <v>4297</v>
      </c>
      <c r="C136" s="123">
        <v>38469.210486111115</v>
      </c>
      <c r="D136" s="123">
        <v>38470.512499999997</v>
      </c>
      <c r="E136" s="214">
        <f t="shared" si="2"/>
        <v>1.2089699074131204</v>
      </c>
    </row>
    <row r="137" spans="1:5">
      <c r="A137" s="59" t="s">
        <v>717</v>
      </c>
      <c r="B137" s="59" t="s">
        <v>4295</v>
      </c>
      <c r="C137" s="123">
        <v>38470.843807870369</v>
      </c>
      <c r="D137" s="123">
        <v>38471.44494212963</v>
      </c>
      <c r="E137" s="214">
        <f t="shared" si="2"/>
        <v>0.33130787037225673</v>
      </c>
    </row>
    <row r="138" spans="1:5">
      <c r="A138" s="59" t="s">
        <v>717</v>
      </c>
      <c r="B138" s="59" t="s">
        <v>4294</v>
      </c>
      <c r="C138" s="123">
        <v>38474.12572916667</v>
      </c>
      <c r="D138" s="123">
        <v>38475.016504629632</v>
      </c>
      <c r="E138" s="214">
        <f t="shared" si="2"/>
        <v>2.6807870370394085</v>
      </c>
    </row>
    <row r="139" spans="1:5">
      <c r="A139" s="59" t="s">
        <v>717</v>
      </c>
      <c r="B139" s="59" t="s">
        <v>4292</v>
      </c>
      <c r="C139" s="123">
        <v>38475.812268518515</v>
      </c>
      <c r="D139" s="123">
        <v>38476.300543981481</v>
      </c>
      <c r="E139" s="214">
        <f t="shared" si="2"/>
        <v>0.79576388888381189</v>
      </c>
    </row>
    <row r="140" spans="1:5">
      <c r="A140" s="59" t="s">
        <v>717</v>
      </c>
      <c r="B140" s="59" t="s">
        <v>4290</v>
      </c>
      <c r="C140" s="123">
        <v>38476.798750000002</v>
      </c>
      <c r="D140" s="123">
        <v>38477.311076388891</v>
      </c>
      <c r="E140" s="214">
        <f t="shared" si="2"/>
        <v>0.49820601852115942</v>
      </c>
    </row>
    <row r="141" spans="1:5">
      <c r="A141" s="59" t="s">
        <v>717</v>
      </c>
      <c r="B141" s="59" t="s">
        <v>4288</v>
      </c>
      <c r="C141" s="123">
        <v>38477.834861111114</v>
      </c>
      <c r="D141" s="123">
        <v>38478.321053240739</v>
      </c>
      <c r="E141" s="214">
        <f t="shared" si="2"/>
        <v>0.52378472222335404</v>
      </c>
    </row>
    <row r="142" spans="1:5">
      <c r="A142" s="59" t="s">
        <v>723</v>
      </c>
      <c r="B142" s="2" t="s">
        <v>4287</v>
      </c>
      <c r="C142" s="123">
        <v>38488.668749999997</v>
      </c>
      <c r="D142" s="123">
        <v>38489.147222222222</v>
      </c>
      <c r="E142" s="214">
        <f t="shared" si="2"/>
        <v>10.347696759257815</v>
      </c>
    </row>
    <row r="143" spans="1:5">
      <c r="A143" s="59" t="s">
        <v>723</v>
      </c>
      <c r="B143" s="2" t="s">
        <v>4286</v>
      </c>
      <c r="C143" s="123">
        <v>38489.745833333334</v>
      </c>
      <c r="D143" s="123">
        <v>38490.259722222225</v>
      </c>
      <c r="E143" s="214">
        <f t="shared" si="2"/>
        <v>0.59861111111240461</v>
      </c>
    </row>
    <row r="144" spans="1:5">
      <c r="A144" s="59" t="s">
        <v>723</v>
      </c>
      <c r="B144" s="2" t="s">
        <v>4285</v>
      </c>
      <c r="C144" s="123">
        <v>38490.747916666667</v>
      </c>
      <c r="D144" s="123">
        <v>38491.250694444447</v>
      </c>
      <c r="E144" s="214">
        <f t="shared" si="2"/>
        <v>0.4881944444423425</v>
      </c>
    </row>
    <row r="145" spans="1:5">
      <c r="A145" s="59" t="s">
        <v>723</v>
      </c>
      <c r="B145" s="2" t="s">
        <v>4284</v>
      </c>
      <c r="C145" s="123">
        <v>38491.830555555556</v>
      </c>
      <c r="D145" s="123">
        <v>38492.297222222223</v>
      </c>
      <c r="E145" s="214">
        <f t="shared" si="2"/>
        <v>0.57986111110949423</v>
      </c>
    </row>
    <row r="146" spans="1:5">
      <c r="A146" s="59" t="s">
        <v>723</v>
      </c>
      <c r="B146" s="2" t="s">
        <v>4283</v>
      </c>
      <c r="C146" s="123">
        <v>38492.830555555556</v>
      </c>
      <c r="D146" s="123">
        <v>38493.297222222223</v>
      </c>
      <c r="E146" s="214">
        <f t="shared" si="2"/>
        <v>0.53333333333284827</v>
      </c>
    </row>
    <row r="147" spans="1:5">
      <c r="A147" s="59" t="s">
        <v>723</v>
      </c>
      <c r="B147" s="2" t="s">
        <v>4282</v>
      </c>
      <c r="C147" s="123">
        <v>38493.832638888889</v>
      </c>
      <c r="D147" s="123">
        <v>38494.320138888892</v>
      </c>
      <c r="E147" s="214">
        <f t="shared" si="2"/>
        <v>0.53541666666569654</v>
      </c>
    </row>
    <row r="148" spans="1:5">
      <c r="A148" s="59" t="s">
        <v>723</v>
      </c>
      <c r="B148" s="2" t="s">
        <v>4280</v>
      </c>
      <c r="C148" s="123">
        <v>38494.706944444442</v>
      </c>
      <c r="D148" s="123">
        <v>38495.15</v>
      </c>
      <c r="E148" s="214">
        <f t="shared" si="2"/>
        <v>0.38680555555038154</v>
      </c>
    </row>
    <row r="149" spans="1:5">
      <c r="A149" s="59" t="s">
        <v>723</v>
      </c>
      <c r="B149" s="2" t="s">
        <v>4279</v>
      </c>
      <c r="C149" s="123">
        <v>38497.788194444445</v>
      </c>
      <c r="D149" s="123">
        <v>38498.320138888892</v>
      </c>
      <c r="E149" s="214">
        <f t="shared" si="2"/>
        <v>2.6381944444437977</v>
      </c>
    </row>
    <row r="150" spans="1:5">
      <c r="A150" s="59" t="s">
        <v>723</v>
      </c>
      <c r="B150" s="2" t="s">
        <v>4277</v>
      </c>
      <c r="C150" s="123">
        <v>38498.802083333336</v>
      </c>
      <c r="D150" s="123">
        <v>38499.193055555559</v>
      </c>
      <c r="E150" s="214">
        <f t="shared" si="2"/>
        <v>0.48194444444379769</v>
      </c>
    </row>
    <row r="151" spans="1:5">
      <c r="A151" s="59" t="s">
        <v>723</v>
      </c>
      <c r="B151" s="2" t="s">
        <v>4276</v>
      </c>
      <c r="C151" s="123">
        <v>38499.829861111109</v>
      </c>
      <c r="D151" s="123">
        <v>38500.328472222223</v>
      </c>
      <c r="E151" s="214">
        <f t="shared" si="2"/>
        <v>0.63680555555038154</v>
      </c>
    </row>
    <row r="152" spans="1:5">
      <c r="A152" s="59" t="s">
        <v>723</v>
      </c>
      <c r="B152" s="2" t="s">
        <v>4275</v>
      </c>
      <c r="C152" s="123">
        <v>38500.788194444445</v>
      </c>
      <c r="D152" s="123">
        <v>38501.203472222223</v>
      </c>
      <c r="E152" s="214">
        <f t="shared" si="2"/>
        <v>0.45972222222189885</v>
      </c>
    </row>
    <row r="153" spans="1:5">
      <c r="A153" s="59" t="s">
        <v>723</v>
      </c>
      <c r="B153" s="2" t="s">
        <v>4274</v>
      </c>
      <c r="C153" s="123">
        <v>38501.786805555559</v>
      </c>
      <c r="D153" s="123">
        <v>38502.249305555553</v>
      </c>
      <c r="E153" s="214">
        <f t="shared" si="2"/>
        <v>0.58333333333575865</v>
      </c>
    </row>
    <row r="154" spans="1:5">
      <c r="A154" s="59" t="s">
        <v>723</v>
      </c>
      <c r="B154" s="2" t="s">
        <v>4273</v>
      </c>
      <c r="C154" s="123">
        <v>38502.786805555559</v>
      </c>
      <c r="D154" s="123">
        <v>38503.271527777775</v>
      </c>
      <c r="E154" s="214">
        <f t="shared" si="2"/>
        <v>0.53750000000582077</v>
      </c>
    </row>
    <row r="155" spans="1:5">
      <c r="A155" s="59" t="s">
        <v>723</v>
      </c>
      <c r="B155" s="2" t="s">
        <v>4270</v>
      </c>
      <c r="C155" s="123">
        <v>38503.796527777777</v>
      </c>
      <c r="D155" s="123">
        <v>38504.203472222223</v>
      </c>
      <c r="E155" s="214">
        <f t="shared" si="2"/>
        <v>0.52500000000145519</v>
      </c>
    </row>
    <row r="156" spans="1:5">
      <c r="A156" s="59" t="s">
        <v>726</v>
      </c>
      <c r="B156" s="2" t="s">
        <v>4268</v>
      </c>
      <c r="C156" s="123">
        <v>38514.921527777777</v>
      </c>
      <c r="D156" s="123">
        <v>38515.354861111111</v>
      </c>
      <c r="E156" s="214">
        <f t="shared" si="2"/>
        <v>10.718055555553292</v>
      </c>
    </row>
    <row r="157" spans="1:5">
      <c r="A157" s="59" t="s">
        <v>726</v>
      </c>
      <c r="B157" s="2" t="s">
        <v>4267</v>
      </c>
      <c r="C157" s="123">
        <v>38516.836111111108</v>
      </c>
      <c r="D157" s="123">
        <v>38517.357638888891</v>
      </c>
      <c r="E157" s="214">
        <f t="shared" si="2"/>
        <v>1.4812499999970896</v>
      </c>
    </row>
    <row r="158" spans="1:5">
      <c r="A158" s="59" t="s">
        <v>726</v>
      </c>
      <c r="B158" s="2" t="s">
        <v>4266</v>
      </c>
      <c r="C158" s="123">
        <v>38517.836111111108</v>
      </c>
      <c r="D158" s="123">
        <v>38518.350694444445</v>
      </c>
      <c r="E158" s="214">
        <f t="shared" si="2"/>
        <v>0.47847222221753327</v>
      </c>
    </row>
    <row r="159" spans="1:5">
      <c r="A159" s="59" t="s">
        <v>726</v>
      </c>
      <c r="B159" s="2" t="s">
        <v>4264</v>
      </c>
      <c r="C159" s="123">
        <v>38518.831944444442</v>
      </c>
      <c r="D159" s="123">
        <v>38519.254861111112</v>
      </c>
      <c r="E159" s="214">
        <f t="shared" si="2"/>
        <v>0.48124999999708962</v>
      </c>
    </row>
    <row r="160" spans="1:5">
      <c r="A160" s="59" t="s">
        <v>726</v>
      </c>
      <c r="B160" s="2" t="s">
        <v>4262</v>
      </c>
      <c r="C160" s="123">
        <v>38519.841666666667</v>
      </c>
      <c r="D160" s="123">
        <v>38519.917361111111</v>
      </c>
      <c r="E160" s="214">
        <f t="shared" si="2"/>
        <v>0.58680555555474712</v>
      </c>
    </row>
    <row r="161" spans="1:5">
      <c r="A161" s="59" t="s">
        <v>726</v>
      </c>
      <c r="B161" s="2" t="s">
        <v>4260</v>
      </c>
      <c r="C161" s="123">
        <v>38520.035416666666</v>
      </c>
      <c r="D161" s="123">
        <v>38520.425694444442</v>
      </c>
      <c r="E161" s="214">
        <f t="shared" si="2"/>
        <v>0.11805555555474712</v>
      </c>
    </row>
    <row r="162" spans="1:5">
      <c r="A162" s="59" t="s">
        <v>726</v>
      </c>
      <c r="B162" s="2" t="s">
        <v>4259</v>
      </c>
      <c r="C162" s="123">
        <v>38520.917361111111</v>
      </c>
      <c r="D162" s="123">
        <v>38522.155555555553</v>
      </c>
      <c r="E162" s="214">
        <f t="shared" si="2"/>
        <v>0.49166666666860692</v>
      </c>
    </row>
    <row r="163" spans="1:5">
      <c r="A163" s="59" t="s">
        <v>726</v>
      </c>
      <c r="B163" s="2" t="s">
        <v>4258</v>
      </c>
      <c r="C163" s="123">
        <v>38522.75</v>
      </c>
      <c r="D163" s="123">
        <v>38524.164583333331</v>
      </c>
      <c r="E163" s="214">
        <f t="shared" si="2"/>
        <v>0.59444444444670808</v>
      </c>
    </row>
    <row r="164" spans="1:5">
      <c r="A164" s="59" t="s">
        <v>726</v>
      </c>
      <c r="B164" s="2" t="s">
        <v>4257</v>
      </c>
      <c r="C164" s="123">
        <v>38524.663888888892</v>
      </c>
      <c r="D164" s="123">
        <v>38526.049305555556</v>
      </c>
      <c r="E164" s="214">
        <f t="shared" si="2"/>
        <v>0.49930555556056788</v>
      </c>
    </row>
    <row r="165" spans="1:5">
      <c r="A165" s="59" t="s">
        <v>726</v>
      </c>
      <c r="B165" s="2" t="s">
        <v>4256</v>
      </c>
      <c r="C165" s="123">
        <v>38526.504166666666</v>
      </c>
      <c r="D165" s="123">
        <v>38527.884722222225</v>
      </c>
      <c r="E165" s="214">
        <f t="shared" si="2"/>
        <v>0.45486111110949423</v>
      </c>
    </row>
    <row r="166" spans="1:5">
      <c r="A166" s="59" t="s">
        <v>726</v>
      </c>
      <c r="B166" s="2" t="s">
        <v>4254</v>
      </c>
      <c r="C166" s="123">
        <v>38528.393750000003</v>
      </c>
      <c r="D166" s="123">
        <v>38529.697916666664</v>
      </c>
      <c r="E166" s="214">
        <f t="shared" si="2"/>
        <v>0.50902777777810115</v>
      </c>
    </row>
    <row r="167" spans="1:5">
      <c r="A167" s="59" t="s">
        <v>729</v>
      </c>
      <c r="B167" s="2" t="s">
        <v>4251</v>
      </c>
      <c r="C167" s="123">
        <v>38600.106620370374</v>
      </c>
      <c r="D167" s="123">
        <v>38600.962361111109</v>
      </c>
      <c r="E167" s="214">
        <f t="shared" si="2"/>
        <v>70.408703703709762</v>
      </c>
    </row>
    <row r="168" spans="1:5">
      <c r="A168" s="59" t="s">
        <v>729</v>
      </c>
      <c r="B168" s="2" t="s">
        <v>4249</v>
      </c>
      <c r="C168" s="123">
        <v>38601.564895833333</v>
      </c>
      <c r="D168" s="123">
        <v>38602.198194444441</v>
      </c>
      <c r="E168" s="214">
        <f t="shared" si="2"/>
        <v>0.60253472222393611</v>
      </c>
    </row>
    <row r="169" spans="1:5">
      <c r="A169" s="59" t="s">
        <v>729</v>
      </c>
      <c r="B169" s="2" t="s">
        <v>4248</v>
      </c>
      <c r="C169" s="123">
        <v>38602.650370370371</v>
      </c>
      <c r="D169" s="123">
        <v>38603.069421296299</v>
      </c>
      <c r="E169" s="214">
        <f t="shared" si="2"/>
        <v>0.45217592592962319</v>
      </c>
    </row>
    <row r="170" spans="1:5">
      <c r="A170" s="59" t="s">
        <v>729</v>
      </c>
      <c r="B170" s="2" t="s">
        <v>4246</v>
      </c>
      <c r="C170" s="123">
        <v>38603.145682870374</v>
      </c>
      <c r="D170" s="123">
        <v>38603.472916666666</v>
      </c>
      <c r="E170" s="214">
        <f t="shared" si="2"/>
        <v>7.6261574075033423E-2</v>
      </c>
    </row>
    <row r="171" spans="1:5">
      <c r="A171" s="59" t="s">
        <v>729</v>
      </c>
      <c r="B171" s="2" t="s">
        <v>4244</v>
      </c>
      <c r="C171" s="123">
        <v>38606.277777777781</v>
      </c>
      <c r="D171" s="123">
        <v>38607.425625000003</v>
      </c>
      <c r="E171" s="214">
        <f t="shared" si="2"/>
        <v>2.804861111115315</v>
      </c>
    </row>
    <row r="172" spans="1:5">
      <c r="A172" s="59" t="s">
        <v>729</v>
      </c>
      <c r="B172" s="2" t="s">
        <v>4241</v>
      </c>
      <c r="C172" s="123">
        <v>38607.792245370372</v>
      </c>
      <c r="D172" s="123">
        <v>38608.121377314812</v>
      </c>
      <c r="E172" s="214">
        <f t="shared" si="2"/>
        <v>0.36662037036876427</v>
      </c>
    </row>
    <row r="173" spans="1:5">
      <c r="A173" s="59" t="s">
        <v>729</v>
      </c>
      <c r="B173" s="2" t="s">
        <v>4238</v>
      </c>
      <c r="C173" s="123">
        <v>38608.752824074072</v>
      </c>
      <c r="D173" s="123">
        <v>38609.235208333332</v>
      </c>
      <c r="E173" s="214">
        <f t="shared" si="2"/>
        <v>0.63144675926014315</v>
      </c>
    </row>
    <row r="174" spans="1:5">
      <c r="A174" s="59" t="s">
        <v>729</v>
      </c>
      <c r="B174" s="2" t="s">
        <v>4236</v>
      </c>
      <c r="C174" s="123">
        <v>38610.324305555558</v>
      </c>
      <c r="D174" s="123">
        <v>38611.076388888891</v>
      </c>
      <c r="E174" s="214">
        <f t="shared" si="2"/>
        <v>1.0890972222259734</v>
      </c>
    </row>
    <row r="175" spans="1:5">
      <c r="A175" s="59" t="s">
        <v>729</v>
      </c>
      <c r="B175" s="2" t="s">
        <v>4234</v>
      </c>
      <c r="C175" s="123">
        <v>38611.45952546296</v>
      </c>
      <c r="D175" s="123">
        <v>38611.571608796294</v>
      </c>
      <c r="E175" s="214">
        <f t="shared" si="2"/>
        <v>0.38313657406979473</v>
      </c>
    </row>
    <row r="176" spans="1:5">
      <c r="A176" s="59" t="s">
        <v>729</v>
      </c>
      <c r="B176" s="2" t="s">
        <v>4231</v>
      </c>
      <c r="C176" s="123">
        <v>38612.156076388892</v>
      </c>
      <c r="D176" s="123">
        <v>38613.194490740738</v>
      </c>
      <c r="E176" s="214">
        <f t="shared" si="2"/>
        <v>0.58446759259823011</v>
      </c>
    </row>
    <row r="177" spans="1:5">
      <c r="A177" s="59" t="s">
        <v>729</v>
      </c>
      <c r="B177" s="2" t="s">
        <v>4229</v>
      </c>
      <c r="C177" s="123">
        <v>38613.994687500002</v>
      </c>
      <c r="D177" s="123">
        <v>38615.224988425929</v>
      </c>
      <c r="E177" s="214">
        <f t="shared" si="2"/>
        <v>0.80019675926450873</v>
      </c>
    </row>
    <row r="178" spans="1:5">
      <c r="A178" s="59" t="s">
        <v>729</v>
      </c>
      <c r="B178" s="2" t="s">
        <v>4226</v>
      </c>
      <c r="C178" s="123">
        <v>38616.041481481479</v>
      </c>
      <c r="D178" s="123">
        <v>38617.091157407405</v>
      </c>
      <c r="E178" s="214">
        <f t="shared" si="2"/>
        <v>0.81649305555038154</v>
      </c>
    </row>
    <row r="179" spans="1:5">
      <c r="A179" s="59" t="s">
        <v>729</v>
      </c>
      <c r="B179" s="2" t="s">
        <v>4224</v>
      </c>
      <c r="C179" s="123">
        <v>38617.994155092594</v>
      </c>
      <c r="D179" s="123">
        <v>38618.724247685182</v>
      </c>
      <c r="E179" s="214">
        <f t="shared" si="2"/>
        <v>0.90299768518889323</v>
      </c>
    </row>
    <row r="180" spans="1:5">
      <c r="A180" s="59" t="s">
        <v>729</v>
      </c>
      <c r="B180" s="2" t="s">
        <v>4221</v>
      </c>
      <c r="C180" s="123">
        <v>38620.871053240742</v>
      </c>
      <c r="D180" s="123">
        <v>38622.149594907409</v>
      </c>
      <c r="E180" s="214">
        <f t="shared" si="2"/>
        <v>2.1468055555596948</v>
      </c>
    </row>
    <row r="181" spans="1:5">
      <c r="A181" s="59" t="s">
        <v>729</v>
      </c>
      <c r="B181" s="2" t="s">
        <v>4218</v>
      </c>
      <c r="C181" s="123">
        <v>38622.692361111112</v>
      </c>
      <c r="D181" s="123">
        <v>38623.658784722225</v>
      </c>
      <c r="E181" s="214">
        <f t="shared" si="2"/>
        <v>0.54276620370364981</v>
      </c>
    </row>
    <row r="182" spans="1:5">
      <c r="A182" s="59" t="s">
        <v>729</v>
      </c>
      <c r="B182" s="2" t="s">
        <v>4215</v>
      </c>
      <c r="C182" s="123">
        <v>38625.851469907408</v>
      </c>
      <c r="D182" s="123">
        <v>38628.179456018515</v>
      </c>
      <c r="E182" s="214">
        <f t="shared" si="2"/>
        <v>2.1926851851821993</v>
      </c>
    </row>
    <row r="183" spans="1:5">
      <c r="A183" s="59" t="s">
        <v>734</v>
      </c>
      <c r="B183" s="2" t="s">
        <v>4214</v>
      </c>
      <c r="C183" s="123">
        <v>38662.597916666666</v>
      </c>
      <c r="D183" s="123">
        <v>38664.090277777781</v>
      </c>
      <c r="E183" s="214">
        <f t="shared" si="2"/>
        <v>34.418460648150358</v>
      </c>
    </row>
    <row r="184" spans="1:5">
      <c r="A184" s="59" t="s">
        <v>734</v>
      </c>
      <c r="B184" s="2" t="s">
        <v>4213</v>
      </c>
      <c r="C184" s="123">
        <v>38667.09375</v>
      </c>
      <c r="D184" s="123">
        <v>38668.45416666667</v>
      </c>
      <c r="E184" s="214">
        <f t="shared" si="2"/>
        <v>3.0034722222189885</v>
      </c>
    </row>
    <row r="185" spans="1:5">
      <c r="A185" s="59" t="s">
        <v>734</v>
      </c>
      <c r="B185" s="2" t="s">
        <v>4211</v>
      </c>
      <c r="C185" s="123">
        <v>38671.760416666664</v>
      </c>
      <c r="D185" s="123">
        <v>38672.427777777775</v>
      </c>
      <c r="E185" s="214">
        <f t="shared" si="2"/>
        <v>3.3062499999941792</v>
      </c>
    </row>
    <row r="186" spans="1:5">
      <c r="A186" s="2" t="s">
        <v>746</v>
      </c>
      <c r="B186" s="2" t="s">
        <v>4210</v>
      </c>
      <c r="C186" s="123">
        <v>38825.848611111112</v>
      </c>
      <c r="D186" s="123">
        <v>38826.78125</v>
      </c>
      <c r="E186" s="214">
        <f t="shared" si="2"/>
        <v>153.42083333333721</v>
      </c>
    </row>
    <row r="187" spans="1:5">
      <c r="A187" s="2" t="s">
        <v>746</v>
      </c>
      <c r="B187" s="2" t="s">
        <v>4208</v>
      </c>
      <c r="C187" s="123">
        <v>38827.398611111108</v>
      </c>
      <c r="D187" s="123">
        <v>38827.945138888892</v>
      </c>
      <c r="E187" s="214">
        <f t="shared" si="2"/>
        <v>0.61736111110803904</v>
      </c>
    </row>
    <row r="188" spans="1:5">
      <c r="A188" s="2" t="s">
        <v>746</v>
      </c>
      <c r="B188" s="2" t="s">
        <v>4206</v>
      </c>
      <c r="C188" s="123">
        <v>38828.930555555555</v>
      </c>
      <c r="D188" s="123">
        <v>38829.431944444441</v>
      </c>
      <c r="E188" s="214">
        <f t="shared" si="2"/>
        <v>0.98541666666278616</v>
      </c>
    </row>
    <row r="189" spans="1:5">
      <c r="A189" s="2" t="s">
        <v>746</v>
      </c>
      <c r="B189" s="2" t="s">
        <v>4205</v>
      </c>
      <c r="C189" s="123">
        <v>38830.102777777778</v>
      </c>
      <c r="D189" s="123">
        <v>38830.763194444444</v>
      </c>
      <c r="E189" s="214">
        <f t="shared" si="2"/>
        <v>0.67083333333721384</v>
      </c>
    </row>
    <row r="190" spans="1:5">
      <c r="A190" s="2" t="s">
        <v>746</v>
      </c>
      <c r="B190" s="2" t="s">
        <v>4204</v>
      </c>
      <c r="C190" s="123">
        <v>38831.338194444441</v>
      </c>
      <c r="D190" s="123">
        <v>38831.588194444441</v>
      </c>
      <c r="E190" s="214">
        <f t="shared" si="2"/>
        <v>0.57499999999708962</v>
      </c>
    </row>
    <row r="191" spans="1:5">
      <c r="A191" s="2" t="s">
        <v>746</v>
      </c>
      <c r="B191" s="2" t="s">
        <v>4202</v>
      </c>
      <c r="C191" s="123">
        <v>38831.962500000001</v>
      </c>
      <c r="D191" s="123">
        <v>38832.350694444445</v>
      </c>
      <c r="E191" s="214">
        <f t="shared" si="2"/>
        <v>0.37430555556056788</v>
      </c>
    </row>
    <row r="192" spans="1:5">
      <c r="A192" s="2" t="s">
        <v>746</v>
      </c>
      <c r="B192" s="2" t="s">
        <v>4200</v>
      </c>
      <c r="C192" s="123">
        <v>38832.923611111109</v>
      </c>
      <c r="D192" s="123">
        <v>38833.593055555553</v>
      </c>
      <c r="E192" s="214">
        <f t="shared" si="2"/>
        <v>0.57291666666424135</v>
      </c>
    </row>
    <row r="193" spans="1:5">
      <c r="A193" s="2" t="s">
        <v>746</v>
      </c>
      <c r="B193" s="2" t="s">
        <v>4199</v>
      </c>
      <c r="C193" s="123">
        <v>38834.039583333331</v>
      </c>
      <c r="D193" s="123">
        <v>38834.267361111109</v>
      </c>
      <c r="E193" s="214">
        <f t="shared" si="2"/>
        <v>0.44652777777810115</v>
      </c>
    </row>
    <row r="194" spans="1:5">
      <c r="A194" s="2" t="s">
        <v>746</v>
      </c>
      <c r="B194" s="2" t="s">
        <v>4196</v>
      </c>
      <c r="C194" s="123">
        <v>38834.754166666666</v>
      </c>
      <c r="D194" s="123">
        <v>38835.236805555556</v>
      </c>
      <c r="E194" s="214">
        <f t="shared" si="2"/>
        <v>0.48680555555620231</v>
      </c>
    </row>
    <row r="195" spans="1:5">
      <c r="A195" s="2" t="s">
        <v>746</v>
      </c>
      <c r="B195" s="2" t="s">
        <v>4194</v>
      </c>
      <c r="C195" s="123">
        <v>38835.946527777778</v>
      </c>
      <c r="D195" s="123">
        <v>38837.102777777778</v>
      </c>
      <c r="E195" s="214">
        <f t="shared" si="2"/>
        <v>0.70972222222189885</v>
      </c>
    </row>
    <row r="196" spans="1:5">
      <c r="A196" s="2" t="s">
        <v>746</v>
      </c>
      <c r="B196" s="2" t="s">
        <v>4192</v>
      </c>
      <c r="C196" s="123">
        <v>38837.372916666667</v>
      </c>
      <c r="D196" s="123">
        <v>38837.753472222219</v>
      </c>
      <c r="E196" s="214">
        <f t="shared" si="2"/>
        <v>0.27013888888905058</v>
      </c>
    </row>
    <row r="197" spans="1:5">
      <c r="A197" s="2" t="s">
        <v>746</v>
      </c>
      <c r="B197" s="2" t="s">
        <v>4191</v>
      </c>
      <c r="C197" s="123">
        <v>38839.227777777778</v>
      </c>
      <c r="D197" s="123">
        <v>38840.25277777778</v>
      </c>
      <c r="E197" s="214">
        <f t="shared" ref="E197:E260" si="3">C197-D196</f>
        <v>1.4743055555591127</v>
      </c>
    </row>
    <row r="198" spans="1:5">
      <c r="A198" s="2" t="s">
        <v>746</v>
      </c>
      <c r="B198" s="2" t="s">
        <v>4189</v>
      </c>
      <c r="C198" s="123">
        <v>38840.57916666667</v>
      </c>
      <c r="D198" s="123">
        <v>38841.234722222223</v>
      </c>
      <c r="E198" s="214">
        <f t="shared" si="3"/>
        <v>0.32638888889050577</v>
      </c>
    </row>
    <row r="199" spans="1:5">
      <c r="A199" s="2" t="s">
        <v>746</v>
      </c>
      <c r="B199" s="2" t="s">
        <v>4187</v>
      </c>
      <c r="C199" s="123">
        <v>38841.589583333334</v>
      </c>
      <c r="D199" s="123">
        <v>38842.024305555555</v>
      </c>
      <c r="E199" s="214">
        <f t="shared" si="3"/>
        <v>0.35486111111094942</v>
      </c>
    </row>
    <row r="200" spans="1:5">
      <c r="A200" s="2" t="s">
        <v>746</v>
      </c>
      <c r="B200" s="2" t="s">
        <v>4185</v>
      </c>
      <c r="C200" s="123">
        <v>38844.238888888889</v>
      </c>
      <c r="D200" s="123">
        <v>38845.248611111114</v>
      </c>
      <c r="E200" s="214">
        <f t="shared" si="3"/>
        <v>2.2145833333343035</v>
      </c>
    </row>
    <row r="201" spans="1:5">
      <c r="A201" s="2" t="s">
        <v>746</v>
      </c>
      <c r="B201" s="2" t="s">
        <v>4183</v>
      </c>
      <c r="C201" s="123">
        <v>38845.581250000003</v>
      </c>
      <c r="D201" s="123">
        <v>38846.380555555559</v>
      </c>
      <c r="E201" s="214">
        <f t="shared" si="3"/>
        <v>0.33263888888905058</v>
      </c>
    </row>
    <row r="202" spans="1:5">
      <c r="A202" s="2" t="s">
        <v>754</v>
      </c>
      <c r="B202" s="2" t="s">
        <v>4181</v>
      </c>
      <c r="C202" s="123">
        <v>38920.502187500002</v>
      </c>
      <c r="D202" s="123">
        <v>38921.417916666665</v>
      </c>
      <c r="E202" s="214">
        <f t="shared" si="3"/>
        <v>74.121631944442925</v>
      </c>
    </row>
    <row r="203" spans="1:5">
      <c r="A203" s="2" t="s">
        <v>754</v>
      </c>
      <c r="B203" s="2" t="s">
        <v>4179</v>
      </c>
      <c r="C203" s="123">
        <v>38922.241446759261</v>
      </c>
      <c r="D203" s="123">
        <v>38922.951851851853</v>
      </c>
      <c r="E203" s="214">
        <f t="shared" si="3"/>
        <v>0.82353009259531973</v>
      </c>
    </row>
    <row r="204" spans="1:5">
      <c r="A204" s="2" t="s">
        <v>754</v>
      </c>
      <c r="B204" s="2" t="s">
        <v>4177</v>
      </c>
      <c r="C204" s="123">
        <v>38923.277048611111</v>
      </c>
      <c r="D204" s="123">
        <v>38924.002384259256</v>
      </c>
      <c r="E204" s="214">
        <f t="shared" si="3"/>
        <v>0.32519675925868796</v>
      </c>
    </row>
    <row r="205" spans="1:5">
      <c r="A205" s="2" t="s">
        <v>754</v>
      </c>
      <c r="B205" s="2" t="s">
        <v>4176</v>
      </c>
      <c r="C205" s="123">
        <v>38924.388483796298</v>
      </c>
      <c r="D205" s="123">
        <v>38925.10292824074</v>
      </c>
      <c r="E205" s="214">
        <f t="shared" si="3"/>
        <v>0.38609953704144573</v>
      </c>
    </row>
    <row r="206" spans="1:5">
      <c r="A206" s="2" t="s">
        <v>754</v>
      </c>
      <c r="B206" s="2" t="s">
        <v>4174</v>
      </c>
      <c r="C206" s="123">
        <v>38925.412499999999</v>
      </c>
      <c r="D206" s="123">
        <v>38926.018750000003</v>
      </c>
      <c r="E206" s="214">
        <f t="shared" si="3"/>
        <v>0.30957175925868796</v>
      </c>
    </row>
    <row r="207" spans="1:5">
      <c r="A207" s="2" t="s">
        <v>754</v>
      </c>
      <c r="B207" s="2" t="s">
        <v>4171</v>
      </c>
      <c r="C207" s="123">
        <v>38926.41846064815</v>
      </c>
      <c r="D207" s="123">
        <v>38926.980821759258</v>
      </c>
      <c r="E207" s="214">
        <f t="shared" si="3"/>
        <v>0.3997106481474475</v>
      </c>
    </row>
    <row r="208" spans="1:5">
      <c r="A208" s="2" t="s">
        <v>754</v>
      </c>
      <c r="B208" s="38" t="s">
        <v>4168</v>
      </c>
      <c r="C208" s="123">
        <v>38927.347800925927</v>
      </c>
      <c r="D208" s="123">
        <v>38928.053159722222</v>
      </c>
      <c r="E208" s="214">
        <f t="shared" si="3"/>
        <v>0.36697916666889796</v>
      </c>
    </row>
    <row r="209" spans="1:5">
      <c r="A209" s="2" t="s">
        <v>754</v>
      </c>
      <c r="B209" s="38" t="s">
        <v>4165</v>
      </c>
      <c r="C209" s="123">
        <v>38928.513009259259</v>
      </c>
      <c r="D209" s="123">
        <v>38929.061527777776</v>
      </c>
      <c r="E209" s="214">
        <f t="shared" si="3"/>
        <v>0.45984953703737119</v>
      </c>
    </row>
    <row r="210" spans="1:5">
      <c r="A210" s="2" t="s">
        <v>754</v>
      </c>
      <c r="B210" s="38" t="s">
        <v>4164</v>
      </c>
      <c r="C210" s="123">
        <v>38931.39334490741</v>
      </c>
      <c r="D210" s="123">
        <v>38932.044293981482</v>
      </c>
      <c r="E210" s="214">
        <f t="shared" si="3"/>
        <v>2.3318171296341461</v>
      </c>
    </row>
    <row r="211" spans="1:5">
      <c r="A211" s="2" t="s">
        <v>754</v>
      </c>
      <c r="B211" s="38" t="s">
        <v>4163</v>
      </c>
      <c r="C211" s="123">
        <v>38932.399305555555</v>
      </c>
      <c r="D211" s="123">
        <v>38933.047222222223</v>
      </c>
      <c r="E211" s="214">
        <f t="shared" si="3"/>
        <v>0.35501157407270512</v>
      </c>
    </row>
    <row r="212" spans="1:5">
      <c r="A212" s="2" t="s">
        <v>754</v>
      </c>
      <c r="B212" s="38" t="s">
        <v>4162</v>
      </c>
      <c r="C212" s="123">
        <v>38933.375694444447</v>
      </c>
      <c r="D212" s="123">
        <v>38934.049305555556</v>
      </c>
      <c r="E212" s="214">
        <f t="shared" si="3"/>
        <v>0.32847222222335404</v>
      </c>
    </row>
    <row r="213" spans="1:5">
      <c r="A213" s="2" t="s">
        <v>754</v>
      </c>
      <c r="B213" s="38" t="s">
        <v>4160</v>
      </c>
      <c r="C213" s="123">
        <v>38934.337500000001</v>
      </c>
      <c r="D213" s="123">
        <v>38935.04583333333</v>
      </c>
      <c r="E213" s="214">
        <f t="shared" si="3"/>
        <v>0.28819444444525288</v>
      </c>
    </row>
    <row r="214" spans="1:5">
      <c r="A214" s="2" t="s">
        <v>754</v>
      </c>
      <c r="B214" s="38" t="s">
        <v>4159</v>
      </c>
      <c r="C214" s="123">
        <v>38935.338194444441</v>
      </c>
      <c r="D214" s="123">
        <v>38936.04583333333</v>
      </c>
      <c r="E214" s="214">
        <f t="shared" si="3"/>
        <v>0.29236111111094942</v>
      </c>
    </row>
    <row r="215" spans="1:5">
      <c r="A215" s="2" t="s">
        <v>754</v>
      </c>
      <c r="B215" s="38" t="s">
        <v>4158</v>
      </c>
      <c r="C215" s="123">
        <v>38936.376388888886</v>
      </c>
      <c r="D215" s="123">
        <v>38937.047222222223</v>
      </c>
      <c r="E215" s="214">
        <f t="shared" si="3"/>
        <v>0.33055555555620231</v>
      </c>
    </row>
    <row r="216" spans="1:5">
      <c r="A216" s="2" t="s">
        <v>754</v>
      </c>
      <c r="B216" s="38" t="s">
        <v>4157</v>
      </c>
      <c r="C216" s="123">
        <v>38937.336111111108</v>
      </c>
      <c r="D216" s="123">
        <v>38938.043749999997</v>
      </c>
      <c r="E216" s="214">
        <f t="shared" si="3"/>
        <v>0.288888888884685</v>
      </c>
    </row>
    <row r="217" spans="1:5">
      <c r="A217" s="2" t="s">
        <v>754</v>
      </c>
      <c r="B217" s="38" t="s">
        <v>4155</v>
      </c>
      <c r="C217" s="123">
        <v>38938.335416666669</v>
      </c>
      <c r="D217" s="123">
        <v>38939.045138888891</v>
      </c>
      <c r="E217" s="214">
        <f t="shared" si="3"/>
        <v>0.29166666667151731</v>
      </c>
    </row>
    <row r="218" spans="1:5">
      <c r="A218" s="2" t="s">
        <v>754</v>
      </c>
      <c r="B218" s="38" t="s">
        <v>4154</v>
      </c>
      <c r="C218" s="123">
        <v>38939.377083333333</v>
      </c>
      <c r="D218" s="123">
        <v>38940.046527777777</v>
      </c>
      <c r="E218" s="214">
        <f t="shared" si="3"/>
        <v>0.3319444444423425</v>
      </c>
    </row>
    <row r="219" spans="1:5">
      <c r="A219" s="2" t="s">
        <v>754</v>
      </c>
      <c r="B219" s="38" t="s">
        <v>4153</v>
      </c>
      <c r="C219" s="123">
        <v>38941.443124999998</v>
      </c>
      <c r="D219" s="123">
        <v>38942.044791666667</v>
      </c>
      <c r="E219" s="214">
        <f t="shared" si="3"/>
        <v>1.3965972222213168</v>
      </c>
    </row>
    <row r="220" spans="1:5">
      <c r="A220" s="2" t="s">
        <v>754</v>
      </c>
      <c r="B220" s="38" t="s">
        <v>4151</v>
      </c>
      <c r="C220" s="123">
        <v>38942.361041666663</v>
      </c>
      <c r="D220" s="123">
        <v>38943.045914351853</v>
      </c>
      <c r="E220" s="214">
        <f t="shared" si="3"/>
        <v>0.3162499999962165</v>
      </c>
    </row>
    <row r="221" spans="1:5">
      <c r="A221" s="2" t="s">
        <v>754</v>
      </c>
      <c r="B221" s="38" t="s">
        <v>4150</v>
      </c>
      <c r="C221" s="123">
        <v>38943.330891203703</v>
      </c>
      <c r="D221" s="123">
        <v>38944.04310185185</v>
      </c>
      <c r="E221" s="214">
        <f t="shared" si="3"/>
        <v>0.28497685184993315</v>
      </c>
    </row>
    <row r="222" spans="1:5">
      <c r="A222" s="2" t="s">
        <v>754</v>
      </c>
      <c r="B222" s="38" t="s">
        <v>4148</v>
      </c>
      <c r="C222" s="123">
        <v>38944.346886574072</v>
      </c>
      <c r="D222" s="123">
        <v>38945.045069444444</v>
      </c>
      <c r="E222" s="214">
        <f t="shared" si="3"/>
        <v>0.30378472222218988</v>
      </c>
    </row>
    <row r="223" spans="1:5">
      <c r="A223" s="2" t="s">
        <v>754</v>
      </c>
      <c r="B223" s="38" t="s">
        <v>4146</v>
      </c>
      <c r="C223" s="123">
        <v>38945.381030092591</v>
      </c>
      <c r="D223" s="123">
        <v>38946.045416666668</v>
      </c>
      <c r="E223" s="214">
        <f t="shared" si="3"/>
        <v>0.33596064814628335</v>
      </c>
    </row>
    <row r="224" spans="1:5">
      <c r="A224" s="2" t="s">
        <v>754</v>
      </c>
      <c r="B224" s="38" t="s">
        <v>4143</v>
      </c>
      <c r="C224" s="123">
        <v>38946.335949074077</v>
      </c>
      <c r="D224" s="123">
        <v>38947.044895833336</v>
      </c>
      <c r="E224" s="214">
        <f t="shared" si="3"/>
        <v>0.29053240740904585</v>
      </c>
    </row>
    <row r="225" spans="1:5">
      <c r="A225" s="2" t="s">
        <v>754</v>
      </c>
      <c r="B225" s="38" t="s">
        <v>4140</v>
      </c>
      <c r="C225" s="123">
        <v>38947.37400462963</v>
      </c>
      <c r="D225" s="123">
        <v>38948.040231481478</v>
      </c>
      <c r="E225" s="214">
        <f t="shared" si="3"/>
        <v>0.32910879629343981</v>
      </c>
    </row>
    <row r="226" spans="1:5">
      <c r="A226" s="2" t="s">
        <v>754</v>
      </c>
      <c r="B226" s="38" t="s">
        <v>4137</v>
      </c>
      <c r="C226" s="123">
        <v>38948.34511574074</v>
      </c>
      <c r="D226" s="123">
        <v>38949.043287037035</v>
      </c>
      <c r="E226" s="214">
        <f t="shared" si="3"/>
        <v>0.30488425926159834</v>
      </c>
    </row>
    <row r="227" spans="1:5">
      <c r="A227" s="2" t="s">
        <v>754</v>
      </c>
      <c r="B227" s="38" t="s">
        <v>4135</v>
      </c>
      <c r="C227" s="123">
        <v>38949.385995370372</v>
      </c>
      <c r="D227" s="123">
        <v>38949.511793981481</v>
      </c>
      <c r="E227" s="214">
        <f t="shared" si="3"/>
        <v>0.34270833333721384</v>
      </c>
    </row>
    <row r="228" spans="1:5">
      <c r="A228" s="2" t="s">
        <v>754</v>
      </c>
      <c r="B228" s="38" t="s">
        <v>4132</v>
      </c>
      <c r="C228" s="123">
        <v>38950.101168981484</v>
      </c>
      <c r="D228" s="123">
        <v>38951.058807870373</v>
      </c>
      <c r="E228" s="214">
        <f t="shared" si="3"/>
        <v>0.58937500000320142</v>
      </c>
    </row>
    <row r="229" spans="1:5">
      <c r="A229" s="2" t="s">
        <v>754</v>
      </c>
      <c r="B229" s="38" t="s">
        <v>4129</v>
      </c>
      <c r="C229" s="123">
        <v>38951.33021990741</v>
      </c>
      <c r="D229" s="123">
        <v>38952.042037037034</v>
      </c>
      <c r="E229" s="214">
        <f t="shared" si="3"/>
        <v>0.27141203703649808</v>
      </c>
    </row>
    <row r="230" spans="1:5">
      <c r="A230" s="2" t="s">
        <v>754</v>
      </c>
      <c r="B230" s="38" t="s">
        <v>4128</v>
      </c>
      <c r="C230" s="123">
        <v>38952.499965277777</v>
      </c>
      <c r="D230" s="123">
        <v>38953.044212962966</v>
      </c>
      <c r="E230" s="214">
        <f t="shared" si="3"/>
        <v>0.45792824074305827</v>
      </c>
    </row>
    <row r="231" spans="1:5">
      <c r="A231" s="2" t="s">
        <v>754</v>
      </c>
      <c r="B231" s="38" t="s">
        <v>4125</v>
      </c>
      <c r="C231" s="123">
        <v>38953.275092592594</v>
      </c>
      <c r="D231" s="123">
        <v>38953.571944444448</v>
      </c>
      <c r="E231" s="214">
        <f t="shared" si="3"/>
        <v>0.23087962962745223</v>
      </c>
    </row>
    <row r="232" spans="1:5">
      <c r="A232" s="59" t="s">
        <v>758</v>
      </c>
      <c r="B232" s="38" t="s">
        <v>4119</v>
      </c>
      <c r="C232" s="126" t="s">
        <v>4120</v>
      </c>
      <c r="D232" s="126" t="s">
        <v>4123</v>
      </c>
      <c r="E232" s="214">
        <f t="shared" si="3"/>
        <v>13.098888888882357</v>
      </c>
    </row>
    <row r="233" spans="1:5">
      <c r="A233" s="59" t="s">
        <v>758</v>
      </c>
      <c r="B233" s="2" t="s">
        <v>4113</v>
      </c>
      <c r="C233" s="126" t="s">
        <v>4114</v>
      </c>
      <c r="D233" s="126" t="s">
        <v>4117</v>
      </c>
      <c r="E233" s="214">
        <f t="shared" si="3"/>
        <v>0.54652777777664596</v>
      </c>
    </row>
    <row r="234" spans="1:5">
      <c r="A234" s="59" t="s">
        <v>758</v>
      </c>
      <c r="B234" s="2" t="s">
        <v>4107</v>
      </c>
      <c r="C234" s="126" t="s">
        <v>4108</v>
      </c>
      <c r="D234" s="126" t="s">
        <v>4111</v>
      </c>
      <c r="E234" s="214">
        <f t="shared" si="3"/>
        <v>0.58402777777519077</v>
      </c>
    </row>
    <row r="235" spans="1:5">
      <c r="A235" s="59" t="s">
        <v>758</v>
      </c>
      <c r="B235" s="2" t="s">
        <v>4101</v>
      </c>
      <c r="C235" s="126" t="s">
        <v>4102</v>
      </c>
      <c r="D235" s="126" t="s">
        <v>4105</v>
      </c>
      <c r="E235" s="214">
        <f t="shared" si="3"/>
        <v>0.54513888889050577</v>
      </c>
    </row>
    <row r="236" spans="1:5">
      <c r="A236" s="59" t="s">
        <v>758</v>
      </c>
      <c r="B236" s="2" t="s">
        <v>4095</v>
      </c>
      <c r="C236" s="126" t="s">
        <v>4096</v>
      </c>
      <c r="D236" s="126" t="s">
        <v>4099</v>
      </c>
      <c r="E236" s="214">
        <f t="shared" si="3"/>
        <v>0.60902777777664596</v>
      </c>
    </row>
    <row r="237" spans="1:5">
      <c r="A237" s="59" t="s">
        <v>758</v>
      </c>
      <c r="B237" s="2" t="s">
        <v>4088</v>
      </c>
      <c r="C237" s="126" t="s">
        <v>4089</v>
      </c>
      <c r="D237" s="126" t="s">
        <v>4092</v>
      </c>
      <c r="E237" s="214">
        <f t="shared" si="3"/>
        <v>0.51041666666424135</v>
      </c>
    </row>
    <row r="238" spans="1:5">
      <c r="A238" s="59" t="s">
        <v>758</v>
      </c>
      <c r="B238" s="2" t="s">
        <v>4082</v>
      </c>
      <c r="C238" s="126" t="s">
        <v>4083</v>
      </c>
      <c r="D238" s="126" t="s">
        <v>4086</v>
      </c>
      <c r="E238" s="214">
        <f t="shared" si="3"/>
        <v>0.51527777778392192</v>
      </c>
    </row>
    <row r="239" spans="1:5">
      <c r="A239" s="59" t="s">
        <v>758</v>
      </c>
      <c r="B239" s="2" t="s">
        <v>4075</v>
      </c>
      <c r="C239" s="126" t="s">
        <v>4076</v>
      </c>
      <c r="D239" s="126" t="s">
        <v>4079</v>
      </c>
      <c r="E239" s="214">
        <f t="shared" si="3"/>
        <v>5.6520833333270275</v>
      </c>
    </row>
    <row r="240" spans="1:5">
      <c r="A240" s="59" t="s">
        <v>758</v>
      </c>
      <c r="B240" s="2" t="s">
        <v>4068</v>
      </c>
      <c r="C240" s="126" t="s">
        <v>4069</v>
      </c>
      <c r="D240" s="126" t="s">
        <v>4072</v>
      </c>
      <c r="E240" s="214">
        <f t="shared" si="3"/>
        <v>0.50486111111240461</v>
      </c>
    </row>
    <row r="241" spans="1:5">
      <c r="A241" s="59" t="s">
        <v>758</v>
      </c>
      <c r="B241" s="2" t="s">
        <v>4062</v>
      </c>
      <c r="C241" s="126" t="s">
        <v>4063</v>
      </c>
      <c r="D241" s="126" t="s">
        <v>4066</v>
      </c>
      <c r="E241" s="214">
        <f t="shared" si="3"/>
        <v>0.39583333333575865</v>
      </c>
    </row>
    <row r="242" spans="1:5">
      <c r="A242" s="59" t="s">
        <v>758</v>
      </c>
      <c r="B242" s="2" t="s">
        <v>4055</v>
      </c>
      <c r="C242" s="126" t="s">
        <v>4056</v>
      </c>
      <c r="D242" s="126" t="s">
        <v>4059</v>
      </c>
      <c r="E242" s="214">
        <f t="shared" si="3"/>
        <v>0.4805555555576575</v>
      </c>
    </row>
    <row r="243" spans="1:5">
      <c r="A243" s="2" t="s">
        <v>763</v>
      </c>
      <c r="B243" s="38" t="s">
        <v>4048</v>
      </c>
      <c r="C243" s="126" t="s">
        <v>4049</v>
      </c>
      <c r="D243" s="126" t="s">
        <v>4052</v>
      </c>
      <c r="E243" s="214">
        <f t="shared" si="3"/>
        <v>25.981944444443798</v>
      </c>
    </row>
    <row r="244" spans="1:5">
      <c r="A244" s="2" t="s">
        <v>763</v>
      </c>
      <c r="B244" s="2" t="s">
        <v>4041</v>
      </c>
      <c r="C244" s="126" t="s">
        <v>4042</v>
      </c>
      <c r="D244" s="126" t="s">
        <v>4045</v>
      </c>
      <c r="E244" s="214">
        <f t="shared" si="3"/>
        <v>1.0055555555518367</v>
      </c>
    </row>
    <row r="245" spans="1:5">
      <c r="A245" s="2" t="s">
        <v>763</v>
      </c>
      <c r="B245" s="2" t="s">
        <v>4034</v>
      </c>
      <c r="C245" s="126" t="s">
        <v>4035</v>
      </c>
      <c r="D245" s="126" t="s">
        <v>4038</v>
      </c>
      <c r="E245" s="214">
        <f t="shared" si="3"/>
        <v>0.47708333333139308</v>
      </c>
    </row>
    <row r="246" spans="1:5">
      <c r="A246" s="2" t="s">
        <v>763</v>
      </c>
      <c r="B246" s="2" t="s">
        <v>4028</v>
      </c>
      <c r="C246" s="126" t="s">
        <v>4029</v>
      </c>
      <c r="D246" s="126" t="s">
        <v>4032</v>
      </c>
      <c r="E246" s="214">
        <f t="shared" si="3"/>
        <v>0.50208333333284827</v>
      </c>
    </row>
    <row r="247" spans="1:5">
      <c r="A247" s="2" t="s">
        <v>763</v>
      </c>
      <c r="B247" s="2" t="s">
        <v>4021</v>
      </c>
      <c r="C247" s="126" t="s">
        <v>4022</v>
      </c>
      <c r="D247" s="126" t="s">
        <v>4025</v>
      </c>
      <c r="E247" s="214">
        <f t="shared" si="3"/>
        <v>0.617361111115315</v>
      </c>
    </row>
    <row r="248" spans="1:5">
      <c r="A248" s="2" t="s">
        <v>763</v>
      </c>
      <c r="B248" s="2" t="s">
        <v>4014</v>
      </c>
      <c r="C248" s="126" t="s">
        <v>4015</v>
      </c>
      <c r="D248" s="126" t="s">
        <v>4018</v>
      </c>
      <c r="E248" s="214">
        <f t="shared" si="3"/>
        <v>0.45972222222189885</v>
      </c>
    </row>
    <row r="249" spans="1:5">
      <c r="A249" s="59" t="s">
        <v>763</v>
      </c>
      <c r="B249" s="59" t="s">
        <v>4008</v>
      </c>
      <c r="C249" s="131" t="s">
        <v>4009</v>
      </c>
      <c r="D249" s="131" t="s">
        <v>4012</v>
      </c>
      <c r="E249" s="214">
        <f t="shared" si="3"/>
        <v>0.98541666666278616</v>
      </c>
    </row>
    <row r="250" spans="1:5">
      <c r="A250" s="2" t="s">
        <v>763</v>
      </c>
      <c r="B250" s="2" t="s">
        <v>4000</v>
      </c>
      <c r="C250" s="126" t="s">
        <v>4002</v>
      </c>
      <c r="D250" s="126" t="s">
        <v>4005</v>
      </c>
      <c r="E250" s="214">
        <f t="shared" si="3"/>
        <v>0.64305555555620231</v>
      </c>
    </row>
    <row r="251" spans="1:5">
      <c r="A251" s="2" t="s">
        <v>767</v>
      </c>
      <c r="B251" s="38" t="s">
        <v>3992</v>
      </c>
      <c r="C251" s="126" t="s">
        <v>3994</v>
      </c>
      <c r="D251" s="126" t="s">
        <v>3997</v>
      </c>
      <c r="E251" s="214">
        <f t="shared" si="3"/>
        <v>5.6569444444467081</v>
      </c>
    </row>
    <row r="252" spans="1:5">
      <c r="A252" s="2" t="s">
        <v>767</v>
      </c>
      <c r="B252" s="38" t="s">
        <v>3985</v>
      </c>
      <c r="C252" s="126" t="s">
        <v>3986</v>
      </c>
      <c r="D252" s="126" t="s">
        <v>3989</v>
      </c>
      <c r="E252" s="214">
        <f t="shared" si="3"/>
        <v>0.66666666666424135</v>
      </c>
    </row>
    <row r="253" spans="1:5">
      <c r="A253" s="2" t="s">
        <v>767</v>
      </c>
      <c r="B253" s="38" t="s">
        <v>3977</v>
      </c>
      <c r="C253" s="126" t="s">
        <v>3979</v>
      </c>
      <c r="D253" s="126" t="s">
        <v>3982</v>
      </c>
      <c r="E253" s="214">
        <f t="shared" si="3"/>
        <v>0.56944444444525288</v>
      </c>
    </row>
    <row r="254" spans="1:5">
      <c r="A254" s="2" t="s">
        <v>767</v>
      </c>
      <c r="B254" s="38" t="s">
        <v>3970</v>
      </c>
      <c r="C254" s="126" t="s">
        <v>3972</v>
      </c>
      <c r="D254" s="126" t="s">
        <v>3975</v>
      </c>
      <c r="E254" s="214">
        <f t="shared" si="3"/>
        <v>0.49652777778101154</v>
      </c>
    </row>
    <row r="255" spans="1:5">
      <c r="A255" s="2" t="s">
        <v>774</v>
      </c>
      <c r="B255" s="2" t="s">
        <v>3964</v>
      </c>
      <c r="C255" s="124" t="s">
        <v>3965</v>
      </c>
      <c r="D255" s="124" t="s">
        <v>3968</v>
      </c>
      <c r="E255" s="214">
        <f t="shared" si="3"/>
        <v>68.149999999994179</v>
      </c>
    </row>
    <row r="256" spans="1:5">
      <c r="A256" s="2" t="s">
        <v>774</v>
      </c>
      <c r="B256" s="2" t="s">
        <v>3958</v>
      </c>
      <c r="C256" s="124" t="s">
        <v>3959</v>
      </c>
      <c r="D256" s="124" t="s">
        <v>3962</v>
      </c>
      <c r="E256" s="214">
        <f t="shared" si="3"/>
        <v>0.65138888888759539</v>
      </c>
    </row>
    <row r="257" spans="1:5">
      <c r="A257" s="2" t="s">
        <v>774</v>
      </c>
      <c r="B257" s="2" t="s">
        <v>3953</v>
      </c>
      <c r="C257" s="124" t="s">
        <v>3954</v>
      </c>
      <c r="D257" s="123" t="s">
        <v>3957</v>
      </c>
      <c r="E257" s="214">
        <f t="shared" si="3"/>
        <v>0.58333333332848269</v>
      </c>
    </row>
    <row r="258" spans="1:5">
      <c r="A258" s="2" t="s">
        <v>774</v>
      </c>
      <c r="B258" s="2" t="s">
        <v>3948</v>
      </c>
      <c r="C258" s="123" t="s">
        <v>3949</v>
      </c>
      <c r="D258" s="123" t="s">
        <v>3952</v>
      </c>
      <c r="E258" s="214">
        <f t="shared" si="3"/>
        <v>0.58819444444088731</v>
      </c>
    </row>
    <row r="259" spans="1:5">
      <c r="A259" s="2" t="s">
        <v>774</v>
      </c>
      <c r="B259" s="2" t="s">
        <v>3943</v>
      </c>
      <c r="C259" s="123" t="s">
        <v>3944</v>
      </c>
      <c r="D259" s="123" t="s">
        <v>3947</v>
      </c>
      <c r="E259" s="214">
        <f t="shared" si="3"/>
        <v>0.47916666666424135</v>
      </c>
    </row>
    <row r="260" spans="1:5">
      <c r="A260" s="2" t="s">
        <v>774</v>
      </c>
      <c r="B260" s="2" t="s">
        <v>3938</v>
      </c>
      <c r="C260" s="123" t="s">
        <v>3939</v>
      </c>
      <c r="D260" s="123" t="s">
        <v>3941</v>
      </c>
      <c r="E260" s="214">
        <f t="shared" si="3"/>
        <v>0.49513888888759539</v>
      </c>
    </row>
    <row r="261" spans="1:5">
      <c r="A261" s="2" t="s">
        <v>774</v>
      </c>
      <c r="B261" s="2" t="s">
        <v>3934</v>
      </c>
      <c r="C261" s="123" t="s">
        <v>3935</v>
      </c>
      <c r="D261" s="123" t="s">
        <v>3937</v>
      </c>
      <c r="E261" s="214">
        <f t="shared" ref="E261:E324" si="4">C261-D260</f>
        <v>0.49583333333430346</v>
      </c>
    </row>
    <row r="262" spans="1:5">
      <c r="A262" s="2" t="s">
        <v>774</v>
      </c>
      <c r="B262" s="2" t="s">
        <v>3930</v>
      </c>
      <c r="C262" s="123" t="s">
        <v>3931</v>
      </c>
      <c r="D262" s="123" t="s">
        <v>3933</v>
      </c>
      <c r="E262" s="214">
        <f t="shared" si="4"/>
        <v>0.48888888888905058</v>
      </c>
    </row>
    <row r="263" spans="1:5">
      <c r="A263" s="2" t="s">
        <v>774</v>
      </c>
      <c r="B263" s="2" t="s">
        <v>3926</v>
      </c>
      <c r="C263" s="124" t="s">
        <v>3927</v>
      </c>
      <c r="D263" s="124" t="s">
        <v>3929</v>
      </c>
      <c r="E263" s="214">
        <f t="shared" si="4"/>
        <v>0.51111111111094942</v>
      </c>
    </row>
    <row r="264" spans="1:5">
      <c r="A264" s="2" t="s">
        <v>774</v>
      </c>
      <c r="B264" s="2" t="s">
        <v>3922</v>
      </c>
      <c r="C264" s="124" t="s">
        <v>3923</v>
      </c>
      <c r="D264" s="124" t="s">
        <v>3925</v>
      </c>
      <c r="E264" s="214">
        <f t="shared" si="4"/>
        <v>0.4881944444423425</v>
      </c>
    </row>
    <row r="265" spans="1:5">
      <c r="A265" s="2" t="s">
        <v>774</v>
      </c>
      <c r="B265" s="2" t="s">
        <v>3917</v>
      </c>
      <c r="C265" s="124" t="s">
        <v>3918</v>
      </c>
      <c r="D265" s="124" t="s">
        <v>3920</v>
      </c>
      <c r="E265" s="214">
        <f t="shared" si="4"/>
        <v>0.58819444444088731</v>
      </c>
    </row>
    <row r="266" spans="1:5">
      <c r="A266" s="2" t="s">
        <v>781</v>
      </c>
      <c r="B266" s="2" t="s">
        <v>3912</v>
      </c>
      <c r="C266" s="126" t="s">
        <v>3913</v>
      </c>
      <c r="D266" s="126" t="s">
        <v>3916</v>
      </c>
      <c r="E266" s="214">
        <f t="shared" si="4"/>
        <v>57.027696759258106</v>
      </c>
    </row>
    <row r="267" spans="1:5">
      <c r="A267" s="2" t="s">
        <v>781</v>
      </c>
      <c r="B267" s="2" t="s">
        <v>3906</v>
      </c>
      <c r="C267" s="126" t="s">
        <v>3907</v>
      </c>
      <c r="D267" s="126" t="s">
        <v>3910</v>
      </c>
      <c r="E267" s="214">
        <f t="shared" si="4"/>
        <v>0.29930555555620231</v>
      </c>
    </row>
    <row r="268" spans="1:5">
      <c r="A268" s="2" t="s">
        <v>781</v>
      </c>
      <c r="B268" s="2" t="s">
        <v>3902</v>
      </c>
      <c r="C268" s="126" t="s">
        <v>3903</v>
      </c>
      <c r="D268" s="124">
        <v>39186.023611111108</v>
      </c>
      <c r="E268" s="214">
        <f t="shared" si="4"/>
        <v>0.51736111110949423</v>
      </c>
    </row>
    <row r="269" spans="1:5">
      <c r="A269" s="2" t="s">
        <v>781</v>
      </c>
      <c r="B269" s="2" t="s">
        <v>3895</v>
      </c>
      <c r="C269" s="126" t="s">
        <v>3896</v>
      </c>
      <c r="D269" s="126" t="s">
        <v>3899</v>
      </c>
      <c r="E269" s="214">
        <f t="shared" si="4"/>
        <v>1.1145833333357587</v>
      </c>
    </row>
    <row r="270" spans="1:5">
      <c r="A270" s="2" t="s">
        <v>781</v>
      </c>
      <c r="B270" s="2" t="s">
        <v>3887</v>
      </c>
      <c r="C270" s="126" t="s">
        <v>3889</v>
      </c>
      <c r="D270" s="126" t="s">
        <v>3892</v>
      </c>
      <c r="E270" s="214">
        <f t="shared" si="4"/>
        <v>0.72013888888614019</v>
      </c>
    </row>
    <row r="271" spans="1:5">
      <c r="A271" s="2" t="s">
        <v>784</v>
      </c>
      <c r="B271" s="2" t="s">
        <v>3884</v>
      </c>
      <c r="C271" s="126" t="s">
        <v>3885</v>
      </c>
      <c r="D271" s="124">
        <v>39242.251388888886</v>
      </c>
      <c r="E271" s="214">
        <f t="shared" si="4"/>
        <v>46.86111111111677</v>
      </c>
    </row>
    <row r="272" spans="1:5">
      <c r="A272" s="2" t="s">
        <v>784</v>
      </c>
      <c r="B272" s="2" t="s">
        <v>3882</v>
      </c>
      <c r="C272" s="124">
        <v>39242.699999999997</v>
      </c>
      <c r="D272" s="124">
        <v>39244.1875</v>
      </c>
      <c r="E272" s="214">
        <f t="shared" si="4"/>
        <v>0.44861111111094942</v>
      </c>
    </row>
    <row r="273" spans="1:5">
      <c r="A273" s="2" t="s">
        <v>784</v>
      </c>
      <c r="B273" s="2" t="s">
        <v>3880</v>
      </c>
      <c r="C273" s="124">
        <v>39244.900694444441</v>
      </c>
      <c r="D273" s="124">
        <v>39245.552777777775</v>
      </c>
      <c r="E273" s="214">
        <f t="shared" si="4"/>
        <v>0.71319444444088731</v>
      </c>
    </row>
    <row r="274" spans="1:5">
      <c r="A274" s="2" t="s">
        <v>784</v>
      </c>
      <c r="B274" s="2" t="s">
        <v>3877</v>
      </c>
      <c r="C274" s="124">
        <v>39246.048611111109</v>
      </c>
      <c r="D274" s="124">
        <v>39246.507638888892</v>
      </c>
      <c r="E274" s="214">
        <f t="shared" si="4"/>
        <v>0.49583333333430346</v>
      </c>
    </row>
    <row r="275" spans="1:5">
      <c r="A275" s="2" t="s">
        <v>784</v>
      </c>
      <c r="B275" s="2" t="s">
        <v>3875</v>
      </c>
      <c r="C275" s="124">
        <v>39247</v>
      </c>
      <c r="D275" s="124">
        <v>39248.798611111109</v>
      </c>
      <c r="E275" s="214">
        <f t="shared" si="4"/>
        <v>0.49236111110803904</v>
      </c>
    </row>
    <row r="276" spans="1:5">
      <c r="A276" s="2" t="s">
        <v>784</v>
      </c>
      <c r="B276" s="2" t="s">
        <v>3873</v>
      </c>
      <c r="C276" s="124">
        <v>39249.211805555555</v>
      </c>
      <c r="D276" s="124">
        <v>39250.534722222219</v>
      </c>
      <c r="E276" s="214">
        <f t="shared" si="4"/>
        <v>0.41319444444525288</v>
      </c>
    </row>
    <row r="277" spans="1:5">
      <c r="A277" s="2" t="s">
        <v>784</v>
      </c>
      <c r="B277" s="2" t="s">
        <v>3871</v>
      </c>
      <c r="C277" s="124">
        <v>39251.003472222219</v>
      </c>
      <c r="D277" s="124">
        <v>39251.837500000001</v>
      </c>
      <c r="E277" s="214">
        <f t="shared" si="4"/>
        <v>0.46875</v>
      </c>
    </row>
    <row r="278" spans="1:5">
      <c r="A278" s="2" t="s">
        <v>784</v>
      </c>
      <c r="B278" s="2" t="s">
        <v>3869</v>
      </c>
      <c r="C278" s="124">
        <v>39252.525000000001</v>
      </c>
      <c r="D278" s="124">
        <v>39253.722916666666</v>
      </c>
      <c r="E278" s="214">
        <f t="shared" si="4"/>
        <v>0.6875</v>
      </c>
    </row>
    <row r="279" spans="1:5">
      <c r="A279" s="2" t="s">
        <v>784</v>
      </c>
      <c r="B279" s="2" t="s">
        <v>3867</v>
      </c>
      <c r="C279" s="124">
        <v>39254.169444444444</v>
      </c>
      <c r="D279" s="124">
        <v>39255.506944444445</v>
      </c>
      <c r="E279" s="214">
        <f t="shared" si="4"/>
        <v>0.44652777777810115</v>
      </c>
    </row>
    <row r="280" spans="1:5">
      <c r="A280" s="2" t="s">
        <v>784</v>
      </c>
      <c r="B280" s="2" t="s">
        <v>3864</v>
      </c>
      <c r="C280" s="124">
        <v>39256.260416666664</v>
      </c>
      <c r="D280" s="124">
        <v>39257.839583333334</v>
      </c>
      <c r="E280" s="214">
        <f t="shared" si="4"/>
        <v>0.75347222221898846</v>
      </c>
    </row>
    <row r="281" spans="1:5">
      <c r="A281" s="2" t="s">
        <v>784</v>
      </c>
      <c r="B281" s="2" t="s">
        <v>3862</v>
      </c>
      <c r="C281" s="124">
        <v>39258.506249999999</v>
      </c>
      <c r="D281" s="124">
        <v>39258.938194444447</v>
      </c>
      <c r="E281" s="214">
        <f t="shared" si="4"/>
        <v>0.66666666666424135</v>
      </c>
    </row>
    <row r="282" spans="1:5">
      <c r="A282" s="2" t="s">
        <v>784</v>
      </c>
      <c r="B282" s="2" t="s">
        <v>3860</v>
      </c>
      <c r="C282" s="124">
        <v>39259.415972222225</v>
      </c>
      <c r="D282" s="124">
        <v>39260.011805555558</v>
      </c>
      <c r="E282" s="214">
        <f t="shared" si="4"/>
        <v>0.47777777777810115</v>
      </c>
    </row>
    <row r="283" spans="1:5">
      <c r="A283" s="2" t="s">
        <v>784</v>
      </c>
      <c r="B283" s="2" t="s">
        <v>3857</v>
      </c>
      <c r="C283" s="124">
        <v>39261.23333333333</v>
      </c>
      <c r="D283" s="124">
        <v>39262.959722222222</v>
      </c>
      <c r="E283" s="214">
        <f t="shared" si="4"/>
        <v>1.2215277777722804</v>
      </c>
    </row>
    <row r="284" spans="1:5">
      <c r="A284" s="2" t="s">
        <v>784</v>
      </c>
      <c r="B284" s="2" t="s">
        <v>3855</v>
      </c>
      <c r="C284" s="124">
        <v>39263.521527777775</v>
      </c>
      <c r="D284" s="124">
        <v>39264.820138888892</v>
      </c>
      <c r="E284" s="214">
        <f t="shared" si="4"/>
        <v>0.56180555555329192</v>
      </c>
    </row>
    <row r="285" spans="1:5">
      <c r="A285" s="2" t="s">
        <v>784</v>
      </c>
      <c r="B285" s="2" t="s">
        <v>3852</v>
      </c>
      <c r="C285" s="124">
        <v>39265.497916666667</v>
      </c>
      <c r="D285" s="124">
        <v>39267.42291666667</v>
      </c>
      <c r="E285" s="214">
        <f t="shared" si="4"/>
        <v>0.67777777777519077</v>
      </c>
    </row>
    <row r="286" spans="1:5">
      <c r="A286" s="2" t="s">
        <v>784</v>
      </c>
      <c r="B286" s="2" t="s">
        <v>3849</v>
      </c>
      <c r="C286" s="124">
        <v>39267.879166666666</v>
      </c>
      <c r="D286" s="124">
        <v>39268.55972222222</v>
      </c>
      <c r="E286" s="214">
        <f t="shared" si="4"/>
        <v>0.45624999999563443</v>
      </c>
    </row>
    <row r="287" spans="1:5">
      <c r="A287" s="2" t="s">
        <v>793</v>
      </c>
      <c r="B287" s="2" t="s">
        <v>3842</v>
      </c>
      <c r="C287" s="126" t="s">
        <v>3843</v>
      </c>
      <c r="D287" s="126" t="s">
        <v>3846</v>
      </c>
      <c r="E287" s="214">
        <f t="shared" si="4"/>
        <v>17.543518518519704</v>
      </c>
    </row>
    <row r="288" spans="1:5">
      <c r="A288" s="2" t="s">
        <v>799</v>
      </c>
      <c r="B288" s="2" t="s">
        <v>3837</v>
      </c>
      <c r="C288" s="126" t="s">
        <v>3838</v>
      </c>
      <c r="D288" s="126" t="s">
        <v>3841</v>
      </c>
      <c r="E288" s="214">
        <f t="shared" si="4"/>
        <v>8.8541666666642413</v>
      </c>
    </row>
    <row r="289" spans="1:5">
      <c r="A289" s="2" t="s">
        <v>799</v>
      </c>
      <c r="B289" s="2" t="s">
        <v>3831</v>
      </c>
      <c r="C289" s="126" t="s">
        <v>3832</v>
      </c>
      <c r="D289" s="126" t="s">
        <v>3835</v>
      </c>
      <c r="E289" s="214">
        <f t="shared" si="4"/>
        <v>0.75694444444525288</v>
      </c>
    </row>
    <row r="290" spans="1:5">
      <c r="A290" s="2" t="s">
        <v>799</v>
      </c>
      <c r="B290" s="2" t="s">
        <v>3826</v>
      </c>
      <c r="C290" s="126" t="s">
        <v>3827</v>
      </c>
      <c r="D290" s="126" t="s">
        <v>3830</v>
      </c>
      <c r="E290" s="214">
        <f t="shared" si="4"/>
        <v>1.4118055555518367</v>
      </c>
    </row>
    <row r="291" spans="1:5">
      <c r="A291" s="2" t="s">
        <v>799</v>
      </c>
      <c r="B291" s="2" t="s">
        <v>3820</v>
      </c>
      <c r="C291" s="126" t="s">
        <v>3821</v>
      </c>
      <c r="D291" s="126" t="s">
        <v>3824</v>
      </c>
      <c r="E291" s="214">
        <f t="shared" si="4"/>
        <v>0.50833333333139308</v>
      </c>
    </row>
    <row r="292" spans="1:5">
      <c r="A292" s="2" t="s">
        <v>799</v>
      </c>
      <c r="B292" s="2" t="s">
        <v>3814</v>
      </c>
      <c r="C292" s="126" t="s">
        <v>3815</v>
      </c>
      <c r="D292" s="126" t="s">
        <v>3818</v>
      </c>
      <c r="E292" s="214">
        <f t="shared" si="4"/>
        <v>1.0187499999956344</v>
      </c>
    </row>
    <row r="293" spans="1:5">
      <c r="A293" s="2" t="s">
        <v>799</v>
      </c>
      <c r="B293" s="2" t="s">
        <v>3808</v>
      </c>
      <c r="C293" s="126" t="s">
        <v>3809</v>
      </c>
      <c r="D293" s="126" t="s">
        <v>3812</v>
      </c>
      <c r="E293" s="214">
        <f t="shared" si="4"/>
        <v>0.47291666666569654</v>
      </c>
    </row>
    <row r="294" spans="1:5">
      <c r="A294" s="2" t="s">
        <v>799</v>
      </c>
      <c r="B294" s="2" t="s">
        <v>3801</v>
      </c>
      <c r="C294" s="126" t="s">
        <v>3802</v>
      </c>
      <c r="D294" s="126" t="s">
        <v>3805</v>
      </c>
      <c r="E294" s="214">
        <f t="shared" si="4"/>
        <v>0.523611111115315</v>
      </c>
    </row>
    <row r="295" spans="1:5">
      <c r="A295" s="2" t="s">
        <v>799</v>
      </c>
      <c r="B295" s="2" t="s">
        <v>3795</v>
      </c>
      <c r="C295" s="126" t="s">
        <v>3796</v>
      </c>
      <c r="D295" s="126" t="s">
        <v>3799</v>
      </c>
      <c r="E295" s="214">
        <f t="shared" si="4"/>
        <v>0.50972222222480923</v>
      </c>
    </row>
    <row r="296" spans="1:5">
      <c r="A296" s="2" t="s">
        <v>799</v>
      </c>
      <c r="B296" s="2" t="s">
        <v>3789</v>
      </c>
      <c r="C296" s="126" t="s">
        <v>3790</v>
      </c>
      <c r="D296" s="126" t="s">
        <v>3793</v>
      </c>
      <c r="E296" s="214">
        <f t="shared" si="4"/>
        <v>0.61458333333575865</v>
      </c>
    </row>
    <row r="297" spans="1:5">
      <c r="A297" s="2" t="s">
        <v>799</v>
      </c>
      <c r="B297" s="2" t="s">
        <v>3782</v>
      </c>
      <c r="C297" s="126" t="s">
        <v>3783</v>
      </c>
      <c r="D297" s="126" t="s">
        <v>3786</v>
      </c>
      <c r="E297" s="214">
        <f t="shared" si="4"/>
        <v>0.32430555555038154</v>
      </c>
    </row>
    <row r="298" spans="1:5">
      <c r="A298" s="2" t="s">
        <v>807</v>
      </c>
      <c r="B298" s="2" t="s">
        <v>3776</v>
      </c>
      <c r="C298" s="126" t="s">
        <v>3777</v>
      </c>
      <c r="D298" s="126" t="s">
        <v>3780</v>
      </c>
      <c r="E298" s="214">
        <f t="shared" si="4"/>
        <v>27.077777777776646</v>
      </c>
    </row>
    <row r="299" spans="1:5">
      <c r="A299" s="2" t="s">
        <v>807</v>
      </c>
      <c r="B299" s="2" t="s">
        <v>3769</v>
      </c>
      <c r="C299" s="126" t="s">
        <v>3770</v>
      </c>
      <c r="D299" s="126" t="s">
        <v>3773</v>
      </c>
      <c r="E299" s="214">
        <f t="shared" si="4"/>
        <v>0.41041666666569654</v>
      </c>
    </row>
    <row r="300" spans="1:5">
      <c r="A300" s="2" t="s">
        <v>807</v>
      </c>
      <c r="B300" s="2" t="s">
        <v>3763</v>
      </c>
      <c r="C300" s="126" t="s">
        <v>3764</v>
      </c>
      <c r="D300" s="126" t="s">
        <v>3767</v>
      </c>
      <c r="E300" s="214">
        <f t="shared" si="4"/>
        <v>0.61944444444088731</v>
      </c>
    </row>
    <row r="301" spans="1:5">
      <c r="A301" s="2" t="s">
        <v>807</v>
      </c>
      <c r="B301" s="2" t="s">
        <v>3757</v>
      </c>
      <c r="C301" s="126" t="s">
        <v>3758</v>
      </c>
      <c r="D301" s="126" t="s">
        <v>3761</v>
      </c>
      <c r="E301" s="214">
        <f t="shared" si="4"/>
        <v>0.61666666666860692</v>
      </c>
    </row>
    <row r="302" spans="1:5">
      <c r="A302" s="2" t="s">
        <v>807</v>
      </c>
      <c r="B302" s="2" t="s">
        <v>3751</v>
      </c>
      <c r="C302" s="126" t="s">
        <v>3752</v>
      </c>
      <c r="D302" s="126" t="s">
        <v>3755</v>
      </c>
      <c r="E302" s="214">
        <f t="shared" si="4"/>
        <v>0.48611111111677019</v>
      </c>
    </row>
    <row r="303" spans="1:5">
      <c r="A303" s="2" t="s">
        <v>807</v>
      </c>
      <c r="B303" s="2" t="s">
        <v>3745</v>
      </c>
      <c r="C303" s="126" t="s">
        <v>3746</v>
      </c>
      <c r="D303" s="126" t="s">
        <v>3749</v>
      </c>
      <c r="E303" s="214">
        <f t="shared" si="4"/>
        <v>0.60902777777664596</v>
      </c>
    </row>
    <row r="304" spans="1:5">
      <c r="A304" s="2" t="s">
        <v>807</v>
      </c>
      <c r="B304" s="2" t="s">
        <v>3738</v>
      </c>
      <c r="C304" s="126" t="s">
        <v>3739</v>
      </c>
      <c r="D304" s="5" t="s">
        <v>3742</v>
      </c>
      <c r="E304" s="214">
        <f t="shared" si="4"/>
        <v>0.56717592592030996</v>
      </c>
    </row>
    <row r="305" spans="1:5">
      <c r="A305" s="2" t="s">
        <v>807</v>
      </c>
      <c r="B305" s="2" t="s">
        <v>3732</v>
      </c>
      <c r="C305" s="5" t="s">
        <v>3733</v>
      </c>
      <c r="D305" s="5" t="s">
        <v>3736</v>
      </c>
      <c r="E305" s="214">
        <f t="shared" si="4"/>
        <v>0.63763888888934162</v>
      </c>
    </row>
    <row r="306" spans="1:5">
      <c r="A306" s="2" t="s">
        <v>807</v>
      </c>
      <c r="B306" s="2" t="s">
        <v>3726</v>
      </c>
      <c r="C306" s="5" t="s">
        <v>3727</v>
      </c>
      <c r="D306" s="5" t="s">
        <v>3730</v>
      </c>
      <c r="E306" s="214">
        <f t="shared" si="4"/>
        <v>0.53472222221898846</v>
      </c>
    </row>
    <row r="307" spans="1:5">
      <c r="A307" s="2" t="s">
        <v>807</v>
      </c>
      <c r="B307" s="2" t="s">
        <v>3719</v>
      </c>
      <c r="C307" s="5" t="s">
        <v>3720</v>
      </c>
      <c r="D307" s="5" t="s">
        <v>3723</v>
      </c>
      <c r="E307" s="214">
        <f t="shared" si="4"/>
        <v>0.62471064815326827</v>
      </c>
    </row>
    <row r="308" spans="1:5">
      <c r="A308" s="2" t="s">
        <v>807</v>
      </c>
      <c r="B308" s="2" t="s">
        <v>3712</v>
      </c>
      <c r="C308" s="5" t="s">
        <v>3713</v>
      </c>
      <c r="D308" s="5" t="s">
        <v>3716</v>
      </c>
      <c r="E308" s="214">
        <f t="shared" si="4"/>
        <v>0.52430555555474712</v>
      </c>
    </row>
    <row r="309" spans="1:5">
      <c r="A309" s="2" t="s">
        <v>816</v>
      </c>
      <c r="B309" s="2" t="s">
        <v>3706</v>
      </c>
      <c r="C309" s="126" t="s">
        <v>3707</v>
      </c>
      <c r="D309" s="126" t="s">
        <v>3710</v>
      </c>
      <c r="E309" s="214">
        <f t="shared" si="4"/>
        <v>5.1875</v>
      </c>
    </row>
    <row r="310" spans="1:5">
      <c r="A310" s="2" t="s">
        <v>816</v>
      </c>
      <c r="B310" s="2" t="s">
        <v>3700</v>
      </c>
      <c r="C310" s="126" t="s">
        <v>3701</v>
      </c>
      <c r="D310" s="126" t="s">
        <v>3704</v>
      </c>
      <c r="E310" s="214">
        <f t="shared" si="4"/>
        <v>0.50277777777955635</v>
      </c>
    </row>
    <row r="311" spans="1:5">
      <c r="A311" s="2" t="s">
        <v>816</v>
      </c>
      <c r="B311" s="2" t="s">
        <v>3694</v>
      </c>
      <c r="C311" s="126" t="s">
        <v>3695</v>
      </c>
      <c r="D311" s="126" t="s">
        <v>3698</v>
      </c>
      <c r="E311" s="214">
        <f t="shared" si="4"/>
        <v>0.45277777778392192</v>
      </c>
    </row>
    <row r="312" spans="1:5">
      <c r="A312" s="2" t="s">
        <v>816</v>
      </c>
      <c r="B312" s="2" t="s">
        <v>3688</v>
      </c>
      <c r="C312" s="126" t="s">
        <v>3689</v>
      </c>
      <c r="D312" s="126" t="s">
        <v>3692</v>
      </c>
      <c r="E312" s="214">
        <f t="shared" si="4"/>
        <v>0.49652777778101154</v>
      </c>
    </row>
    <row r="313" spans="1:5">
      <c r="A313" s="2" t="s">
        <v>816</v>
      </c>
      <c r="B313" s="2" t="s">
        <v>3682</v>
      </c>
      <c r="C313" s="126" t="s">
        <v>3683</v>
      </c>
      <c r="D313" s="126" t="s">
        <v>3686</v>
      </c>
      <c r="E313" s="214">
        <f t="shared" si="4"/>
        <v>0.66249999999854481</v>
      </c>
    </row>
    <row r="314" spans="1:5">
      <c r="A314" s="2" t="s">
        <v>816</v>
      </c>
      <c r="B314" s="2" t="s">
        <v>3675</v>
      </c>
      <c r="C314" s="126" t="s">
        <v>3676</v>
      </c>
      <c r="D314" s="126" t="s">
        <v>3679</v>
      </c>
      <c r="E314" s="214">
        <f t="shared" si="4"/>
        <v>0.54444444444379769</v>
      </c>
    </row>
    <row r="315" spans="1:5">
      <c r="A315" s="2" t="s">
        <v>816</v>
      </c>
      <c r="B315" s="2" t="s">
        <v>3668</v>
      </c>
      <c r="C315" s="126" t="s">
        <v>3669</v>
      </c>
      <c r="D315" s="126" t="s">
        <v>3672</v>
      </c>
      <c r="E315" s="214">
        <f t="shared" si="4"/>
        <v>0.49861111111385981</v>
      </c>
    </row>
    <row r="316" spans="1:5">
      <c r="A316" s="2" t="s">
        <v>816</v>
      </c>
      <c r="B316" s="2" t="s">
        <v>3662</v>
      </c>
      <c r="C316" s="126" t="s">
        <v>3663</v>
      </c>
      <c r="D316" s="126" t="s">
        <v>3666</v>
      </c>
      <c r="E316" s="214">
        <f t="shared" si="4"/>
        <v>0.49861111111385981</v>
      </c>
    </row>
    <row r="317" spans="1:5">
      <c r="A317" s="2" t="s">
        <v>816</v>
      </c>
      <c r="B317" s="2" t="s">
        <v>3657</v>
      </c>
      <c r="C317" s="126" t="s">
        <v>3658</v>
      </c>
      <c r="D317" s="126" t="s">
        <v>3661</v>
      </c>
      <c r="E317" s="214">
        <f t="shared" si="4"/>
        <v>0.47222222221898846</v>
      </c>
    </row>
    <row r="318" spans="1:5">
      <c r="A318" s="2" t="s">
        <v>816</v>
      </c>
      <c r="B318" s="2" t="s">
        <v>3650</v>
      </c>
      <c r="C318" s="126" t="s">
        <v>3651</v>
      </c>
      <c r="D318" s="126" t="s">
        <v>3654</v>
      </c>
      <c r="E318" s="214">
        <f t="shared" si="4"/>
        <v>0.49861111111385981</v>
      </c>
    </row>
    <row r="319" spans="1:5">
      <c r="A319" s="2" t="s">
        <v>820</v>
      </c>
      <c r="B319" s="2" t="s">
        <v>3645</v>
      </c>
      <c r="C319" s="124">
        <v>39389.25</v>
      </c>
      <c r="D319" s="126" t="s">
        <v>3648</v>
      </c>
      <c r="E319" s="214">
        <f t="shared" si="4"/>
        <v>8.3236111111109494</v>
      </c>
    </row>
    <row r="320" spans="1:5">
      <c r="A320" s="2" t="s">
        <v>820</v>
      </c>
      <c r="B320" s="2" t="s">
        <v>3642</v>
      </c>
      <c r="C320" s="124">
        <v>39390.163194444445</v>
      </c>
      <c r="D320" s="126" t="s">
        <v>3643</v>
      </c>
      <c r="E320" s="214">
        <f t="shared" si="4"/>
        <v>0.48750000000291038</v>
      </c>
    </row>
    <row r="321" spans="1:5">
      <c r="A321" s="2" t="s">
        <v>820</v>
      </c>
      <c r="B321" s="2" t="s">
        <v>3640</v>
      </c>
      <c r="C321" s="123">
        <v>39390.974999999999</v>
      </c>
      <c r="D321" s="124">
        <v>39391.290277777778</v>
      </c>
      <c r="E321" s="214">
        <f t="shared" si="4"/>
        <v>0.49583333333430346</v>
      </c>
    </row>
    <row r="322" spans="1:5">
      <c r="A322" s="2" t="s">
        <v>820</v>
      </c>
      <c r="B322" s="2" t="s">
        <v>3638</v>
      </c>
      <c r="C322" s="123">
        <v>39391.788194444445</v>
      </c>
      <c r="D322" s="123">
        <v>39392.055555555555</v>
      </c>
      <c r="E322" s="214">
        <f t="shared" si="4"/>
        <v>0.49791666666715173</v>
      </c>
    </row>
    <row r="323" spans="1:5">
      <c r="A323" s="2" t="s">
        <v>820</v>
      </c>
      <c r="B323" s="2" t="s">
        <v>3633</v>
      </c>
      <c r="C323" s="124">
        <v>39392.757638888892</v>
      </c>
      <c r="D323" s="126" t="s">
        <v>3636</v>
      </c>
      <c r="E323" s="214">
        <f t="shared" si="4"/>
        <v>0.70208333333721384</v>
      </c>
    </row>
    <row r="324" spans="1:5">
      <c r="A324" s="2" t="s">
        <v>820</v>
      </c>
      <c r="B324" s="2" t="s">
        <v>3628</v>
      </c>
      <c r="C324" s="124">
        <v>39393.666666666664</v>
      </c>
      <c r="D324" s="126" t="s">
        <v>3631</v>
      </c>
      <c r="E324" s="214">
        <f t="shared" si="4"/>
        <v>0.64583333332848269</v>
      </c>
    </row>
    <row r="325" spans="1:5">
      <c r="A325" s="2" t="s">
        <v>820</v>
      </c>
      <c r="B325" s="2" t="s">
        <v>3623</v>
      </c>
      <c r="C325" s="124">
        <v>39394.409722222219</v>
      </c>
      <c r="D325" s="126" t="s">
        <v>3626</v>
      </c>
      <c r="E325" s="214">
        <f t="shared" ref="E325:E388" si="5">C325-D324</f>
        <v>0.46805555555329192</v>
      </c>
    </row>
    <row r="326" spans="1:5">
      <c r="A326" s="2" t="s">
        <v>820</v>
      </c>
      <c r="B326" s="2" t="s">
        <v>3618</v>
      </c>
      <c r="C326" s="124">
        <v>39395.07916666667</v>
      </c>
      <c r="D326" s="126" t="s">
        <v>3621</v>
      </c>
      <c r="E326" s="214">
        <f t="shared" si="5"/>
        <v>0.41944444445107365</v>
      </c>
    </row>
    <row r="327" spans="1:5">
      <c r="A327" s="2" t="s">
        <v>829</v>
      </c>
      <c r="B327" s="2" t="s">
        <v>3612</v>
      </c>
      <c r="C327" s="5" t="s">
        <v>3613</v>
      </c>
      <c r="D327" s="5" t="s">
        <v>3616</v>
      </c>
      <c r="E327" s="214">
        <f t="shared" si="5"/>
        <v>170.40347222222044</v>
      </c>
    </row>
    <row r="328" spans="1:5">
      <c r="A328" s="2" t="s">
        <v>834</v>
      </c>
      <c r="B328" s="2" t="s">
        <v>3607</v>
      </c>
      <c r="C328" s="126" t="s">
        <v>6765</v>
      </c>
      <c r="D328" s="126" t="s">
        <v>3610</v>
      </c>
      <c r="E328" s="214">
        <f t="shared" si="5"/>
        <v>3.6694444444437977</v>
      </c>
    </row>
    <row r="329" spans="1:5">
      <c r="A329" s="2" t="s">
        <v>834</v>
      </c>
      <c r="B329" s="2" t="s">
        <v>3600</v>
      </c>
      <c r="C329" s="126" t="s">
        <v>3601</v>
      </c>
      <c r="D329" s="126" t="s">
        <v>3604</v>
      </c>
      <c r="E329" s="214">
        <f t="shared" si="5"/>
        <v>0.33124999999563443</v>
      </c>
    </row>
    <row r="330" spans="1:5">
      <c r="A330" s="2" t="s">
        <v>834</v>
      </c>
      <c r="B330" s="2" t="s">
        <v>3593</v>
      </c>
      <c r="C330" s="126" t="s">
        <v>3594</v>
      </c>
      <c r="D330" s="126" t="s">
        <v>3597</v>
      </c>
      <c r="E330" s="214">
        <f t="shared" si="5"/>
        <v>0.32847222222335404</v>
      </c>
    </row>
    <row r="331" spans="1:5">
      <c r="A331" s="2" t="s">
        <v>834</v>
      </c>
      <c r="B331" s="2" t="s">
        <v>3586</v>
      </c>
      <c r="C331" s="126" t="s">
        <v>3587</v>
      </c>
      <c r="D331" s="126" t="s">
        <v>3590</v>
      </c>
      <c r="E331" s="214">
        <f t="shared" si="5"/>
        <v>0.63541666667151731</v>
      </c>
    </row>
    <row r="332" spans="1:5">
      <c r="A332" s="2" t="s">
        <v>834</v>
      </c>
      <c r="B332" s="2" t="s">
        <v>3579</v>
      </c>
      <c r="C332" s="126" t="s">
        <v>3580</v>
      </c>
      <c r="D332" s="126" t="s">
        <v>3583</v>
      </c>
      <c r="E332" s="214">
        <f t="shared" si="5"/>
        <v>0.42569444444961846</v>
      </c>
    </row>
    <row r="333" spans="1:5">
      <c r="A333" s="2" t="s">
        <v>834</v>
      </c>
      <c r="B333" s="2" t="s">
        <v>3572</v>
      </c>
      <c r="C333" s="126" t="s">
        <v>3573</v>
      </c>
      <c r="D333" s="126" t="s">
        <v>3576</v>
      </c>
      <c r="E333" s="214">
        <f t="shared" si="5"/>
        <v>0.35069444444525288</v>
      </c>
    </row>
    <row r="334" spans="1:5">
      <c r="A334" s="2" t="s">
        <v>834</v>
      </c>
      <c r="B334" s="2" t="s">
        <v>3565</v>
      </c>
      <c r="C334" s="126" t="s">
        <v>3566</v>
      </c>
      <c r="D334" s="126" t="s">
        <v>3569</v>
      </c>
      <c r="E334" s="214">
        <f t="shared" si="5"/>
        <v>0.32708333333721384</v>
      </c>
    </row>
    <row r="335" spans="1:5">
      <c r="A335" s="2" t="s">
        <v>834</v>
      </c>
      <c r="B335" s="2" t="s">
        <v>3558</v>
      </c>
      <c r="C335" s="126" t="s">
        <v>3559</v>
      </c>
      <c r="D335" s="126" t="s">
        <v>3562</v>
      </c>
      <c r="E335" s="214">
        <f t="shared" si="5"/>
        <v>0.43888888888614019</v>
      </c>
    </row>
    <row r="336" spans="1:5">
      <c r="A336" s="2" t="s">
        <v>834</v>
      </c>
      <c r="B336" s="2" t="s">
        <v>3551</v>
      </c>
      <c r="C336" s="126" t="s">
        <v>3552</v>
      </c>
      <c r="D336" s="126" t="s">
        <v>3555</v>
      </c>
      <c r="E336" s="214">
        <f t="shared" si="5"/>
        <v>0.33472222222189885</v>
      </c>
    </row>
    <row r="337" spans="1:5">
      <c r="A337" s="2" t="s">
        <v>834</v>
      </c>
      <c r="B337" s="2" t="s">
        <v>3544</v>
      </c>
      <c r="C337" s="126" t="s">
        <v>3545</v>
      </c>
      <c r="D337" s="126" t="s">
        <v>3548</v>
      </c>
      <c r="E337" s="214">
        <f t="shared" si="5"/>
        <v>0.3125</v>
      </c>
    </row>
    <row r="338" spans="1:5">
      <c r="A338" s="2" t="s">
        <v>834</v>
      </c>
      <c r="B338" s="2" t="s">
        <v>3537</v>
      </c>
      <c r="C338" s="126" t="s">
        <v>3538</v>
      </c>
      <c r="D338" s="126" t="s">
        <v>3541</v>
      </c>
      <c r="E338" s="214">
        <f t="shared" si="5"/>
        <v>0.49513888888759539</v>
      </c>
    </row>
    <row r="339" spans="1:5">
      <c r="A339" s="2" t="s">
        <v>834</v>
      </c>
      <c r="B339" s="2" t="s">
        <v>3530</v>
      </c>
      <c r="C339" s="126" t="s">
        <v>3531</v>
      </c>
      <c r="D339" s="126" t="s">
        <v>3534</v>
      </c>
      <c r="E339" s="214">
        <f t="shared" si="5"/>
        <v>0.32847222222335404</v>
      </c>
    </row>
    <row r="340" spans="1:5">
      <c r="A340" s="2" t="s">
        <v>834</v>
      </c>
      <c r="B340" s="2" t="s">
        <v>3523</v>
      </c>
      <c r="C340" s="126" t="s">
        <v>3524</v>
      </c>
      <c r="D340" s="126" t="s">
        <v>3527</v>
      </c>
      <c r="E340" s="214">
        <f t="shared" si="5"/>
        <v>1.077777777776646</v>
      </c>
    </row>
    <row r="341" spans="1:5">
      <c r="A341" s="2" t="s">
        <v>834</v>
      </c>
      <c r="B341" s="2" t="s">
        <v>3516</v>
      </c>
      <c r="C341" s="126" t="s">
        <v>3517</v>
      </c>
      <c r="D341" s="126" t="s">
        <v>3520</v>
      </c>
      <c r="E341" s="214">
        <f t="shared" si="5"/>
        <v>0.34583333333284827</v>
      </c>
    </row>
    <row r="342" spans="1:5">
      <c r="A342" s="2" t="s">
        <v>834</v>
      </c>
      <c r="B342" s="2" t="s">
        <v>3509</v>
      </c>
      <c r="C342" s="126" t="s">
        <v>3510</v>
      </c>
      <c r="D342" s="126" t="s">
        <v>3513</v>
      </c>
      <c r="E342" s="214">
        <f t="shared" si="5"/>
        <v>0.32777777778392192</v>
      </c>
    </row>
    <row r="343" spans="1:5">
      <c r="A343" s="2" t="s">
        <v>834</v>
      </c>
      <c r="B343" s="2" t="s">
        <v>3502</v>
      </c>
      <c r="C343" s="126" t="s">
        <v>3503</v>
      </c>
      <c r="D343" s="126" t="s">
        <v>3506</v>
      </c>
      <c r="E343" s="214">
        <f t="shared" si="5"/>
        <v>0.33263888888905058</v>
      </c>
    </row>
    <row r="344" spans="1:5">
      <c r="A344" s="2" t="s">
        <v>834</v>
      </c>
      <c r="B344" s="2" t="s">
        <v>3495</v>
      </c>
      <c r="C344" s="126" t="s">
        <v>3496</v>
      </c>
      <c r="D344" s="126" t="s">
        <v>3499</v>
      </c>
      <c r="E344" s="214">
        <f t="shared" si="5"/>
        <v>0.32708333332993789</v>
      </c>
    </row>
    <row r="345" spans="1:5">
      <c r="A345" s="2" t="s">
        <v>834</v>
      </c>
      <c r="B345" s="2" t="s">
        <v>3488</v>
      </c>
      <c r="C345" s="126" t="s">
        <v>3489</v>
      </c>
      <c r="D345" s="126" t="s">
        <v>3492</v>
      </c>
      <c r="E345" s="214">
        <f t="shared" si="5"/>
        <v>0.32777777777664596</v>
      </c>
    </row>
    <row r="346" spans="1:5">
      <c r="A346" s="2" t="s">
        <v>834</v>
      </c>
      <c r="B346" s="2" t="s">
        <v>3481</v>
      </c>
      <c r="C346" s="126" t="s">
        <v>3482</v>
      </c>
      <c r="D346" s="126" t="s">
        <v>3485</v>
      </c>
      <c r="E346" s="214">
        <f t="shared" si="5"/>
        <v>0.33263888888905058</v>
      </c>
    </row>
    <row r="347" spans="1:5">
      <c r="A347" s="2" t="s">
        <v>834</v>
      </c>
      <c r="B347" s="2" t="s">
        <v>3474</v>
      </c>
      <c r="C347" s="126" t="s">
        <v>3475</v>
      </c>
      <c r="D347" s="126" t="s">
        <v>3478</v>
      </c>
      <c r="E347" s="214">
        <f t="shared" si="5"/>
        <v>0.32847222222335404</v>
      </c>
    </row>
    <row r="348" spans="1:5">
      <c r="A348" s="2" t="s">
        <v>834</v>
      </c>
      <c r="B348" s="2" t="s">
        <v>3467</v>
      </c>
      <c r="C348" s="126" t="s">
        <v>3468</v>
      </c>
      <c r="D348" s="126" t="s">
        <v>3471</v>
      </c>
      <c r="E348" s="214">
        <f t="shared" si="5"/>
        <v>0.52361111110803904</v>
      </c>
    </row>
    <row r="349" spans="1:5">
      <c r="A349" s="2" t="s">
        <v>834</v>
      </c>
      <c r="B349" s="2" t="s">
        <v>3460</v>
      </c>
      <c r="C349" s="126" t="s">
        <v>3461</v>
      </c>
      <c r="D349" s="126" t="s">
        <v>3464</v>
      </c>
      <c r="E349" s="214">
        <f t="shared" si="5"/>
        <v>0.34930555555183673</v>
      </c>
    </row>
    <row r="350" spans="1:5">
      <c r="A350" s="2" t="s">
        <v>834</v>
      </c>
      <c r="B350" s="2" t="s">
        <v>3453</v>
      </c>
      <c r="C350" s="126" t="s">
        <v>3454</v>
      </c>
      <c r="D350" s="126" t="s">
        <v>3457</v>
      </c>
      <c r="E350" s="214">
        <f t="shared" si="5"/>
        <v>0.55694444444816327</v>
      </c>
    </row>
    <row r="351" spans="1:5">
      <c r="A351" s="2" t="s">
        <v>834</v>
      </c>
      <c r="B351" s="2" t="s">
        <v>3446</v>
      </c>
      <c r="C351" s="126" t="s">
        <v>3447</v>
      </c>
      <c r="D351" s="126" t="s">
        <v>3450</v>
      </c>
      <c r="E351" s="214">
        <f t="shared" si="5"/>
        <v>0.33541666666133096</v>
      </c>
    </row>
    <row r="352" spans="1:5">
      <c r="A352" s="2" t="s">
        <v>834</v>
      </c>
      <c r="B352" s="2" t="s">
        <v>3439</v>
      </c>
      <c r="C352" s="126" t="s">
        <v>3440</v>
      </c>
      <c r="D352" s="126" t="s">
        <v>3443</v>
      </c>
      <c r="E352" s="214">
        <f t="shared" si="5"/>
        <v>0.32986111111677019</v>
      </c>
    </row>
    <row r="353" spans="1:5">
      <c r="A353" s="2" t="s">
        <v>834</v>
      </c>
      <c r="B353" s="2" t="s">
        <v>3432</v>
      </c>
      <c r="C353" s="126" t="s">
        <v>3433</v>
      </c>
      <c r="D353" s="126" t="s">
        <v>3436</v>
      </c>
      <c r="E353" s="214">
        <f t="shared" si="5"/>
        <v>0.33055555555620231</v>
      </c>
    </row>
    <row r="354" spans="1:5">
      <c r="A354" s="2" t="s">
        <v>845</v>
      </c>
      <c r="B354" s="2" t="s">
        <v>3426</v>
      </c>
      <c r="C354" s="126" t="s">
        <v>3427</v>
      </c>
      <c r="D354" s="126" t="s">
        <v>3430</v>
      </c>
      <c r="E354" s="214">
        <f t="shared" si="5"/>
        <v>49.618055555554747</v>
      </c>
    </row>
    <row r="355" spans="1:5">
      <c r="A355" s="2" t="s">
        <v>845</v>
      </c>
      <c r="B355" s="2" t="s">
        <v>3421</v>
      </c>
      <c r="C355" s="126" t="s">
        <v>3422</v>
      </c>
      <c r="D355" s="126" t="s">
        <v>3425</v>
      </c>
      <c r="E355" s="214">
        <f t="shared" si="5"/>
        <v>0.52916666666715173</v>
      </c>
    </row>
    <row r="356" spans="1:5">
      <c r="A356" s="2" t="s">
        <v>845</v>
      </c>
      <c r="B356" s="2" t="s">
        <v>3415</v>
      </c>
      <c r="C356" s="126" t="s">
        <v>3416</v>
      </c>
      <c r="D356" s="126" t="s">
        <v>3419</v>
      </c>
      <c r="E356" s="214">
        <f t="shared" si="5"/>
        <v>0.51875000000291038</v>
      </c>
    </row>
    <row r="357" spans="1:5">
      <c r="A357" s="2" t="s">
        <v>845</v>
      </c>
      <c r="B357" s="2" t="s">
        <v>3410</v>
      </c>
      <c r="C357" s="126" t="s">
        <v>3411</v>
      </c>
      <c r="D357" s="126" t="s">
        <v>3414</v>
      </c>
      <c r="E357" s="214">
        <f t="shared" si="5"/>
        <v>0.49444444444088731</v>
      </c>
    </row>
    <row r="358" spans="1:5">
      <c r="A358" s="2" t="s">
        <v>845</v>
      </c>
      <c r="B358" s="2" t="s">
        <v>3405</v>
      </c>
      <c r="C358" s="126" t="s">
        <v>3406</v>
      </c>
      <c r="D358" s="126" t="s">
        <v>3409</v>
      </c>
      <c r="E358" s="214">
        <f t="shared" si="5"/>
        <v>0.78750000000582077</v>
      </c>
    </row>
    <row r="359" spans="1:5">
      <c r="A359" s="2" t="s">
        <v>845</v>
      </c>
      <c r="B359" s="2" t="s">
        <v>3400</v>
      </c>
      <c r="C359" s="126" t="s">
        <v>3401</v>
      </c>
      <c r="D359" s="126" t="s">
        <v>3404</v>
      </c>
      <c r="E359" s="214">
        <f t="shared" si="5"/>
        <v>0.50069444443943212</v>
      </c>
    </row>
    <row r="360" spans="1:5">
      <c r="A360" s="2" t="s">
        <v>845</v>
      </c>
      <c r="B360" s="2" t="s">
        <v>3395</v>
      </c>
      <c r="C360" s="126" t="s">
        <v>3396</v>
      </c>
      <c r="D360" s="126" t="s">
        <v>3399</v>
      </c>
      <c r="E360" s="214">
        <f t="shared" si="5"/>
        <v>0.47986111111094942</v>
      </c>
    </row>
    <row r="361" spans="1:5">
      <c r="A361" s="2" t="s">
        <v>845</v>
      </c>
      <c r="B361" s="2" t="s">
        <v>3389</v>
      </c>
      <c r="C361" s="126" t="s">
        <v>3390</v>
      </c>
      <c r="D361" s="126" t="s">
        <v>3393</v>
      </c>
      <c r="E361" s="214">
        <f t="shared" si="5"/>
        <v>0.48680555555620231</v>
      </c>
    </row>
    <row r="362" spans="1:5">
      <c r="A362" s="2" t="s">
        <v>845</v>
      </c>
      <c r="B362" s="2" t="s">
        <v>3384</v>
      </c>
      <c r="C362" s="126" t="s">
        <v>3385</v>
      </c>
      <c r="D362" s="126" t="s">
        <v>3388</v>
      </c>
      <c r="E362" s="214">
        <f t="shared" si="5"/>
        <v>2.4354166666671517</v>
      </c>
    </row>
    <row r="363" spans="1:5">
      <c r="A363" s="2" t="s">
        <v>845</v>
      </c>
      <c r="B363" s="2" t="s">
        <v>3379</v>
      </c>
      <c r="C363" s="126" t="s">
        <v>3380</v>
      </c>
      <c r="D363" s="126" t="s">
        <v>3383</v>
      </c>
      <c r="E363" s="214">
        <f t="shared" si="5"/>
        <v>0.47083333333284827</v>
      </c>
    </row>
    <row r="364" spans="1:5">
      <c r="A364" s="2" t="s">
        <v>845</v>
      </c>
      <c r="B364" s="2" t="s">
        <v>3373</v>
      </c>
      <c r="C364" s="126" t="s">
        <v>3374</v>
      </c>
      <c r="D364" s="126" t="s">
        <v>3377</v>
      </c>
      <c r="E364" s="214">
        <f t="shared" si="5"/>
        <v>0.65694444444670808</v>
      </c>
    </row>
    <row r="365" spans="1:5">
      <c r="A365" s="2" t="s">
        <v>845</v>
      </c>
      <c r="B365" s="2" t="s">
        <v>3367</v>
      </c>
      <c r="C365" s="126" t="s">
        <v>3368</v>
      </c>
      <c r="D365" s="126" t="s">
        <v>3371</v>
      </c>
      <c r="E365" s="214">
        <f t="shared" si="5"/>
        <v>1.0069444444452529</v>
      </c>
    </row>
    <row r="366" spans="1:5">
      <c r="A366" s="2" t="s">
        <v>845</v>
      </c>
      <c r="B366" s="2" t="s">
        <v>3361</v>
      </c>
      <c r="C366" s="126" t="s">
        <v>3362</v>
      </c>
      <c r="D366" s="126" t="s">
        <v>3365</v>
      </c>
      <c r="E366" s="214">
        <f t="shared" si="5"/>
        <v>0.49722222222044365</v>
      </c>
    </row>
    <row r="367" spans="1:5">
      <c r="A367" s="2" t="s">
        <v>852</v>
      </c>
      <c r="B367" s="2" t="s">
        <v>3356</v>
      </c>
      <c r="C367" s="126" t="s">
        <v>3357</v>
      </c>
      <c r="D367" s="126" t="s">
        <v>3360</v>
      </c>
      <c r="E367" s="214">
        <f t="shared" si="5"/>
        <v>48.93888888888614</v>
      </c>
    </row>
    <row r="368" spans="1:5">
      <c r="A368" s="2" t="s">
        <v>852</v>
      </c>
      <c r="B368" s="2" t="s">
        <v>3351</v>
      </c>
      <c r="C368" s="126" t="s">
        <v>3352</v>
      </c>
      <c r="D368" s="126" t="s">
        <v>3355</v>
      </c>
      <c r="E368" s="214">
        <f t="shared" si="5"/>
        <v>0.56944444444525288</v>
      </c>
    </row>
    <row r="369" spans="1:5">
      <c r="A369" s="2" t="s">
        <v>852</v>
      </c>
      <c r="B369" s="2" t="s">
        <v>3345</v>
      </c>
      <c r="C369" s="126" t="s">
        <v>3346</v>
      </c>
      <c r="D369" s="126" t="s">
        <v>3349</v>
      </c>
      <c r="E369" s="214">
        <f t="shared" si="5"/>
        <v>0.492361111115315</v>
      </c>
    </row>
    <row r="370" spans="1:5">
      <c r="A370" s="2" t="s">
        <v>852</v>
      </c>
      <c r="B370" s="2" t="s">
        <v>3339</v>
      </c>
      <c r="C370" s="126" t="s">
        <v>3340</v>
      </c>
      <c r="D370" s="126" t="s">
        <v>3343</v>
      </c>
      <c r="E370" s="214">
        <f t="shared" si="5"/>
        <v>0.50208333333284827</v>
      </c>
    </row>
    <row r="371" spans="1:5">
      <c r="A371" s="2" t="s">
        <v>852</v>
      </c>
      <c r="B371" s="2" t="s">
        <v>3333</v>
      </c>
      <c r="C371" s="126" t="s">
        <v>3334</v>
      </c>
      <c r="D371" s="126" t="s">
        <v>3337</v>
      </c>
      <c r="E371" s="214">
        <f t="shared" si="5"/>
        <v>0.95277777777664596</v>
      </c>
    </row>
    <row r="372" spans="1:5">
      <c r="A372" s="2" t="s">
        <v>852</v>
      </c>
      <c r="B372" s="2" t="s">
        <v>3327</v>
      </c>
      <c r="C372" s="126" t="s">
        <v>3328</v>
      </c>
      <c r="D372" s="126" t="s">
        <v>3331</v>
      </c>
      <c r="E372" s="214">
        <f t="shared" si="5"/>
        <v>0.51875000000291038</v>
      </c>
    </row>
    <row r="373" spans="1:5">
      <c r="A373" s="2" t="s">
        <v>852</v>
      </c>
      <c r="B373" s="2" t="s">
        <v>3322</v>
      </c>
      <c r="C373" s="126" t="s">
        <v>3323</v>
      </c>
      <c r="D373" s="126" t="s">
        <v>3326</v>
      </c>
      <c r="E373" s="214">
        <f t="shared" si="5"/>
        <v>0.17500000000291038</v>
      </c>
    </row>
    <row r="374" spans="1:5">
      <c r="A374" s="2" t="s">
        <v>852</v>
      </c>
      <c r="B374" s="2" t="s">
        <v>3316</v>
      </c>
      <c r="C374" s="126" t="s">
        <v>3317</v>
      </c>
      <c r="D374" s="126" t="s">
        <v>3320</v>
      </c>
      <c r="E374" s="214">
        <f t="shared" si="5"/>
        <v>0.48611111110949423</v>
      </c>
    </row>
    <row r="375" spans="1:5">
      <c r="A375" s="2" t="s">
        <v>852</v>
      </c>
      <c r="B375" s="2" t="s">
        <v>3309</v>
      </c>
      <c r="C375" s="126" t="s">
        <v>3310</v>
      </c>
      <c r="D375" s="126" t="s">
        <v>3313</v>
      </c>
      <c r="E375" s="214">
        <f t="shared" si="5"/>
        <v>0.49027777777519077</v>
      </c>
    </row>
    <row r="376" spans="1:5">
      <c r="A376" s="2" t="s">
        <v>852</v>
      </c>
      <c r="B376" s="2" t="s">
        <v>3303</v>
      </c>
      <c r="C376" s="126" t="s">
        <v>3304</v>
      </c>
      <c r="D376" s="126" t="s">
        <v>3307</v>
      </c>
      <c r="E376" s="214">
        <f t="shared" si="5"/>
        <v>0.31666666666569654</v>
      </c>
    </row>
    <row r="377" spans="1:5">
      <c r="A377" s="2" t="s">
        <v>852</v>
      </c>
      <c r="B377" s="2" t="s">
        <v>3297</v>
      </c>
      <c r="C377" s="126" t="s">
        <v>3298</v>
      </c>
      <c r="D377" s="126" t="s">
        <v>3301</v>
      </c>
      <c r="E377" s="214">
        <f t="shared" si="5"/>
        <v>0.51388888889050577</v>
      </c>
    </row>
    <row r="378" spans="1:5">
      <c r="A378" s="2" t="s">
        <v>854</v>
      </c>
      <c r="B378" s="2" t="s">
        <v>3291</v>
      </c>
      <c r="C378" s="126" t="s">
        <v>3292</v>
      </c>
      <c r="D378" s="126" t="s">
        <v>3295</v>
      </c>
      <c r="E378" s="214">
        <f t="shared" si="5"/>
        <v>8.6270833333328483</v>
      </c>
    </row>
    <row r="379" spans="1:5">
      <c r="A379" s="2" t="s">
        <v>854</v>
      </c>
      <c r="B379" s="2" t="s">
        <v>3285</v>
      </c>
      <c r="C379" s="126" t="s">
        <v>3286</v>
      </c>
      <c r="D379" s="126" t="s">
        <v>3289</v>
      </c>
      <c r="E379" s="214">
        <f t="shared" si="5"/>
        <v>1.9881944444496185</v>
      </c>
    </row>
    <row r="380" spans="1:5">
      <c r="A380" s="2" t="s">
        <v>854</v>
      </c>
      <c r="B380" s="2" t="s">
        <v>3279</v>
      </c>
      <c r="C380" s="126" t="s">
        <v>3280</v>
      </c>
      <c r="D380" s="126" t="s">
        <v>3283</v>
      </c>
      <c r="E380" s="214">
        <f t="shared" si="5"/>
        <v>0.5</v>
      </c>
    </row>
    <row r="381" spans="1:5">
      <c r="A381" s="2" t="s">
        <v>854</v>
      </c>
      <c r="B381" s="2" t="s">
        <v>3272</v>
      </c>
      <c r="C381" s="126" t="s">
        <v>3273</v>
      </c>
      <c r="D381" s="126" t="s">
        <v>3276</v>
      </c>
      <c r="E381" s="214">
        <f t="shared" si="5"/>
        <v>0.18888888888614019</v>
      </c>
    </row>
    <row r="382" spans="1:5">
      <c r="A382" s="2" t="s">
        <v>854</v>
      </c>
      <c r="B382" s="2" t="s">
        <v>3266</v>
      </c>
      <c r="C382" s="126" t="s">
        <v>3267</v>
      </c>
      <c r="D382" s="126" t="s">
        <v>3270</v>
      </c>
      <c r="E382" s="214">
        <f t="shared" si="5"/>
        <v>1.172222222223354</v>
      </c>
    </row>
    <row r="383" spans="1:5">
      <c r="A383" s="2" t="s">
        <v>854</v>
      </c>
      <c r="B383" s="2" t="s">
        <v>3260</v>
      </c>
      <c r="C383" s="126" t="s">
        <v>3261</v>
      </c>
      <c r="D383" s="126" t="s">
        <v>3264</v>
      </c>
      <c r="E383" s="214">
        <f t="shared" si="5"/>
        <v>1.4284722222218988</v>
      </c>
    </row>
    <row r="384" spans="1:5">
      <c r="A384" s="2" t="s">
        <v>859</v>
      </c>
      <c r="B384" s="38" t="s">
        <v>3257</v>
      </c>
      <c r="C384" s="147">
        <v>39798.326388888891</v>
      </c>
      <c r="D384" s="147">
        <v>39798.886805555558</v>
      </c>
      <c r="E384" s="214">
        <f t="shared" si="5"/>
        <v>49.158333333332848</v>
      </c>
    </row>
    <row r="385" spans="1:5">
      <c r="A385" s="2" t="s">
        <v>859</v>
      </c>
      <c r="B385" s="38" t="s">
        <v>3254</v>
      </c>
      <c r="C385" s="147">
        <v>39799.215277777781</v>
      </c>
      <c r="D385" s="147">
        <v>39799.884722222225</v>
      </c>
      <c r="E385" s="214">
        <f t="shared" si="5"/>
        <v>0.32847222222335404</v>
      </c>
    </row>
    <row r="386" spans="1:5">
      <c r="A386" s="2" t="s">
        <v>859</v>
      </c>
      <c r="B386" s="38" t="s">
        <v>3251</v>
      </c>
      <c r="C386" s="147">
        <v>39800.291666666664</v>
      </c>
      <c r="D386" s="147">
        <v>39800.887499999997</v>
      </c>
      <c r="E386" s="214">
        <f t="shared" si="5"/>
        <v>0.40694444443943212</v>
      </c>
    </row>
    <row r="387" spans="1:5">
      <c r="A387" s="2" t="s">
        <v>859</v>
      </c>
      <c r="B387" s="38" t="s">
        <v>3249</v>
      </c>
      <c r="C387" s="147">
        <v>39802.861111111109</v>
      </c>
      <c r="D387" s="147">
        <v>39803.404166666667</v>
      </c>
      <c r="E387" s="214">
        <f t="shared" si="5"/>
        <v>1.9736111111124046</v>
      </c>
    </row>
    <row r="388" spans="1:5">
      <c r="A388" s="2" t="s">
        <v>859</v>
      </c>
      <c r="B388" s="38" t="s">
        <v>3246</v>
      </c>
      <c r="C388" s="147">
        <v>39805.052083333336</v>
      </c>
      <c r="D388" s="147">
        <v>39805.9375</v>
      </c>
      <c r="E388" s="214">
        <f t="shared" si="5"/>
        <v>1.6479166666686069</v>
      </c>
    </row>
    <row r="389" spans="1:5">
      <c r="A389" s="2" t="s">
        <v>859</v>
      </c>
      <c r="B389" s="38" t="s">
        <v>3243</v>
      </c>
      <c r="C389" s="147">
        <v>39806.881944444445</v>
      </c>
      <c r="D389" s="147">
        <v>39809.064583333333</v>
      </c>
      <c r="E389" s="214">
        <f t="shared" ref="E389:E452" si="6">C389-D388</f>
        <v>0.94444444444525288</v>
      </c>
    </row>
    <row r="390" spans="1:5">
      <c r="A390" s="2" t="s">
        <v>859</v>
      </c>
      <c r="B390" s="38" t="s">
        <v>3240</v>
      </c>
      <c r="C390" s="147">
        <v>39812.931944444441</v>
      </c>
      <c r="D390" s="147">
        <v>39813.208333333336</v>
      </c>
      <c r="E390" s="214">
        <f t="shared" si="6"/>
        <v>3.867361111108039</v>
      </c>
    </row>
    <row r="391" spans="1:5">
      <c r="A391" s="2" t="s">
        <v>859</v>
      </c>
      <c r="B391" s="38" t="s">
        <v>3238</v>
      </c>
      <c r="C391" s="147">
        <v>39814.04583333333</v>
      </c>
      <c r="D391" s="147">
        <v>39814.540972222225</v>
      </c>
      <c r="E391" s="214">
        <f t="shared" si="6"/>
        <v>0.83749999999417923</v>
      </c>
    </row>
    <row r="392" spans="1:5">
      <c r="A392" s="2" t="s">
        <v>859</v>
      </c>
      <c r="B392" s="38" t="s">
        <v>3235</v>
      </c>
      <c r="C392" s="147">
        <v>39816.21875</v>
      </c>
      <c r="D392" s="147">
        <v>39817.550000000003</v>
      </c>
      <c r="E392" s="214">
        <f t="shared" si="6"/>
        <v>1.6777777777751908</v>
      </c>
    </row>
    <row r="393" spans="1:5">
      <c r="A393" s="2" t="s">
        <v>859</v>
      </c>
      <c r="B393" s="38" t="s">
        <v>3233</v>
      </c>
      <c r="C393" s="147">
        <v>39821.550000000003</v>
      </c>
      <c r="D393" s="147">
        <v>39822.541666666664</v>
      </c>
      <c r="E393" s="214">
        <f t="shared" si="6"/>
        <v>4</v>
      </c>
    </row>
    <row r="394" spans="1:5">
      <c r="A394" s="2" t="s">
        <v>859</v>
      </c>
      <c r="B394" s="38" t="s">
        <v>3231</v>
      </c>
      <c r="C394" s="147">
        <v>39822.963888888888</v>
      </c>
      <c r="D394" s="147">
        <v>39823.71875</v>
      </c>
      <c r="E394" s="214">
        <f t="shared" si="6"/>
        <v>0.42222222222335404</v>
      </c>
    </row>
    <row r="395" spans="1:5">
      <c r="A395" s="2" t="s">
        <v>859</v>
      </c>
      <c r="B395" s="38" t="s">
        <v>3229</v>
      </c>
      <c r="C395" s="147">
        <v>39824.709027777775</v>
      </c>
      <c r="D395" s="147">
        <v>39825.447916666664</v>
      </c>
      <c r="E395" s="214">
        <f t="shared" si="6"/>
        <v>0.99027777777519077</v>
      </c>
    </row>
    <row r="396" spans="1:5">
      <c r="A396" s="2" t="s">
        <v>859</v>
      </c>
      <c r="B396" s="38" t="s">
        <v>3227</v>
      </c>
      <c r="C396" s="147">
        <v>39825.958333333336</v>
      </c>
      <c r="D396" s="147">
        <v>39826.177083333336</v>
      </c>
      <c r="E396" s="214">
        <f t="shared" si="6"/>
        <v>0.51041666667151731</v>
      </c>
    </row>
    <row r="397" spans="1:5">
      <c r="A397" s="2" t="s">
        <v>859</v>
      </c>
      <c r="B397" s="38" t="s">
        <v>3225</v>
      </c>
      <c r="C397" s="147">
        <v>39826.277777777781</v>
      </c>
      <c r="D397" s="147">
        <v>39827.440972222219</v>
      </c>
      <c r="E397" s="214">
        <f t="shared" si="6"/>
        <v>0.10069444444525288</v>
      </c>
    </row>
    <row r="398" spans="1:5">
      <c r="A398" s="2" t="s">
        <v>866</v>
      </c>
      <c r="B398" s="38" t="s">
        <v>3223</v>
      </c>
      <c r="C398" s="147">
        <v>39907.262499999997</v>
      </c>
      <c r="D398" s="147">
        <v>39907.927083333336</v>
      </c>
      <c r="E398" s="214">
        <f t="shared" si="6"/>
        <v>79.821527777778101</v>
      </c>
    </row>
    <row r="399" spans="1:5">
      <c r="A399" s="2" t="s">
        <v>866</v>
      </c>
      <c r="B399" s="38" t="s">
        <v>3221</v>
      </c>
      <c r="C399" s="147">
        <v>39908.273611111108</v>
      </c>
      <c r="D399" s="147">
        <v>39908.335416666669</v>
      </c>
      <c r="E399" s="214">
        <f t="shared" si="6"/>
        <v>0.34652777777228039</v>
      </c>
    </row>
    <row r="400" spans="1:5">
      <c r="A400" s="2" t="s">
        <v>866</v>
      </c>
      <c r="B400" s="38" t="s">
        <v>3220</v>
      </c>
      <c r="C400" s="147">
        <v>39908.563194444447</v>
      </c>
      <c r="D400" s="147">
        <v>39908.929861111108</v>
      </c>
      <c r="E400" s="214">
        <f t="shared" si="6"/>
        <v>0.22777777777810115</v>
      </c>
    </row>
    <row r="401" spans="1:5">
      <c r="A401" s="2" t="s">
        <v>866</v>
      </c>
      <c r="B401" s="38" t="s">
        <v>3217</v>
      </c>
      <c r="C401" s="147">
        <v>39909.356249999997</v>
      </c>
      <c r="D401" s="147">
        <v>39910.02847222222</v>
      </c>
      <c r="E401" s="214">
        <f t="shared" si="6"/>
        <v>0.42638888888905058</v>
      </c>
    </row>
    <row r="402" spans="1:5">
      <c r="A402" s="2" t="s">
        <v>866</v>
      </c>
      <c r="B402" s="38" t="s">
        <v>3215</v>
      </c>
      <c r="C402" s="147">
        <v>39910.397916666669</v>
      </c>
      <c r="D402" s="147">
        <v>39910.949305555558</v>
      </c>
      <c r="E402" s="214">
        <f t="shared" si="6"/>
        <v>0.36944444444816327</v>
      </c>
    </row>
    <row r="403" spans="1:5">
      <c r="A403" s="2" t="s">
        <v>866</v>
      </c>
      <c r="B403" s="38" t="s">
        <v>3213</v>
      </c>
      <c r="C403" s="147">
        <v>39911.406944444447</v>
      </c>
      <c r="D403" s="147">
        <v>39911.956250000003</v>
      </c>
      <c r="E403" s="214">
        <f t="shared" si="6"/>
        <v>0.45763888888905058</v>
      </c>
    </row>
    <row r="404" spans="1:5">
      <c r="A404" s="2" t="s">
        <v>866</v>
      </c>
      <c r="B404" s="38" t="s">
        <v>3211</v>
      </c>
      <c r="C404" s="147">
        <v>39912.411111111112</v>
      </c>
      <c r="D404" s="147">
        <v>39912.930555555555</v>
      </c>
      <c r="E404" s="214">
        <f t="shared" si="6"/>
        <v>0.45486111110949423</v>
      </c>
    </row>
    <row r="405" spans="1:5">
      <c r="A405" s="2" t="s">
        <v>866</v>
      </c>
      <c r="B405" s="38" t="s">
        <v>3209</v>
      </c>
      <c r="C405" s="147">
        <v>39913.271527777775</v>
      </c>
      <c r="D405" s="147">
        <v>39913.925000000003</v>
      </c>
      <c r="E405" s="214">
        <f t="shared" si="6"/>
        <v>0.34097222222044365</v>
      </c>
    </row>
    <row r="406" spans="1:5">
      <c r="A406" s="2" t="s">
        <v>866</v>
      </c>
      <c r="B406" s="38" t="s">
        <v>3207</v>
      </c>
      <c r="C406" s="147">
        <v>39914.318055555559</v>
      </c>
      <c r="D406" s="147">
        <v>39914.383333333331</v>
      </c>
      <c r="E406" s="214">
        <f t="shared" si="6"/>
        <v>0.39305555555620231</v>
      </c>
    </row>
    <row r="407" spans="1:5">
      <c r="A407" s="2" t="s">
        <v>866</v>
      </c>
      <c r="B407" s="38" t="s">
        <v>3205</v>
      </c>
      <c r="C407" s="147">
        <v>39914.395833333336</v>
      </c>
      <c r="D407" s="147">
        <v>39914.926388888889</v>
      </c>
      <c r="E407" s="214">
        <f t="shared" si="6"/>
        <v>1.2500000004365575E-2</v>
      </c>
    </row>
    <row r="408" spans="1:5">
      <c r="A408" s="2" t="s">
        <v>866</v>
      </c>
      <c r="B408" s="38" t="s">
        <v>3202</v>
      </c>
      <c r="C408" s="147">
        <v>39915.272222222222</v>
      </c>
      <c r="D408" s="147">
        <v>39915.924305555556</v>
      </c>
      <c r="E408" s="214">
        <f t="shared" si="6"/>
        <v>0.34583333333284827</v>
      </c>
    </row>
    <row r="409" spans="1:5">
      <c r="A409" s="2" t="s">
        <v>866</v>
      </c>
      <c r="B409" s="38" t="s">
        <v>3199</v>
      </c>
      <c r="C409" s="147">
        <v>39916.261111111111</v>
      </c>
      <c r="D409" s="147">
        <v>39916.925000000003</v>
      </c>
      <c r="E409" s="214">
        <f t="shared" si="6"/>
        <v>0.33680555555474712</v>
      </c>
    </row>
    <row r="410" spans="1:5">
      <c r="A410" s="2" t="s">
        <v>866</v>
      </c>
      <c r="B410" s="38" t="s">
        <v>3198</v>
      </c>
      <c r="C410" s="147">
        <v>39917.288888888892</v>
      </c>
      <c r="D410" s="147">
        <v>39917.932638888888</v>
      </c>
      <c r="E410" s="214">
        <f t="shared" si="6"/>
        <v>0.36388888888905058</v>
      </c>
    </row>
    <row r="411" spans="1:5">
      <c r="A411" s="2" t="s">
        <v>866</v>
      </c>
      <c r="B411" s="38" t="s">
        <v>3196</v>
      </c>
      <c r="C411" s="147">
        <v>39918.251388888886</v>
      </c>
      <c r="D411" s="147">
        <v>39918.277777777781</v>
      </c>
      <c r="E411" s="214">
        <f t="shared" si="6"/>
        <v>0.31874999999854481</v>
      </c>
    </row>
    <row r="412" spans="1:5">
      <c r="A412" s="2" t="s">
        <v>866</v>
      </c>
      <c r="B412" s="38" t="s">
        <v>3194</v>
      </c>
      <c r="C412" s="147">
        <v>39918.289583333331</v>
      </c>
      <c r="D412" s="147">
        <v>39918.492361111108</v>
      </c>
      <c r="E412" s="214">
        <f t="shared" si="6"/>
        <v>1.1805555550381541E-2</v>
      </c>
    </row>
    <row r="413" spans="1:5">
      <c r="A413" s="2" t="s">
        <v>866</v>
      </c>
      <c r="B413" s="38" t="s">
        <v>3192</v>
      </c>
      <c r="C413" s="147">
        <v>39918.544444444444</v>
      </c>
      <c r="D413" s="147">
        <v>39918.926388888889</v>
      </c>
      <c r="E413" s="214">
        <f t="shared" si="6"/>
        <v>5.2083333335758653E-2</v>
      </c>
    </row>
    <row r="414" spans="1:5">
      <c r="A414" s="2" t="s">
        <v>866</v>
      </c>
      <c r="B414" s="38" t="s">
        <v>3190</v>
      </c>
      <c r="C414" s="147">
        <v>39919.25</v>
      </c>
      <c r="D414" s="147">
        <v>39919.590277777781</v>
      </c>
      <c r="E414" s="214">
        <f t="shared" si="6"/>
        <v>0.32361111111094942</v>
      </c>
    </row>
    <row r="415" spans="1:5">
      <c r="A415" s="38" t="s">
        <v>869</v>
      </c>
      <c r="B415" s="38" t="s">
        <v>3189</v>
      </c>
      <c r="C415" s="147">
        <v>39939.62222222222</v>
      </c>
      <c r="D415" s="147">
        <v>39939.970138888886</v>
      </c>
      <c r="E415" s="214">
        <f t="shared" si="6"/>
        <v>20.031944444439432</v>
      </c>
    </row>
    <row r="416" spans="1:5">
      <c r="A416" s="38" t="s">
        <v>869</v>
      </c>
      <c r="B416" s="38" t="s">
        <v>3188</v>
      </c>
      <c r="C416" s="147">
        <v>39940.293749999997</v>
      </c>
      <c r="D416" s="147">
        <v>39940.792361111111</v>
      </c>
      <c r="E416" s="214">
        <f t="shared" si="6"/>
        <v>0.32361111111094942</v>
      </c>
    </row>
    <row r="417" spans="1:5">
      <c r="A417" s="38" t="s">
        <v>869</v>
      </c>
      <c r="B417" s="38" t="s">
        <v>3187</v>
      </c>
      <c r="C417" s="147">
        <v>39941.240972222222</v>
      </c>
      <c r="D417" s="147">
        <v>39941.79583333333</v>
      </c>
      <c r="E417" s="214">
        <f t="shared" si="6"/>
        <v>0.44861111111094942</v>
      </c>
    </row>
    <row r="418" spans="1:5">
      <c r="A418" s="38" t="s">
        <v>869</v>
      </c>
      <c r="B418" s="38" t="s">
        <v>3184</v>
      </c>
      <c r="C418" s="147">
        <v>39942.132638888892</v>
      </c>
      <c r="D418" s="147">
        <v>39942.802777777775</v>
      </c>
      <c r="E418" s="214">
        <f t="shared" si="6"/>
        <v>0.33680555556202307</v>
      </c>
    </row>
    <row r="419" spans="1:5">
      <c r="A419" s="38" t="s">
        <v>869</v>
      </c>
      <c r="B419" s="38" t="s">
        <v>3183</v>
      </c>
      <c r="C419" s="147">
        <v>39943.209027777775</v>
      </c>
      <c r="D419" s="147">
        <v>39943.793055555558</v>
      </c>
      <c r="E419" s="214">
        <f t="shared" si="6"/>
        <v>0.40625</v>
      </c>
    </row>
    <row r="420" spans="1:5">
      <c r="A420" s="38" t="s">
        <v>869</v>
      </c>
      <c r="B420" s="38" t="s">
        <v>3181</v>
      </c>
      <c r="C420" s="147">
        <v>39944.163888888892</v>
      </c>
      <c r="D420" s="147">
        <v>39944.788194444445</v>
      </c>
      <c r="E420" s="214">
        <f t="shared" si="6"/>
        <v>0.37083333333430346</v>
      </c>
    </row>
    <row r="421" spans="1:5">
      <c r="A421" s="38" t="s">
        <v>869</v>
      </c>
      <c r="B421" s="38" t="s">
        <v>3179</v>
      </c>
      <c r="C421" s="147">
        <v>39945.208333333336</v>
      </c>
      <c r="D421" s="147">
        <v>39945.315972222219</v>
      </c>
      <c r="E421" s="214">
        <f t="shared" si="6"/>
        <v>0.42013888889050577</v>
      </c>
    </row>
    <row r="422" spans="1:5">
      <c r="A422" s="38" t="s">
        <v>869</v>
      </c>
      <c r="B422" s="38" t="s">
        <v>3176</v>
      </c>
      <c r="C422" s="147">
        <v>39945.40347222222</v>
      </c>
      <c r="D422" s="147">
        <v>39946.04583333333</v>
      </c>
      <c r="E422" s="214">
        <f t="shared" si="6"/>
        <v>8.7500000001455192E-2</v>
      </c>
    </row>
    <row r="423" spans="1:5">
      <c r="A423" s="2" t="s">
        <v>874</v>
      </c>
      <c r="B423" s="38" t="s">
        <v>3175</v>
      </c>
      <c r="C423" s="147">
        <v>39951.793055555558</v>
      </c>
      <c r="D423" s="147">
        <v>39952.461805555555</v>
      </c>
      <c r="E423" s="214">
        <f t="shared" si="6"/>
        <v>5.7472222222277196</v>
      </c>
    </row>
    <row r="424" spans="1:5">
      <c r="A424" s="2" t="s">
        <v>874</v>
      </c>
      <c r="B424" s="38" t="s">
        <v>3173</v>
      </c>
      <c r="C424" s="147">
        <v>39952.958333333336</v>
      </c>
      <c r="D424" s="147">
        <v>39953.463888888888</v>
      </c>
      <c r="E424" s="214">
        <f t="shared" si="6"/>
        <v>0.49652777778101154</v>
      </c>
    </row>
    <row r="425" spans="1:5">
      <c r="A425" s="2" t="s">
        <v>874</v>
      </c>
      <c r="B425" s="38" t="s">
        <v>3171</v>
      </c>
      <c r="C425" s="147">
        <v>39953.961805555555</v>
      </c>
      <c r="D425" s="147">
        <v>39955.23333333333</v>
      </c>
      <c r="E425" s="214">
        <f t="shared" si="6"/>
        <v>0.49791666666715173</v>
      </c>
    </row>
    <row r="426" spans="1:5">
      <c r="A426" s="2" t="s">
        <v>874</v>
      </c>
      <c r="B426" s="38" t="s">
        <v>3169</v>
      </c>
      <c r="C426" s="147">
        <v>39955.794444444444</v>
      </c>
      <c r="D426" s="147">
        <v>39956.845138888886</v>
      </c>
      <c r="E426" s="214">
        <f t="shared" si="6"/>
        <v>0.56111111111385981</v>
      </c>
    </row>
    <row r="427" spans="1:5">
      <c r="A427" s="2" t="s">
        <v>874</v>
      </c>
      <c r="B427" s="38" t="s">
        <v>3168</v>
      </c>
      <c r="C427" s="147">
        <v>39957.21597222222</v>
      </c>
      <c r="D427" s="147">
        <v>39958.290972222225</v>
      </c>
      <c r="E427" s="214">
        <f t="shared" si="6"/>
        <v>0.37083333333430346</v>
      </c>
    </row>
    <row r="428" spans="1:5">
      <c r="A428" s="2" t="s">
        <v>874</v>
      </c>
      <c r="B428" s="38" t="s">
        <v>3166</v>
      </c>
      <c r="C428" s="147">
        <v>39958.790972222225</v>
      </c>
      <c r="D428" s="147">
        <v>39959.788194444445</v>
      </c>
      <c r="E428" s="214">
        <f t="shared" si="6"/>
        <v>0.5</v>
      </c>
    </row>
    <row r="429" spans="1:5">
      <c r="A429" s="2" t="s">
        <v>874</v>
      </c>
      <c r="B429" s="38" t="s">
        <v>3165</v>
      </c>
      <c r="C429" s="147">
        <v>39960.12777777778</v>
      </c>
      <c r="D429" s="147">
        <v>39960.798611111109</v>
      </c>
      <c r="E429" s="214">
        <f t="shared" si="6"/>
        <v>0.33958333333430346</v>
      </c>
    </row>
    <row r="430" spans="1:5">
      <c r="A430" s="2" t="s">
        <v>874</v>
      </c>
      <c r="B430" s="38" t="s">
        <v>3163</v>
      </c>
      <c r="C430" s="147">
        <v>39961.457638888889</v>
      </c>
      <c r="D430" s="147">
        <v>39963.127083333333</v>
      </c>
      <c r="E430" s="214">
        <f t="shared" si="6"/>
        <v>0.65902777777955635</v>
      </c>
    </row>
    <row r="431" spans="1:5">
      <c r="A431" s="2" t="s">
        <v>874</v>
      </c>
      <c r="B431" s="38" t="s">
        <v>3162</v>
      </c>
      <c r="C431" s="147">
        <v>39963.629861111112</v>
      </c>
      <c r="D431" s="147">
        <v>39964.297222222223</v>
      </c>
      <c r="E431" s="214">
        <f t="shared" si="6"/>
        <v>0.50277777777955635</v>
      </c>
    </row>
    <row r="432" spans="1:5">
      <c r="A432" s="2" t="s">
        <v>874</v>
      </c>
      <c r="B432" s="38" t="s">
        <v>3161</v>
      </c>
      <c r="C432" s="147">
        <v>39964.963888888888</v>
      </c>
      <c r="D432" s="147">
        <v>39966.79791666667</v>
      </c>
      <c r="E432" s="214">
        <f t="shared" si="6"/>
        <v>0.66666666666424135</v>
      </c>
    </row>
    <row r="433" spans="1:5">
      <c r="A433" s="2" t="s">
        <v>874</v>
      </c>
      <c r="B433" s="38" t="s">
        <v>3159</v>
      </c>
      <c r="C433" s="147">
        <v>39967.322222222225</v>
      </c>
      <c r="D433" s="147">
        <v>39967.871527777781</v>
      </c>
      <c r="E433" s="214">
        <f t="shared" si="6"/>
        <v>0.52430555555474712</v>
      </c>
    </row>
    <row r="434" spans="1:5">
      <c r="A434" s="2" t="s">
        <v>874</v>
      </c>
      <c r="B434" s="38" t="s">
        <v>3157</v>
      </c>
      <c r="C434" s="147">
        <v>39968.839583333334</v>
      </c>
      <c r="D434" s="147">
        <v>39969.796527777777</v>
      </c>
      <c r="E434" s="214">
        <f t="shared" si="6"/>
        <v>0.96805555555329192</v>
      </c>
    </row>
    <row r="435" spans="1:5">
      <c r="A435" s="2" t="s">
        <v>874</v>
      </c>
      <c r="B435" s="38" t="s">
        <v>3155</v>
      </c>
      <c r="C435" s="147">
        <v>39970.125</v>
      </c>
      <c r="D435" s="147">
        <v>39971.461111111108</v>
      </c>
      <c r="E435" s="214">
        <f t="shared" si="6"/>
        <v>0.32847222222335404</v>
      </c>
    </row>
    <row r="436" spans="1:5">
      <c r="A436" s="38" t="s">
        <v>876</v>
      </c>
      <c r="B436" s="38" t="s">
        <v>3154</v>
      </c>
      <c r="C436" s="147">
        <v>39976.374305555553</v>
      </c>
      <c r="D436" s="147">
        <v>39976.974305555559</v>
      </c>
      <c r="E436" s="214">
        <f t="shared" si="6"/>
        <v>4.9131944444452529</v>
      </c>
    </row>
    <row r="437" spans="1:5">
      <c r="A437" s="38" t="s">
        <v>876</v>
      </c>
      <c r="B437" s="38" t="s">
        <v>3153</v>
      </c>
      <c r="C437" s="147">
        <v>39977.467361111114</v>
      </c>
      <c r="D437" s="147">
        <v>39978.790972222225</v>
      </c>
      <c r="E437" s="214">
        <f t="shared" si="6"/>
        <v>0.49305555555474712</v>
      </c>
    </row>
    <row r="438" spans="1:5">
      <c r="A438" s="38" t="s">
        <v>876</v>
      </c>
      <c r="B438" s="38" t="s">
        <v>3152</v>
      </c>
      <c r="C438" s="147">
        <v>39979.294444444444</v>
      </c>
      <c r="D438" s="147">
        <v>39979.799305555556</v>
      </c>
      <c r="E438" s="214">
        <f t="shared" si="6"/>
        <v>0.50347222221898846</v>
      </c>
    </row>
    <row r="439" spans="1:5">
      <c r="A439" s="38" t="s">
        <v>876</v>
      </c>
      <c r="B439" s="38" t="s">
        <v>3150</v>
      </c>
      <c r="C439" s="147">
        <v>39980.455555555556</v>
      </c>
      <c r="D439" s="147">
        <v>39981.624305555553</v>
      </c>
      <c r="E439" s="214">
        <f t="shared" si="6"/>
        <v>0.65625</v>
      </c>
    </row>
    <row r="440" spans="1:5">
      <c r="A440" s="38" t="s">
        <v>876</v>
      </c>
      <c r="B440" s="38" t="s">
        <v>3147</v>
      </c>
      <c r="C440" s="147">
        <v>39982.124305555553</v>
      </c>
      <c r="D440" s="147">
        <v>39982.161111111112</v>
      </c>
      <c r="E440" s="214">
        <f t="shared" si="6"/>
        <v>0.5</v>
      </c>
    </row>
    <row r="441" spans="1:5">
      <c r="A441" s="38" t="s">
        <v>876</v>
      </c>
      <c r="B441" s="38" t="s">
        <v>3144</v>
      </c>
      <c r="C441" s="147">
        <v>39982.209027777775</v>
      </c>
      <c r="D441" s="147">
        <v>39983.292361111111</v>
      </c>
      <c r="E441" s="214">
        <f t="shared" si="6"/>
        <v>4.7916666662786156E-2</v>
      </c>
    </row>
    <row r="442" spans="1:5">
      <c r="A442" s="38" t="s">
        <v>876</v>
      </c>
      <c r="B442" s="38" t="s">
        <v>3142</v>
      </c>
      <c r="C442" s="147">
        <v>39983.792361111111</v>
      </c>
      <c r="D442" s="147">
        <v>39984.29791666667</v>
      </c>
      <c r="E442" s="214">
        <f t="shared" si="6"/>
        <v>0.5</v>
      </c>
    </row>
    <row r="443" spans="1:5">
      <c r="A443" s="38" t="s">
        <v>876</v>
      </c>
      <c r="B443" s="38" t="s">
        <v>3141</v>
      </c>
      <c r="C443" s="147">
        <v>39984.789583333331</v>
      </c>
      <c r="D443" s="147">
        <v>39985.209722222222</v>
      </c>
      <c r="E443" s="214">
        <f t="shared" si="6"/>
        <v>0.49166666666133096</v>
      </c>
    </row>
    <row r="444" spans="1:5">
      <c r="A444" s="38" t="s">
        <v>876</v>
      </c>
      <c r="B444" s="38" t="s">
        <v>3140</v>
      </c>
      <c r="C444" s="147">
        <v>39986.835416666669</v>
      </c>
      <c r="D444" s="147">
        <v>39987.974999999999</v>
      </c>
      <c r="E444" s="214">
        <f t="shared" si="6"/>
        <v>1.6256944444467081</v>
      </c>
    </row>
    <row r="445" spans="1:5">
      <c r="A445" s="38" t="s">
        <v>876</v>
      </c>
      <c r="B445" s="38" t="s">
        <v>3139</v>
      </c>
      <c r="C445" s="147">
        <v>39988.624305555553</v>
      </c>
      <c r="D445" s="147">
        <v>39989.128472222219</v>
      </c>
      <c r="E445" s="214">
        <f t="shared" si="6"/>
        <v>0.64930555555474712</v>
      </c>
    </row>
    <row r="446" spans="1:5">
      <c r="A446" s="38" t="s">
        <v>876</v>
      </c>
      <c r="B446" s="38" t="s">
        <v>3138</v>
      </c>
      <c r="C446" s="147">
        <v>39989.787499999999</v>
      </c>
      <c r="D446" s="147">
        <v>39991.29583333333</v>
      </c>
      <c r="E446" s="214">
        <f t="shared" si="6"/>
        <v>0.65902777777955635</v>
      </c>
    </row>
    <row r="447" spans="1:5">
      <c r="A447" s="38" t="s">
        <v>876</v>
      </c>
      <c r="B447" s="38" t="s">
        <v>3136</v>
      </c>
      <c r="C447" s="147">
        <v>39992.120833333334</v>
      </c>
      <c r="D447" s="147">
        <v>39993.130555555559</v>
      </c>
      <c r="E447" s="214">
        <f t="shared" si="6"/>
        <v>0.82500000000436557</v>
      </c>
    </row>
    <row r="448" spans="1:5">
      <c r="A448" s="38" t="s">
        <v>876</v>
      </c>
      <c r="B448" s="38" t="s">
        <v>3135</v>
      </c>
      <c r="C448" s="147">
        <v>39993.953472222223</v>
      </c>
      <c r="D448" s="147">
        <v>39994.304166666669</v>
      </c>
      <c r="E448" s="214">
        <f t="shared" si="6"/>
        <v>0.82291666666424135</v>
      </c>
    </row>
    <row r="449" spans="1:5">
      <c r="A449" s="38" t="s">
        <v>876</v>
      </c>
      <c r="B449" s="38" t="s">
        <v>3132</v>
      </c>
      <c r="C449" s="147">
        <v>39994.791666666664</v>
      </c>
      <c r="D449" s="147">
        <v>39995.624305555553</v>
      </c>
      <c r="E449" s="214">
        <f t="shared" si="6"/>
        <v>0.48749999999563443</v>
      </c>
    </row>
    <row r="450" spans="1:5">
      <c r="A450" s="38" t="s">
        <v>876</v>
      </c>
      <c r="B450" s="38" t="s">
        <v>3130</v>
      </c>
      <c r="C450" s="147">
        <v>39996.121527777781</v>
      </c>
      <c r="D450" s="147">
        <v>39997.128472222219</v>
      </c>
      <c r="E450" s="214">
        <f t="shared" si="6"/>
        <v>0.49722222222771961</v>
      </c>
    </row>
    <row r="451" spans="1:5">
      <c r="A451" s="38" t="s">
        <v>876</v>
      </c>
      <c r="B451" s="38" t="s">
        <v>3129</v>
      </c>
      <c r="C451" s="147">
        <v>39997.789583333331</v>
      </c>
      <c r="D451" s="147">
        <v>39998.293749999997</v>
      </c>
      <c r="E451" s="214">
        <f t="shared" si="6"/>
        <v>0.66111111111240461</v>
      </c>
    </row>
    <row r="452" spans="1:5">
      <c r="A452" s="38" t="s">
        <v>876</v>
      </c>
      <c r="B452" s="38" t="s">
        <v>3128</v>
      </c>
      <c r="C452" s="147">
        <v>39998.790277777778</v>
      </c>
      <c r="D452" s="147">
        <v>39999.124305555553</v>
      </c>
      <c r="E452" s="214">
        <f t="shared" si="6"/>
        <v>0.49652777778101154</v>
      </c>
    </row>
    <row r="453" spans="1:5">
      <c r="A453" s="38" t="s">
        <v>876</v>
      </c>
      <c r="B453" s="38" t="s">
        <v>3125</v>
      </c>
      <c r="C453" s="147">
        <v>39999.620833333334</v>
      </c>
      <c r="D453" s="147">
        <v>39999.97152777778</v>
      </c>
      <c r="E453" s="214">
        <f t="shared" ref="E453:E516" si="7">C453-D452</f>
        <v>0.49652777778101154</v>
      </c>
    </row>
    <row r="454" spans="1:5">
      <c r="A454" s="38" t="s">
        <v>876</v>
      </c>
      <c r="B454" s="38" t="s">
        <v>3122</v>
      </c>
      <c r="C454" s="147">
        <v>40000.208333333336</v>
      </c>
      <c r="D454" s="147">
        <v>40000.5</v>
      </c>
      <c r="E454" s="214">
        <f t="shared" si="7"/>
        <v>0.23680555555620231</v>
      </c>
    </row>
    <row r="455" spans="1:5">
      <c r="A455" s="2" t="s">
        <v>874</v>
      </c>
      <c r="B455" s="38" t="s">
        <v>3116</v>
      </c>
      <c r="C455" s="126" t="s">
        <v>3117</v>
      </c>
      <c r="D455" s="126" t="s">
        <v>3120</v>
      </c>
      <c r="E455" s="214">
        <f t="shared" si="7"/>
        <v>45.511111111110949</v>
      </c>
    </row>
    <row r="456" spans="1:5">
      <c r="A456" s="2" t="s">
        <v>874</v>
      </c>
      <c r="B456" s="38" t="s">
        <v>3110</v>
      </c>
      <c r="C456" s="126" t="s">
        <v>3111</v>
      </c>
      <c r="D456" s="126" t="s">
        <v>3114</v>
      </c>
      <c r="E456" s="214">
        <f t="shared" si="7"/>
        <v>0.85486111111094942</v>
      </c>
    </row>
    <row r="457" spans="1:5">
      <c r="A457" s="2" t="s">
        <v>874</v>
      </c>
      <c r="B457" s="38" t="s">
        <v>3104</v>
      </c>
      <c r="C457" s="126" t="s">
        <v>3105</v>
      </c>
      <c r="D457" s="126" t="s">
        <v>3108</v>
      </c>
      <c r="E457" s="214">
        <f t="shared" si="7"/>
        <v>0.38958333332993789</v>
      </c>
    </row>
    <row r="458" spans="1:5">
      <c r="A458" s="2" t="s">
        <v>874</v>
      </c>
      <c r="B458" s="38" t="s">
        <v>3098</v>
      </c>
      <c r="C458" s="126" t="s">
        <v>3099</v>
      </c>
      <c r="D458" s="126" t="s">
        <v>3102</v>
      </c>
      <c r="E458" s="214">
        <f t="shared" si="7"/>
        <v>5.5555555554747116E-2</v>
      </c>
    </row>
    <row r="459" spans="1:5">
      <c r="A459" s="2" t="s">
        <v>874</v>
      </c>
      <c r="B459" s="38" t="s">
        <v>3092</v>
      </c>
      <c r="C459" s="126" t="s">
        <v>3093</v>
      </c>
      <c r="D459" s="126" t="s">
        <v>3096</v>
      </c>
      <c r="E459" s="214">
        <f t="shared" si="7"/>
        <v>0.34166666666715173</v>
      </c>
    </row>
    <row r="460" spans="1:5">
      <c r="A460" s="2" t="s">
        <v>874</v>
      </c>
      <c r="B460" s="38" t="s">
        <v>3085</v>
      </c>
      <c r="C460" s="126" t="s">
        <v>3086</v>
      </c>
      <c r="D460" s="126" t="s">
        <v>3089</v>
      </c>
      <c r="E460" s="214">
        <f t="shared" si="7"/>
        <v>0.31736111111240461</v>
      </c>
    </row>
    <row r="461" spans="1:5">
      <c r="A461" s="2" t="s">
        <v>874</v>
      </c>
      <c r="B461" s="38" t="s">
        <v>3079</v>
      </c>
      <c r="C461" s="126" t="s">
        <v>3080</v>
      </c>
      <c r="D461" s="126" t="s">
        <v>3083</v>
      </c>
      <c r="E461" s="214">
        <f t="shared" si="7"/>
        <v>0.39583333333575865</v>
      </c>
    </row>
    <row r="462" spans="1:5">
      <c r="A462" s="2" t="s">
        <v>874</v>
      </c>
      <c r="B462" s="38" t="s">
        <v>3072</v>
      </c>
      <c r="C462" s="126" t="s">
        <v>3073</v>
      </c>
      <c r="D462" s="126" t="s">
        <v>3076</v>
      </c>
      <c r="E462" s="214">
        <f t="shared" si="7"/>
        <v>0.32847222222335404</v>
      </c>
    </row>
    <row r="463" spans="1:5">
      <c r="A463" s="2" t="s">
        <v>874</v>
      </c>
      <c r="B463" s="38" t="s">
        <v>3065</v>
      </c>
      <c r="C463" s="126" t="s">
        <v>3066</v>
      </c>
      <c r="D463" s="126" t="s">
        <v>3069</v>
      </c>
      <c r="E463" s="214">
        <f t="shared" si="7"/>
        <v>0.50138888889341615</v>
      </c>
    </row>
    <row r="464" spans="1:5">
      <c r="A464" s="2" t="s">
        <v>874</v>
      </c>
      <c r="B464" s="38" t="s">
        <v>3058</v>
      </c>
      <c r="C464" s="126" t="s">
        <v>3059</v>
      </c>
      <c r="D464" s="126" t="s">
        <v>3062</v>
      </c>
      <c r="E464" s="214">
        <f t="shared" si="7"/>
        <v>0.49305555555474712</v>
      </c>
    </row>
    <row r="465" spans="1:5">
      <c r="A465" s="2" t="s">
        <v>874</v>
      </c>
      <c r="B465" s="38" t="s">
        <v>3054</v>
      </c>
      <c r="C465" s="126" t="s">
        <v>3055</v>
      </c>
      <c r="D465" s="126" t="s">
        <v>3056</v>
      </c>
      <c r="E465" s="214">
        <f t="shared" si="7"/>
        <v>0.64166666667006211</v>
      </c>
    </row>
    <row r="466" spans="1:5">
      <c r="A466" s="2" t="s">
        <v>874</v>
      </c>
      <c r="B466" s="38" t="s">
        <v>3048</v>
      </c>
      <c r="C466" s="126" t="s">
        <v>3049</v>
      </c>
      <c r="D466" s="126" t="s">
        <v>3052</v>
      </c>
      <c r="E466" s="214">
        <f t="shared" si="7"/>
        <v>1.8749999995634425E-2</v>
      </c>
    </row>
    <row r="467" spans="1:5">
      <c r="A467" s="2" t="s">
        <v>874</v>
      </c>
      <c r="B467" s="38" t="s">
        <v>3043</v>
      </c>
      <c r="C467" s="126" t="s">
        <v>3044</v>
      </c>
      <c r="D467" s="126" t="s">
        <v>3047</v>
      </c>
      <c r="E467" s="214">
        <f t="shared" si="7"/>
        <v>0.33055555555620231</v>
      </c>
    </row>
    <row r="468" spans="1:5">
      <c r="A468" s="2" t="s">
        <v>874</v>
      </c>
      <c r="B468" s="38" t="s">
        <v>3038</v>
      </c>
      <c r="C468" s="126" t="s">
        <v>3039</v>
      </c>
      <c r="D468" s="126" t="s">
        <v>3042</v>
      </c>
      <c r="E468" s="214">
        <f t="shared" si="7"/>
        <v>0.51458333332993789</v>
      </c>
    </row>
    <row r="469" spans="1:5">
      <c r="A469" s="2" t="s">
        <v>874</v>
      </c>
      <c r="B469" s="38" t="s">
        <v>3032</v>
      </c>
      <c r="C469" s="126" t="s">
        <v>3033</v>
      </c>
      <c r="D469" s="126" t="s">
        <v>3036</v>
      </c>
      <c r="E469" s="214">
        <f t="shared" si="7"/>
        <v>0.32291666666424135</v>
      </c>
    </row>
    <row r="470" spans="1:5">
      <c r="A470" s="2" t="s">
        <v>874</v>
      </c>
      <c r="B470" s="38" t="s">
        <v>3025</v>
      </c>
      <c r="C470" s="126" t="s">
        <v>3026</v>
      </c>
      <c r="D470" s="126" t="s">
        <v>3029</v>
      </c>
      <c r="E470" s="214">
        <f t="shared" si="7"/>
        <v>0.46319444444088731</v>
      </c>
    </row>
    <row r="471" spans="1:5">
      <c r="A471" s="2" t="s">
        <v>874</v>
      </c>
      <c r="B471" s="38" t="s">
        <v>3019</v>
      </c>
      <c r="C471" s="126" t="s">
        <v>3020</v>
      </c>
      <c r="D471" s="126" t="s">
        <v>3023</v>
      </c>
      <c r="E471" s="214">
        <f t="shared" si="7"/>
        <v>0.31805555555911269</v>
      </c>
    </row>
    <row r="472" spans="1:5">
      <c r="A472" s="2" t="s">
        <v>874</v>
      </c>
      <c r="B472" s="38" t="s">
        <v>3013</v>
      </c>
      <c r="C472" s="126" t="s">
        <v>3014</v>
      </c>
      <c r="D472" s="126" t="s">
        <v>3017</v>
      </c>
      <c r="E472" s="214">
        <f t="shared" si="7"/>
        <v>0.48958333332848269</v>
      </c>
    </row>
    <row r="473" spans="1:5">
      <c r="A473" s="2" t="s">
        <v>874</v>
      </c>
      <c r="B473" s="38" t="s">
        <v>3007</v>
      </c>
      <c r="C473" s="126" t="s">
        <v>3008</v>
      </c>
      <c r="D473" s="126" t="s">
        <v>3011</v>
      </c>
      <c r="E473" s="214">
        <f t="shared" si="7"/>
        <v>0.30902777778101154</v>
      </c>
    </row>
    <row r="474" spans="1:5">
      <c r="A474" s="2" t="s">
        <v>874</v>
      </c>
      <c r="B474" s="38" t="s">
        <v>3000</v>
      </c>
      <c r="C474" s="126" t="s">
        <v>3001</v>
      </c>
      <c r="D474" s="126" t="s">
        <v>3004</v>
      </c>
      <c r="E474" s="214">
        <f t="shared" si="7"/>
        <v>0.34583333333284827</v>
      </c>
    </row>
    <row r="475" spans="1:5">
      <c r="A475" s="2" t="s">
        <v>874</v>
      </c>
      <c r="B475" s="38" t="s">
        <v>2994</v>
      </c>
      <c r="C475" s="126" t="s">
        <v>2995</v>
      </c>
      <c r="D475" s="126" t="s">
        <v>2998</v>
      </c>
      <c r="E475" s="214">
        <f t="shared" si="7"/>
        <v>0.32083333333139308</v>
      </c>
    </row>
    <row r="476" spans="1:5">
      <c r="A476" s="2" t="s">
        <v>874</v>
      </c>
      <c r="B476" s="38" t="s">
        <v>2987</v>
      </c>
      <c r="C476" s="126" t="s">
        <v>2989</v>
      </c>
      <c r="D476" s="126" t="s">
        <v>2992</v>
      </c>
      <c r="E476" s="214">
        <f t="shared" si="7"/>
        <v>0.17986111110803904</v>
      </c>
    </row>
    <row r="477" spans="1:5">
      <c r="A477" s="2" t="s">
        <v>6770</v>
      </c>
      <c r="B477" s="2" t="s">
        <v>2980</v>
      </c>
      <c r="C477" s="126" t="s">
        <v>2982</v>
      </c>
      <c r="D477" s="126" t="s">
        <v>2985</v>
      </c>
      <c r="E477" s="214">
        <f t="shared" si="7"/>
        <v>21.140277777776646</v>
      </c>
    </row>
    <row r="478" spans="1:5">
      <c r="A478" s="2" t="s">
        <v>6770</v>
      </c>
      <c r="B478" s="2" t="s">
        <v>2974</v>
      </c>
      <c r="C478" s="126" t="s">
        <v>2975</v>
      </c>
      <c r="D478" s="126" t="s">
        <v>2978</v>
      </c>
      <c r="E478" s="214">
        <f t="shared" si="7"/>
        <v>0.82499999999708962</v>
      </c>
    </row>
    <row r="479" spans="1:5">
      <c r="A479" s="2" t="s">
        <v>6770</v>
      </c>
      <c r="B479" s="2" t="s">
        <v>2968</v>
      </c>
      <c r="C479" s="126" t="s">
        <v>2969</v>
      </c>
      <c r="D479" s="126" t="s">
        <v>2972</v>
      </c>
      <c r="E479" s="214">
        <f t="shared" si="7"/>
        <v>0.74097222222189885</v>
      </c>
    </row>
    <row r="480" spans="1:5">
      <c r="A480" s="2" t="s">
        <v>6770</v>
      </c>
      <c r="B480" s="2" t="s">
        <v>2963</v>
      </c>
      <c r="C480" s="126" t="s">
        <v>2964</v>
      </c>
      <c r="D480" s="126" t="s">
        <v>2967</v>
      </c>
      <c r="E480" s="214">
        <f t="shared" si="7"/>
        <v>0.49374999999417923</v>
      </c>
    </row>
    <row r="481" spans="1:5">
      <c r="A481" s="2" t="s">
        <v>6770</v>
      </c>
      <c r="B481" s="2" t="s">
        <v>2958</v>
      </c>
      <c r="C481" s="126" t="s">
        <v>2959</v>
      </c>
      <c r="D481" s="126" t="s">
        <v>2962</v>
      </c>
      <c r="E481" s="214">
        <f t="shared" si="7"/>
        <v>0.48472222222335404</v>
      </c>
    </row>
    <row r="482" spans="1:5">
      <c r="A482" s="2" t="s">
        <v>6770</v>
      </c>
      <c r="B482" s="2" t="s">
        <v>2952</v>
      </c>
      <c r="C482" s="126" t="s">
        <v>2954</v>
      </c>
      <c r="D482" s="126" t="s">
        <v>2957</v>
      </c>
      <c r="E482" s="214">
        <f t="shared" si="7"/>
        <v>0.48541666666278616</v>
      </c>
    </row>
    <row r="483" spans="1:5">
      <c r="A483" s="2" t="s">
        <v>6770</v>
      </c>
      <c r="B483" s="2" t="s">
        <v>2947</v>
      </c>
      <c r="C483" s="126" t="s">
        <v>2948</v>
      </c>
      <c r="D483" s="126" t="s">
        <v>2951</v>
      </c>
      <c r="E483" s="214">
        <f t="shared" si="7"/>
        <v>0.50833333333139308</v>
      </c>
    </row>
    <row r="484" spans="1:5">
      <c r="A484" s="2" t="s">
        <v>6770</v>
      </c>
      <c r="B484" s="2" t="s">
        <v>2941</v>
      </c>
      <c r="C484" s="126" t="s">
        <v>2942</v>
      </c>
      <c r="D484" s="126" t="s">
        <v>2945</v>
      </c>
      <c r="E484" s="214">
        <f t="shared" si="7"/>
        <v>0.49166666666860692</v>
      </c>
    </row>
    <row r="485" spans="1:5">
      <c r="A485" s="2" t="s">
        <v>6770</v>
      </c>
      <c r="B485" s="2" t="s">
        <v>2935</v>
      </c>
      <c r="C485" s="126" t="s">
        <v>2937</v>
      </c>
      <c r="D485" s="126" t="s">
        <v>2940</v>
      </c>
      <c r="E485" s="214">
        <f t="shared" si="7"/>
        <v>0.48888888888905058</v>
      </c>
    </row>
    <row r="486" spans="1:5">
      <c r="A486" s="2" t="s">
        <v>6770</v>
      </c>
      <c r="B486" s="2" t="s">
        <v>2928</v>
      </c>
      <c r="C486" s="126" t="s">
        <v>2930</v>
      </c>
      <c r="D486" s="126" t="s">
        <v>2933</v>
      </c>
      <c r="E486" s="214">
        <f t="shared" si="7"/>
        <v>0.47916666666424135</v>
      </c>
    </row>
    <row r="487" spans="1:5">
      <c r="A487" s="2" t="s">
        <v>6770</v>
      </c>
      <c r="B487" s="2" t="s">
        <v>2922</v>
      </c>
      <c r="C487" s="126" t="s">
        <v>2924</v>
      </c>
      <c r="D487" s="126" t="s">
        <v>2927</v>
      </c>
      <c r="E487" s="214">
        <f t="shared" si="7"/>
        <v>0.48472222222335404</v>
      </c>
    </row>
    <row r="488" spans="1:5">
      <c r="A488" s="38" t="s">
        <v>6771</v>
      </c>
      <c r="B488" s="2" t="s">
        <v>2915</v>
      </c>
      <c r="C488" s="154" t="s">
        <v>2917</v>
      </c>
      <c r="D488" s="153">
        <v>40253.893784722219</v>
      </c>
      <c r="E488" s="214">
        <f t="shared" si="7"/>
        <v>150.99166666666133</v>
      </c>
    </row>
    <row r="489" spans="1:5">
      <c r="A489" s="38" t="s">
        <v>6771</v>
      </c>
      <c r="B489" s="2" t="s">
        <v>2910</v>
      </c>
      <c r="C489" s="126" t="s">
        <v>2911</v>
      </c>
      <c r="D489" s="126" t="s">
        <v>2914</v>
      </c>
      <c r="E489" s="214">
        <f t="shared" si="7"/>
        <v>0.87079861111124046</v>
      </c>
    </row>
    <row r="490" spans="1:5">
      <c r="A490" s="38" t="s">
        <v>6771</v>
      </c>
      <c r="B490" s="2" t="s">
        <v>2905</v>
      </c>
      <c r="C490" s="126" t="s">
        <v>2906</v>
      </c>
      <c r="D490" s="126" t="s">
        <v>2909</v>
      </c>
      <c r="E490" s="214">
        <f t="shared" si="7"/>
        <v>1.5020833333328483</v>
      </c>
    </row>
    <row r="491" spans="1:5">
      <c r="A491" s="38" t="s">
        <v>6771</v>
      </c>
      <c r="B491" s="2" t="s">
        <v>2900</v>
      </c>
      <c r="C491" s="126" t="s">
        <v>2901</v>
      </c>
      <c r="D491" s="126" t="s">
        <v>2904</v>
      </c>
      <c r="E491" s="214">
        <f t="shared" si="7"/>
        <v>0.50694444444525288</v>
      </c>
    </row>
    <row r="492" spans="1:5">
      <c r="A492" s="38" t="s">
        <v>6771</v>
      </c>
      <c r="B492" s="2" t="s">
        <v>2894</v>
      </c>
      <c r="C492" s="126" t="s">
        <v>2895</v>
      </c>
      <c r="D492" s="126" t="s">
        <v>2898</v>
      </c>
      <c r="E492" s="214">
        <f t="shared" si="7"/>
        <v>1.5062500000058208</v>
      </c>
    </row>
    <row r="493" spans="1:5">
      <c r="A493" s="38" t="s">
        <v>6771</v>
      </c>
      <c r="B493" s="2" t="s">
        <v>2888</v>
      </c>
      <c r="C493" s="126" t="s">
        <v>2889</v>
      </c>
      <c r="D493" s="126" t="s">
        <v>2892</v>
      </c>
      <c r="E493" s="214">
        <f t="shared" si="7"/>
        <v>0.375</v>
      </c>
    </row>
    <row r="494" spans="1:5">
      <c r="A494" s="38" t="s">
        <v>6771</v>
      </c>
      <c r="B494" s="2" t="s">
        <v>2882</v>
      </c>
      <c r="C494" s="126" t="s">
        <v>2883</v>
      </c>
      <c r="D494" s="126" t="s">
        <v>2886</v>
      </c>
      <c r="E494" s="214">
        <f t="shared" si="7"/>
        <v>0.50347222222626442</v>
      </c>
    </row>
    <row r="495" spans="1:5">
      <c r="A495" s="38" t="s">
        <v>6771</v>
      </c>
      <c r="B495" s="2" t="s">
        <v>2876</v>
      </c>
      <c r="C495" s="126" t="s">
        <v>2877</v>
      </c>
      <c r="D495" s="126" t="s">
        <v>2880</v>
      </c>
      <c r="E495" s="214">
        <f t="shared" si="7"/>
        <v>0.49583333333430346</v>
      </c>
    </row>
    <row r="496" spans="1:5">
      <c r="A496" s="38" t="s">
        <v>6771</v>
      </c>
      <c r="B496" s="2" t="s">
        <v>2869</v>
      </c>
      <c r="C496" s="126" t="s">
        <v>2871</v>
      </c>
      <c r="D496" s="126" t="s">
        <v>2874</v>
      </c>
      <c r="E496" s="214">
        <f t="shared" si="7"/>
        <v>0.38611111111094942</v>
      </c>
    </row>
    <row r="497" spans="1:5">
      <c r="A497" s="38" t="s">
        <v>6771</v>
      </c>
      <c r="B497" s="2" t="s">
        <v>2862</v>
      </c>
      <c r="C497" s="126" t="s">
        <v>2865</v>
      </c>
      <c r="D497" s="126" t="s">
        <v>2868</v>
      </c>
      <c r="E497" s="214">
        <f t="shared" si="7"/>
        <v>1.5048611111124046</v>
      </c>
    </row>
    <row r="498" spans="1:5">
      <c r="A498" s="38" t="s">
        <v>6774</v>
      </c>
      <c r="B498" s="2" t="s">
        <v>2859</v>
      </c>
      <c r="C498" s="126"/>
      <c r="D498" s="126"/>
      <c r="E498" s="214">
        <f t="shared" si="7"/>
        <v>-40266.246527777781</v>
      </c>
    </row>
    <row r="499" spans="1:5">
      <c r="A499" s="38" t="s">
        <v>6774</v>
      </c>
      <c r="B499" s="2" t="s">
        <v>2855</v>
      </c>
      <c r="C499" s="126" t="s">
        <v>2856</v>
      </c>
      <c r="D499" s="157" t="s">
        <v>2857</v>
      </c>
      <c r="E499" s="214">
        <f t="shared" si="7"/>
        <v>40348.332638888889</v>
      </c>
    </row>
    <row r="500" spans="1:5">
      <c r="A500" s="38" t="s">
        <v>6774</v>
      </c>
      <c r="B500" s="2" t="s">
        <v>2854</v>
      </c>
      <c r="C500" s="157">
        <v>40351.812847222223</v>
      </c>
      <c r="D500" s="157">
        <v>40352.632916666669</v>
      </c>
      <c r="E500" s="214">
        <f t="shared" si="7"/>
        <v>2.0017361111094942</v>
      </c>
    </row>
    <row r="501" spans="1:5">
      <c r="A501" s="38" t="s">
        <v>6774</v>
      </c>
      <c r="B501" s="2" t="s">
        <v>2853</v>
      </c>
      <c r="C501" s="157">
        <v>40353.143055555556</v>
      </c>
      <c r="D501" s="157">
        <v>40353.48333333333</v>
      </c>
      <c r="E501" s="214">
        <f t="shared" si="7"/>
        <v>0.51013888888701331</v>
      </c>
    </row>
    <row r="502" spans="1:5">
      <c r="A502" s="38" t="s">
        <v>6774</v>
      </c>
      <c r="B502" s="2" t="s">
        <v>2852</v>
      </c>
      <c r="C502" s="157">
        <v>40353.914583333331</v>
      </c>
      <c r="D502" s="157">
        <v>40354.690972222219</v>
      </c>
      <c r="E502" s="214">
        <f t="shared" si="7"/>
        <v>0.43125000000145519</v>
      </c>
    </row>
    <row r="503" spans="1:5">
      <c r="A503" s="38" t="s">
        <v>6774</v>
      </c>
      <c r="B503" s="2" t="s">
        <v>2849</v>
      </c>
      <c r="C503" s="157">
        <v>40355.126886574071</v>
      </c>
      <c r="D503" s="157">
        <v>40355.75</v>
      </c>
      <c r="E503" s="214">
        <f t="shared" si="7"/>
        <v>0.43591435185226146</v>
      </c>
    </row>
    <row r="504" spans="1:5">
      <c r="A504" s="38" t="s">
        <v>6774</v>
      </c>
      <c r="B504" s="2" t="s">
        <v>2847</v>
      </c>
      <c r="C504" s="157">
        <v>40356.128854166665</v>
      </c>
      <c r="D504" s="157">
        <v>40356.694293981483</v>
      </c>
      <c r="E504" s="214">
        <f t="shared" si="7"/>
        <v>0.3788541666654055</v>
      </c>
    </row>
    <row r="505" spans="1:5">
      <c r="A505" s="38" t="s">
        <v>6774</v>
      </c>
      <c r="B505" s="2" t="s">
        <v>2845</v>
      </c>
      <c r="C505" s="157">
        <v>40357.1091087963</v>
      </c>
      <c r="D505" s="157">
        <v>40357.681956018518</v>
      </c>
      <c r="E505" s="214">
        <f t="shared" si="7"/>
        <v>0.41481481481605442</v>
      </c>
    </row>
    <row r="506" spans="1:5">
      <c r="A506" s="38" t="s">
        <v>6774</v>
      </c>
      <c r="B506" s="2" t="s">
        <v>2842</v>
      </c>
      <c r="C506" s="157">
        <v>40357.973611111112</v>
      </c>
      <c r="D506" s="157">
        <v>40358.527118055557</v>
      </c>
      <c r="E506" s="214">
        <f t="shared" si="7"/>
        <v>0.29165509259473765</v>
      </c>
    </row>
    <row r="507" spans="1:5">
      <c r="A507" s="38" t="s">
        <v>6774</v>
      </c>
      <c r="B507" s="2" t="s">
        <v>2838</v>
      </c>
      <c r="C507" s="157">
        <v>40358.811608796299</v>
      </c>
      <c r="D507" s="157">
        <v>40359.618055555555</v>
      </c>
      <c r="E507" s="214">
        <f t="shared" si="7"/>
        <v>0.28449074074160308</v>
      </c>
    </row>
    <row r="508" spans="1:5">
      <c r="A508" s="38" t="s">
        <v>6780</v>
      </c>
      <c r="B508" s="2" t="s">
        <v>2835</v>
      </c>
      <c r="C508" s="126" t="s">
        <v>2836</v>
      </c>
      <c r="D508" s="157">
        <v>40388.20416666667</v>
      </c>
      <c r="E508" s="214">
        <f t="shared" si="7"/>
        <v>28.267361111109494</v>
      </c>
    </row>
    <row r="509" spans="1:5">
      <c r="A509" s="38" t="s">
        <v>6780</v>
      </c>
      <c r="B509" s="2" t="s">
        <v>2832</v>
      </c>
      <c r="C509" s="157">
        <v>40388.811111111114</v>
      </c>
      <c r="D509" s="157">
        <v>40389.114583333336</v>
      </c>
      <c r="E509" s="214">
        <f t="shared" si="7"/>
        <v>0.60694444444379769</v>
      </c>
    </row>
    <row r="510" spans="1:5">
      <c r="A510" s="38" t="s">
        <v>6780</v>
      </c>
      <c r="B510" s="2" t="s">
        <v>2829</v>
      </c>
      <c r="C510" s="157">
        <v>40390.027777777781</v>
      </c>
      <c r="D510" s="157">
        <v>40391.307638888888</v>
      </c>
      <c r="E510" s="214">
        <f t="shared" si="7"/>
        <v>0.91319444444525288</v>
      </c>
    </row>
    <row r="511" spans="1:5">
      <c r="A511" s="38" t="s">
        <v>6780</v>
      </c>
      <c r="B511" s="2" t="s">
        <v>2827</v>
      </c>
      <c r="C511" s="157">
        <v>40391.799305555556</v>
      </c>
      <c r="D511" s="157">
        <v>40391.839583333334</v>
      </c>
      <c r="E511" s="214">
        <f t="shared" si="7"/>
        <v>0.49166666666860692</v>
      </c>
    </row>
    <row r="512" spans="1:5">
      <c r="A512" s="38" t="s">
        <v>6780</v>
      </c>
      <c r="B512" s="2" t="s">
        <v>2824</v>
      </c>
      <c r="C512" s="157">
        <v>40391.886805555558</v>
      </c>
      <c r="D512" s="157">
        <v>40392.243750000001</v>
      </c>
      <c r="E512" s="214">
        <f t="shared" si="7"/>
        <v>4.7222222223354038E-2</v>
      </c>
    </row>
    <row r="513" spans="1:5">
      <c r="A513" s="38" t="s">
        <v>6780</v>
      </c>
      <c r="B513" s="2" t="s">
        <v>2821</v>
      </c>
      <c r="C513" s="157">
        <v>40392.86041666667</v>
      </c>
      <c r="D513" s="126" t="s">
        <v>2822</v>
      </c>
      <c r="E513" s="214">
        <f t="shared" si="7"/>
        <v>0.61666666666860692</v>
      </c>
    </row>
    <row r="514" spans="1:5">
      <c r="A514" s="38" t="s">
        <v>6780</v>
      </c>
      <c r="B514" s="2" t="s">
        <v>2819</v>
      </c>
      <c r="C514" s="157">
        <v>40393.941666666666</v>
      </c>
      <c r="D514" s="157">
        <v>40395.366666666669</v>
      </c>
      <c r="E514" s="214">
        <f t="shared" si="7"/>
        <v>0.63749999999708962</v>
      </c>
    </row>
    <row r="515" spans="1:5">
      <c r="A515" s="38" t="s">
        <v>6780</v>
      </c>
      <c r="B515" s="2" t="s">
        <v>2816</v>
      </c>
      <c r="C515" s="157">
        <v>40396.029166666667</v>
      </c>
      <c r="D515" s="157">
        <v>40397.112500000003</v>
      </c>
      <c r="E515" s="214">
        <f t="shared" si="7"/>
        <v>0.66249999999854481</v>
      </c>
    </row>
    <row r="516" spans="1:5">
      <c r="A516" s="38" t="s">
        <v>6780</v>
      </c>
      <c r="B516" s="2" t="s">
        <v>2814</v>
      </c>
      <c r="C516" s="157">
        <v>40399.63957175926</v>
      </c>
      <c r="D516" s="157">
        <v>40401.129166666666</v>
      </c>
      <c r="E516" s="214">
        <f t="shared" si="7"/>
        <v>2.5270717592575238</v>
      </c>
    </row>
    <row r="517" spans="1:5">
      <c r="A517" s="38" t="s">
        <v>6780</v>
      </c>
      <c r="B517" s="2" t="s">
        <v>2811</v>
      </c>
      <c r="C517" s="157">
        <v>40404.127083333333</v>
      </c>
      <c r="D517" s="157">
        <v>40406.66778935185</v>
      </c>
      <c r="E517" s="214">
        <f t="shared" ref="E517:E580" si="8">C517-D516</f>
        <v>2.9979166666671517</v>
      </c>
    </row>
    <row r="518" spans="1:5">
      <c r="A518" s="38" t="s">
        <v>6780</v>
      </c>
      <c r="B518" s="2" t="s">
        <v>2810</v>
      </c>
      <c r="C518" s="157">
        <v>40407.822222222225</v>
      </c>
      <c r="D518" s="157">
        <v>40408.652777777781</v>
      </c>
      <c r="E518" s="214">
        <f t="shared" si="8"/>
        <v>1.1544328703748761</v>
      </c>
    </row>
    <row r="519" spans="1:5">
      <c r="A519" s="38" t="s">
        <v>6780</v>
      </c>
      <c r="B519" s="2" t="s">
        <v>2807</v>
      </c>
      <c r="C519" s="157">
        <v>40409.155555555553</v>
      </c>
      <c r="D519" s="157">
        <v>40410.347222222219</v>
      </c>
      <c r="E519" s="214">
        <f t="shared" si="8"/>
        <v>0.50277777777228039</v>
      </c>
    </row>
    <row r="520" spans="1:5">
      <c r="A520" s="38" t="s">
        <v>6780</v>
      </c>
      <c r="B520" s="2" t="s">
        <v>2804</v>
      </c>
      <c r="C520" s="157">
        <v>40410.834722222222</v>
      </c>
      <c r="D520" s="157">
        <v>40411.29583333333</v>
      </c>
      <c r="E520" s="214">
        <f t="shared" si="8"/>
        <v>0.48750000000291038</v>
      </c>
    </row>
    <row r="521" spans="1:5">
      <c r="A521" s="38" t="s">
        <v>6780</v>
      </c>
      <c r="B521" s="2" t="s">
        <v>2800</v>
      </c>
      <c r="C521" s="157">
        <v>40412.026388888888</v>
      </c>
      <c r="D521" s="157">
        <v>40412.773611111108</v>
      </c>
      <c r="E521" s="214">
        <f t="shared" si="8"/>
        <v>0.7305555555576575</v>
      </c>
    </row>
    <row r="522" spans="1:5">
      <c r="A522" s="28" t="s">
        <v>904</v>
      </c>
      <c r="B522" s="2" t="s">
        <v>2798</v>
      </c>
      <c r="C522" s="157">
        <v>40417.828472222223</v>
      </c>
      <c r="D522" s="157">
        <v>40418.634722222225</v>
      </c>
      <c r="E522" s="214">
        <f t="shared" si="8"/>
        <v>5.054861111115315</v>
      </c>
    </row>
    <row r="523" spans="1:5">
      <c r="A523" s="28" t="s">
        <v>904</v>
      </c>
      <c r="B523" s="2" t="s">
        <v>2797</v>
      </c>
      <c r="C523" s="157">
        <v>40418.961805555555</v>
      </c>
      <c r="D523" s="157">
        <v>40419.638888888891</v>
      </c>
      <c r="E523" s="214">
        <f t="shared" si="8"/>
        <v>0.32708333332993789</v>
      </c>
    </row>
    <row r="524" spans="1:5">
      <c r="A524" s="28" t="s">
        <v>904</v>
      </c>
      <c r="B524" s="2" t="s">
        <v>2794</v>
      </c>
      <c r="C524" s="157">
        <v>40421.052083333336</v>
      </c>
      <c r="D524" s="157">
        <v>40424.631249999999</v>
      </c>
      <c r="E524" s="214">
        <f t="shared" si="8"/>
        <v>1.4131944444452529</v>
      </c>
    </row>
    <row r="525" spans="1:5">
      <c r="A525" s="28" t="s">
        <v>904</v>
      </c>
      <c r="B525" s="2" t="s">
        <v>2793</v>
      </c>
      <c r="C525" s="157">
        <v>40425.127083333333</v>
      </c>
      <c r="D525" s="157">
        <v>40425.806250000001</v>
      </c>
      <c r="E525" s="214">
        <f t="shared" si="8"/>
        <v>0.49583333333430346</v>
      </c>
    </row>
    <row r="526" spans="1:5">
      <c r="A526" s="28" t="s">
        <v>904</v>
      </c>
      <c r="B526" s="2" t="s">
        <v>2791</v>
      </c>
      <c r="C526" s="157">
        <v>40426.125694444447</v>
      </c>
      <c r="D526" s="157">
        <v>40426.381249999999</v>
      </c>
      <c r="E526" s="214">
        <f t="shared" si="8"/>
        <v>0.31944444444525288</v>
      </c>
    </row>
    <row r="527" spans="1:5">
      <c r="A527" s="28" t="s">
        <v>904</v>
      </c>
      <c r="B527" s="2" t="s">
        <v>2788</v>
      </c>
      <c r="C527" s="157">
        <v>40426.715277777781</v>
      </c>
      <c r="D527" s="157">
        <v>40427.277083333334</v>
      </c>
      <c r="E527" s="214">
        <f t="shared" si="8"/>
        <v>0.33402777778246673</v>
      </c>
    </row>
    <row r="528" spans="1:5">
      <c r="A528" s="28" t="s">
        <v>907</v>
      </c>
      <c r="B528" s="159" t="s">
        <v>2787</v>
      </c>
      <c r="C528" s="157">
        <v>40466.809027777781</v>
      </c>
      <c r="D528" s="157">
        <v>40467.431944444441</v>
      </c>
      <c r="E528" s="214">
        <f t="shared" si="8"/>
        <v>39.531944444446708</v>
      </c>
    </row>
    <row r="529" spans="1:5">
      <c r="A529" s="28" t="s">
        <v>907</v>
      </c>
      <c r="B529" s="159" t="s">
        <v>2785</v>
      </c>
      <c r="C529" s="157">
        <v>40468.041666666664</v>
      </c>
      <c r="D529" s="157">
        <v>40468.543055555558</v>
      </c>
      <c r="E529" s="214">
        <f t="shared" si="8"/>
        <v>0.60972222222335404</v>
      </c>
    </row>
    <row r="530" spans="1:5">
      <c r="A530" s="28" t="s">
        <v>907</v>
      </c>
      <c r="B530" s="159" t="s">
        <v>2783</v>
      </c>
      <c r="C530" s="157">
        <v>40468.880555555559</v>
      </c>
      <c r="D530" s="157">
        <v>40469.54791666667</v>
      </c>
      <c r="E530" s="214">
        <f t="shared" si="8"/>
        <v>0.33750000000145519</v>
      </c>
    </row>
    <row r="531" spans="1:5">
      <c r="A531" s="28" t="s">
        <v>907</v>
      </c>
      <c r="B531" s="159" t="s">
        <v>2781</v>
      </c>
      <c r="C531" s="157">
        <v>40469.875</v>
      </c>
      <c r="D531" s="157">
        <v>40470.552777777775</v>
      </c>
      <c r="E531" s="214">
        <f t="shared" si="8"/>
        <v>0.32708333332993789</v>
      </c>
    </row>
    <row r="532" spans="1:5">
      <c r="A532" s="28" t="s">
        <v>907</v>
      </c>
      <c r="B532" s="159" t="s">
        <v>2779</v>
      </c>
      <c r="C532" s="157">
        <v>40470.880555555559</v>
      </c>
      <c r="D532" s="157">
        <v>40471.541666666664</v>
      </c>
      <c r="E532" s="214">
        <f t="shared" si="8"/>
        <v>0.32777777778392192</v>
      </c>
    </row>
    <row r="533" spans="1:5">
      <c r="A533" s="28" t="s">
        <v>907</v>
      </c>
      <c r="B533" s="159" t="s">
        <v>2777</v>
      </c>
      <c r="C533" s="157">
        <v>40471.883333333331</v>
      </c>
      <c r="D533" s="157">
        <v>40472.525000000001</v>
      </c>
      <c r="E533" s="214">
        <f t="shared" si="8"/>
        <v>0.34166666666715173</v>
      </c>
    </row>
    <row r="534" spans="1:5">
      <c r="A534" s="28" t="s">
        <v>907</v>
      </c>
      <c r="B534" s="159" t="s">
        <v>2774</v>
      </c>
      <c r="C534" s="173">
        <v>40472.918055555558</v>
      </c>
      <c r="D534" s="157">
        <v>40473.546527777777</v>
      </c>
      <c r="E534" s="214">
        <f t="shared" si="8"/>
        <v>0.39305555555620231</v>
      </c>
    </row>
    <row r="535" spans="1:5">
      <c r="A535" s="28" t="s">
        <v>907</v>
      </c>
      <c r="B535" s="159" t="s">
        <v>2772</v>
      </c>
      <c r="C535" s="157">
        <v>40474.205555555556</v>
      </c>
      <c r="D535" s="157">
        <v>40474.549305555556</v>
      </c>
      <c r="E535" s="214">
        <f t="shared" si="8"/>
        <v>0.65902777777955635</v>
      </c>
    </row>
    <row r="536" spans="1:5">
      <c r="A536" s="28" t="s">
        <v>907</v>
      </c>
      <c r="B536" s="159" t="s">
        <v>2770</v>
      </c>
      <c r="C536" s="157">
        <v>40475.048611111109</v>
      </c>
      <c r="D536" s="157">
        <v>40476.380555555559</v>
      </c>
      <c r="E536" s="214">
        <f t="shared" si="8"/>
        <v>0.49930555555329192</v>
      </c>
    </row>
    <row r="537" spans="1:5">
      <c r="A537" s="28" t="s">
        <v>907</v>
      </c>
      <c r="B537" s="159" t="s">
        <v>2768</v>
      </c>
      <c r="C537" s="157">
        <v>40476.873611111114</v>
      </c>
      <c r="D537" s="157">
        <v>40477.538194444445</v>
      </c>
      <c r="E537" s="214">
        <f t="shared" si="8"/>
        <v>0.49305555555474712</v>
      </c>
    </row>
    <row r="538" spans="1:5">
      <c r="A538" s="28" t="s">
        <v>907</v>
      </c>
      <c r="B538" s="159" t="s">
        <v>2766</v>
      </c>
      <c r="C538" s="157">
        <v>40477.880555555559</v>
      </c>
      <c r="D538" s="157">
        <v>40478.563194444447</v>
      </c>
      <c r="E538" s="214">
        <f t="shared" si="8"/>
        <v>0.34236111111385981</v>
      </c>
    </row>
    <row r="539" spans="1:5">
      <c r="A539" s="28" t="s">
        <v>907</v>
      </c>
      <c r="B539" s="159" t="s">
        <v>2763</v>
      </c>
      <c r="C539" s="157">
        <v>40478.875</v>
      </c>
      <c r="D539" s="157">
        <v>40479.712500000001</v>
      </c>
      <c r="E539" s="214">
        <f t="shared" si="8"/>
        <v>0.31180555555329192</v>
      </c>
    </row>
    <row r="540" spans="1:5">
      <c r="A540" s="28" t="s">
        <v>907</v>
      </c>
      <c r="B540" s="159" t="s">
        <v>2761</v>
      </c>
      <c r="C540" s="157">
        <v>40480.87777777778</v>
      </c>
      <c r="D540" s="157">
        <v>40481.552777777775</v>
      </c>
      <c r="E540" s="214">
        <f t="shared" si="8"/>
        <v>1.1652777777781012</v>
      </c>
    </row>
    <row r="541" spans="1:5">
      <c r="A541" s="28" t="s">
        <v>907</v>
      </c>
      <c r="B541" s="159" t="s">
        <v>2758</v>
      </c>
      <c r="C541" s="157">
        <v>40481.890277777777</v>
      </c>
      <c r="D541" s="157">
        <v>40482.54791666667</v>
      </c>
      <c r="E541" s="214">
        <f t="shared" si="8"/>
        <v>0.33750000000145519</v>
      </c>
    </row>
    <row r="542" spans="1:5">
      <c r="A542" s="28" t="s">
        <v>907</v>
      </c>
      <c r="B542" s="159" t="s">
        <v>2755</v>
      </c>
      <c r="C542" s="157">
        <v>40482.877083333333</v>
      </c>
      <c r="D542" s="157">
        <v>40484.097916666666</v>
      </c>
      <c r="E542" s="214">
        <f t="shared" si="8"/>
        <v>0.32916666666278616</v>
      </c>
    </row>
    <row r="543" spans="1:5">
      <c r="A543" s="28" t="s">
        <v>907</v>
      </c>
      <c r="B543" s="159" t="s">
        <v>2752</v>
      </c>
      <c r="C543" s="157">
        <v>40484.549305555556</v>
      </c>
      <c r="D543" s="157">
        <v>40485.667361111111</v>
      </c>
      <c r="E543" s="214">
        <f t="shared" si="8"/>
        <v>0.45138888889050577</v>
      </c>
    </row>
    <row r="544" spans="1:5">
      <c r="A544" s="28" t="s">
        <v>910</v>
      </c>
      <c r="B544" s="159" t="s">
        <v>2750</v>
      </c>
      <c r="C544" s="157">
        <v>40493.011805555558</v>
      </c>
      <c r="D544" s="157">
        <v>40493.295138888891</v>
      </c>
      <c r="E544" s="214">
        <f t="shared" si="8"/>
        <v>7.3444444444467081</v>
      </c>
    </row>
    <row r="545" spans="1:5">
      <c r="A545" s="28" t="s">
        <v>910</v>
      </c>
      <c r="B545" s="159" t="s">
        <v>2747</v>
      </c>
      <c r="C545" s="157">
        <v>40494.89166666667</v>
      </c>
      <c r="D545" s="157">
        <v>40495.052083333336</v>
      </c>
      <c r="E545" s="214">
        <f t="shared" si="8"/>
        <v>1.5965277777795563</v>
      </c>
    </row>
    <row r="546" spans="1:5">
      <c r="A546" s="28" t="s">
        <v>910</v>
      </c>
      <c r="B546" s="159" t="s">
        <v>2745</v>
      </c>
      <c r="C546" s="157">
        <v>40495.627083333333</v>
      </c>
      <c r="D546" s="157">
        <v>40496.047222222223</v>
      </c>
      <c r="E546" s="214">
        <f t="shared" si="8"/>
        <v>0.57499999999708962</v>
      </c>
    </row>
    <row r="547" spans="1:5">
      <c r="A547" s="28" t="s">
        <v>910</v>
      </c>
      <c r="B547" s="159" t="s">
        <v>2743</v>
      </c>
      <c r="C547" s="157">
        <v>40497.54583333333</v>
      </c>
      <c r="D547" s="157">
        <v>40498.057638888888</v>
      </c>
      <c r="E547" s="214">
        <f t="shared" si="8"/>
        <v>1.4986111111065838</v>
      </c>
    </row>
    <row r="548" spans="1:5">
      <c r="A548" s="28" t="s">
        <v>910</v>
      </c>
      <c r="B548" s="159" t="s">
        <v>2741</v>
      </c>
      <c r="C548" s="157">
        <v>40499.549305555556</v>
      </c>
      <c r="D548" s="173">
        <v>40500.047222222223</v>
      </c>
      <c r="E548" s="214">
        <f t="shared" si="8"/>
        <v>1.4916666666686069</v>
      </c>
    </row>
    <row r="549" spans="1:5">
      <c r="A549" s="28" t="s">
        <v>910</v>
      </c>
      <c r="B549" s="159" t="s">
        <v>2738</v>
      </c>
      <c r="C549" s="157">
        <v>40500.547222222223</v>
      </c>
      <c r="D549" s="157">
        <v>40500.963888888888</v>
      </c>
      <c r="E549" s="214">
        <f t="shared" si="8"/>
        <v>0.5</v>
      </c>
    </row>
    <row r="550" spans="1:5">
      <c r="A550" s="28" t="s">
        <v>910</v>
      </c>
      <c r="B550" s="159" t="s">
        <v>2735</v>
      </c>
      <c r="C550" s="173">
        <v>40502.57916666667</v>
      </c>
      <c r="D550" s="157">
        <v>40502.844444444447</v>
      </c>
      <c r="E550" s="214">
        <f t="shared" si="8"/>
        <v>1.6152777777824667</v>
      </c>
    </row>
    <row r="551" spans="1:5">
      <c r="A551" s="28" t="s">
        <v>910</v>
      </c>
      <c r="B551" s="159" t="s">
        <v>2733</v>
      </c>
      <c r="C551" s="157">
        <v>40503.590277777781</v>
      </c>
      <c r="D551" s="157">
        <v>40503.97152777778</v>
      </c>
      <c r="E551" s="214">
        <f t="shared" si="8"/>
        <v>0.74583333333430346</v>
      </c>
    </row>
    <row r="552" spans="1:5">
      <c r="A552" s="28" t="s">
        <v>910</v>
      </c>
      <c r="B552" s="159" t="s">
        <v>2730</v>
      </c>
      <c r="C552" s="157">
        <v>40504.552777777775</v>
      </c>
      <c r="D552" s="173">
        <v>40505.052083333336</v>
      </c>
      <c r="E552" s="214">
        <f t="shared" si="8"/>
        <v>0.58124999999563443</v>
      </c>
    </row>
    <row r="553" spans="1:5">
      <c r="A553" t="s">
        <v>916</v>
      </c>
      <c r="B553" s="38" t="s">
        <v>2728</v>
      </c>
      <c r="C553" s="157">
        <v>40684.756249999999</v>
      </c>
      <c r="D553" s="157">
        <v>40685.304166666669</v>
      </c>
      <c r="E553" s="214">
        <f t="shared" si="8"/>
        <v>179.70416666666279</v>
      </c>
    </row>
    <row r="554" spans="1:5">
      <c r="A554" t="s">
        <v>916</v>
      </c>
      <c r="B554" s="38" t="s">
        <v>2726</v>
      </c>
      <c r="C554" s="157">
        <v>40685.763194444444</v>
      </c>
      <c r="D554" s="157">
        <v>40686.165972222225</v>
      </c>
      <c r="E554" s="214">
        <f t="shared" si="8"/>
        <v>0.45902777777519077</v>
      </c>
    </row>
    <row r="555" spans="1:5">
      <c r="A555" t="s">
        <v>916</v>
      </c>
      <c r="B555" s="38" t="s">
        <v>2725</v>
      </c>
      <c r="C555" s="157">
        <v>40686.490277777775</v>
      </c>
      <c r="D555" s="157">
        <v>40687.290277777778</v>
      </c>
      <c r="E555" s="214">
        <f t="shared" si="8"/>
        <v>0.32430555555038154</v>
      </c>
    </row>
    <row r="556" spans="1:5">
      <c r="A556" t="s">
        <v>916</v>
      </c>
      <c r="B556" s="38" t="s">
        <v>2723</v>
      </c>
      <c r="C556" s="157">
        <v>40687.933333333334</v>
      </c>
      <c r="D556" s="157">
        <v>40688.412499999999</v>
      </c>
      <c r="E556" s="214">
        <f t="shared" si="8"/>
        <v>0.64305555555620231</v>
      </c>
    </row>
    <row r="557" spans="1:5">
      <c r="A557" t="s">
        <v>916</v>
      </c>
      <c r="B557" s="38" t="s">
        <v>2722</v>
      </c>
      <c r="C557" s="157">
        <v>40688.801388888889</v>
      </c>
      <c r="D557" s="184">
        <v>40689.324999999997</v>
      </c>
      <c r="E557" s="214">
        <f t="shared" si="8"/>
        <v>0.38888888889050577</v>
      </c>
    </row>
    <row r="558" spans="1:5">
      <c r="A558" t="s">
        <v>916</v>
      </c>
      <c r="B558" s="38" t="s">
        <v>2720</v>
      </c>
      <c r="C558" s="157">
        <v>40689.859027777777</v>
      </c>
      <c r="D558" s="157">
        <v>40690.76666666667</v>
      </c>
      <c r="E558" s="214">
        <f t="shared" si="8"/>
        <v>0.53402777777955635</v>
      </c>
    </row>
    <row r="559" spans="1:5">
      <c r="A559" t="s">
        <v>916</v>
      </c>
      <c r="B559" s="38" t="s">
        <v>2718</v>
      </c>
      <c r="C559" s="184">
        <v>40691.146527777775</v>
      </c>
      <c r="D559" s="157">
        <v>40691.799305555556</v>
      </c>
      <c r="E559" s="214">
        <f t="shared" si="8"/>
        <v>0.37986111110512866</v>
      </c>
    </row>
    <row r="560" spans="1:5">
      <c r="A560" t="s">
        <v>916</v>
      </c>
      <c r="B560" s="38" t="s">
        <v>2717</v>
      </c>
      <c r="C560" s="157">
        <v>40693.594444444447</v>
      </c>
      <c r="D560" s="157">
        <v>40694.183333333334</v>
      </c>
      <c r="E560" s="214">
        <f t="shared" si="8"/>
        <v>1.7951388888905058</v>
      </c>
    </row>
    <row r="561" spans="1:5">
      <c r="A561" t="s">
        <v>916</v>
      </c>
      <c r="B561" s="38" t="s">
        <v>2716</v>
      </c>
      <c r="C561" s="157">
        <v>40694.599305555559</v>
      </c>
      <c r="D561" s="184">
        <v>40694.995138888888</v>
      </c>
      <c r="E561" s="214">
        <f t="shared" si="8"/>
        <v>0.41597222222480923</v>
      </c>
    </row>
    <row r="562" spans="1:5">
      <c r="A562" t="s">
        <v>916</v>
      </c>
      <c r="B562" s="38" t="s">
        <v>2714</v>
      </c>
      <c r="C562" s="157">
        <v>40696.181250000001</v>
      </c>
      <c r="D562" s="184">
        <v>40696.646527777775</v>
      </c>
      <c r="E562" s="214">
        <f t="shared" si="8"/>
        <v>1.1861111111138598</v>
      </c>
    </row>
    <row r="563" spans="1:5">
      <c r="A563" t="s">
        <v>916</v>
      </c>
      <c r="B563" s="38" t="s">
        <v>2712</v>
      </c>
      <c r="C563" s="157">
        <v>40698.122916666667</v>
      </c>
      <c r="D563" s="184">
        <v>40698.543749999997</v>
      </c>
      <c r="E563" s="214">
        <f t="shared" si="8"/>
        <v>1.476388888891961</v>
      </c>
    </row>
    <row r="564" spans="1:5">
      <c r="A564" t="s">
        <v>916</v>
      </c>
      <c r="B564" s="38" t="s">
        <v>2710</v>
      </c>
      <c r="C564" s="184">
        <v>40698.574305555558</v>
      </c>
      <c r="D564" s="184">
        <v>40699.423611111109</v>
      </c>
      <c r="E564" s="214">
        <f t="shared" si="8"/>
        <v>3.0555555560567882E-2</v>
      </c>
    </row>
    <row r="565" spans="1:5">
      <c r="A565" t="s">
        <v>916</v>
      </c>
      <c r="B565" s="38" t="s">
        <v>2708</v>
      </c>
      <c r="C565" s="157">
        <v>40699.509027777778</v>
      </c>
      <c r="D565" s="184">
        <v>40700.046527777777</v>
      </c>
      <c r="E565" s="214">
        <f t="shared" si="8"/>
        <v>8.5416666668606922E-2</v>
      </c>
    </row>
    <row r="566" spans="1:5">
      <c r="A566" t="s">
        <v>916</v>
      </c>
      <c r="B566" s="38" t="s">
        <v>2704</v>
      </c>
      <c r="C566" s="157">
        <v>40700.257638888892</v>
      </c>
      <c r="D566" s="157">
        <v>40701.172222222223</v>
      </c>
      <c r="E566" s="214">
        <f t="shared" si="8"/>
        <v>0.211111111115315</v>
      </c>
    </row>
    <row r="567" spans="1:5">
      <c r="A567" t="s">
        <v>921</v>
      </c>
      <c r="B567" s="38" t="s">
        <v>2703</v>
      </c>
      <c r="C567" s="157">
        <v>40724.976388888892</v>
      </c>
      <c r="D567" s="157">
        <v>40726.761805555558</v>
      </c>
      <c r="E567" s="214">
        <f t="shared" si="8"/>
        <v>23.804166666668607</v>
      </c>
    </row>
    <row r="568" spans="1:5">
      <c r="A568" t="s">
        <v>921</v>
      </c>
      <c r="B568" s="38" t="s">
        <v>2701</v>
      </c>
      <c r="C568" s="157">
        <v>40727.302777777775</v>
      </c>
      <c r="D568" s="157">
        <v>40729.003472222219</v>
      </c>
      <c r="E568" s="214">
        <f t="shared" si="8"/>
        <v>0.54097222221753327</v>
      </c>
    </row>
    <row r="569" spans="1:5">
      <c r="A569" t="s">
        <v>921</v>
      </c>
      <c r="B569" s="38" t="s">
        <v>2699</v>
      </c>
      <c r="C569" s="157">
        <v>40729.631944444445</v>
      </c>
      <c r="D569" s="157">
        <v>40730.125694444447</v>
      </c>
      <c r="E569" s="214">
        <f t="shared" si="8"/>
        <v>0.62847222222626442</v>
      </c>
    </row>
    <row r="570" spans="1:5">
      <c r="A570" t="s">
        <v>921</v>
      </c>
      <c r="B570" s="38" t="s">
        <v>2697</v>
      </c>
      <c r="C570" s="157">
        <v>40730.62777777778</v>
      </c>
      <c r="D570" s="157">
        <v>40731.070138888892</v>
      </c>
      <c r="E570" s="214">
        <f t="shared" si="8"/>
        <v>0.50208333333284827</v>
      </c>
    </row>
    <row r="571" spans="1:5">
      <c r="A571" t="s">
        <v>921</v>
      </c>
      <c r="B571" s="38" t="s">
        <v>2695</v>
      </c>
      <c r="C571" s="157">
        <v>40732.626388888886</v>
      </c>
      <c r="D571" s="184">
        <v>40733.356249999997</v>
      </c>
      <c r="E571" s="214">
        <f t="shared" si="8"/>
        <v>1.5562499999941792</v>
      </c>
    </row>
    <row r="572" spans="1:5">
      <c r="A572" t="s">
        <v>921</v>
      </c>
      <c r="B572" s="38" t="s">
        <v>2693</v>
      </c>
      <c r="C572" s="157">
        <v>40733.801388888889</v>
      </c>
      <c r="D572" s="157">
        <v>40733.962500000001</v>
      </c>
      <c r="E572" s="214">
        <f t="shared" si="8"/>
        <v>0.44513888889196096</v>
      </c>
    </row>
    <row r="573" spans="1:5">
      <c r="A573" t="s">
        <v>921</v>
      </c>
      <c r="B573" s="38" t="s">
        <v>2691</v>
      </c>
      <c r="C573" s="184">
        <v>40734.179861111108</v>
      </c>
      <c r="D573" s="157">
        <v>40734.85833333333</v>
      </c>
      <c r="E573" s="214">
        <f t="shared" si="8"/>
        <v>0.21736111110658385</v>
      </c>
    </row>
    <row r="574" spans="1:5">
      <c r="A574" t="s">
        <v>921</v>
      </c>
      <c r="B574" s="38" t="s">
        <v>2689</v>
      </c>
      <c r="C574" s="184">
        <v>40735.288888888892</v>
      </c>
      <c r="D574" s="157">
        <v>40735.638888888891</v>
      </c>
      <c r="E574" s="214">
        <f t="shared" si="8"/>
        <v>0.43055555556202307</v>
      </c>
    </row>
    <row r="575" spans="1:5">
      <c r="A575" t="s">
        <v>921</v>
      </c>
      <c r="B575" s="38" t="s">
        <v>2685</v>
      </c>
      <c r="C575" s="157">
        <v>40736.140277777777</v>
      </c>
      <c r="D575" s="184">
        <v>40737.019444444442</v>
      </c>
      <c r="E575" s="214">
        <f t="shared" si="8"/>
        <v>0.50138888888614019</v>
      </c>
    </row>
    <row r="576" spans="1:5">
      <c r="A576" t="s">
        <v>925</v>
      </c>
      <c r="B576" s="38" t="s">
        <v>2684</v>
      </c>
      <c r="C576" s="157">
        <v>40744.950509259259</v>
      </c>
      <c r="D576" s="157">
        <v>40745.303090277775</v>
      </c>
      <c r="E576" s="214">
        <f t="shared" si="8"/>
        <v>7.9310648148166365</v>
      </c>
    </row>
    <row r="577" spans="1:5">
      <c r="A577" t="s">
        <v>925</v>
      </c>
      <c r="B577" s="38" t="s">
        <v>2683</v>
      </c>
      <c r="C577" s="157">
        <v>40745.630682870367</v>
      </c>
      <c r="D577" s="157">
        <v>40746.300706018519</v>
      </c>
      <c r="E577" s="214">
        <f t="shared" si="8"/>
        <v>0.32759259259182727</v>
      </c>
    </row>
    <row r="578" spans="1:5">
      <c r="A578" t="s">
        <v>925</v>
      </c>
      <c r="B578" s="38" t="s">
        <v>2682</v>
      </c>
      <c r="C578" s="157">
        <v>40746.651412037034</v>
      </c>
      <c r="D578" s="157">
        <v>40747.243622685186</v>
      </c>
      <c r="E578" s="214">
        <f t="shared" si="8"/>
        <v>0.35070601851475658</v>
      </c>
    </row>
    <row r="579" spans="1:5">
      <c r="A579" t="s">
        <v>925</v>
      </c>
      <c r="B579" s="38" t="s">
        <v>2680</v>
      </c>
      <c r="C579" s="157">
        <v>40747.641944444447</v>
      </c>
      <c r="D579" s="157">
        <v>40748.303402777776</v>
      </c>
      <c r="E579" s="214">
        <f t="shared" si="8"/>
        <v>0.39832175926130731</v>
      </c>
    </row>
    <row r="580" spans="1:5">
      <c r="A580" t="s">
        <v>925</v>
      </c>
      <c r="B580" s="38" t="s">
        <v>2679</v>
      </c>
      <c r="C580" s="157">
        <v>40748.631956018522</v>
      </c>
      <c r="D580" s="157">
        <v>40749.2965625</v>
      </c>
      <c r="E580" s="214">
        <f t="shared" si="8"/>
        <v>0.32855324074625969</v>
      </c>
    </row>
    <row r="581" spans="1:5">
      <c r="A581" t="s">
        <v>925</v>
      </c>
      <c r="B581" s="38" t="s">
        <v>2677</v>
      </c>
      <c r="C581" s="157">
        <v>40749.978217592594</v>
      </c>
      <c r="D581" s="157">
        <v>40749.978877314818</v>
      </c>
      <c r="E581" s="214">
        <f t="shared" ref="E581:E644" si="9">C581-D580</f>
        <v>0.68165509259415558</v>
      </c>
    </row>
    <row r="582" spans="1:5">
      <c r="A582" t="s">
        <v>925</v>
      </c>
      <c r="B582" s="38" t="s">
        <v>2675</v>
      </c>
      <c r="C582" s="157">
        <v>40750.818923611114</v>
      </c>
      <c r="D582" s="157">
        <v>40751.459050925929</v>
      </c>
      <c r="E582" s="214">
        <f t="shared" si="9"/>
        <v>0.84004629629635019</v>
      </c>
    </row>
    <row r="583" spans="1:5">
      <c r="A583" t="s">
        <v>925</v>
      </c>
      <c r="B583" s="38" t="s">
        <v>2674</v>
      </c>
      <c r="C583" s="157">
        <v>40751.798773148148</v>
      </c>
      <c r="D583" s="157">
        <v>40754.830937500003</v>
      </c>
      <c r="E583" s="214">
        <f t="shared" si="9"/>
        <v>0.3397222222192795</v>
      </c>
    </row>
    <row r="584" spans="1:5">
      <c r="A584" t="s">
        <v>925</v>
      </c>
      <c r="B584" s="38" t="s">
        <v>2672</v>
      </c>
      <c r="C584" s="157">
        <v>40755.121527777781</v>
      </c>
      <c r="D584" s="157">
        <v>40755.15347222222</v>
      </c>
      <c r="E584" s="214">
        <f t="shared" si="9"/>
        <v>0.29059027777839219</v>
      </c>
    </row>
    <row r="585" spans="1:5">
      <c r="A585" t="s">
        <v>925</v>
      </c>
      <c r="B585" s="38" t="s">
        <v>2670</v>
      </c>
      <c r="C585" s="157">
        <v>40755.189583333333</v>
      </c>
      <c r="D585" s="157">
        <v>40755.869247685187</v>
      </c>
      <c r="E585" s="214">
        <f t="shared" si="9"/>
        <v>3.6111111112404615E-2</v>
      </c>
    </row>
    <row r="586" spans="1:5">
      <c r="A586" t="s">
        <v>929</v>
      </c>
      <c r="B586" s="38" t="s">
        <v>2668</v>
      </c>
      <c r="C586" s="157">
        <v>40763.125694444447</v>
      </c>
      <c r="D586" s="157">
        <v>40763.15625</v>
      </c>
      <c r="E586" s="214">
        <f t="shared" si="9"/>
        <v>7.2564467592601432</v>
      </c>
    </row>
    <row r="587" spans="1:5">
      <c r="A587" t="s">
        <v>929</v>
      </c>
      <c r="B587" s="38" t="s">
        <v>2665</v>
      </c>
      <c r="C587" s="157">
        <v>40763.630555555559</v>
      </c>
      <c r="D587" s="157">
        <v>40764.309027777781</v>
      </c>
      <c r="E587" s="214">
        <f t="shared" si="9"/>
        <v>0.47430555555911269</v>
      </c>
    </row>
    <row r="588" spans="1:5">
      <c r="A588" t="s">
        <v>929</v>
      </c>
      <c r="B588" s="38" t="s">
        <v>2663</v>
      </c>
      <c r="C588" s="157">
        <v>40764.865972222222</v>
      </c>
      <c r="D588" s="157">
        <v>40768.759027777778</v>
      </c>
      <c r="E588" s="214">
        <f t="shared" si="9"/>
        <v>0.55694444444088731</v>
      </c>
    </row>
    <row r="589" spans="1:5">
      <c r="A589" t="s">
        <v>929</v>
      </c>
      <c r="B589" s="38" t="s">
        <v>2660</v>
      </c>
      <c r="C589" s="157">
        <v>40769.289583333331</v>
      </c>
      <c r="D589" s="157">
        <v>40771.179166666669</v>
      </c>
      <c r="E589" s="214">
        <f t="shared" si="9"/>
        <v>0.53055555555329192</v>
      </c>
    </row>
    <row r="590" spans="1:5">
      <c r="A590" t="s">
        <v>929</v>
      </c>
      <c r="B590" s="38" t="s">
        <v>2658</v>
      </c>
      <c r="C590" s="157">
        <v>40771.709722222222</v>
      </c>
      <c r="D590" s="184">
        <v>40772.515277777777</v>
      </c>
      <c r="E590" s="214">
        <f t="shared" si="9"/>
        <v>0.53055555555329192</v>
      </c>
    </row>
    <row r="591" spans="1:5">
      <c r="A591" t="s">
        <v>929</v>
      </c>
      <c r="B591" s="38" t="s">
        <v>2655</v>
      </c>
      <c r="C591" s="157">
        <v>40773.129166666666</v>
      </c>
      <c r="D591" s="157">
        <v>40773.638888888891</v>
      </c>
      <c r="E591" s="214">
        <f t="shared" si="9"/>
        <v>0.61388888888905058</v>
      </c>
    </row>
    <row r="592" spans="1:5">
      <c r="A592" t="s">
        <v>929</v>
      </c>
      <c r="B592" s="38" t="s">
        <v>2653</v>
      </c>
      <c r="C592" s="184">
        <v>40774.129166666666</v>
      </c>
      <c r="D592" s="157">
        <v>40776.172222222223</v>
      </c>
      <c r="E592" s="214">
        <f t="shared" si="9"/>
        <v>0.49027777777519077</v>
      </c>
    </row>
    <row r="593" spans="1:5">
      <c r="A593" t="s">
        <v>929</v>
      </c>
      <c r="B593" s="38" t="s">
        <v>2651</v>
      </c>
      <c r="C593" s="184">
        <v>40777.711111111108</v>
      </c>
      <c r="D593" s="157">
        <v>40778.989583333336</v>
      </c>
      <c r="E593" s="214">
        <f t="shared" si="9"/>
        <v>1.538888888884685</v>
      </c>
    </row>
    <row r="594" spans="1:5">
      <c r="A594" t="s">
        <v>929</v>
      </c>
      <c r="B594" s="38" t="s">
        <v>2647</v>
      </c>
      <c r="C594" s="157">
        <v>40779.008333333331</v>
      </c>
      <c r="D594" s="184">
        <v>40779.116666666669</v>
      </c>
      <c r="E594" s="214">
        <f t="shared" si="9"/>
        <v>1.8749999995634425E-2</v>
      </c>
    </row>
    <row r="595" spans="1:5">
      <c r="A595" t="s">
        <v>934</v>
      </c>
      <c r="B595" s="38" t="s">
        <v>2644</v>
      </c>
      <c r="C595" s="208">
        <v>40787.151388888888</v>
      </c>
      <c r="D595" s="157">
        <v>40792.94809027778</v>
      </c>
      <c r="E595" s="214">
        <f t="shared" si="9"/>
        <v>8.0347222222189885</v>
      </c>
    </row>
    <row r="596" spans="1:5">
      <c r="A596" t="s">
        <v>937</v>
      </c>
      <c r="B596" s="38" t="s">
        <v>2641</v>
      </c>
      <c r="C596" s="157">
        <v>40801.113194444442</v>
      </c>
      <c r="D596" s="157">
        <v>40801.258333333331</v>
      </c>
      <c r="E596" s="214">
        <f t="shared" si="9"/>
        <v>8.1651041666627862</v>
      </c>
    </row>
    <row r="597" spans="1:5">
      <c r="A597" t="s">
        <v>937</v>
      </c>
      <c r="B597" s="38" t="s">
        <v>2639</v>
      </c>
      <c r="C597" s="157">
        <v>40801.995833333334</v>
      </c>
      <c r="D597" s="157">
        <v>40802.634722222225</v>
      </c>
      <c r="E597" s="214">
        <f t="shared" si="9"/>
        <v>0.73750000000291038</v>
      </c>
    </row>
    <row r="598" spans="1:5">
      <c r="A598" t="s">
        <v>937</v>
      </c>
      <c r="B598" s="38" t="s">
        <v>2637</v>
      </c>
      <c r="C598" s="157">
        <v>40803.71875</v>
      </c>
      <c r="D598" s="157">
        <v>40804.129861111112</v>
      </c>
      <c r="E598" s="214">
        <f t="shared" si="9"/>
        <v>1.0840277777751908</v>
      </c>
    </row>
    <row r="599" spans="1:5">
      <c r="A599" t="s">
        <v>937</v>
      </c>
      <c r="B599" s="38" t="s">
        <v>2634</v>
      </c>
      <c r="C599" s="157">
        <v>40804.679166666669</v>
      </c>
      <c r="D599" s="157">
        <v>40805.63958333333</v>
      </c>
      <c r="E599" s="214">
        <f t="shared" si="9"/>
        <v>0.54930555555620231</v>
      </c>
    </row>
    <row r="600" spans="1:5">
      <c r="A600" t="s">
        <v>937</v>
      </c>
      <c r="B600" s="38" t="s">
        <v>2631</v>
      </c>
      <c r="C600" s="157">
        <v>40806.292361111111</v>
      </c>
      <c r="D600" s="184">
        <v>40806.817361111112</v>
      </c>
      <c r="E600" s="214">
        <f t="shared" si="9"/>
        <v>0.65277777778101154</v>
      </c>
    </row>
    <row r="601" spans="1:5">
      <c r="A601" t="s">
        <v>937</v>
      </c>
      <c r="B601" s="38" t="s">
        <v>2629</v>
      </c>
      <c r="C601" s="157">
        <v>40809.088194444441</v>
      </c>
      <c r="D601" s="157">
        <v>40809.800000000003</v>
      </c>
      <c r="E601" s="214">
        <f t="shared" si="9"/>
        <v>2.2708333333284827</v>
      </c>
    </row>
    <row r="602" spans="1:5">
      <c r="A602" t="s">
        <v>937</v>
      </c>
      <c r="B602" s="38" t="s">
        <v>2628</v>
      </c>
      <c r="C602" s="184">
        <v>40810.813888888886</v>
      </c>
      <c r="D602" s="157">
        <v>40811.357638888891</v>
      </c>
      <c r="E602" s="214">
        <f t="shared" si="9"/>
        <v>1.0138888888832298</v>
      </c>
    </row>
    <row r="603" spans="1:5">
      <c r="A603" t="s">
        <v>937</v>
      </c>
      <c r="B603" s="38" t="s">
        <v>2626</v>
      </c>
      <c r="C603" s="184">
        <v>40812.297222222223</v>
      </c>
      <c r="D603" s="157">
        <v>40812.652083333334</v>
      </c>
      <c r="E603" s="214">
        <f t="shared" si="9"/>
        <v>0.93958333333284827</v>
      </c>
    </row>
    <row r="604" spans="1:5">
      <c r="A604" t="s">
        <v>937</v>
      </c>
      <c r="B604" s="38" t="s">
        <v>2625</v>
      </c>
      <c r="C604" s="157">
        <v>40813.822222222225</v>
      </c>
      <c r="D604" s="184">
        <v>40814.140277777777</v>
      </c>
      <c r="E604" s="214">
        <f t="shared" si="9"/>
        <v>1.1701388888905058</v>
      </c>
    </row>
    <row r="605" spans="1:5">
      <c r="A605" t="s">
        <v>937</v>
      </c>
      <c r="B605" s="38" t="s">
        <v>2623</v>
      </c>
      <c r="C605" s="184">
        <v>40814.712500000001</v>
      </c>
      <c r="D605" s="184">
        <v>40815.17291666667</v>
      </c>
      <c r="E605" s="214">
        <f t="shared" si="9"/>
        <v>0.57222222222480923</v>
      </c>
    </row>
    <row r="606" spans="1:5">
      <c r="A606" t="s">
        <v>944</v>
      </c>
      <c r="B606" s="38" t="s">
        <v>2621</v>
      </c>
      <c r="C606" s="157">
        <v>40829.049305555556</v>
      </c>
      <c r="D606" s="157">
        <v>40830.604861111111</v>
      </c>
      <c r="E606" s="214">
        <f t="shared" si="9"/>
        <v>13.87638888888614</v>
      </c>
    </row>
    <row r="607" spans="1:5">
      <c r="A607" t="s">
        <v>944</v>
      </c>
      <c r="B607" s="38" t="s">
        <v>2619</v>
      </c>
      <c r="C607" s="157">
        <v>40831.616666666669</v>
      </c>
      <c r="D607" s="157">
        <v>40833.626388888886</v>
      </c>
      <c r="E607" s="214">
        <f t="shared" si="9"/>
        <v>1.0118055555576575</v>
      </c>
    </row>
    <row r="608" spans="1:5">
      <c r="A608" t="s">
        <v>944</v>
      </c>
      <c r="B608" s="38" t="s">
        <v>2614</v>
      </c>
      <c r="C608" s="157">
        <v>40834.59097222222</v>
      </c>
      <c r="D608" s="157">
        <v>40838.831944444442</v>
      </c>
      <c r="E608" s="214">
        <f t="shared" si="9"/>
        <v>0.96458333333430346</v>
      </c>
    </row>
    <row r="609" spans="1:5">
      <c r="A609" t="s">
        <v>948</v>
      </c>
      <c r="B609" s="38" t="s">
        <v>2612</v>
      </c>
      <c r="C609" s="157">
        <v>40873.883333333331</v>
      </c>
      <c r="D609" s="157">
        <v>40874.540277777778</v>
      </c>
      <c r="E609" s="214">
        <f t="shared" si="9"/>
        <v>35.051388888889051</v>
      </c>
    </row>
    <row r="610" spans="1:5">
      <c r="A610" t="s">
        <v>948</v>
      </c>
      <c r="B610" s="38" t="s">
        <v>2610</v>
      </c>
      <c r="C610" s="157">
        <v>40877.276388888888</v>
      </c>
      <c r="D610" s="157">
        <v>40877.673611111109</v>
      </c>
      <c r="E610" s="214">
        <f t="shared" si="9"/>
        <v>2.7361111111094942</v>
      </c>
    </row>
    <row r="611" spans="1:5">
      <c r="A611" t="s">
        <v>948</v>
      </c>
      <c r="B611" s="38" t="s">
        <v>2609</v>
      </c>
      <c r="C611" s="157">
        <v>40879.092361111114</v>
      </c>
      <c r="D611" s="157">
        <v>40879.560416666667</v>
      </c>
      <c r="E611" s="214">
        <f t="shared" si="9"/>
        <v>1.4187500000043656</v>
      </c>
    </row>
    <row r="612" spans="1:5">
      <c r="A612" t="s">
        <v>948</v>
      </c>
      <c r="B612" s="38" t="s">
        <v>2607</v>
      </c>
      <c r="C612" s="157">
        <v>40880.94027777778</v>
      </c>
      <c r="D612" s="157">
        <v>40881.302083333336</v>
      </c>
      <c r="E612" s="214">
        <f t="shared" si="9"/>
        <v>1.3798611111124046</v>
      </c>
    </row>
    <row r="613" spans="1:5">
      <c r="A613" t="s">
        <v>948</v>
      </c>
      <c r="B613" s="38" t="s">
        <v>2604</v>
      </c>
      <c r="C613" s="157">
        <v>40883.085416666669</v>
      </c>
      <c r="D613" s="184">
        <v>40883.600694444445</v>
      </c>
      <c r="E613" s="214">
        <f t="shared" si="9"/>
        <v>1.7833333333328483</v>
      </c>
    </row>
    <row r="614" spans="1:5">
      <c r="A614" s="155" t="s">
        <v>952</v>
      </c>
      <c r="B614" s="38" t="s">
        <v>2602</v>
      </c>
      <c r="C614" s="157">
        <v>40917.835416666669</v>
      </c>
      <c r="D614" s="157">
        <v>40918.728472222225</v>
      </c>
      <c r="E614" s="214">
        <f t="shared" si="9"/>
        <v>34.234722222223354</v>
      </c>
    </row>
    <row r="615" spans="1:5">
      <c r="A615" s="155" t="s">
        <v>952</v>
      </c>
      <c r="B615" s="38" t="s">
        <v>2601</v>
      </c>
      <c r="C615" s="157">
        <v>40919.220833333333</v>
      </c>
      <c r="D615" s="157">
        <v>40920.20208333333</v>
      </c>
      <c r="E615" s="214">
        <f t="shared" si="9"/>
        <v>0.49236111110803904</v>
      </c>
    </row>
    <row r="616" spans="1:5">
      <c r="A616" s="155" t="s">
        <v>952</v>
      </c>
      <c r="B616" s="38" t="s">
        <v>2600</v>
      </c>
      <c r="C616" s="157">
        <v>40920.752083333333</v>
      </c>
      <c r="D616" s="157">
        <v>40921.382638888892</v>
      </c>
      <c r="E616" s="214">
        <f t="shared" si="9"/>
        <v>0.55000000000291038</v>
      </c>
    </row>
    <row r="617" spans="1:5">
      <c r="A617" s="155" t="s">
        <v>952</v>
      </c>
      <c r="B617" s="38" t="s">
        <v>2597</v>
      </c>
      <c r="C617" s="157">
        <v>40921.893055555556</v>
      </c>
      <c r="D617" s="157">
        <v>40922.78125</v>
      </c>
      <c r="E617" s="214">
        <f t="shared" si="9"/>
        <v>0.51041666666424135</v>
      </c>
    </row>
    <row r="618" spans="1:5">
      <c r="A618" s="155" t="s">
        <v>952</v>
      </c>
      <c r="B618" s="38" t="s">
        <v>2596</v>
      </c>
      <c r="C618" s="157">
        <v>40925.578472222223</v>
      </c>
      <c r="D618" s="184">
        <v>40926.552083333336</v>
      </c>
      <c r="E618" s="214">
        <f t="shared" si="9"/>
        <v>2.797222222223354</v>
      </c>
    </row>
    <row r="619" spans="1:5">
      <c r="A619" s="155" t="s">
        <v>952</v>
      </c>
      <c r="B619" s="38" t="s">
        <v>2594</v>
      </c>
      <c r="C619" s="157">
        <v>40926.893055555556</v>
      </c>
      <c r="D619" s="157">
        <v>40927.879166666666</v>
      </c>
      <c r="E619" s="214">
        <f t="shared" si="9"/>
        <v>0.34097222222044365</v>
      </c>
    </row>
    <row r="620" spans="1:5">
      <c r="A620" s="155" t="s">
        <v>952</v>
      </c>
      <c r="B620" s="38" t="s">
        <v>2593</v>
      </c>
      <c r="C620" s="157">
        <v>40928.209722222222</v>
      </c>
      <c r="D620" s="157">
        <v>40929.212500000001</v>
      </c>
      <c r="E620" s="214">
        <f t="shared" si="9"/>
        <v>0.33055555555620231</v>
      </c>
    </row>
    <row r="621" spans="1:5">
      <c r="A621" s="155" t="s">
        <v>952</v>
      </c>
      <c r="B621" s="38" t="s">
        <v>2592</v>
      </c>
      <c r="C621" s="157">
        <v>40929.765277777777</v>
      </c>
      <c r="D621" s="157">
        <v>40930.722222222219</v>
      </c>
      <c r="E621" s="214">
        <f t="shared" si="9"/>
        <v>0.55277777777519077</v>
      </c>
    </row>
    <row r="622" spans="1:5">
      <c r="A622" s="155" t="s">
        <v>952</v>
      </c>
      <c r="B622" s="38" t="s">
        <v>2589</v>
      </c>
      <c r="C622" s="157">
        <v>40931.044444444444</v>
      </c>
      <c r="D622" s="157">
        <v>40931.875</v>
      </c>
      <c r="E622" s="214">
        <f t="shared" si="9"/>
        <v>0.32222222222480923</v>
      </c>
    </row>
    <row r="623" spans="1:5">
      <c r="A623" s="155" t="s">
        <v>952</v>
      </c>
      <c r="B623" s="38" t="s">
        <v>2586</v>
      </c>
      <c r="C623" s="157">
        <v>40932.551388888889</v>
      </c>
      <c r="D623" s="157">
        <v>40933.632638888892</v>
      </c>
      <c r="E623" s="214">
        <f t="shared" si="9"/>
        <v>0.67638888888905058</v>
      </c>
    </row>
    <row r="624" spans="1:5">
      <c r="A624" t="s">
        <v>959</v>
      </c>
      <c r="B624" s="38" t="s">
        <v>2584</v>
      </c>
      <c r="C624" s="157">
        <v>41011.79791666667</v>
      </c>
      <c r="D624" s="157">
        <v>41011.886805555558</v>
      </c>
      <c r="E624" s="214">
        <f t="shared" si="9"/>
        <v>78.165277777778101</v>
      </c>
    </row>
    <row r="625" spans="1:5">
      <c r="A625" t="s">
        <v>959</v>
      </c>
      <c r="B625" s="38" t="s">
        <v>2582</v>
      </c>
      <c r="C625" s="157">
        <v>41019.447222222225</v>
      </c>
      <c r="D625" s="157">
        <v>41019.947222222225</v>
      </c>
      <c r="E625" s="214">
        <f t="shared" si="9"/>
        <v>7.5604166666671517</v>
      </c>
    </row>
    <row r="626" spans="1:5">
      <c r="A626" t="s">
        <v>959</v>
      </c>
      <c r="B626" s="38" t="s">
        <v>2580</v>
      </c>
      <c r="C626" s="157">
        <v>41020.449305555558</v>
      </c>
      <c r="D626" s="157">
        <v>41020.96597222222</v>
      </c>
      <c r="E626" s="214">
        <f t="shared" si="9"/>
        <v>0.50208333333284827</v>
      </c>
    </row>
    <row r="627" spans="1:5">
      <c r="A627" t="s">
        <v>959</v>
      </c>
      <c r="B627" s="38" t="s">
        <v>2578</v>
      </c>
      <c r="C627" s="157">
        <v>41021.463194444441</v>
      </c>
      <c r="D627" s="157">
        <v>41021.945138888892</v>
      </c>
      <c r="E627" s="214">
        <f t="shared" si="9"/>
        <v>0.49722222222044365</v>
      </c>
    </row>
    <row r="628" spans="1:5">
      <c r="A628" t="s">
        <v>959</v>
      </c>
      <c r="B628" s="38" t="s">
        <v>2575</v>
      </c>
      <c r="C628" s="157">
        <v>41022.445138888892</v>
      </c>
      <c r="D628" s="184">
        <v>41022.919444444444</v>
      </c>
      <c r="E628" s="214">
        <f t="shared" si="9"/>
        <v>0.5</v>
      </c>
    </row>
    <row r="629" spans="1:5">
      <c r="A629" t="s">
        <v>959</v>
      </c>
      <c r="B629" s="38" t="s">
        <v>2572</v>
      </c>
      <c r="C629" s="157">
        <v>41023.441666666666</v>
      </c>
      <c r="D629" s="157">
        <v>41023.913888888892</v>
      </c>
      <c r="E629" s="214">
        <f t="shared" si="9"/>
        <v>0.52222222222189885</v>
      </c>
    </row>
    <row r="630" spans="1:5">
      <c r="A630" t="s">
        <v>959</v>
      </c>
      <c r="B630" s="38" t="s">
        <v>2570</v>
      </c>
      <c r="C630" s="157">
        <v>41024.44027777778</v>
      </c>
      <c r="D630" s="157">
        <v>41024.95208333333</v>
      </c>
      <c r="E630" s="214">
        <f t="shared" si="9"/>
        <v>0.52638888888759539</v>
      </c>
    </row>
    <row r="631" spans="1:5">
      <c r="A631" t="s">
        <v>959</v>
      </c>
      <c r="B631" s="38" t="s">
        <v>2567</v>
      </c>
      <c r="C631" s="157">
        <v>41028.444444444445</v>
      </c>
      <c r="D631" s="157">
        <v>41029.604166666664</v>
      </c>
      <c r="E631" s="214">
        <f t="shared" si="9"/>
        <v>3.492361111115315</v>
      </c>
    </row>
    <row r="632" spans="1:5">
      <c r="A632" t="s">
        <v>959</v>
      </c>
      <c r="B632" s="38" t="s">
        <v>2564</v>
      </c>
      <c r="C632" s="157">
        <v>41030.443749999999</v>
      </c>
      <c r="D632" s="157">
        <v>41030.943749999999</v>
      </c>
      <c r="E632" s="214">
        <f t="shared" si="9"/>
        <v>0.83958333333430346</v>
      </c>
    </row>
    <row r="633" spans="1:5">
      <c r="A633" t="s">
        <v>959</v>
      </c>
      <c r="B633" s="38" t="s">
        <v>2561</v>
      </c>
      <c r="C633" s="157">
        <v>41031.446527777778</v>
      </c>
      <c r="D633" s="157">
        <v>41033.000694444447</v>
      </c>
      <c r="E633" s="214">
        <f t="shared" si="9"/>
        <v>0.50277777777955635</v>
      </c>
    </row>
    <row r="634" spans="1:5">
      <c r="A634" s="155" t="s">
        <v>963</v>
      </c>
      <c r="B634" s="38" t="s">
        <v>2559</v>
      </c>
      <c r="C634" s="157">
        <v>41062.508333333331</v>
      </c>
      <c r="D634" s="157">
        <v>41063.008333333331</v>
      </c>
      <c r="E634" s="214">
        <f t="shared" si="9"/>
        <v>29.507638888884685</v>
      </c>
    </row>
    <row r="635" spans="1:5">
      <c r="A635" s="155" t="s">
        <v>963</v>
      </c>
      <c r="B635" s="38" t="s">
        <v>2557</v>
      </c>
      <c r="C635" s="157">
        <v>41063.51666666667</v>
      </c>
      <c r="D635" s="157">
        <v>41063.904861111114</v>
      </c>
      <c r="E635" s="214">
        <f t="shared" si="9"/>
        <v>0.50833333333866904</v>
      </c>
    </row>
    <row r="636" spans="1:5">
      <c r="A636" s="155" t="s">
        <v>963</v>
      </c>
      <c r="B636" s="38" t="s">
        <v>2554</v>
      </c>
      <c r="C636" s="157">
        <v>41064.512499999997</v>
      </c>
      <c r="D636" s="157">
        <v>41065.003472222219</v>
      </c>
      <c r="E636" s="214">
        <f t="shared" si="9"/>
        <v>0.60763888888322981</v>
      </c>
    </row>
    <row r="637" spans="1:5">
      <c r="A637" s="155" t="s">
        <v>963</v>
      </c>
      <c r="B637" s="38" t="s">
        <v>2551</v>
      </c>
      <c r="C637" s="157">
        <v>41065.51666666667</v>
      </c>
      <c r="D637" s="157">
        <v>41066.005555555559</v>
      </c>
      <c r="E637" s="214">
        <f t="shared" si="9"/>
        <v>0.51319444445107365</v>
      </c>
    </row>
    <row r="638" spans="1:5">
      <c r="A638" s="155" t="s">
        <v>963</v>
      </c>
      <c r="B638" s="38" t="s">
        <v>2549</v>
      </c>
      <c r="C638" s="157">
        <v>41068.630555555559</v>
      </c>
      <c r="D638" s="157">
        <v>41069.006944444445</v>
      </c>
      <c r="E638" s="214">
        <f t="shared" si="9"/>
        <v>2.625</v>
      </c>
    </row>
    <row r="639" spans="1:5">
      <c r="A639" s="155" t="s">
        <v>963</v>
      </c>
      <c r="B639" s="38" t="s">
        <v>2547</v>
      </c>
      <c r="C639" s="157">
        <v>41069.556944444441</v>
      </c>
      <c r="D639" s="157">
        <v>41070.001388888886</v>
      </c>
      <c r="E639" s="214">
        <f t="shared" si="9"/>
        <v>0.54999999999563443</v>
      </c>
    </row>
    <row r="640" spans="1:5">
      <c r="A640" s="155" t="s">
        <v>963</v>
      </c>
      <c r="B640" s="38" t="s">
        <v>2545</v>
      </c>
      <c r="C640" s="157">
        <v>41070.51666666667</v>
      </c>
      <c r="D640" s="157">
        <v>41071.118055555555</v>
      </c>
      <c r="E640" s="214">
        <f t="shared" si="9"/>
        <v>0.51527777778392192</v>
      </c>
    </row>
    <row r="641" spans="1:5">
      <c r="A641" s="155" t="s">
        <v>963</v>
      </c>
      <c r="B641" s="38" t="s">
        <v>2543</v>
      </c>
      <c r="C641" s="157">
        <v>41072.712500000001</v>
      </c>
      <c r="D641" s="157">
        <v>41072.959027777775</v>
      </c>
      <c r="E641" s="214">
        <f t="shared" si="9"/>
        <v>1.5944444444467081</v>
      </c>
    </row>
    <row r="642" spans="1:5">
      <c r="A642" s="155" t="s">
        <v>963</v>
      </c>
      <c r="B642" s="38" t="s">
        <v>2541</v>
      </c>
      <c r="C642" s="157">
        <v>41073.509027777778</v>
      </c>
      <c r="D642" s="157">
        <v>41073.954861111109</v>
      </c>
      <c r="E642" s="214">
        <f t="shared" si="9"/>
        <v>0.55000000000291038</v>
      </c>
    </row>
    <row r="643" spans="1:5">
      <c r="A643" s="155" t="s">
        <v>963</v>
      </c>
      <c r="B643" s="38" t="s">
        <v>2540</v>
      </c>
      <c r="C643" s="157">
        <v>41074.506944444445</v>
      </c>
      <c r="D643" s="157">
        <v>41075.011111111111</v>
      </c>
      <c r="E643" s="214">
        <f t="shared" si="9"/>
        <v>0.55208333333575865</v>
      </c>
    </row>
    <row r="644" spans="1:5">
      <c r="A644" s="155" t="s">
        <v>963</v>
      </c>
      <c r="B644" s="38" t="s">
        <v>2538</v>
      </c>
      <c r="C644" s="157">
        <v>41075.513888888891</v>
      </c>
      <c r="D644" s="157">
        <v>41076.010416666664</v>
      </c>
      <c r="E644" s="214">
        <f t="shared" si="9"/>
        <v>0.50277777777955635</v>
      </c>
    </row>
    <row r="645" spans="1:5">
      <c r="A645" s="155" t="s">
        <v>963</v>
      </c>
      <c r="B645" s="38" t="s">
        <v>2535</v>
      </c>
      <c r="C645" s="157">
        <v>41076.463888888888</v>
      </c>
      <c r="D645" s="157">
        <v>41076.880555555559</v>
      </c>
      <c r="E645" s="214">
        <f>C645-D644</f>
        <v>0.45347222222335404</v>
      </c>
    </row>
    <row r="646" spans="1:5">
      <c r="A646" s="155" t="s">
        <v>969</v>
      </c>
      <c r="B646" s="38" t="s">
        <v>2533</v>
      </c>
      <c r="C646" s="157">
        <v>41102.368055555555</v>
      </c>
      <c r="D646" s="184">
        <v>41102.402777777781</v>
      </c>
      <c r="E646" s="214">
        <f t="shared" ref="E646:E709" si="10">C646-D645</f>
        <v>25.487499999995634</v>
      </c>
    </row>
    <row r="647" spans="1:5">
      <c r="A647" s="155" t="s">
        <v>969</v>
      </c>
      <c r="B647" s="38" t="s">
        <v>2530</v>
      </c>
      <c r="C647" s="157">
        <v>41103.333333333336</v>
      </c>
      <c r="D647" s="157">
        <v>41103.347916666666</v>
      </c>
      <c r="E647" s="214">
        <f t="shared" si="10"/>
        <v>0.93055555555474712</v>
      </c>
    </row>
    <row r="648" spans="1:5">
      <c r="A648" s="155" t="s">
        <v>969</v>
      </c>
      <c r="B648" s="38" t="s">
        <v>2528</v>
      </c>
      <c r="C648" s="157">
        <v>41104.862500000003</v>
      </c>
      <c r="D648" s="157">
        <v>41104.898611111108</v>
      </c>
      <c r="E648" s="214">
        <f t="shared" si="10"/>
        <v>1.5145833333372138</v>
      </c>
    </row>
    <row r="649" spans="1:5">
      <c r="A649" s="155" t="s">
        <v>969</v>
      </c>
      <c r="B649" s="38" t="s">
        <v>2527</v>
      </c>
      <c r="C649" s="157">
        <v>41105.397222222222</v>
      </c>
      <c r="D649" s="157">
        <v>41105.411111111112</v>
      </c>
      <c r="E649" s="214">
        <f t="shared" si="10"/>
        <v>0.49861111111385981</v>
      </c>
    </row>
    <row r="650" spans="1:5">
      <c r="A650" s="155" t="s">
        <v>969</v>
      </c>
      <c r="B650" s="38" t="s">
        <v>2524</v>
      </c>
      <c r="C650" s="157">
        <v>41108.089583333334</v>
      </c>
      <c r="D650" s="157">
        <v>41108.102083333331</v>
      </c>
      <c r="E650" s="214">
        <f t="shared" si="10"/>
        <v>2.6784722222218988</v>
      </c>
    </row>
    <row r="651" spans="1:5">
      <c r="A651" s="155" t="s">
        <v>969</v>
      </c>
      <c r="B651" s="38" t="s">
        <v>2522</v>
      </c>
      <c r="C651" s="157">
        <v>41108.359027777777</v>
      </c>
      <c r="D651" s="157">
        <v>41108.375694444447</v>
      </c>
      <c r="E651" s="214">
        <f t="shared" si="10"/>
        <v>0.25694444444525288</v>
      </c>
    </row>
    <row r="652" spans="1:5">
      <c r="A652" s="155" t="s">
        <v>969</v>
      </c>
      <c r="B652" s="38" t="s">
        <v>2520</v>
      </c>
      <c r="C652" s="157">
        <v>41109.277777777781</v>
      </c>
      <c r="D652" s="157">
        <v>41109.303472222222</v>
      </c>
      <c r="E652" s="214">
        <f t="shared" si="10"/>
        <v>0.90208333333430346</v>
      </c>
    </row>
    <row r="653" spans="1:5">
      <c r="A653" s="155" t="s">
        <v>969</v>
      </c>
      <c r="B653" s="38" t="s">
        <v>2518</v>
      </c>
      <c r="C653" s="157">
        <v>41109.559027777781</v>
      </c>
      <c r="D653" s="157">
        <v>41109.585416666669</v>
      </c>
      <c r="E653" s="214">
        <f t="shared" si="10"/>
        <v>0.25555555555911269</v>
      </c>
    </row>
    <row r="654" spans="1:5">
      <c r="A654" s="155" t="s">
        <v>969</v>
      </c>
      <c r="B654" s="38" t="s">
        <v>2516</v>
      </c>
      <c r="C654" s="157">
        <v>41110.190972222219</v>
      </c>
      <c r="D654" s="157">
        <v>41110.206250000003</v>
      </c>
      <c r="E654" s="214">
        <f t="shared" si="10"/>
        <v>0.60555555555038154</v>
      </c>
    </row>
    <row r="655" spans="1:5">
      <c r="A655" s="155" t="s">
        <v>969</v>
      </c>
      <c r="B655" s="38" t="s">
        <v>2513</v>
      </c>
      <c r="C655" s="157">
        <v>41110.345833333333</v>
      </c>
      <c r="D655" s="157">
        <v>41110.372916666667</v>
      </c>
      <c r="E655" s="214">
        <f t="shared" si="10"/>
        <v>0.13958333332993789</v>
      </c>
    </row>
    <row r="656" spans="1:5">
      <c r="A656" s="155" t="s">
        <v>969</v>
      </c>
      <c r="B656" s="38" t="s">
        <v>2510</v>
      </c>
      <c r="C656" s="157">
        <v>41110.80972222222</v>
      </c>
      <c r="D656" s="157">
        <v>41110.821527777778</v>
      </c>
      <c r="E656" s="214">
        <f t="shared" si="10"/>
        <v>0.43680555555329192</v>
      </c>
    </row>
    <row r="657" spans="1:5">
      <c r="A657" s="155" t="s">
        <v>969</v>
      </c>
      <c r="B657" s="38" t="s">
        <v>2508</v>
      </c>
      <c r="C657" s="157">
        <v>41110.99722222222</v>
      </c>
      <c r="D657" s="157">
        <v>41111.004861111112</v>
      </c>
      <c r="E657" s="214">
        <f t="shared" si="10"/>
        <v>0.1756944444423425</v>
      </c>
    </row>
    <row r="658" spans="1:5">
      <c r="A658" s="155" t="s">
        <v>969</v>
      </c>
      <c r="B658" s="38" t="s">
        <v>2506</v>
      </c>
      <c r="C658" s="157">
        <v>41111.213888888888</v>
      </c>
      <c r="D658" s="157">
        <v>41111.222222222219</v>
      </c>
      <c r="E658" s="214">
        <f t="shared" si="10"/>
        <v>0.20902777777519077</v>
      </c>
    </row>
    <row r="659" spans="1:5">
      <c r="A659" s="155" t="s">
        <v>969</v>
      </c>
      <c r="B659" s="38" t="s">
        <v>2504</v>
      </c>
      <c r="C659" s="157">
        <v>41111.734027777777</v>
      </c>
      <c r="D659" s="157">
        <v>41111.743750000001</v>
      </c>
      <c r="E659" s="214">
        <f t="shared" si="10"/>
        <v>0.5118055555576575</v>
      </c>
    </row>
    <row r="660" spans="1:5">
      <c r="A660" s="155" t="s">
        <v>969</v>
      </c>
      <c r="B660" s="38" t="s">
        <v>2501</v>
      </c>
      <c r="C660" s="157">
        <v>41112.041666666664</v>
      </c>
      <c r="D660" s="157">
        <v>41112.052777777775</v>
      </c>
      <c r="E660" s="214">
        <f t="shared" si="10"/>
        <v>0.29791666666278616</v>
      </c>
    </row>
    <row r="661" spans="1:5">
      <c r="A661" s="155" t="s">
        <v>969</v>
      </c>
      <c r="B661" s="38" t="s">
        <v>2498</v>
      </c>
      <c r="C661" s="157">
        <v>41112.635416666664</v>
      </c>
      <c r="D661" s="157">
        <v>41112.693055555559</v>
      </c>
      <c r="E661" s="214">
        <f t="shared" si="10"/>
        <v>0.58263888888905058</v>
      </c>
    </row>
    <row r="662" spans="1:5">
      <c r="A662" t="s">
        <v>973</v>
      </c>
      <c r="B662" s="38" t="s">
        <v>2496</v>
      </c>
      <c r="C662" s="157">
        <v>41140.091666666667</v>
      </c>
      <c r="D662" s="157">
        <v>41140.927083333336</v>
      </c>
      <c r="E662" s="214">
        <f t="shared" si="10"/>
        <v>27.398611111108039</v>
      </c>
    </row>
    <row r="663" spans="1:5">
      <c r="A663" t="s">
        <v>973</v>
      </c>
      <c r="B663" s="38" t="s">
        <v>2494</v>
      </c>
      <c r="C663" s="157">
        <v>41141.299305555556</v>
      </c>
      <c r="D663" s="157">
        <v>41142.486111111109</v>
      </c>
      <c r="E663" s="214">
        <f t="shared" si="10"/>
        <v>0.37222222222044365</v>
      </c>
    </row>
    <row r="664" spans="1:5">
      <c r="A664" t="s">
        <v>973</v>
      </c>
      <c r="B664" s="38" t="s">
        <v>2491</v>
      </c>
      <c r="C664" s="157">
        <v>41145.157638888886</v>
      </c>
      <c r="D664" s="157">
        <v>41145.599999999999</v>
      </c>
      <c r="E664" s="214">
        <f t="shared" si="10"/>
        <v>2.671527777776646</v>
      </c>
    </row>
    <row r="665" spans="1:5">
      <c r="A665" t="s">
        <v>973</v>
      </c>
      <c r="B665" s="38" t="s">
        <v>2488</v>
      </c>
      <c r="C665" s="157">
        <v>41146.04791666667</v>
      </c>
      <c r="D665" s="157">
        <v>41146.438888888886</v>
      </c>
      <c r="E665" s="214">
        <f t="shared" si="10"/>
        <v>0.44791666667151731</v>
      </c>
    </row>
    <row r="666" spans="1:5">
      <c r="A666" s="187" t="s">
        <v>6797</v>
      </c>
      <c r="B666" s="38" t="s">
        <v>2486</v>
      </c>
      <c r="C666" s="157">
        <v>41200.445138888892</v>
      </c>
      <c r="D666" s="157">
        <v>41201.445833333331</v>
      </c>
      <c r="E666" s="214">
        <f t="shared" si="10"/>
        <v>54.006250000005821</v>
      </c>
    </row>
    <row r="667" spans="1:5">
      <c r="A667" s="187" t="s">
        <v>6797</v>
      </c>
      <c r="B667" s="38" t="s">
        <v>2485</v>
      </c>
      <c r="C667" s="157">
        <v>41204.868055555555</v>
      </c>
      <c r="D667" s="157">
        <v>41205.852777777778</v>
      </c>
      <c r="E667" s="214">
        <f t="shared" si="10"/>
        <v>3.422222222223354</v>
      </c>
    </row>
    <row r="668" spans="1:5">
      <c r="A668" s="187" t="s">
        <v>6797</v>
      </c>
      <c r="B668" s="38" t="s">
        <v>2483</v>
      </c>
      <c r="C668" s="157">
        <v>41206.755555555559</v>
      </c>
      <c r="D668" s="157">
        <v>41207.251388888886</v>
      </c>
      <c r="E668" s="214">
        <f t="shared" si="10"/>
        <v>0.90277777778101154</v>
      </c>
    </row>
    <row r="669" spans="1:5">
      <c r="A669" s="187" t="s">
        <v>6797</v>
      </c>
      <c r="B669" s="38" t="s">
        <v>2480</v>
      </c>
      <c r="C669" s="157">
        <v>41207.92083333333</v>
      </c>
      <c r="D669" s="157">
        <v>41208.768055555556</v>
      </c>
      <c r="E669" s="214">
        <f t="shared" si="10"/>
        <v>0.66944444444379769</v>
      </c>
    </row>
    <row r="670" spans="1:5">
      <c r="A670" s="187" t="s">
        <v>6797</v>
      </c>
      <c r="B670" s="38" t="s">
        <v>2478</v>
      </c>
      <c r="C670" s="157">
        <v>41209.535416666666</v>
      </c>
      <c r="D670" s="184">
        <v>41209.890277777777</v>
      </c>
      <c r="E670" s="214">
        <f t="shared" si="10"/>
        <v>0.76736111110949423</v>
      </c>
    </row>
    <row r="671" spans="1:5">
      <c r="A671" s="187" t="s">
        <v>6797</v>
      </c>
      <c r="B671" s="38" t="s">
        <v>2475</v>
      </c>
      <c r="C671" s="157">
        <v>41210.40347222222</v>
      </c>
      <c r="D671" s="157">
        <v>41210.863888888889</v>
      </c>
      <c r="E671" s="214">
        <f t="shared" si="10"/>
        <v>0.51319444444379769</v>
      </c>
    </row>
    <row r="672" spans="1:5">
      <c r="A672" s="187" t="s">
        <v>6797</v>
      </c>
      <c r="B672" s="38" t="s">
        <v>2472</v>
      </c>
      <c r="C672" s="157">
        <v>41218.359027777777</v>
      </c>
      <c r="D672" s="157">
        <v>41218.681250000001</v>
      </c>
      <c r="E672" s="214">
        <f t="shared" si="10"/>
        <v>7.4951388888875954</v>
      </c>
    </row>
    <row r="673" spans="1:5">
      <c r="A673" s="155" t="s">
        <v>989</v>
      </c>
      <c r="B673" s="38" t="s">
        <v>2471</v>
      </c>
      <c r="C673" s="157">
        <v>41351.274305555555</v>
      </c>
      <c r="D673" s="157">
        <v>41352.1875</v>
      </c>
      <c r="E673" s="214">
        <f t="shared" si="10"/>
        <v>132.59305555555329</v>
      </c>
    </row>
    <row r="674" spans="1:5">
      <c r="A674" s="155" t="s">
        <v>989</v>
      </c>
      <c r="B674" s="38" t="s">
        <v>2468</v>
      </c>
      <c r="C674" s="157">
        <v>41352.246527777781</v>
      </c>
      <c r="D674" s="157">
        <v>41354.265277777777</v>
      </c>
      <c r="E674" s="214">
        <f t="shared" si="10"/>
        <v>5.9027777781011537E-2</v>
      </c>
    </row>
    <row r="675" spans="1:5">
      <c r="A675" s="155" t="s">
        <v>989</v>
      </c>
      <c r="B675" s="38" t="s">
        <v>2465</v>
      </c>
      <c r="C675" s="157">
        <v>41355.93472222222</v>
      </c>
      <c r="D675" s="157">
        <v>41357.425000000003</v>
      </c>
      <c r="E675" s="214">
        <f t="shared" si="10"/>
        <v>1.6694444444437977</v>
      </c>
    </row>
    <row r="676" spans="1:5">
      <c r="A676" s="155" t="s">
        <v>989</v>
      </c>
      <c r="B676" s="38" t="s">
        <v>2463</v>
      </c>
      <c r="C676" s="157">
        <v>41357.956944444442</v>
      </c>
      <c r="D676" s="157">
        <v>41359.26666666667</v>
      </c>
      <c r="E676" s="214">
        <f t="shared" si="10"/>
        <v>0.53194444443943212</v>
      </c>
    </row>
    <row r="677" spans="1:5">
      <c r="A677" s="155" t="s">
        <v>989</v>
      </c>
      <c r="B677" s="38" t="s">
        <v>2461</v>
      </c>
      <c r="C677" s="157">
        <v>41359.762499999997</v>
      </c>
      <c r="D677" s="157">
        <v>41362.184027777781</v>
      </c>
      <c r="E677" s="214">
        <f t="shared" si="10"/>
        <v>0.4958333333270275</v>
      </c>
    </row>
    <row r="678" spans="1:5">
      <c r="A678" s="155" t="s">
        <v>989</v>
      </c>
      <c r="B678" s="38" t="s">
        <v>2459</v>
      </c>
      <c r="C678" s="157">
        <v>41362.765277777777</v>
      </c>
      <c r="D678" s="157">
        <v>41364.193749999999</v>
      </c>
      <c r="E678" s="214">
        <f t="shared" si="10"/>
        <v>0.58124999999563443</v>
      </c>
    </row>
    <row r="679" spans="1:5">
      <c r="A679" s="155" t="s">
        <v>989</v>
      </c>
      <c r="B679" s="38" t="s">
        <v>2456</v>
      </c>
      <c r="C679" s="157">
        <v>41364.317361111112</v>
      </c>
      <c r="D679" s="157">
        <v>41364.799305555556</v>
      </c>
      <c r="E679" s="214">
        <f t="shared" si="10"/>
        <v>0.12361111111385981</v>
      </c>
    </row>
    <row r="680" spans="1:5">
      <c r="A680" s="155" t="s">
        <v>994</v>
      </c>
      <c r="B680" s="38" t="s">
        <v>2453</v>
      </c>
      <c r="C680" s="157">
        <v>41394.841666666667</v>
      </c>
      <c r="D680" s="157">
        <v>41394.874305555553</v>
      </c>
      <c r="E680" s="214">
        <f t="shared" si="10"/>
        <v>30.042361111110949</v>
      </c>
    </row>
    <row r="681" spans="1:5">
      <c r="A681" s="155" t="s">
        <v>994</v>
      </c>
      <c r="B681" s="38" t="s">
        <v>2452</v>
      </c>
      <c r="C681" s="184">
        <v>41396.742361111108</v>
      </c>
      <c r="D681" s="157">
        <v>41396.98541666667</v>
      </c>
      <c r="E681" s="214">
        <f t="shared" si="10"/>
        <v>1.8680555555547471</v>
      </c>
    </row>
    <row r="682" spans="1:5">
      <c r="A682" s="155" t="s">
        <v>994</v>
      </c>
      <c r="B682" s="38" t="s">
        <v>2450</v>
      </c>
      <c r="C682" s="157">
        <v>41399.552777777775</v>
      </c>
      <c r="D682" s="157">
        <v>41399.988888888889</v>
      </c>
      <c r="E682" s="214">
        <f t="shared" si="10"/>
        <v>2.5673611111051287</v>
      </c>
    </row>
    <row r="683" spans="1:5">
      <c r="A683" s="155" t="s">
        <v>994</v>
      </c>
      <c r="B683" s="38" t="s">
        <v>2448</v>
      </c>
      <c r="C683" s="157">
        <v>41400.572222222225</v>
      </c>
      <c r="D683" s="157">
        <v>41401.078472222223</v>
      </c>
      <c r="E683" s="214">
        <f t="shared" si="10"/>
        <v>0.58333333333575865</v>
      </c>
    </row>
    <row r="684" spans="1:5">
      <c r="A684" s="155" t="s">
        <v>994</v>
      </c>
      <c r="B684" s="38" t="s">
        <v>2446</v>
      </c>
      <c r="C684" s="157">
        <v>41402.411111111112</v>
      </c>
      <c r="D684" s="184">
        <v>41402.988194444442</v>
      </c>
      <c r="E684" s="214">
        <f t="shared" si="10"/>
        <v>1.3326388888890506</v>
      </c>
    </row>
    <row r="685" spans="1:5">
      <c r="A685" s="155" t="s">
        <v>994</v>
      </c>
      <c r="B685" s="38" t="s">
        <v>2444</v>
      </c>
      <c r="C685" s="157">
        <v>41403.381944444445</v>
      </c>
      <c r="D685" s="157">
        <v>41403.972222222219</v>
      </c>
      <c r="E685" s="214">
        <f t="shared" si="10"/>
        <v>0.39375000000291038</v>
      </c>
    </row>
    <row r="686" spans="1:5">
      <c r="A686" s="155" t="s">
        <v>994</v>
      </c>
      <c r="B686" s="38" t="s">
        <v>2443</v>
      </c>
      <c r="C686" s="157">
        <v>41404.379861111112</v>
      </c>
      <c r="D686" s="157">
        <v>41404.963888888888</v>
      </c>
      <c r="E686" s="214">
        <f t="shared" si="10"/>
        <v>0.40763888889341615</v>
      </c>
    </row>
    <row r="687" spans="1:5">
      <c r="A687" s="155" t="s">
        <v>994</v>
      </c>
      <c r="B687" s="38" t="s">
        <v>2441</v>
      </c>
      <c r="C687" s="157">
        <v>41405.683333333334</v>
      </c>
      <c r="D687" s="157">
        <v>41406.927083333336</v>
      </c>
      <c r="E687" s="214">
        <f t="shared" si="10"/>
        <v>0.71944444444670808</v>
      </c>
    </row>
    <row r="688" spans="1:5">
      <c r="A688" s="155" t="s">
        <v>994</v>
      </c>
      <c r="B688" s="38" t="s">
        <v>2440</v>
      </c>
      <c r="C688" s="157">
        <v>41407.375</v>
      </c>
      <c r="D688" s="157">
        <v>41407.959722222222</v>
      </c>
      <c r="E688" s="214">
        <f t="shared" si="10"/>
        <v>0.44791666666424135</v>
      </c>
    </row>
    <row r="689" spans="1:5">
      <c r="A689" s="155" t="s">
        <v>994</v>
      </c>
      <c r="B689" s="38" t="s">
        <v>2439</v>
      </c>
      <c r="C689" s="157">
        <v>41408.375694444447</v>
      </c>
      <c r="D689" s="157">
        <v>41408.977083333331</v>
      </c>
      <c r="E689" s="214">
        <f t="shared" si="10"/>
        <v>0.41597222222480923</v>
      </c>
    </row>
    <row r="690" spans="1:5">
      <c r="A690" s="155" t="s">
        <v>994</v>
      </c>
      <c r="B690" s="38" t="s">
        <v>2437</v>
      </c>
      <c r="C690" s="157">
        <v>41409.405555555553</v>
      </c>
      <c r="D690" s="157">
        <v>41409.758333333331</v>
      </c>
      <c r="E690" s="214">
        <f t="shared" si="10"/>
        <v>0.42847222222189885</v>
      </c>
    </row>
    <row r="691" spans="1:5">
      <c r="A691" s="155" t="s">
        <v>994</v>
      </c>
      <c r="B691" s="38" t="s">
        <v>2435</v>
      </c>
      <c r="C691" s="157">
        <v>41410.545138888891</v>
      </c>
      <c r="D691" s="157">
        <v>41410.963194444441</v>
      </c>
      <c r="E691" s="214">
        <f t="shared" si="10"/>
        <v>0.78680555555911269</v>
      </c>
    </row>
    <row r="692" spans="1:5">
      <c r="A692" s="155" t="s">
        <v>994</v>
      </c>
      <c r="B692" s="38" t="s">
        <v>2433</v>
      </c>
      <c r="C692" s="157">
        <v>41411.542361111111</v>
      </c>
      <c r="D692" s="157">
        <v>41411.960416666669</v>
      </c>
      <c r="E692" s="214">
        <f t="shared" si="10"/>
        <v>0.57916666667006211</v>
      </c>
    </row>
    <row r="693" spans="1:5">
      <c r="A693" s="155" t="s">
        <v>994</v>
      </c>
      <c r="B693" s="38" t="s">
        <v>2429</v>
      </c>
      <c r="C693" s="157">
        <v>41412.37222222222</v>
      </c>
      <c r="D693" s="157">
        <v>41412.875694444447</v>
      </c>
      <c r="E693" s="214">
        <f t="shared" si="10"/>
        <v>0.41180555555183673</v>
      </c>
    </row>
    <row r="694" spans="1:5">
      <c r="A694" s="155" t="s">
        <v>994</v>
      </c>
      <c r="B694" s="38" t="s">
        <v>2428</v>
      </c>
      <c r="C694" s="157">
        <v>41413.925694444442</v>
      </c>
      <c r="D694" s="157">
        <v>41414.162499999999</v>
      </c>
      <c r="E694" s="214">
        <f t="shared" si="10"/>
        <v>1.0499999999956344</v>
      </c>
    </row>
    <row r="695" spans="1:5">
      <c r="A695" s="155" t="s">
        <v>994</v>
      </c>
      <c r="B695" s="38" t="s">
        <v>2426</v>
      </c>
      <c r="C695" s="157">
        <v>41414.500694444447</v>
      </c>
      <c r="D695" s="157">
        <v>41415.15347222222</v>
      </c>
      <c r="E695" s="214">
        <f t="shared" si="10"/>
        <v>0.33819444444816327</v>
      </c>
    </row>
    <row r="696" spans="1:5">
      <c r="A696" s="155" t="s">
        <v>994</v>
      </c>
      <c r="B696" s="38" t="s">
        <v>2424</v>
      </c>
      <c r="C696" s="157">
        <v>41415.504861111112</v>
      </c>
      <c r="D696" s="157">
        <v>41416.161111111112</v>
      </c>
      <c r="E696" s="214">
        <f t="shared" si="10"/>
        <v>0.35138888889196096</v>
      </c>
    </row>
    <row r="697" spans="1:5">
      <c r="A697" s="155" t="s">
        <v>994</v>
      </c>
      <c r="B697" s="38" t="s">
        <v>2422</v>
      </c>
      <c r="C697" s="157">
        <v>41416.656944444447</v>
      </c>
      <c r="D697" s="157">
        <v>41417.036805555559</v>
      </c>
      <c r="E697" s="214">
        <f t="shared" si="10"/>
        <v>0.49583333333430346</v>
      </c>
    </row>
    <row r="698" spans="1:5">
      <c r="A698" s="155" t="s">
        <v>994</v>
      </c>
      <c r="B698" s="38" t="s">
        <v>2419</v>
      </c>
      <c r="C698" s="157">
        <v>41417.84375</v>
      </c>
      <c r="D698" s="157">
        <v>41418.027777777781</v>
      </c>
      <c r="E698" s="214">
        <f t="shared" si="10"/>
        <v>0.80694444444088731</v>
      </c>
    </row>
    <row r="699" spans="1:5">
      <c r="A699" t="s">
        <v>1001</v>
      </c>
      <c r="B699" s="38" t="s">
        <v>2417</v>
      </c>
      <c r="C699" s="157">
        <v>41451.595138888886</v>
      </c>
      <c r="D699" s="157">
        <v>41451.695138888892</v>
      </c>
      <c r="E699" s="214">
        <f t="shared" si="10"/>
        <v>33.567361111105129</v>
      </c>
    </row>
    <row r="700" spans="1:5">
      <c r="A700" t="s">
        <v>1001</v>
      </c>
      <c r="B700" s="38" t="s">
        <v>2415</v>
      </c>
      <c r="C700" s="184">
        <v>41452.076388888891</v>
      </c>
      <c r="D700" s="157">
        <v>41452.177777777775</v>
      </c>
      <c r="E700" s="214">
        <f t="shared" si="10"/>
        <v>0.38124999999854481</v>
      </c>
    </row>
    <row r="701" spans="1:5">
      <c r="A701" t="s">
        <v>1001</v>
      </c>
      <c r="B701" s="38" t="s">
        <v>2413</v>
      </c>
      <c r="C701" s="157">
        <v>41452.638194444444</v>
      </c>
      <c r="D701" s="157">
        <v>41452.694444444445</v>
      </c>
      <c r="E701" s="214">
        <f t="shared" si="10"/>
        <v>0.46041666666860692</v>
      </c>
    </row>
    <row r="702" spans="1:5">
      <c r="A702" t="s">
        <v>1001</v>
      </c>
      <c r="B702" s="38" t="s">
        <v>2411</v>
      </c>
      <c r="C702" s="157">
        <v>41452.890277777777</v>
      </c>
      <c r="D702" s="157">
        <v>41453.026388888888</v>
      </c>
      <c r="E702" s="214">
        <f t="shared" si="10"/>
        <v>0.19583333333139308</v>
      </c>
    </row>
    <row r="703" spans="1:5">
      <c r="A703" t="s">
        <v>1001</v>
      </c>
      <c r="B703" s="38" t="s">
        <v>2410</v>
      </c>
      <c r="C703" s="157">
        <v>41453.495138888888</v>
      </c>
      <c r="D703" s="184">
        <v>41453.559027777781</v>
      </c>
      <c r="E703" s="214">
        <f t="shared" si="10"/>
        <v>0.46875</v>
      </c>
    </row>
    <row r="704" spans="1:5">
      <c r="A704" t="s">
        <v>1001</v>
      </c>
      <c r="B704" s="38" t="s">
        <v>2407</v>
      </c>
      <c r="C704" s="157">
        <v>41453.600694444445</v>
      </c>
      <c r="D704" s="157">
        <v>41453.655555555553</v>
      </c>
      <c r="E704" s="214">
        <f t="shared" si="10"/>
        <v>4.1666666664241347E-2</v>
      </c>
    </row>
    <row r="705" spans="1:5">
      <c r="A705" t="s">
        <v>1001</v>
      </c>
      <c r="B705" s="38" t="s">
        <v>2405</v>
      </c>
      <c r="C705" s="157">
        <v>41453.836805555555</v>
      </c>
      <c r="D705" s="157">
        <v>41453.950694444444</v>
      </c>
      <c r="E705" s="214">
        <f t="shared" si="10"/>
        <v>0.18125000000145519</v>
      </c>
    </row>
    <row r="706" spans="1:5">
      <c r="A706" t="s">
        <v>1001</v>
      </c>
      <c r="B706" s="38" t="s">
        <v>2403</v>
      </c>
      <c r="C706" s="157">
        <v>41454.320138888892</v>
      </c>
      <c r="D706" s="157">
        <v>41454.396527777775</v>
      </c>
      <c r="E706" s="214">
        <f t="shared" si="10"/>
        <v>0.36944444444816327</v>
      </c>
    </row>
    <row r="707" spans="1:5">
      <c r="A707" t="s">
        <v>1001</v>
      </c>
      <c r="B707" s="38" t="s">
        <v>2401</v>
      </c>
      <c r="C707" s="157">
        <v>41454.657638888886</v>
      </c>
      <c r="D707" s="157">
        <v>41454.732638888891</v>
      </c>
      <c r="E707" s="214">
        <f t="shared" si="10"/>
        <v>0.26111111111094942</v>
      </c>
    </row>
    <row r="708" spans="1:5">
      <c r="A708" t="s">
        <v>1001</v>
      </c>
      <c r="B708" s="38" t="s">
        <v>2399</v>
      </c>
      <c r="C708" s="157">
        <v>41454.943749999999</v>
      </c>
      <c r="D708" s="157">
        <v>41455.068749999999</v>
      </c>
      <c r="E708" s="214">
        <f t="shared" si="10"/>
        <v>0.21111111110803904</v>
      </c>
    </row>
    <row r="709" spans="1:5">
      <c r="A709" t="s">
        <v>1001</v>
      </c>
      <c r="B709" s="38" t="s">
        <v>2397</v>
      </c>
      <c r="C709" s="157">
        <v>41455.798611111109</v>
      </c>
      <c r="D709" s="157">
        <v>41455.896527777775</v>
      </c>
      <c r="E709" s="214">
        <f t="shared" si="10"/>
        <v>0.72986111111094942</v>
      </c>
    </row>
    <row r="710" spans="1:5">
      <c r="A710" t="s">
        <v>1001</v>
      </c>
      <c r="B710" s="38" t="s">
        <v>2394</v>
      </c>
      <c r="C710" s="157">
        <v>41456.532638888886</v>
      </c>
      <c r="D710" s="157">
        <v>41456.648611111108</v>
      </c>
      <c r="E710" s="214">
        <f>C710-D709</f>
        <v>0.63611111111094942</v>
      </c>
    </row>
    <row r="711" spans="1:5">
      <c r="A711" t="s">
        <v>1001</v>
      </c>
      <c r="B711" s="38" t="s">
        <v>2390</v>
      </c>
      <c r="C711" s="157">
        <v>41456.940972222219</v>
      </c>
      <c r="D711" s="157">
        <v>41456.984722222223</v>
      </c>
      <c r="E711" s="214">
        <f>C711-D710</f>
        <v>0.29236111111094942</v>
      </c>
    </row>
    <row r="712" spans="1:5">
      <c r="A712" s="155" t="s">
        <v>1007</v>
      </c>
      <c r="B712" s="38" t="s">
        <v>2389</v>
      </c>
      <c r="C712" s="157">
        <v>41469.630555555559</v>
      </c>
      <c r="D712" s="157">
        <v>41470.326388888891</v>
      </c>
      <c r="E712" s="214">
        <f t="shared" ref="E712:E777" si="11">C712-D711</f>
        <v>12.645833333335759</v>
      </c>
    </row>
    <row r="713" spans="1:5">
      <c r="A713" s="155" t="s">
        <v>1007</v>
      </c>
      <c r="B713" s="38" t="s">
        <v>2387</v>
      </c>
      <c r="C713" s="184">
        <v>41470.90347222222</v>
      </c>
      <c r="D713" s="157">
        <v>41471.765972222223</v>
      </c>
      <c r="E713" s="214">
        <f t="shared" si="11"/>
        <v>0.57708333332993789</v>
      </c>
    </row>
    <row r="714" spans="1:5">
      <c r="A714" s="155" t="s">
        <v>1007</v>
      </c>
      <c r="B714" s="38" t="s">
        <v>2384</v>
      </c>
      <c r="C714" s="157">
        <v>41472.293055555558</v>
      </c>
      <c r="D714" s="157">
        <v>41473.000694444447</v>
      </c>
      <c r="E714" s="214">
        <f t="shared" si="11"/>
        <v>0.52708333333430346</v>
      </c>
    </row>
    <row r="715" spans="1:5">
      <c r="A715" s="155" t="s">
        <v>1007</v>
      </c>
      <c r="B715" s="38" t="s">
        <v>2381</v>
      </c>
      <c r="C715" s="157">
        <v>41473.556944444441</v>
      </c>
      <c r="D715" s="157">
        <v>41474.201388888891</v>
      </c>
      <c r="E715" s="214">
        <f t="shared" si="11"/>
        <v>0.55624999999417923</v>
      </c>
    </row>
    <row r="716" spans="1:5">
      <c r="A716" s="155" t="s">
        <v>1007</v>
      </c>
      <c r="B716" s="38" t="s">
        <v>2378</v>
      </c>
      <c r="C716" s="157">
        <v>41474.682638888888</v>
      </c>
      <c r="D716" s="184">
        <v>41475.301388888889</v>
      </c>
      <c r="E716" s="214">
        <f t="shared" si="11"/>
        <v>0.48124999999708962</v>
      </c>
    </row>
    <row r="717" spans="1:5">
      <c r="A717" s="155" t="s">
        <v>1007</v>
      </c>
      <c r="B717" s="38" t="s">
        <v>2375</v>
      </c>
      <c r="C717" s="157">
        <v>41475.79791666667</v>
      </c>
      <c r="D717" s="157">
        <v>41476.543055555558</v>
      </c>
      <c r="E717" s="214">
        <f t="shared" si="11"/>
        <v>0.49652777778101154</v>
      </c>
    </row>
    <row r="718" spans="1:5">
      <c r="A718" s="155" t="s">
        <v>1007</v>
      </c>
      <c r="B718" s="38" t="s">
        <v>2372</v>
      </c>
      <c r="C718" s="157">
        <v>41477.056250000001</v>
      </c>
      <c r="D718" s="157">
        <v>41478.318749999999</v>
      </c>
      <c r="E718" s="214">
        <f t="shared" si="11"/>
        <v>0.51319444444379769</v>
      </c>
    </row>
    <row r="719" spans="1:5">
      <c r="A719" s="155" t="s">
        <v>1007</v>
      </c>
      <c r="B719" s="38" t="s">
        <v>2369</v>
      </c>
      <c r="C719" s="157">
        <v>41478.674305555556</v>
      </c>
      <c r="D719" s="157">
        <v>41478.89166666667</v>
      </c>
      <c r="E719" s="214">
        <f t="shared" si="11"/>
        <v>0.3555555555576575</v>
      </c>
    </row>
    <row r="720" spans="1:5">
      <c r="A720" s="155" t="s">
        <v>1007</v>
      </c>
      <c r="B720" s="38" t="s">
        <v>2365</v>
      </c>
      <c r="C720" s="157">
        <v>41479.631249999999</v>
      </c>
      <c r="D720" s="157">
        <v>41481.00277777778</v>
      </c>
      <c r="E720" s="214">
        <f t="shared" si="11"/>
        <v>0.73958333332848269</v>
      </c>
    </row>
    <row r="721" spans="1:5">
      <c r="A721" s="155" t="s">
        <v>1011</v>
      </c>
      <c r="B721" s="180" t="s">
        <v>2364</v>
      </c>
      <c r="C721" s="157">
        <v>41489.650694444441</v>
      </c>
      <c r="D721" s="184">
        <v>41493.820833333331</v>
      </c>
      <c r="E721" s="214">
        <f t="shared" si="11"/>
        <v>8.647916666661331</v>
      </c>
    </row>
    <row r="722" spans="1:5">
      <c r="A722" s="155" t="s">
        <v>1011</v>
      </c>
      <c r="B722" s="179" t="s">
        <v>2363</v>
      </c>
      <c r="C722" s="184">
        <v>41495.800000000003</v>
      </c>
      <c r="D722" s="184">
        <v>41496.255555555559</v>
      </c>
      <c r="E722" s="214">
        <f t="shared" si="11"/>
        <v>1.9791666666715173</v>
      </c>
    </row>
    <row r="723" spans="1:5">
      <c r="A723" s="155" t="s">
        <v>1011</v>
      </c>
      <c r="B723" s="179" t="s">
        <v>2360</v>
      </c>
      <c r="C723" s="184">
        <v>41496.731944444444</v>
      </c>
      <c r="D723" s="184">
        <v>41499.166666666664</v>
      </c>
      <c r="E723" s="214">
        <f t="shared" si="11"/>
        <v>0.476388888884685</v>
      </c>
    </row>
    <row r="724" spans="1:5">
      <c r="A724" s="155" t="s">
        <v>1011</v>
      </c>
      <c r="B724" s="179" t="s">
        <v>2358</v>
      </c>
      <c r="C724" s="184">
        <v>41501.666666666664</v>
      </c>
      <c r="D724" s="184">
        <v>41501.965277777781</v>
      </c>
      <c r="E724" s="214">
        <f t="shared" si="11"/>
        <v>2.5</v>
      </c>
    </row>
    <row r="725" spans="1:5">
      <c r="A725" s="155" t="s">
        <v>1011</v>
      </c>
      <c r="B725" s="179" t="s">
        <v>2356</v>
      </c>
      <c r="C725" s="184">
        <v>41502.04791666667</v>
      </c>
      <c r="D725" s="184">
        <v>41506.011111111111</v>
      </c>
      <c r="E725" s="214">
        <f t="shared" si="11"/>
        <v>8.2638888889050577E-2</v>
      </c>
    </row>
    <row r="726" spans="1:5">
      <c r="A726" s="155" t="s">
        <v>1011</v>
      </c>
      <c r="B726" s="179" t="s">
        <v>2353</v>
      </c>
      <c r="C726" s="184">
        <v>41507.628472222219</v>
      </c>
      <c r="D726" s="184">
        <v>41507.96597222222</v>
      </c>
      <c r="E726" s="214">
        <f t="shared" si="11"/>
        <v>1.617361111108039</v>
      </c>
    </row>
    <row r="727" spans="1:5">
      <c r="A727" s="155" t="s">
        <v>1011</v>
      </c>
      <c r="B727" s="38" t="s">
        <v>2350</v>
      </c>
      <c r="C727" s="184">
        <v>41508.050694444442</v>
      </c>
      <c r="D727" s="184">
        <v>41511.157638888886</v>
      </c>
      <c r="E727" s="214">
        <f t="shared" si="11"/>
        <v>8.4722222221898846E-2</v>
      </c>
    </row>
    <row r="728" spans="1:5">
      <c r="A728" s="155" t="s">
        <v>1015</v>
      </c>
      <c r="B728" s="38" t="s">
        <v>2347</v>
      </c>
      <c r="C728" s="157">
        <v>41522.975694444445</v>
      </c>
      <c r="D728" s="157">
        <v>41523.636805555558</v>
      </c>
      <c r="E728" s="214">
        <f t="shared" si="11"/>
        <v>11.818055555559113</v>
      </c>
    </row>
    <row r="729" spans="1:5">
      <c r="A729" s="155" t="s">
        <v>1015</v>
      </c>
      <c r="B729" s="38" t="s">
        <v>2344</v>
      </c>
      <c r="C729" s="184">
        <v>41524.084722222222</v>
      </c>
      <c r="D729" s="157">
        <v>41524.802083333336</v>
      </c>
      <c r="E729" s="214">
        <f t="shared" si="11"/>
        <v>0.44791666666424135</v>
      </c>
    </row>
    <row r="730" spans="1:5">
      <c r="A730" s="155" t="s">
        <v>1015</v>
      </c>
      <c r="B730" s="38" t="s">
        <v>2341</v>
      </c>
      <c r="C730" s="157">
        <v>41525.126388888886</v>
      </c>
      <c r="D730" s="157">
        <v>41525.799305555556</v>
      </c>
      <c r="E730" s="214">
        <f t="shared" si="11"/>
        <v>0.32430555555038154</v>
      </c>
    </row>
    <row r="731" spans="1:5">
      <c r="A731" s="155" t="s">
        <v>1015</v>
      </c>
      <c r="B731" s="38" t="s">
        <v>2338</v>
      </c>
      <c r="C731" s="157">
        <v>41526.125</v>
      </c>
      <c r="D731" s="157">
        <v>41526.65625</v>
      </c>
      <c r="E731" s="214">
        <f t="shared" si="11"/>
        <v>0.32569444444379769</v>
      </c>
    </row>
    <row r="732" spans="1:5">
      <c r="A732" s="155" t="s">
        <v>1015</v>
      </c>
      <c r="B732" s="38" t="s">
        <v>2336</v>
      </c>
      <c r="C732" s="157">
        <v>41526.96597222222</v>
      </c>
      <c r="D732" s="184">
        <v>41531.799305555556</v>
      </c>
      <c r="E732" s="214">
        <f t="shared" si="11"/>
        <v>0.30972222222044365</v>
      </c>
    </row>
    <row r="733" spans="1:5">
      <c r="A733" s="155" t="s">
        <v>1015</v>
      </c>
      <c r="B733" s="38" t="s">
        <v>2334</v>
      </c>
      <c r="C733" s="157">
        <v>41531.988888888889</v>
      </c>
      <c r="D733" s="157">
        <v>41532.634722222225</v>
      </c>
      <c r="E733" s="214">
        <f t="shared" si="11"/>
        <v>0.18958333333284827</v>
      </c>
    </row>
    <row r="734" spans="1:5">
      <c r="A734" s="155" t="s">
        <v>1015</v>
      </c>
      <c r="B734" s="38" t="s">
        <v>2331</v>
      </c>
      <c r="C734" s="157">
        <v>41532.79583333333</v>
      </c>
      <c r="D734" s="157">
        <v>41533.657638888886</v>
      </c>
      <c r="E734" s="214">
        <f t="shared" si="11"/>
        <v>0.16111111110512866</v>
      </c>
    </row>
    <row r="735" spans="1:5">
      <c r="A735" s="155" t="s">
        <v>1020</v>
      </c>
      <c r="B735" s="38" t="s">
        <v>2328</v>
      </c>
      <c r="C735" s="157">
        <v>41544.884027777778</v>
      </c>
      <c r="D735" s="181">
        <v>41545.038194444445</v>
      </c>
      <c r="E735" s="214">
        <f t="shared" si="11"/>
        <v>11.226388888891961</v>
      </c>
    </row>
    <row r="736" spans="1:5">
      <c r="A736" s="155" t="s">
        <v>1020</v>
      </c>
      <c r="B736" s="38" t="s">
        <v>2326</v>
      </c>
      <c r="C736" s="184">
        <v>41546.606249999997</v>
      </c>
      <c r="D736" s="157">
        <v>41546.664583333331</v>
      </c>
      <c r="E736" s="214">
        <f t="shared" si="11"/>
        <v>1.5680555555518367</v>
      </c>
    </row>
    <row r="737" spans="1:5">
      <c r="A737" s="155" t="s">
        <v>1020</v>
      </c>
      <c r="B737" s="38" t="s">
        <v>2325</v>
      </c>
      <c r="C737" s="157">
        <v>41547.80972222222</v>
      </c>
      <c r="D737" s="157">
        <v>41548.255555555559</v>
      </c>
      <c r="E737" s="214">
        <f t="shared" si="11"/>
        <v>1.1451388888890506</v>
      </c>
    </row>
    <row r="738" spans="1:5">
      <c r="A738" s="155" t="s">
        <v>1020</v>
      </c>
      <c r="B738" s="38" t="s">
        <v>2324</v>
      </c>
      <c r="C738" s="157">
        <v>41549.309027777781</v>
      </c>
      <c r="D738" s="157">
        <v>41550.666666666664</v>
      </c>
      <c r="E738" s="214">
        <f t="shared" si="11"/>
        <v>1.0534722222218988</v>
      </c>
    </row>
    <row r="739" spans="1:5">
      <c r="A739" s="155" t="s">
        <v>1020</v>
      </c>
      <c r="B739" s="38" t="s">
        <v>2323</v>
      </c>
      <c r="C739" s="157">
        <v>41551.663888888892</v>
      </c>
      <c r="D739" s="157">
        <v>41551.959027777775</v>
      </c>
      <c r="E739" s="214">
        <f t="shared" si="11"/>
        <v>0.99722222222771961</v>
      </c>
    </row>
    <row r="740" spans="1:5">
      <c r="A740" s="155" t="s">
        <v>1020</v>
      </c>
      <c r="B740" s="38" t="s">
        <v>2321</v>
      </c>
      <c r="C740" s="184">
        <v>41552.877083333333</v>
      </c>
      <c r="D740" s="157">
        <v>41553.058333333334</v>
      </c>
      <c r="E740" s="214">
        <f t="shared" si="11"/>
        <v>0.9180555555576575</v>
      </c>
    </row>
    <row r="741" spans="1:5">
      <c r="A741" s="155" t="s">
        <v>1020</v>
      </c>
      <c r="B741" s="38" t="s">
        <v>2320</v>
      </c>
      <c r="C741" s="157">
        <v>41553.718055555553</v>
      </c>
      <c r="D741" s="157">
        <v>41553.841666666667</v>
      </c>
      <c r="E741" s="214">
        <f t="shared" si="11"/>
        <v>0.65972222221898846</v>
      </c>
    </row>
    <row r="742" spans="1:5">
      <c r="A742" s="155" t="s">
        <v>1020</v>
      </c>
      <c r="B742" s="38" t="s">
        <v>2319</v>
      </c>
      <c r="C742" s="157">
        <v>41553.884722222225</v>
      </c>
      <c r="D742" s="157">
        <v>41553.972222222219</v>
      </c>
      <c r="E742" s="214">
        <f t="shared" si="11"/>
        <v>4.3055555557657499E-2</v>
      </c>
    </row>
    <row r="743" spans="1:5">
      <c r="A743" s="155" t="s">
        <v>1020</v>
      </c>
      <c r="B743" s="38" t="s">
        <v>2316</v>
      </c>
      <c r="C743" s="157">
        <v>41554.002083333333</v>
      </c>
      <c r="D743" s="157">
        <v>41554.101643518516</v>
      </c>
      <c r="E743" s="214">
        <f t="shared" si="11"/>
        <v>2.9861111113859806E-2</v>
      </c>
    </row>
    <row r="744" spans="1:5">
      <c r="A744" s="155" t="s">
        <v>1020</v>
      </c>
      <c r="B744" s="38" t="s">
        <v>2313</v>
      </c>
      <c r="C744" s="157">
        <v>41555.129166666666</v>
      </c>
      <c r="D744" s="157">
        <v>41555.634722222225</v>
      </c>
      <c r="E744" s="214">
        <f t="shared" si="11"/>
        <v>1.0275231481500668</v>
      </c>
    </row>
    <row r="745" spans="1:5">
      <c r="A745" s="155" t="s">
        <v>1020</v>
      </c>
      <c r="B745" s="38" t="s">
        <v>2310</v>
      </c>
      <c r="C745" s="184">
        <v>41556.763194444444</v>
      </c>
      <c r="D745" s="157">
        <v>41557.061805555553</v>
      </c>
      <c r="E745" s="214">
        <f t="shared" si="11"/>
        <v>1.1284722222189885</v>
      </c>
    </row>
    <row r="746" spans="1:5">
      <c r="A746" s="155" t="s">
        <v>1020</v>
      </c>
      <c r="B746" s="38" t="s">
        <v>2307</v>
      </c>
      <c r="C746" s="157">
        <v>41557.739583333336</v>
      </c>
      <c r="D746" s="157">
        <v>41558.054861111108</v>
      </c>
      <c r="E746" s="214">
        <f t="shared" si="11"/>
        <v>0.67777777778246673</v>
      </c>
    </row>
    <row r="747" spans="1:5">
      <c r="A747" s="155" t="s">
        <v>1020</v>
      </c>
      <c r="B747" s="38" t="s">
        <v>2306</v>
      </c>
      <c r="C747" s="184">
        <v>41559.796527777777</v>
      </c>
      <c r="D747" s="157">
        <v>41560.057638888888</v>
      </c>
      <c r="E747" s="214">
        <f t="shared" si="11"/>
        <v>1.7416666666686069</v>
      </c>
    </row>
    <row r="748" spans="1:5">
      <c r="A748" s="155" t="s">
        <v>1020</v>
      </c>
      <c r="B748" s="38" t="s">
        <v>2303</v>
      </c>
      <c r="C748" s="157">
        <v>41560.744444444441</v>
      </c>
      <c r="D748" s="157">
        <v>41561.144444444442</v>
      </c>
      <c r="E748" s="214">
        <f t="shared" si="11"/>
        <v>0.68680555555329192</v>
      </c>
    </row>
    <row r="749" spans="1:5">
      <c r="A749" s="155" t="s">
        <v>1020</v>
      </c>
      <c r="B749" s="38" t="s">
        <v>2301</v>
      </c>
      <c r="C749" s="184">
        <v>41561.956250000003</v>
      </c>
      <c r="D749" s="157">
        <v>41562.224305555559</v>
      </c>
      <c r="E749" s="214">
        <f t="shared" si="11"/>
        <v>0.81180555556056788</v>
      </c>
    </row>
    <row r="750" spans="1:5">
      <c r="A750" s="155" t="s">
        <v>1020</v>
      </c>
      <c r="B750" s="38" t="s">
        <v>2298</v>
      </c>
      <c r="C750" s="184">
        <v>41562.715277777781</v>
      </c>
      <c r="D750" s="157">
        <v>41563.169444444444</v>
      </c>
      <c r="E750" s="214">
        <f t="shared" si="11"/>
        <v>0.49097222222189885</v>
      </c>
    </row>
    <row r="751" spans="1:5">
      <c r="A751" s="155" t="s">
        <v>1020</v>
      </c>
      <c r="B751" s="38" t="s">
        <v>2295</v>
      </c>
      <c r="C751" s="184">
        <v>41563.711805555555</v>
      </c>
      <c r="D751" s="157">
        <v>41563.981944444444</v>
      </c>
      <c r="E751" s="214">
        <f t="shared" si="11"/>
        <v>0.54236111111094942</v>
      </c>
    </row>
    <row r="752" spans="1:5">
      <c r="A752" s="187" t="s">
        <v>1025</v>
      </c>
      <c r="B752" s="38" t="s">
        <v>2293</v>
      </c>
      <c r="C752" s="157">
        <v>41616.86041666667</v>
      </c>
      <c r="D752" s="157">
        <v>41616.973611111112</v>
      </c>
      <c r="E752" s="214">
        <f t="shared" si="11"/>
        <v>52.878472222226264</v>
      </c>
    </row>
    <row r="753" spans="1:5">
      <c r="A753" s="187" t="s">
        <v>1025</v>
      </c>
      <c r="B753" s="38" t="s">
        <v>2291</v>
      </c>
      <c r="C753" s="184">
        <v>41617.057638888888</v>
      </c>
      <c r="D753" s="157">
        <v>41621.205555555556</v>
      </c>
      <c r="E753" s="214">
        <f t="shared" si="11"/>
        <v>8.4027777775190771E-2</v>
      </c>
    </row>
    <row r="754" spans="1:5">
      <c r="A754" s="187" t="s">
        <v>1025</v>
      </c>
      <c r="B754" s="38" t="s">
        <v>2289</v>
      </c>
      <c r="C754" s="157">
        <v>41621.593055555553</v>
      </c>
      <c r="D754" s="157">
        <v>41622.093055555553</v>
      </c>
      <c r="E754" s="214">
        <f t="shared" si="11"/>
        <v>0.38749999999708962</v>
      </c>
    </row>
    <row r="755" spans="1:5">
      <c r="A755" s="187" t="s">
        <v>1025</v>
      </c>
      <c r="B755" s="38" t="s">
        <v>2287</v>
      </c>
      <c r="C755" s="157">
        <v>41622.592361111114</v>
      </c>
      <c r="D755" s="157">
        <v>41622.970833333333</v>
      </c>
      <c r="E755" s="214">
        <f t="shared" si="11"/>
        <v>0.49930555556056788</v>
      </c>
    </row>
    <row r="756" spans="1:5">
      <c r="A756" s="187" t="s">
        <v>1025</v>
      </c>
      <c r="B756" s="38" t="s">
        <v>2285</v>
      </c>
      <c r="C756" s="157">
        <v>41623.100694444445</v>
      </c>
      <c r="D756" s="157">
        <v>41623.477777777778</v>
      </c>
      <c r="E756" s="214">
        <f t="shared" si="11"/>
        <v>0.12986111111240461</v>
      </c>
    </row>
    <row r="757" spans="1:5">
      <c r="A757" s="187" t="s">
        <v>1025</v>
      </c>
      <c r="B757" s="38" t="s">
        <v>2283</v>
      </c>
      <c r="C757" s="184">
        <v>41623.759027777778</v>
      </c>
      <c r="D757" s="157">
        <v>41624.199305555558</v>
      </c>
      <c r="E757" s="214">
        <f t="shared" si="11"/>
        <v>0.28125</v>
      </c>
    </row>
    <row r="758" spans="1:5">
      <c r="A758" s="187" t="s">
        <v>1025</v>
      </c>
      <c r="B758" s="38" t="s">
        <v>2281</v>
      </c>
      <c r="C758" s="157">
        <v>41624.759027777778</v>
      </c>
      <c r="D758" s="157">
        <v>41625.393055555556</v>
      </c>
      <c r="E758" s="214">
        <f t="shared" si="11"/>
        <v>0.55972222222044365</v>
      </c>
    </row>
    <row r="759" spans="1:5">
      <c r="A759" s="187" t="s">
        <v>1025</v>
      </c>
      <c r="B759" s="38" t="s">
        <v>2278</v>
      </c>
      <c r="C759" s="157">
        <v>41625.670138888891</v>
      </c>
      <c r="D759" s="157">
        <v>41630.922222222223</v>
      </c>
      <c r="E759" s="214">
        <f t="shared" si="11"/>
        <v>0.27708333333430346</v>
      </c>
    </row>
    <row r="760" spans="1:5">
      <c r="A760" s="155" t="s">
        <v>1030</v>
      </c>
      <c r="B760" s="38" t="s">
        <v>2276</v>
      </c>
      <c r="C760" s="232">
        <v>41641.743750000001</v>
      </c>
      <c r="D760" s="232">
        <v>41646.072916666664</v>
      </c>
      <c r="E760" s="214">
        <f t="shared" si="11"/>
        <v>10.821527777778101</v>
      </c>
    </row>
    <row r="761" spans="1:5">
      <c r="A761" s="155" t="s">
        <v>1030</v>
      </c>
      <c r="B761" s="38" t="s">
        <v>2274</v>
      </c>
      <c r="C761" s="232">
        <v>41647.885416666664</v>
      </c>
      <c r="D761" s="232">
        <v>41651.638888888891</v>
      </c>
      <c r="E761" s="214">
        <f t="shared" si="11"/>
        <v>1.8125</v>
      </c>
    </row>
    <row r="762" spans="1:5">
      <c r="A762" s="155" t="s">
        <v>1030</v>
      </c>
      <c r="B762" s="38" t="s">
        <v>2272</v>
      </c>
      <c r="C762" s="232">
        <v>41652.050902777781</v>
      </c>
      <c r="D762" s="232">
        <v>41654.299305555556</v>
      </c>
      <c r="E762" s="214">
        <f t="shared" si="11"/>
        <v>0.41201388889021473</v>
      </c>
    </row>
    <row r="763" spans="1:5">
      <c r="A763" s="155" t="s">
        <v>1030</v>
      </c>
      <c r="B763" s="38" t="s">
        <v>2270</v>
      </c>
      <c r="C763" s="157">
        <v>41655.046527777777</v>
      </c>
      <c r="D763" s="232">
        <v>41657.968055555553</v>
      </c>
      <c r="E763" s="214">
        <f t="shared" si="11"/>
        <v>0.74722222222044365</v>
      </c>
    </row>
    <row r="764" spans="1:5">
      <c r="A764" s="155" t="s">
        <v>1030</v>
      </c>
      <c r="B764" s="38" t="s">
        <v>2267</v>
      </c>
      <c r="C764" s="157">
        <v>41658.059027777781</v>
      </c>
      <c r="D764" s="232">
        <v>41658.299305555556</v>
      </c>
      <c r="E764" s="214">
        <f t="shared" si="11"/>
        <v>9.0972222227719612E-2</v>
      </c>
    </row>
    <row r="765" spans="1:5">
      <c r="A765" s="187" t="s">
        <v>1034</v>
      </c>
      <c r="B765" s="38" t="s">
        <v>2265</v>
      </c>
      <c r="C765" s="157">
        <v>41728.422222222223</v>
      </c>
      <c r="D765" s="157">
        <v>41728.436805555553</v>
      </c>
      <c r="E765" s="214">
        <f t="shared" si="11"/>
        <v>70.122916666667152</v>
      </c>
    </row>
    <row r="766" spans="1:5">
      <c r="A766" s="187" t="s">
        <v>1034</v>
      </c>
      <c r="B766" s="38" t="s">
        <v>2262</v>
      </c>
      <c r="C766" s="184">
        <v>41729.338888888888</v>
      </c>
      <c r="D766" s="157">
        <v>41729.832638888889</v>
      </c>
      <c r="E766" s="214">
        <f t="shared" si="11"/>
        <v>0.90208333333430346</v>
      </c>
    </row>
    <row r="767" spans="1:5">
      <c r="A767" s="187" t="s">
        <v>1034</v>
      </c>
      <c r="B767" s="38" t="s">
        <v>2261</v>
      </c>
      <c r="C767" s="157">
        <v>41730.359722222223</v>
      </c>
      <c r="D767" s="157">
        <v>41730.820833333331</v>
      </c>
      <c r="E767" s="214">
        <f t="shared" si="11"/>
        <v>0.52708333333430346</v>
      </c>
    </row>
    <row r="768" spans="1:5">
      <c r="A768" s="187" t="s">
        <v>1034</v>
      </c>
      <c r="B768" s="38" t="s">
        <v>2258</v>
      </c>
      <c r="C768" s="157">
        <v>41731.356249999997</v>
      </c>
      <c r="D768" s="157">
        <v>41731.848611111112</v>
      </c>
      <c r="E768" s="214">
        <f t="shared" si="11"/>
        <v>0.53541666666569654</v>
      </c>
    </row>
    <row r="769" spans="1:5">
      <c r="A769" s="187" t="s">
        <v>1034</v>
      </c>
      <c r="B769" s="38" t="s">
        <v>2257</v>
      </c>
      <c r="C769" s="157">
        <v>41732.353472222225</v>
      </c>
      <c r="D769" s="157">
        <v>41733.825694444444</v>
      </c>
      <c r="E769" s="214">
        <f t="shared" si="11"/>
        <v>0.50486111111240461</v>
      </c>
    </row>
    <row r="770" spans="1:5">
      <c r="A770" s="187" t="s">
        <v>1034</v>
      </c>
      <c r="B770" s="38" t="s">
        <v>2255</v>
      </c>
      <c r="C770" s="184">
        <v>41734.354166666664</v>
      </c>
      <c r="D770" s="157">
        <v>41734.828472222223</v>
      </c>
      <c r="E770" s="214">
        <f t="shared" si="11"/>
        <v>0.52847222222044365</v>
      </c>
    </row>
    <row r="771" spans="1:5">
      <c r="A771" s="187" t="s">
        <v>1034</v>
      </c>
      <c r="B771" s="38" t="s">
        <v>2252</v>
      </c>
      <c r="C771" s="157">
        <v>41735.355555555558</v>
      </c>
      <c r="D771" s="157">
        <v>41735.767361111109</v>
      </c>
      <c r="E771" s="214">
        <f t="shared" si="11"/>
        <v>0.52708333333430346</v>
      </c>
    </row>
    <row r="772" spans="1:5">
      <c r="A772" s="187" t="s">
        <v>1034</v>
      </c>
      <c r="B772" s="38" t="s">
        <v>2251</v>
      </c>
      <c r="C772" s="157">
        <v>41736.356944444444</v>
      </c>
      <c r="D772" s="157">
        <v>41736.84097222222</v>
      </c>
      <c r="E772" s="214">
        <f t="shared" si="11"/>
        <v>0.58958333333430346</v>
      </c>
    </row>
    <row r="773" spans="1:5">
      <c r="A773" s="187" t="s">
        <v>1034</v>
      </c>
      <c r="B773" s="38" t="s">
        <v>2248</v>
      </c>
      <c r="C773" s="157">
        <v>41737.355555555558</v>
      </c>
      <c r="D773" s="157">
        <v>41737.843055555553</v>
      </c>
      <c r="E773" s="214">
        <f t="shared" si="11"/>
        <v>0.51458333333721384</v>
      </c>
    </row>
    <row r="774" spans="1:5">
      <c r="A774" s="187" t="s">
        <v>1034</v>
      </c>
      <c r="B774" s="38" t="s">
        <v>2247</v>
      </c>
      <c r="C774" s="157">
        <v>41738.353472222225</v>
      </c>
      <c r="D774" s="157">
        <v>41739.818749999999</v>
      </c>
      <c r="E774" s="214">
        <f t="shared" si="11"/>
        <v>0.51041666667151731</v>
      </c>
    </row>
    <row r="775" spans="1:5">
      <c r="A775" s="187" t="s">
        <v>1034</v>
      </c>
      <c r="B775" s="38" t="s">
        <v>2243</v>
      </c>
      <c r="C775" s="184">
        <v>41740.354166666664</v>
      </c>
      <c r="D775" s="157">
        <v>41741.676388888889</v>
      </c>
      <c r="E775" s="214">
        <f t="shared" si="11"/>
        <v>0.53541666666569654</v>
      </c>
    </row>
    <row r="776" spans="1:5">
      <c r="A776" s="155" t="s">
        <v>1037</v>
      </c>
      <c r="B776" s="38" t="s">
        <v>2240</v>
      </c>
      <c r="C776" s="180">
        <v>41801.85</v>
      </c>
      <c r="D776" s="157">
        <v>41803.867361111108</v>
      </c>
      <c r="E776" s="214">
        <f t="shared" si="11"/>
        <v>60.173611111109494</v>
      </c>
    </row>
    <row r="777" spans="1:5">
      <c r="A777" s="155" t="s">
        <v>1041</v>
      </c>
      <c r="B777" s="38" t="s">
        <v>2237</v>
      </c>
      <c r="C777" s="157">
        <v>41815.275694444441</v>
      </c>
      <c r="D777" s="157">
        <v>41815.534722222219</v>
      </c>
      <c r="E777" s="214">
        <f t="shared" si="11"/>
        <v>11.408333333332848</v>
      </c>
    </row>
    <row r="778" spans="1:5">
      <c r="A778" s="155" t="s">
        <v>1041</v>
      </c>
      <c r="B778" s="38" t="s">
        <v>2234</v>
      </c>
      <c r="C778" s="184">
        <v>41816.165277777778</v>
      </c>
      <c r="D778" s="157">
        <v>41816.314583333333</v>
      </c>
      <c r="E778" s="214">
        <f t="shared" ref="E778:E841" si="12">C778-D777</f>
        <v>0.63055555555911269</v>
      </c>
    </row>
    <row r="779" spans="1:5">
      <c r="A779" s="155" t="s">
        <v>1041</v>
      </c>
      <c r="B779" s="38" t="s">
        <v>2231</v>
      </c>
      <c r="C779" s="157">
        <v>41816.515277777777</v>
      </c>
      <c r="D779" s="157">
        <v>41816.586805555555</v>
      </c>
      <c r="E779" s="214">
        <f t="shared" si="12"/>
        <v>0.20069444444379769</v>
      </c>
    </row>
    <row r="780" spans="1:5">
      <c r="A780" s="155" t="s">
        <v>1041</v>
      </c>
      <c r="B780" s="38" t="s">
        <v>2228</v>
      </c>
      <c r="C780" s="157">
        <v>41818.131249999999</v>
      </c>
      <c r="D780" s="157">
        <v>41818.178472222222</v>
      </c>
      <c r="E780" s="214">
        <f t="shared" si="12"/>
        <v>1.5444444444437977</v>
      </c>
    </row>
    <row r="781" spans="1:5">
      <c r="A781" s="155" t="s">
        <v>1041</v>
      </c>
      <c r="B781" s="38" t="s">
        <v>2225</v>
      </c>
      <c r="C781" s="157">
        <v>41819.067361111112</v>
      </c>
      <c r="D781" s="157">
        <v>41819.144444444442</v>
      </c>
      <c r="E781" s="214">
        <f t="shared" si="12"/>
        <v>0.88888888889050577</v>
      </c>
    </row>
    <row r="782" spans="1:5">
      <c r="A782" s="155" t="s">
        <v>1041</v>
      </c>
      <c r="B782" s="38" t="s">
        <v>2223</v>
      </c>
      <c r="C782" s="184">
        <v>41819.86041666667</v>
      </c>
      <c r="D782" s="157">
        <v>41819.982638888891</v>
      </c>
      <c r="E782" s="214">
        <f t="shared" si="12"/>
        <v>0.71597222222771961</v>
      </c>
    </row>
    <row r="783" spans="1:5">
      <c r="A783" s="155" t="s">
        <v>1041</v>
      </c>
      <c r="B783" s="38" t="s">
        <v>2220</v>
      </c>
      <c r="C783" s="157">
        <v>41820.092361111114</v>
      </c>
      <c r="D783" s="157">
        <v>41820.138194444444</v>
      </c>
      <c r="E783" s="214">
        <f t="shared" si="12"/>
        <v>0.10972222222335404</v>
      </c>
    </row>
    <row r="784" spans="1:5">
      <c r="A784" s="155" t="s">
        <v>1041</v>
      </c>
      <c r="B784" s="38" t="s">
        <v>2217</v>
      </c>
      <c r="C784" s="157">
        <v>41820.632638888892</v>
      </c>
      <c r="D784" s="157">
        <v>41820.728472222225</v>
      </c>
      <c r="E784" s="214">
        <f t="shared" si="12"/>
        <v>0.49444444444816327</v>
      </c>
    </row>
    <row r="785" spans="1:5">
      <c r="A785" s="155" t="s">
        <v>1041</v>
      </c>
      <c r="B785" s="38" t="s">
        <v>2214</v>
      </c>
      <c r="C785" s="244">
        <v>41820.938888888886</v>
      </c>
      <c r="D785" s="157">
        <v>41821.045138888891</v>
      </c>
      <c r="E785" s="214">
        <f t="shared" si="12"/>
        <v>0.21041666666133096</v>
      </c>
    </row>
    <row r="786" spans="1:5">
      <c r="A786" s="155" t="s">
        <v>1041</v>
      </c>
      <c r="B786" s="38" t="s">
        <v>2211</v>
      </c>
      <c r="C786" s="244">
        <v>41821.692361111112</v>
      </c>
      <c r="D786" s="157">
        <v>41821.931944444441</v>
      </c>
      <c r="E786" s="214">
        <f t="shared" si="12"/>
        <v>0.64722222222189885</v>
      </c>
    </row>
    <row r="787" spans="1:5">
      <c r="A787" s="155" t="s">
        <v>1041</v>
      </c>
      <c r="B787" s="38" t="s">
        <v>2208</v>
      </c>
      <c r="C787" s="244">
        <v>41822.238194444442</v>
      </c>
      <c r="D787" s="157">
        <v>41822.912499999999</v>
      </c>
      <c r="E787" s="214">
        <f t="shared" si="12"/>
        <v>0.30625000000145519</v>
      </c>
    </row>
    <row r="788" spans="1:5">
      <c r="A788" s="155" t="s">
        <v>1044</v>
      </c>
      <c r="B788" s="38" t="s">
        <v>2206</v>
      </c>
      <c r="C788" s="157">
        <v>41863.28125</v>
      </c>
      <c r="D788" s="157">
        <v>41864.315972222219</v>
      </c>
      <c r="E788" s="214">
        <f t="shared" si="12"/>
        <v>40.368750000001455</v>
      </c>
    </row>
    <row r="789" spans="1:5">
      <c r="A789" s="155" t="s">
        <v>1044</v>
      </c>
      <c r="B789" s="38" t="s">
        <v>2204</v>
      </c>
      <c r="C789" s="157">
        <v>41864.803472222222</v>
      </c>
      <c r="D789" s="157">
        <v>41865.275694444441</v>
      </c>
      <c r="E789" s="214">
        <f t="shared" si="12"/>
        <v>0.48750000000291038</v>
      </c>
    </row>
    <row r="790" spans="1:5">
      <c r="A790" s="155" t="s">
        <v>1044</v>
      </c>
      <c r="B790" s="38" t="s">
        <v>2201</v>
      </c>
      <c r="C790" s="157">
        <v>41865.338888888888</v>
      </c>
      <c r="D790" s="157">
        <v>41865.843055555553</v>
      </c>
      <c r="E790" s="214">
        <f t="shared" si="12"/>
        <v>6.3194444446708076E-2</v>
      </c>
    </row>
    <row r="791" spans="1:5">
      <c r="A791" s="155" t="s">
        <v>1044</v>
      </c>
      <c r="B791" s="38" t="s">
        <v>2200</v>
      </c>
      <c r="C791" s="157">
        <v>41866.04791666667</v>
      </c>
      <c r="D791" s="157">
        <v>41867.277777777781</v>
      </c>
      <c r="E791" s="214">
        <f t="shared" si="12"/>
        <v>0.20486111111677019</v>
      </c>
    </row>
    <row r="792" spans="1:5">
      <c r="A792" s="155" t="s">
        <v>1044</v>
      </c>
      <c r="B792" s="38" t="s">
        <v>2198</v>
      </c>
      <c r="C792" s="157">
        <v>41867.632638888892</v>
      </c>
      <c r="D792" s="157">
        <v>41868.640277777777</v>
      </c>
      <c r="E792" s="214">
        <f t="shared" si="12"/>
        <v>0.35486111111094942</v>
      </c>
    </row>
    <row r="793" spans="1:5">
      <c r="A793" s="155" t="s">
        <v>1044</v>
      </c>
      <c r="B793" s="38" t="s">
        <v>2195</v>
      </c>
      <c r="C793" s="157">
        <v>41868.982638888891</v>
      </c>
      <c r="D793" s="157">
        <v>41869.648611111108</v>
      </c>
      <c r="E793" s="214">
        <f t="shared" si="12"/>
        <v>0.34236111111385981</v>
      </c>
    </row>
    <row r="794" spans="1:5">
      <c r="A794" s="155" t="s">
        <v>1048</v>
      </c>
      <c r="B794" s="38" t="s">
        <v>2193</v>
      </c>
      <c r="C794" s="157">
        <v>41935.37777777778</v>
      </c>
      <c r="D794" s="157">
        <v>41935.441666666666</v>
      </c>
      <c r="E794" s="214">
        <f t="shared" si="12"/>
        <v>65.729166666671517</v>
      </c>
    </row>
    <row r="795" spans="1:5">
      <c r="A795" s="155" t="s">
        <v>1048</v>
      </c>
      <c r="B795" s="38" t="s">
        <v>2191</v>
      </c>
      <c r="C795" s="157">
        <v>41935.761805555558</v>
      </c>
      <c r="D795" s="157">
        <v>41936.177083333336</v>
      </c>
      <c r="E795" s="214">
        <f t="shared" si="12"/>
        <v>0.32013888889196096</v>
      </c>
    </row>
    <row r="796" spans="1:5">
      <c r="A796" s="155" t="s">
        <v>1048</v>
      </c>
      <c r="B796" s="38" t="s">
        <v>2189</v>
      </c>
      <c r="C796" s="157">
        <v>41936.256249999999</v>
      </c>
      <c r="D796" s="157">
        <v>41937.843055555553</v>
      </c>
      <c r="E796" s="214">
        <f t="shared" si="12"/>
        <v>7.9166666662786156E-2</v>
      </c>
    </row>
    <row r="797" spans="1:5">
      <c r="A797" s="155" t="s">
        <v>1048</v>
      </c>
      <c r="B797" s="38" t="s">
        <v>2186</v>
      </c>
      <c r="C797" s="157">
        <v>41937.887499999997</v>
      </c>
      <c r="D797" s="157">
        <v>41941.306250000001</v>
      </c>
      <c r="E797" s="214">
        <f t="shared" si="12"/>
        <v>4.4444444443797693E-2</v>
      </c>
    </row>
    <row r="798" spans="1:5">
      <c r="A798" s="155" t="s">
        <v>1052</v>
      </c>
      <c r="B798" s="38" t="s">
        <v>2184</v>
      </c>
      <c r="C798" s="157">
        <v>41944.806250000001</v>
      </c>
      <c r="D798" s="157">
        <v>41946.052083333336</v>
      </c>
      <c r="E798" s="214">
        <f t="shared" si="12"/>
        <v>3.5</v>
      </c>
    </row>
    <row r="799" spans="1:5">
      <c r="A799" s="155" t="s">
        <v>1057</v>
      </c>
      <c r="B799" s="38" t="s">
        <v>2181</v>
      </c>
      <c r="C799" s="157">
        <v>41973.138888888891</v>
      </c>
      <c r="D799" s="157">
        <v>41974.594444444447</v>
      </c>
      <c r="E799" s="214">
        <f t="shared" si="12"/>
        <v>27.086805555554747</v>
      </c>
    </row>
    <row r="800" spans="1:5">
      <c r="A800" s="155" t="s">
        <v>1057</v>
      </c>
      <c r="B800" s="38" t="s">
        <v>2179</v>
      </c>
      <c r="C800" s="157">
        <v>41977.94027777778</v>
      </c>
      <c r="D800" s="157">
        <v>41982.173611111109</v>
      </c>
      <c r="E800" s="214">
        <f t="shared" si="12"/>
        <v>3.3458333333328483</v>
      </c>
    </row>
    <row r="801" spans="1:5">
      <c r="A801" s="155" t="s">
        <v>1057</v>
      </c>
      <c r="B801" s="38" t="s">
        <v>2176</v>
      </c>
      <c r="C801" s="157">
        <v>41986.507638888892</v>
      </c>
      <c r="D801" s="157">
        <v>41986.899305555555</v>
      </c>
      <c r="E801" s="214">
        <f t="shared" si="12"/>
        <v>4.3340277777824667</v>
      </c>
    </row>
    <row r="802" spans="1:5">
      <c r="A802" s="155" t="s">
        <v>1057</v>
      </c>
      <c r="B802" s="38" t="s">
        <v>2173</v>
      </c>
      <c r="C802" s="157">
        <v>41989.863888888889</v>
      </c>
      <c r="D802" s="157">
        <v>41990.213888888888</v>
      </c>
      <c r="E802" s="214">
        <f t="shared" si="12"/>
        <v>2.9645833333343035</v>
      </c>
    </row>
    <row r="803" spans="1:5">
      <c r="A803" s="155" t="s">
        <v>1057</v>
      </c>
      <c r="B803" s="38" t="s">
        <v>2169</v>
      </c>
      <c r="C803" s="245">
        <v>41990.672222222223</v>
      </c>
      <c r="D803" s="157">
        <v>41991.357638888891</v>
      </c>
      <c r="E803" s="214">
        <f t="shared" si="12"/>
        <v>0.45833333333575865</v>
      </c>
    </row>
    <row r="804" spans="1:5">
      <c r="A804" s="155" t="s">
        <v>1062</v>
      </c>
      <c r="B804" s="38" t="s">
        <v>2167</v>
      </c>
      <c r="C804" s="157">
        <v>42093.15625</v>
      </c>
      <c r="D804" s="157">
        <v>42094.178472222222</v>
      </c>
      <c r="E804" s="214">
        <f t="shared" si="12"/>
        <v>101.79861111110949</v>
      </c>
    </row>
    <row r="805" spans="1:5">
      <c r="A805" s="155" t="s">
        <v>1062</v>
      </c>
      <c r="B805" s="38" t="s">
        <v>2166</v>
      </c>
      <c r="C805" s="157">
        <v>42094.468055555553</v>
      </c>
      <c r="D805" s="157">
        <v>42094.979166666664</v>
      </c>
      <c r="E805" s="214">
        <f t="shared" si="12"/>
        <v>0.28958333333139308</v>
      </c>
    </row>
    <row r="806" spans="1:5">
      <c r="A806" s="155" t="s">
        <v>1062</v>
      </c>
      <c r="B806" s="38" t="s">
        <v>2165</v>
      </c>
      <c r="C806" s="157">
        <v>42095.481249999997</v>
      </c>
      <c r="D806" s="157">
        <v>42096.277083333334</v>
      </c>
      <c r="E806" s="214">
        <f t="shared" si="12"/>
        <v>0.50208333333284827</v>
      </c>
    </row>
    <row r="807" spans="1:5">
      <c r="A807" s="155" t="s">
        <v>1062</v>
      </c>
      <c r="B807" s="38" t="s">
        <v>2164</v>
      </c>
      <c r="C807" s="157">
        <v>42096.368055555555</v>
      </c>
      <c r="D807" s="157">
        <v>42096.984722222223</v>
      </c>
      <c r="E807" s="214">
        <f t="shared" si="12"/>
        <v>9.0972222220443655E-2</v>
      </c>
    </row>
    <row r="808" spans="1:5">
      <c r="A808" s="155" t="s">
        <v>1062</v>
      </c>
      <c r="B808" s="38" t="s">
        <v>2163</v>
      </c>
      <c r="C808" s="245">
        <v>42097.215277777781</v>
      </c>
      <c r="D808" s="157">
        <v>42099.10833333333</v>
      </c>
      <c r="E808" s="214">
        <f t="shared" si="12"/>
        <v>0.2305555555576575</v>
      </c>
    </row>
    <row r="809" spans="1:5">
      <c r="A809" s="155" t="s">
        <v>1062</v>
      </c>
      <c r="B809" s="38" t="s">
        <v>2162</v>
      </c>
      <c r="C809" s="157">
        <v>42099.272222222222</v>
      </c>
      <c r="D809" s="157">
        <v>42100.836805555555</v>
      </c>
      <c r="E809" s="214">
        <f t="shared" si="12"/>
        <v>0.16388888889196096</v>
      </c>
    </row>
    <row r="810" spans="1:5">
      <c r="A810" s="155" t="s">
        <v>1062</v>
      </c>
      <c r="B810" s="38" t="s">
        <v>2161</v>
      </c>
      <c r="C810" s="157">
        <v>42101.175000000003</v>
      </c>
      <c r="D810" s="157">
        <v>42101.705555555556</v>
      </c>
      <c r="E810" s="214">
        <f t="shared" si="12"/>
        <v>0.33819444444816327</v>
      </c>
    </row>
    <row r="811" spans="1:5">
      <c r="A811" s="155" t="s">
        <v>1062</v>
      </c>
      <c r="B811" s="38" t="s">
        <v>2160</v>
      </c>
      <c r="C811" s="157">
        <v>42101.92083333333</v>
      </c>
      <c r="D811" s="157">
        <v>42102.365972222222</v>
      </c>
      <c r="E811" s="214">
        <f t="shared" si="12"/>
        <v>0.21527777777373558</v>
      </c>
    </row>
    <row r="812" spans="1:5">
      <c r="A812" s="155" t="s">
        <v>1062</v>
      </c>
      <c r="B812" s="38" t="s">
        <v>2159</v>
      </c>
      <c r="C812" s="157">
        <v>42103.008333333331</v>
      </c>
      <c r="D812" s="157">
        <v>42103.84375</v>
      </c>
      <c r="E812" s="214">
        <f t="shared" si="12"/>
        <v>0.64236111110949423</v>
      </c>
    </row>
    <row r="813" spans="1:5">
      <c r="A813" s="155" t="s">
        <v>1062</v>
      </c>
      <c r="B813" s="38" t="s">
        <v>2157</v>
      </c>
      <c r="C813" s="157">
        <v>42104.018750000003</v>
      </c>
      <c r="D813" s="157">
        <v>42104.847222222219</v>
      </c>
      <c r="E813" s="214">
        <f t="shared" si="12"/>
        <v>0.17500000000291038</v>
      </c>
    </row>
    <row r="814" spans="1:5">
      <c r="A814" s="155" t="s">
        <v>1062</v>
      </c>
      <c r="B814" s="38" t="s">
        <v>2155</v>
      </c>
      <c r="C814" s="157">
        <v>42105.84097222222</v>
      </c>
      <c r="D814" s="157">
        <v>42106.301388888889</v>
      </c>
      <c r="E814" s="214">
        <f t="shared" si="12"/>
        <v>0.99375000000145519</v>
      </c>
    </row>
    <row r="815" spans="1:5">
      <c r="A815" s="155" t="s">
        <v>1062</v>
      </c>
      <c r="B815" s="38" t="s">
        <v>2152</v>
      </c>
      <c r="C815" s="157">
        <v>42106.426388888889</v>
      </c>
      <c r="D815" s="157">
        <v>42106.628472222219</v>
      </c>
      <c r="E815" s="214">
        <f t="shared" si="12"/>
        <v>0.125</v>
      </c>
    </row>
    <row r="816" spans="1:5">
      <c r="A816" s="155" t="s">
        <v>1067</v>
      </c>
      <c r="B816" s="38" t="s">
        <v>2149</v>
      </c>
      <c r="C816" s="157">
        <v>42119.339583333334</v>
      </c>
      <c r="D816" s="157">
        <v>42119.69027777778</v>
      </c>
      <c r="E816" s="214">
        <f t="shared" si="12"/>
        <v>12.711111111115315</v>
      </c>
    </row>
    <row r="817" spans="1:5">
      <c r="A817" s="155" t="s">
        <v>1067</v>
      </c>
      <c r="B817" s="38" t="s">
        <v>2147</v>
      </c>
      <c r="C817" s="157">
        <v>42121.24722222222</v>
      </c>
      <c r="D817" s="157">
        <v>42122.258333333331</v>
      </c>
      <c r="E817" s="214">
        <f t="shared" si="12"/>
        <v>1.5569444444408873</v>
      </c>
    </row>
    <row r="818" spans="1:5">
      <c r="A818" s="155" t="s">
        <v>1067</v>
      </c>
      <c r="B818" s="38" t="s">
        <v>2146</v>
      </c>
      <c r="C818" s="157">
        <v>42122.843055555553</v>
      </c>
      <c r="D818" s="157">
        <v>42123.097222222219</v>
      </c>
      <c r="E818" s="214">
        <f t="shared" si="12"/>
        <v>0.58472222222189885</v>
      </c>
    </row>
    <row r="819" spans="1:5">
      <c r="A819" s="155" t="s">
        <v>1067</v>
      </c>
      <c r="B819" s="38" t="s">
        <v>2144</v>
      </c>
      <c r="C819" s="157">
        <v>42123.297222222223</v>
      </c>
      <c r="D819" s="157">
        <v>42124.499305555553</v>
      </c>
      <c r="E819" s="214">
        <f t="shared" si="12"/>
        <v>0.20000000000436557</v>
      </c>
    </row>
    <row r="820" spans="1:5">
      <c r="A820" s="155" t="s">
        <v>1067</v>
      </c>
      <c r="B820" s="38" t="s">
        <v>2141</v>
      </c>
      <c r="C820" s="245">
        <v>42132.023611111108</v>
      </c>
      <c r="D820" s="157">
        <v>42132.842361111114</v>
      </c>
      <c r="E820" s="214">
        <f t="shared" si="12"/>
        <v>7.5243055555547471</v>
      </c>
    </row>
    <row r="821" spans="1:5">
      <c r="A821" s="155" t="s">
        <v>1067</v>
      </c>
      <c r="B821" s="38" t="s">
        <v>2138</v>
      </c>
      <c r="C821" s="157">
        <v>42133.006249999999</v>
      </c>
      <c r="D821" s="157">
        <v>42134.277083333334</v>
      </c>
      <c r="E821" s="214">
        <f t="shared" si="12"/>
        <v>0.163888888884685</v>
      </c>
    </row>
    <row r="822" spans="1:5">
      <c r="A822" s="155" t="s">
        <v>1071</v>
      </c>
      <c r="B822" s="38" t="s">
        <v>2135</v>
      </c>
      <c r="C822" s="157">
        <v>42233.298611111109</v>
      </c>
      <c r="D822" s="157">
        <v>42233.65347222222</v>
      </c>
      <c r="E822" s="214">
        <f t="shared" si="12"/>
        <v>99.021527777775191</v>
      </c>
    </row>
    <row r="823" spans="1:5">
      <c r="A823" s="155" t="s">
        <v>1071</v>
      </c>
      <c r="B823" s="38" t="s">
        <v>2133</v>
      </c>
      <c r="C823" s="157">
        <v>42234.031944444447</v>
      </c>
      <c r="D823" s="157">
        <v>42234.140972222223</v>
      </c>
      <c r="E823" s="214">
        <f t="shared" si="12"/>
        <v>0.37847222222626442</v>
      </c>
    </row>
    <row r="824" spans="1:5">
      <c r="A824" s="155" t="s">
        <v>1071</v>
      </c>
      <c r="B824" s="38" t="s">
        <v>2130</v>
      </c>
      <c r="C824" s="157">
        <v>42236.96875</v>
      </c>
      <c r="D824" s="157">
        <v>42237.961111111108</v>
      </c>
      <c r="E824" s="214">
        <f t="shared" si="12"/>
        <v>2.827777777776646</v>
      </c>
    </row>
    <row r="825" spans="1:5">
      <c r="A825" s="155" t="s">
        <v>1071</v>
      </c>
      <c r="B825" s="38" t="s">
        <v>2129</v>
      </c>
      <c r="C825" s="157">
        <v>42238.630555555559</v>
      </c>
      <c r="D825" s="157">
        <v>42240.463194444441</v>
      </c>
      <c r="E825" s="214">
        <f t="shared" si="12"/>
        <v>0.66944444445107365</v>
      </c>
    </row>
    <row r="826" spans="1:5">
      <c r="A826" s="155" t="s">
        <v>1071</v>
      </c>
      <c r="B826" s="38" t="s">
        <v>2126</v>
      </c>
      <c r="C826" s="245">
        <v>42240.797222222223</v>
      </c>
      <c r="D826" s="157">
        <v>42242.146527777775</v>
      </c>
      <c r="E826" s="214">
        <f t="shared" si="12"/>
        <v>0.33402777778246673</v>
      </c>
    </row>
    <row r="827" spans="1:5">
      <c r="A827" s="155" t="s">
        <v>1071</v>
      </c>
      <c r="B827" s="38" t="s">
        <v>2123</v>
      </c>
      <c r="C827" s="157">
        <v>42242.628472222219</v>
      </c>
      <c r="D827" s="157">
        <v>42243.46597222222</v>
      </c>
      <c r="E827" s="214">
        <f t="shared" si="12"/>
        <v>0.48194444444379769</v>
      </c>
    </row>
    <row r="828" spans="1:5">
      <c r="A828" s="155" t="s">
        <v>1071</v>
      </c>
      <c r="B828" s="38" t="s">
        <v>2120</v>
      </c>
      <c r="C828" s="184">
        <v>42243.817361111112</v>
      </c>
      <c r="D828" s="157">
        <v>42244.29583333333</v>
      </c>
      <c r="E828" s="214">
        <f t="shared" si="12"/>
        <v>0.35138888889196096</v>
      </c>
    </row>
    <row r="829" spans="1:5">
      <c r="A829" s="155" t="s">
        <v>1075</v>
      </c>
      <c r="B829" s="38" t="s">
        <v>2118</v>
      </c>
      <c r="C829" s="157">
        <v>42250.772222222222</v>
      </c>
      <c r="D829" s="157">
        <v>42251.503472222219</v>
      </c>
      <c r="E829" s="214">
        <f t="shared" si="12"/>
        <v>6.476388888891961</v>
      </c>
    </row>
    <row r="830" spans="1:5">
      <c r="A830" s="155" t="s">
        <v>1075</v>
      </c>
      <c r="B830" s="38" t="s">
        <v>2117</v>
      </c>
      <c r="C830" s="157">
        <v>42251.629861111112</v>
      </c>
      <c r="D830" s="157">
        <v>42252.460416666669</v>
      </c>
      <c r="E830" s="214">
        <f t="shared" si="12"/>
        <v>0.12638888889341615</v>
      </c>
    </row>
    <row r="831" spans="1:5">
      <c r="A831" s="155" t="s">
        <v>1075</v>
      </c>
      <c r="B831" s="38" t="s">
        <v>2116</v>
      </c>
      <c r="C831" s="157">
        <v>42252.628472222219</v>
      </c>
      <c r="D831" s="157">
        <v>42252.772916666669</v>
      </c>
      <c r="E831" s="214">
        <f t="shared" si="12"/>
        <v>0.16805555555038154</v>
      </c>
    </row>
    <row r="832" spans="1:5">
      <c r="A832" s="155" t="s">
        <v>1075</v>
      </c>
      <c r="B832" s="38" t="s">
        <v>2115</v>
      </c>
      <c r="C832" s="157">
        <v>42252.953472222223</v>
      </c>
      <c r="D832" s="157">
        <v>42253.411111111112</v>
      </c>
      <c r="E832" s="214">
        <f t="shared" si="12"/>
        <v>0.18055555555474712</v>
      </c>
    </row>
    <row r="833" spans="1:5">
      <c r="A833" s="155" t="s">
        <v>1075</v>
      </c>
      <c r="B833" s="38" t="s">
        <v>2114</v>
      </c>
      <c r="C833" s="157">
        <v>42253.637499999997</v>
      </c>
      <c r="D833" s="246">
        <v>42254.459722222222</v>
      </c>
      <c r="E833" s="214">
        <f t="shared" si="12"/>
        <v>0.226388888884685</v>
      </c>
    </row>
    <row r="834" spans="1:5">
      <c r="A834" s="155" t="s">
        <v>1075</v>
      </c>
      <c r="B834" s="38" t="s">
        <v>2112</v>
      </c>
      <c r="C834" s="157">
        <v>42254.795138888891</v>
      </c>
      <c r="D834" s="157">
        <v>42255.064583333333</v>
      </c>
      <c r="E834" s="214">
        <f t="shared" si="12"/>
        <v>0.33541666666860692</v>
      </c>
    </row>
    <row r="835" spans="1:5">
      <c r="A835" s="155" t="s">
        <v>1075</v>
      </c>
      <c r="B835" s="38" t="s">
        <v>2110</v>
      </c>
      <c r="C835" s="157">
        <v>42255.317361111112</v>
      </c>
      <c r="D835" s="157">
        <v>42255.334722222222</v>
      </c>
      <c r="E835" s="214">
        <f t="shared" si="12"/>
        <v>0.25277777777955635</v>
      </c>
    </row>
    <row r="836" spans="1:5">
      <c r="A836" s="155" t="s">
        <v>1075</v>
      </c>
      <c r="B836" s="38" t="s">
        <v>2108</v>
      </c>
      <c r="C836" s="157">
        <v>42255.367361111108</v>
      </c>
      <c r="D836" s="157">
        <v>42255.711111111108</v>
      </c>
      <c r="E836" s="214">
        <f t="shared" si="12"/>
        <v>3.2638888886140194E-2</v>
      </c>
    </row>
    <row r="837" spans="1:5">
      <c r="A837" s="155" t="s">
        <v>1075</v>
      </c>
      <c r="B837" s="38" t="s">
        <v>2106</v>
      </c>
      <c r="C837" s="157">
        <v>42256.356249999997</v>
      </c>
      <c r="D837" s="157">
        <v>42257.104861111111</v>
      </c>
      <c r="E837" s="214">
        <f t="shared" si="12"/>
        <v>0.64513888888905058</v>
      </c>
    </row>
    <row r="838" spans="1:5">
      <c r="A838" s="155" t="s">
        <v>1075</v>
      </c>
      <c r="B838" s="38" t="s">
        <v>2104</v>
      </c>
      <c r="C838" s="157">
        <v>42257.627083333333</v>
      </c>
      <c r="D838" s="157">
        <v>42257.850694444445</v>
      </c>
      <c r="E838" s="214">
        <f t="shared" si="12"/>
        <v>0.52222222222189885</v>
      </c>
    </row>
    <row r="839" spans="1:5">
      <c r="A839" s="155" t="s">
        <v>1075</v>
      </c>
      <c r="B839" s="38" t="s">
        <v>2102</v>
      </c>
      <c r="C839" s="157">
        <v>42258.083333333336</v>
      </c>
      <c r="D839" s="157">
        <v>42258.42291666667</v>
      </c>
      <c r="E839" s="214">
        <f t="shared" si="12"/>
        <v>0.23263888889050577</v>
      </c>
    </row>
    <row r="840" spans="1:5">
      <c r="A840" s="155" t="s">
        <v>1075</v>
      </c>
      <c r="B840" s="38" t="s">
        <v>2100</v>
      </c>
      <c r="C840" s="157">
        <v>42258.626388888886</v>
      </c>
      <c r="D840" s="157">
        <v>42258.803472222222</v>
      </c>
      <c r="E840" s="214">
        <f t="shared" si="12"/>
        <v>0.20347222221607808</v>
      </c>
    </row>
    <row r="841" spans="1:5">
      <c r="A841" s="155" t="s">
        <v>1075</v>
      </c>
      <c r="B841" s="38" t="s">
        <v>2099</v>
      </c>
      <c r="C841" s="157">
        <v>42261.861805555556</v>
      </c>
      <c r="D841" s="157">
        <v>42262.545138888891</v>
      </c>
      <c r="E841" s="214">
        <f t="shared" si="12"/>
        <v>3.0583333333343035</v>
      </c>
    </row>
    <row r="842" spans="1:5">
      <c r="A842" s="155" t="s">
        <v>1075</v>
      </c>
      <c r="B842" s="38" t="s">
        <v>2098</v>
      </c>
      <c r="C842" s="157">
        <v>42262.795138888891</v>
      </c>
      <c r="D842" s="157">
        <v>42263.765972222223</v>
      </c>
      <c r="E842" s="214">
        <f t="shared" ref="E842:E905" si="13">C842-D841</f>
        <v>0.25</v>
      </c>
    </row>
    <row r="843" spans="1:5">
      <c r="A843" s="155" t="s">
        <v>1075</v>
      </c>
      <c r="B843" s="38" t="s">
        <v>2097</v>
      </c>
      <c r="C843" s="157">
        <v>42263.996527777781</v>
      </c>
      <c r="D843" s="184">
        <v>42264.302777777775</v>
      </c>
      <c r="E843" s="214">
        <f t="shared" si="13"/>
        <v>0.2305555555576575</v>
      </c>
    </row>
    <row r="844" spans="1:5">
      <c r="A844" s="155" t="s">
        <v>1075</v>
      </c>
      <c r="B844" s="38" t="s">
        <v>2096</v>
      </c>
      <c r="C844" s="157">
        <v>42264.464583333334</v>
      </c>
      <c r="D844" s="157">
        <v>42264.743750000001</v>
      </c>
      <c r="E844" s="214">
        <f t="shared" si="13"/>
        <v>0.16180555555911269</v>
      </c>
    </row>
    <row r="845" spans="1:5">
      <c r="A845" s="155" t="s">
        <v>1075</v>
      </c>
      <c r="B845" s="38" t="s">
        <v>2094</v>
      </c>
      <c r="C845" s="157">
        <v>42264.870833333334</v>
      </c>
      <c r="D845" s="157">
        <v>42265.125</v>
      </c>
      <c r="E845" s="214">
        <f t="shared" si="13"/>
        <v>0.12708333333284827</v>
      </c>
    </row>
    <row r="846" spans="1:5">
      <c r="A846" s="155" t="s">
        <v>1080</v>
      </c>
      <c r="B846" s="38" t="s">
        <v>2091</v>
      </c>
      <c r="C846" s="157">
        <v>42278.965277777781</v>
      </c>
      <c r="D846" s="157">
        <v>42279.072222222225</v>
      </c>
      <c r="E846" s="214">
        <f t="shared" si="13"/>
        <v>13.840277777781012</v>
      </c>
    </row>
    <row r="847" spans="1:5">
      <c r="A847" s="155" t="s">
        <v>1080</v>
      </c>
      <c r="B847" s="38" t="s">
        <v>2089</v>
      </c>
      <c r="C847" s="157">
        <v>42279.40625</v>
      </c>
      <c r="D847" s="157">
        <v>42279.506249999999</v>
      </c>
      <c r="E847" s="214">
        <f t="shared" si="13"/>
        <v>0.33402777777519077</v>
      </c>
    </row>
    <row r="848" spans="1:5">
      <c r="A848" s="155" t="s">
        <v>1080</v>
      </c>
      <c r="B848" s="38" t="s">
        <v>2087</v>
      </c>
      <c r="C848" s="157">
        <v>42279.821527777778</v>
      </c>
      <c r="D848" s="157">
        <v>42279.92083333333</v>
      </c>
      <c r="E848" s="214">
        <f t="shared" si="13"/>
        <v>0.31527777777955635</v>
      </c>
    </row>
    <row r="849" spans="1:5">
      <c r="A849" s="155" t="s">
        <v>1080</v>
      </c>
      <c r="B849" s="38" t="s">
        <v>2085</v>
      </c>
      <c r="C849" s="157">
        <v>42280.094444444447</v>
      </c>
      <c r="D849" s="157">
        <v>42280.281944444447</v>
      </c>
      <c r="E849" s="214">
        <f t="shared" si="13"/>
        <v>0.17361111111677019</v>
      </c>
    </row>
    <row r="850" spans="1:5">
      <c r="A850" s="155" t="s">
        <v>1080</v>
      </c>
      <c r="B850" s="38" t="s">
        <v>2083</v>
      </c>
      <c r="C850" s="245">
        <v>42283.129166666666</v>
      </c>
      <c r="D850" s="157">
        <v>42283.21597222222</v>
      </c>
      <c r="E850" s="214">
        <f t="shared" si="13"/>
        <v>2.8472222222189885</v>
      </c>
    </row>
    <row r="851" spans="1:5">
      <c r="A851" s="155" t="s">
        <v>1080</v>
      </c>
      <c r="B851" s="38" t="s">
        <v>2081</v>
      </c>
      <c r="C851" s="157">
        <v>42283.397222222222</v>
      </c>
      <c r="D851" s="157">
        <v>42283.476388888892</v>
      </c>
      <c r="E851" s="214">
        <f t="shared" si="13"/>
        <v>0.18125000000145519</v>
      </c>
    </row>
    <row r="852" spans="1:5">
      <c r="A852" s="155" t="s">
        <v>1080</v>
      </c>
      <c r="B852" s="38" t="s">
        <v>2079</v>
      </c>
      <c r="C852" s="157">
        <v>42284.115277777775</v>
      </c>
      <c r="D852" s="157">
        <v>42284.193749999999</v>
      </c>
      <c r="E852" s="214">
        <f t="shared" si="13"/>
        <v>0.63888888888322981</v>
      </c>
    </row>
    <row r="853" spans="1:5">
      <c r="A853" s="155" t="s">
        <v>1080</v>
      </c>
      <c r="B853" s="38" t="s">
        <v>2077</v>
      </c>
      <c r="C853" s="157">
        <v>42284.675694444442</v>
      </c>
      <c r="D853" s="157">
        <v>42284.775000000001</v>
      </c>
      <c r="E853" s="214">
        <f t="shared" si="13"/>
        <v>0.48194444444379769</v>
      </c>
    </row>
    <row r="854" spans="1:5">
      <c r="A854" s="155" t="s">
        <v>1080</v>
      </c>
      <c r="B854" s="38" t="s">
        <v>2075</v>
      </c>
      <c r="C854" s="157">
        <v>42284.953472222223</v>
      </c>
      <c r="D854" s="157">
        <v>42285.052083333336</v>
      </c>
      <c r="E854" s="214">
        <f t="shared" si="13"/>
        <v>0.17847222222189885</v>
      </c>
    </row>
    <row r="855" spans="1:5">
      <c r="A855" s="155" t="s">
        <v>1080</v>
      </c>
      <c r="B855" s="38" t="s">
        <v>2073</v>
      </c>
      <c r="C855" s="157">
        <v>42285.253472222219</v>
      </c>
      <c r="D855" s="157">
        <v>42285.347222222219</v>
      </c>
      <c r="E855" s="214">
        <f t="shared" si="13"/>
        <v>0.20138888888322981</v>
      </c>
    </row>
    <row r="856" spans="1:5">
      <c r="A856" s="155" t="s">
        <v>1080</v>
      </c>
      <c r="B856" s="38" t="s">
        <v>2071</v>
      </c>
      <c r="C856" s="157">
        <v>42285.637499999997</v>
      </c>
      <c r="D856" s="157">
        <v>42285.734722222223</v>
      </c>
      <c r="E856" s="214">
        <f t="shared" si="13"/>
        <v>0.29027777777810115</v>
      </c>
    </row>
    <row r="857" spans="1:5">
      <c r="A857" s="155" t="s">
        <v>1080</v>
      </c>
      <c r="B857" s="38" t="s">
        <v>2069</v>
      </c>
      <c r="C857" s="157">
        <v>42285.874305555553</v>
      </c>
      <c r="D857" s="157">
        <v>42285.995833333334</v>
      </c>
      <c r="E857" s="214">
        <f t="shared" si="13"/>
        <v>0.13958333332993789</v>
      </c>
    </row>
    <row r="858" spans="1:5">
      <c r="A858" s="155" t="s">
        <v>1080</v>
      </c>
      <c r="B858" s="38" t="s">
        <v>2067</v>
      </c>
      <c r="C858" s="157">
        <v>42286.263888888891</v>
      </c>
      <c r="D858" s="157">
        <v>42286.359722222223</v>
      </c>
      <c r="E858" s="214">
        <f t="shared" si="13"/>
        <v>0.26805555555620231</v>
      </c>
    </row>
    <row r="859" spans="1:5">
      <c r="A859" s="155" t="s">
        <v>1080</v>
      </c>
      <c r="B859" s="38" t="s">
        <v>2064</v>
      </c>
      <c r="C859" s="157">
        <v>42289.636111111111</v>
      </c>
      <c r="D859" s="157">
        <v>42289.708333333336</v>
      </c>
      <c r="E859" s="214">
        <f t="shared" si="13"/>
        <v>3.2763888888875954</v>
      </c>
    </row>
    <row r="860" spans="1:5">
      <c r="A860" s="155" t="s">
        <v>1080</v>
      </c>
      <c r="B860" s="38" t="s">
        <v>2061</v>
      </c>
      <c r="C860" s="157">
        <v>42290.629166666666</v>
      </c>
      <c r="D860" s="157">
        <v>42290.804861111108</v>
      </c>
      <c r="E860" s="214">
        <f t="shared" si="13"/>
        <v>0.92083333332993789</v>
      </c>
    </row>
    <row r="861" spans="1:5">
      <c r="A861" s="155" t="s">
        <v>1084</v>
      </c>
      <c r="B861" s="38" t="s">
        <v>2059</v>
      </c>
      <c r="C861" s="157">
        <v>42295.351388888892</v>
      </c>
      <c r="D861" s="157">
        <v>42296.311111111114</v>
      </c>
      <c r="E861" s="214">
        <f t="shared" si="13"/>
        <v>4.5465277777839219</v>
      </c>
    </row>
    <row r="862" spans="1:5">
      <c r="A862" s="155" t="s">
        <v>1084</v>
      </c>
      <c r="B862" s="38" t="s">
        <v>2056</v>
      </c>
      <c r="C862" s="157">
        <v>42296.916666666664</v>
      </c>
      <c r="D862" s="157">
        <v>42297.611805555556</v>
      </c>
      <c r="E862" s="214">
        <f t="shared" si="13"/>
        <v>0.60555555555038154</v>
      </c>
    </row>
    <row r="863" spans="1:5">
      <c r="A863" s="155" t="s">
        <v>1084</v>
      </c>
      <c r="B863" s="38" t="s">
        <v>2053</v>
      </c>
      <c r="C863" s="157">
        <v>42297.9</v>
      </c>
      <c r="D863" s="157">
        <v>42298.381249999999</v>
      </c>
      <c r="E863" s="214">
        <f t="shared" si="13"/>
        <v>0.28819444444525288</v>
      </c>
    </row>
    <row r="864" spans="1:5">
      <c r="A864" s="155" t="s">
        <v>1084</v>
      </c>
      <c r="B864" s="38" t="s">
        <v>2051</v>
      </c>
      <c r="C864" s="157">
        <v>42298.804166666669</v>
      </c>
      <c r="D864" s="157">
        <v>42298.95</v>
      </c>
      <c r="E864" s="214">
        <f t="shared" si="13"/>
        <v>0.42291666667006211</v>
      </c>
    </row>
    <row r="865" spans="1:5">
      <c r="A865" s="155" t="s">
        <v>1084</v>
      </c>
      <c r="B865" s="38" t="s">
        <v>2048</v>
      </c>
      <c r="C865" s="245">
        <v>42299.047222222223</v>
      </c>
      <c r="D865" s="157">
        <v>42299.76458333333</v>
      </c>
      <c r="E865" s="214">
        <f t="shared" si="13"/>
        <v>9.7222222226264421E-2</v>
      </c>
    </row>
    <row r="866" spans="1:5">
      <c r="A866" s="155" t="s">
        <v>1084</v>
      </c>
      <c r="B866" s="179" t="s">
        <v>2047</v>
      </c>
      <c r="C866" s="157">
        <v>42301.71875</v>
      </c>
      <c r="D866" s="157">
        <v>42301.809027777781</v>
      </c>
      <c r="E866" s="214">
        <f t="shared" si="13"/>
        <v>1.9541666666700621</v>
      </c>
    </row>
    <row r="867" spans="1:5">
      <c r="A867" s="155" t="s">
        <v>1084</v>
      </c>
      <c r="B867" s="179" t="s">
        <v>2046</v>
      </c>
      <c r="C867" s="157">
        <v>42301.875694444447</v>
      </c>
      <c r="D867" s="157">
        <v>42301.994444444441</v>
      </c>
      <c r="E867" s="214">
        <f t="shared" si="13"/>
        <v>6.6666666665696539E-2</v>
      </c>
    </row>
    <row r="868" spans="1:5">
      <c r="A868" s="155" t="s">
        <v>1084</v>
      </c>
      <c r="B868" s="179" t="s">
        <v>2045</v>
      </c>
      <c r="C868" s="157">
        <v>42302.974999999999</v>
      </c>
      <c r="D868" s="157">
        <v>42303.136805555558</v>
      </c>
      <c r="E868" s="214">
        <f t="shared" si="13"/>
        <v>0.9805555555576575</v>
      </c>
    </row>
    <row r="869" spans="1:5">
      <c r="A869" s="155" t="s">
        <v>1087</v>
      </c>
      <c r="B869" s="38" t="s">
        <v>2044</v>
      </c>
      <c r="C869" s="157">
        <v>42469.070138888892</v>
      </c>
      <c r="D869" s="157">
        <v>42469.118055555555</v>
      </c>
      <c r="E869" s="214">
        <f t="shared" si="13"/>
        <v>165.9333333333343</v>
      </c>
    </row>
    <row r="870" spans="1:5">
      <c r="A870" s="155" t="s">
        <v>1087</v>
      </c>
      <c r="B870" s="38" t="s">
        <v>2043</v>
      </c>
      <c r="C870" s="157">
        <v>42469.84652777778</v>
      </c>
      <c r="D870" s="157">
        <v>42469.904861111114</v>
      </c>
      <c r="E870" s="214">
        <f t="shared" si="13"/>
        <v>0.72847222222480923</v>
      </c>
    </row>
    <row r="871" spans="1:5">
      <c r="A871" s="155" t="s">
        <v>1087</v>
      </c>
      <c r="B871" s="38" t="s">
        <v>2042</v>
      </c>
      <c r="C871" s="157">
        <v>42469.99722222222</v>
      </c>
      <c r="D871" s="157">
        <v>42470.113888888889</v>
      </c>
      <c r="E871" s="214">
        <f t="shared" si="13"/>
        <v>9.2361111106583849E-2</v>
      </c>
    </row>
    <row r="872" spans="1:5">
      <c r="A872" s="155" t="s">
        <v>1087</v>
      </c>
      <c r="B872" s="38" t="s">
        <v>2041</v>
      </c>
      <c r="C872" s="157">
        <v>42470.683333333334</v>
      </c>
      <c r="D872" s="157">
        <v>42470.807638888888</v>
      </c>
      <c r="E872" s="214">
        <f t="shared" si="13"/>
        <v>0.56944444444525288</v>
      </c>
    </row>
    <row r="873" spans="1:5">
      <c r="A873" s="155" t="s">
        <v>1087</v>
      </c>
      <c r="B873" s="38" t="s">
        <v>2039</v>
      </c>
      <c r="C873" s="157">
        <v>42470.923611111109</v>
      </c>
      <c r="D873" s="157">
        <v>42471.052777777775</v>
      </c>
      <c r="E873" s="214">
        <f t="shared" si="13"/>
        <v>0.11597222222189885</v>
      </c>
    </row>
    <row r="874" spans="1:5">
      <c r="A874" s="155" t="s">
        <v>1087</v>
      </c>
      <c r="B874" s="38" t="s">
        <v>2037</v>
      </c>
      <c r="C874" s="157">
        <v>42471.921527777777</v>
      </c>
      <c r="D874" s="157">
        <v>42472.336111111108</v>
      </c>
      <c r="E874" s="214">
        <f t="shared" si="13"/>
        <v>0.86875000000145519</v>
      </c>
    </row>
    <row r="875" spans="1:5">
      <c r="A875" s="155" t="s">
        <v>1087</v>
      </c>
      <c r="B875" s="38" t="s">
        <v>2034</v>
      </c>
      <c r="C875" s="157">
        <v>42473.081250000003</v>
      </c>
      <c r="D875" s="157">
        <v>42473.254166666666</v>
      </c>
      <c r="E875" s="214">
        <f t="shared" si="13"/>
        <v>0.74513888889487134</v>
      </c>
    </row>
    <row r="876" spans="1:5">
      <c r="A876" s="187" t="s">
        <v>6815</v>
      </c>
      <c r="B876" s="38" t="s">
        <v>2031</v>
      </c>
      <c r="C876" s="157">
        <v>42525.463888888888</v>
      </c>
      <c r="D876" s="157">
        <v>42525.873611111114</v>
      </c>
      <c r="E876" s="214">
        <f t="shared" si="13"/>
        <v>52.209722222221899</v>
      </c>
    </row>
    <row r="877" spans="1:5">
      <c r="A877" s="187" t="s">
        <v>6815</v>
      </c>
      <c r="B877" s="38" t="s">
        <v>2029</v>
      </c>
      <c r="C877" s="157">
        <v>42526.296527777777</v>
      </c>
      <c r="D877" s="157">
        <v>42526.616666666669</v>
      </c>
      <c r="E877" s="214">
        <f t="shared" si="13"/>
        <v>0.42291666666278616</v>
      </c>
    </row>
    <row r="878" spans="1:5">
      <c r="A878" s="187" t="s">
        <v>6815</v>
      </c>
      <c r="B878" s="38" t="s">
        <v>2028</v>
      </c>
      <c r="C878" s="157">
        <v>42526.690972222219</v>
      </c>
      <c r="D878" s="157">
        <v>42527.054166666669</v>
      </c>
      <c r="E878" s="214">
        <f t="shared" si="13"/>
        <v>7.4305555550381541E-2</v>
      </c>
    </row>
    <row r="879" spans="1:5">
      <c r="A879" s="187" t="s">
        <v>6815</v>
      </c>
      <c r="B879" s="38" t="s">
        <v>2026</v>
      </c>
      <c r="C879" s="157">
        <v>42527.125694444447</v>
      </c>
      <c r="D879" s="157">
        <v>42527.367361111108</v>
      </c>
      <c r="E879" s="214">
        <f t="shared" si="13"/>
        <v>7.1527777778101154E-2</v>
      </c>
    </row>
    <row r="880" spans="1:5">
      <c r="A880" s="187" t="s">
        <v>6815</v>
      </c>
      <c r="B880" s="38" t="s">
        <v>2024</v>
      </c>
      <c r="C880" s="157">
        <v>42528.65347222222</v>
      </c>
      <c r="D880" s="157">
        <v>42528.881944444445</v>
      </c>
      <c r="E880" s="214">
        <f t="shared" si="13"/>
        <v>1.2861111111124046</v>
      </c>
    </row>
    <row r="881" spans="1:5">
      <c r="A881" s="187" t="s">
        <v>6815</v>
      </c>
      <c r="B881" s="38" t="s">
        <v>2022</v>
      </c>
      <c r="C881" s="157">
        <v>42529.03125</v>
      </c>
      <c r="D881" s="157">
        <v>42529.179861111108</v>
      </c>
      <c r="E881" s="214">
        <f t="shared" si="13"/>
        <v>0.14930555555474712</v>
      </c>
    </row>
    <row r="882" spans="1:5">
      <c r="A882" s="187" t="s">
        <v>6815</v>
      </c>
      <c r="B882" s="38" t="s">
        <v>2019</v>
      </c>
      <c r="C882" s="157">
        <v>42529.27847222222</v>
      </c>
      <c r="D882" s="157">
        <v>42529.638888888891</v>
      </c>
      <c r="E882" s="214">
        <f t="shared" si="13"/>
        <v>9.8611111112404615E-2</v>
      </c>
    </row>
    <row r="883" spans="1:5">
      <c r="A883" s="187" t="s">
        <v>6815</v>
      </c>
      <c r="B883" s="38" t="s">
        <v>2016</v>
      </c>
      <c r="C883" s="157">
        <v>42529.736111111109</v>
      </c>
      <c r="D883" s="157">
        <v>42530.1875</v>
      </c>
      <c r="E883" s="214">
        <f t="shared" si="13"/>
        <v>9.7222222218988463E-2</v>
      </c>
    </row>
    <row r="884" spans="1:5">
      <c r="A884" s="155" t="s">
        <v>1098</v>
      </c>
      <c r="B884" s="38" t="s">
        <v>2014</v>
      </c>
      <c r="C884" s="157">
        <v>42535.128472222219</v>
      </c>
      <c r="D884" s="157">
        <v>42535.513194444444</v>
      </c>
      <c r="E884" s="214">
        <f t="shared" si="13"/>
        <v>4.9409722222189885</v>
      </c>
    </row>
    <row r="885" spans="1:5">
      <c r="A885" s="155" t="s">
        <v>1098</v>
      </c>
      <c r="B885" s="38" t="s">
        <v>2012</v>
      </c>
      <c r="C885" s="157">
        <v>42535.630555555559</v>
      </c>
      <c r="D885" s="157">
        <v>42536.322916666664</v>
      </c>
      <c r="E885" s="214">
        <f t="shared" si="13"/>
        <v>0.117361111115315</v>
      </c>
    </row>
    <row r="886" spans="1:5">
      <c r="A886" s="155" t="s">
        <v>1098</v>
      </c>
      <c r="B886" s="38" t="s">
        <v>2011</v>
      </c>
      <c r="C886" s="157">
        <v>42536.399305555555</v>
      </c>
      <c r="D886" s="157">
        <v>42536.423611111109</v>
      </c>
      <c r="E886" s="214">
        <f t="shared" si="13"/>
        <v>7.6388888890505768E-2</v>
      </c>
    </row>
    <row r="887" spans="1:5">
      <c r="A887" s="155" t="s">
        <v>1098</v>
      </c>
      <c r="B887" s="38" t="s">
        <v>2009</v>
      </c>
      <c r="C887" s="157">
        <v>42536.461805555555</v>
      </c>
      <c r="D887" s="157">
        <v>42536.859722222223</v>
      </c>
      <c r="E887" s="214">
        <f t="shared" si="13"/>
        <v>3.8194444445252884E-2</v>
      </c>
    </row>
    <row r="888" spans="1:5">
      <c r="A888" s="155" t="s">
        <v>1098</v>
      </c>
      <c r="B888" s="38" t="s">
        <v>2006</v>
      </c>
      <c r="C888" s="157">
        <v>42536.951388888891</v>
      </c>
      <c r="D888" s="157">
        <v>42537.26666666667</v>
      </c>
      <c r="E888" s="214">
        <f t="shared" si="13"/>
        <v>9.1666666667151731E-2</v>
      </c>
    </row>
    <row r="889" spans="1:5">
      <c r="A889" s="155" t="s">
        <v>1098</v>
      </c>
      <c r="B889" s="38" t="s">
        <v>2004</v>
      </c>
      <c r="C889" s="157">
        <v>42537.806250000001</v>
      </c>
      <c r="D889" s="157">
        <v>42538.589583333334</v>
      </c>
      <c r="E889" s="214">
        <f t="shared" si="13"/>
        <v>0.53958333333139308</v>
      </c>
    </row>
    <row r="890" spans="1:5">
      <c r="A890" s="155" t="s">
        <v>1098</v>
      </c>
      <c r="B890" s="38" t="s">
        <v>2002</v>
      </c>
      <c r="C890" s="157">
        <v>42538.754861111112</v>
      </c>
      <c r="D890" s="157">
        <v>42538.777777777781</v>
      </c>
      <c r="E890" s="214">
        <f t="shared" si="13"/>
        <v>0.16527777777810115</v>
      </c>
    </row>
    <row r="891" spans="1:5">
      <c r="A891" s="155" t="s">
        <v>1098</v>
      </c>
      <c r="B891" s="38" t="s">
        <v>2000</v>
      </c>
      <c r="C891" s="157">
        <v>42538.892361111109</v>
      </c>
      <c r="D891" s="157">
        <v>42539.425000000003</v>
      </c>
      <c r="E891" s="214">
        <f t="shared" si="13"/>
        <v>0.11458333332848269</v>
      </c>
    </row>
    <row r="892" spans="1:5">
      <c r="A892" s="155" t="s">
        <v>1098</v>
      </c>
      <c r="B892" s="38" t="s">
        <v>1997</v>
      </c>
      <c r="C892" s="157">
        <v>42539.880555555559</v>
      </c>
      <c r="D892" s="157">
        <v>42540.519444444442</v>
      </c>
      <c r="E892" s="214">
        <f t="shared" si="13"/>
        <v>0.45555555555620231</v>
      </c>
    </row>
    <row r="893" spans="1:5">
      <c r="A893" s="155" t="s">
        <v>1098</v>
      </c>
      <c r="B893" s="38" t="s">
        <v>1994</v>
      </c>
      <c r="C893" s="157">
        <v>42540.593055555553</v>
      </c>
      <c r="D893" s="157">
        <v>42541.095138888886</v>
      </c>
      <c r="E893" s="214">
        <f t="shared" si="13"/>
        <v>7.3611111110949423E-2</v>
      </c>
    </row>
    <row r="894" spans="1:5">
      <c r="A894" s="155" t="s">
        <v>1098</v>
      </c>
      <c r="B894" s="38" t="s">
        <v>1992</v>
      </c>
      <c r="C894" s="157">
        <v>42541.179166666669</v>
      </c>
      <c r="D894" s="157">
        <v>42541.85</v>
      </c>
      <c r="E894" s="214">
        <f t="shared" si="13"/>
        <v>8.4027777782466728E-2</v>
      </c>
    </row>
    <row r="895" spans="1:5">
      <c r="A895" s="155" t="s">
        <v>1098</v>
      </c>
      <c r="B895" s="38" t="s">
        <v>1990</v>
      </c>
      <c r="C895" s="157">
        <v>42541.956944444442</v>
      </c>
      <c r="D895" s="157">
        <v>42542.09097222222</v>
      </c>
      <c r="E895" s="214">
        <f t="shared" si="13"/>
        <v>0.10694444444379769</v>
      </c>
    </row>
    <row r="896" spans="1:5">
      <c r="A896" s="155" t="s">
        <v>1098</v>
      </c>
      <c r="B896" s="38" t="s">
        <v>1987</v>
      </c>
      <c r="C896" s="157">
        <v>42542.440972222219</v>
      </c>
      <c r="D896" s="157">
        <v>42542.839583333334</v>
      </c>
      <c r="E896" s="214">
        <f t="shared" si="13"/>
        <v>0.34999999999854481</v>
      </c>
    </row>
    <row r="897" spans="1:5">
      <c r="A897" s="155" t="s">
        <v>1098</v>
      </c>
      <c r="B897" s="38" t="s">
        <v>1985</v>
      </c>
      <c r="C897" s="157">
        <v>42543.49722222222</v>
      </c>
      <c r="D897" s="157">
        <v>42543.719444444447</v>
      </c>
      <c r="E897" s="214">
        <f t="shared" si="13"/>
        <v>0.65763888888614019</v>
      </c>
    </row>
    <row r="898" spans="1:5">
      <c r="A898" s="155" t="s">
        <v>1098</v>
      </c>
      <c r="B898" s="38" t="s">
        <v>1982</v>
      </c>
      <c r="C898" s="157">
        <v>42543.818055555559</v>
      </c>
      <c r="D898" s="157">
        <v>42544.012499999997</v>
      </c>
      <c r="E898" s="214">
        <f t="shared" si="13"/>
        <v>9.8611111112404615E-2</v>
      </c>
    </row>
    <row r="899" spans="1:5">
      <c r="A899" s="155" t="s">
        <v>1098</v>
      </c>
      <c r="B899" s="38" t="s">
        <v>1980</v>
      </c>
      <c r="C899" s="157">
        <v>42544.249305555553</v>
      </c>
      <c r="D899" s="157">
        <v>42544.637499999997</v>
      </c>
      <c r="E899" s="214">
        <f t="shared" si="13"/>
        <v>0.23680555555620231</v>
      </c>
    </row>
    <row r="900" spans="1:5">
      <c r="A900" s="155" t="s">
        <v>1098</v>
      </c>
      <c r="B900" s="38" t="s">
        <v>1978</v>
      </c>
      <c r="C900" s="157">
        <v>42544.713888888888</v>
      </c>
      <c r="D900" s="157">
        <v>42544.9375</v>
      </c>
      <c r="E900" s="214">
        <f t="shared" si="13"/>
        <v>7.6388888890505768E-2</v>
      </c>
    </row>
    <row r="901" spans="1:5">
      <c r="A901" s="155" t="s">
        <v>1098</v>
      </c>
      <c r="B901" s="38" t="s">
        <v>1976</v>
      </c>
      <c r="C901" s="157">
        <v>42544.961805555555</v>
      </c>
      <c r="D901" s="157">
        <v>42545.322222222225</v>
      </c>
      <c r="E901" s="214">
        <f t="shared" si="13"/>
        <v>2.4305555554747116E-2</v>
      </c>
    </row>
    <row r="902" spans="1:5">
      <c r="A902" s="155" t="s">
        <v>1098</v>
      </c>
      <c r="B902" s="38" t="s">
        <v>1974</v>
      </c>
      <c r="C902" s="157">
        <v>42545.481944444444</v>
      </c>
      <c r="D902" s="157">
        <v>42545.589583333334</v>
      </c>
      <c r="E902" s="214">
        <f t="shared" si="13"/>
        <v>0.15972222221898846</v>
      </c>
    </row>
    <row r="903" spans="1:5">
      <c r="A903" s="155" t="s">
        <v>1098</v>
      </c>
      <c r="B903" s="38" t="s">
        <v>1972</v>
      </c>
      <c r="C903" s="157">
        <v>42545.743055555555</v>
      </c>
      <c r="D903" s="157">
        <v>42545.897222222222</v>
      </c>
      <c r="E903" s="214">
        <f t="shared" si="13"/>
        <v>0.15347222222044365</v>
      </c>
    </row>
    <row r="904" spans="1:5">
      <c r="A904" s="155" t="s">
        <v>1098</v>
      </c>
      <c r="B904" s="38" t="s">
        <v>1968</v>
      </c>
      <c r="C904" s="157">
        <v>42546.056250000001</v>
      </c>
      <c r="D904" s="157">
        <v>42546.184027777781</v>
      </c>
      <c r="E904" s="214">
        <f t="shared" si="13"/>
        <v>0.15902777777955635</v>
      </c>
    </row>
    <row r="905" spans="1:5">
      <c r="A905" t="s">
        <v>1101</v>
      </c>
      <c r="B905" s="38" t="s">
        <v>1966</v>
      </c>
      <c r="C905" s="157">
        <v>42551.39166666667</v>
      </c>
      <c r="D905" s="157">
        <v>42551.736805555556</v>
      </c>
      <c r="E905" s="214">
        <f t="shared" si="13"/>
        <v>5.2076388888890506</v>
      </c>
    </row>
    <row r="906" spans="1:5">
      <c r="A906" t="s">
        <v>1101</v>
      </c>
      <c r="B906" s="38" t="s">
        <v>1964</v>
      </c>
      <c r="C906" s="157">
        <v>42552.295138888891</v>
      </c>
      <c r="D906" s="157">
        <v>42553.688888888886</v>
      </c>
      <c r="E906" s="214">
        <f t="shared" ref="E906:E969" si="14">C906-D905</f>
        <v>0.55833333333430346</v>
      </c>
    </row>
    <row r="907" spans="1:5">
      <c r="A907" t="s">
        <v>1101</v>
      </c>
      <c r="B907" s="38" t="s">
        <v>1962</v>
      </c>
      <c r="C907" s="157">
        <v>42554.719444444447</v>
      </c>
      <c r="D907" s="157">
        <v>42554.738194444442</v>
      </c>
      <c r="E907" s="214">
        <f t="shared" si="14"/>
        <v>1.0305555555605679</v>
      </c>
    </row>
    <row r="908" spans="1:5">
      <c r="A908" t="s">
        <v>1101</v>
      </c>
      <c r="B908" s="38" t="s">
        <v>1959</v>
      </c>
      <c r="C908" s="157">
        <v>42556.547222222223</v>
      </c>
      <c r="D908" s="157">
        <v>42556.78125</v>
      </c>
      <c r="E908" s="214">
        <f t="shared" si="14"/>
        <v>1.8090277777810115</v>
      </c>
    </row>
    <row r="909" spans="1:5">
      <c r="A909" s="187" t="s">
        <v>1105</v>
      </c>
      <c r="B909" s="38" t="s">
        <v>1957</v>
      </c>
      <c r="C909" s="157">
        <v>42563.558333333334</v>
      </c>
      <c r="D909" s="157">
        <v>42563.970833333333</v>
      </c>
      <c r="E909" s="214">
        <f t="shared" si="14"/>
        <v>6.7770833333343035</v>
      </c>
    </row>
    <row r="910" spans="1:5">
      <c r="A910" s="187" t="s">
        <v>1105</v>
      </c>
      <c r="B910" s="38" t="s">
        <v>1955</v>
      </c>
      <c r="C910" s="157">
        <v>42564.061805555553</v>
      </c>
      <c r="D910" s="157">
        <v>42564.524305555555</v>
      </c>
      <c r="E910" s="214">
        <f t="shared" si="14"/>
        <v>9.0972222220443655E-2</v>
      </c>
    </row>
    <row r="911" spans="1:5">
      <c r="A911" s="187" t="s">
        <v>1105</v>
      </c>
      <c r="B911" s="38" t="s">
        <v>1954</v>
      </c>
      <c r="C911" s="157">
        <v>42564.572222222225</v>
      </c>
      <c r="D911" s="157">
        <v>42564.707638888889</v>
      </c>
      <c r="E911" s="214">
        <f t="shared" si="14"/>
        <v>4.7916666670062114E-2</v>
      </c>
    </row>
    <row r="912" spans="1:5">
      <c r="A912" s="187" t="s">
        <v>1105</v>
      </c>
      <c r="B912" s="38" t="s">
        <v>1952</v>
      </c>
      <c r="C912" s="157">
        <v>42564.861111111109</v>
      </c>
      <c r="D912" s="157">
        <v>42565.029861111114</v>
      </c>
      <c r="E912" s="214">
        <f t="shared" si="14"/>
        <v>0.15347222222044365</v>
      </c>
    </row>
    <row r="913" spans="1:5">
      <c r="A913" s="187" t="s">
        <v>1105</v>
      </c>
      <c r="B913" s="38" t="s">
        <v>1950</v>
      </c>
      <c r="C913" s="157">
        <v>42565.084027777775</v>
      </c>
      <c r="D913" s="157">
        <v>42565.213194444441</v>
      </c>
      <c r="E913" s="214">
        <f t="shared" si="14"/>
        <v>5.4166666661330964E-2</v>
      </c>
    </row>
    <row r="914" spans="1:5">
      <c r="A914" s="187" t="s">
        <v>1105</v>
      </c>
      <c r="B914" s="38" t="s">
        <v>1948</v>
      </c>
      <c r="C914" s="157">
        <v>42565.322916666664</v>
      </c>
      <c r="D914" s="157">
        <v>42565.484027777777</v>
      </c>
      <c r="E914" s="214">
        <f t="shared" si="14"/>
        <v>0.10972222222335404</v>
      </c>
    </row>
    <row r="915" spans="1:5">
      <c r="A915" s="187" t="s">
        <v>1105</v>
      </c>
      <c r="B915" s="38" t="s">
        <v>1945</v>
      </c>
      <c r="C915" s="157">
        <v>42566.880555555559</v>
      </c>
      <c r="D915" s="157">
        <v>42567.237500000003</v>
      </c>
      <c r="E915" s="214">
        <f t="shared" si="14"/>
        <v>1.3965277777824667</v>
      </c>
    </row>
    <row r="916" spans="1:5">
      <c r="A916" s="187" t="s">
        <v>1105</v>
      </c>
      <c r="B916" s="38" t="s">
        <v>1943</v>
      </c>
      <c r="C916" s="157">
        <v>42567.854166666664</v>
      </c>
      <c r="D916" s="157">
        <v>42568.214583333334</v>
      </c>
      <c r="E916" s="214">
        <f t="shared" si="14"/>
        <v>0.61666666666133096</v>
      </c>
    </row>
    <row r="917" spans="1:5">
      <c r="A917" s="187" t="s">
        <v>1105</v>
      </c>
      <c r="B917" s="38" t="s">
        <v>1942</v>
      </c>
      <c r="C917" s="157">
        <v>42568.311805555553</v>
      </c>
      <c r="D917" s="157">
        <v>42568.393750000003</v>
      </c>
      <c r="E917" s="214">
        <f t="shared" si="14"/>
        <v>9.7222222218988463E-2</v>
      </c>
    </row>
    <row r="918" spans="1:5">
      <c r="A918" s="187" t="s">
        <v>1105</v>
      </c>
      <c r="B918" s="38" t="s">
        <v>1940</v>
      </c>
      <c r="C918" s="157">
        <v>42568.426388888889</v>
      </c>
      <c r="D918" s="157">
        <v>42568.50277777778</v>
      </c>
      <c r="E918" s="214">
        <f t="shared" si="14"/>
        <v>3.2638888886140194E-2</v>
      </c>
    </row>
    <row r="919" spans="1:5">
      <c r="A919" s="187" t="s">
        <v>1105</v>
      </c>
      <c r="B919" s="38" t="s">
        <v>1937</v>
      </c>
      <c r="C919" s="157">
        <v>42568.545138888891</v>
      </c>
      <c r="D919" s="157">
        <v>42568.820138888892</v>
      </c>
      <c r="E919" s="214">
        <f t="shared" si="14"/>
        <v>4.2361111110949423E-2</v>
      </c>
    </row>
    <row r="920" spans="1:5">
      <c r="A920" s="187" t="s">
        <v>1105</v>
      </c>
      <c r="B920" s="38" t="s">
        <v>1936</v>
      </c>
      <c r="C920" s="157">
        <v>42568.979861111111</v>
      </c>
      <c r="D920" s="157">
        <v>42569.095138888886</v>
      </c>
      <c r="E920" s="214">
        <f t="shared" si="14"/>
        <v>0.15972222221898846</v>
      </c>
    </row>
    <row r="921" spans="1:5">
      <c r="A921" s="187" t="s">
        <v>1105</v>
      </c>
      <c r="B921" s="38" t="s">
        <v>1935</v>
      </c>
      <c r="C921" s="157">
        <v>42569.138194444444</v>
      </c>
      <c r="D921" s="157">
        <v>42569.227083333331</v>
      </c>
      <c r="E921" s="214">
        <f t="shared" si="14"/>
        <v>4.3055555557657499E-2</v>
      </c>
    </row>
    <row r="922" spans="1:5">
      <c r="A922" s="187" t="s">
        <v>1105</v>
      </c>
      <c r="B922" s="38" t="s">
        <v>1933</v>
      </c>
      <c r="C922" s="157">
        <v>42569.258333333331</v>
      </c>
      <c r="D922" s="157">
        <v>42569.495138888888</v>
      </c>
      <c r="E922" s="214">
        <f t="shared" si="14"/>
        <v>3.125E-2</v>
      </c>
    </row>
    <row r="923" spans="1:5">
      <c r="A923" s="187" t="s">
        <v>1105</v>
      </c>
      <c r="B923" s="38" t="s">
        <v>1930</v>
      </c>
      <c r="C923" s="157">
        <v>42569.98333333333</v>
      </c>
      <c r="D923" s="157">
        <v>42570.384027777778</v>
      </c>
      <c r="E923" s="214">
        <f t="shared" si="14"/>
        <v>0.4881944444423425</v>
      </c>
    </row>
    <row r="924" spans="1:5">
      <c r="A924" s="187" t="s">
        <v>1105</v>
      </c>
      <c r="B924" s="38" t="s">
        <v>1927</v>
      </c>
      <c r="C924" s="157">
        <v>42570.496527777781</v>
      </c>
      <c r="D924" s="157">
        <v>42570.874305555553</v>
      </c>
      <c r="E924" s="214">
        <f t="shared" si="14"/>
        <v>0.11250000000291038</v>
      </c>
    </row>
    <row r="925" spans="1:5">
      <c r="A925" s="187" t="s">
        <v>1105</v>
      </c>
      <c r="B925" s="38" t="s">
        <v>1925</v>
      </c>
      <c r="C925" s="157">
        <v>42571.06527777778</v>
      </c>
      <c r="D925" s="157">
        <v>42571.365277777775</v>
      </c>
      <c r="E925" s="214">
        <f t="shared" si="14"/>
        <v>0.19097222222626442</v>
      </c>
    </row>
    <row r="926" spans="1:5">
      <c r="A926" s="187" t="s">
        <v>1105</v>
      </c>
      <c r="B926" s="38" t="s">
        <v>1924</v>
      </c>
      <c r="C926" s="157">
        <v>42573.097222222219</v>
      </c>
      <c r="D926" s="157">
        <v>42573.261805555558</v>
      </c>
      <c r="E926" s="214">
        <f t="shared" si="14"/>
        <v>1.7319444444437977</v>
      </c>
    </row>
    <row r="927" spans="1:5">
      <c r="A927" s="187" t="s">
        <v>1105</v>
      </c>
      <c r="B927" s="38" t="s">
        <v>1923</v>
      </c>
      <c r="C927" s="157">
        <v>42573.291666666664</v>
      </c>
      <c r="D927" s="157">
        <v>42573.365972222222</v>
      </c>
      <c r="E927" s="214">
        <f t="shared" si="14"/>
        <v>2.9861111106583849E-2</v>
      </c>
    </row>
    <row r="928" spans="1:5">
      <c r="A928" s="187" t="s">
        <v>1105</v>
      </c>
      <c r="B928" s="38" t="s">
        <v>1922</v>
      </c>
      <c r="C928" s="157">
        <v>42573.390277777777</v>
      </c>
      <c r="D928" s="157">
        <v>42573.502083333333</v>
      </c>
      <c r="E928" s="214">
        <f t="shared" si="14"/>
        <v>2.4305555554747116E-2</v>
      </c>
    </row>
    <row r="929" spans="1:5">
      <c r="A929" s="187" t="s">
        <v>1105</v>
      </c>
      <c r="B929" s="38" t="s">
        <v>1920</v>
      </c>
      <c r="C929" s="157">
        <v>42573.688888888886</v>
      </c>
      <c r="D929" s="157">
        <v>42573.862500000003</v>
      </c>
      <c r="E929" s="214">
        <f t="shared" si="14"/>
        <v>0.18680555555329192</v>
      </c>
    </row>
    <row r="930" spans="1:5">
      <c r="A930" s="187" t="s">
        <v>1105</v>
      </c>
      <c r="B930" s="38" t="s">
        <v>1918</v>
      </c>
      <c r="C930" s="157">
        <v>42574.297222222223</v>
      </c>
      <c r="D930" s="157">
        <v>42574.54791666667</v>
      </c>
      <c r="E930" s="214">
        <f t="shared" si="14"/>
        <v>0.43472222222044365</v>
      </c>
    </row>
    <row r="931" spans="1:5">
      <c r="A931" s="187" t="s">
        <v>1105</v>
      </c>
      <c r="B931" s="38" t="s">
        <v>1916</v>
      </c>
      <c r="C931" s="157">
        <v>42574.577777777777</v>
      </c>
      <c r="D931" s="157">
        <v>42574.811111111114</v>
      </c>
      <c r="E931" s="214">
        <f t="shared" si="14"/>
        <v>2.9861111106583849E-2</v>
      </c>
    </row>
    <row r="932" spans="1:5">
      <c r="A932" s="187" t="s">
        <v>1105</v>
      </c>
      <c r="B932" s="38" t="s">
        <v>1914</v>
      </c>
      <c r="C932" s="157">
        <v>42574.832638888889</v>
      </c>
      <c r="D932" s="157">
        <v>42574.947222222225</v>
      </c>
      <c r="E932" s="214">
        <f t="shared" si="14"/>
        <v>2.1527777775190771E-2</v>
      </c>
    </row>
    <row r="933" spans="1:5">
      <c r="A933" s="187" t="s">
        <v>1105</v>
      </c>
      <c r="B933" s="38" t="s">
        <v>1913</v>
      </c>
      <c r="C933" s="157">
        <v>42575.967361111114</v>
      </c>
      <c r="D933" s="157">
        <v>42576.211805555555</v>
      </c>
      <c r="E933" s="214">
        <f t="shared" si="14"/>
        <v>1.0201388888890506</v>
      </c>
    </row>
    <row r="934" spans="1:5">
      <c r="A934" s="187" t="s">
        <v>1105</v>
      </c>
      <c r="B934" s="38" t="s">
        <v>1911</v>
      </c>
      <c r="C934" s="157">
        <v>42576.634027777778</v>
      </c>
      <c r="D934" s="157">
        <v>42577.036805555559</v>
      </c>
      <c r="E934" s="214">
        <f t="shared" si="14"/>
        <v>0.42222222222335404</v>
      </c>
    </row>
    <row r="935" spans="1:5">
      <c r="A935" s="187" t="s">
        <v>1105</v>
      </c>
      <c r="B935" s="38" t="s">
        <v>1908</v>
      </c>
      <c r="C935" s="157">
        <v>42577.129166666666</v>
      </c>
      <c r="D935" s="157">
        <v>42577.398611111108</v>
      </c>
      <c r="E935" s="214">
        <f t="shared" si="14"/>
        <v>9.2361111106583849E-2</v>
      </c>
    </row>
    <row r="936" spans="1:5">
      <c r="A936" s="187" t="s">
        <v>1105</v>
      </c>
      <c r="B936" s="38" t="s">
        <v>1906</v>
      </c>
      <c r="C936" s="157">
        <v>42577.496527777781</v>
      </c>
      <c r="D936" s="157">
        <v>42577.738194444442</v>
      </c>
      <c r="E936" s="214">
        <f t="shared" si="14"/>
        <v>9.7916666672972497E-2</v>
      </c>
    </row>
    <row r="937" spans="1:5">
      <c r="A937" s="187" t="s">
        <v>1105</v>
      </c>
      <c r="B937" s="38" t="s">
        <v>1904</v>
      </c>
      <c r="C937" s="157">
        <v>42577.817361111112</v>
      </c>
      <c r="D937" s="157">
        <v>42578.331250000003</v>
      </c>
      <c r="E937" s="214">
        <f t="shared" si="14"/>
        <v>7.9166666670062114E-2</v>
      </c>
    </row>
    <row r="938" spans="1:5">
      <c r="A938" s="187" t="s">
        <v>1105</v>
      </c>
      <c r="B938" s="38" t="s">
        <v>1901</v>
      </c>
      <c r="C938" s="157">
        <v>42578.669444444444</v>
      </c>
      <c r="D938" s="157">
        <v>42578.916666666664</v>
      </c>
      <c r="E938" s="214">
        <f t="shared" si="14"/>
        <v>0.33819444444088731</v>
      </c>
    </row>
    <row r="939" spans="1:5">
      <c r="A939" s="187" t="s">
        <v>1105</v>
      </c>
      <c r="B939" s="38" t="s">
        <v>1899</v>
      </c>
      <c r="C939" s="157">
        <v>42579.036805555559</v>
      </c>
      <c r="D939" s="157">
        <v>42579.21597222222</v>
      </c>
      <c r="E939" s="214">
        <f t="shared" si="14"/>
        <v>0.12013888889487134</v>
      </c>
    </row>
    <row r="940" spans="1:5">
      <c r="A940" s="187" t="s">
        <v>1105</v>
      </c>
      <c r="B940" s="38" t="s">
        <v>1898</v>
      </c>
      <c r="C940" s="157">
        <v>42585.05972222222</v>
      </c>
      <c r="D940" s="157">
        <v>42585.115972222222</v>
      </c>
      <c r="E940" s="214">
        <f t="shared" si="14"/>
        <v>5.84375</v>
      </c>
    </row>
    <row r="941" spans="1:5">
      <c r="A941" s="187" t="s">
        <v>1105</v>
      </c>
      <c r="B941" s="38" t="s">
        <v>1897</v>
      </c>
      <c r="C941" s="157">
        <v>42585.688194444447</v>
      </c>
      <c r="D941" s="157">
        <v>42585.833333333336</v>
      </c>
      <c r="E941" s="214">
        <f t="shared" si="14"/>
        <v>0.57222222222480923</v>
      </c>
    </row>
    <row r="942" spans="1:5">
      <c r="A942" s="187" t="s">
        <v>1105</v>
      </c>
      <c r="B942" s="38" t="s">
        <v>1896</v>
      </c>
      <c r="C942" s="184">
        <v>42588.211111111108</v>
      </c>
      <c r="D942" s="184">
        <v>42588.247916666667</v>
      </c>
      <c r="E942" s="214">
        <f t="shared" si="14"/>
        <v>2.3777777777722804</v>
      </c>
    </row>
    <row r="943" spans="1:5">
      <c r="A943" s="187" t="s">
        <v>1105</v>
      </c>
      <c r="B943" s="38" t="s">
        <v>1895</v>
      </c>
      <c r="C943" s="157">
        <v>42588.314583333333</v>
      </c>
      <c r="D943" s="157">
        <v>42588.359027777777</v>
      </c>
      <c r="E943" s="214">
        <f t="shared" si="14"/>
        <v>6.6666666665696539E-2</v>
      </c>
    </row>
    <row r="944" spans="1:5">
      <c r="A944" s="187" t="s">
        <v>1105</v>
      </c>
      <c r="B944" s="38" t="s">
        <v>1892</v>
      </c>
      <c r="C944" s="157">
        <v>42589.045138888891</v>
      </c>
      <c r="D944" s="157">
        <v>42589.260416666664</v>
      </c>
      <c r="E944" s="214">
        <f t="shared" si="14"/>
        <v>0.68611111111385981</v>
      </c>
    </row>
    <row r="945" spans="1:5">
      <c r="A945" s="187" t="s">
        <v>1105</v>
      </c>
      <c r="B945" s="38" t="s">
        <v>1890</v>
      </c>
      <c r="C945" s="157">
        <v>42589.470138888886</v>
      </c>
      <c r="D945" s="157">
        <v>42589.758333333331</v>
      </c>
      <c r="E945" s="214">
        <f t="shared" si="14"/>
        <v>0.20972222222189885</v>
      </c>
    </row>
    <row r="946" spans="1:5">
      <c r="A946" s="187" t="s">
        <v>1105</v>
      </c>
      <c r="B946" s="38" t="s">
        <v>1888</v>
      </c>
      <c r="C946" s="157">
        <v>42590.10833333333</v>
      </c>
      <c r="D946" s="157">
        <v>42590.392361111109</v>
      </c>
      <c r="E946" s="214">
        <f t="shared" si="14"/>
        <v>0.34999999999854481</v>
      </c>
    </row>
    <row r="947" spans="1:5">
      <c r="A947" s="187" t="s">
        <v>1105</v>
      </c>
      <c r="B947" s="38" t="s">
        <v>1886</v>
      </c>
      <c r="C947" s="157">
        <v>42591.052777777775</v>
      </c>
      <c r="D947" s="157">
        <v>42591.276388888888</v>
      </c>
      <c r="E947" s="214">
        <f t="shared" si="14"/>
        <v>0.66041666666569654</v>
      </c>
    </row>
    <row r="948" spans="1:5">
      <c r="A948" s="187" t="s">
        <v>1105</v>
      </c>
      <c r="B948" s="38" t="s">
        <v>1883</v>
      </c>
      <c r="C948" s="157">
        <v>42592.340277777781</v>
      </c>
      <c r="D948" s="157">
        <v>42592.557638888888</v>
      </c>
      <c r="E948" s="214">
        <f t="shared" si="14"/>
        <v>1.0638888888934162</v>
      </c>
    </row>
    <row r="949" spans="1:5">
      <c r="A949" s="187" t="s">
        <v>1110</v>
      </c>
      <c r="B949" s="38" t="s">
        <v>1880</v>
      </c>
      <c r="C949" s="157">
        <v>42703.619444444441</v>
      </c>
      <c r="D949" s="157">
        <v>42703.793749999997</v>
      </c>
      <c r="E949" s="214">
        <f t="shared" si="14"/>
        <v>111.06180555555329</v>
      </c>
    </row>
    <row r="950" spans="1:5">
      <c r="A950" s="187" t="s">
        <v>1110</v>
      </c>
      <c r="B950" s="38" t="s">
        <v>1879</v>
      </c>
      <c r="C950" s="157">
        <v>42704.115972222222</v>
      </c>
      <c r="D950" s="157">
        <v>42704.411111111112</v>
      </c>
      <c r="E950" s="214">
        <f t="shared" si="14"/>
        <v>0.32222222222480923</v>
      </c>
    </row>
    <row r="951" spans="1:5">
      <c r="A951" s="187" t="s">
        <v>1110</v>
      </c>
      <c r="B951" s="38" t="s">
        <v>1877</v>
      </c>
      <c r="C951" s="157">
        <v>42704.777083333334</v>
      </c>
      <c r="D951" s="157">
        <v>42705.04791666667</v>
      </c>
      <c r="E951" s="214">
        <f t="shared" si="14"/>
        <v>0.36597222222189885</v>
      </c>
    </row>
    <row r="952" spans="1:5">
      <c r="A952" s="187" t="s">
        <v>1110</v>
      </c>
      <c r="B952" s="38" t="s">
        <v>1875</v>
      </c>
      <c r="C952" s="157">
        <v>42705.252083333333</v>
      </c>
      <c r="D952" s="157">
        <v>42706.508333333331</v>
      </c>
      <c r="E952" s="214">
        <f t="shared" si="14"/>
        <v>0.20416666666278616</v>
      </c>
    </row>
    <row r="953" spans="1:5">
      <c r="A953" s="187" t="s">
        <v>1110</v>
      </c>
      <c r="B953" s="38" t="s">
        <v>1872</v>
      </c>
      <c r="C953" s="157">
        <v>42707.377083333333</v>
      </c>
      <c r="D953" s="157">
        <v>42708.331250000003</v>
      </c>
      <c r="E953" s="214">
        <f t="shared" si="14"/>
        <v>0.86875000000145519</v>
      </c>
    </row>
    <row r="954" spans="1:5">
      <c r="A954" s="187" t="s">
        <v>1110</v>
      </c>
      <c r="B954" s="38" t="s">
        <v>1867</v>
      </c>
      <c r="C954" s="245">
        <v>42708.677777777775</v>
      </c>
      <c r="D954" s="245">
        <v>42708.89166666667</v>
      </c>
      <c r="E954" s="214">
        <f t="shared" si="14"/>
        <v>0.34652777777228039</v>
      </c>
    </row>
    <row r="955" spans="1:5">
      <c r="A955" s="155" t="s">
        <v>1116</v>
      </c>
      <c r="B955" s="38" t="s">
        <v>1866</v>
      </c>
      <c r="C955" s="157">
        <v>42755.665277777778</v>
      </c>
      <c r="D955" s="157">
        <v>42757.726388888892</v>
      </c>
      <c r="E955" s="214">
        <f t="shared" si="14"/>
        <v>46.773611111108039</v>
      </c>
    </row>
    <row r="956" spans="1:5">
      <c r="A956" s="155" t="s">
        <v>1116</v>
      </c>
      <c r="B956" s="38" t="s">
        <v>1865</v>
      </c>
      <c r="C956" s="157">
        <v>42758.982638888891</v>
      </c>
      <c r="D956" s="157">
        <v>42761.112500000003</v>
      </c>
      <c r="E956" s="214">
        <f t="shared" si="14"/>
        <v>1.2562499999985448</v>
      </c>
    </row>
    <row r="957" spans="1:5">
      <c r="A957" s="155" t="s">
        <v>1116</v>
      </c>
      <c r="B957" s="38" t="s">
        <v>1863</v>
      </c>
      <c r="C957" s="157">
        <v>42763.611111111109</v>
      </c>
      <c r="D957" s="157">
        <v>42766.556944444441</v>
      </c>
      <c r="E957" s="214">
        <f t="shared" si="14"/>
        <v>2.4986111111065838</v>
      </c>
    </row>
    <row r="958" spans="1:5">
      <c r="A958" s="155" t="s">
        <v>1116</v>
      </c>
      <c r="B958" s="38" t="s">
        <v>1862</v>
      </c>
      <c r="C958" s="157">
        <v>42767.73333333333</v>
      </c>
      <c r="D958" s="157">
        <v>42768.554861111108</v>
      </c>
      <c r="E958" s="214">
        <f t="shared" si="14"/>
        <v>1.1763888888890506</v>
      </c>
    </row>
    <row r="959" spans="1:5">
      <c r="A959" s="155" t="s">
        <v>1116</v>
      </c>
      <c r="B959" s="38" t="s">
        <v>1860</v>
      </c>
      <c r="C959" s="157">
        <v>42769.881249999999</v>
      </c>
      <c r="D959" s="157">
        <v>42770.561111111114</v>
      </c>
      <c r="E959" s="214">
        <f t="shared" si="14"/>
        <v>1.3263888888905058</v>
      </c>
    </row>
    <row r="960" spans="1:5">
      <c r="A960" s="155" t="s">
        <v>1116</v>
      </c>
      <c r="B960" s="38" t="s">
        <v>1859</v>
      </c>
      <c r="C960" s="157">
        <v>42771.881944444445</v>
      </c>
      <c r="D960" s="157">
        <v>42772.558333333334</v>
      </c>
      <c r="E960" s="214">
        <f t="shared" si="14"/>
        <v>1.3208333333313931</v>
      </c>
    </row>
    <row r="961" spans="1:5">
      <c r="A961" s="155" t="s">
        <v>1116</v>
      </c>
      <c r="B961" s="38" t="s">
        <v>1856</v>
      </c>
      <c r="C961" s="157">
        <v>42773.879861111112</v>
      </c>
      <c r="D961" s="157">
        <v>42774.588888888888</v>
      </c>
      <c r="E961" s="214">
        <f t="shared" si="14"/>
        <v>1.3215277777781012</v>
      </c>
    </row>
    <row r="962" spans="1:5">
      <c r="A962" s="155" t="s">
        <v>1116</v>
      </c>
      <c r="B962" s="38" t="s">
        <v>1853</v>
      </c>
      <c r="C962" s="157">
        <v>42774.881249999999</v>
      </c>
      <c r="D962" s="157">
        <v>42775.859722222223</v>
      </c>
      <c r="E962" s="214">
        <f t="shared" si="14"/>
        <v>0.29236111111094942</v>
      </c>
    </row>
    <row r="963" spans="1:5">
      <c r="A963" s="155" t="s">
        <v>1116</v>
      </c>
      <c r="B963" s="38" t="s">
        <v>1849</v>
      </c>
      <c r="C963" s="157">
        <v>42776.004861111112</v>
      </c>
      <c r="D963" s="157">
        <v>42776.786111111112</v>
      </c>
      <c r="E963" s="214">
        <f t="shared" si="14"/>
        <v>0.14513888888905058</v>
      </c>
    </row>
    <row r="964" spans="1:5">
      <c r="A964" s="155" t="s">
        <v>1121</v>
      </c>
      <c r="B964" s="38" t="s">
        <v>1847</v>
      </c>
      <c r="C964" s="157">
        <v>42795.567361111112</v>
      </c>
      <c r="D964" s="157">
        <v>42797.723611111112</v>
      </c>
      <c r="E964" s="214">
        <f t="shared" si="14"/>
        <v>18.78125</v>
      </c>
    </row>
    <row r="965" spans="1:5">
      <c r="A965" s="155" t="s">
        <v>1121</v>
      </c>
      <c r="B965" s="38" t="s">
        <v>1845</v>
      </c>
      <c r="C965" s="157">
        <v>42797.924305555556</v>
      </c>
      <c r="D965" s="157">
        <v>42800.802083333336</v>
      </c>
      <c r="E965" s="214">
        <f t="shared" si="14"/>
        <v>0.20069444444379769</v>
      </c>
    </row>
    <row r="966" spans="1:5">
      <c r="A966" s="155" t="s">
        <v>1126</v>
      </c>
      <c r="B966" s="38" t="s">
        <v>1843</v>
      </c>
      <c r="C966" s="157">
        <v>42931.97152777778</v>
      </c>
      <c r="D966" s="157">
        <v>42932.069444444445</v>
      </c>
      <c r="E966" s="214">
        <f t="shared" si="14"/>
        <v>131.1694444444438</v>
      </c>
    </row>
    <row r="967" spans="1:5">
      <c r="A967" s="155" t="s">
        <v>1126</v>
      </c>
      <c r="B967" s="38" t="s">
        <v>1841</v>
      </c>
      <c r="C967" s="157">
        <v>42932.652777777781</v>
      </c>
      <c r="D967" s="157">
        <v>42933.128472222219</v>
      </c>
      <c r="E967" s="214">
        <f t="shared" si="14"/>
        <v>0.58333333333575865</v>
      </c>
    </row>
    <row r="968" spans="1:5">
      <c r="A968" s="155" t="s">
        <v>1126</v>
      </c>
      <c r="B968" s="38" t="s">
        <v>1839</v>
      </c>
      <c r="C968" s="157">
        <v>42933.469444444447</v>
      </c>
      <c r="D968" s="157">
        <v>42935.959027777775</v>
      </c>
      <c r="E968" s="214">
        <f t="shared" si="14"/>
        <v>0.34097222222771961</v>
      </c>
    </row>
    <row r="969" spans="1:5">
      <c r="A969" s="155" t="s">
        <v>1126</v>
      </c>
      <c r="B969" s="38" t="s">
        <v>1836</v>
      </c>
      <c r="C969" s="157">
        <v>42936.296527777777</v>
      </c>
      <c r="D969" s="157">
        <v>42937.554166666669</v>
      </c>
      <c r="E969" s="214">
        <f t="shared" si="14"/>
        <v>0.33750000000145519</v>
      </c>
    </row>
    <row r="970" spans="1:5">
      <c r="A970" s="155" t="s">
        <v>1126</v>
      </c>
      <c r="B970" s="38" t="s">
        <v>1833</v>
      </c>
      <c r="C970" s="157">
        <v>42937.844444444447</v>
      </c>
      <c r="D970" s="157">
        <v>42938.134722222225</v>
      </c>
      <c r="E970" s="214">
        <f t="shared" ref="E970:E1033" si="15">C970-D969</f>
        <v>0.29027777777810115</v>
      </c>
    </row>
    <row r="971" spans="1:5">
      <c r="A971" s="155" t="s">
        <v>1126</v>
      </c>
      <c r="B971" s="38" t="s">
        <v>1829</v>
      </c>
      <c r="C971" s="157">
        <v>42938.463194444441</v>
      </c>
      <c r="D971" s="157">
        <v>42938.807638888888</v>
      </c>
      <c r="E971" s="214">
        <f t="shared" si="15"/>
        <v>0.32847222221607808</v>
      </c>
    </row>
    <row r="972" spans="1:5">
      <c r="A972" s="155" t="s">
        <v>1130</v>
      </c>
      <c r="B972" s="38" t="s">
        <v>1828</v>
      </c>
      <c r="C972" s="157">
        <v>42943.951388888891</v>
      </c>
      <c r="D972" s="157">
        <v>42944.167361111111</v>
      </c>
      <c r="E972" s="214">
        <f t="shared" si="15"/>
        <v>5.1437500000029104</v>
      </c>
    </row>
    <row r="973" spans="1:5">
      <c r="A973" s="155" t="s">
        <v>1130</v>
      </c>
      <c r="B973" s="38" t="s">
        <v>1827</v>
      </c>
      <c r="C973" s="157">
        <v>42944.883333333331</v>
      </c>
      <c r="D973" s="157">
        <v>42944.963194444441</v>
      </c>
      <c r="E973" s="214">
        <f t="shared" si="15"/>
        <v>0.71597222222044365</v>
      </c>
    </row>
    <row r="974" spans="1:5">
      <c r="A974" s="155" t="s">
        <v>1130</v>
      </c>
      <c r="B974" s="38" t="s">
        <v>1826</v>
      </c>
      <c r="C974" s="157">
        <v>42945</v>
      </c>
      <c r="D974" s="157">
        <v>42945.199305555558</v>
      </c>
      <c r="E974" s="214">
        <f t="shared" si="15"/>
        <v>3.680555555911269E-2</v>
      </c>
    </row>
    <row r="975" spans="1:5">
      <c r="A975" s="155" t="s">
        <v>1130</v>
      </c>
      <c r="B975" s="38" t="s">
        <v>1825</v>
      </c>
      <c r="C975" s="157">
        <v>42945.327777777777</v>
      </c>
      <c r="D975" s="157">
        <v>42945.688888888886</v>
      </c>
      <c r="E975" s="214">
        <f t="shared" si="15"/>
        <v>0.12847222221898846</v>
      </c>
    </row>
    <row r="976" spans="1:5">
      <c r="A976" s="155" t="s">
        <v>1130</v>
      </c>
      <c r="B976" s="38" t="s">
        <v>1823</v>
      </c>
      <c r="C976" s="157">
        <v>42946.634027777778</v>
      </c>
      <c r="D976" s="157">
        <v>42946.6875</v>
      </c>
      <c r="E976" s="214">
        <f t="shared" si="15"/>
        <v>0.94513888889196096</v>
      </c>
    </row>
    <row r="977" spans="1:5">
      <c r="A977" s="155" t="s">
        <v>1130</v>
      </c>
      <c r="B977" s="38" t="s">
        <v>1822</v>
      </c>
      <c r="C977" s="157">
        <v>42946.737500000003</v>
      </c>
      <c r="D977" s="157">
        <v>42946.833333333336</v>
      </c>
      <c r="E977" s="214">
        <f t="shared" si="15"/>
        <v>5.0000000002910383E-2</v>
      </c>
    </row>
    <row r="978" spans="1:5">
      <c r="A978" s="155" t="s">
        <v>1130</v>
      </c>
      <c r="B978" s="38" t="s">
        <v>1820</v>
      </c>
      <c r="C978" s="157">
        <v>42946.857638888891</v>
      </c>
      <c r="D978" s="157">
        <v>42946.92083333333</v>
      </c>
      <c r="E978" s="214">
        <f t="shared" si="15"/>
        <v>2.4305555554747116E-2</v>
      </c>
    </row>
    <row r="979" spans="1:5">
      <c r="A979" s="155" t="s">
        <v>1130</v>
      </c>
      <c r="B979" s="38" t="s">
        <v>1818</v>
      </c>
      <c r="C979" s="157">
        <v>42946.941666666666</v>
      </c>
      <c r="D979" s="157">
        <v>42947.02847222222</v>
      </c>
      <c r="E979" s="214">
        <f t="shared" si="15"/>
        <v>2.0833333335758653E-2</v>
      </c>
    </row>
    <row r="980" spans="1:5">
      <c r="A980" s="155" t="s">
        <v>1130</v>
      </c>
      <c r="B980" s="38" t="s">
        <v>1817</v>
      </c>
      <c r="C980" s="157">
        <v>42947.121527777781</v>
      </c>
      <c r="D980" s="157">
        <v>42947.193055555559</v>
      </c>
      <c r="E980" s="214">
        <f t="shared" si="15"/>
        <v>9.3055555560567882E-2</v>
      </c>
    </row>
    <row r="981" spans="1:5">
      <c r="A981" s="155" t="s">
        <v>1130</v>
      </c>
      <c r="B981" s="38" t="s">
        <v>1816</v>
      </c>
      <c r="C981" s="157">
        <v>42947.225694444445</v>
      </c>
      <c r="D981" s="157">
        <v>42947.727777777778</v>
      </c>
      <c r="E981" s="214">
        <f t="shared" si="15"/>
        <v>3.2638888886140194E-2</v>
      </c>
    </row>
    <row r="982" spans="1:5">
      <c r="A982" s="155" t="s">
        <v>1130</v>
      </c>
      <c r="B982" s="38" t="s">
        <v>1815</v>
      </c>
      <c r="C982" s="157">
        <v>42947.930555555555</v>
      </c>
      <c r="D982" s="157">
        <v>42948.188194444447</v>
      </c>
      <c r="E982" s="214">
        <f t="shared" si="15"/>
        <v>0.20277777777664596</v>
      </c>
    </row>
    <row r="983" spans="1:5">
      <c r="A983" s="155" t="s">
        <v>1130</v>
      </c>
      <c r="B983" s="38" t="s">
        <v>1813</v>
      </c>
      <c r="C983" s="157">
        <v>42949.834027777775</v>
      </c>
      <c r="D983" s="157">
        <v>42950.045138888891</v>
      </c>
      <c r="E983" s="214">
        <f t="shared" si="15"/>
        <v>1.6458333333284827</v>
      </c>
    </row>
    <row r="984" spans="1:5">
      <c r="A984" s="155" t="s">
        <v>1130</v>
      </c>
      <c r="B984" s="38" t="s">
        <v>1812</v>
      </c>
      <c r="C984" s="157">
        <v>42950.67083333333</v>
      </c>
      <c r="D984" s="157">
        <v>42950.738888888889</v>
      </c>
      <c r="E984" s="214">
        <f t="shared" si="15"/>
        <v>0.62569444443943212</v>
      </c>
    </row>
    <row r="985" spans="1:5">
      <c r="A985" s="155" t="s">
        <v>1130</v>
      </c>
      <c r="B985" s="38" t="s">
        <v>1811</v>
      </c>
      <c r="C985" s="157">
        <v>42950.8</v>
      </c>
      <c r="D985" s="157">
        <v>42950.931250000001</v>
      </c>
      <c r="E985" s="214">
        <f t="shared" si="15"/>
        <v>6.1111111113859806E-2</v>
      </c>
    </row>
    <row r="986" spans="1:5">
      <c r="A986" s="155" t="s">
        <v>1130</v>
      </c>
      <c r="B986" s="38" t="s">
        <v>1809</v>
      </c>
      <c r="C986" s="157">
        <v>42950.963888888888</v>
      </c>
      <c r="D986" s="157">
        <v>42951.114583333336</v>
      </c>
      <c r="E986" s="214">
        <f t="shared" si="15"/>
        <v>3.2638888886140194E-2</v>
      </c>
    </row>
    <row r="987" spans="1:5">
      <c r="A987" s="155" t="s">
        <v>1130</v>
      </c>
      <c r="B987" s="38" t="s">
        <v>1807</v>
      </c>
      <c r="C987" s="157">
        <v>42951.644444444442</v>
      </c>
      <c r="D987" s="157">
        <v>42951.757638888892</v>
      </c>
      <c r="E987" s="214">
        <f t="shared" si="15"/>
        <v>0.52986111110658385</v>
      </c>
    </row>
    <row r="988" spans="1:5">
      <c r="A988" s="155" t="s">
        <v>1130</v>
      </c>
      <c r="B988" s="38" t="s">
        <v>1806</v>
      </c>
      <c r="C988" s="157">
        <v>42951.888194444444</v>
      </c>
      <c r="D988" s="157">
        <v>42952.367361111108</v>
      </c>
      <c r="E988" s="214">
        <f t="shared" si="15"/>
        <v>0.13055555555183673</v>
      </c>
    </row>
    <row r="989" spans="1:5">
      <c r="A989" s="155" t="s">
        <v>1130</v>
      </c>
      <c r="B989" s="38" t="s">
        <v>1805</v>
      </c>
      <c r="C989" s="157">
        <v>42952.384722222225</v>
      </c>
      <c r="D989" s="157">
        <v>42952.594444444447</v>
      </c>
      <c r="E989" s="214">
        <f t="shared" si="15"/>
        <v>1.7361111116770189E-2</v>
      </c>
    </row>
    <row r="990" spans="1:5">
      <c r="A990" s="155" t="s">
        <v>1130</v>
      </c>
      <c r="B990" s="38" t="s">
        <v>1803</v>
      </c>
      <c r="C990" s="157">
        <v>42952.886805555558</v>
      </c>
      <c r="D990" s="157">
        <v>42953.128472222219</v>
      </c>
      <c r="E990" s="214">
        <f t="shared" si="15"/>
        <v>0.29236111111094942</v>
      </c>
    </row>
    <row r="991" spans="1:5">
      <c r="A991" s="155" t="s">
        <v>1130</v>
      </c>
      <c r="B991" s="38" t="s">
        <v>1801</v>
      </c>
      <c r="C991" s="157">
        <v>42953.165277777778</v>
      </c>
      <c r="D991" s="157">
        <v>42953.180555555555</v>
      </c>
      <c r="E991" s="214">
        <f t="shared" si="15"/>
        <v>3.680555555911269E-2</v>
      </c>
    </row>
    <row r="992" spans="1:5">
      <c r="A992" s="155" t="s">
        <v>1130</v>
      </c>
      <c r="B992" s="38" t="s">
        <v>1798</v>
      </c>
      <c r="C992" s="157">
        <v>42953.633333333331</v>
      </c>
      <c r="D992" s="157">
        <v>42953.873611111114</v>
      </c>
      <c r="E992" s="214">
        <f t="shared" si="15"/>
        <v>0.45277777777664596</v>
      </c>
    </row>
    <row r="993" spans="1:5">
      <c r="A993" s="155" t="s">
        <v>1130</v>
      </c>
      <c r="B993" s="38" t="s">
        <v>1796</v>
      </c>
      <c r="C993" s="157">
        <v>42953.931250000001</v>
      </c>
      <c r="D993" s="157">
        <v>42954.123611111114</v>
      </c>
      <c r="E993" s="214">
        <f t="shared" si="15"/>
        <v>5.7638888887595385E-2</v>
      </c>
    </row>
    <row r="994" spans="1:5">
      <c r="A994" s="155" t="s">
        <v>1133</v>
      </c>
      <c r="B994" s="38" t="s">
        <v>1794</v>
      </c>
      <c r="C994" s="157">
        <v>42956.818749999999</v>
      </c>
      <c r="D994" s="157">
        <v>42956.870138888888</v>
      </c>
      <c r="E994" s="214">
        <f t="shared" si="15"/>
        <v>2.695138888884685</v>
      </c>
    </row>
    <row r="995" spans="1:5">
      <c r="A995" s="155" t="s">
        <v>1133</v>
      </c>
      <c r="B995" s="38" t="s">
        <v>1792</v>
      </c>
      <c r="C995" s="157">
        <v>42957.068749999999</v>
      </c>
      <c r="D995" s="157">
        <v>42957.100694444445</v>
      </c>
      <c r="E995" s="214">
        <f t="shared" si="15"/>
        <v>0.19861111111094942</v>
      </c>
    </row>
    <row r="996" spans="1:5">
      <c r="A996" s="155" t="s">
        <v>1133</v>
      </c>
      <c r="B996" s="38" t="s">
        <v>1790</v>
      </c>
      <c r="C996" s="157">
        <v>42957.261805555558</v>
      </c>
      <c r="D996" s="157">
        <v>42957.511111111111</v>
      </c>
      <c r="E996" s="214">
        <f t="shared" si="15"/>
        <v>0.16111111111240461</v>
      </c>
    </row>
    <row r="997" spans="1:5">
      <c r="A997" s="155" t="s">
        <v>1133</v>
      </c>
      <c r="B997" s="38" t="s">
        <v>1788</v>
      </c>
      <c r="C997" s="157">
        <v>42957.527083333334</v>
      </c>
      <c r="D997" s="157">
        <v>42957.910416666666</v>
      </c>
      <c r="E997" s="214">
        <f t="shared" si="15"/>
        <v>1.5972222223354038E-2</v>
      </c>
    </row>
    <row r="998" spans="1:5">
      <c r="A998" s="155" t="s">
        <v>1133</v>
      </c>
      <c r="B998" s="38" t="s">
        <v>1786</v>
      </c>
      <c r="C998" s="157">
        <v>42958.136111111111</v>
      </c>
      <c r="D998" s="157">
        <v>42958.20416666667</v>
      </c>
      <c r="E998" s="214">
        <f t="shared" si="15"/>
        <v>0.22569444444525288</v>
      </c>
    </row>
    <row r="999" spans="1:5">
      <c r="A999" s="155" t="s">
        <v>1133</v>
      </c>
      <c r="B999" s="38" t="s">
        <v>1785</v>
      </c>
      <c r="C999" s="157">
        <v>42958.361805555556</v>
      </c>
      <c r="D999" s="157">
        <v>42958.631249999999</v>
      </c>
      <c r="E999" s="214">
        <f t="shared" si="15"/>
        <v>0.15763888888614019</v>
      </c>
    </row>
    <row r="1000" spans="1:5">
      <c r="A1000" s="155" t="s">
        <v>1133</v>
      </c>
      <c r="B1000" s="38" t="s">
        <v>1783</v>
      </c>
      <c r="C1000" s="157">
        <v>42958.720833333333</v>
      </c>
      <c r="D1000" s="157">
        <v>42959.124305555553</v>
      </c>
      <c r="E1000" s="214">
        <f t="shared" si="15"/>
        <v>8.9583333334303461E-2</v>
      </c>
    </row>
    <row r="1001" spans="1:5">
      <c r="A1001" s="155" t="s">
        <v>1133</v>
      </c>
      <c r="B1001" s="38" t="s">
        <v>1780</v>
      </c>
      <c r="C1001" s="157">
        <v>42959.257638888892</v>
      </c>
      <c r="D1001" s="157">
        <v>42959.534722222219</v>
      </c>
      <c r="E1001" s="214">
        <f t="shared" si="15"/>
        <v>0.13333333333866904</v>
      </c>
    </row>
    <row r="1002" spans="1:5">
      <c r="A1002" s="155" t="s">
        <v>1133</v>
      </c>
      <c r="B1002" s="38" t="s">
        <v>1778</v>
      </c>
      <c r="C1002" s="157">
        <v>42959.668749999997</v>
      </c>
      <c r="D1002" s="157">
        <v>42960.025694444441</v>
      </c>
      <c r="E1002" s="214">
        <f t="shared" si="15"/>
        <v>0.13402777777810115</v>
      </c>
    </row>
    <row r="1003" spans="1:5">
      <c r="A1003" s="155" t="s">
        <v>1133</v>
      </c>
      <c r="B1003" s="38" t="s">
        <v>1776</v>
      </c>
      <c r="C1003" s="157">
        <v>42961.046527777777</v>
      </c>
      <c r="D1003" s="157">
        <v>42961.407638888886</v>
      </c>
      <c r="E1003" s="214">
        <f t="shared" si="15"/>
        <v>1.0208333333357587</v>
      </c>
    </row>
    <row r="1004" spans="1:5">
      <c r="A1004" s="155" t="s">
        <v>1133</v>
      </c>
      <c r="B1004" s="38" t="s">
        <v>1775</v>
      </c>
      <c r="C1004" s="157">
        <v>42961.44027777778</v>
      </c>
      <c r="D1004" s="157">
        <v>42961.738888888889</v>
      </c>
      <c r="E1004" s="214">
        <f t="shared" si="15"/>
        <v>3.2638888893416151E-2</v>
      </c>
    </row>
    <row r="1005" spans="1:5">
      <c r="A1005" s="155" t="s">
        <v>1133</v>
      </c>
      <c r="B1005" s="38" t="s">
        <v>1773</v>
      </c>
      <c r="C1005" s="157">
        <v>42961.863888888889</v>
      </c>
      <c r="D1005" s="157">
        <v>42962.111111111109</v>
      </c>
      <c r="E1005" s="214">
        <f t="shared" si="15"/>
        <v>0.125</v>
      </c>
    </row>
    <row r="1006" spans="1:5">
      <c r="A1006" s="155" t="s">
        <v>1133</v>
      </c>
      <c r="B1006" s="38" t="s">
        <v>1771</v>
      </c>
      <c r="C1006" s="157">
        <v>42962.184027777781</v>
      </c>
      <c r="D1006" s="157">
        <v>42962.463194444441</v>
      </c>
      <c r="E1006" s="214">
        <f t="shared" si="15"/>
        <v>7.2916666671517305E-2</v>
      </c>
    </row>
    <row r="1007" spans="1:5">
      <c r="A1007" s="155" t="s">
        <v>1133</v>
      </c>
      <c r="B1007" s="38" t="s">
        <v>1769</v>
      </c>
      <c r="C1007" s="157">
        <v>42962.493750000001</v>
      </c>
      <c r="D1007" s="157">
        <v>42963.25277777778</v>
      </c>
      <c r="E1007" s="214">
        <f t="shared" si="15"/>
        <v>3.0555555560567882E-2</v>
      </c>
    </row>
    <row r="1008" spans="1:5">
      <c r="A1008" s="155" t="s">
        <v>1135</v>
      </c>
      <c r="B1008" s="38" t="s">
        <v>1766</v>
      </c>
      <c r="C1008" s="157">
        <v>42968.933333333334</v>
      </c>
      <c r="D1008" s="157">
        <v>42969.073611111111</v>
      </c>
      <c r="E1008" s="214">
        <f t="shared" si="15"/>
        <v>5.6805555555547471</v>
      </c>
    </row>
    <row r="1009" spans="1:5">
      <c r="A1009" s="155" t="s">
        <v>1135</v>
      </c>
      <c r="B1009" s="38" t="s">
        <v>1763</v>
      </c>
      <c r="C1009" s="157">
        <v>42969.133333333331</v>
      </c>
      <c r="D1009" s="157">
        <v>42969.80972222222</v>
      </c>
      <c r="E1009" s="214">
        <f t="shared" si="15"/>
        <v>5.9722222220443655E-2</v>
      </c>
    </row>
    <row r="1010" spans="1:5">
      <c r="A1010" s="155" t="s">
        <v>1135</v>
      </c>
      <c r="B1010" s="38" t="s">
        <v>1762</v>
      </c>
      <c r="C1010" s="157">
        <v>42970.289583333331</v>
      </c>
      <c r="D1010" s="157">
        <v>42970.495833333334</v>
      </c>
      <c r="E1010" s="214">
        <f t="shared" si="15"/>
        <v>0.47986111111094942</v>
      </c>
    </row>
    <row r="1011" spans="1:5">
      <c r="A1011" s="155" t="s">
        <v>1135</v>
      </c>
      <c r="B1011" s="38" t="s">
        <v>1761</v>
      </c>
      <c r="C1011" s="157">
        <v>42971.371527777781</v>
      </c>
      <c r="D1011" s="157">
        <v>42971.556250000001</v>
      </c>
      <c r="E1011" s="214">
        <f t="shared" si="15"/>
        <v>0.87569444444670808</v>
      </c>
    </row>
    <row r="1012" spans="1:5">
      <c r="A1012" s="155" t="s">
        <v>1135</v>
      </c>
      <c r="B1012" s="38" t="s">
        <v>1759</v>
      </c>
      <c r="C1012" s="157">
        <v>42971.995833333334</v>
      </c>
      <c r="D1012" s="157">
        <v>42972.027083333334</v>
      </c>
      <c r="E1012" s="214">
        <f t="shared" si="15"/>
        <v>0.43958333333284827</v>
      </c>
    </row>
    <row r="1013" spans="1:5">
      <c r="A1013" s="155" t="s">
        <v>1135</v>
      </c>
      <c r="B1013" s="38" t="s">
        <v>1757</v>
      </c>
      <c r="C1013" s="157">
        <v>42972.909722222219</v>
      </c>
      <c r="D1013" s="157">
        <v>42973.029861111114</v>
      </c>
      <c r="E1013" s="214">
        <f t="shared" si="15"/>
        <v>0.882638888884685</v>
      </c>
    </row>
    <row r="1014" spans="1:5">
      <c r="A1014" s="155" t="s">
        <v>1135</v>
      </c>
      <c r="B1014" s="38" t="s">
        <v>1755</v>
      </c>
      <c r="C1014" s="157">
        <v>42973.598611111112</v>
      </c>
      <c r="D1014" s="157">
        <v>42973.79583333333</v>
      </c>
      <c r="E1014" s="214">
        <f t="shared" si="15"/>
        <v>0.56874999999854481</v>
      </c>
    </row>
    <row r="1015" spans="1:5">
      <c r="A1015" s="155" t="s">
        <v>1138</v>
      </c>
      <c r="B1015" s="38" t="s">
        <v>1754</v>
      </c>
      <c r="C1015" s="157">
        <v>42980.590277777781</v>
      </c>
      <c r="D1015" s="157">
        <v>42980.815972222219</v>
      </c>
      <c r="E1015" s="214">
        <f t="shared" si="15"/>
        <v>6.7944444444510737</v>
      </c>
    </row>
    <row r="1016" spans="1:5">
      <c r="A1016" s="155" t="s">
        <v>1138</v>
      </c>
      <c r="B1016" s="38" t="s">
        <v>1753</v>
      </c>
      <c r="C1016" s="157">
        <v>42980.964583333334</v>
      </c>
      <c r="D1016" s="157">
        <v>42981.261805555558</v>
      </c>
      <c r="E1016" s="214">
        <f t="shared" si="15"/>
        <v>0.148611111115315</v>
      </c>
    </row>
    <row r="1017" spans="1:5">
      <c r="A1017" s="155" t="s">
        <v>1138</v>
      </c>
      <c r="B1017" s="38" t="s">
        <v>1750</v>
      </c>
      <c r="C1017" s="157">
        <v>42982.670138888891</v>
      </c>
      <c r="D1017" s="157">
        <v>42983.052777777775</v>
      </c>
      <c r="E1017" s="214">
        <f t="shared" si="15"/>
        <v>1.4083333333328483</v>
      </c>
    </row>
    <row r="1018" spans="1:5">
      <c r="A1018" s="155" t="s">
        <v>1138</v>
      </c>
      <c r="B1018" s="38" t="s">
        <v>1748</v>
      </c>
      <c r="C1018" s="157">
        <v>42983.179861111108</v>
      </c>
      <c r="D1018" s="157">
        <v>42983.604861111111</v>
      </c>
      <c r="E1018" s="214">
        <f t="shared" si="15"/>
        <v>0.12708333333284827</v>
      </c>
    </row>
    <row r="1019" spans="1:5">
      <c r="A1019" s="155" t="s">
        <v>1138</v>
      </c>
      <c r="B1019" s="38" t="s">
        <v>1745</v>
      </c>
      <c r="C1019" s="157">
        <v>42983.769444444442</v>
      </c>
      <c r="D1019" s="157">
        <v>42984.146527777775</v>
      </c>
      <c r="E1019" s="214">
        <f t="shared" si="15"/>
        <v>0.16458333333139308</v>
      </c>
    </row>
    <row r="1020" spans="1:5">
      <c r="A1020" s="155" t="s">
        <v>1138</v>
      </c>
      <c r="B1020" s="38" t="s">
        <v>1742</v>
      </c>
      <c r="C1020" s="157">
        <v>42984.303472222222</v>
      </c>
      <c r="D1020" s="157">
        <v>42984.820138888892</v>
      </c>
      <c r="E1020" s="214">
        <f t="shared" si="15"/>
        <v>0.15694444444670808</v>
      </c>
    </row>
    <row r="1021" spans="1:5">
      <c r="A1021" s="155" t="s">
        <v>1138</v>
      </c>
      <c r="B1021" s="38" t="s">
        <v>1739</v>
      </c>
      <c r="C1021" s="157">
        <v>42984.992361111108</v>
      </c>
      <c r="D1021" s="157">
        <v>42985.290277777778</v>
      </c>
      <c r="E1021" s="214">
        <f t="shared" si="15"/>
        <v>0.17222222221607808</v>
      </c>
    </row>
    <row r="1022" spans="1:5">
      <c r="A1022" s="155" t="s">
        <v>1138</v>
      </c>
      <c r="B1022" s="38" t="s">
        <v>1736</v>
      </c>
      <c r="C1022" s="157">
        <v>42985.459722222222</v>
      </c>
      <c r="D1022" s="157">
        <v>42985.63958333333</v>
      </c>
      <c r="E1022" s="214">
        <f t="shared" si="15"/>
        <v>0.16944444444379769</v>
      </c>
    </row>
    <row r="1023" spans="1:5">
      <c r="A1023" s="155" t="s">
        <v>1141</v>
      </c>
      <c r="B1023" s="38" t="s">
        <v>1734</v>
      </c>
      <c r="C1023" s="157">
        <v>42987.807638888888</v>
      </c>
      <c r="D1023" s="157">
        <v>42988.155555555553</v>
      </c>
      <c r="E1023" s="214">
        <f t="shared" si="15"/>
        <v>2.1680555555576575</v>
      </c>
    </row>
    <row r="1024" spans="1:5">
      <c r="A1024" s="155" t="s">
        <v>1141</v>
      </c>
      <c r="B1024" s="38" t="s">
        <v>1732</v>
      </c>
      <c r="C1024" s="157">
        <v>42988.171527777777</v>
      </c>
      <c r="D1024" s="157">
        <v>42988.459722222222</v>
      </c>
      <c r="E1024" s="214">
        <f t="shared" si="15"/>
        <v>1.5972222223354038E-2</v>
      </c>
    </row>
    <row r="1025" spans="1:5">
      <c r="A1025" s="155" t="s">
        <v>1141</v>
      </c>
      <c r="B1025" s="38" t="s">
        <v>1729</v>
      </c>
      <c r="C1025" s="157">
        <v>42988.477083333331</v>
      </c>
      <c r="D1025" s="157">
        <v>42988.623611111114</v>
      </c>
      <c r="E1025" s="214">
        <f t="shared" si="15"/>
        <v>1.7361111109494232E-2</v>
      </c>
    </row>
    <row r="1026" spans="1:5">
      <c r="A1026" s="155" t="s">
        <v>1146</v>
      </c>
      <c r="B1026" s="38" t="s">
        <v>1727</v>
      </c>
      <c r="C1026" s="157">
        <v>43017.938194444447</v>
      </c>
      <c r="D1026" s="157">
        <v>43018.226388888892</v>
      </c>
      <c r="E1026" s="214">
        <f t="shared" si="15"/>
        <v>29.314583333332848</v>
      </c>
    </row>
    <row r="1027" spans="1:5">
      <c r="A1027" s="155" t="s">
        <v>1146</v>
      </c>
      <c r="B1027" s="38" t="s">
        <v>1726</v>
      </c>
      <c r="C1027" s="157">
        <v>43018.6</v>
      </c>
      <c r="D1027" s="157">
        <v>43018.933333333334</v>
      </c>
      <c r="E1027" s="214">
        <f t="shared" si="15"/>
        <v>0.37361111110658385</v>
      </c>
    </row>
    <row r="1028" spans="1:5">
      <c r="A1028" s="155" t="s">
        <v>1146</v>
      </c>
      <c r="B1028" s="38" t="s">
        <v>1725</v>
      </c>
      <c r="C1028" s="157">
        <v>43019.052083333336</v>
      </c>
      <c r="D1028" s="157">
        <v>43019.677777777775</v>
      </c>
      <c r="E1028" s="214">
        <f t="shared" si="15"/>
        <v>0.11875000000145519</v>
      </c>
    </row>
    <row r="1029" spans="1:5">
      <c r="A1029" s="155" t="s">
        <v>1146</v>
      </c>
      <c r="B1029" s="38" t="s">
        <v>1723</v>
      </c>
      <c r="C1029" s="184">
        <v>43019.840277777781</v>
      </c>
      <c r="D1029" s="157">
        <v>43020.681250000001</v>
      </c>
      <c r="E1029" s="214">
        <f t="shared" si="15"/>
        <v>0.16250000000582077</v>
      </c>
    </row>
    <row r="1030" spans="1:5">
      <c r="A1030" s="155" t="s">
        <v>1146</v>
      </c>
      <c r="B1030" s="38" t="s">
        <v>1721</v>
      </c>
      <c r="C1030" s="157">
        <v>43020.837500000001</v>
      </c>
      <c r="D1030" s="157">
        <v>43021.677083333336</v>
      </c>
      <c r="E1030" s="214">
        <f t="shared" si="15"/>
        <v>0.15625</v>
      </c>
    </row>
    <row r="1031" spans="1:5">
      <c r="A1031" s="155" t="s">
        <v>1146</v>
      </c>
      <c r="B1031" s="38" t="s">
        <v>1719</v>
      </c>
      <c r="C1031" s="157">
        <v>43022.974999999999</v>
      </c>
      <c r="D1031" s="157">
        <v>43023.512499999997</v>
      </c>
      <c r="E1031" s="214">
        <f t="shared" si="15"/>
        <v>1.2979166666627862</v>
      </c>
    </row>
    <row r="1032" spans="1:5">
      <c r="A1032" s="155" t="s">
        <v>1146</v>
      </c>
      <c r="B1032" s="38" t="s">
        <v>1718</v>
      </c>
      <c r="C1032" s="157">
        <v>43024.006944444445</v>
      </c>
      <c r="D1032" s="157">
        <v>43024.35</v>
      </c>
      <c r="E1032" s="214">
        <f t="shared" si="15"/>
        <v>0.49444444444816327</v>
      </c>
    </row>
    <row r="1033" spans="1:5">
      <c r="A1033" s="155" t="s">
        <v>1146</v>
      </c>
      <c r="B1033" s="38" t="s">
        <v>1715</v>
      </c>
      <c r="C1033" s="157">
        <v>43027.446527777778</v>
      </c>
      <c r="D1033" s="157">
        <v>43028.364583333336</v>
      </c>
      <c r="E1033" s="214">
        <f t="shared" si="15"/>
        <v>3.0965277777795563</v>
      </c>
    </row>
    <row r="1034" spans="1:5">
      <c r="A1034" s="155" t="s">
        <v>1146</v>
      </c>
      <c r="B1034" s="38" t="s">
        <v>1713</v>
      </c>
      <c r="C1034" s="157">
        <v>43028.854861111111</v>
      </c>
      <c r="D1034" s="157">
        <v>43029.51666666667</v>
      </c>
      <c r="E1034" s="214">
        <f t="shared" ref="E1034:E1097" si="16">C1034-D1033</f>
        <v>0.49027777777519077</v>
      </c>
    </row>
    <row r="1035" spans="1:5">
      <c r="A1035" s="155" t="s">
        <v>1146</v>
      </c>
      <c r="B1035" s="38" t="s">
        <v>1710</v>
      </c>
      <c r="C1035" s="157">
        <v>43030.013194444444</v>
      </c>
      <c r="D1035" s="157">
        <v>43030.838888888888</v>
      </c>
      <c r="E1035" s="214">
        <f t="shared" si="16"/>
        <v>0.49652777777373558</v>
      </c>
    </row>
    <row r="1036" spans="1:5">
      <c r="A1036" s="155" t="s">
        <v>1146</v>
      </c>
      <c r="B1036" s="38" t="s">
        <v>1707</v>
      </c>
      <c r="C1036" s="157">
        <v>43031.00277777778</v>
      </c>
      <c r="D1036" s="157">
        <v>43031.515277777777</v>
      </c>
      <c r="E1036" s="214">
        <f t="shared" si="16"/>
        <v>0.16388888889196096</v>
      </c>
    </row>
    <row r="1037" spans="1:5">
      <c r="A1037" s="155" t="s">
        <v>1146</v>
      </c>
      <c r="B1037" s="38" t="s">
        <v>1704</v>
      </c>
      <c r="C1037" s="157">
        <v>43032.012499999997</v>
      </c>
      <c r="D1037" s="157">
        <v>43033.133333333331</v>
      </c>
      <c r="E1037" s="214">
        <f t="shared" si="16"/>
        <v>0.49722222222044365</v>
      </c>
    </row>
    <row r="1038" spans="1:5">
      <c r="A1038" s="155" t="s">
        <v>1146</v>
      </c>
      <c r="B1038" s="38" t="s">
        <v>1700</v>
      </c>
      <c r="C1038" s="157">
        <v>43035.512499999997</v>
      </c>
      <c r="D1038" s="157">
        <v>43036.619444444441</v>
      </c>
      <c r="E1038" s="214">
        <f t="shared" si="16"/>
        <v>2.3791666666656965</v>
      </c>
    </row>
    <row r="1039" spans="1:5">
      <c r="A1039" s="155" t="s">
        <v>1153</v>
      </c>
      <c r="B1039" s="259" t="s">
        <v>1698</v>
      </c>
      <c r="C1039" s="157">
        <v>43166.629861111112</v>
      </c>
      <c r="D1039" s="157">
        <v>43167.166666666664</v>
      </c>
      <c r="E1039" s="214">
        <f t="shared" si="16"/>
        <v>130.01041666667152</v>
      </c>
    </row>
    <row r="1040" spans="1:5">
      <c r="A1040" s="155" t="s">
        <v>1153</v>
      </c>
      <c r="B1040" s="259" t="s">
        <v>1696</v>
      </c>
      <c r="C1040" s="157">
        <v>43173.351388888892</v>
      </c>
      <c r="D1040" s="157">
        <v>43174.499305555553</v>
      </c>
      <c r="E1040" s="214">
        <f t="shared" si="16"/>
        <v>6.1847222222277196</v>
      </c>
    </row>
    <row r="1041" spans="1:5">
      <c r="A1041" s="155" t="s">
        <v>1153</v>
      </c>
      <c r="B1041" s="259" t="s">
        <v>1694</v>
      </c>
      <c r="C1041" s="157">
        <v>43174.974999999999</v>
      </c>
      <c r="D1041" s="157">
        <v>43176.254861111112</v>
      </c>
      <c r="E1041" s="214">
        <f t="shared" si="16"/>
        <v>0.47569444444525288</v>
      </c>
    </row>
    <row r="1042" spans="1:5">
      <c r="A1042" s="155" t="s">
        <v>1153</v>
      </c>
      <c r="B1042" s="259" t="s">
        <v>1692</v>
      </c>
      <c r="C1042" s="157">
        <v>43180.81527777778</v>
      </c>
      <c r="D1042" s="157">
        <v>43181.461111111108</v>
      </c>
      <c r="E1042" s="214">
        <f t="shared" si="16"/>
        <v>4.5604166666671517</v>
      </c>
    </row>
    <row r="1043" spans="1:5">
      <c r="A1043" s="155" t="s">
        <v>1153</v>
      </c>
      <c r="B1043" s="259" t="s">
        <v>1686</v>
      </c>
      <c r="C1043" s="157">
        <v>43181.805555555555</v>
      </c>
      <c r="D1043" s="157">
        <v>43183.976388888892</v>
      </c>
      <c r="E1043" s="214">
        <f t="shared" si="16"/>
        <v>0.34444444444670808</v>
      </c>
    </row>
    <row r="1044" spans="1:5">
      <c r="A1044" s="155" t="s">
        <v>1159</v>
      </c>
      <c r="B1044" s="259" t="s">
        <v>1681</v>
      </c>
      <c r="C1044" s="157">
        <v>43242.942361111112</v>
      </c>
      <c r="D1044" s="157">
        <v>43243.23333333333</v>
      </c>
      <c r="E1044" s="214">
        <f t="shared" si="16"/>
        <v>58.965972222220444</v>
      </c>
    </row>
    <row r="1045" spans="1:5">
      <c r="A1045" s="264" t="s">
        <v>1163</v>
      </c>
      <c r="B1045" s="259" t="s">
        <v>1680</v>
      </c>
      <c r="C1045" s="157">
        <v>43274.968055555553</v>
      </c>
      <c r="D1045" s="157">
        <v>43275.148611111108</v>
      </c>
      <c r="E1045" s="214">
        <f t="shared" si="16"/>
        <v>31.734722222223354</v>
      </c>
    </row>
    <row r="1046" spans="1:5">
      <c r="A1046" s="264" t="s">
        <v>1163</v>
      </c>
      <c r="B1046" s="259" t="s">
        <v>1679</v>
      </c>
      <c r="C1046" s="157">
        <v>43275.209027777775</v>
      </c>
      <c r="D1046" s="157">
        <v>43275.412499999999</v>
      </c>
      <c r="E1046" s="214">
        <f t="shared" si="16"/>
        <v>6.0416666667151731E-2</v>
      </c>
    </row>
    <row r="1047" spans="1:5">
      <c r="A1047" s="264" t="s">
        <v>1163</v>
      </c>
      <c r="B1047" s="259" t="s">
        <v>1678</v>
      </c>
      <c r="C1047" s="157">
        <v>43275.487500000003</v>
      </c>
      <c r="D1047" s="157">
        <v>43275.696527777778</v>
      </c>
      <c r="E1047" s="214">
        <f t="shared" si="16"/>
        <v>7.5000000004365575E-2</v>
      </c>
    </row>
    <row r="1048" spans="1:5">
      <c r="A1048" s="264" t="s">
        <v>1163</v>
      </c>
      <c r="B1048" s="259" t="s">
        <v>1676</v>
      </c>
      <c r="C1048" s="157">
        <v>43275.847222222219</v>
      </c>
      <c r="D1048" s="157">
        <v>43276.10833333333</v>
      </c>
      <c r="E1048" s="214">
        <f t="shared" si="16"/>
        <v>0.15069444444088731</v>
      </c>
    </row>
    <row r="1049" spans="1:5">
      <c r="A1049" s="264" t="s">
        <v>1163</v>
      </c>
      <c r="B1049" s="259" t="s">
        <v>1675</v>
      </c>
      <c r="C1049" s="157">
        <v>43276.166666666664</v>
      </c>
      <c r="D1049" s="157">
        <v>43276.341666666667</v>
      </c>
      <c r="E1049" s="214">
        <f t="shared" si="16"/>
        <v>5.8333333334303461E-2</v>
      </c>
    </row>
    <row r="1050" spans="1:5">
      <c r="A1050" s="264" t="s">
        <v>1163</v>
      </c>
      <c r="B1050" s="259" t="s">
        <v>1674</v>
      </c>
      <c r="C1050" s="157">
        <v>43276.392361111109</v>
      </c>
      <c r="D1050" s="157">
        <v>43276.643055555556</v>
      </c>
      <c r="E1050" s="214">
        <f t="shared" si="16"/>
        <v>5.0694444442342501E-2</v>
      </c>
    </row>
    <row r="1051" spans="1:5">
      <c r="A1051" s="264" t="s">
        <v>1163</v>
      </c>
      <c r="B1051" s="259" t="s">
        <v>1672</v>
      </c>
      <c r="C1051" s="157">
        <v>43276.818749999999</v>
      </c>
      <c r="D1051" s="157">
        <v>43277.097222222219</v>
      </c>
      <c r="E1051" s="214">
        <f t="shared" si="16"/>
        <v>0.1756944444423425</v>
      </c>
    </row>
    <row r="1052" spans="1:5">
      <c r="A1052" s="264" t="s">
        <v>1163</v>
      </c>
      <c r="B1052" s="259" t="s">
        <v>1671</v>
      </c>
      <c r="C1052" s="157">
        <v>43277.213888888888</v>
      </c>
      <c r="D1052" s="157">
        <v>43277.670138888891</v>
      </c>
      <c r="E1052" s="214">
        <f t="shared" si="16"/>
        <v>0.11666666666860692</v>
      </c>
    </row>
    <row r="1053" spans="1:5">
      <c r="A1053" s="264" t="s">
        <v>1163</v>
      </c>
      <c r="B1053" s="259" t="s">
        <v>1670</v>
      </c>
      <c r="C1053" s="157">
        <v>43278.756944444445</v>
      </c>
      <c r="D1053" s="157">
        <v>43279.000694444447</v>
      </c>
      <c r="E1053" s="214">
        <f t="shared" si="16"/>
        <v>1.0868055555547471</v>
      </c>
    </row>
    <row r="1054" spans="1:5">
      <c r="A1054" s="264" t="s">
        <v>1163</v>
      </c>
      <c r="B1054" s="259" t="s">
        <v>1668</v>
      </c>
      <c r="C1054" s="157">
        <v>43279.059027777781</v>
      </c>
      <c r="D1054" s="157">
        <v>43279.248611111114</v>
      </c>
      <c r="E1054" s="214">
        <f t="shared" si="16"/>
        <v>5.8333333334303461E-2</v>
      </c>
    </row>
    <row r="1055" spans="1:5">
      <c r="A1055" s="264" t="s">
        <v>1163</v>
      </c>
      <c r="B1055" s="259" t="s">
        <v>1666</v>
      </c>
      <c r="C1055" s="157">
        <v>43279.268750000003</v>
      </c>
      <c r="D1055" s="157">
        <v>43279.601388888892</v>
      </c>
      <c r="E1055" s="214">
        <f t="shared" si="16"/>
        <v>2.0138888889050577E-2</v>
      </c>
    </row>
    <row r="1056" spans="1:5">
      <c r="A1056" s="264" t="s">
        <v>1163</v>
      </c>
      <c r="B1056" s="259" t="s">
        <v>1665</v>
      </c>
      <c r="C1056" s="157">
        <v>43279.68472222222</v>
      </c>
      <c r="D1056" s="157">
        <v>43279.916666666664</v>
      </c>
      <c r="E1056" s="214">
        <f t="shared" si="16"/>
        <v>8.3333333328482695E-2</v>
      </c>
    </row>
    <row r="1057" spans="1:5">
      <c r="A1057" s="264" t="s">
        <v>1163</v>
      </c>
      <c r="B1057" s="259" t="s">
        <v>1662</v>
      </c>
      <c r="C1057" s="157">
        <v>43279.943749999999</v>
      </c>
      <c r="D1057" s="157">
        <v>43280.166666666664</v>
      </c>
      <c r="E1057" s="214">
        <f t="shared" si="16"/>
        <v>2.7083333334303461E-2</v>
      </c>
    </row>
    <row r="1058" spans="1:5">
      <c r="A1058" s="264" t="s">
        <v>1163</v>
      </c>
      <c r="B1058" s="259" t="s">
        <v>1659</v>
      </c>
      <c r="C1058" s="157">
        <v>43280.245833333334</v>
      </c>
      <c r="D1058" s="157">
        <v>43280.340277777781</v>
      </c>
      <c r="E1058" s="214">
        <f t="shared" si="16"/>
        <v>7.9166666670062114E-2</v>
      </c>
    </row>
    <row r="1059" spans="1:5">
      <c r="A1059" s="264" t="s">
        <v>1163</v>
      </c>
      <c r="B1059" s="259" t="s">
        <v>1657</v>
      </c>
      <c r="C1059" s="157">
        <v>43280.665972222225</v>
      </c>
      <c r="D1059" s="157">
        <v>43280.765277777777</v>
      </c>
      <c r="E1059" s="214">
        <f t="shared" si="16"/>
        <v>0.32569444444379769</v>
      </c>
    </row>
    <row r="1060" spans="1:5">
      <c r="A1060" s="264" t="s">
        <v>1167</v>
      </c>
      <c r="B1060" s="259" t="s">
        <v>1655</v>
      </c>
      <c r="C1060" s="157">
        <v>43283.924305555556</v>
      </c>
      <c r="D1060" s="157">
        <v>43284.11041666667</v>
      </c>
      <c r="E1060" s="214">
        <f t="shared" si="16"/>
        <v>3.1590277777795563</v>
      </c>
    </row>
    <row r="1061" spans="1:5">
      <c r="A1061" s="264" t="s">
        <v>1167</v>
      </c>
      <c r="B1061" s="259" t="s">
        <v>1653</v>
      </c>
      <c r="C1061" s="157">
        <v>43284.131249999999</v>
      </c>
      <c r="D1061" s="157">
        <v>43284.231249999997</v>
      </c>
      <c r="E1061" s="214">
        <f t="shared" si="16"/>
        <v>2.0833333328482695E-2</v>
      </c>
    </row>
    <row r="1062" spans="1:5">
      <c r="A1062" s="264" t="s">
        <v>1167</v>
      </c>
      <c r="B1062" s="259" t="s">
        <v>1651</v>
      </c>
      <c r="C1062" s="157">
        <v>43284.254861111112</v>
      </c>
      <c r="D1062" s="157">
        <v>43284.520833333336</v>
      </c>
      <c r="E1062" s="214">
        <f t="shared" si="16"/>
        <v>2.3611111115314998E-2</v>
      </c>
    </row>
    <row r="1063" spans="1:5">
      <c r="A1063" s="264" t="s">
        <v>1167</v>
      </c>
      <c r="B1063" s="259" t="s">
        <v>1649</v>
      </c>
      <c r="C1063" s="157">
        <v>43284.649305555555</v>
      </c>
      <c r="D1063" s="157">
        <v>43284.712500000001</v>
      </c>
      <c r="E1063" s="214">
        <f t="shared" si="16"/>
        <v>0.12847222221898846</v>
      </c>
    </row>
    <row r="1064" spans="1:5">
      <c r="A1064" s="264" t="s">
        <v>1167</v>
      </c>
      <c r="B1064" s="259" t="s">
        <v>1647</v>
      </c>
      <c r="C1064" s="157">
        <v>43284.72152777778</v>
      </c>
      <c r="D1064" s="157">
        <v>43285.102083333331</v>
      </c>
      <c r="E1064" s="214">
        <f t="shared" si="16"/>
        <v>9.0277777781011537E-3</v>
      </c>
    </row>
    <row r="1065" spans="1:5">
      <c r="A1065" s="264" t="s">
        <v>1167</v>
      </c>
      <c r="B1065" s="259" t="s">
        <v>1645</v>
      </c>
      <c r="C1065" s="157">
        <v>43285.197916666664</v>
      </c>
      <c r="D1065" s="157">
        <v>43285.586111111108</v>
      </c>
      <c r="E1065" s="214">
        <f t="shared" si="16"/>
        <v>9.5833333332848269E-2</v>
      </c>
    </row>
    <row r="1066" spans="1:5">
      <c r="A1066" s="264" t="s">
        <v>1167</v>
      </c>
      <c r="B1066" s="259" t="s">
        <v>1643</v>
      </c>
      <c r="C1066" s="157">
        <v>43285.736111111109</v>
      </c>
      <c r="D1066" s="157">
        <v>43286.061111111114</v>
      </c>
      <c r="E1066" s="214">
        <f t="shared" si="16"/>
        <v>0.15000000000145519</v>
      </c>
    </row>
    <row r="1067" spans="1:5">
      <c r="A1067" s="264" t="s">
        <v>1167</v>
      </c>
      <c r="B1067" s="259" t="s">
        <v>1641</v>
      </c>
      <c r="C1067" s="157">
        <v>43286.109027777777</v>
      </c>
      <c r="D1067" s="157">
        <v>43286.501388888886</v>
      </c>
      <c r="E1067" s="214">
        <f t="shared" si="16"/>
        <v>4.7916666662786156E-2</v>
      </c>
    </row>
    <row r="1068" spans="1:5">
      <c r="A1068" s="264" t="s">
        <v>1167</v>
      </c>
      <c r="B1068" s="259" t="s">
        <v>1640</v>
      </c>
      <c r="C1068" s="157">
        <v>43286.57708333333</v>
      </c>
      <c r="D1068" s="157">
        <v>43286.851388888892</v>
      </c>
      <c r="E1068" s="214">
        <f t="shared" si="16"/>
        <v>7.5694444443797693E-2</v>
      </c>
    </row>
    <row r="1069" spans="1:5">
      <c r="A1069" s="264" t="s">
        <v>1167</v>
      </c>
      <c r="B1069" s="259" t="s">
        <v>1638</v>
      </c>
      <c r="C1069" s="157">
        <v>43286.900694444441</v>
      </c>
      <c r="D1069" s="157">
        <v>43287.138888888891</v>
      </c>
      <c r="E1069" s="214">
        <f t="shared" si="16"/>
        <v>4.930555554892635E-2</v>
      </c>
    </row>
    <row r="1070" spans="1:5">
      <c r="A1070" s="264" t="s">
        <v>1167</v>
      </c>
      <c r="B1070" s="259" t="s">
        <v>1637</v>
      </c>
      <c r="C1070" s="157">
        <v>43287.198611111111</v>
      </c>
      <c r="D1070" s="157">
        <v>43287.487500000003</v>
      </c>
      <c r="E1070" s="214">
        <f t="shared" si="16"/>
        <v>5.9722222220443655E-2</v>
      </c>
    </row>
    <row r="1071" spans="1:5">
      <c r="A1071" s="264" t="s">
        <v>1167</v>
      </c>
      <c r="B1071" s="259" t="s">
        <v>1635</v>
      </c>
      <c r="C1071" s="157">
        <v>43287.670138888891</v>
      </c>
      <c r="D1071" s="157">
        <v>43287.789583333331</v>
      </c>
      <c r="E1071" s="214">
        <f t="shared" si="16"/>
        <v>0.18263888888759539</v>
      </c>
    </row>
    <row r="1072" spans="1:5">
      <c r="A1072" s="264" t="s">
        <v>1167</v>
      </c>
      <c r="B1072" s="259" t="s">
        <v>1633</v>
      </c>
      <c r="C1072" s="157">
        <v>43287.888194444444</v>
      </c>
      <c r="D1072" s="157">
        <v>43288.327777777777</v>
      </c>
      <c r="E1072" s="214">
        <f t="shared" si="16"/>
        <v>9.8611111112404615E-2</v>
      </c>
    </row>
    <row r="1073" spans="1:5">
      <c r="A1073" s="264" t="s">
        <v>1167</v>
      </c>
      <c r="B1073" s="259" t="s">
        <v>1631</v>
      </c>
      <c r="C1073" s="157">
        <v>43288.388888888891</v>
      </c>
      <c r="D1073" s="157">
        <v>43288.895833333336</v>
      </c>
      <c r="E1073" s="214">
        <f t="shared" si="16"/>
        <v>6.1111111113859806E-2</v>
      </c>
    </row>
    <row r="1074" spans="1:5">
      <c r="A1074" s="264" t="s">
        <v>1167</v>
      </c>
      <c r="B1074" s="259" t="s">
        <v>1629</v>
      </c>
      <c r="C1074" s="157">
        <v>43288.980555555558</v>
      </c>
      <c r="D1074" s="157">
        <v>43289.138194444444</v>
      </c>
      <c r="E1074" s="214">
        <f t="shared" si="16"/>
        <v>8.4722222221898846E-2</v>
      </c>
    </row>
    <row r="1075" spans="1:5">
      <c r="A1075" s="264" t="s">
        <v>1167</v>
      </c>
      <c r="B1075" s="259" t="s">
        <v>1628</v>
      </c>
      <c r="C1075" s="157">
        <v>43289.152777777781</v>
      </c>
      <c r="D1075" s="157">
        <v>43289.202777777777</v>
      </c>
      <c r="E1075" s="214">
        <f t="shared" si="16"/>
        <v>1.4583333337213844E-2</v>
      </c>
    </row>
    <row r="1076" spans="1:5">
      <c r="A1076" s="264" t="s">
        <v>1167</v>
      </c>
      <c r="B1076" s="259" t="s">
        <v>1626</v>
      </c>
      <c r="C1076" s="157">
        <v>43289.271527777775</v>
      </c>
      <c r="D1076" s="157">
        <v>43289.541666666664</v>
      </c>
      <c r="E1076" s="214">
        <f t="shared" si="16"/>
        <v>6.8749999998544808E-2</v>
      </c>
    </row>
    <row r="1077" spans="1:5">
      <c r="A1077" s="264" t="s">
        <v>1167</v>
      </c>
      <c r="B1077" s="259" t="s">
        <v>1625</v>
      </c>
      <c r="C1077" s="157">
        <v>43289.624305555553</v>
      </c>
      <c r="D1077" s="157">
        <v>43289.856944444444</v>
      </c>
      <c r="E1077" s="214">
        <f t="shared" si="16"/>
        <v>8.2638888889050577E-2</v>
      </c>
    </row>
    <row r="1078" spans="1:5">
      <c r="A1078" s="264" t="s">
        <v>1167</v>
      </c>
      <c r="B1078" s="259" t="s">
        <v>1624</v>
      </c>
      <c r="C1078" s="157">
        <v>43290.595138888886</v>
      </c>
      <c r="D1078" s="157">
        <v>43290.673611111109</v>
      </c>
      <c r="E1078" s="214">
        <f t="shared" si="16"/>
        <v>0.7381944444423425</v>
      </c>
    </row>
    <row r="1079" spans="1:5">
      <c r="A1079" s="264" t="s">
        <v>1167</v>
      </c>
      <c r="B1079" s="259" t="s">
        <v>1621</v>
      </c>
      <c r="C1079" s="157">
        <v>43290.740277777775</v>
      </c>
      <c r="D1079" s="157">
        <v>43290.82916666667</v>
      </c>
      <c r="E1079" s="214">
        <f t="shared" si="16"/>
        <v>6.6666666665696539E-2</v>
      </c>
    </row>
    <row r="1080" spans="1:5">
      <c r="A1080" s="264" t="s">
        <v>1167</v>
      </c>
      <c r="B1080" s="259" t="s">
        <v>1618</v>
      </c>
      <c r="C1080" s="266">
        <v>43291.044444444444</v>
      </c>
      <c r="D1080" s="157">
        <v>43291.115972222222</v>
      </c>
      <c r="E1080" s="214">
        <f t="shared" si="16"/>
        <v>0.21527777777373558</v>
      </c>
    </row>
    <row r="1081" spans="1:5">
      <c r="A1081" s="264" t="s">
        <v>1167</v>
      </c>
      <c r="B1081" s="259" t="s">
        <v>1615</v>
      </c>
      <c r="C1081" s="157">
        <v>43291.12222222222</v>
      </c>
      <c r="D1081" s="157">
        <v>43291.240277777775</v>
      </c>
      <c r="E1081" s="214">
        <f t="shared" si="16"/>
        <v>6.2499999985448085E-3</v>
      </c>
    </row>
    <row r="1082" spans="1:5">
      <c r="A1082" s="264" t="s">
        <v>1607</v>
      </c>
      <c r="B1082" s="259" t="s">
        <v>1613</v>
      </c>
      <c r="C1082" s="157">
        <v>43297.88958333333</v>
      </c>
      <c r="D1082" s="157">
        <v>43298.07708333333</v>
      </c>
      <c r="E1082" s="214">
        <f t="shared" si="16"/>
        <v>6.6493055555547471</v>
      </c>
    </row>
    <row r="1083" spans="1:5">
      <c r="A1083" s="264" t="s">
        <v>1607</v>
      </c>
      <c r="B1083" s="259" t="s">
        <v>1611</v>
      </c>
      <c r="C1083" s="157">
        <v>43298.133333333331</v>
      </c>
      <c r="D1083" s="157">
        <v>43298.20416666667</v>
      </c>
      <c r="E1083" s="214">
        <f t="shared" si="16"/>
        <v>5.6250000001455192E-2</v>
      </c>
    </row>
    <row r="1084" spans="1:5">
      <c r="A1084" s="264" t="s">
        <v>1607</v>
      </c>
      <c r="B1084" s="259" t="s">
        <v>1609</v>
      </c>
      <c r="C1084" s="157">
        <v>43298.209722222222</v>
      </c>
      <c r="D1084" s="157">
        <v>43298.361111111109</v>
      </c>
      <c r="E1084" s="214">
        <f t="shared" si="16"/>
        <v>5.5555555518367328E-3</v>
      </c>
    </row>
    <row r="1085" spans="1:5">
      <c r="A1085" s="264" t="s">
        <v>1607</v>
      </c>
      <c r="B1085" s="259" t="s">
        <v>1606</v>
      </c>
      <c r="C1085" s="157">
        <v>43298.461111111108</v>
      </c>
      <c r="D1085" s="157">
        <v>43298.630555555559</v>
      </c>
      <c r="E1085" s="214">
        <f t="shared" si="16"/>
        <v>9.9999999998544808E-2</v>
      </c>
    </row>
    <row r="1086" spans="1:5">
      <c r="A1086" s="264" t="s">
        <v>1568</v>
      </c>
      <c r="B1086" s="259" t="s">
        <v>1604</v>
      </c>
      <c r="C1086" s="157">
        <v>43302.592361111114</v>
      </c>
      <c r="D1086" s="157">
        <v>43302.730555555558</v>
      </c>
      <c r="E1086" s="214">
        <f t="shared" si="16"/>
        <v>3.9618055555547471</v>
      </c>
    </row>
    <row r="1087" spans="1:5">
      <c r="A1087" s="264" t="s">
        <v>1568</v>
      </c>
      <c r="B1087" s="259" t="s">
        <v>1602</v>
      </c>
      <c r="C1087" s="157">
        <v>43303.961111111108</v>
      </c>
      <c r="D1087" s="157">
        <v>43304.150694444441</v>
      </c>
      <c r="E1087" s="214">
        <f t="shared" si="16"/>
        <v>1.2305555555503815</v>
      </c>
    </row>
    <row r="1088" spans="1:5">
      <c r="A1088" s="264" t="s">
        <v>1568</v>
      </c>
      <c r="B1088" s="259" t="s">
        <v>1600</v>
      </c>
      <c r="C1088" s="157">
        <v>43304.481944444444</v>
      </c>
      <c r="D1088" s="157">
        <v>43304.537499999999</v>
      </c>
      <c r="E1088" s="214">
        <f t="shared" si="16"/>
        <v>0.33125000000291038</v>
      </c>
    </row>
    <row r="1089" spans="1:5">
      <c r="A1089" s="264" t="s">
        <v>1568</v>
      </c>
      <c r="B1089" s="259" t="s">
        <v>1598</v>
      </c>
      <c r="C1089" s="157">
        <v>43305.954861111109</v>
      </c>
      <c r="D1089" s="157">
        <v>43306.25</v>
      </c>
      <c r="E1089" s="214">
        <f t="shared" si="16"/>
        <v>1.4173611111109494</v>
      </c>
    </row>
    <row r="1090" spans="1:5">
      <c r="A1090" s="264" t="s">
        <v>1568</v>
      </c>
      <c r="B1090" s="259" t="s">
        <v>1596</v>
      </c>
      <c r="C1090" s="157">
        <v>43306.263888888891</v>
      </c>
      <c r="D1090" s="157">
        <v>43306.307638888888</v>
      </c>
      <c r="E1090" s="214">
        <f t="shared" si="16"/>
        <v>1.3888888890505768E-2</v>
      </c>
    </row>
    <row r="1091" spans="1:5">
      <c r="A1091" s="264" t="s">
        <v>1568</v>
      </c>
      <c r="B1091" s="259" t="s">
        <v>1594</v>
      </c>
      <c r="C1091" s="157">
        <v>43306.405555555553</v>
      </c>
      <c r="D1091" s="157">
        <v>43306.675694444442</v>
      </c>
      <c r="E1091" s="214">
        <f t="shared" si="16"/>
        <v>9.7916666665696539E-2</v>
      </c>
    </row>
    <row r="1092" spans="1:5">
      <c r="A1092" s="264" t="s">
        <v>1568</v>
      </c>
      <c r="B1092" s="259" t="s">
        <v>1592</v>
      </c>
      <c r="C1092" s="157">
        <v>43307.645833333336</v>
      </c>
      <c r="D1092" s="157">
        <v>43307.682638888888</v>
      </c>
      <c r="E1092" s="214">
        <f t="shared" si="16"/>
        <v>0.97013888889341615</v>
      </c>
    </row>
    <row r="1093" spans="1:5">
      <c r="A1093" s="264" t="s">
        <v>1568</v>
      </c>
      <c r="B1093" s="259" t="s">
        <v>1590</v>
      </c>
      <c r="C1093" s="157">
        <v>43307.87777777778</v>
      </c>
      <c r="D1093" s="157">
        <v>43308.129166666666</v>
      </c>
      <c r="E1093" s="214">
        <f t="shared" si="16"/>
        <v>0.19513888889196096</v>
      </c>
    </row>
    <row r="1094" spans="1:5">
      <c r="A1094" s="264" t="s">
        <v>1568</v>
      </c>
      <c r="B1094" s="259" t="s">
        <v>1588</v>
      </c>
      <c r="C1094" s="157">
        <v>43308.677083333336</v>
      </c>
      <c r="D1094" s="157">
        <v>43308.941666666666</v>
      </c>
      <c r="E1094" s="214">
        <f t="shared" si="16"/>
        <v>0.54791666667006211</v>
      </c>
    </row>
    <row r="1095" spans="1:5">
      <c r="A1095" s="264" t="s">
        <v>1568</v>
      </c>
      <c r="B1095" s="259" t="s">
        <v>1586</v>
      </c>
      <c r="C1095" s="157">
        <v>43309.219444444447</v>
      </c>
      <c r="D1095" s="157">
        <v>43309.46875</v>
      </c>
      <c r="E1095" s="214">
        <f t="shared" si="16"/>
        <v>0.27777777778101154</v>
      </c>
    </row>
    <row r="1096" spans="1:5">
      <c r="A1096" s="264" t="s">
        <v>1568</v>
      </c>
      <c r="B1096" s="259" t="s">
        <v>1584</v>
      </c>
      <c r="C1096" s="157">
        <v>43309.700694444444</v>
      </c>
      <c r="D1096" s="157">
        <v>43309.756944444445</v>
      </c>
      <c r="E1096" s="214">
        <f t="shared" si="16"/>
        <v>0.23194444444379769</v>
      </c>
    </row>
    <row r="1097" spans="1:5">
      <c r="A1097" s="264" t="s">
        <v>1568</v>
      </c>
      <c r="B1097" s="259" t="s">
        <v>1582</v>
      </c>
      <c r="C1097" s="157">
        <v>43309.938194444447</v>
      </c>
      <c r="D1097" s="157">
        <v>43310.249305555553</v>
      </c>
      <c r="E1097" s="214">
        <f t="shared" si="16"/>
        <v>0.18125000000145519</v>
      </c>
    </row>
    <row r="1098" spans="1:5">
      <c r="A1098" s="264" t="s">
        <v>1568</v>
      </c>
      <c r="B1098" s="259" t="s">
        <v>1580</v>
      </c>
      <c r="C1098" s="157">
        <v>43310.654166666667</v>
      </c>
      <c r="D1098" s="157">
        <v>43311.595833333333</v>
      </c>
      <c r="E1098" s="214">
        <f t="shared" ref="E1098:E1162" si="17">C1098-D1097</f>
        <v>0.40486111111385981</v>
      </c>
    </row>
    <row r="1099" spans="1:5">
      <c r="A1099" s="264" t="s">
        <v>1568</v>
      </c>
      <c r="B1099" s="259" t="s">
        <v>1578</v>
      </c>
      <c r="C1099" s="157">
        <v>43311.668055555558</v>
      </c>
      <c r="D1099" s="157">
        <v>43312.080555555556</v>
      </c>
      <c r="E1099" s="214">
        <f t="shared" si="17"/>
        <v>7.2222222224809229E-2</v>
      </c>
    </row>
    <row r="1100" spans="1:5">
      <c r="A1100" s="264" t="s">
        <v>1568</v>
      </c>
      <c r="B1100" s="259" t="s">
        <v>1575</v>
      </c>
      <c r="C1100" s="157">
        <v>43312.126388888886</v>
      </c>
      <c r="D1100" s="157">
        <v>43312.363194444442</v>
      </c>
      <c r="E1100" s="214">
        <f t="shared" si="17"/>
        <v>4.5833333329937886E-2</v>
      </c>
    </row>
    <row r="1101" spans="1:5">
      <c r="A1101" s="264" t="s">
        <v>1568</v>
      </c>
      <c r="B1101" s="259" t="s">
        <v>1572</v>
      </c>
      <c r="C1101" s="157">
        <v>43312.461805555555</v>
      </c>
      <c r="D1101" s="157">
        <v>43312.651388888888</v>
      </c>
      <c r="E1101" s="214">
        <f t="shared" si="17"/>
        <v>9.8611111112404615E-2</v>
      </c>
    </row>
    <row r="1102" spans="1:5">
      <c r="A1102" s="264" t="s">
        <v>1568</v>
      </c>
      <c r="B1102" s="259" t="s">
        <v>1567</v>
      </c>
      <c r="C1102" s="157">
        <v>43313.383333333331</v>
      </c>
      <c r="D1102" s="157">
        <v>43313.695138888892</v>
      </c>
      <c r="E1102" s="214">
        <f t="shared" si="17"/>
        <v>0.73194444444379769</v>
      </c>
    </row>
    <row r="1103" spans="1:5">
      <c r="A1103" s="264" t="s">
        <v>1175</v>
      </c>
      <c r="B1103" s="259" t="s">
        <v>1566</v>
      </c>
      <c r="C1103" s="157">
        <v>43322.293749999997</v>
      </c>
      <c r="D1103" s="157">
        <v>43322.81527777778</v>
      </c>
      <c r="E1103" s="214">
        <f t="shared" si="17"/>
        <v>8.5986111111051287</v>
      </c>
    </row>
    <row r="1104" spans="1:5">
      <c r="A1104" s="264" t="s">
        <v>1175</v>
      </c>
      <c r="B1104" s="259" t="s">
        <v>1565</v>
      </c>
      <c r="C1104" s="157">
        <v>43322.970833333333</v>
      </c>
      <c r="D1104" s="157">
        <v>43323.467361111114</v>
      </c>
      <c r="E1104" s="214">
        <f t="shared" si="17"/>
        <v>0.15555555555329192</v>
      </c>
    </row>
    <row r="1105" spans="1:5">
      <c r="A1105" s="264" t="s">
        <v>1175</v>
      </c>
      <c r="B1105" s="259" t="s">
        <v>1561</v>
      </c>
      <c r="C1105" s="157">
        <v>43324.656261574077</v>
      </c>
      <c r="D1105" s="157">
        <v>43325.05972222222</v>
      </c>
      <c r="E1105" s="214">
        <f t="shared" si="17"/>
        <v>1.1889004629629198</v>
      </c>
    </row>
    <row r="1106" spans="1:5">
      <c r="A1106" s="261" t="s">
        <v>1556</v>
      </c>
      <c r="B1106" s="259" t="s">
        <v>1560</v>
      </c>
      <c r="C1106" s="157">
        <v>43333.817673611113</v>
      </c>
      <c r="D1106" s="157">
        <v>43336.007638888892</v>
      </c>
      <c r="E1106" s="214">
        <f t="shared" si="17"/>
        <v>8.757951388892252</v>
      </c>
    </row>
    <row r="1107" spans="1:5">
      <c r="A1107" s="261" t="s">
        <v>1556</v>
      </c>
      <c r="B1107" s="259" t="s">
        <v>1555</v>
      </c>
      <c r="C1107" s="157">
        <v>43336.153090277781</v>
      </c>
      <c r="D1107" s="157">
        <v>43337.735844907409</v>
      </c>
      <c r="E1107" s="214">
        <f t="shared" si="17"/>
        <v>0.14545138888934162</v>
      </c>
    </row>
    <row r="1108" spans="1:5">
      <c r="A1108" s="261" t="s">
        <v>1182</v>
      </c>
      <c r="B1108" s="259" t="s">
        <v>1552</v>
      </c>
      <c r="C1108" s="157">
        <v>43354.600694444445</v>
      </c>
      <c r="D1108" s="157">
        <v>43354.698611111111</v>
      </c>
      <c r="E1108" s="214">
        <f t="shared" si="17"/>
        <v>16.864849537036207</v>
      </c>
    </row>
    <row r="1109" spans="1:5">
      <c r="A1109" s="261" t="s">
        <v>1182</v>
      </c>
      <c r="B1109" s="259" t="s">
        <v>1550</v>
      </c>
      <c r="C1109" s="157">
        <v>43359.423611111109</v>
      </c>
      <c r="D1109" s="157">
        <v>43360.006944444445</v>
      </c>
      <c r="E1109" s="214">
        <f t="shared" si="17"/>
        <v>4.7249999999985448</v>
      </c>
    </row>
    <row r="1110" spans="1:5">
      <c r="A1110" s="261" t="s">
        <v>1182</v>
      </c>
      <c r="B1110" s="259" t="s">
        <v>1549</v>
      </c>
      <c r="C1110" s="157">
        <v>43360.171527777777</v>
      </c>
      <c r="D1110" s="157">
        <v>43361.004861111112</v>
      </c>
      <c r="E1110" s="214">
        <f t="shared" si="17"/>
        <v>0.16458333333139308</v>
      </c>
    </row>
    <row r="1111" spans="1:5">
      <c r="A1111" s="261" t="s">
        <v>1182</v>
      </c>
      <c r="B1111" s="259" t="s">
        <v>1547</v>
      </c>
      <c r="C1111" s="157">
        <v>43361.508333333331</v>
      </c>
      <c r="D1111" s="157">
        <v>43362.508333333331</v>
      </c>
      <c r="E1111" s="214">
        <f t="shared" si="17"/>
        <v>0.50347222221898846</v>
      </c>
    </row>
    <row r="1112" spans="1:5" ht="14">
      <c r="A1112" s="261" t="s">
        <v>1182</v>
      </c>
      <c r="B1112" s="259" t="s">
        <v>1546</v>
      </c>
      <c r="C1112" s="275">
        <v>43362.832638888889</v>
      </c>
      <c r="D1112" s="157">
        <v>43363.440972222219</v>
      </c>
      <c r="E1112" s="214">
        <f t="shared" si="17"/>
        <v>0.3243055555576575</v>
      </c>
    </row>
    <row r="1113" spans="1:5">
      <c r="A1113" s="261" t="s">
        <v>1182</v>
      </c>
      <c r="B1113" s="259" t="s">
        <v>1543</v>
      </c>
      <c r="C1113" s="157">
        <v>43363.838194444441</v>
      </c>
      <c r="D1113" s="157">
        <v>43364.873611111114</v>
      </c>
      <c r="E1113" s="214">
        <f t="shared" si="17"/>
        <v>0.39722222222189885</v>
      </c>
    </row>
    <row r="1114" spans="1:5">
      <c r="A1114" s="261" t="s">
        <v>1182</v>
      </c>
      <c r="B1114" s="259" t="s">
        <v>1538</v>
      </c>
      <c r="C1114" s="157">
        <v>43364.945138888892</v>
      </c>
      <c r="D1114" s="157">
        <v>43365.084722222222</v>
      </c>
      <c r="E1114" s="214">
        <f t="shared" si="17"/>
        <v>7.1527777778101154E-2</v>
      </c>
    </row>
    <row r="1115" spans="1:5">
      <c r="A1115" s="155" t="s">
        <v>1187</v>
      </c>
      <c r="B1115" s="259" t="s">
        <v>1537</v>
      </c>
      <c r="C1115" s="157">
        <v>43493.05</v>
      </c>
      <c r="D1115" s="157">
        <v>43493.893055555556</v>
      </c>
      <c r="E1115" s="214">
        <f t="shared" si="17"/>
        <v>127.96527777778101</v>
      </c>
    </row>
    <row r="1116" spans="1:5">
      <c r="A1116" s="155" t="s">
        <v>1187</v>
      </c>
      <c r="B1116" s="259" t="s">
        <v>1535</v>
      </c>
      <c r="C1116" s="157">
        <v>43494.142361111109</v>
      </c>
      <c r="D1116" s="157">
        <v>43494.345833333333</v>
      </c>
      <c r="E1116" s="214">
        <f t="shared" si="17"/>
        <v>0.24930555555329192</v>
      </c>
    </row>
    <row r="1117" spans="1:5">
      <c r="A1117" s="155" t="s">
        <v>1187</v>
      </c>
      <c r="B1117" s="259" t="s">
        <v>1534</v>
      </c>
      <c r="C1117" s="157">
        <v>43495.279861111114</v>
      </c>
      <c r="D1117" s="157">
        <v>43495.624305555553</v>
      </c>
      <c r="E1117" s="214">
        <f t="shared" si="17"/>
        <v>0.93402777778101154</v>
      </c>
    </row>
    <row r="1118" spans="1:5">
      <c r="A1118" s="155" t="s">
        <v>1187</v>
      </c>
      <c r="B1118" s="259" t="s">
        <v>1532</v>
      </c>
      <c r="C1118" s="157">
        <v>43495.747916666667</v>
      </c>
      <c r="D1118" s="157">
        <v>43496.127083333333</v>
      </c>
      <c r="E1118" s="214">
        <f t="shared" si="17"/>
        <v>0.12361111111385981</v>
      </c>
    </row>
    <row r="1119" spans="1:5">
      <c r="A1119" s="155" t="s">
        <v>1187</v>
      </c>
      <c r="B1119" s="259" t="s">
        <v>1531</v>
      </c>
      <c r="C1119" s="157">
        <v>43498.970138888886</v>
      </c>
      <c r="D1119" s="157">
        <v>43499.459027777775</v>
      </c>
      <c r="E1119" s="214">
        <f t="shared" si="17"/>
        <v>2.8430555555532919</v>
      </c>
    </row>
    <row r="1120" spans="1:5">
      <c r="A1120" s="155" t="s">
        <v>1187</v>
      </c>
      <c r="B1120" s="259" t="s">
        <v>1530</v>
      </c>
      <c r="C1120" s="157">
        <v>43499.635416666664</v>
      </c>
      <c r="D1120" s="157">
        <v>43500.297222222223</v>
      </c>
      <c r="E1120" s="214">
        <f t="shared" si="17"/>
        <v>0.17638888888905058</v>
      </c>
    </row>
    <row r="1121" spans="1:5">
      <c r="A1121" s="155" t="s">
        <v>1187</v>
      </c>
      <c r="B1121" s="259" t="s">
        <v>1529</v>
      </c>
      <c r="C1121" s="157">
        <v>43501.113888888889</v>
      </c>
      <c r="D1121" s="157">
        <v>43501.394444444442</v>
      </c>
      <c r="E1121" s="214">
        <f t="shared" si="17"/>
        <v>0.81666666666569654</v>
      </c>
    </row>
    <row r="1122" spans="1:5">
      <c r="A1122" s="155" t="s">
        <v>1187</v>
      </c>
      <c r="B1122" s="259" t="s">
        <v>1528</v>
      </c>
      <c r="C1122" s="157">
        <v>43503.148611111108</v>
      </c>
      <c r="D1122" s="157">
        <v>43503.631944444445</v>
      </c>
      <c r="E1122" s="214">
        <f t="shared" si="17"/>
        <v>1.7541666666656965</v>
      </c>
    </row>
    <row r="1123" spans="1:5">
      <c r="A1123" s="155" t="s">
        <v>1187</v>
      </c>
      <c r="B1123" s="259" t="s">
        <v>1527</v>
      </c>
      <c r="C1123" s="157">
        <v>43504.084722222222</v>
      </c>
      <c r="D1123" s="157">
        <v>43504.363194444442</v>
      </c>
      <c r="E1123" s="214">
        <f t="shared" si="17"/>
        <v>0.45277777777664596</v>
      </c>
    </row>
    <row r="1124" spans="1:5">
      <c r="A1124" s="155" t="s">
        <v>1187</v>
      </c>
      <c r="B1124" s="259" t="s">
        <v>1526</v>
      </c>
      <c r="C1124" s="157">
        <v>43504.796527777777</v>
      </c>
      <c r="D1124" s="157">
        <v>43505.089583333334</v>
      </c>
      <c r="E1124" s="214">
        <f t="shared" si="17"/>
        <v>0.43333333333430346</v>
      </c>
    </row>
    <row r="1125" spans="1:5">
      <c r="A1125" s="155" t="s">
        <v>1187</v>
      </c>
      <c r="B1125" s="259" t="s">
        <v>1525</v>
      </c>
      <c r="C1125" s="157">
        <v>43505.151388888888</v>
      </c>
      <c r="D1125" s="157">
        <v>43505.334027777775</v>
      </c>
      <c r="E1125" s="214">
        <f t="shared" si="17"/>
        <v>6.1805555553291924E-2</v>
      </c>
    </row>
    <row r="1126" spans="1:5">
      <c r="A1126" s="155" t="s">
        <v>1187</v>
      </c>
      <c r="B1126" s="259" t="s">
        <v>1524</v>
      </c>
      <c r="C1126" s="157">
        <v>43507.986111111109</v>
      </c>
      <c r="D1126" s="157">
        <v>43508.455555555556</v>
      </c>
      <c r="E1126" s="214">
        <f t="shared" si="17"/>
        <v>2.6520833333343035</v>
      </c>
    </row>
    <row r="1127" spans="1:5">
      <c r="A1127" s="155" t="s">
        <v>1187</v>
      </c>
      <c r="B1127" s="259" t="s">
        <v>1523</v>
      </c>
      <c r="C1127" s="157">
        <v>43508.969444444447</v>
      </c>
      <c r="D1127" s="157">
        <v>43509.473611111112</v>
      </c>
      <c r="E1127" s="214">
        <f t="shared" si="17"/>
        <v>0.51388888889050577</v>
      </c>
    </row>
    <row r="1128" spans="1:5">
      <c r="A1128" s="155" t="s">
        <v>1187</v>
      </c>
      <c r="B1128" s="259" t="s">
        <v>1522</v>
      </c>
      <c r="C1128" s="157">
        <v>43509.968055555553</v>
      </c>
      <c r="D1128" s="157">
        <v>43510.229861111111</v>
      </c>
      <c r="E1128" s="214">
        <f t="shared" si="17"/>
        <v>0.49444444444088731</v>
      </c>
    </row>
    <row r="1129" spans="1:5">
      <c r="A1129" s="155" t="s">
        <v>1187</v>
      </c>
      <c r="B1129" s="259" t="s">
        <v>1518</v>
      </c>
      <c r="C1129" s="157">
        <v>43511.131944444445</v>
      </c>
      <c r="D1129" s="157">
        <v>43511.630555555559</v>
      </c>
      <c r="E1129" s="214">
        <f t="shared" si="17"/>
        <v>0.90208333333430346</v>
      </c>
    </row>
    <row r="1130" spans="1:5">
      <c r="A1130" t="s">
        <v>1191</v>
      </c>
      <c r="B1130" s="259" t="s">
        <v>1515</v>
      </c>
      <c r="C1130" s="157">
        <v>43566.048611111109</v>
      </c>
      <c r="D1130" s="157">
        <v>43566.59375</v>
      </c>
      <c r="E1130" s="214">
        <f t="shared" si="17"/>
        <v>54.418055555550382</v>
      </c>
    </row>
    <row r="1131" spans="1:5">
      <c r="A1131" t="s">
        <v>1191</v>
      </c>
      <c r="B1131" s="259" t="s">
        <v>1512</v>
      </c>
      <c r="C1131" s="157">
        <v>43568.963888888888</v>
      </c>
      <c r="D1131" s="157">
        <v>43569.534722222219</v>
      </c>
      <c r="E1131" s="214">
        <f t="shared" si="17"/>
        <v>2.3701388888875954</v>
      </c>
    </row>
    <row r="1132" spans="1:5">
      <c r="A1132" t="s">
        <v>1191</v>
      </c>
      <c r="B1132" s="259" t="s">
        <v>1510</v>
      </c>
      <c r="C1132" s="157">
        <v>43572.067361111112</v>
      </c>
      <c r="D1132" s="157">
        <v>43572.530555555553</v>
      </c>
      <c r="E1132" s="214">
        <f t="shared" si="17"/>
        <v>2.5326388888934162</v>
      </c>
    </row>
    <row r="1133" spans="1:5">
      <c r="A1133" t="s">
        <v>1191</v>
      </c>
      <c r="B1133" s="259" t="s">
        <v>1507</v>
      </c>
      <c r="C1133" s="157">
        <v>43572.96597222222</v>
      </c>
      <c r="D1133" s="157">
        <v>43573.696527777778</v>
      </c>
      <c r="E1133" s="214">
        <f t="shared" si="17"/>
        <v>0.43541666666715173</v>
      </c>
    </row>
    <row r="1134" spans="1:5" ht="14">
      <c r="A1134" t="s">
        <v>1191</v>
      </c>
      <c r="B1134" s="259" t="s">
        <v>1504</v>
      </c>
      <c r="C1134" s="275">
        <v>43576.680555555555</v>
      </c>
      <c r="D1134" s="157">
        <v>43577.838888888888</v>
      </c>
      <c r="E1134" s="214">
        <f t="shared" si="17"/>
        <v>2.984027777776646</v>
      </c>
    </row>
    <row r="1135" spans="1:5">
      <c r="A1135" t="s">
        <v>1191</v>
      </c>
      <c r="B1135" s="259" t="s">
        <v>1501</v>
      </c>
      <c r="C1135" s="157">
        <v>43578.224305555559</v>
      </c>
      <c r="D1135" s="157">
        <v>43578.689583333333</v>
      </c>
      <c r="E1135" s="214">
        <f t="shared" si="17"/>
        <v>0.38541666667151731</v>
      </c>
    </row>
    <row r="1136" spans="1:5">
      <c r="A1136" t="s">
        <v>1191</v>
      </c>
      <c r="B1136" s="259" t="s">
        <v>1498</v>
      </c>
      <c r="C1136" s="157">
        <v>43579.008333333331</v>
      </c>
      <c r="D1136" s="157">
        <v>43579.683333333334</v>
      </c>
      <c r="E1136" s="214">
        <f t="shared" si="17"/>
        <v>0.31874999999854481</v>
      </c>
    </row>
    <row r="1137" spans="1:5">
      <c r="A1137" t="s">
        <v>1191</v>
      </c>
      <c r="B1137" s="259" t="s">
        <v>1496</v>
      </c>
      <c r="C1137" s="157">
        <v>43580.720833333333</v>
      </c>
      <c r="D1137" s="157">
        <v>43580.961111111108</v>
      </c>
      <c r="E1137" s="214">
        <f t="shared" si="17"/>
        <v>1.0374999999985448</v>
      </c>
    </row>
    <row r="1138" spans="1:5">
      <c r="A1138" t="s">
        <v>1191</v>
      </c>
      <c r="B1138" s="259" t="s">
        <v>1493</v>
      </c>
      <c r="C1138" s="157">
        <v>43582.842361111114</v>
      </c>
      <c r="D1138" s="157">
        <v>43583.345138888886</v>
      </c>
      <c r="E1138" s="214">
        <f t="shared" si="17"/>
        <v>1.8812500000058208</v>
      </c>
    </row>
    <row r="1139" spans="1:5">
      <c r="A1139" t="s">
        <v>1191</v>
      </c>
      <c r="B1139" s="259" t="s">
        <v>1490</v>
      </c>
      <c r="C1139" s="157">
        <v>43583.673611111109</v>
      </c>
      <c r="D1139" s="157">
        <v>43584.161111111112</v>
      </c>
      <c r="E1139" s="214">
        <f t="shared" si="17"/>
        <v>0.32847222222335404</v>
      </c>
    </row>
    <row r="1140" spans="1:5">
      <c r="A1140" t="s">
        <v>1191</v>
      </c>
      <c r="B1140" s="259" t="s">
        <v>1486</v>
      </c>
      <c r="C1140" s="157">
        <v>43584.730555555558</v>
      </c>
      <c r="D1140" s="157">
        <v>43585.15902777778</v>
      </c>
      <c r="E1140" s="214">
        <f t="shared" si="17"/>
        <v>0.56944444444525288</v>
      </c>
    </row>
    <row r="1141" spans="1:5">
      <c r="A1141" t="s">
        <v>1196</v>
      </c>
      <c r="B1141" s="259" t="s">
        <v>1485</v>
      </c>
      <c r="C1141" s="157">
        <v>43601.655555555553</v>
      </c>
      <c r="D1141" s="157">
        <v>43601.699305555558</v>
      </c>
      <c r="E1141" s="214">
        <f t="shared" si="17"/>
        <v>16.496527777773736</v>
      </c>
    </row>
    <row r="1142" spans="1:5">
      <c r="A1142" t="s">
        <v>1196</v>
      </c>
      <c r="B1142" s="259" t="s">
        <v>1483</v>
      </c>
      <c r="C1142" s="157">
        <v>43601.715277777781</v>
      </c>
      <c r="D1142" s="157">
        <v>43603.093055555553</v>
      </c>
      <c r="E1142" s="214">
        <f t="shared" si="17"/>
        <v>1.5972222223354038E-2</v>
      </c>
    </row>
    <row r="1143" spans="1:5">
      <c r="A1143" t="s">
        <v>1196</v>
      </c>
      <c r="B1143" s="259" t="s">
        <v>1482</v>
      </c>
      <c r="C1143" s="157">
        <v>43604.162499999999</v>
      </c>
      <c r="D1143" s="157">
        <v>43605.06527777778</v>
      </c>
      <c r="E1143" s="214">
        <f t="shared" si="17"/>
        <v>1.0694444444452529</v>
      </c>
    </row>
    <row r="1144" spans="1:5">
      <c r="A1144" t="s">
        <v>1196</v>
      </c>
      <c r="B1144" s="259" t="s">
        <v>1481</v>
      </c>
      <c r="C1144" s="157">
        <v>43605.638194444444</v>
      </c>
      <c r="D1144" s="157">
        <v>43606.081250000003</v>
      </c>
      <c r="E1144" s="214">
        <f t="shared" si="17"/>
        <v>0.57291666666424135</v>
      </c>
    </row>
    <row r="1145" spans="1:5">
      <c r="A1145" t="s">
        <v>1196</v>
      </c>
      <c r="B1145" s="259" t="s">
        <v>1478</v>
      </c>
      <c r="C1145" s="157">
        <v>43611.17083333333</v>
      </c>
      <c r="D1145" s="157">
        <v>43612.640277777777</v>
      </c>
      <c r="E1145" s="214">
        <f t="shared" si="17"/>
        <v>5.0895833333270275</v>
      </c>
    </row>
    <row r="1146" spans="1:5">
      <c r="A1146" t="s">
        <v>1200</v>
      </c>
      <c r="B1146" s="259" t="s">
        <v>1476</v>
      </c>
      <c r="C1146" s="157">
        <v>43629.986111111109</v>
      </c>
      <c r="D1146" s="157">
        <v>43630.107638888891</v>
      </c>
      <c r="E1146" s="214">
        <f t="shared" si="17"/>
        <v>17.345833333332848</v>
      </c>
    </row>
    <row r="1147" spans="1:5">
      <c r="A1147" t="s">
        <v>1200</v>
      </c>
      <c r="B1147" s="259" t="s">
        <v>1474</v>
      </c>
      <c r="C1147" s="157">
        <v>43630.125</v>
      </c>
      <c r="D1147" s="157">
        <v>43630.224999999999</v>
      </c>
      <c r="E1147" s="214">
        <f t="shared" si="17"/>
        <v>1.7361111109494232E-2</v>
      </c>
    </row>
    <row r="1148" spans="1:5">
      <c r="A1148" t="s">
        <v>1200</v>
      </c>
      <c r="B1148" s="259" t="s">
        <v>1473</v>
      </c>
      <c r="C1148" s="157">
        <v>43630.248611111114</v>
      </c>
      <c r="D1148" s="157">
        <v>43630.366666666669</v>
      </c>
      <c r="E1148" s="214">
        <f t="shared" si="17"/>
        <v>2.3611111115314998E-2</v>
      </c>
    </row>
    <row r="1149" spans="1:5">
      <c r="A1149" t="s">
        <v>1200</v>
      </c>
      <c r="B1149" s="259" t="s">
        <v>1471</v>
      </c>
      <c r="C1149" s="157">
        <v>43630.54583333333</v>
      </c>
      <c r="D1149" s="157">
        <v>43630.634722222225</v>
      </c>
      <c r="E1149" s="214">
        <f t="shared" si="17"/>
        <v>0.17916666666133096</v>
      </c>
    </row>
    <row r="1150" spans="1:5">
      <c r="A1150" t="s">
        <v>1200</v>
      </c>
      <c r="B1150" s="259" t="s">
        <v>1469</v>
      </c>
      <c r="C1150" s="157">
        <v>43630.657638888886</v>
      </c>
      <c r="D1150" s="157">
        <v>43630.73541666667</v>
      </c>
      <c r="E1150" s="214">
        <f t="shared" si="17"/>
        <v>2.2916666661330964E-2</v>
      </c>
    </row>
    <row r="1151" spans="1:5">
      <c r="A1151" t="s">
        <v>1200</v>
      </c>
      <c r="B1151" s="259" t="s">
        <v>1467</v>
      </c>
      <c r="C1151" s="157">
        <v>43630.751388888886</v>
      </c>
      <c r="D1151" s="157">
        <v>43630.867361111108</v>
      </c>
      <c r="E1151" s="214">
        <f t="shared" si="17"/>
        <v>1.597222221607808E-2</v>
      </c>
    </row>
    <row r="1152" spans="1:5">
      <c r="A1152" t="s">
        <v>1200</v>
      </c>
      <c r="B1152" s="259" t="s">
        <v>1465</v>
      </c>
      <c r="C1152" s="157">
        <v>43631.634027777778</v>
      </c>
      <c r="D1152" s="157">
        <v>43632.006944444445</v>
      </c>
      <c r="E1152" s="214">
        <f t="shared" si="17"/>
        <v>0.76666666667006211</v>
      </c>
    </row>
    <row r="1153" spans="1:5">
      <c r="A1153" t="s">
        <v>1200</v>
      </c>
      <c r="B1153" s="259" t="s">
        <v>1463</v>
      </c>
      <c r="C1153" s="157">
        <v>43632.052777777775</v>
      </c>
      <c r="D1153" s="157">
        <v>43632.116666666669</v>
      </c>
      <c r="E1153" s="214">
        <f t="shared" si="17"/>
        <v>4.5833333329937886E-2</v>
      </c>
    </row>
    <row r="1154" spans="1:5">
      <c r="A1154" t="s">
        <v>1200</v>
      </c>
      <c r="B1154" s="259" t="s">
        <v>1461</v>
      </c>
      <c r="C1154" s="157">
        <v>43632.120138888888</v>
      </c>
      <c r="D1154" s="157">
        <v>43632.238888888889</v>
      </c>
      <c r="E1154" s="214">
        <f t="shared" si="17"/>
        <v>3.4722222189884633E-3</v>
      </c>
    </row>
    <row r="1155" spans="1:5">
      <c r="A1155" t="s">
        <v>1200</v>
      </c>
      <c r="B1155" s="259" t="s">
        <v>1460</v>
      </c>
      <c r="C1155" s="157">
        <v>43632.3125</v>
      </c>
      <c r="D1155" s="157">
        <v>43632.379166666666</v>
      </c>
      <c r="E1155" s="214">
        <f t="shared" si="17"/>
        <v>7.3611111110949423E-2</v>
      </c>
    </row>
    <row r="1156" spans="1:5">
      <c r="A1156" t="s">
        <v>1200</v>
      </c>
      <c r="B1156" s="259" t="s">
        <v>1458</v>
      </c>
      <c r="C1156" s="157">
        <v>43632.569444444445</v>
      </c>
      <c r="D1156" s="157">
        <v>43632.642361111109</v>
      </c>
      <c r="E1156" s="214">
        <f t="shared" si="17"/>
        <v>0.19027777777955635</v>
      </c>
    </row>
    <row r="1157" spans="1:5">
      <c r="A1157" t="s">
        <v>1200</v>
      </c>
      <c r="B1157" s="259" t="s">
        <v>1456</v>
      </c>
      <c r="C1157" s="157">
        <v>43632.7</v>
      </c>
      <c r="D1157" s="157">
        <v>43633.068749999999</v>
      </c>
      <c r="E1157" s="214">
        <f t="shared" si="17"/>
        <v>5.7638888887595385E-2</v>
      </c>
    </row>
    <row r="1158" spans="1:5">
      <c r="A1158" t="s">
        <v>1200</v>
      </c>
      <c r="B1158" s="259" t="s">
        <v>1453</v>
      </c>
      <c r="C1158" s="157">
        <v>43633.134722222225</v>
      </c>
      <c r="D1158" s="157">
        <v>43633.288888888892</v>
      </c>
      <c r="E1158" s="214">
        <f t="shared" si="17"/>
        <v>6.5972222226264421E-2</v>
      </c>
    </row>
    <row r="1159" spans="1:5">
      <c r="A1159" t="s">
        <v>1200</v>
      </c>
      <c r="B1159" s="259" t="s">
        <v>1452</v>
      </c>
      <c r="C1159" s="157">
        <v>43633.366666666669</v>
      </c>
      <c r="D1159" s="157">
        <v>43633.599999999999</v>
      </c>
      <c r="E1159" s="214">
        <f t="shared" si="17"/>
        <v>7.7777777776645962E-2</v>
      </c>
    </row>
    <row r="1160" spans="1:5">
      <c r="A1160" t="s">
        <v>1200</v>
      </c>
      <c r="B1160" s="259" t="s">
        <v>1449</v>
      </c>
      <c r="C1160" s="157">
        <v>43633.649305555555</v>
      </c>
      <c r="D1160" s="157">
        <v>43633.897916666669</v>
      </c>
      <c r="E1160" s="214">
        <f t="shared" si="17"/>
        <v>4.9305555556202307E-2</v>
      </c>
    </row>
    <row r="1161" spans="1:5">
      <c r="A1161" t="s">
        <v>1200</v>
      </c>
      <c r="B1161" s="259" t="s">
        <v>1447</v>
      </c>
      <c r="C1161" s="157">
        <v>43634.779166666667</v>
      </c>
      <c r="D1161" s="157">
        <v>43635.025694444441</v>
      </c>
      <c r="E1161" s="214">
        <f t="shared" si="17"/>
        <v>0.88124999999854481</v>
      </c>
    </row>
    <row r="1162" spans="1:5">
      <c r="A1162" t="s">
        <v>1200</v>
      </c>
      <c r="B1162" s="259" t="s">
        <v>1444</v>
      </c>
      <c r="C1162" s="157">
        <v>43635.066666666666</v>
      </c>
      <c r="D1162" s="157">
        <v>43635.325694444444</v>
      </c>
      <c r="E1162" s="214">
        <f t="shared" si="17"/>
        <v>4.0972222224809229E-2</v>
      </c>
    </row>
    <row r="1163" spans="1:5">
      <c r="A1163" t="s">
        <v>1200</v>
      </c>
      <c r="B1163" s="259" t="s">
        <v>1442</v>
      </c>
      <c r="C1163" s="157">
        <v>43635.466666666667</v>
      </c>
      <c r="D1163" s="157">
        <v>43635.613888888889</v>
      </c>
      <c r="E1163" s="214">
        <f t="shared" ref="E1163:E1227" si="18">C1163-D1162</f>
        <v>0.14097222222335404</v>
      </c>
    </row>
    <row r="1164" spans="1:5">
      <c r="A1164" t="s">
        <v>1200</v>
      </c>
      <c r="B1164" s="259" t="s">
        <v>1440</v>
      </c>
      <c r="C1164" s="157">
        <v>43635.929861111108</v>
      </c>
      <c r="D1164" s="157">
        <v>43636.025000000001</v>
      </c>
      <c r="E1164" s="214">
        <f t="shared" si="18"/>
        <v>0.31597222221898846</v>
      </c>
    </row>
    <row r="1165" spans="1:5">
      <c r="A1165" t="s">
        <v>1200</v>
      </c>
      <c r="B1165" s="259" t="s">
        <v>1438</v>
      </c>
      <c r="C1165" s="157">
        <v>43636.071527777778</v>
      </c>
      <c r="D1165" s="157">
        <v>43636.227777777778</v>
      </c>
      <c r="E1165" s="214">
        <f t="shared" si="18"/>
        <v>4.6527777776645962E-2</v>
      </c>
    </row>
    <row r="1166" spans="1:5">
      <c r="A1166" t="s">
        <v>1200</v>
      </c>
      <c r="B1166" s="259" t="s">
        <v>1436</v>
      </c>
      <c r="C1166" s="157">
        <v>43638.886111111111</v>
      </c>
      <c r="D1166" s="157">
        <v>43638.993055555555</v>
      </c>
      <c r="E1166" s="214">
        <f t="shared" si="18"/>
        <v>2.6583333333328483</v>
      </c>
    </row>
    <row r="1167" spans="1:5">
      <c r="A1167" t="s">
        <v>1200</v>
      </c>
      <c r="B1167" s="259" t="s">
        <v>1434</v>
      </c>
      <c r="C1167" s="157">
        <v>43639.001388888886</v>
      </c>
      <c r="D1167" s="157">
        <v>43639.102083333331</v>
      </c>
      <c r="E1167" s="214">
        <f t="shared" si="18"/>
        <v>8.333333331393078E-3</v>
      </c>
    </row>
    <row r="1168" spans="1:5">
      <c r="A1168" t="s">
        <v>1200</v>
      </c>
      <c r="B1168" s="259" t="s">
        <v>1431</v>
      </c>
      <c r="C1168" s="157">
        <v>43639.109027777777</v>
      </c>
      <c r="D1168" s="157">
        <v>43639.160416666666</v>
      </c>
      <c r="E1168" s="214">
        <f t="shared" si="18"/>
        <v>6.9444444452528842E-3</v>
      </c>
    </row>
    <row r="1169" spans="1:5">
      <c r="A1169" t="s">
        <v>1200</v>
      </c>
      <c r="B1169" s="259" t="s">
        <v>1429</v>
      </c>
      <c r="C1169" s="157">
        <v>43639.321527777778</v>
      </c>
      <c r="D1169" s="157">
        <v>43639.324999999997</v>
      </c>
      <c r="E1169" s="214">
        <f t="shared" si="18"/>
        <v>0.16111111111240461</v>
      </c>
    </row>
    <row r="1170" spans="1:5">
      <c r="A1170" t="s">
        <v>1200</v>
      </c>
      <c r="B1170" s="259" t="s">
        <v>1427</v>
      </c>
      <c r="C1170" s="157">
        <v>43639.436111111114</v>
      </c>
      <c r="D1170" s="157">
        <v>43639.553472222222</v>
      </c>
      <c r="E1170" s="214">
        <f t="shared" si="18"/>
        <v>0.11111111111677019</v>
      </c>
    </row>
    <row r="1171" spans="1:5">
      <c r="A1171" t="s">
        <v>1200</v>
      </c>
      <c r="B1171" s="259" t="s">
        <v>1425</v>
      </c>
      <c r="C1171" s="157">
        <v>43639.634722222225</v>
      </c>
      <c r="D1171" s="157">
        <v>43639.75</v>
      </c>
      <c r="E1171" s="214">
        <f t="shared" si="18"/>
        <v>8.1250000002910383E-2</v>
      </c>
    </row>
    <row r="1172" spans="1:5">
      <c r="A1172" t="s">
        <v>1200</v>
      </c>
      <c r="B1172" s="259" t="s">
        <v>1423</v>
      </c>
      <c r="C1172" s="157">
        <v>43639.756944444445</v>
      </c>
      <c r="D1172" s="157">
        <v>43639.9375</v>
      </c>
      <c r="E1172" s="214">
        <f t="shared" si="18"/>
        <v>6.9444444452528842E-3</v>
      </c>
    </row>
    <row r="1173" spans="1:5">
      <c r="A1173" t="s">
        <v>1200</v>
      </c>
      <c r="B1173" s="259" t="s">
        <v>1420</v>
      </c>
      <c r="C1173" s="157">
        <v>43640.056250000001</v>
      </c>
      <c r="D1173" s="157">
        <v>43640.197916666664</v>
      </c>
      <c r="E1173" s="214">
        <f t="shared" si="18"/>
        <v>0.11875000000145519</v>
      </c>
    </row>
    <row r="1174" spans="1:5">
      <c r="A1174" t="s">
        <v>1200</v>
      </c>
      <c r="B1174" s="259" t="s">
        <v>1418</v>
      </c>
      <c r="C1174" s="157">
        <v>43640.406944444447</v>
      </c>
      <c r="D1174" s="157">
        <v>43640.717361111114</v>
      </c>
      <c r="E1174" s="214">
        <f t="shared" si="18"/>
        <v>0.20902777778246673</v>
      </c>
    </row>
    <row r="1175" spans="1:5">
      <c r="A1175" t="s">
        <v>1200</v>
      </c>
      <c r="B1175" s="259" t="s">
        <v>1416</v>
      </c>
      <c r="C1175" s="157">
        <v>43640.763888888891</v>
      </c>
      <c r="D1175" s="157">
        <v>43641.027777777781</v>
      </c>
      <c r="E1175" s="214">
        <f t="shared" si="18"/>
        <v>4.6527777776645962E-2</v>
      </c>
    </row>
    <row r="1176" spans="1:5">
      <c r="A1176" t="s">
        <v>1200</v>
      </c>
      <c r="B1176" s="259" t="s">
        <v>1414</v>
      </c>
      <c r="C1176" s="157">
        <v>43641.115277777775</v>
      </c>
      <c r="D1176" s="157">
        <v>43641.301388888889</v>
      </c>
      <c r="E1176" s="214">
        <f t="shared" si="18"/>
        <v>8.7499999994179234E-2</v>
      </c>
    </row>
    <row r="1177" spans="1:5">
      <c r="A1177" t="s">
        <v>1200</v>
      </c>
      <c r="B1177" s="259" t="s">
        <v>1412</v>
      </c>
      <c r="C1177" s="157">
        <v>43641.315972222219</v>
      </c>
      <c r="D1177" s="157">
        <v>43641.640972222223</v>
      </c>
      <c r="E1177" s="214">
        <f t="shared" si="18"/>
        <v>1.4583333329937886E-2</v>
      </c>
    </row>
    <row r="1178" spans="1:5">
      <c r="A1178" t="s">
        <v>1200</v>
      </c>
      <c r="B1178" s="259" t="s">
        <v>1410</v>
      </c>
      <c r="C1178" s="157">
        <v>43641.689583333333</v>
      </c>
      <c r="D1178" s="157">
        <v>43641.938194444447</v>
      </c>
      <c r="E1178" s="214">
        <f t="shared" si="18"/>
        <v>4.8611111109494232E-2</v>
      </c>
    </row>
    <row r="1179" spans="1:5">
      <c r="A1179" t="s">
        <v>1200</v>
      </c>
      <c r="B1179" s="259" t="s">
        <v>1408</v>
      </c>
      <c r="C1179" s="157">
        <v>43642.070138888892</v>
      </c>
      <c r="D1179" s="157">
        <v>43642.20416666667</v>
      </c>
      <c r="E1179" s="214">
        <f t="shared" si="18"/>
        <v>0.13194444444525288</v>
      </c>
    </row>
    <row r="1180" spans="1:5">
      <c r="A1180" t="s">
        <v>1200</v>
      </c>
      <c r="B1180" s="259" t="s">
        <v>1406</v>
      </c>
      <c r="C1180" s="157">
        <v>43642.64166666667</v>
      </c>
      <c r="D1180" s="157">
        <v>43642.809027777781</v>
      </c>
      <c r="E1180" s="214">
        <f t="shared" si="18"/>
        <v>0.4375</v>
      </c>
    </row>
    <row r="1181" spans="1:5">
      <c r="A1181" t="s">
        <v>1200</v>
      </c>
      <c r="B1181" s="259" t="s">
        <v>1404</v>
      </c>
      <c r="C1181" s="157">
        <v>43642.854166666664</v>
      </c>
      <c r="D1181" s="157">
        <v>43643.067361111112</v>
      </c>
      <c r="E1181" s="214">
        <f t="shared" si="18"/>
        <v>4.5138888883229811E-2</v>
      </c>
    </row>
    <row r="1182" spans="1:5">
      <c r="A1182" t="s">
        <v>1200</v>
      </c>
      <c r="B1182" s="259" t="s">
        <v>1402</v>
      </c>
      <c r="C1182" s="157">
        <v>43643.107638888891</v>
      </c>
      <c r="D1182" s="157">
        <v>43643.344444444447</v>
      </c>
      <c r="E1182" s="214">
        <f t="shared" si="18"/>
        <v>4.0277777778101154E-2</v>
      </c>
    </row>
    <row r="1183" spans="1:5">
      <c r="A1183" t="s">
        <v>1200</v>
      </c>
      <c r="B1183" s="259" t="s">
        <v>1399</v>
      </c>
      <c r="C1183" s="157">
        <v>43643.406944444447</v>
      </c>
      <c r="D1183" s="157">
        <v>43643.56527777778</v>
      </c>
      <c r="E1183" s="214">
        <f t="shared" si="18"/>
        <v>6.25E-2</v>
      </c>
    </row>
    <row r="1184" spans="1:5">
      <c r="A1184" t="s">
        <v>1200</v>
      </c>
      <c r="B1184" s="259" t="s">
        <v>1397</v>
      </c>
      <c r="C1184" s="157">
        <v>43643.899305555555</v>
      </c>
      <c r="D1184" s="157">
        <v>43644.477083333331</v>
      </c>
      <c r="E1184" s="214">
        <f t="shared" si="18"/>
        <v>0.33402777777519077</v>
      </c>
    </row>
    <row r="1185" spans="1:5">
      <c r="A1185" t="s">
        <v>1200</v>
      </c>
      <c r="B1185" s="259" t="s">
        <v>1396</v>
      </c>
      <c r="C1185" s="157">
        <v>43644.51666666667</v>
      </c>
      <c r="D1185" s="157">
        <v>43644.574999999997</v>
      </c>
      <c r="E1185" s="214">
        <f t="shared" si="18"/>
        <v>3.9583333338669036E-2</v>
      </c>
    </row>
    <row r="1186" spans="1:5">
      <c r="A1186" t="s">
        <v>1200</v>
      </c>
      <c r="B1186" s="259" t="s">
        <v>1394</v>
      </c>
      <c r="C1186" s="157"/>
      <c r="D1186" s="157"/>
      <c r="E1186" s="214"/>
    </row>
    <row r="1187" spans="1:5">
      <c r="A1187" t="s">
        <v>1200</v>
      </c>
      <c r="B1187" s="259" t="s">
        <v>1392</v>
      </c>
      <c r="C1187" s="157">
        <v>43645.054166666669</v>
      </c>
      <c r="D1187" s="157">
        <v>43645.170138888891</v>
      </c>
      <c r="E1187" s="214">
        <f>C1187-D1185</f>
        <v>0.47916666667151731</v>
      </c>
    </row>
    <row r="1188" spans="1:5">
      <c r="A1188" t="s">
        <v>1200</v>
      </c>
      <c r="B1188" s="259" t="s">
        <v>1389</v>
      </c>
      <c r="C1188" s="157">
        <v>43647.832638888889</v>
      </c>
      <c r="D1188" s="157">
        <v>43648.059027777781</v>
      </c>
      <c r="E1188" s="214">
        <f t="shared" si="18"/>
        <v>2.6624999999985448</v>
      </c>
    </row>
    <row r="1189" spans="1:5">
      <c r="A1189" t="s">
        <v>1200</v>
      </c>
      <c r="B1189" s="259" t="s">
        <v>1387</v>
      </c>
      <c r="C1189" s="157">
        <v>43648.15902777778</v>
      </c>
      <c r="D1189" s="157">
        <v>43648.417361111111</v>
      </c>
      <c r="E1189" s="214">
        <f t="shared" si="18"/>
        <v>9.9999999998544808E-2</v>
      </c>
    </row>
    <row r="1190" spans="1:5">
      <c r="A1190" t="s">
        <v>1200</v>
      </c>
      <c r="B1190" s="259" t="s">
        <v>1385</v>
      </c>
      <c r="C1190" s="157" t="s">
        <v>6830</v>
      </c>
      <c r="D1190" s="157" t="s">
        <v>6833</v>
      </c>
      <c r="E1190" s="214">
        <f t="shared" si="18"/>
        <v>0.71319444444816327</v>
      </c>
    </row>
    <row r="1191" spans="1:5">
      <c r="A1191" t="s">
        <v>1200</v>
      </c>
      <c r="B1191" s="259" t="s">
        <v>1383</v>
      </c>
      <c r="C1191" s="157">
        <v>43649.481944444444</v>
      </c>
      <c r="D1191" s="157" t="s">
        <v>6836</v>
      </c>
      <c r="E1191" s="214">
        <f t="shared" si="18"/>
        <v>0.10416666666424135</v>
      </c>
    </row>
    <row r="1192" spans="1:5">
      <c r="A1192" t="s">
        <v>1200</v>
      </c>
      <c r="B1192" s="259" t="s">
        <v>1381</v>
      </c>
      <c r="C1192" s="157">
        <v>43649.979166666664</v>
      </c>
      <c r="D1192" s="157">
        <v>43650.4375</v>
      </c>
      <c r="E1192" s="214">
        <f t="shared" si="18"/>
        <v>3.2638888886140194E-2</v>
      </c>
    </row>
    <row r="1193" spans="1:5">
      <c r="A1193" t="s">
        <v>1200</v>
      </c>
      <c r="B1193" s="259" t="s">
        <v>1379</v>
      </c>
      <c r="C1193" s="157">
        <v>43650.502083333333</v>
      </c>
      <c r="D1193" s="157">
        <v>43650.823611111111</v>
      </c>
      <c r="E1193" s="214">
        <f t="shared" si="18"/>
        <v>6.4583333332848269E-2</v>
      </c>
    </row>
    <row r="1194" spans="1:5">
      <c r="A1194" t="s">
        <v>1200</v>
      </c>
      <c r="B1194" s="259" t="s">
        <v>1377</v>
      </c>
      <c r="C1194" s="157">
        <v>43650.927777777775</v>
      </c>
      <c r="D1194" s="157">
        <v>43651.363888888889</v>
      </c>
      <c r="E1194" s="214">
        <f t="shared" si="18"/>
        <v>0.10416666666424135</v>
      </c>
    </row>
    <row r="1195" spans="1:5">
      <c r="A1195" t="s">
        <v>1200</v>
      </c>
      <c r="B1195" s="259" t="s">
        <v>1375</v>
      </c>
      <c r="C1195" s="157">
        <v>43651.404861111114</v>
      </c>
      <c r="D1195" s="157">
        <v>43651.602777777778</v>
      </c>
      <c r="E1195" s="214">
        <f t="shared" si="18"/>
        <v>4.0972222224809229E-2</v>
      </c>
    </row>
    <row r="1196" spans="1:5">
      <c r="A1196" t="s">
        <v>1200</v>
      </c>
      <c r="B1196" s="259" t="s">
        <v>1372</v>
      </c>
      <c r="C1196" s="157">
        <v>43651.677083333336</v>
      </c>
      <c r="D1196" s="157">
        <v>43651.90625</v>
      </c>
      <c r="E1196" s="214">
        <f t="shared" si="18"/>
        <v>7.4305555557657499E-2</v>
      </c>
    </row>
    <row r="1197" spans="1:5">
      <c r="A1197" t="s">
        <v>1200</v>
      </c>
      <c r="B1197" s="259" t="s">
        <v>1370</v>
      </c>
      <c r="C1197" s="157">
        <v>43651.946527777778</v>
      </c>
      <c r="D1197" s="157">
        <v>43652.136805555558</v>
      </c>
      <c r="E1197" s="214">
        <f t="shared" si="18"/>
        <v>4.0277777778101154E-2</v>
      </c>
    </row>
    <row r="1198" spans="1:5">
      <c r="A1198" t="s">
        <v>1200</v>
      </c>
      <c r="B1198" s="259" t="s">
        <v>1369</v>
      </c>
      <c r="C1198" s="157">
        <v>43652.143750000003</v>
      </c>
      <c r="D1198" s="157">
        <v>43652.309027777781</v>
      </c>
      <c r="E1198" s="214">
        <f t="shared" si="18"/>
        <v>6.9444444452528842E-3</v>
      </c>
    </row>
    <row r="1199" spans="1:5">
      <c r="A1199" t="s">
        <v>1200</v>
      </c>
      <c r="B1199" s="259" t="s">
        <v>1366</v>
      </c>
      <c r="C1199" s="157">
        <v>43652.37222222222</v>
      </c>
      <c r="D1199" s="157">
        <v>43652.9</v>
      </c>
      <c r="E1199" s="214">
        <f t="shared" si="18"/>
        <v>6.3194444439432118E-2</v>
      </c>
    </row>
    <row r="1200" spans="1:5">
      <c r="A1200" t="s">
        <v>1200</v>
      </c>
      <c r="B1200" s="259" t="s">
        <v>1363</v>
      </c>
      <c r="C1200" s="157">
        <v>43652.970833333333</v>
      </c>
      <c r="D1200" s="157">
        <v>43653.245138888888</v>
      </c>
      <c r="E1200" s="214">
        <f t="shared" si="18"/>
        <v>7.0833333331393078E-2</v>
      </c>
    </row>
    <row r="1201" spans="1:5">
      <c r="A1201" t="s">
        <v>1200</v>
      </c>
      <c r="B1201" s="259" t="s">
        <v>1361</v>
      </c>
      <c r="C1201" s="157">
        <v>43654.152777777781</v>
      </c>
      <c r="D1201" s="157">
        <v>43654.461111111108</v>
      </c>
      <c r="E1201" s="214">
        <f t="shared" si="18"/>
        <v>0.90763888889341615</v>
      </c>
    </row>
    <row r="1202" spans="1:5">
      <c r="A1202" t="s">
        <v>1200</v>
      </c>
      <c r="B1202" s="259" t="s">
        <v>1358</v>
      </c>
      <c r="C1202" s="157">
        <v>43654.814571759256</v>
      </c>
      <c r="D1202" s="157">
        <v>43654.943055555559</v>
      </c>
      <c r="E1202" s="214">
        <f t="shared" si="18"/>
        <v>0.35346064814802958</v>
      </c>
    </row>
    <row r="1203" spans="1:5">
      <c r="A1203" t="s">
        <v>1200</v>
      </c>
      <c r="B1203" s="259" t="s">
        <v>1355</v>
      </c>
      <c r="C1203" s="157">
        <v>43655.052083333336</v>
      </c>
      <c r="D1203" s="157">
        <v>43655.137499999997</v>
      </c>
      <c r="E1203" s="214">
        <f t="shared" si="18"/>
        <v>0.10902777777664596</v>
      </c>
    </row>
    <row r="1204" spans="1:5">
      <c r="A1204" t="s">
        <v>1203</v>
      </c>
      <c r="B1204" s="259" t="s">
        <v>1354</v>
      </c>
      <c r="C1204" s="278">
        <v>43690.842361111114</v>
      </c>
      <c r="D1204" s="278">
        <v>43690.959722222222</v>
      </c>
      <c r="E1204" s="214">
        <f t="shared" si="18"/>
        <v>35.70486111111677</v>
      </c>
    </row>
    <row r="1205" spans="1:5">
      <c r="A1205" t="s">
        <v>1203</v>
      </c>
      <c r="B1205" s="259" t="s">
        <v>1351</v>
      </c>
      <c r="C1205" s="278">
        <v>43691.149305555555</v>
      </c>
      <c r="D1205" s="278">
        <v>43691.265277777777</v>
      </c>
      <c r="E1205" s="214">
        <f t="shared" si="18"/>
        <v>0.18958333333284827</v>
      </c>
    </row>
    <row r="1206" spans="1:5">
      <c r="A1206" t="s">
        <v>1203</v>
      </c>
      <c r="B1206" s="259" t="s">
        <v>1349</v>
      </c>
      <c r="C1206" s="278">
        <v>43692.043055555558</v>
      </c>
      <c r="D1206" s="278">
        <v>43692.157638888886</v>
      </c>
      <c r="E1206" s="214">
        <f t="shared" si="18"/>
        <v>0.77777777778101154</v>
      </c>
    </row>
    <row r="1207" spans="1:5">
      <c r="A1207" t="s">
        <v>1203</v>
      </c>
      <c r="B1207" s="259" t="s">
        <v>1347</v>
      </c>
      <c r="C1207" s="157">
        <v>43692.3125</v>
      </c>
      <c r="D1207" s="157">
        <v>43692.372916666667</v>
      </c>
      <c r="E1207" s="214">
        <f t="shared" si="18"/>
        <v>0.15486111111385981</v>
      </c>
    </row>
    <row r="1208" spans="1:5">
      <c r="A1208" t="s">
        <v>1203</v>
      </c>
      <c r="B1208" s="259" t="s">
        <v>1345</v>
      </c>
      <c r="C1208" s="278">
        <v>43692.762499999997</v>
      </c>
      <c r="D1208" s="157">
        <v>43692.829861111109</v>
      </c>
      <c r="E1208" s="214">
        <f t="shared" si="18"/>
        <v>0.38958333332993789</v>
      </c>
    </row>
    <row r="1209" spans="1:5">
      <c r="A1209" t="s">
        <v>1203</v>
      </c>
      <c r="B1209" s="259" t="s">
        <v>1343</v>
      </c>
      <c r="C1209" s="157">
        <v>43693.680555555555</v>
      </c>
      <c r="D1209" s="157">
        <v>43693.840277777781</v>
      </c>
      <c r="E1209" s="214">
        <f t="shared" si="18"/>
        <v>0.85069444444525288</v>
      </c>
    </row>
    <row r="1210" spans="1:5">
      <c r="A1210" t="s">
        <v>1203</v>
      </c>
      <c r="B1210" s="259" t="s">
        <v>1341</v>
      </c>
      <c r="C1210" s="157">
        <v>43694.220138888886</v>
      </c>
      <c r="D1210" s="157">
        <v>43694.285416666666</v>
      </c>
      <c r="E1210" s="214">
        <f t="shared" si="18"/>
        <v>0.37986111110512866</v>
      </c>
    </row>
    <row r="1211" spans="1:5">
      <c r="A1211" t="s">
        <v>1203</v>
      </c>
      <c r="B1211" s="259" t="s">
        <v>1338</v>
      </c>
      <c r="C1211" s="157">
        <v>43694.761111111111</v>
      </c>
      <c r="D1211" s="157">
        <v>43694.866666666669</v>
      </c>
      <c r="E1211" s="214">
        <f t="shared" si="18"/>
        <v>0.47569444444525288</v>
      </c>
    </row>
    <row r="1212" spans="1:5">
      <c r="A1212" t="s">
        <v>1203</v>
      </c>
      <c r="B1212" s="259" t="s">
        <v>1336</v>
      </c>
      <c r="C1212" s="278">
        <v>43695.15625</v>
      </c>
      <c r="D1212" s="278">
        <v>43695.281944444447</v>
      </c>
      <c r="E1212" s="214">
        <f t="shared" si="18"/>
        <v>0.28958333333139308</v>
      </c>
    </row>
    <row r="1213" spans="1:5">
      <c r="A1213" t="s">
        <v>1203</v>
      </c>
      <c r="B1213" s="259" t="s">
        <v>1334</v>
      </c>
      <c r="C1213" s="157">
        <v>43696.193055555559</v>
      </c>
      <c r="D1213" s="157">
        <v>43696.253472222219</v>
      </c>
      <c r="E1213" s="214">
        <f t="shared" si="18"/>
        <v>0.91111111111240461</v>
      </c>
    </row>
    <row r="1214" spans="1:5">
      <c r="A1214" t="s">
        <v>1203</v>
      </c>
      <c r="B1214" s="259" t="s">
        <v>1332</v>
      </c>
      <c r="C1214" s="157">
        <v>43696.660416666666</v>
      </c>
      <c r="D1214" s="157">
        <v>43696.769444444442</v>
      </c>
      <c r="E1214" s="214">
        <f t="shared" si="18"/>
        <v>0.40694444444670808</v>
      </c>
    </row>
    <row r="1215" spans="1:5">
      <c r="A1215" t="s">
        <v>1203</v>
      </c>
      <c r="B1215" s="259" t="s">
        <v>1329</v>
      </c>
      <c r="C1215" s="157">
        <v>43697.78125</v>
      </c>
      <c r="D1215" s="157">
        <v>43697.90902777778</v>
      </c>
      <c r="E1215" s="214">
        <f t="shared" si="18"/>
        <v>1.0118055555576575</v>
      </c>
    </row>
    <row r="1216" spans="1:5">
      <c r="A1216" t="s">
        <v>1203</v>
      </c>
      <c r="B1216" s="259" t="s">
        <v>1327</v>
      </c>
      <c r="C1216" s="157">
        <v>43698.376388888886</v>
      </c>
      <c r="D1216" s="157">
        <v>43698.488194444442</v>
      </c>
      <c r="E1216" s="214">
        <f t="shared" si="18"/>
        <v>0.46736111110658385</v>
      </c>
    </row>
    <row r="1217" spans="1:5">
      <c r="A1217" t="s">
        <v>1203</v>
      </c>
      <c r="B1217" s="259" t="s">
        <v>1325</v>
      </c>
      <c r="C1217" s="157">
        <v>43698.711805555555</v>
      </c>
      <c r="D1217" s="157">
        <v>43698.768055555556</v>
      </c>
      <c r="E1217" s="214">
        <f t="shared" si="18"/>
        <v>0.22361111111240461</v>
      </c>
    </row>
    <row r="1218" spans="1:5">
      <c r="A1218" t="s">
        <v>1203</v>
      </c>
      <c r="B1218" s="259" t="s">
        <v>1323</v>
      </c>
      <c r="C1218" s="157">
        <v>43698.962500000001</v>
      </c>
      <c r="D1218" s="157">
        <v>43699.026388888888</v>
      </c>
      <c r="E1218" s="214">
        <f t="shared" si="18"/>
        <v>0.19444444444525288</v>
      </c>
    </row>
    <row r="1219" spans="1:5">
      <c r="A1219" t="s">
        <v>1203</v>
      </c>
      <c r="B1219" s="259" t="s">
        <v>1321</v>
      </c>
      <c r="C1219" s="157">
        <v>43700.098611111112</v>
      </c>
      <c r="D1219" s="157">
        <v>43700.170138888891</v>
      </c>
      <c r="E1219" s="214">
        <f t="shared" si="18"/>
        <v>1.0722222222248092</v>
      </c>
    </row>
    <row r="1220" spans="1:5">
      <c r="A1220" t="s">
        <v>1203</v>
      </c>
      <c r="B1220" s="259" t="s">
        <v>1318</v>
      </c>
      <c r="C1220" s="157">
        <v>43700.353472222225</v>
      </c>
      <c r="D1220" s="157">
        <v>43700.409722222219</v>
      </c>
      <c r="E1220" s="214">
        <f t="shared" si="18"/>
        <v>0.18333333333430346</v>
      </c>
    </row>
    <row r="1221" spans="1:5">
      <c r="A1221" t="s">
        <v>1203</v>
      </c>
      <c r="B1221" s="259" t="s">
        <v>1315</v>
      </c>
      <c r="C1221" s="157">
        <v>43701.206944444442</v>
      </c>
      <c r="D1221" s="157">
        <v>43701.488888888889</v>
      </c>
      <c r="E1221" s="214">
        <f t="shared" si="18"/>
        <v>0.79722222222335404</v>
      </c>
    </row>
    <row r="1222" spans="1:5">
      <c r="A1222" t="s">
        <v>1207</v>
      </c>
      <c r="B1222" s="259" t="s">
        <v>1313</v>
      </c>
      <c r="C1222" s="157">
        <v>43712.906944444447</v>
      </c>
      <c r="D1222" s="157">
        <v>43713.14166666667</v>
      </c>
      <c r="E1222" s="214">
        <f t="shared" si="18"/>
        <v>11.418055555557657</v>
      </c>
    </row>
    <row r="1223" spans="1:5">
      <c r="A1223" t="s">
        <v>1207</v>
      </c>
      <c r="B1223" s="259" t="s">
        <v>1312</v>
      </c>
      <c r="C1223" s="157">
        <v>43713.656944444447</v>
      </c>
      <c r="D1223" s="157">
        <v>43713.968055555553</v>
      </c>
      <c r="E1223" s="214">
        <f t="shared" si="18"/>
        <v>0.51527777777664596</v>
      </c>
    </row>
    <row r="1224" spans="1:5">
      <c r="A1224" t="s">
        <v>1207</v>
      </c>
      <c r="B1224" s="259" t="s">
        <v>1310</v>
      </c>
      <c r="C1224" s="157">
        <v>43714.625</v>
      </c>
      <c r="D1224" s="157">
        <v>43714.823611111111</v>
      </c>
      <c r="E1224" s="214">
        <f t="shared" si="18"/>
        <v>0.65694444444670808</v>
      </c>
    </row>
    <row r="1225" spans="1:5">
      <c r="A1225" t="s">
        <v>1207</v>
      </c>
      <c r="B1225" s="259" t="s">
        <v>1308</v>
      </c>
      <c r="C1225" s="157">
        <v>43715.065972222219</v>
      </c>
      <c r="D1225" s="157">
        <v>43715.825694444444</v>
      </c>
      <c r="E1225" s="214">
        <f t="shared" si="18"/>
        <v>0.24236111110803904</v>
      </c>
    </row>
    <row r="1226" spans="1:5">
      <c r="A1226" t="s">
        <v>1207</v>
      </c>
      <c r="B1226" s="259" t="s">
        <v>1304</v>
      </c>
      <c r="C1226" s="157">
        <v>43716.70208333333</v>
      </c>
      <c r="D1226" s="157">
        <v>43716.82916666667</v>
      </c>
      <c r="E1226" s="214">
        <f t="shared" si="18"/>
        <v>0.87638888888614019</v>
      </c>
    </row>
    <row r="1227" spans="1:5">
      <c r="A1227" t="s">
        <v>1210</v>
      </c>
      <c r="B1227" s="259" t="s">
        <v>1303</v>
      </c>
      <c r="C1227" s="157">
        <v>43727.729166666664</v>
      </c>
      <c r="D1227" s="157">
        <v>43728.128472222219</v>
      </c>
      <c r="E1227" s="214">
        <f t="shared" si="18"/>
        <v>10.899999999994179</v>
      </c>
    </row>
    <row r="1228" spans="1:5">
      <c r="A1228" t="s">
        <v>1210</v>
      </c>
      <c r="B1228" s="259" t="s">
        <v>1302</v>
      </c>
      <c r="C1228" s="157">
        <v>43729.763888888891</v>
      </c>
      <c r="D1228" s="157">
        <v>43730.118750000001</v>
      </c>
      <c r="E1228" s="214">
        <f t="shared" ref="E1228:E1291" si="19">C1228-D1227</f>
        <v>1.6354166666715173</v>
      </c>
    </row>
    <row r="1229" spans="1:5">
      <c r="A1229" t="s">
        <v>1210</v>
      </c>
      <c r="B1229" s="259" t="s">
        <v>1300</v>
      </c>
      <c r="C1229" s="157">
        <v>43731.655555555553</v>
      </c>
      <c r="D1229" s="157">
        <v>43732.134027777778</v>
      </c>
      <c r="E1229" s="214">
        <f t="shared" si="19"/>
        <v>1.5368055555518367</v>
      </c>
    </row>
    <row r="1230" spans="1:5">
      <c r="A1230" t="s">
        <v>1210</v>
      </c>
      <c r="B1230" s="259" t="s">
        <v>1298</v>
      </c>
      <c r="C1230" s="157">
        <v>43734.955555555556</v>
      </c>
      <c r="D1230" s="157">
        <v>43735.038888888892</v>
      </c>
      <c r="E1230" s="214">
        <f t="shared" si="19"/>
        <v>2.8215277777781012</v>
      </c>
    </row>
    <row r="1231" spans="1:5">
      <c r="A1231" t="s">
        <v>1210</v>
      </c>
      <c r="B1231" s="259" t="s">
        <v>1296</v>
      </c>
      <c r="C1231" s="157">
        <v>43739.464583333334</v>
      </c>
      <c r="D1231" s="157">
        <v>43739.804166666669</v>
      </c>
      <c r="E1231" s="214">
        <f t="shared" si="19"/>
        <v>4.4256944444423425</v>
      </c>
    </row>
    <row r="1232" spans="1:5">
      <c r="A1232" t="s">
        <v>1210</v>
      </c>
      <c r="B1232" s="259" t="s">
        <v>1294</v>
      </c>
      <c r="C1232" s="157">
        <v>43740.904166666667</v>
      </c>
      <c r="D1232" s="157">
        <v>43741.320138888892</v>
      </c>
      <c r="E1232" s="214">
        <f t="shared" si="19"/>
        <v>1.0999999999985448</v>
      </c>
    </row>
    <row r="1233" spans="1:5">
      <c r="A1233" s="264" t="s">
        <v>1213</v>
      </c>
      <c r="B1233" s="259" t="s">
        <v>1292</v>
      </c>
      <c r="C1233" s="157">
        <v>43768.979166666664</v>
      </c>
      <c r="D1233" s="157">
        <v>43769.651388888888</v>
      </c>
      <c r="E1233" s="214">
        <f t="shared" si="19"/>
        <v>27.65902777777228</v>
      </c>
    </row>
    <row r="1234" spans="1:5">
      <c r="A1234" t="s">
        <v>1213</v>
      </c>
      <c r="B1234" s="259" t="s">
        <v>1290</v>
      </c>
      <c r="C1234" s="157">
        <v>43770.142361111109</v>
      </c>
      <c r="D1234" s="157">
        <v>43772.851388888892</v>
      </c>
      <c r="E1234" s="214">
        <f t="shared" si="19"/>
        <v>0.49097222222189885</v>
      </c>
    </row>
    <row r="1235" spans="1:5">
      <c r="A1235" t="s">
        <v>1213</v>
      </c>
      <c r="B1235" s="259" t="s">
        <v>1288</v>
      </c>
      <c r="C1235" s="157">
        <v>43773.336111111108</v>
      </c>
      <c r="D1235" s="157">
        <v>43776.973611111112</v>
      </c>
      <c r="E1235" s="214">
        <f t="shared" si="19"/>
        <v>0.48472222221607808</v>
      </c>
    </row>
    <row r="1236" spans="1:5">
      <c r="A1236" t="s">
        <v>1213</v>
      </c>
      <c r="B1236" s="259" t="s">
        <v>1284</v>
      </c>
      <c r="C1236" s="157">
        <v>43777.515972222223</v>
      </c>
      <c r="D1236" s="157">
        <v>43778.731249999997</v>
      </c>
      <c r="E1236" s="214">
        <f t="shared" si="19"/>
        <v>0.54236111111094942</v>
      </c>
    </row>
    <row r="1237" spans="1:5">
      <c r="A1237" s="264" t="s">
        <v>1216</v>
      </c>
      <c r="B1237" s="259" t="s">
        <v>1283</v>
      </c>
      <c r="C1237" s="157">
        <v>43849.632638888892</v>
      </c>
      <c r="D1237" s="157">
        <v>43850.725694444445</v>
      </c>
      <c r="E1237" s="214">
        <f t="shared" si="19"/>
        <v>70.901388888894871</v>
      </c>
    </row>
    <row r="1238" spans="1:5">
      <c r="A1238" s="264" t="s">
        <v>1216</v>
      </c>
      <c r="B1238" s="259" t="s">
        <v>1282</v>
      </c>
      <c r="C1238" s="157">
        <v>43853.557638888888</v>
      </c>
      <c r="D1238" s="157">
        <v>43853.620833333334</v>
      </c>
      <c r="E1238" s="214">
        <f t="shared" si="19"/>
        <v>2.8319444444423425</v>
      </c>
    </row>
    <row r="1239" spans="1:5">
      <c r="A1239" s="264" t="s">
        <v>1216</v>
      </c>
      <c r="B1239" s="259" t="s">
        <v>1279</v>
      </c>
      <c r="C1239" s="157">
        <v>43853.75</v>
      </c>
      <c r="D1239" s="157">
        <v>43853.804166666669</v>
      </c>
      <c r="E1239" s="214">
        <f t="shared" si="19"/>
        <v>0.12916666666569654</v>
      </c>
    </row>
    <row r="1240" spans="1:5">
      <c r="A1240" s="264" t="s">
        <v>1216</v>
      </c>
      <c r="B1240" s="259" t="s">
        <v>1278</v>
      </c>
      <c r="C1240" s="157">
        <v>43854</v>
      </c>
      <c r="D1240" s="157">
        <v>43854.878472222219</v>
      </c>
      <c r="E1240" s="214">
        <f t="shared" si="19"/>
        <v>0.19583333333139308</v>
      </c>
    </row>
    <row r="1241" spans="1:5">
      <c r="A1241" s="264" t="s">
        <v>1216</v>
      </c>
      <c r="B1241" s="259" t="s">
        <v>1277</v>
      </c>
      <c r="C1241" s="157">
        <v>43855.206944444442</v>
      </c>
      <c r="D1241" s="157">
        <v>43855.93472222222</v>
      </c>
      <c r="E1241" s="214">
        <f t="shared" si="19"/>
        <v>0.32847222222335404</v>
      </c>
    </row>
    <row r="1242" spans="1:5">
      <c r="A1242" s="264" t="s">
        <v>1216</v>
      </c>
      <c r="B1242" s="259" t="s">
        <v>1275</v>
      </c>
      <c r="C1242" s="157">
        <v>43856.202777777777</v>
      </c>
      <c r="D1242" s="157">
        <v>43856.856944444444</v>
      </c>
      <c r="E1242" s="214">
        <f t="shared" si="19"/>
        <v>0.26805555555620231</v>
      </c>
    </row>
    <row r="1243" spans="1:5">
      <c r="A1243" s="264" t="s">
        <v>1216</v>
      </c>
      <c r="B1243" s="259" t="s">
        <v>1274</v>
      </c>
      <c r="C1243" s="157">
        <v>43857.568055555559</v>
      </c>
      <c r="D1243" s="157">
        <v>43858.72152777778</v>
      </c>
      <c r="E1243" s="214">
        <f t="shared" si="19"/>
        <v>0.711111111115315</v>
      </c>
    </row>
    <row r="1244" spans="1:5">
      <c r="A1244" s="264" t="s">
        <v>1216</v>
      </c>
      <c r="B1244" s="259" t="s">
        <v>1273</v>
      </c>
      <c r="C1244" s="157">
        <v>43858.988888888889</v>
      </c>
      <c r="D1244" s="157">
        <v>43860.201388888891</v>
      </c>
      <c r="E1244" s="214">
        <f t="shared" si="19"/>
        <v>0.26736111110949423</v>
      </c>
    </row>
    <row r="1245" spans="1:5">
      <c r="A1245" s="264" t="s">
        <v>1216</v>
      </c>
      <c r="B1245" s="259" t="s">
        <v>1272</v>
      </c>
      <c r="C1245" s="157">
        <v>43860.556250000001</v>
      </c>
      <c r="D1245" s="157">
        <v>43861.55</v>
      </c>
      <c r="E1245" s="214">
        <f t="shared" si="19"/>
        <v>0.35486111111094942</v>
      </c>
    </row>
    <row r="1246" spans="1:5">
      <c r="A1246" s="264" t="s">
        <v>1216</v>
      </c>
      <c r="B1246" s="259" t="s">
        <v>1269</v>
      </c>
      <c r="C1246" s="157">
        <v>43861.9</v>
      </c>
      <c r="D1246" s="157">
        <v>43862.675000000003</v>
      </c>
      <c r="E1246" s="214">
        <f t="shared" si="19"/>
        <v>0.34999999999854481</v>
      </c>
    </row>
    <row r="1247" spans="1:5">
      <c r="A1247" s="264" t="s">
        <v>1216</v>
      </c>
      <c r="B1247" s="259" t="s">
        <v>1266</v>
      </c>
      <c r="C1247" s="157">
        <v>43862.926388888889</v>
      </c>
      <c r="D1247" s="157">
        <v>43863.304166666669</v>
      </c>
      <c r="E1247" s="214">
        <f t="shared" si="19"/>
        <v>0.25138888888614019</v>
      </c>
    </row>
    <row r="1248" spans="1:5">
      <c r="A1248" s="264" t="s">
        <v>7196</v>
      </c>
      <c r="B1248" s="259" t="s">
        <v>7320</v>
      </c>
      <c r="C1248" s="157">
        <v>44039.862500000003</v>
      </c>
      <c r="D1248" s="157">
        <v>44040.636805555558</v>
      </c>
      <c r="E1248" s="214">
        <f t="shared" si="19"/>
        <v>176.5583333333343</v>
      </c>
    </row>
    <row r="1249" spans="1:5">
      <c r="A1249" s="264" t="s">
        <v>7196</v>
      </c>
      <c r="B1249" s="259" t="s">
        <v>7210</v>
      </c>
      <c r="C1249" s="157">
        <v>44041.013194444444</v>
      </c>
      <c r="D1249" s="157">
        <v>44041.231944444444</v>
      </c>
      <c r="E1249" s="214">
        <f t="shared" si="19"/>
        <v>0.37638888888614019</v>
      </c>
    </row>
    <row r="1250" spans="1:5">
      <c r="A1250" s="264" t="s">
        <v>7196</v>
      </c>
      <c r="B1250" s="259" t="s">
        <v>7211</v>
      </c>
      <c r="C1250" s="157">
        <v>44041.252083333333</v>
      </c>
      <c r="D1250" s="157">
        <v>44041.290972222225</v>
      </c>
      <c r="E1250" s="214">
        <f t="shared" si="19"/>
        <v>2.0138888889050577E-2</v>
      </c>
    </row>
    <row r="1251" spans="1:5">
      <c r="A1251" s="261" t="s">
        <v>7261</v>
      </c>
      <c r="B1251" s="259" t="s">
        <v>7216</v>
      </c>
      <c r="C1251" s="284">
        <v>44045.004166666666</v>
      </c>
      <c r="D1251" s="284">
        <v>44045.229166666664</v>
      </c>
      <c r="E1251" s="214">
        <f t="shared" si="19"/>
        <v>3.7131944444408873</v>
      </c>
    </row>
    <row r="1252" spans="1:5">
      <c r="A1252" s="261" t="s">
        <v>7261</v>
      </c>
      <c r="B1252" s="259" t="s">
        <v>7217</v>
      </c>
      <c r="C1252" s="284">
        <v>44045.289583333331</v>
      </c>
      <c r="D1252" s="284">
        <v>44045.402083333334</v>
      </c>
      <c r="E1252" s="214">
        <f t="shared" si="19"/>
        <v>6.0416666667151731E-2</v>
      </c>
    </row>
    <row r="1253" spans="1:5">
      <c r="A1253" s="261" t="s">
        <v>7261</v>
      </c>
      <c r="B1253" s="259" t="s">
        <v>7218</v>
      </c>
      <c r="C1253" s="284">
        <v>44045.43472222222</v>
      </c>
      <c r="D1253" s="284">
        <v>44045.547222222223</v>
      </c>
      <c r="E1253" s="214">
        <f t="shared" si="19"/>
        <v>3.2638888886140194E-2</v>
      </c>
    </row>
    <row r="1254" spans="1:5">
      <c r="A1254" s="261" t="s">
        <v>7261</v>
      </c>
      <c r="B1254" s="259" t="s">
        <v>7219</v>
      </c>
      <c r="C1254" s="284">
        <v>44045.573611111111</v>
      </c>
      <c r="D1254" s="284">
        <v>44045.76666666667</v>
      </c>
      <c r="E1254" s="214">
        <f t="shared" si="19"/>
        <v>2.6388888887595385E-2</v>
      </c>
    </row>
    <row r="1255" spans="1:5">
      <c r="A1255" s="261" t="s">
        <v>7261</v>
      </c>
      <c r="B1255" s="259" t="s">
        <v>7220</v>
      </c>
      <c r="C1255" s="284">
        <v>44045.928472222222</v>
      </c>
      <c r="D1255" s="284">
        <v>44046.053472222222</v>
      </c>
      <c r="E1255" s="214">
        <f t="shared" si="19"/>
        <v>0.16180555555183673</v>
      </c>
    </row>
    <row r="1256" spans="1:5">
      <c r="A1256" s="261" t="s">
        <v>7261</v>
      </c>
      <c r="B1256" s="259" t="s">
        <v>7221</v>
      </c>
      <c r="C1256" s="284">
        <v>44046.316666666666</v>
      </c>
      <c r="D1256" s="284">
        <v>44046.415277777778</v>
      </c>
      <c r="E1256" s="214">
        <f t="shared" si="19"/>
        <v>0.26319444444379769</v>
      </c>
    </row>
    <row r="1257" spans="1:5">
      <c r="A1257" s="261" t="s">
        <v>7261</v>
      </c>
      <c r="B1257" s="259" t="s">
        <v>7222</v>
      </c>
      <c r="C1257" s="284">
        <v>44046.447222222225</v>
      </c>
      <c r="D1257" s="284">
        <v>44046.615277777775</v>
      </c>
      <c r="E1257" s="214">
        <f t="shared" si="19"/>
        <v>3.1944444446708076E-2</v>
      </c>
    </row>
    <row r="1258" spans="1:5">
      <c r="A1258" s="261" t="s">
        <v>7261</v>
      </c>
      <c r="B1258" s="259" t="s">
        <v>7223</v>
      </c>
      <c r="C1258" s="284">
        <v>44046.809027777781</v>
      </c>
      <c r="D1258" s="284">
        <v>44047.218055555553</v>
      </c>
      <c r="E1258" s="214">
        <f t="shared" si="19"/>
        <v>0.19375000000582077</v>
      </c>
    </row>
    <row r="1259" spans="1:5">
      <c r="A1259" s="261" t="s">
        <v>7261</v>
      </c>
      <c r="B1259" s="259" t="s">
        <v>7224</v>
      </c>
      <c r="C1259" s="284">
        <v>44047.946527777778</v>
      </c>
      <c r="D1259" s="284">
        <v>44048.05</v>
      </c>
      <c r="E1259" s="214">
        <f t="shared" si="19"/>
        <v>0.72847222222480923</v>
      </c>
    </row>
    <row r="1260" spans="1:5">
      <c r="A1260" s="261" t="s">
        <v>7261</v>
      </c>
      <c r="B1260" s="259" t="s">
        <v>7225</v>
      </c>
      <c r="C1260" s="284">
        <v>44048.067361111112</v>
      </c>
      <c r="D1260" s="284">
        <v>44048.123611111114</v>
      </c>
      <c r="E1260" s="214">
        <f t="shared" si="19"/>
        <v>1.7361111109494232E-2</v>
      </c>
    </row>
    <row r="1261" spans="1:5">
      <c r="A1261" s="261" t="s">
        <v>7261</v>
      </c>
      <c r="B1261" s="259" t="s">
        <v>7226</v>
      </c>
      <c r="C1261" s="284">
        <v>44048.145138888889</v>
      </c>
      <c r="D1261" s="284">
        <v>44048.256249999999</v>
      </c>
      <c r="E1261" s="214">
        <f t="shared" si="19"/>
        <v>2.1527777775190771E-2</v>
      </c>
    </row>
    <row r="1262" spans="1:5">
      <c r="A1262" s="261" t="s">
        <v>7261</v>
      </c>
      <c r="B1262" s="259" t="s">
        <v>7227</v>
      </c>
      <c r="C1262" s="284">
        <v>44048.298611111109</v>
      </c>
      <c r="D1262" s="284">
        <v>44048.661805555559</v>
      </c>
      <c r="E1262" s="214">
        <f t="shared" si="19"/>
        <v>4.2361111110949423E-2</v>
      </c>
    </row>
    <row r="1263" spans="1:5">
      <c r="A1263" s="261" t="s">
        <v>7261</v>
      </c>
      <c r="B1263" s="259" t="s">
        <v>7228</v>
      </c>
      <c r="C1263" s="284">
        <v>44048.724305555559</v>
      </c>
      <c r="D1263" s="284">
        <v>44049.185416666667</v>
      </c>
      <c r="E1263" s="214">
        <f t="shared" si="19"/>
        <v>6.25E-2</v>
      </c>
    </row>
    <row r="1264" spans="1:5">
      <c r="A1264" s="261" t="s">
        <v>7261</v>
      </c>
      <c r="B1264" s="259" t="s">
        <v>7229</v>
      </c>
      <c r="C1264" s="284">
        <v>44049.307638888888</v>
      </c>
      <c r="D1264" s="284">
        <v>44049.691666666666</v>
      </c>
      <c r="E1264" s="214">
        <f t="shared" si="19"/>
        <v>0.12222222222044365</v>
      </c>
    </row>
    <row r="1265" spans="1:5">
      <c r="A1265" s="261" t="s">
        <v>7261</v>
      </c>
      <c r="B1265" s="259" t="s">
        <v>7230</v>
      </c>
      <c r="C1265" s="284">
        <v>44049.728472222225</v>
      </c>
      <c r="D1265" s="284">
        <v>44050.033333333333</v>
      </c>
      <c r="E1265" s="214">
        <f t="shared" si="19"/>
        <v>3.680555555911269E-2</v>
      </c>
    </row>
    <row r="1266" spans="1:5">
      <c r="A1266" s="261" t="s">
        <v>7261</v>
      </c>
      <c r="B1266" s="259" t="s">
        <v>7231</v>
      </c>
      <c r="C1266" s="284">
        <v>44050.086805555555</v>
      </c>
      <c r="D1266" s="284">
        <v>44050.397222222222</v>
      </c>
      <c r="E1266" s="214">
        <f t="shared" si="19"/>
        <v>5.3472222221898846E-2</v>
      </c>
    </row>
    <row r="1267" spans="1:5">
      <c r="A1267" s="261" t="s">
        <v>7261</v>
      </c>
      <c r="B1267" s="259" t="s">
        <v>7232</v>
      </c>
      <c r="C1267" s="284">
        <v>44050.855555555558</v>
      </c>
      <c r="D1267" s="284">
        <v>44051.407638888886</v>
      </c>
      <c r="E1267" s="214">
        <f t="shared" si="19"/>
        <v>0.45833333333575865</v>
      </c>
    </row>
    <row r="1268" spans="1:5">
      <c r="A1268" s="261" t="s">
        <v>7261</v>
      </c>
      <c r="B1268" s="259" t="s">
        <v>7233</v>
      </c>
      <c r="C1268" s="284">
        <v>44052.165277777778</v>
      </c>
      <c r="D1268" s="284">
        <v>44052.513888888891</v>
      </c>
      <c r="E1268" s="214">
        <f t="shared" si="19"/>
        <v>0.75763888889196096</v>
      </c>
    </row>
    <row r="1269" spans="1:5">
      <c r="A1269" s="261" t="s">
        <v>7261</v>
      </c>
      <c r="B1269" s="259" t="s">
        <v>7234</v>
      </c>
      <c r="C1269" s="284">
        <v>44052.819444444445</v>
      </c>
      <c r="D1269" s="284">
        <v>44053.066666666666</v>
      </c>
      <c r="E1269" s="214">
        <f t="shared" si="19"/>
        <v>0.30555555555474712</v>
      </c>
    </row>
    <row r="1270" spans="1:5">
      <c r="A1270" s="261" t="s">
        <v>7261</v>
      </c>
      <c r="B1270" s="259" t="s">
        <v>7235</v>
      </c>
      <c r="C1270" s="284">
        <v>44053.194444444445</v>
      </c>
      <c r="D1270" s="284">
        <v>44053.44027777778</v>
      </c>
      <c r="E1270" s="214">
        <f t="shared" si="19"/>
        <v>0.12777777777955635</v>
      </c>
    </row>
    <row r="1271" spans="1:5">
      <c r="A1271" s="261" t="s">
        <v>7261</v>
      </c>
      <c r="B1271" s="259" t="s">
        <v>7236</v>
      </c>
      <c r="C1271" s="284">
        <v>44054.713888888888</v>
      </c>
      <c r="D1271" s="284">
        <v>44054.947916666664</v>
      </c>
      <c r="E1271" s="214">
        <f t="shared" si="19"/>
        <v>1.273611111108039</v>
      </c>
    </row>
    <row r="1272" spans="1:5">
      <c r="A1272" s="261" t="s">
        <v>7261</v>
      </c>
      <c r="B1272" s="259" t="s">
        <v>7237</v>
      </c>
      <c r="C1272" s="284">
        <v>44055.341666666667</v>
      </c>
      <c r="D1272" s="284">
        <v>44055.843055555553</v>
      </c>
      <c r="E1272" s="214">
        <f t="shared" si="19"/>
        <v>0.39375000000291038</v>
      </c>
    </row>
    <row r="1273" spans="1:5">
      <c r="A1273" s="261" t="s">
        <v>7261</v>
      </c>
      <c r="B1273" s="259" t="s">
        <v>7238</v>
      </c>
      <c r="C1273" s="284">
        <v>44056.125694444447</v>
      </c>
      <c r="D1273" s="284">
        <v>44056.174305555556</v>
      </c>
      <c r="E1273" s="214">
        <f t="shared" si="19"/>
        <v>0.28263888889341615</v>
      </c>
    </row>
    <row r="1274" spans="1:5">
      <c r="A1274" s="261" t="s">
        <v>7261</v>
      </c>
      <c r="B1274" s="259" t="s">
        <v>7239</v>
      </c>
      <c r="C1274" s="284">
        <v>44056.185416666667</v>
      </c>
      <c r="D1274" s="284">
        <v>44056.254166666666</v>
      </c>
      <c r="E1274" s="214">
        <f t="shared" si="19"/>
        <v>1.1111111110949423E-2</v>
      </c>
    </row>
    <row r="1275" spans="1:5">
      <c r="A1275" s="261" t="s">
        <v>7261</v>
      </c>
      <c r="B1275" s="259" t="s">
        <v>7240</v>
      </c>
      <c r="C1275" s="284">
        <v>44056.286111111112</v>
      </c>
      <c r="D1275" s="284">
        <v>44056.463888888888</v>
      </c>
      <c r="E1275" s="214">
        <f t="shared" si="19"/>
        <v>3.1944444446708076E-2</v>
      </c>
    </row>
    <row r="1276" spans="1:5">
      <c r="A1276" s="261" t="s">
        <v>7261</v>
      </c>
      <c r="B1276" s="259" t="s">
        <v>7241</v>
      </c>
      <c r="C1276" s="284">
        <v>44058.829861111109</v>
      </c>
      <c r="D1276" s="284">
        <v>44058.898611111108</v>
      </c>
      <c r="E1276" s="214">
        <f t="shared" si="19"/>
        <v>2.3659722222218988</v>
      </c>
    </row>
    <row r="1277" spans="1:5">
      <c r="A1277" s="261" t="s">
        <v>7261</v>
      </c>
      <c r="B1277" s="259" t="s">
        <v>7242</v>
      </c>
      <c r="C1277" s="284">
        <v>44059.803472222222</v>
      </c>
      <c r="D1277" s="284">
        <v>44060.102083333331</v>
      </c>
      <c r="E1277" s="214">
        <f t="shared" si="19"/>
        <v>0.90486111111385981</v>
      </c>
    </row>
    <row r="1278" spans="1:5">
      <c r="A1278" s="261" t="s">
        <v>7261</v>
      </c>
      <c r="B1278" s="259" t="s">
        <v>7243</v>
      </c>
      <c r="C1278" s="284">
        <v>44060.162499999999</v>
      </c>
      <c r="D1278" s="284">
        <v>44060.370833333334</v>
      </c>
      <c r="E1278" s="214">
        <f t="shared" si="19"/>
        <v>6.0416666667151731E-2</v>
      </c>
    </row>
    <row r="1279" spans="1:5">
      <c r="A1279" s="261" t="s">
        <v>7261</v>
      </c>
      <c r="B1279" s="259" t="s">
        <v>7244</v>
      </c>
      <c r="C1279" s="284">
        <v>44060.413194444445</v>
      </c>
      <c r="D1279" s="284">
        <v>44060.611111111109</v>
      </c>
      <c r="E1279" s="214">
        <f t="shared" si="19"/>
        <v>4.2361111110949423E-2</v>
      </c>
    </row>
    <row r="1280" spans="1:5">
      <c r="A1280" s="261" t="s">
        <v>7261</v>
      </c>
      <c r="B1280" s="259" t="s">
        <v>7245</v>
      </c>
      <c r="C1280" s="284">
        <v>44060.715277777781</v>
      </c>
      <c r="D1280" s="284">
        <v>44061.040972222225</v>
      </c>
      <c r="E1280" s="214">
        <f t="shared" si="19"/>
        <v>0.10416666667151731</v>
      </c>
    </row>
    <row r="1281" spans="1:5">
      <c r="A1281" s="261" t="s">
        <v>7261</v>
      </c>
      <c r="B1281" s="259" t="s">
        <v>7246</v>
      </c>
      <c r="C1281" s="284">
        <v>44061.774305555555</v>
      </c>
      <c r="D1281" s="284">
        <v>44061.963194444441</v>
      </c>
      <c r="E1281" s="214">
        <f t="shared" si="19"/>
        <v>0.73333333332993789</v>
      </c>
    </row>
    <row r="1282" spans="1:5">
      <c r="A1282" s="261" t="s">
        <v>7261</v>
      </c>
      <c r="B1282" s="259" t="s">
        <v>7247</v>
      </c>
      <c r="C1282" s="284">
        <v>44062.06527777778</v>
      </c>
      <c r="D1282" s="284">
        <v>44062.210416666669</v>
      </c>
      <c r="E1282" s="214">
        <f t="shared" si="19"/>
        <v>0.10208333333866904</v>
      </c>
    </row>
    <row r="1283" spans="1:5">
      <c r="A1283" s="261" t="s">
        <v>7261</v>
      </c>
      <c r="B1283" s="259" t="s">
        <v>7248</v>
      </c>
      <c r="C1283" s="284">
        <v>44062.228472222225</v>
      </c>
      <c r="D1283" s="284">
        <v>44062.394444444442</v>
      </c>
      <c r="E1283" s="214">
        <f t="shared" si="19"/>
        <v>1.8055555556202307E-2</v>
      </c>
    </row>
    <row r="1284" spans="1:5">
      <c r="A1284" s="261" t="s">
        <v>7261</v>
      </c>
      <c r="B1284" s="259" t="s">
        <v>7249</v>
      </c>
      <c r="C1284" s="284">
        <v>44062.549305555556</v>
      </c>
      <c r="D1284" s="284">
        <v>44062.793749999997</v>
      </c>
      <c r="E1284" s="214">
        <f t="shared" si="19"/>
        <v>0.15486111111385981</v>
      </c>
    </row>
    <row r="1285" spans="1:5">
      <c r="A1285" s="261" t="s">
        <v>7261</v>
      </c>
      <c r="B1285" s="259" t="s">
        <v>7250</v>
      </c>
      <c r="C1285" s="284">
        <v>44062.854166666664</v>
      </c>
      <c r="D1285" s="284">
        <v>44063.13958333333</v>
      </c>
      <c r="E1285" s="214">
        <f t="shared" si="19"/>
        <v>6.0416666667151731E-2</v>
      </c>
    </row>
    <row r="1286" spans="1:5">
      <c r="A1286" s="261" t="s">
        <v>7261</v>
      </c>
      <c r="B1286" s="259" t="s">
        <v>7251</v>
      </c>
      <c r="C1286" s="284">
        <v>44063.203472222223</v>
      </c>
      <c r="D1286" s="284">
        <v>44063.398611111108</v>
      </c>
      <c r="E1286" s="214">
        <f t="shared" si="19"/>
        <v>6.3888888893416151E-2</v>
      </c>
    </row>
    <row r="1287" spans="1:5">
      <c r="A1287" s="261" t="s">
        <v>7261</v>
      </c>
      <c r="B1287" s="259" t="s">
        <v>7252</v>
      </c>
      <c r="C1287" s="284">
        <v>44063.505555555559</v>
      </c>
      <c r="D1287" s="284">
        <v>44063.859722222223</v>
      </c>
      <c r="E1287" s="214">
        <f t="shared" si="19"/>
        <v>0.10694444445107365</v>
      </c>
    </row>
    <row r="1288" spans="1:5">
      <c r="A1288" s="261" t="s">
        <v>7261</v>
      </c>
      <c r="B1288" s="259" t="s">
        <v>7253</v>
      </c>
      <c r="C1288" s="284">
        <v>44064.981944444444</v>
      </c>
      <c r="D1288" s="284">
        <v>44065.021527777775</v>
      </c>
      <c r="E1288" s="214">
        <f t="shared" si="19"/>
        <v>1.1222222222204437</v>
      </c>
    </row>
    <row r="1289" spans="1:5">
      <c r="A1289" s="261" t="s">
        <v>7261</v>
      </c>
      <c r="B1289" s="259" t="s">
        <v>7254</v>
      </c>
      <c r="C1289" s="284">
        <v>44065.122916666667</v>
      </c>
      <c r="D1289" s="284">
        <v>44066.083333333336</v>
      </c>
      <c r="E1289" s="214">
        <f t="shared" si="19"/>
        <v>0.10138888889196096</v>
      </c>
    </row>
    <row r="1290" spans="1:5">
      <c r="A1290" s="261" t="s">
        <v>7261</v>
      </c>
      <c r="B1290" s="259" t="s">
        <v>7255</v>
      </c>
      <c r="C1290" s="284">
        <v>44066.886805555558</v>
      </c>
      <c r="D1290" s="284">
        <v>44067.060416666667</v>
      </c>
      <c r="E1290" s="214">
        <f t="shared" si="19"/>
        <v>0.80347222222189885</v>
      </c>
    </row>
    <row r="1291" spans="1:5">
      <c r="A1291" s="261" t="s">
        <v>7261</v>
      </c>
      <c r="B1291" s="259" t="s">
        <v>7256</v>
      </c>
      <c r="C1291" s="284">
        <v>44067.79791666667</v>
      </c>
      <c r="D1291" s="284">
        <v>44068.112500000003</v>
      </c>
      <c r="E1291" s="214">
        <f t="shared" si="19"/>
        <v>0.73750000000291038</v>
      </c>
    </row>
    <row r="1292" spans="1:5">
      <c r="A1292" s="261" t="s">
        <v>7261</v>
      </c>
      <c r="B1292" s="259" t="s">
        <v>7257</v>
      </c>
      <c r="C1292" s="284">
        <v>44068.602777777778</v>
      </c>
      <c r="D1292" s="284">
        <v>44068.643055555556</v>
      </c>
      <c r="E1292" s="214">
        <f t="shared" ref="E1292:E1355" si="20">C1292-D1291</f>
        <v>0.49027777777519077</v>
      </c>
    </row>
    <row r="1293" spans="1:5">
      <c r="A1293" s="261" t="s">
        <v>7261</v>
      </c>
      <c r="B1293" s="259" t="s">
        <v>7258</v>
      </c>
      <c r="C1293" s="284">
        <v>44068.70416666667</v>
      </c>
      <c r="D1293" s="284">
        <v>44068.795138888891</v>
      </c>
      <c r="E1293" s="214">
        <f t="shared" si="20"/>
        <v>6.1111111113859806E-2</v>
      </c>
    </row>
    <row r="1294" spans="1:5">
      <c r="A1294" s="261" t="s">
        <v>7261</v>
      </c>
      <c r="B1294" s="259" t="s">
        <v>7259</v>
      </c>
      <c r="C1294" s="284">
        <v>44068.949305555558</v>
      </c>
      <c r="D1294" s="284">
        <v>44069.156944444447</v>
      </c>
      <c r="E1294" s="214">
        <f t="shared" si="20"/>
        <v>0.15416666666715173</v>
      </c>
    </row>
    <row r="1295" spans="1:5">
      <c r="A1295" s="261" t="s">
        <v>7312</v>
      </c>
      <c r="B1295" s="38" t="s">
        <v>7307</v>
      </c>
      <c r="C1295" s="157">
        <v>44078.15625</v>
      </c>
      <c r="D1295" s="157">
        <v>44079.724305555559</v>
      </c>
      <c r="E1295" s="214">
        <f t="shared" si="20"/>
        <v>8.9993055555532919</v>
      </c>
    </row>
    <row r="1296" spans="1:5">
      <c r="A1296" s="261" t="s">
        <v>7312</v>
      </c>
      <c r="B1296" s="38" t="s">
        <v>7308</v>
      </c>
      <c r="C1296" s="157">
        <v>44080.135416666664</v>
      </c>
      <c r="D1296" s="157">
        <v>44080.634722222225</v>
      </c>
      <c r="E1296" s="214">
        <f t="shared" si="20"/>
        <v>0.41111111110512866</v>
      </c>
    </row>
    <row r="1297" spans="1:5">
      <c r="A1297" s="261" t="s">
        <v>7312</v>
      </c>
      <c r="B1297" s="38" t="s">
        <v>7309</v>
      </c>
      <c r="C1297" s="157">
        <v>44084.068055555559</v>
      </c>
      <c r="D1297" s="157">
        <v>44088.120138888888</v>
      </c>
      <c r="E1297" s="214">
        <f t="shared" si="20"/>
        <v>3.4333333333343035</v>
      </c>
    </row>
    <row r="1298" spans="1:5">
      <c r="A1298" s="261" t="s">
        <v>7312</v>
      </c>
      <c r="B1298" s="38" t="s">
        <v>7310</v>
      </c>
      <c r="C1298" s="157">
        <v>44090.793055555558</v>
      </c>
      <c r="D1298" s="157">
        <v>44091.959027777775</v>
      </c>
      <c r="E1298" s="214">
        <f t="shared" si="20"/>
        <v>2.6729166666700621</v>
      </c>
    </row>
    <row r="1299" spans="1:5">
      <c r="A1299" s="261" t="s">
        <v>7312</v>
      </c>
      <c r="B1299" s="38" t="s">
        <v>7311</v>
      </c>
      <c r="C1299" s="157">
        <v>44092.291666666664</v>
      </c>
      <c r="D1299" s="157">
        <v>44093.186111111114</v>
      </c>
      <c r="E1299" s="214">
        <f t="shared" si="20"/>
        <v>0.33263888888905058</v>
      </c>
    </row>
    <row r="1300" spans="1:5">
      <c r="A1300" s="288" t="s">
        <v>7363</v>
      </c>
      <c r="B1300" s="38" t="s">
        <v>7366</v>
      </c>
      <c r="C1300" s="157">
        <v>44175.642361111109</v>
      </c>
      <c r="D1300" s="157">
        <v>44175.755555555559</v>
      </c>
      <c r="E1300" s="214">
        <f t="shared" si="20"/>
        <v>82.456249999995634</v>
      </c>
    </row>
    <row r="1301" spans="1:5">
      <c r="A1301" s="288" t="s">
        <v>7363</v>
      </c>
      <c r="B1301" s="38" t="s">
        <v>7367</v>
      </c>
      <c r="C1301" s="157">
        <v>44178.625</v>
      </c>
      <c r="D1301" s="157">
        <v>44178.70208333333</v>
      </c>
      <c r="E1301" s="214">
        <f t="shared" si="20"/>
        <v>2.8694444444408873</v>
      </c>
    </row>
    <row r="1302" spans="1:5">
      <c r="A1302" s="288" t="s">
        <v>7363</v>
      </c>
      <c r="B1302" s="38" t="s">
        <v>7368</v>
      </c>
      <c r="C1302" s="157">
        <v>44179.660416666666</v>
      </c>
      <c r="D1302" s="157">
        <v>44179.842361111114</v>
      </c>
      <c r="E1302" s="214">
        <f t="shared" si="20"/>
        <v>0.95833333333575865</v>
      </c>
    </row>
    <row r="1303" spans="1:5">
      <c r="A1303" s="288" t="s">
        <v>7363</v>
      </c>
      <c r="B1303" s="38" t="s">
        <v>7369</v>
      </c>
      <c r="C1303" s="157">
        <v>44180.55972222222</v>
      </c>
      <c r="D1303" s="157">
        <v>44180.754166666666</v>
      </c>
      <c r="E1303" s="214">
        <f t="shared" si="20"/>
        <v>0.71736111110658385</v>
      </c>
    </row>
    <row r="1304" spans="1:5">
      <c r="A1304" s="288" t="s">
        <v>7363</v>
      </c>
      <c r="B1304" s="38" t="s">
        <v>7370</v>
      </c>
      <c r="C1304" s="157">
        <v>44181.649305555555</v>
      </c>
      <c r="D1304" s="157">
        <v>44181.93472222222</v>
      </c>
      <c r="E1304" s="214">
        <f t="shared" si="20"/>
        <v>0.89513888888905058</v>
      </c>
    </row>
    <row r="1305" spans="1:5">
      <c r="A1305" s="288" t="s">
        <v>7363</v>
      </c>
      <c r="B1305" s="259" t="s">
        <v>7371</v>
      </c>
      <c r="C1305" s="157">
        <v>44182.704861111109</v>
      </c>
      <c r="D1305" s="157">
        <v>44182.881944444445</v>
      </c>
      <c r="E1305" s="214">
        <f t="shared" si="20"/>
        <v>0.77013888888905058</v>
      </c>
    </row>
    <row r="1306" spans="1:5">
      <c r="A1306" s="261" t="s">
        <v>7321</v>
      </c>
      <c r="B1306" s="38" t="s">
        <v>7327</v>
      </c>
      <c r="C1306" s="157">
        <v>44285.784722222219</v>
      </c>
      <c r="D1306" s="157">
        <v>44286.60833333333</v>
      </c>
      <c r="E1306" s="214">
        <f t="shared" si="20"/>
        <v>102.90277777777374</v>
      </c>
    </row>
    <row r="1307" spans="1:5">
      <c r="A1307" s="261" t="s">
        <v>7321</v>
      </c>
      <c r="B1307" s="38" t="s">
        <v>7328</v>
      </c>
      <c r="C1307" s="157">
        <v>44287.594444444447</v>
      </c>
      <c r="D1307" s="157">
        <v>44288.265972222223</v>
      </c>
      <c r="E1307" s="214">
        <f t="shared" si="20"/>
        <v>0.98611111111677019</v>
      </c>
    </row>
    <row r="1308" spans="1:5">
      <c r="A1308" s="261" t="s">
        <v>7321</v>
      </c>
      <c r="B1308" s="38" t="s">
        <v>7329</v>
      </c>
      <c r="C1308" s="157">
        <v>44289.022916666669</v>
      </c>
      <c r="D1308" s="157">
        <v>44289.92291666667</v>
      </c>
      <c r="E1308" s="214">
        <f t="shared" si="20"/>
        <v>0.75694444444525288</v>
      </c>
    </row>
    <row r="1309" spans="1:5">
      <c r="A1309" s="261" t="s">
        <v>7321</v>
      </c>
      <c r="B1309" s="38" t="s">
        <v>7330</v>
      </c>
      <c r="C1309" s="157">
        <v>44290.188888888886</v>
      </c>
      <c r="D1309" s="157">
        <v>44290.768055555556</v>
      </c>
      <c r="E1309" s="214">
        <f t="shared" si="20"/>
        <v>0.26597222221607808</v>
      </c>
    </row>
    <row r="1310" spans="1:5">
      <c r="A1310" s="261" t="s">
        <v>7321</v>
      </c>
      <c r="B1310" s="38" t="s">
        <v>7331</v>
      </c>
      <c r="C1310" s="157">
        <v>44291.426388888889</v>
      </c>
      <c r="D1310" s="157">
        <v>44292.249305555553</v>
      </c>
      <c r="E1310" s="214">
        <f t="shared" si="20"/>
        <v>0.65833333333284827</v>
      </c>
    </row>
    <row r="1311" spans="1:5">
      <c r="A1311" s="261" t="s">
        <v>7321</v>
      </c>
      <c r="B1311" s="38" t="s">
        <v>7332</v>
      </c>
      <c r="C1311" s="157">
        <v>44292.603472222225</v>
      </c>
      <c r="D1311" s="157">
        <v>44293.597222222219</v>
      </c>
      <c r="E1311" s="214">
        <f t="shared" si="20"/>
        <v>0.35416666667151731</v>
      </c>
    </row>
    <row r="1312" spans="1:5">
      <c r="A1312" s="261" t="s">
        <v>7321</v>
      </c>
      <c r="B1312" s="38" t="s">
        <v>7333</v>
      </c>
      <c r="C1312" s="157">
        <v>44293.758333333331</v>
      </c>
      <c r="D1312" s="157">
        <v>44294.597222222219</v>
      </c>
      <c r="E1312" s="214">
        <f t="shared" si="20"/>
        <v>0.16111111111240461</v>
      </c>
    </row>
    <row r="1313" spans="1:5">
      <c r="A1313" s="261" t="s">
        <v>7321</v>
      </c>
      <c r="B1313" s="38" t="s">
        <v>7334</v>
      </c>
      <c r="C1313" s="157">
        <v>44294.936805555553</v>
      </c>
      <c r="D1313" s="157">
        <v>44295.760416666664</v>
      </c>
      <c r="E1313" s="214">
        <f t="shared" si="20"/>
        <v>0.33958333333430346</v>
      </c>
    </row>
    <row r="1314" spans="1:5">
      <c r="A1314" s="261" t="s">
        <v>7321</v>
      </c>
      <c r="B1314" s="38" t="s">
        <v>7335</v>
      </c>
      <c r="C1314" s="157">
        <v>44296.24722222222</v>
      </c>
      <c r="D1314" s="157">
        <v>44297.008333333331</v>
      </c>
      <c r="E1314" s="214">
        <f t="shared" si="20"/>
        <v>0.48680555555620231</v>
      </c>
    </row>
    <row r="1315" spans="1:5">
      <c r="A1315" s="261" t="s">
        <v>7321</v>
      </c>
      <c r="B1315" s="38" t="s">
        <v>7336</v>
      </c>
      <c r="C1315" s="157">
        <v>44297.243750000001</v>
      </c>
      <c r="D1315" s="157">
        <v>44297.770138888889</v>
      </c>
      <c r="E1315" s="214">
        <f t="shared" si="20"/>
        <v>0.23541666667006211</v>
      </c>
    </row>
    <row r="1316" spans="1:5">
      <c r="A1316" s="261" t="s">
        <v>7321</v>
      </c>
      <c r="B1316" s="38" t="s">
        <v>7337</v>
      </c>
      <c r="C1316" s="157">
        <v>44297.883333333331</v>
      </c>
      <c r="D1316" s="157">
        <v>44298.095833333333</v>
      </c>
      <c r="E1316" s="214">
        <f t="shared" si="20"/>
        <v>0.1131944444423425</v>
      </c>
    </row>
    <row r="1317" spans="1:5">
      <c r="A1317" s="261" t="s">
        <v>7321</v>
      </c>
      <c r="B1317" s="38" t="s">
        <v>7338</v>
      </c>
      <c r="C1317" s="157">
        <v>44298.245138888888</v>
      </c>
      <c r="D1317" s="157">
        <v>44298.421527777777</v>
      </c>
      <c r="E1317" s="214">
        <f t="shared" si="20"/>
        <v>0.14930555555474712</v>
      </c>
    </row>
    <row r="1318" spans="1:5">
      <c r="A1318" s="261" t="s">
        <v>7321</v>
      </c>
      <c r="B1318" s="38" t="s">
        <v>7339</v>
      </c>
      <c r="C1318" s="157">
        <v>44298.77847222222</v>
      </c>
      <c r="D1318" s="157">
        <v>44299.595833333333</v>
      </c>
      <c r="E1318" s="214">
        <f t="shared" si="20"/>
        <v>0.35694444444379769</v>
      </c>
    </row>
    <row r="1319" spans="1:5">
      <c r="A1319" s="261" t="s">
        <v>7321</v>
      </c>
      <c r="B1319" s="38" t="s">
        <v>7340</v>
      </c>
      <c r="C1319" s="157">
        <v>44299.765277777777</v>
      </c>
      <c r="D1319" s="157">
        <v>44300.265972222223</v>
      </c>
      <c r="E1319" s="214">
        <f t="shared" si="20"/>
        <v>0.16944444444379769</v>
      </c>
    </row>
    <row r="1320" spans="1:5">
      <c r="A1320" s="261" t="s">
        <v>7321</v>
      </c>
      <c r="B1320" s="38" t="s">
        <v>7341</v>
      </c>
      <c r="C1320" s="157">
        <v>44300.603472222225</v>
      </c>
      <c r="D1320" s="157">
        <v>44301.254166666666</v>
      </c>
      <c r="E1320" s="214">
        <f t="shared" si="20"/>
        <v>0.33750000000145519</v>
      </c>
    </row>
    <row r="1321" spans="1:5">
      <c r="A1321" s="261" t="s">
        <v>7321</v>
      </c>
      <c r="B1321" s="38" t="s">
        <v>7342</v>
      </c>
      <c r="C1321" s="157">
        <v>44301.588888888888</v>
      </c>
      <c r="D1321" s="157">
        <v>44302.248611111114</v>
      </c>
      <c r="E1321" s="214">
        <f t="shared" si="20"/>
        <v>0.33472222222189885</v>
      </c>
    </row>
    <row r="1322" spans="1:5">
      <c r="A1322" s="261" t="s">
        <v>7321</v>
      </c>
      <c r="B1322" s="38" t="s">
        <v>7343</v>
      </c>
      <c r="C1322" s="157">
        <v>44302.433333333334</v>
      </c>
      <c r="D1322" s="157">
        <v>44303.076388888891</v>
      </c>
      <c r="E1322" s="214">
        <f t="shared" si="20"/>
        <v>0.18472222222044365</v>
      </c>
    </row>
    <row r="1323" spans="1:5">
      <c r="A1323" s="261" t="s">
        <v>7321</v>
      </c>
      <c r="B1323" s="38" t="s">
        <v>7344</v>
      </c>
      <c r="C1323" s="157">
        <v>44303.244444444441</v>
      </c>
      <c r="D1323" s="157">
        <v>44304.081250000003</v>
      </c>
      <c r="E1323" s="214">
        <f t="shared" si="20"/>
        <v>0.16805555555038154</v>
      </c>
    </row>
    <row r="1324" spans="1:5">
      <c r="A1324" s="261" t="s">
        <v>7321</v>
      </c>
      <c r="B1324" s="38" t="s">
        <v>7345</v>
      </c>
      <c r="C1324" s="157">
        <v>44304.70416666667</v>
      </c>
      <c r="D1324" s="157">
        <v>44305.597916666666</v>
      </c>
      <c r="E1324" s="214">
        <f t="shared" si="20"/>
        <v>0.62291666666715173</v>
      </c>
    </row>
    <row r="1325" spans="1:5">
      <c r="A1325" s="261" t="s">
        <v>7391</v>
      </c>
      <c r="B1325" s="38" t="s">
        <v>7376</v>
      </c>
      <c r="C1325" s="157">
        <v>44344.321527777778</v>
      </c>
      <c r="D1325" s="157">
        <v>44344.698611111111</v>
      </c>
      <c r="E1325" s="214">
        <f t="shared" si="20"/>
        <v>38.723611111112405</v>
      </c>
    </row>
    <row r="1326" spans="1:5">
      <c r="A1326" s="261" t="s">
        <v>7391</v>
      </c>
      <c r="B1326" s="38" t="s">
        <v>7377</v>
      </c>
      <c r="C1326" s="157">
        <v>44344.956944444442</v>
      </c>
      <c r="D1326" s="157">
        <v>44345.012499999997</v>
      </c>
      <c r="E1326" s="214">
        <f t="shared" si="20"/>
        <v>0.25833333333139308</v>
      </c>
    </row>
    <row r="1327" spans="1:5">
      <c r="A1327" s="261" t="s">
        <v>7391</v>
      </c>
      <c r="B1327" s="38" t="s">
        <v>7378</v>
      </c>
      <c r="C1327" s="157">
        <v>44345.518055555556</v>
      </c>
      <c r="D1327" s="157">
        <v>44345.85</v>
      </c>
      <c r="E1327" s="214">
        <f t="shared" si="20"/>
        <v>0.50555555555911269</v>
      </c>
    </row>
    <row r="1328" spans="1:5">
      <c r="A1328" s="261" t="s">
        <v>7391</v>
      </c>
      <c r="B1328" s="38" t="s">
        <v>7379</v>
      </c>
      <c r="C1328" s="157">
        <v>44348.265972222223</v>
      </c>
      <c r="D1328" s="157">
        <v>44348.459027777775</v>
      </c>
      <c r="E1328" s="214">
        <f t="shared" si="20"/>
        <v>2.4159722222248092</v>
      </c>
    </row>
    <row r="1329" spans="1:5">
      <c r="A1329" s="261" t="s">
        <v>7391</v>
      </c>
      <c r="B1329" s="38" t="s">
        <v>7380</v>
      </c>
      <c r="C1329" s="157">
        <v>44348.81527777778</v>
      </c>
      <c r="D1329" s="157">
        <v>44349.707638888889</v>
      </c>
      <c r="E1329" s="214">
        <f t="shared" si="20"/>
        <v>0.35625000000436557</v>
      </c>
    </row>
    <row r="1330" spans="1:5">
      <c r="A1330" s="261" t="s">
        <v>7391</v>
      </c>
      <c r="B1330" s="38" t="s">
        <v>7381</v>
      </c>
      <c r="C1330" s="157">
        <v>44351.159722222219</v>
      </c>
      <c r="D1330" s="157">
        <v>44351.548611111109</v>
      </c>
      <c r="E1330" s="214">
        <f t="shared" si="20"/>
        <v>1.4520833333299379</v>
      </c>
    </row>
    <row r="1331" spans="1:5">
      <c r="A1331" s="261" t="s">
        <v>7391</v>
      </c>
      <c r="B1331" s="38" t="s">
        <v>7382</v>
      </c>
      <c r="C1331" s="157">
        <v>44351.811805555553</v>
      </c>
      <c r="D1331" s="157">
        <v>44351.852777777778</v>
      </c>
      <c r="E1331" s="214">
        <f t="shared" si="20"/>
        <v>0.26319444444379769</v>
      </c>
    </row>
    <row r="1332" spans="1:5">
      <c r="A1332" s="261" t="s">
        <v>7391</v>
      </c>
      <c r="B1332" s="38" t="s">
        <v>7383</v>
      </c>
      <c r="C1332" s="157">
        <v>44352.992361111108</v>
      </c>
      <c r="D1332" s="157">
        <v>44353.102083333331</v>
      </c>
      <c r="E1332" s="214">
        <f t="shared" si="20"/>
        <v>1.1395833333299379</v>
      </c>
    </row>
    <row r="1333" spans="1:5">
      <c r="A1333" s="261" t="s">
        <v>7391</v>
      </c>
      <c r="B1333" s="38" t="s">
        <v>7384</v>
      </c>
      <c r="C1333" s="157">
        <v>44357.113888888889</v>
      </c>
      <c r="D1333" s="157">
        <v>44357.781944444447</v>
      </c>
      <c r="E1333" s="214">
        <f t="shared" si="20"/>
        <v>4.0118055555576575</v>
      </c>
    </row>
    <row r="1334" spans="1:5">
      <c r="A1334" s="261" t="s">
        <v>7391</v>
      </c>
      <c r="B1334" s="290" t="s">
        <v>7385</v>
      </c>
      <c r="C1334" s="292">
        <v>44359.609722222223</v>
      </c>
      <c r="D1334" s="292">
        <v>44360.011111111111</v>
      </c>
      <c r="E1334" s="214">
        <f t="shared" si="20"/>
        <v>1.827777777776646</v>
      </c>
    </row>
    <row r="1335" spans="1:5">
      <c r="A1335" s="261" t="s">
        <v>7391</v>
      </c>
      <c r="B1335" s="38" t="s">
        <v>7386</v>
      </c>
      <c r="C1335" s="157">
        <v>44360.597222222219</v>
      </c>
      <c r="D1335" s="157">
        <v>44360.720138888886</v>
      </c>
      <c r="E1335" s="214">
        <f t="shared" si="20"/>
        <v>0.58611111110803904</v>
      </c>
    </row>
    <row r="1336" spans="1:5">
      <c r="A1336" s="261" t="s">
        <v>7391</v>
      </c>
      <c r="B1336" s="38" t="s">
        <v>7387</v>
      </c>
      <c r="C1336" s="157">
        <v>44360.76458333333</v>
      </c>
      <c r="D1336" s="157">
        <v>44361.092361111114</v>
      </c>
      <c r="E1336" s="214">
        <f t="shared" si="20"/>
        <v>4.4444444443797693E-2</v>
      </c>
    </row>
    <row r="1337" spans="1:5">
      <c r="A1337" s="261" t="s">
        <v>7391</v>
      </c>
      <c r="B1337" s="38" t="s">
        <v>7388</v>
      </c>
      <c r="C1337" s="157">
        <v>44361.586805555555</v>
      </c>
      <c r="D1337" s="157">
        <v>44361.714583333334</v>
      </c>
      <c r="E1337" s="214">
        <f t="shared" si="20"/>
        <v>0.49444444444088731</v>
      </c>
    </row>
    <row r="1338" spans="1:5">
      <c r="A1338" s="261" t="s">
        <v>7391</v>
      </c>
      <c r="B1338" s="38" t="s">
        <v>7389</v>
      </c>
      <c r="C1338" s="157">
        <v>44362.234027777777</v>
      </c>
      <c r="D1338" s="157">
        <v>44362.55</v>
      </c>
      <c r="E1338" s="214">
        <f t="shared" si="20"/>
        <v>0.5194444444423425</v>
      </c>
    </row>
    <row r="1339" spans="1:5">
      <c r="A1339" s="261" t="s">
        <v>7391</v>
      </c>
      <c r="B1339" s="38" t="s">
        <v>7390</v>
      </c>
      <c r="C1339" s="157">
        <v>44363.547222222223</v>
      </c>
      <c r="D1339" s="157">
        <v>44363.913888888892</v>
      </c>
      <c r="E1339" s="214">
        <f t="shared" si="20"/>
        <v>0.99722222222044365</v>
      </c>
    </row>
    <row r="1340" spans="1:5">
      <c r="A1340" s="261" t="s">
        <v>7415</v>
      </c>
      <c r="B1340" s="38" t="s">
        <v>7423</v>
      </c>
      <c r="C1340" s="157">
        <v>44411.149305555555</v>
      </c>
      <c r="D1340" s="157">
        <v>44411.273611111108</v>
      </c>
      <c r="E1340" s="214">
        <f t="shared" si="20"/>
        <v>47.235416666662786</v>
      </c>
    </row>
    <row r="1341" spans="1:5">
      <c r="A1341" s="261" t="s">
        <v>7415</v>
      </c>
      <c r="B1341" s="38" t="s">
        <v>7424</v>
      </c>
      <c r="C1341" s="157">
        <v>44411.580555555556</v>
      </c>
      <c r="D1341" s="157">
        <v>44411.681250000001</v>
      </c>
      <c r="E1341" s="214">
        <f t="shared" si="20"/>
        <v>0.30694444444816327</v>
      </c>
    </row>
    <row r="1342" spans="1:5">
      <c r="A1342" s="261" t="s">
        <v>7415</v>
      </c>
      <c r="B1342" s="38" t="s">
        <v>7425</v>
      </c>
      <c r="C1342" s="157">
        <v>44411.70208333333</v>
      </c>
      <c r="D1342" s="157">
        <v>44411.82916666667</v>
      </c>
      <c r="E1342" s="214">
        <f t="shared" si="20"/>
        <v>2.0833333328482695E-2</v>
      </c>
    </row>
    <row r="1343" spans="1:5">
      <c r="A1343" s="261" t="s">
        <v>7415</v>
      </c>
      <c r="B1343" s="38" t="s">
        <v>7426</v>
      </c>
      <c r="C1343" s="157">
        <v>44411.895138888889</v>
      </c>
      <c r="D1343" s="157">
        <v>44412.463194444441</v>
      </c>
      <c r="E1343" s="214">
        <f t="shared" si="20"/>
        <v>6.5972222218988463E-2</v>
      </c>
    </row>
    <row r="1344" spans="1:5">
      <c r="A1344" s="261" t="s">
        <v>7415</v>
      </c>
      <c r="B1344" s="38" t="s">
        <v>7427</v>
      </c>
      <c r="C1344" s="157">
        <v>44413.32708333333</v>
      </c>
      <c r="D1344" s="157">
        <v>44413.615972222222</v>
      </c>
      <c r="E1344" s="214">
        <f t="shared" si="20"/>
        <v>0.86388888888905058</v>
      </c>
    </row>
    <row r="1345" spans="1:5">
      <c r="A1345" s="261" t="s">
        <v>7415</v>
      </c>
      <c r="B1345" s="38" t="s">
        <v>7560</v>
      </c>
      <c r="C1345" s="157">
        <v>44413.681944444441</v>
      </c>
      <c r="D1345" s="157">
        <v>44413.895138888889</v>
      </c>
      <c r="E1345" s="214">
        <f t="shared" si="20"/>
        <v>6.5972222218988463E-2</v>
      </c>
    </row>
    <row r="1346" spans="1:5">
      <c r="A1346" s="261" t="s">
        <v>7415</v>
      </c>
      <c r="B1346" s="38" t="s">
        <v>7428</v>
      </c>
      <c r="C1346" s="157">
        <v>44414.118055555555</v>
      </c>
      <c r="D1346" s="157">
        <v>44414.263194444444</v>
      </c>
      <c r="E1346" s="214">
        <f t="shared" si="20"/>
        <v>0.22291666666569654</v>
      </c>
    </row>
    <row r="1347" spans="1:5">
      <c r="A1347" s="261" t="s">
        <v>7415</v>
      </c>
      <c r="B1347" s="38" t="s">
        <v>7429</v>
      </c>
      <c r="C1347" s="157">
        <v>44414.26458333333</v>
      </c>
      <c r="D1347" s="157">
        <v>44414.357638888891</v>
      </c>
      <c r="E1347" s="214">
        <f t="shared" si="20"/>
        <v>1.3888888861401938E-3</v>
      </c>
    </row>
    <row r="1348" spans="1:5">
      <c r="A1348" s="261" t="s">
        <v>7415</v>
      </c>
      <c r="B1348" s="38" t="s">
        <v>7430</v>
      </c>
      <c r="C1348" s="157">
        <v>44414.382638888892</v>
      </c>
      <c r="D1348" s="157">
        <v>44414.499305555553</v>
      </c>
      <c r="E1348" s="214">
        <f t="shared" si="20"/>
        <v>2.5000000001455192E-2</v>
      </c>
    </row>
    <row r="1349" spans="1:5">
      <c r="A1349" s="261" t="s">
        <v>7415</v>
      </c>
      <c r="B1349" s="38" t="s">
        <v>7431</v>
      </c>
      <c r="C1349" s="157">
        <v>44414.532638888886</v>
      </c>
      <c r="D1349" s="157">
        <v>44414.886805555558</v>
      </c>
      <c r="E1349" s="214">
        <f t="shared" si="20"/>
        <v>3.3333333332848269E-2</v>
      </c>
    </row>
    <row r="1350" spans="1:5">
      <c r="A1350" s="261" t="s">
        <v>7415</v>
      </c>
      <c r="B1350" s="38" t="s">
        <v>7432</v>
      </c>
      <c r="C1350" s="157">
        <v>44414.945833333331</v>
      </c>
      <c r="D1350" s="157">
        <v>44415.271527777775</v>
      </c>
      <c r="E1350" s="214">
        <f t="shared" si="20"/>
        <v>5.9027777773735579E-2</v>
      </c>
    </row>
    <row r="1351" spans="1:5">
      <c r="A1351" s="261" t="s">
        <v>7415</v>
      </c>
      <c r="B1351" s="38" t="s">
        <v>7433</v>
      </c>
      <c r="C1351" s="157">
        <v>44415.331250000003</v>
      </c>
      <c r="D1351" s="157">
        <v>44415.672222222223</v>
      </c>
      <c r="E1351" s="214">
        <f t="shared" si="20"/>
        <v>5.9722222227719612E-2</v>
      </c>
    </row>
    <row r="1352" spans="1:5">
      <c r="A1352" s="261" t="s">
        <v>7415</v>
      </c>
      <c r="B1352" s="38" t="s">
        <v>7434</v>
      </c>
      <c r="C1352" s="157">
        <v>44415.822916666664</v>
      </c>
      <c r="D1352" s="157">
        <v>44415.938888888886</v>
      </c>
      <c r="E1352" s="214">
        <f t="shared" si="20"/>
        <v>0.15069444444088731</v>
      </c>
    </row>
    <row r="1353" spans="1:5">
      <c r="A1353" s="261" t="s">
        <v>7415</v>
      </c>
      <c r="B1353" s="38" t="s">
        <v>7435</v>
      </c>
      <c r="C1353" s="157">
        <v>44416.044444444444</v>
      </c>
      <c r="D1353" s="157">
        <v>44416.195833333331</v>
      </c>
      <c r="E1353" s="214">
        <f t="shared" si="20"/>
        <v>0.1055555555576575</v>
      </c>
    </row>
    <row r="1354" spans="1:5">
      <c r="A1354" s="261" t="s">
        <v>7415</v>
      </c>
      <c r="B1354" s="38" t="s">
        <v>7436</v>
      </c>
      <c r="C1354" s="157">
        <v>44416.212500000001</v>
      </c>
      <c r="D1354" s="157">
        <v>44416.477083333331</v>
      </c>
      <c r="E1354" s="214">
        <f t="shared" si="20"/>
        <v>1.6666666670062114E-2</v>
      </c>
    </row>
    <row r="1355" spans="1:5">
      <c r="A1355" s="261" t="s">
        <v>7415</v>
      </c>
      <c r="B1355" s="38" t="s">
        <v>7469</v>
      </c>
      <c r="C1355" s="157">
        <v>44416.642361111109</v>
      </c>
      <c r="D1355" s="157">
        <v>44416.709722222222</v>
      </c>
      <c r="E1355" s="214">
        <f t="shared" si="20"/>
        <v>0.16527777777810115</v>
      </c>
    </row>
    <row r="1356" spans="1:5">
      <c r="A1356" s="261" t="s">
        <v>7415</v>
      </c>
      <c r="B1356" s="38" t="s">
        <v>7438</v>
      </c>
      <c r="C1356" s="157">
        <v>44419.222222222219</v>
      </c>
      <c r="D1356" s="157">
        <v>44419.816666666666</v>
      </c>
      <c r="E1356" s="214">
        <f t="shared" ref="E1356:E1419" si="21">C1356-D1355</f>
        <v>2.5124999999970896</v>
      </c>
    </row>
    <row r="1357" spans="1:5">
      <c r="A1357" s="261" t="s">
        <v>7415</v>
      </c>
      <c r="B1357" s="38" t="s">
        <v>7439</v>
      </c>
      <c r="C1357" s="157">
        <v>44419.895138888889</v>
      </c>
      <c r="D1357" s="157">
        <v>44420.254861111112</v>
      </c>
      <c r="E1357" s="214">
        <f t="shared" si="21"/>
        <v>7.8472222223354038E-2</v>
      </c>
    </row>
    <row r="1358" spans="1:5">
      <c r="A1358" s="261" t="s">
        <v>7415</v>
      </c>
      <c r="B1358" s="38" t="s">
        <v>7440</v>
      </c>
      <c r="C1358" s="157">
        <v>44420.850694444445</v>
      </c>
      <c r="D1358" s="157">
        <v>44420.968055555553</v>
      </c>
      <c r="E1358" s="214">
        <f t="shared" si="21"/>
        <v>0.59583333333284827</v>
      </c>
    </row>
    <row r="1359" spans="1:5">
      <c r="A1359" s="261" t="s">
        <v>7415</v>
      </c>
      <c r="B1359" s="38" t="s">
        <v>7441</v>
      </c>
      <c r="C1359" s="157">
        <v>44421.095138888886</v>
      </c>
      <c r="D1359" s="157">
        <v>44421.211111111108</v>
      </c>
      <c r="E1359" s="214">
        <f t="shared" si="21"/>
        <v>0.12708333333284827</v>
      </c>
    </row>
    <row r="1360" spans="1:5">
      <c r="A1360" s="261" t="s">
        <v>7415</v>
      </c>
      <c r="B1360" s="38" t="s">
        <v>7442</v>
      </c>
      <c r="C1360" s="157">
        <v>44421.212500000001</v>
      </c>
      <c r="D1360" s="157">
        <v>44421.397916666669</v>
      </c>
      <c r="E1360" s="214">
        <f t="shared" si="21"/>
        <v>1.3888888934161514E-3</v>
      </c>
    </row>
    <row r="1361" spans="1:5">
      <c r="A1361" s="261" t="s">
        <v>7415</v>
      </c>
      <c r="B1361" s="38" t="s">
        <v>7443</v>
      </c>
      <c r="C1361" s="157">
        <v>44421.577777777777</v>
      </c>
      <c r="D1361" s="157">
        <v>44421.701388888891</v>
      </c>
      <c r="E1361" s="214">
        <f t="shared" si="21"/>
        <v>0.17986111110803904</v>
      </c>
    </row>
    <row r="1362" spans="1:5">
      <c r="A1362" s="261" t="s">
        <v>7415</v>
      </c>
      <c r="B1362" s="38" t="s">
        <v>7444</v>
      </c>
      <c r="C1362" s="157">
        <v>44421.740972222222</v>
      </c>
      <c r="D1362" s="157">
        <v>44422.047222222223</v>
      </c>
      <c r="E1362" s="214">
        <f t="shared" si="21"/>
        <v>3.9583333331393078E-2</v>
      </c>
    </row>
    <row r="1363" spans="1:5">
      <c r="A1363" s="261" t="s">
        <v>7415</v>
      </c>
      <c r="B1363" s="38" t="s">
        <v>7445</v>
      </c>
      <c r="C1363" s="157">
        <v>44422.106944444444</v>
      </c>
      <c r="D1363" s="157">
        <v>44422.236111111109</v>
      </c>
      <c r="E1363" s="214">
        <f t="shared" si="21"/>
        <v>5.9722222220443655E-2</v>
      </c>
    </row>
    <row r="1364" spans="1:5">
      <c r="A1364" s="261" t="s">
        <v>7415</v>
      </c>
      <c r="B1364" s="38" t="s">
        <v>7446</v>
      </c>
      <c r="C1364" s="157">
        <v>44422.249305555553</v>
      </c>
      <c r="D1364" s="157">
        <v>44422.376388888886</v>
      </c>
      <c r="E1364" s="214">
        <f t="shared" si="21"/>
        <v>1.3194444443797693E-2</v>
      </c>
    </row>
    <row r="1365" spans="1:5">
      <c r="A1365" s="261" t="s">
        <v>7415</v>
      </c>
      <c r="B1365" s="38" t="s">
        <v>7447</v>
      </c>
      <c r="C1365" s="157">
        <v>44422.558333333334</v>
      </c>
      <c r="D1365" s="157">
        <v>44422.955555555556</v>
      </c>
      <c r="E1365" s="214">
        <f t="shared" si="21"/>
        <v>0.18194444444816327</v>
      </c>
    </row>
    <row r="1366" spans="1:5">
      <c r="A1366" s="261" t="s">
        <v>7415</v>
      </c>
      <c r="B1366" s="38" t="s">
        <v>7448</v>
      </c>
      <c r="C1366" s="157">
        <v>44423.025000000001</v>
      </c>
      <c r="D1366" s="157">
        <v>44423.306944444441</v>
      </c>
      <c r="E1366" s="214">
        <f t="shared" si="21"/>
        <v>6.9444444445252884E-2</v>
      </c>
    </row>
    <row r="1367" spans="1:5">
      <c r="A1367" s="261" t="s">
        <v>7415</v>
      </c>
      <c r="B1367" s="38" t="s">
        <v>7449</v>
      </c>
      <c r="C1367" s="157">
        <v>44423.35</v>
      </c>
      <c r="D1367" s="157">
        <v>44423.594444444447</v>
      </c>
      <c r="E1367" s="214">
        <f t="shared" si="21"/>
        <v>4.3055555557657499E-2</v>
      </c>
    </row>
    <row r="1368" spans="1:5">
      <c r="A1368" s="261" t="s">
        <v>7415</v>
      </c>
      <c r="B1368" s="38" t="s">
        <v>7470</v>
      </c>
      <c r="C1368" s="157">
        <v>44423.665972222225</v>
      </c>
      <c r="D1368" s="157">
        <v>44423.82708333333</v>
      </c>
      <c r="E1368" s="214">
        <f t="shared" si="21"/>
        <v>7.1527777778101154E-2</v>
      </c>
    </row>
    <row r="1369" spans="1:5">
      <c r="A1369" s="261" t="s">
        <v>7415</v>
      </c>
      <c r="B1369" s="259" t="s">
        <v>7451</v>
      </c>
      <c r="C1369" s="157">
        <v>44428.205555555556</v>
      </c>
      <c r="D1369" s="157">
        <v>44428.584027777775</v>
      </c>
      <c r="E1369" s="214">
        <f t="shared" si="21"/>
        <v>4.3784722222262644</v>
      </c>
    </row>
    <row r="1370" spans="1:5">
      <c r="A1370" s="261" t="s">
        <v>7415</v>
      </c>
      <c r="B1370" s="259" t="s">
        <v>7452</v>
      </c>
      <c r="C1370" s="157">
        <v>44429.581944444442</v>
      </c>
      <c r="D1370" s="157">
        <v>44429.619444444441</v>
      </c>
      <c r="E1370" s="214">
        <f t="shared" si="21"/>
        <v>0.99791666666715173</v>
      </c>
    </row>
    <row r="1371" spans="1:5">
      <c r="A1371" s="261" t="s">
        <v>7415</v>
      </c>
      <c r="B1371" s="259" t="s">
        <v>7453</v>
      </c>
      <c r="C1371" s="157">
        <v>44431.053472222222</v>
      </c>
      <c r="D1371" s="157">
        <v>44431.305555555555</v>
      </c>
      <c r="E1371" s="214">
        <f t="shared" si="21"/>
        <v>1.4340277777810115</v>
      </c>
    </row>
    <row r="1372" spans="1:5">
      <c r="A1372" s="261" t="s">
        <v>7415</v>
      </c>
      <c r="B1372" s="259" t="s">
        <v>7471</v>
      </c>
      <c r="C1372" s="157">
        <v>44431.386805555558</v>
      </c>
      <c r="D1372" s="157">
        <v>44431.647916666669</v>
      </c>
      <c r="E1372" s="214">
        <f t="shared" si="21"/>
        <v>8.1250000002910383E-2</v>
      </c>
    </row>
    <row r="1373" spans="1:5">
      <c r="A1373" s="261" t="s">
        <v>7415</v>
      </c>
      <c r="B1373" s="259" t="s">
        <v>7455</v>
      </c>
      <c r="C1373" s="157">
        <v>44434.120138888888</v>
      </c>
      <c r="D1373" s="157">
        <v>44434.341666666667</v>
      </c>
      <c r="E1373" s="214">
        <f t="shared" si="21"/>
        <v>2.4722222222189885</v>
      </c>
    </row>
    <row r="1374" spans="1:5">
      <c r="A1374" s="261" t="s">
        <v>7415</v>
      </c>
      <c r="B1374" s="259" t="s">
        <v>7456</v>
      </c>
      <c r="C1374" s="157">
        <v>44435.20416666667</v>
      </c>
      <c r="D1374" s="157">
        <v>44435.566666666666</v>
      </c>
      <c r="E1374" s="214">
        <f t="shared" si="21"/>
        <v>0.86250000000291038</v>
      </c>
    </row>
    <row r="1375" spans="1:5">
      <c r="A1375" s="261" t="s">
        <v>7415</v>
      </c>
      <c r="B1375" s="259" t="s">
        <v>7457</v>
      </c>
      <c r="C1375" s="157">
        <v>44435.668055555558</v>
      </c>
      <c r="D1375" s="157">
        <v>44435.936805555553</v>
      </c>
      <c r="E1375" s="214">
        <f t="shared" si="21"/>
        <v>0.10138888889196096</v>
      </c>
    </row>
    <row r="1376" spans="1:5">
      <c r="A1376" s="261" t="s">
        <v>7415</v>
      </c>
      <c r="B1376" s="259" t="s">
        <v>7458</v>
      </c>
      <c r="C1376" s="157">
        <v>44436.086805555555</v>
      </c>
      <c r="D1376" s="157">
        <v>44436.211805555555</v>
      </c>
      <c r="E1376" s="214">
        <f t="shared" si="21"/>
        <v>0.15000000000145519</v>
      </c>
    </row>
    <row r="1377" spans="1:5">
      <c r="A1377" s="261" t="s">
        <v>7415</v>
      </c>
      <c r="B1377" s="259" t="s">
        <v>7459</v>
      </c>
      <c r="C1377" s="157">
        <v>44436.259027777778</v>
      </c>
      <c r="D1377" s="157">
        <v>44436.481249999997</v>
      </c>
      <c r="E1377" s="214">
        <f t="shared" si="21"/>
        <v>4.7222222223354038E-2</v>
      </c>
    </row>
    <row r="1378" spans="1:5">
      <c r="A1378" s="261" t="s">
        <v>7415</v>
      </c>
      <c r="B1378" s="259" t="s">
        <v>7460</v>
      </c>
      <c r="C1378" s="157">
        <v>44436.498611111114</v>
      </c>
      <c r="D1378" s="157">
        <v>44436.706250000003</v>
      </c>
      <c r="E1378" s="214">
        <f t="shared" si="21"/>
        <v>1.7361111116770189E-2</v>
      </c>
    </row>
    <row r="1379" spans="1:5">
      <c r="A1379" s="261" t="s">
        <v>7415</v>
      </c>
      <c r="B1379" s="259" t="s">
        <v>7461</v>
      </c>
      <c r="C1379" s="157">
        <v>44436.799305555556</v>
      </c>
      <c r="D1379" s="157">
        <v>44437.115972222222</v>
      </c>
      <c r="E1379" s="214">
        <f t="shared" si="21"/>
        <v>9.3055555553291924E-2</v>
      </c>
    </row>
    <row r="1380" spans="1:5">
      <c r="A1380" s="261" t="s">
        <v>7415</v>
      </c>
      <c r="B1380" s="259" t="s">
        <v>7462</v>
      </c>
      <c r="C1380" s="157">
        <v>44437.169444444444</v>
      </c>
      <c r="D1380" s="157">
        <v>44437.37222222222</v>
      </c>
      <c r="E1380" s="214">
        <f t="shared" si="21"/>
        <v>5.3472222221898846E-2</v>
      </c>
    </row>
    <row r="1381" spans="1:5">
      <c r="A1381" s="261" t="s">
        <v>7415</v>
      </c>
      <c r="B1381" s="259" t="s">
        <v>7463</v>
      </c>
      <c r="C1381" s="157">
        <v>44437.47215277778</v>
      </c>
      <c r="D1381" s="157">
        <v>44437.669444444444</v>
      </c>
      <c r="E1381" s="214">
        <f t="shared" si="21"/>
        <v>9.9930555559694767E-2</v>
      </c>
    </row>
    <row r="1382" spans="1:5">
      <c r="A1382" s="261" t="s">
        <v>7415</v>
      </c>
      <c r="B1382" s="259" t="s">
        <v>7464</v>
      </c>
      <c r="C1382" s="157">
        <v>44437.716666666667</v>
      </c>
      <c r="D1382" s="157">
        <v>44438.055555555555</v>
      </c>
      <c r="E1382" s="214">
        <f t="shared" si="21"/>
        <v>4.7222222223354038E-2</v>
      </c>
    </row>
    <row r="1383" spans="1:5">
      <c r="A1383" s="261" t="s">
        <v>7415</v>
      </c>
      <c r="B1383" s="259" t="s">
        <v>7465</v>
      </c>
      <c r="C1383" s="157">
        <v>44438.117361111108</v>
      </c>
      <c r="D1383" s="157">
        <v>44438.429166666669</v>
      </c>
      <c r="E1383" s="214">
        <f t="shared" si="21"/>
        <v>6.1805555553291924E-2</v>
      </c>
    </row>
    <row r="1384" spans="1:5">
      <c r="A1384" s="261" t="s">
        <v>7415</v>
      </c>
      <c r="B1384" s="259" t="s">
        <v>7466</v>
      </c>
      <c r="C1384" s="157">
        <v>44438.504861111112</v>
      </c>
      <c r="D1384" s="157">
        <v>44438.863194444442</v>
      </c>
      <c r="E1384" s="214">
        <f t="shared" si="21"/>
        <v>7.5694444443797693E-2</v>
      </c>
    </row>
    <row r="1385" spans="1:5">
      <c r="A1385" s="261" t="s">
        <v>7415</v>
      </c>
      <c r="B1385" s="259" t="s">
        <v>7467</v>
      </c>
      <c r="C1385" s="157">
        <v>44438.942361111112</v>
      </c>
      <c r="D1385" s="157">
        <v>44439.406944444447</v>
      </c>
      <c r="E1385" s="214">
        <f t="shared" si="21"/>
        <v>7.9166666670062114E-2</v>
      </c>
    </row>
    <row r="1386" spans="1:5">
      <c r="A1386" s="261" t="s">
        <v>7415</v>
      </c>
      <c r="B1386" s="259" t="s">
        <v>7559</v>
      </c>
      <c r="C1386" s="157">
        <v>44439.517361111109</v>
      </c>
      <c r="D1386" s="157">
        <v>44439.870138888888</v>
      </c>
      <c r="E1386" s="214">
        <f t="shared" si="21"/>
        <v>0.11041666666278616</v>
      </c>
    </row>
    <row r="1387" spans="1:5">
      <c r="A1387" s="261" t="s">
        <v>7415</v>
      </c>
      <c r="B1387" s="259" t="s">
        <v>7468</v>
      </c>
      <c r="C1387" s="157">
        <v>44439.949305555558</v>
      </c>
      <c r="D1387" s="157">
        <v>44440.122916666667</v>
      </c>
      <c r="E1387" s="214">
        <f t="shared" si="21"/>
        <v>7.9166666670062114E-2</v>
      </c>
    </row>
    <row r="1388" spans="1:5">
      <c r="A1388" s="261" t="s">
        <v>7522</v>
      </c>
      <c r="B1388" s="38" t="s">
        <v>7525</v>
      </c>
      <c r="C1388" s="157">
        <v>44440.811805555553</v>
      </c>
      <c r="D1388" s="157">
        <v>44441.159722222219</v>
      </c>
      <c r="E1388" s="214">
        <f t="shared" si="21"/>
        <v>0.68888888888614019</v>
      </c>
    </row>
    <row r="1389" spans="1:5">
      <c r="A1389" s="28" t="s">
        <v>7522</v>
      </c>
      <c r="B1389" s="38" t="s">
        <v>7526</v>
      </c>
      <c r="C1389" s="157">
        <v>44441.422222222223</v>
      </c>
      <c r="D1389" s="157">
        <v>44441.81527777778</v>
      </c>
      <c r="E1389" s="214">
        <f t="shared" si="21"/>
        <v>0.26250000000436557</v>
      </c>
    </row>
    <row r="1390" spans="1:5">
      <c r="A1390" s="177" t="s">
        <v>7420</v>
      </c>
      <c r="B1390" s="259" t="s">
        <v>7544</v>
      </c>
      <c r="C1390" s="157">
        <v>44517.801388888889</v>
      </c>
      <c r="D1390" s="157">
        <v>44517.945138888892</v>
      </c>
      <c r="E1390" s="214">
        <f t="shared" si="21"/>
        <v>75.986111111109494</v>
      </c>
    </row>
    <row r="1391" spans="1:5">
      <c r="A1391" s="177" t="s">
        <v>7420</v>
      </c>
      <c r="B1391" s="259" t="s">
        <v>7543</v>
      </c>
      <c r="C1391" s="157">
        <v>44518.881249999999</v>
      </c>
      <c r="D1391" s="157">
        <v>44519.082638888889</v>
      </c>
      <c r="E1391" s="214">
        <f t="shared" si="21"/>
        <v>0.93611111110658385</v>
      </c>
    </row>
    <row r="1392" spans="1:5">
      <c r="A1392" s="177" t="s">
        <v>7420</v>
      </c>
      <c r="B1392" s="259" t="s">
        <v>7542</v>
      </c>
      <c r="C1392" s="157">
        <v>44519.345833333333</v>
      </c>
      <c r="D1392" s="157">
        <v>44520.220138888886</v>
      </c>
      <c r="E1392" s="214">
        <f t="shared" si="21"/>
        <v>0.26319444444379769</v>
      </c>
    </row>
    <row r="1393" spans="1:5">
      <c r="A1393" s="177" t="s">
        <v>7420</v>
      </c>
      <c r="B1393" s="259" t="s">
        <v>7541</v>
      </c>
      <c r="C1393" s="157">
        <v>44520.688888888886</v>
      </c>
      <c r="D1393" s="157">
        <v>44520.729861111111</v>
      </c>
      <c r="E1393" s="214">
        <f t="shared" si="21"/>
        <v>0.46875</v>
      </c>
    </row>
    <row r="1394" spans="1:5">
      <c r="A1394" s="177" t="s">
        <v>7420</v>
      </c>
      <c r="B1394" s="259" t="s">
        <v>7540</v>
      </c>
      <c r="C1394" s="157">
        <v>44521.047222222223</v>
      </c>
      <c r="D1394" s="157">
        <v>44521.680555555555</v>
      </c>
      <c r="E1394" s="214">
        <f t="shared" si="21"/>
        <v>0.31736111111240461</v>
      </c>
    </row>
    <row r="1395" spans="1:5">
      <c r="A1395" s="177" t="s">
        <v>7420</v>
      </c>
      <c r="B1395" s="259" t="s">
        <v>7539</v>
      </c>
      <c r="C1395" s="157">
        <v>44521.856944444444</v>
      </c>
      <c r="D1395" s="157">
        <v>44522.895138888889</v>
      </c>
      <c r="E1395" s="214">
        <f t="shared" si="21"/>
        <v>0.17638888888905058</v>
      </c>
    </row>
    <row r="1396" spans="1:5">
      <c r="A1396" s="177" t="s">
        <v>7420</v>
      </c>
      <c r="B1396" s="259" t="s">
        <v>7538</v>
      </c>
      <c r="C1396" s="157">
        <v>44523.695138888892</v>
      </c>
      <c r="D1396" s="157">
        <v>44524.338194444441</v>
      </c>
      <c r="E1396" s="214">
        <f t="shared" si="21"/>
        <v>0.80000000000291038</v>
      </c>
    </row>
    <row r="1397" spans="1:5">
      <c r="A1397" s="177" t="s">
        <v>7420</v>
      </c>
      <c r="B1397" s="259" t="s">
        <v>7537</v>
      </c>
      <c r="C1397" s="157">
        <v>44524.683333333334</v>
      </c>
      <c r="D1397" s="157">
        <v>44525.137499999997</v>
      </c>
      <c r="E1397" s="214">
        <f t="shared" si="21"/>
        <v>0.34513888889341615</v>
      </c>
    </row>
    <row r="1398" spans="1:5">
      <c r="A1398" s="177" t="s">
        <v>7420</v>
      </c>
      <c r="B1398" s="259" t="s">
        <v>7536</v>
      </c>
      <c r="C1398" s="157">
        <v>44525.194444444445</v>
      </c>
      <c r="D1398" s="157">
        <v>44525.897916666669</v>
      </c>
      <c r="E1398" s="214">
        <f t="shared" si="21"/>
        <v>5.6944444448163267E-2</v>
      </c>
    </row>
    <row r="1399" spans="1:5">
      <c r="A1399" s="177" t="s">
        <v>7420</v>
      </c>
      <c r="B1399" s="259" t="s">
        <v>7535</v>
      </c>
      <c r="C1399" s="157">
        <v>44526.179166666669</v>
      </c>
      <c r="D1399" s="157">
        <v>44526.675000000003</v>
      </c>
      <c r="E1399" s="214">
        <f t="shared" si="21"/>
        <v>0.28125</v>
      </c>
    </row>
    <row r="1400" spans="1:5">
      <c r="A1400" s="177" t="s">
        <v>7420</v>
      </c>
      <c r="B1400" s="259" t="s">
        <v>7534</v>
      </c>
      <c r="C1400" s="157">
        <v>44527.718055555553</v>
      </c>
      <c r="D1400" s="157">
        <v>44528.336111111108</v>
      </c>
      <c r="E1400" s="214">
        <f t="shared" si="21"/>
        <v>1.0430555555503815</v>
      </c>
    </row>
    <row r="1401" spans="1:5">
      <c r="A1401" s="177" t="s">
        <v>7420</v>
      </c>
      <c r="B1401" s="259" t="s">
        <v>7533</v>
      </c>
      <c r="C1401" s="157">
        <v>44528.681944444441</v>
      </c>
      <c r="D1401" s="157">
        <v>44528.859027777777</v>
      </c>
      <c r="E1401" s="214">
        <f t="shared" si="21"/>
        <v>0.34583333333284827</v>
      </c>
    </row>
    <row r="1402" spans="1:5">
      <c r="A1402" s="177" t="s">
        <v>7420</v>
      </c>
      <c r="B1402" s="259" t="s">
        <v>7532</v>
      </c>
      <c r="C1402" s="157">
        <v>44529.092361111114</v>
      </c>
      <c r="D1402" s="157">
        <v>44529.724305555559</v>
      </c>
      <c r="E1402" s="214">
        <f t="shared" si="21"/>
        <v>0.23333333333721384</v>
      </c>
    </row>
    <row r="1403" spans="1:5">
      <c r="A1403" s="177" t="s">
        <v>7561</v>
      </c>
      <c r="B1403" s="38" t="s">
        <v>7591</v>
      </c>
      <c r="C1403" s="157">
        <v>44653.404861111114</v>
      </c>
      <c r="D1403" s="157">
        <v>44653.431944444441</v>
      </c>
      <c r="E1403" s="214">
        <f t="shared" si="21"/>
        <v>123.68055555555475</v>
      </c>
    </row>
    <row r="1404" spans="1:5">
      <c r="A1404" s="177" t="s">
        <v>7561</v>
      </c>
      <c r="B1404" s="38" t="s">
        <v>7590</v>
      </c>
      <c r="C1404" s="157">
        <v>44655.003472222219</v>
      </c>
      <c r="D1404" s="157">
        <v>44655.625694444447</v>
      </c>
      <c r="E1404" s="214">
        <f t="shared" si="21"/>
        <v>1.5715277777781012</v>
      </c>
    </row>
    <row r="1405" spans="1:5">
      <c r="A1405" s="177" t="s">
        <v>7561</v>
      </c>
      <c r="B1405" s="38" t="s">
        <v>7589</v>
      </c>
      <c r="C1405" s="157">
        <v>44656.386111111111</v>
      </c>
      <c r="D1405" s="157">
        <v>44657.224305555559</v>
      </c>
      <c r="E1405" s="214">
        <f t="shared" si="21"/>
        <v>0.76041666666424135</v>
      </c>
    </row>
    <row r="1406" spans="1:5">
      <c r="A1406" s="177" t="s">
        <v>7561</v>
      </c>
      <c r="B1406" s="38" t="s">
        <v>7588</v>
      </c>
      <c r="C1406" s="157">
        <v>44658.479166666664</v>
      </c>
      <c r="D1406" s="157">
        <v>44659.259722222225</v>
      </c>
      <c r="E1406" s="214">
        <f t="shared" si="21"/>
        <v>1.2548611111051287</v>
      </c>
    </row>
    <row r="1407" spans="1:5">
      <c r="A1407" s="177" t="s">
        <v>7561</v>
      </c>
      <c r="B1407" s="38" t="s">
        <v>7587</v>
      </c>
      <c r="C1407" s="157">
        <v>44660.862500000003</v>
      </c>
      <c r="D1407" s="157">
        <v>44661.8125</v>
      </c>
      <c r="E1407" s="214">
        <f t="shared" si="21"/>
        <v>1.6027777777781012</v>
      </c>
    </row>
    <row r="1408" spans="1:5">
      <c r="A1408" s="177" t="s">
        <v>7561</v>
      </c>
      <c r="B1408" s="38" t="s">
        <v>7586</v>
      </c>
      <c r="C1408" s="157">
        <v>44663.038888888892</v>
      </c>
      <c r="D1408" s="157">
        <v>44663.313888888886</v>
      </c>
      <c r="E1408" s="214">
        <f t="shared" si="21"/>
        <v>1.226388888891961</v>
      </c>
    </row>
    <row r="1409" spans="1:5">
      <c r="A1409" s="177" t="s">
        <v>7561</v>
      </c>
      <c r="B1409" s="38" t="s">
        <v>7585</v>
      </c>
      <c r="C1409" s="157">
        <v>44663.808333333334</v>
      </c>
      <c r="D1409" s="157">
        <v>44664.84375</v>
      </c>
      <c r="E1409" s="214">
        <f t="shared" si="21"/>
        <v>0.49444444444816327</v>
      </c>
    </row>
    <row r="1410" spans="1:5">
      <c r="A1410" s="177" t="s">
        <v>7561</v>
      </c>
      <c r="B1410" s="38" t="s">
        <v>7584</v>
      </c>
      <c r="C1410" s="157">
        <v>44666.019444444442</v>
      </c>
      <c r="D1410" s="157">
        <v>44666.618055555555</v>
      </c>
      <c r="E1410" s="214">
        <f t="shared" si="21"/>
        <v>1.1756944444423425</v>
      </c>
    </row>
    <row r="1411" spans="1:5">
      <c r="A1411" s="177" t="s">
        <v>7561</v>
      </c>
      <c r="B1411" s="38" t="s">
        <v>7583</v>
      </c>
      <c r="C1411" s="157">
        <v>44668.134722222225</v>
      </c>
      <c r="D1411" s="157">
        <v>44668.459027777775</v>
      </c>
      <c r="E1411" s="214">
        <f t="shared" si="21"/>
        <v>1.5166666666700621</v>
      </c>
    </row>
    <row r="1412" spans="1:5">
      <c r="A1412" s="177" t="s">
        <v>7561</v>
      </c>
      <c r="B1412" s="38" t="s">
        <v>7582</v>
      </c>
      <c r="C1412" s="157">
        <v>44669.890277777777</v>
      </c>
      <c r="D1412" s="157">
        <v>44670.205555555556</v>
      </c>
      <c r="E1412" s="214">
        <f t="shared" si="21"/>
        <v>1.4312500000014552</v>
      </c>
    </row>
    <row r="1413" spans="1:5">
      <c r="A1413" s="177" t="s">
        <v>7561</v>
      </c>
      <c r="B1413" s="38" t="s">
        <v>7581</v>
      </c>
      <c r="C1413" s="157">
        <v>44671.157638888886</v>
      </c>
      <c r="D1413" s="157">
        <v>44671.205555555556</v>
      </c>
      <c r="E1413" s="214">
        <f t="shared" si="21"/>
        <v>0.95208333332993789</v>
      </c>
    </row>
    <row r="1414" spans="1:5">
      <c r="A1414" s="177" t="s">
        <v>7561</v>
      </c>
      <c r="B1414" s="38" t="s">
        <v>7580</v>
      </c>
      <c r="C1414" s="157">
        <v>44671.442361111112</v>
      </c>
      <c r="D1414" s="157">
        <v>44672.054166666669</v>
      </c>
      <c r="E1414" s="214">
        <f t="shared" si="21"/>
        <v>0.23680555555620231</v>
      </c>
    </row>
    <row r="1415" spans="1:5">
      <c r="A1415" s="177" t="s">
        <v>7561</v>
      </c>
      <c r="B1415" s="38" t="s">
        <v>7579</v>
      </c>
      <c r="C1415" s="157">
        <v>44672.40902777778</v>
      </c>
      <c r="D1415" s="157">
        <v>44673.384722222225</v>
      </c>
      <c r="E1415" s="214">
        <f t="shared" si="21"/>
        <v>0.35486111111094942</v>
      </c>
    </row>
    <row r="1416" spans="1:5">
      <c r="A1416" s="177" t="s">
        <v>7561</v>
      </c>
      <c r="B1416" s="38" t="s">
        <v>7578</v>
      </c>
      <c r="C1416" s="157">
        <v>44674.343055555553</v>
      </c>
      <c r="D1416" s="157">
        <v>44675.293749999997</v>
      </c>
      <c r="E1416" s="214">
        <f t="shared" si="21"/>
        <v>0.95833333332848269</v>
      </c>
    </row>
    <row r="1417" spans="1:5">
      <c r="A1417" s="177" t="s">
        <v>7561</v>
      </c>
      <c r="B1417" s="38" t="s">
        <v>7577</v>
      </c>
      <c r="C1417" s="157">
        <v>44677.85</v>
      </c>
      <c r="D1417" s="157">
        <v>44678.22152777778</v>
      </c>
      <c r="E1417" s="214">
        <f t="shared" si="21"/>
        <v>2.5562500000014552</v>
      </c>
    </row>
    <row r="1418" spans="1:5">
      <c r="A1418" s="177" t="s">
        <v>7561</v>
      </c>
      <c r="B1418" s="38" t="s">
        <v>7576</v>
      </c>
      <c r="C1418" s="157">
        <v>44681.081250000003</v>
      </c>
      <c r="D1418" s="157">
        <v>44681.910416666666</v>
      </c>
      <c r="E1418" s="214">
        <f t="shared" si="21"/>
        <v>2.859722222223354</v>
      </c>
    </row>
    <row r="1419" spans="1:5">
      <c r="A1419" s="177" t="s">
        <v>7562</v>
      </c>
      <c r="B1419" s="296" t="s">
        <v>7602</v>
      </c>
      <c r="C1419" s="297">
        <v>44710.772222222222</v>
      </c>
      <c r="D1419" s="297">
        <v>44711.17291666667</v>
      </c>
      <c r="E1419" s="214">
        <f t="shared" si="21"/>
        <v>28.861805555556202</v>
      </c>
    </row>
    <row r="1420" spans="1:5">
      <c r="A1420" s="177" t="s">
        <v>7562</v>
      </c>
      <c r="B1420" s="296" t="s">
        <v>7603</v>
      </c>
      <c r="C1420" s="297">
        <v>44712.301388888889</v>
      </c>
      <c r="D1420" s="297">
        <v>44713.149305555555</v>
      </c>
      <c r="E1420" s="214">
        <f t="shared" ref="E1420:E1484" si="22">C1420-D1419</f>
        <v>1.1284722222189885</v>
      </c>
    </row>
    <row r="1421" spans="1:5">
      <c r="A1421" s="177" t="s">
        <v>7562</v>
      </c>
      <c r="B1421" s="296" t="s">
        <v>7604</v>
      </c>
      <c r="C1421" s="297">
        <v>44713.881944444445</v>
      </c>
      <c r="D1421" s="297">
        <v>44714.757638888892</v>
      </c>
      <c r="E1421" s="214">
        <f t="shared" si="22"/>
        <v>0.73263888889050577</v>
      </c>
    </row>
    <row r="1422" spans="1:5">
      <c r="A1422" s="177" t="s">
        <v>7562</v>
      </c>
      <c r="B1422" s="296" t="s">
        <v>7605</v>
      </c>
      <c r="C1422" s="297">
        <v>44715.340277777781</v>
      </c>
      <c r="D1422" s="297">
        <v>44716.069444444445</v>
      </c>
      <c r="E1422" s="214">
        <f t="shared" si="22"/>
        <v>0.58263888888905058</v>
      </c>
    </row>
    <row r="1423" spans="1:5">
      <c r="A1423" s="177" t="s">
        <v>7562</v>
      </c>
      <c r="B1423" s="296" t="s">
        <v>7606</v>
      </c>
      <c r="C1423" s="298">
        <v>44717.5</v>
      </c>
      <c r="D1423" s="298">
        <v>44718.24722222222</v>
      </c>
      <c r="E1423" s="214">
        <f t="shared" si="22"/>
        <v>1.4305555555547471</v>
      </c>
    </row>
    <row r="1424" spans="1:5">
      <c r="A1424" s="177" t="s">
        <v>7562</v>
      </c>
      <c r="B1424" s="296" t="s">
        <v>7607</v>
      </c>
      <c r="C1424" s="298">
        <v>44719.052083333336</v>
      </c>
      <c r="D1424" s="298">
        <v>44719.818749999999</v>
      </c>
      <c r="E1424" s="214">
        <f t="shared" si="22"/>
        <v>0.804861111115315</v>
      </c>
    </row>
    <row r="1425" spans="1:5">
      <c r="A1425" s="177" t="s">
        <v>7562</v>
      </c>
      <c r="B1425" s="296" t="s">
        <v>7608</v>
      </c>
      <c r="C1425" s="298">
        <v>44720.032638888886</v>
      </c>
      <c r="D1425" s="298">
        <v>44720.574305555558</v>
      </c>
      <c r="E1425" s="214">
        <f t="shared" si="22"/>
        <v>0.21388888888759539</v>
      </c>
    </row>
    <row r="1426" spans="1:5">
      <c r="A1426" s="177" t="s">
        <v>7562</v>
      </c>
      <c r="B1426" s="296" t="s">
        <v>7609</v>
      </c>
      <c r="C1426" s="298">
        <v>44720.856249999997</v>
      </c>
      <c r="D1426" s="298">
        <v>44721.676388888889</v>
      </c>
      <c r="E1426" s="214">
        <f t="shared" si="22"/>
        <v>0.28194444443943212</v>
      </c>
    </row>
    <row r="1427" spans="1:5">
      <c r="A1427" s="177" t="s">
        <v>7562</v>
      </c>
      <c r="B1427" s="296" t="s">
        <v>7610</v>
      </c>
      <c r="C1427" s="298">
        <v>44722.8125</v>
      </c>
      <c r="D1427" s="298">
        <v>44723.331944444442</v>
      </c>
      <c r="E1427" s="214">
        <f t="shared" si="22"/>
        <v>1.1361111111109494</v>
      </c>
    </row>
    <row r="1428" spans="1:5">
      <c r="A1428" s="177" t="s">
        <v>7562</v>
      </c>
      <c r="B1428" s="296" t="s">
        <v>7611</v>
      </c>
      <c r="C1428" s="298">
        <v>44723.643750000003</v>
      </c>
      <c r="D1428" s="298">
        <v>44724.163194444445</v>
      </c>
      <c r="E1428" s="214">
        <f t="shared" si="22"/>
        <v>0.31180555556056788</v>
      </c>
    </row>
    <row r="1429" spans="1:5">
      <c r="A1429" s="177" t="s">
        <v>7562</v>
      </c>
      <c r="B1429" s="296" t="s">
        <v>7612</v>
      </c>
      <c r="C1429" s="298">
        <v>44725.154861111114</v>
      </c>
      <c r="D1429" s="298">
        <v>44725.672222222223</v>
      </c>
      <c r="E1429" s="214">
        <f t="shared" si="22"/>
        <v>0.99166666666860692</v>
      </c>
    </row>
    <row r="1430" spans="1:5">
      <c r="A1430" s="177" t="s">
        <v>7563</v>
      </c>
      <c r="B1430" s="126" t="s">
        <v>7624</v>
      </c>
      <c r="C1430" s="157">
        <v>44733.29791666667</v>
      </c>
      <c r="D1430" s="157">
        <v>44733.731249999997</v>
      </c>
      <c r="E1430" s="214">
        <f t="shared" si="22"/>
        <v>7.6256944444467081</v>
      </c>
    </row>
    <row r="1431" spans="1:5">
      <c r="A1431" s="177" t="s">
        <v>7563</v>
      </c>
      <c r="B1431" s="38" t="s">
        <v>7625</v>
      </c>
      <c r="C1431" s="157">
        <v>44733.86041666667</v>
      </c>
      <c r="D1431" s="157">
        <v>44735.077777777777</v>
      </c>
      <c r="E1431" s="214">
        <f t="shared" si="22"/>
        <v>0.1291666666729725</v>
      </c>
    </row>
    <row r="1432" spans="1:5">
      <c r="A1432" s="177" t="s">
        <v>7563</v>
      </c>
      <c r="B1432" s="303" t="s">
        <v>7626</v>
      </c>
      <c r="C1432" s="305">
        <v>44735.470833333333</v>
      </c>
      <c r="D1432" s="306">
        <v>44737.746527777781</v>
      </c>
      <c r="E1432" s="214">
        <f t="shared" si="22"/>
        <v>0.39305555555620231</v>
      </c>
    </row>
    <row r="1433" spans="1:5">
      <c r="A1433" s="177" t="s">
        <v>7563</v>
      </c>
      <c r="B1433" s="303" t="s">
        <v>7627</v>
      </c>
      <c r="C1433" s="306">
        <v>44737.884722222225</v>
      </c>
      <c r="D1433" s="306">
        <v>44740.456250000003</v>
      </c>
      <c r="E1433" s="214">
        <f t="shared" si="22"/>
        <v>0.13819444444379769</v>
      </c>
    </row>
    <row r="1434" spans="1:5">
      <c r="A1434" s="177" t="s">
        <v>7563</v>
      </c>
      <c r="B1434" s="303" t="s">
        <v>7628</v>
      </c>
      <c r="C1434" s="306">
        <v>44741.629861111112</v>
      </c>
      <c r="D1434" s="306">
        <v>44743.106249999997</v>
      </c>
      <c r="E1434" s="214">
        <f t="shared" si="22"/>
        <v>1.1736111111094942</v>
      </c>
    </row>
    <row r="1435" spans="1:5">
      <c r="A1435" s="177" t="s">
        <v>7563</v>
      </c>
      <c r="B1435" s="303" t="s">
        <v>7629</v>
      </c>
      <c r="C1435" s="305">
        <v>44743.46597222222</v>
      </c>
      <c r="D1435" s="306">
        <v>44743.84652777778</v>
      </c>
      <c r="E1435" s="214">
        <f t="shared" si="22"/>
        <v>0.35972222222335404</v>
      </c>
    </row>
    <row r="1436" spans="1:5">
      <c r="A1436" s="177" t="s">
        <v>7635</v>
      </c>
      <c r="B1436" s="303" t="s">
        <v>7633</v>
      </c>
      <c r="C1436" s="180">
        <v>44751.647222222222</v>
      </c>
      <c r="D1436" s="157">
        <v>44752.317361111112</v>
      </c>
      <c r="E1436" s="214">
        <f t="shared" si="22"/>
        <v>7.8006944444423425</v>
      </c>
    </row>
    <row r="1437" spans="1:5">
      <c r="A1437" s="177" t="s">
        <v>7565</v>
      </c>
      <c r="B1437" s="38" t="s">
        <v>7636</v>
      </c>
      <c r="C1437" s="157">
        <v>44768.056944444441</v>
      </c>
      <c r="D1437" s="157">
        <v>44768.620138888888</v>
      </c>
      <c r="E1437" s="214">
        <f t="shared" si="22"/>
        <v>15.739583333328483</v>
      </c>
    </row>
    <row r="1438" spans="1:5">
      <c r="A1438" s="177" t="s">
        <v>7565</v>
      </c>
      <c r="B1438" s="38" t="s">
        <v>7637</v>
      </c>
      <c r="C1438" s="157">
        <v>44769.1</v>
      </c>
      <c r="D1438" s="157">
        <v>44769.59652777778</v>
      </c>
      <c r="E1438" s="214">
        <f t="shared" si="22"/>
        <v>0.47986111111094942</v>
      </c>
    </row>
    <row r="1439" spans="1:5">
      <c r="A1439" s="177" t="s">
        <v>7565</v>
      </c>
      <c r="B1439" s="38" t="s">
        <v>7638</v>
      </c>
      <c r="C1439" s="157">
        <v>44769.80972222222</v>
      </c>
      <c r="D1439" s="157">
        <v>44769.95416666667</v>
      </c>
      <c r="E1439" s="214">
        <f t="shared" si="22"/>
        <v>0.21319444444088731</v>
      </c>
    </row>
    <row r="1440" spans="1:5">
      <c r="A1440" s="177" t="s">
        <v>7565</v>
      </c>
      <c r="B1440" s="38" t="s">
        <v>7639</v>
      </c>
      <c r="C1440" s="157">
        <v>44770.636805555558</v>
      </c>
      <c r="D1440" s="157">
        <v>44770.961805555555</v>
      </c>
      <c r="E1440" s="214">
        <f t="shared" si="22"/>
        <v>0.68263888888759539</v>
      </c>
    </row>
    <row r="1441" spans="1:5">
      <c r="A1441" s="177" t="s">
        <v>7565</v>
      </c>
      <c r="B1441" s="38" t="s">
        <v>7640</v>
      </c>
      <c r="C1441" s="157">
        <v>44772.460416666669</v>
      </c>
      <c r="D1441" s="157">
        <v>44773.091666666667</v>
      </c>
      <c r="E1441" s="214">
        <f t="shared" si="22"/>
        <v>1.4986111111138598</v>
      </c>
    </row>
    <row r="1442" spans="1:5">
      <c r="A1442" s="28" t="s">
        <v>7651</v>
      </c>
      <c r="B1442" s="38" t="s">
        <v>7654</v>
      </c>
      <c r="C1442" s="157">
        <v>44818.06527777778</v>
      </c>
      <c r="D1442" s="157">
        <v>44818.177777777775</v>
      </c>
      <c r="E1442" s="214">
        <f t="shared" si="22"/>
        <v>44.973611111112405</v>
      </c>
    </row>
    <row r="1443" spans="1:5">
      <c r="A1443" s="28" t="s">
        <v>7651</v>
      </c>
      <c r="B1443" s="38" t="s">
        <v>7655</v>
      </c>
      <c r="C1443" s="157">
        <v>44818.231249999997</v>
      </c>
      <c r="D1443" s="157">
        <v>44818.417361111111</v>
      </c>
      <c r="E1443" s="214">
        <f t="shared" si="22"/>
        <v>5.3472222221898846E-2</v>
      </c>
    </row>
    <row r="1444" spans="1:5">
      <c r="A1444" s="177" t="s">
        <v>7660</v>
      </c>
      <c r="B1444" s="159" t="s">
        <v>7693</v>
      </c>
      <c r="C1444" s="157">
        <v>44824.88958333333</v>
      </c>
      <c r="D1444" s="157">
        <v>44826.01458333333</v>
      </c>
      <c r="E1444" s="214">
        <f t="shared" si="22"/>
        <v>6.4722222222189885</v>
      </c>
    </row>
    <row r="1445" spans="1:5">
      <c r="A1445" s="177" t="s">
        <v>7660</v>
      </c>
      <c r="B1445" s="159" t="s">
        <v>7692</v>
      </c>
      <c r="C1445" s="157">
        <v>44826.341666666667</v>
      </c>
      <c r="D1445" s="157">
        <v>44826.912499999999</v>
      </c>
      <c r="E1445" s="214">
        <f t="shared" si="22"/>
        <v>0.32708333333721384</v>
      </c>
    </row>
    <row r="1446" spans="1:5">
      <c r="A1446" s="177" t="s">
        <v>7660</v>
      </c>
      <c r="B1446" s="159" t="s">
        <v>7691</v>
      </c>
      <c r="C1446" s="157">
        <v>44831.243750000001</v>
      </c>
      <c r="D1446" s="157">
        <v>44832.775694444441</v>
      </c>
      <c r="E1446" s="214">
        <f t="shared" si="22"/>
        <v>4.3312500000029104</v>
      </c>
    </row>
    <row r="1447" spans="1:5">
      <c r="A1447" s="177" t="s">
        <v>7660</v>
      </c>
      <c r="B1447" s="159" t="s">
        <v>7690</v>
      </c>
      <c r="C1447" s="157">
        <v>44833.814583333333</v>
      </c>
      <c r="D1447" s="157">
        <v>44833.941666666666</v>
      </c>
      <c r="E1447" s="214">
        <f t="shared" si="22"/>
        <v>1.038888888891961</v>
      </c>
    </row>
    <row r="1448" spans="1:5">
      <c r="A1448" s="177" t="s">
        <v>7660</v>
      </c>
      <c r="B1448" s="159" t="s">
        <v>7689</v>
      </c>
      <c r="C1448" s="157">
        <v>44834.001388888886</v>
      </c>
      <c r="D1448" s="157">
        <v>44834.068749999999</v>
      </c>
      <c r="E1448" s="214">
        <f t="shared" si="22"/>
        <v>5.9722222220443655E-2</v>
      </c>
    </row>
    <row r="1449" spans="1:5">
      <c r="A1449" s="177" t="s">
        <v>7660</v>
      </c>
      <c r="B1449" s="159" t="s">
        <v>7688</v>
      </c>
      <c r="C1449" s="157">
        <v>44834.828472222223</v>
      </c>
      <c r="D1449" s="157">
        <v>44834.931250000001</v>
      </c>
      <c r="E1449" s="214">
        <f t="shared" si="22"/>
        <v>0.75972222222480923</v>
      </c>
    </row>
    <row r="1450" spans="1:5">
      <c r="A1450" s="177" t="s">
        <v>7660</v>
      </c>
      <c r="B1450" s="159" t="s">
        <v>7687</v>
      </c>
      <c r="C1450" s="157">
        <v>44835.06527777778</v>
      </c>
      <c r="D1450" s="157">
        <v>44835.447222222225</v>
      </c>
      <c r="E1450" s="214">
        <f t="shared" si="22"/>
        <v>0.13402777777810115</v>
      </c>
    </row>
    <row r="1451" spans="1:5">
      <c r="A1451" s="177" t="s">
        <v>7660</v>
      </c>
      <c r="B1451" s="159" t="s">
        <v>7686</v>
      </c>
      <c r="C1451" s="157">
        <v>44836.708333333336</v>
      </c>
      <c r="D1451" s="157">
        <v>44837.198611111111</v>
      </c>
      <c r="E1451" s="214">
        <f t="shared" si="22"/>
        <v>1.2611111111109494</v>
      </c>
    </row>
    <row r="1452" spans="1:5">
      <c r="A1452" s="177" t="s">
        <v>7660</v>
      </c>
      <c r="B1452" s="159" t="s">
        <v>7685</v>
      </c>
      <c r="C1452" s="157">
        <v>44837.419444444444</v>
      </c>
      <c r="D1452" s="157">
        <v>44838.206250000003</v>
      </c>
      <c r="E1452" s="214">
        <f t="shared" si="22"/>
        <v>0.22083333333284827</v>
      </c>
    </row>
    <row r="1453" spans="1:5">
      <c r="A1453" s="177" t="s">
        <v>7660</v>
      </c>
      <c r="B1453" s="159" t="s">
        <v>7684</v>
      </c>
      <c r="C1453" s="157">
        <v>44838.690972222219</v>
      </c>
      <c r="D1453" s="157">
        <v>44838.970138888886</v>
      </c>
      <c r="E1453" s="214">
        <f t="shared" si="22"/>
        <v>0.48472222221607808</v>
      </c>
    </row>
    <row r="1454" spans="1:5">
      <c r="A1454" s="177" t="s">
        <v>7660</v>
      </c>
      <c r="B1454" s="159" t="s">
        <v>7683</v>
      </c>
      <c r="C1454" s="157">
        <v>44839.763194444444</v>
      </c>
      <c r="D1454" s="157">
        <v>44839.866666666669</v>
      </c>
      <c r="E1454" s="214">
        <f t="shared" si="22"/>
        <v>0.7930555555576575</v>
      </c>
    </row>
    <row r="1455" spans="1:5">
      <c r="A1455" s="177" t="s">
        <v>7660</v>
      </c>
      <c r="B1455" s="159" t="s">
        <v>7682</v>
      </c>
      <c r="C1455" s="157">
        <v>44840.006249999999</v>
      </c>
      <c r="D1455" s="157">
        <v>44840.926388888889</v>
      </c>
      <c r="E1455" s="214">
        <f t="shared" si="22"/>
        <v>0.13958333332993789</v>
      </c>
    </row>
    <row r="1456" spans="1:5">
      <c r="A1456" s="177" t="s">
        <v>7660</v>
      </c>
      <c r="B1456" s="159" t="s">
        <v>7681</v>
      </c>
      <c r="C1456" s="157">
        <v>44842.095138888886</v>
      </c>
      <c r="D1456" s="157">
        <v>44843.095138888886</v>
      </c>
      <c r="E1456" s="214">
        <f t="shared" si="22"/>
        <v>1.1687499999970896</v>
      </c>
    </row>
    <row r="1457" spans="1:5">
      <c r="A1457" s="177" t="s">
        <v>7660</v>
      </c>
      <c r="B1457" s="159" t="s">
        <v>7680</v>
      </c>
      <c r="C1457" s="157">
        <v>44843.878472222219</v>
      </c>
      <c r="D1457" s="157">
        <v>44844.431250000001</v>
      </c>
      <c r="E1457" s="214">
        <f t="shared" si="22"/>
        <v>0.78333333333284827</v>
      </c>
    </row>
    <row r="1458" spans="1:5">
      <c r="A1458" s="177" t="s">
        <v>7660</v>
      </c>
      <c r="B1458" s="159" t="s">
        <v>7679</v>
      </c>
      <c r="C1458" s="157">
        <v>44844.792361111111</v>
      </c>
      <c r="D1458" s="157">
        <v>44844.95</v>
      </c>
      <c r="E1458" s="214">
        <f t="shared" si="22"/>
        <v>0.36111111110949423</v>
      </c>
    </row>
    <row r="1459" spans="1:5">
      <c r="A1459" s="177" t="s">
        <v>7660</v>
      </c>
      <c r="B1459" s="159" t="s">
        <v>7678</v>
      </c>
      <c r="C1459" s="157">
        <v>44846.754861111112</v>
      </c>
      <c r="D1459" s="157">
        <v>44847.422222222223</v>
      </c>
      <c r="E1459" s="214">
        <f t="shared" si="22"/>
        <v>1.804861111115315</v>
      </c>
    </row>
    <row r="1460" spans="1:5">
      <c r="A1460" s="177" t="s">
        <v>7660</v>
      </c>
      <c r="B1460" s="159" t="s">
        <v>7677</v>
      </c>
      <c r="C1460" s="157">
        <v>44848.171527777777</v>
      </c>
      <c r="D1460" s="157">
        <v>44848.260416666664</v>
      </c>
      <c r="E1460" s="214">
        <f t="shared" si="22"/>
        <v>0.74930555555329192</v>
      </c>
    </row>
    <row r="1461" spans="1:5">
      <c r="A1461" s="177" t="s">
        <v>7660</v>
      </c>
      <c r="B1461" s="159" t="s">
        <v>7676</v>
      </c>
      <c r="C1461" s="157">
        <v>44848.460416666669</v>
      </c>
      <c r="D1461" s="157">
        <v>44849.303472222222</v>
      </c>
      <c r="E1461" s="214">
        <f t="shared" si="22"/>
        <v>0.20000000000436557</v>
      </c>
    </row>
    <row r="1462" spans="1:5">
      <c r="A1462" s="177" t="s">
        <v>7660</v>
      </c>
      <c r="B1462" s="159" t="s">
        <v>7675</v>
      </c>
      <c r="C1462" s="157">
        <v>44850.026388888888</v>
      </c>
      <c r="D1462" s="157">
        <v>44850.447222222225</v>
      </c>
      <c r="E1462" s="214">
        <f t="shared" si="22"/>
        <v>0.72291666666569654</v>
      </c>
    </row>
    <row r="1463" spans="1:5">
      <c r="A1463" s="177" t="s">
        <v>7660</v>
      </c>
      <c r="B1463" s="159" t="s">
        <v>7674</v>
      </c>
      <c r="C1463" s="157">
        <v>44850.791666666664</v>
      </c>
      <c r="D1463" s="157">
        <v>44851.947916666664</v>
      </c>
      <c r="E1463" s="214">
        <f t="shared" si="22"/>
        <v>0.34444444443943212</v>
      </c>
    </row>
    <row r="1464" spans="1:5">
      <c r="A1464" s="177" t="s">
        <v>7660</v>
      </c>
      <c r="B1464" s="159" t="s">
        <v>7673</v>
      </c>
      <c r="C1464" s="157">
        <v>44854.044444444444</v>
      </c>
      <c r="D1464" s="157">
        <v>44854.793749999997</v>
      </c>
      <c r="E1464" s="214">
        <f t="shared" si="22"/>
        <v>2.0965277777795563</v>
      </c>
    </row>
    <row r="1465" spans="1:5">
      <c r="A1465" s="177" t="s">
        <v>7660</v>
      </c>
      <c r="B1465" s="159" t="s">
        <v>7672</v>
      </c>
      <c r="C1465" s="157">
        <v>44855.267361111109</v>
      </c>
      <c r="D1465" s="157">
        <v>44855.926388888889</v>
      </c>
      <c r="E1465" s="214">
        <f t="shared" si="22"/>
        <v>0.47361111111240461</v>
      </c>
    </row>
    <row r="1466" spans="1:5">
      <c r="A1466" s="177" t="s">
        <v>7660</v>
      </c>
      <c r="B1466" s="159" t="s">
        <v>7671</v>
      </c>
      <c r="C1466" s="157">
        <v>44856.427777777775</v>
      </c>
      <c r="D1466" s="157">
        <v>44857.063194444447</v>
      </c>
      <c r="E1466" s="214">
        <f t="shared" si="22"/>
        <v>0.50138888888614019</v>
      </c>
    </row>
    <row r="1467" spans="1:5">
      <c r="A1467" s="177" t="s">
        <v>7660</v>
      </c>
      <c r="B1467" s="159" t="s">
        <v>7670</v>
      </c>
      <c r="C1467" s="157">
        <v>44857.25277777778</v>
      </c>
      <c r="D1467" s="157">
        <v>44857.768055555556</v>
      </c>
      <c r="E1467" s="214">
        <f t="shared" si="22"/>
        <v>0.18958333333284827</v>
      </c>
    </row>
    <row r="1468" spans="1:5">
      <c r="A1468" s="177" t="s">
        <v>7660</v>
      </c>
      <c r="B1468" s="159" t="s">
        <v>7669</v>
      </c>
      <c r="C1468" s="157">
        <v>44858.254861111112</v>
      </c>
      <c r="D1468" s="157">
        <v>44858.336805555555</v>
      </c>
      <c r="E1468" s="214">
        <f t="shared" si="22"/>
        <v>0.48680555555620231</v>
      </c>
    </row>
    <row r="1469" spans="1:5">
      <c r="A1469" s="177" t="s">
        <v>7660</v>
      </c>
      <c r="B1469" s="159" t="s">
        <v>7668</v>
      </c>
      <c r="C1469" s="157">
        <v>44858.688194444447</v>
      </c>
      <c r="D1469" s="157">
        <v>44859.564583333333</v>
      </c>
      <c r="E1469" s="214">
        <f t="shared" si="22"/>
        <v>0.35138888889196096</v>
      </c>
    </row>
    <row r="1470" spans="1:5">
      <c r="A1470" s="177" t="s">
        <v>7725</v>
      </c>
      <c r="B1470" s="38" t="s">
        <v>7727</v>
      </c>
      <c r="C1470" s="157">
        <v>44886.508333333331</v>
      </c>
      <c r="D1470" s="157">
        <v>44887.946527777778</v>
      </c>
      <c r="E1470" s="214">
        <f t="shared" si="22"/>
        <v>26.943749999998545</v>
      </c>
    </row>
    <row r="1471" spans="1:5">
      <c r="A1471" s="177" t="s">
        <v>7725</v>
      </c>
      <c r="B1471" s="38" t="s">
        <v>7728</v>
      </c>
      <c r="C1471" s="157">
        <v>44889.196527777778</v>
      </c>
      <c r="D1471" s="157">
        <v>44890.102777777778</v>
      </c>
      <c r="E1471" s="214">
        <f t="shared" si="22"/>
        <v>1.25</v>
      </c>
    </row>
    <row r="1472" spans="1:5">
      <c r="A1472" s="177" t="s">
        <v>7725</v>
      </c>
      <c r="B1472" s="38" t="s">
        <v>7729</v>
      </c>
      <c r="C1472" s="157">
        <v>44891.285416666666</v>
      </c>
      <c r="D1472" s="157">
        <v>44892.111111111109</v>
      </c>
      <c r="E1472" s="214">
        <f t="shared" si="22"/>
        <v>1.1826388888875954</v>
      </c>
    </row>
    <row r="1473" spans="1:5">
      <c r="A1473" s="177" t="s">
        <v>7725</v>
      </c>
      <c r="B1473" s="38" t="s">
        <v>7730</v>
      </c>
      <c r="C1473" s="157">
        <v>44893.109722222223</v>
      </c>
      <c r="D1473" s="157">
        <v>44893.768750000003</v>
      </c>
      <c r="E1473" s="214">
        <f t="shared" si="22"/>
        <v>0.99861111111385981</v>
      </c>
    </row>
    <row r="1474" spans="1:5">
      <c r="A1474" s="177" t="s">
        <v>7725</v>
      </c>
      <c r="B1474" s="38" t="s">
        <v>7731</v>
      </c>
      <c r="C1474" s="157">
        <v>44894.257638888892</v>
      </c>
      <c r="D1474" s="157">
        <v>44895.259027777778</v>
      </c>
      <c r="E1474" s="214">
        <f t="shared" si="22"/>
        <v>0.48888888888905058</v>
      </c>
    </row>
    <row r="1475" spans="1:5">
      <c r="A1475" s="177" t="s">
        <v>7725</v>
      </c>
      <c r="B1475" s="38" t="s">
        <v>7732</v>
      </c>
      <c r="C1475" s="157">
        <v>44900.877083333333</v>
      </c>
      <c r="D1475" s="157">
        <v>44901.429861111108</v>
      </c>
      <c r="E1475" s="214">
        <f t="shared" si="22"/>
        <v>5.6180555555547471</v>
      </c>
    </row>
    <row r="1476" spans="1:5">
      <c r="A1476" s="177" t="s">
        <v>7725</v>
      </c>
      <c r="B1476" s="38" t="s">
        <v>7733</v>
      </c>
      <c r="C1476" s="157">
        <v>44902.112500000003</v>
      </c>
      <c r="D1476" s="157">
        <v>44902.901388888888</v>
      </c>
      <c r="E1476" s="214">
        <f t="shared" si="22"/>
        <v>0.68263888889487134</v>
      </c>
    </row>
    <row r="1477" spans="1:5">
      <c r="A1477" s="177" t="s">
        <v>7725</v>
      </c>
      <c r="B1477" s="38" t="s">
        <v>7734</v>
      </c>
      <c r="C1477" s="157">
        <v>44903.435416666667</v>
      </c>
      <c r="D1477" s="157">
        <v>44904.931250000001</v>
      </c>
      <c r="E1477" s="214">
        <f t="shared" si="22"/>
        <v>0.53402777777955635</v>
      </c>
    </row>
    <row r="1478" spans="1:5">
      <c r="A1478" s="177" t="s">
        <v>7725</v>
      </c>
      <c r="B1478" s="38" t="s">
        <v>7735</v>
      </c>
      <c r="C1478" s="157">
        <v>44905.461805555555</v>
      </c>
      <c r="D1478" s="157">
        <v>44906.934027777781</v>
      </c>
      <c r="E1478" s="214">
        <f t="shared" si="22"/>
        <v>0.53055555555329192</v>
      </c>
    </row>
    <row r="1479" spans="1:5">
      <c r="A1479" s="177" t="s">
        <v>7725</v>
      </c>
      <c r="B1479" s="38" t="s">
        <v>7736</v>
      </c>
      <c r="C1479" s="157">
        <v>44907.59097222222</v>
      </c>
      <c r="D1479" s="157">
        <v>44908.925000000003</v>
      </c>
      <c r="E1479" s="214">
        <f t="shared" si="22"/>
        <v>0.65694444443943212</v>
      </c>
    </row>
    <row r="1480" spans="1:5">
      <c r="A1480" s="177" t="s">
        <v>7725</v>
      </c>
      <c r="B1480" s="38" t="s">
        <v>7737</v>
      </c>
      <c r="C1480" s="157">
        <v>44909.759027777778</v>
      </c>
      <c r="D1480" s="157">
        <v>44910.614583333336</v>
      </c>
      <c r="E1480" s="214">
        <f t="shared" si="22"/>
        <v>0.83402777777519077</v>
      </c>
    </row>
    <row r="1481" spans="1:5">
      <c r="A1481" s="177" t="s">
        <v>7750</v>
      </c>
      <c r="B1481" s="38" t="s">
        <v>7744</v>
      </c>
      <c r="C1481" s="157">
        <v>44933.693055555559</v>
      </c>
      <c r="D1481" s="157">
        <v>44934.1875</v>
      </c>
      <c r="E1481" s="214">
        <f t="shared" si="22"/>
        <v>23.078472222223354</v>
      </c>
    </row>
    <row r="1482" spans="1:5">
      <c r="A1482" s="177" t="s">
        <v>7750</v>
      </c>
      <c r="B1482" s="38" t="s">
        <v>7745</v>
      </c>
      <c r="C1482" s="157">
        <v>44934.680555555555</v>
      </c>
      <c r="D1482" s="157">
        <v>44935.192361111112</v>
      </c>
      <c r="E1482" s="214">
        <f t="shared" si="22"/>
        <v>0.49305555555474712</v>
      </c>
    </row>
    <row r="1483" spans="1:5">
      <c r="A1483" s="177" t="s">
        <v>7750</v>
      </c>
      <c r="B1483" s="38" t="s">
        <v>7746</v>
      </c>
      <c r="C1483" s="157">
        <v>44935.683333333334</v>
      </c>
      <c r="D1483" s="157">
        <v>44935.861111111109</v>
      </c>
      <c r="E1483" s="214">
        <f t="shared" si="22"/>
        <v>0.49097222222189885</v>
      </c>
    </row>
    <row r="1484" spans="1:5">
      <c r="A1484" s="162" t="s">
        <v>7759</v>
      </c>
      <c r="B1484" s="38" t="s">
        <v>7762</v>
      </c>
      <c r="C1484" s="157">
        <v>45009.12777777778</v>
      </c>
      <c r="D1484" s="157">
        <v>45009.455555555556</v>
      </c>
      <c r="E1484" s="214">
        <f t="shared" si="22"/>
        <v>73.266666666670062</v>
      </c>
    </row>
    <row r="1485" spans="1:5">
      <c r="A1485" s="162" t="s">
        <v>7759</v>
      </c>
      <c r="B1485" s="38" t="s">
        <v>7764</v>
      </c>
      <c r="C1485" s="157">
        <v>45009.629861111112</v>
      </c>
      <c r="D1485" s="157">
        <v>45009.926388888889</v>
      </c>
      <c r="E1485" s="214">
        <f t="shared" ref="E1485:E1548" si="23">C1485-D1484</f>
        <v>0.17430555555620231</v>
      </c>
    </row>
    <row r="1486" spans="1:5">
      <c r="A1486" s="162" t="s">
        <v>7759</v>
      </c>
      <c r="B1486" s="38" t="s">
        <v>7765</v>
      </c>
      <c r="C1486" s="157">
        <v>45010.317361111112</v>
      </c>
      <c r="D1486" s="157">
        <v>45010.449305555558</v>
      </c>
      <c r="E1486" s="214">
        <f t="shared" si="23"/>
        <v>0.39097222222335404</v>
      </c>
    </row>
    <row r="1487" spans="1:5">
      <c r="A1487" s="162" t="s">
        <v>7759</v>
      </c>
      <c r="B1487" s="38" t="s">
        <v>7767</v>
      </c>
      <c r="C1487" s="157">
        <v>45010.633333333331</v>
      </c>
      <c r="D1487" s="157">
        <v>45010.870833333334</v>
      </c>
      <c r="E1487" s="214">
        <f t="shared" si="23"/>
        <v>0.18402777777373558</v>
      </c>
    </row>
    <row r="1488" spans="1:5">
      <c r="A1488" s="162" t="s">
        <v>7759</v>
      </c>
      <c r="B1488" s="38" t="s">
        <v>7769</v>
      </c>
      <c r="C1488" s="157">
        <v>45011.220833333333</v>
      </c>
      <c r="D1488" s="157">
        <v>45011.475694444445</v>
      </c>
      <c r="E1488" s="214">
        <f t="shared" si="23"/>
        <v>0.34999999999854481</v>
      </c>
    </row>
    <row r="1489" spans="1:5">
      <c r="A1489" s="162" t="s">
        <v>7759</v>
      </c>
      <c r="B1489" s="38" t="s">
        <v>7771</v>
      </c>
      <c r="C1489" s="157">
        <v>45012.220138888886</v>
      </c>
      <c r="D1489" s="157">
        <v>45012.862500000003</v>
      </c>
      <c r="E1489" s="214">
        <f t="shared" si="23"/>
        <v>0.74444444444088731</v>
      </c>
    </row>
    <row r="1490" spans="1:5">
      <c r="A1490" s="162" t="s">
        <v>7759</v>
      </c>
      <c r="B1490" s="38" t="s">
        <v>7772</v>
      </c>
      <c r="C1490" s="157">
        <v>45016.118055555555</v>
      </c>
      <c r="D1490" s="157">
        <v>45016.395833333336</v>
      </c>
      <c r="E1490" s="214">
        <f t="shared" si="23"/>
        <v>3.2555555555518367</v>
      </c>
    </row>
    <row r="1491" spans="1:5">
      <c r="A1491" s="162" t="s">
        <v>7759</v>
      </c>
      <c r="B1491" s="38" t="s">
        <v>7773</v>
      </c>
      <c r="C1491" s="157">
        <v>45016.960416666669</v>
      </c>
      <c r="D1491" s="157">
        <v>45017.322222222225</v>
      </c>
      <c r="E1491" s="214">
        <f t="shared" si="23"/>
        <v>0.56458333333284827</v>
      </c>
    </row>
    <row r="1492" spans="1:5">
      <c r="A1492" s="162" t="s">
        <v>7759</v>
      </c>
      <c r="B1492" s="38" t="s">
        <v>7774</v>
      </c>
      <c r="C1492" s="157">
        <v>45018.03402777778</v>
      </c>
      <c r="D1492" s="157">
        <v>45018.057638888888</v>
      </c>
      <c r="E1492" s="214">
        <f t="shared" si="23"/>
        <v>0.71180555555474712</v>
      </c>
    </row>
    <row r="1493" spans="1:5">
      <c r="A1493" s="162" t="s">
        <v>7759</v>
      </c>
      <c r="B1493" s="38" t="s">
        <v>7775</v>
      </c>
      <c r="C1493" s="157">
        <v>45018.099305555559</v>
      </c>
      <c r="D1493" s="157">
        <v>45018.40902777778</v>
      </c>
      <c r="E1493" s="214">
        <f t="shared" si="23"/>
        <v>4.1666666671517305E-2</v>
      </c>
    </row>
    <row r="1494" spans="1:5">
      <c r="A1494" s="162" t="s">
        <v>7759</v>
      </c>
      <c r="B1494" s="38" t="s">
        <v>7776</v>
      </c>
      <c r="C1494" s="157">
        <v>45018.675000000003</v>
      </c>
      <c r="D1494" s="157">
        <v>45018.96875</v>
      </c>
      <c r="E1494" s="214">
        <f t="shared" si="23"/>
        <v>0.26597222222335404</v>
      </c>
    </row>
    <row r="1495" spans="1:5">
      <c r="A1495" s="162" t="s">
        <v>7759</v>
      </c>
      <c r="B1495" s="38" t="s">
        <v>7777</v>
      </c>
      <c r="C1495" s="157">
        <v>45020.019444444442</v>
      </c>
      <c r="D1495" s="157">
        <v>45020.224999999999</v>
      </c>
      <c r="E1495" s="214">
        <f t="shared" si="23"/>
        <v>1.0506944444423425</v>
      </c>
    </row>
    <row r="1496" spans="1:5">
      <c r="A1496" s="162" t="s">
        <v>7759</v>
      </c>
      <c r="B1496" s="38" t="s">
        <v>7779</v>
      </c>
      <c r="C1496" s="157">
        <v>45020.379166666666</v>
      </c>
      <c r="D1496" s="157">
        <v>45020.509027777778</v>
      </c>
      <c r="E1496" s="214">
        <f t="shared" si="23"/>
        <v>0.15416666666715173</v>
      </c>
    </row>
    <row r="1497" spans="1:5">
      <c r="A1497" s="162" t="s">
        <v>7783</v>
      </c>
      <c r="B1497" s="159" t="s">
        <v>7791</v>
      </c>
      <c r="C1497" s="180">
        <v>45115.974305555559</v>
      </c>
      <c r="D1497" s="157">
        <v>45116.245833333334</v>
      </c>
      <c r="E1497" s="214">
        <f t="shared" si="23"/>
        <v>95.465277777781012</v>
      </c>
    </row>
    <row r="1498" spans="1:5">
      <c r="A1498" s="162" t="s">
        <v>7783</v>
      </c>
      <c r="B1498" s="159" t="s">
        <v>7792</v>
      </c>
      <c r="C1498" s="157">
        <v>45118.29583333333</v>
      </c>
      <c r="D1498" s="157">
        <v>45118.408333333333</v>
      </c>
      <c r="E1498" s="214">
        <f t="shared" si="23"/>
        <v>2.0499999999956344</v>
      </c>
    </row>
    <row r="1499" spans="1:5">
      <c r="A1499" s="162" t="s">
        <v>7783</v>
      </c>
      <c r="B1499" s="159" t="s">
        <v>7793</v>
      </c>
      <c r="C1499" s="157">
        <v>45118.842361111114</v>
      </c>
      <c r="D1499" s="157">
        <v>45118.911805555559</v>
      </c>
      <c r="E1499" s="214">
        <f t="shared" si="23"/>
        <v>0.43402777778101154</v>
      </c>
    </row>
    <row r="1500" spans="1:5">
      <c r="A1500" s="162" t="s">
        <v>7783</v>
      </c>
      <c r="B1500" s="159" t="s">
        <v>7794</v>
      </c>
      <c r="C1500" s="157">
        <v>45119.881944444445</v>
      </c>
      <c r="D1500" s="157">
        <v>45120.056944444441</v>
      </c>
      <c r="E1500" s="214">
        <f t="shared" si="23"/>
        <v>0.97013888888614019</v>
      </c>
    </row>
    <row r="1501" spans="1:5">
      <c r="A1501" s="162" t="s">
        <v>7784</v>
      </c>
      <c r="B1501" s="38" t="s">
        <v>7797</v>
      </c>
      <c r="C1501" s="157">
        <v>45125.819444444445</v>
      </c>
      <c r="D1501" s="157">
        <v>45126.170138888891</v>
      </c>
      <c r="E1501" s="214">
        <f t="shared" si="23"/>
        <v>5.7625000000043656</v>
      </c>
    </row>
    <row r="1502" spans="1:5">
      <c r="A1502" s="162" t="s">
        <v>7784</v>
      </c>
      <c r="B1502" s="38" t="s">
        <v>7798</v>
      </c>
      <c r="C1502" s="157">
        <v>45126.88958333333</v>
      </c>
      <c r="D1502" s="157">
        <v>45127.104861111111</v>
      </c>
      <c r="E1502" s="214">
        <f t="shared" si="23"/>
        <v>0.71944444443943212</v>
      </c>
    </row>
    <row r="1503" spans="1:5">
      <c r="A1503" s="162" t="s">
        <v>7784</v>
      </c>
      <c r="B1503" s="38" t="s">
        <v>7799</v>
      </c>
      <c r="C1503" s="157">
        <v>45127.48333333333</v>
      </c>
      <c r="D1503" s="157">
        <v>45128.026388888888</v>
      </c>
      <c r="E1503" s="214">
        <f t="shared" si="23"/>
        <v>0.37847222221898846</v>
      </c>
    </row>
    <row r="1504" spans="1:5">
      <c r="A1504" s="162" t="s">
        <v>7784</v>
      </c>
      <c r="B1504" s="38" t="s">
        <v>7800</v>
      </c>
      <c r="C1504" s="157">
        <v>45128.394444444442</v>
      </c>
      <c r="D1504" s="157">
        <v>45128.95</v>
      </c>
      <c r="E1504" s="214">
        <f t="shared" si="23"/>
        <v>0.36805555555474712</v>
      </c>
    </row>
    <row r="1505" spans="1:5">
      <c r="A1505" s="162" t="s">
        <v>7784</v>
      </c>
      <c r="B1505" s="38" t="s">
        <v>7801</v>
      </c>
      <c r="C1505" s="157">
        <v>45129.294444444444</v>
      </c>
      <c r="D1505" s="157">
        <v>45129.926388888889</v>
      </c>
      <c r="E1505" s="214">
        <f t="shared" si="23"/>
        <v>0.34444444444670808</v>
      </c>
    </row>
    <row r="1506" spans="1:5">
      <c r="A1506" s="162" t="s">
        <v>7784</v>
      </c>
      <c r="B1506" s="38" t="s">
        <v>7802</v>
      </c>
      <c r="C1506" s="157">
        <v>45130.299305555556</v>
      </c>
      <c r="D1506" s="157">
        <v>45130.962500000001</v>
      </c>
      <c r="E1506" s="214">
        <f t="shared" si="23"/>
        <v>0.37291666666715173</v>
      </c>
    </row>
    <row r="1507" spans="1:5">
      <c r="A1507" s="162" t="s">
        <v>7784</v>
      </c>
      <c r="B1507" s="38" t="s">
        <v>7803</v>
      </c>
      <c r="C1507" s="157">
        <v>45131.152083333334</v>
      </c>
      <c r="D1507" s="157">
        <v>45131.998611111114</v>
      </c>
      <c r="E1507" s="214">
        <f t="shared" si="23"/>
        <v>0.18958333333284827</v>
      </c>
    </row>
    <row r="1508" spans="1:5">
      <c r="A1508" s="162" t="s">
        <v>7784</v>
      </c>
      <c r="B1508" s="38" t="s">
        <v>7804</v>
      </c>
      <c r="C1508" s="157">
        <v>45132.298611111109</v>
      </c>
      <c r="D1508" s="157">
        <v>45133.050694444442</v>
      </c>
      <c r="E1508" s="214">
        <f t="shared" si="23"/>
        <v>0.29999999999563443</v>
      </c>
    </row>
    <row r="1509" spans="1:5">
      <c r="A1509" s="162" t="s">
        <v>7785</v>
      </c>
      <c r="B1509" s="38" t="s">
        <v>7814</v>
      </c>
      <c r="C1509" s="157">
        <v>45140.256944444445</v>
      </c>
      <c r="D1509" s="314">
        <v>45140.488194444442</v>
      </c>
      <c r="E1509" s="214">
        <f t="shared" si="23"/>
        <v>7.2062500000029104</v>
      </c>
    </row>
    <row r="1510" spans="1:5">
      <c r="A1510" s="162" t="s">
        <v>7785</v>
      </c>
      <c r="B1510" s="38" t="s">
        <v>7815</v>
      </c>
      <c r="C1510" s="157">
        <v>45140.636805555558</v>
      </c>
      <c r="D1510" s="157">
        <v>45141.11041666667</v>
      </c>
      <c r="E1510" s="214">
        <f t="shared" si="23"/>
        <v>0.148611111115315</v>
      </c>
    </row>
    <row r="1511" spans="1:5">
      <c r="A1511" s="162" t="s">
        <v>7785</v>
      </c>
      <c r="B1511" s="38" t="s">
        <v>7816</v>
      </c>
      <c r="C1511" s="157">
        <v>45141.649305555555</v>
      </c>
      <c r="D1511" s="314">
        <v>45142.934027777781</v>
      </c>
      <c r="E1511" s="214">
        <f t="shared" si="23"/>
        <v>0.538888888884685</v>
      </c>
    </row>
    <row r="1512" spans="1:5">
      <c r="A1512" s="162" t="s">
        <v>7785</v>
      </c>
      <c r="B1512" s="38" t="s">
        <v>7817</v>
      </c>
      <c r="C1512" s="157">
        <v>45143.474999999999</v>
      </c>
      <c r="D1512" s="314">
        <v>45144.304166666669</v>
      </c>
      <c r="E1512" s="214">
        <f t="shared" si="23"/>
        <v>0.54097222221753327</v>
      </c>
    </row>
    <row r="1513" spans="1:5">
      <c r="A1513" s="162" t="s">
        <v>7785</v>
      </c>
      <c r="B1513" s="38" t="s">
        <v>7818</v>
      </c>
      <c r="C1513" s="157">
        <v>45144.801388888889</v>
      </c>
      <c r="D1513" s="314">
        <v>45145.125</v>
      </c>
      <c r="E1513" s="214">
        <f t="shared" si="23"/>
        <v>0.49722222222044365</v>
      </c>
    </row>
    <row r="1514" spans="1:5">
      <c r="A1514" s="162" t="s">
        <v>7825</v>
      </c>
      <c r="B1514" s="38" t="s">
        <v>7827</v>
      </c>
      <c r="C1514" s="173">
        <v>45152.978472222225</v>
      </c>
      <c r="D1514" s="173">
        <v>45153.093055555553</v>
      </c>
      <c r="E1514" s="214">
        <f t="shared" si="23"/>
        <v>7.8534722222248092</v>
      </c>
    </row>
    <row r="1515" spans="1:5">
      <c r="A1515" s="162" t="s">
        <v>7825</v>
      </c>
      <c r="B1515" s="38" t="s">
        <v>7828</v>
      </c>
      <c r="C1515" s="173">
        <v>45153.482638888891</v>
      </c>
      <c r="D1515" s="173">
        <v>45153.552083333336</v>
      </c>
      <c r="E1515" s="214">
        <f t="shared" si="23"/>
        <v>0.38958333333721384</v>
      </c>
    </row>
    <row r="1516" spans="1:5">
      <c r="A1516" s="162" t="s">
        <v>7825</v>
      </c>
      <c r="B1516" s="38" t="s">
        <v>7829</v>
      </c>
      <c r="C1516" s="173">
        <v>45153.65902777778</v>
      </c>
      <c r="D1516" s="173">
        <v>45153.857638888891</v>
      </c>
      <c r="E1516" s="214">
        <f t="shared" si="23"/>
        <v>0.10694444444379769</v>
      </c>
    </row>
    <row r="1517" spans="1:5">
      <c r="A1517" s="162" t="s">
        <v>7825</v>
      </c>
      <c r="B1517" s="38" t="s">
        <v>7830</v>
      </c>
      <c r="C1517" s="173">
        <v>45154.196527777778</v>
      </c>
      <c r="D1517" s="173">
        <v>45154.25277777778</v>
      </c>
      <c r="E1517" s="214">
        <f t="shared" si="23"/>
        <v>0.33888888888759539</v>
      </c>
    </row>
    <row r="1518" spans="1:5">
      <c r="A1518" s="162" t="s">
        <v>7825</v>
      </c>
      <c r="B1518" s="38" t="s">
        <v>7831</v>
      </c>
      <c r="C1518" s="173">
        <v>45154.280555555553</v>
      </c>
      <c r="D1518" s="173">
        <v>45154.361805555556</v>
      </c>
      <c r="E1518" s="214">
        <f t="shared" si="23"/>
        <v>2.7777777773735579E-2</v>
      </c>
    </row>
    <row r="1519" spans="1:5">
      <c r="A1519" s="162" t="s">
        <v>7825</v>
      </c>
      <c r="B1519" s="38" t="s">
        <v>7832</v>
      </c>
      <c r="C1519" s="173">
        <v>45154.402083333334</v>
      </c>
      <c r="D1519" s="173">
        <v>45154.511805555558</v>
      </c>
      <c r="E1519" s="214">
        <f t="shared" si="23"/>
        <v>4.0277777778101154E-2</v>
      </c>
    </row>
    <row r="1520" spans="1:5">
      <c r="A1520" s="162" t="s">
        <v>7825</v>
      </c>
      <c r="B1520" s="38" t="s">
        <v>7833</v>
      </c>
      <c r="C1520" s="173">
        <v>45154.554166666669</v>
      </c>
      <c r="D1520" s="173">
        <v>45154.803472222222</v>
      </c>
      <c r="E1520" s="214">
        <f t="shared" si="23"/>
        <v>4.2361111110949423E-2</v>
      </c>
    </row>
    <row r="1521" spans="1:5">
      <c r="A1521" s="162" t="s">
        <v>7825</v>
      </c>
      <c r="B1521" s="38" t="s">
        <v>7834</v>
      </c>
      <c r="C1521" s="173">
        <v>45155.115972222222</v>
      </c>
      <c r="D1521" s="173">
        <v>45155.219444444447</v>
      </c>
      <c r="E1521" s="214">
        <f t="shared" si="23"/>
        <v>0.3125</v>
      </c>
    </row>
    <row r="1522" spans="1:5">
      <c r="A1522" s="162" t="s">
        <v>7825</v>
      </c>
      <c r="B1522" s="38" t="s">
        <v>7835</v>
      </c>
      <c r="C1522" s="173">
        <v>45155.272916666669</v>
      </c>
      <c r="D1522" s="173">
        <v>45155.388888888891</v>
      </c>
      <c r="E1522" s="214">
        <f t="shared" si="23"/>
        <v>5.3472222221898846E-2</v>
      </c>
    </row>
    <row r="1523" spans="1:5">
      <c r="A1523" s="162" t="s">
        <v>7825</v>
      </c>
      <c r="B1523" s="316" t="s">
        <v>7836</v>
      </c>
      <c r="C1523" s="308">
        <v>45155.587500000001</v>
      </c>
      <c r="D1523" s="308">
        <v>45155.677777777775</v>
      </c>
      <c r="E1523" s="214">
        <f t="shared" si="23"/>
        <v>0.19861111111094942</v>
      </c>
    </row>
    <row r="1524" spans="1:5">
      <c r="A1524" s="162" t="s">
        <v>7825</v>
      </c>
      <c r="B1524" s="316" t="s">
        <v>7837</v>
      </c>
      <c r="C1524" s="308">
        <v>45155.727083333331</v>
      </c>
      <c r="D1524" s="308">
        <v>45155.873611111114</v>
      </c>
      <c r="E1524" s="214">
        <f t="shared" si="23"/>
        <v>4.9305555556202307E-2</v>
      </c>
    </row>
    <row r="1525" spans="1:5">
      <c r="A1525" s="162" t="s">
        <v>7825</v>
      </c>
      <c r="B1525" s="316" t="s">
        <v>7838</v>
      </c>
      <c r="C1525" s="308">
        <v>45155.96597222222</v>
      </c>
      <c r="D1525" s="308">
        <v>45156.319444444445</v>
      </c>
      <c r="E1525" s="214">
        <f t="shared" si="23"/>
        <v>9.2361111106583849E-2</v>
      </c>
    </row>
    <row r="1526" spans="1:5">
      <c r="A1526" s="162" t="s">
        <v>7825</v>
      </c>
      <c r="B1526" s="38" t="s">
        <v>7839</v>
      </c>
      <c r="C1526" s="173">
        <v>45156.691666666666</v>
      </c>
      <c r="D1526" s="173">
        <v>45156.727777777778</v>
      </c>
      <c r="E1526" s="214">
        <f t="shared" si="23"/>
        <v>0.37222222222044365</v>
      </c>
    </row>
    <row r="1527" spans="1:5">
      <c r="A1527" s="162" t="s">
        <v>7825</v>
      </c>
      <c r="B1527" s="38" t="s">
        <v>7840</v>
      </c>
      <c r="C1527" s="173">
        <v>45159.67083333333</v>
      </c>
      <c r="D1527" s="173">
        <v>45159.75277777778</v>
      </c>
      <c r="E1527" s="214">
        <f t="shared" si="23"/>
        <v>2.9430555555518367</v>
      </c>
    </row>
    <row r="1528" spans="1:5">
      <c r="A1528" s="162" t="s">
        <v>7825</v>
      </c>
      <c r="B1528" s="38" t="s">
        <v>7841</v>
      </c>
      <c r="C1528" s="173">
        <v>45159.894444444442</v>
      </c>
      <c r="D1528" s="173">
        <v>45159.925000000003</v>
      </c>
      <c r="E1528" s="214">
        <f t="shared" si="23"/>
        <v>0.14166666666278616</v>
      </c>
    </row>
    <row r="1529" spans="1:5">
      <c r="A1529" s="162" t="s">
        <v>7825</v>
      </c>
      <c r="B1529" s="38" t="s">
        <v>7842</v>
      </c>
      <c r="C1529" s="173">
        <v>45160.352083333331</v>
      </c>
      <c r="D1529" s="173">
        <v>45160.45416666667</v>
      </c>
      <c r="E1529" s="214">
        <f t="shared" si="23"/>
        <v>0.42708333332848269</v>
      </c>
    </row>
    <row r="1530" spans="1:5">
      <c r="A1530" s="162" t="s">
        <v>7825</v>
      </c>
      <c r="B1530" s="38" t="s">
        <v>7843</v>
      </c>
      <c r="C1530" s="173">
        <v>45160.489583333336</v>
      </c>
      <c r="D1530" s="173">
        <v>45160.629861111112</v>
      </c>
      <c r="E1530" s="214">
        <f t="shared" si="23"/>
        <v>3.5416666665696539E-2</v>
      </c>
    </row>
    <row r="1531" spans="1:5">
      <c r="A1531" s="162" t="s">
        <v>7825</v>
      </c>
      <c r="B1531" s="38" t="s">
        <v>7844</v>
      </c>
      <c r="C1531" s="173">
        <v>45160.756944444445</v>
      </c>
      <c r="D1531" s="173">
        <v>45160.865972222222</v>
      </c>
      <c r="E1531" s="214">
        <f t="shared" si="23"/>
        <v>0.12708333333284827</v>
      </c>
    </row>
    <row r="1532" spans="1:5">
      <c r="A1532" s="162" t="s">
        <v>7825</v>
      </c>
      <c r="B1532" s="38" t="s">
        <v>7845</v>
      </c>
      <c r="C1532" s="173">
        <v>45163.578472222223</v>
      </c>
      <c r="D1532" s="173">
        <v>45163.633333333331</v>
      </c>
      <c r="E1532" s="214">
        <f t="shared" si="23"/>
        <v>2.7125000000014552</v>
      </c>
    </row>
    <row r="1533" spans="1:5">
      <c r="A1533" s="162" t="s">
        <v>7825</v>
      </c>
      <c r="B1533" s="38" t="s">
        <v>7846</v>
      </c>
      <c r="C1533" s="173">
        <v>45163.695138888892</v>
      </c>
      <c r="D1533" s="173">
        <v>45163.767361111109</v>
      </c>
      <c r="E1533" s="214">
        <f t="shared" si="23"/>
        <v>6.1805555560567882E-2</v>
      </c>
    </row>
    <row r="1534" spans="1:5">
      <c r="A1534" s="162" t="s">
        <v>7825</v>
      </c>
      <c r="B1534" s="38" t="s">
        <v>7847</v>
      </c>
      <c r="C1534" s="173">
        <v>45163.840277777781</v>
      </c>
      <c r="D1534" s="173">
        <v>45163.913194444445</v>
      </c>
      <c r="E1534" s="214">
        <f t="shared" si="23"/>
        <v>7.2916666671517305E-2</v>
      </c>
    </row>
    <row r="1535" spans="1:5">
      <c r="A1535" s="162" t="s">
        <v>7825</v>
      </c>
      <c r="B1535" s="38" t="s">
        <v>7848</v>
      </c>
      <c r="C1535" s="173">
        <v>45163.939583333333</v>
      </c>
      <c r="D1535" s="173">
        <v>45164.060416666667</v>
      </c>
      <c r="E1535" s="214">
        <f t="shared" si="23"/>
        <v>2.6388888887595385E-2</v>
      </c>
    </row>
    <row r="1536" spans="1:5">
      <c r="A1536" s="162" t="s">
        <v>7825</v>
      </c>
      <c r="B1536" s="38" t="s">
        <v>7849</v>
      </c>
      <c r="C1536" s="173">
        <v>45164.211111111108</v>
      </c>
      <c r="D1536" s="173">
        <v>45164.63958333333</v>
      </c>
      <c r="E1536" s="214">
        <f t="shared" si="23"/>
        <v>0.15069444444088731</v>
      </c>
    </row>
    <row r="1537" spans="1:5">
      <c r="A1537" s="162" t="s">
        <v>7825</v>
      </c>
      <c r="B1537" s="38" t="s">
        <v>7850</v>
      </c>
      <c r="C1537" s="173">
        <v>45164.765972222223</v>
      </c>
      <c r="D1537" s="173">
        <v>45164.78402777778</v>
      </c>
      <c r="E1537" s="214">
        <f t="shared" si="23"/>
        <v>0.12638888889341615</v>
      </c>
    </row>
    <row r="1538" spans="1:5">
      <c r="A1538" s="162" t="s">
        <v>7825</v>
      </c>
      <c r="B1538" s="38" t="s">
        <v>7851</v>
      </c>
      <c r="C1538" s="173">
        <v>45165.59652777778</v>
      </c>
      <c r="D1538" s="173">
        <v>45165.811111111114</v>
      </c>
      <c r="E1538" s="214">
        <f t="shared" si="23"/>
        <v>0.8125</v>
      </c>
    </row>
    <row r="1539" spans="1:5">
      <c r="A1539" s="162" t="s">
        <v>7825</v>
      </c>
      <c r="B1539" s="38" t="s">
        <v>7852</v>
      </c>
      <c r="C1539" s="173">
        <v>45165.829861111109</v>
      </c>
      <c r="D1539" s="173">
        <v>45166.008333333331</v>
      </c>
      <c r="E1539" s="214">
        <f t="shared" si="23"/>
        <v>1.8749999995634425E-2</v>
      </c>
    </row>
    <row r="1540" spans="1:5">
      <c r="A1540" s="162" t="s">
        <v>7825</v>
      </c>
      <c r="B1540" s="38" t="s">
        <v>7853</v>
      </c>
      <c r="C1540" s="173">
        <v>45166.074305555558</v>
      </c>
      <c r="D1540" s="173">
        <v>45166.296527777777</v>
      </c>
      <c r="E1540" s="214">
        <f t="shared" si="23"/>
        <v>6.5972222226264421E-2</v>
      </c>
    </row>
    <row r="1541" spans="1:5">
      <c r="A1541" s="162" t="s">
        <v>7825</v>
      </c>
      <c r="B1541" s="38" t="s">
        <v>7854</v>
      </c>
      <c r="C1541" s="173">
        <v>45166.325694444444</v>
      </c>
      <c r="D1541" s="173">
        <v>45166.382638888892</v>
      </c>
      <c r="E1541" s="214">
        <f t="shared" si="23"/>
        <v>2.9166666667151731E-2</v>
      </c>
    </row>
    <row r="1542" spans="1:5">
      <c r="A1542" s="162" t="s">
        <v>7825</v>
      </c>
      <c r="B1542" s="38" t="s">
        <v>7855</v>
      </c>
      <c r="C1542" s="173">
        <v>45166.392361111109</v>
      </c>
      <c r="D1542" s="173">
        <v>45166.623611111114</v>
      </c>
      <c r="E1542" s="214">
        <f t="shared" si="23"/>
        <v>9.7222222175332718E-3</v>
      </c>
    </row>
    <row r="1543" spans="1:5">
      <c r="A1543" s="162" t="s">
        <v>7825</v>
      </c>
      <c r="B1543" s="38" t="s">
        <v>7856</v>
      </c>
      <c r="C1543" s="173">
        <v>45166.811111111114</v>
      </c>
      <c r="D1543" s="173">
        <v>45166.982638888891</v>
      </c>
      <c r="E1543" s="214">
        <f t="shared" si="23"/>
        <v>0.1875</v>
      </c>
    </row>
    <row r="1544" spans="1:5">
      <c r="A1544" s="162" t="s">
        <v>7825</v>
      </c>
      <c r="B1544" s="38" t="s">
        <v>7857</v>
      </c>
      <c r="C1544" s="173">
        <v>45167.097916666666</v>
      </c>
      <c r="D1544" s="173">
        <v>45167.579861111109</v>
      </c>
      <c r="E1544" s="214">
        <f t="shared" si="23"/>
        <v>0.11527777777519077</v>
      </c>
    </row>
    <row r="1545" spans="1:5">
      <c r="A1545" s="162" t="s">
        <v>7825</v>
      </c>
      <c r="B1545" s="38" t="s">
        <v>7858</v>
      </c>
      <c r="C1545" s="173">
        <v>45172.906944444447</v>
      </c>
      <c r="D1545" s="173">
        <v>45173.180555555555</v>
      </c>
      <c r="E1545" s="214">
        <f t="shared" si="23"/>
        <v>5.3270833333372138</v>
      </c>
    </row>
    <row r="1546" spans="1:5">
      <c r="A1546" s="162" t="s">
        <v>7825</v>
      </c>
      <c r="B1546" s="38" t="s">
        <v>7859</v>
      </c>
      <c r="C1546" s="173">
        <v>45173.537499999999</v>
      </c>
      <c r="D1546" s="173">
        <v>45173.790277777778</v>
      </c>
      <c r="E1546" s="214">
        <f t="shared" si="23"/>
        <v>0.35694444444379769</v>
      </c>
    </row>
    <row r="1547" spans="1:5">
      <c r="A1547" s="162" t="s">
        <v>7825</v>
      </c>
      <c r="B1547" s="38" t="s">
        <v>7860</v>
      </c>
      <c r="C1547" s="173">
        <v>45173.932638888888</v>
      </c>
      <c r="D1547" s="173">
        <v>45174.26666666667</v>
      </c>
      <c r="E1547" s="214">
        <f t="shared" si="23"/>
        <v>0.14236111110949423</v>
      </c>
    </row>
    <row r="1548" spans="1:5">
      <c r="A1548" s="162" t="s">
        <v>7825</v>
      </c>
      <c r="B1548" s="38" t="s">
        <v>7861</v>
      </c>
      <c r="C1548" s="173">
        <v>45174.370138888888</v>
      </c>
      <c r="D1548" s="173">
        <v>45174.836111111108</v>
      </c>
      <c r="E1548" s="214">
        <f t="shared" si="23"/>
        <v>0.10347222221753327</v>
      </c>
    </row>
    <row r="1549" spans="1:5">
      <c r="A1549" s="162" t="s">
        <v>7825</v>
      </c>
      <c r="B1549" s="38" t="s">
        <v>7862</v>
      </c>
      <c r="C1549" s="173">
        <v>45174.884027777778</v>
      </c>
      <c r="D1549" s="173">
        <v>45175.042361111111</v>
      </c>
      <c r="E1549" s="214">
        <f t="shared" ref="E1549:E1612" si="24">C1549-D1548</f>
        <v>4.7916666670062114E-2</v>
      </c>
    </row>
    <row r="1550" spans="1:5">
      <c r="A1550" s="162" t="s">
        <v>7825</v>
      </c>
      <c r="B1550" s="38" t="s">
        <v>7863</v>
      </c>
      <c r="C1550" s="173">
        <v>45178.330555555556</v>
      </c>
      <c r="D1550" s="173">
        <v>45178.447222222225</v>
      </c>
      <c r="E1550" s="214">
        <f t="shared" si="24"/>
        <v>3.2881944444452529</v>
      </c>
    </row>
    <row r="1551" spans="1:5">
      <c r="A1551" s="162" t="s">
        <v>7825</v>
      </c>
      <c r="B1551" s="38" t="s">
        <v>7864</v>
      </c>
      <c r="C1551" s="173">
        <v>45178.565972222219</v>
      </c>
      <c r="D1551" s="173">
        <v>45178.59375</v>
      </c>
      <c r="E1551" s="214">
        <f t="shared" si="24"/>
        <v>0.11874999999417923</v>
      </c>
    </row>
    <row r="1552" spans="1:5">
      <c r="A1552" s="162" t="s">
        <v>7825</v>
      </c>
      <c r="B1552" s="38" t="s">
        <v>7865</v>
      </c>
      <c r="C1552" s="173">
        <v>45179.209027777775</v>
      </c>
      <c r="D1552" s="173">
        <v>45179.336805555555</v>
      </c>
      <c r="E1552" s="214">
        <f t="shared" si="24"/>
        <v>0.61527777777519077</v>
      </c>
    </row>
    <row r="1553" spans="1:5">
      <c r="A1553" s="162" t="s">
        <v>7825</v>
      </c>
      <c r="B1553" s="38" t="s">
        <v>7866</v>
      </c>
      <c r="C1553" s="173">
        <v>45180.074305555558</v>
      </c>
      <c r="D1553" s="173">
        <v>45180.241666666669</v>
      </c>
      <c r="E1553" s="214">
        <f t="shared" si="24"/>
        <v>0.73750000000291038</v>
      </c>
    </row>
    <row r="1554" spans="1:5">
      <c r="A1554" s="162" t="s">
        <v>7825</v>
      </c>
      <c r="B1554" s="38" t="s">
        <v>7867</v>
      </c>
      <c r="C1554" s="173">
        <v>45180.640972222223</v>
      </c>
      <c r="D1554" s="173">
        <v>45180.777083333334</v>
      </c>
      <c r="E1554" s="214">
        <f t="shared" si="24"/>
        <v>0.39930555555474712</v>
      </c>
    </row>
    <row r="1555" spans="1:5">
      <c r="A1555" s="162" t="s">
        <v>7825</v>
      </c>
      <c r="B1555" s="38" t="s">
        <v>7868</v>
      </c>
      <c r="C1555" s="173">
        <v>45181.704861111109</v>
      </c>
      <c r="D1555" s="173">
        <v>45181.93472222222</v>
      </c>
      <c r="E1555" s="214">
        <f t="shared" si="24"/>
        <v>0.92777777777519077</v>
      </c>
    </row>
    <row r="1556" spans="1:5">
      <c r="A1556" s="162" t="s">
        <v>7825</v>
      </c>
      <c r="B1556" s="38" t="s">
        <v>7869</v>
      </c>
      <c r="C1556" s="173">
        <v>45182.095833333333</v>
      </c>
      <c r="D1556" s="173">
        <v>45182.297222222223</v>
      </c>
      <c r="E1556" s="214">
        <f t="shared" si="24"/>
        <v>0.16111111111240461</v>
      </c>
    </row>
    <row r="1557" spans="1:5">
      <c r="A1557" s="162" t="s">
        <v>7825</v>
      </c>
      <c r="B1557" s="38" t="s">
        <v>7870</v>
      </c>
      <c r="C1557" s="173">
        <v>45182.48541666667</v>
      </c>
      <c r="D1557" s="173">
        <v>45182.642361111109</v>
      </c>
      <c r="E1557" s="214">
        <f t="shared" si="24"/>
        <v>0.18819444444670808</v>
      </c>
    </row>
    <row r="1558" spans="1:5">
      <c r="A1558" s="162" t="s">
        <v>7825</v>
      </c>
      <c r="B1558" s="38" t="s">
        <v>7871</v>
      </c>
      <c r="C1558" s="173">
        <v>45182.884722222225</v>
      </c>
      <c r="D1558" s="173">
        <v>45183.03125</v>
      </c>
      <c r="E1558" s="214">
        <f t="shared" si="24"/>
        <v>0.242361111115315</v>
      </c>
    </row>
    <row r="1559" spans="1:5">
      <c r="A1559" s="162" t="s">
        <v>7825</v>
      </c>
      <c r="B1559" s="38" t="s">
        <v>7872</v>
      </c>
      <c r="C1559" s="173">
        <v>45184.384027777778</v>
      </c>
      <c r="D1559" s="173">
        <v>45184.519444444442</v>
      </c>
      <c r="E1559" s="214">
        <f t="shared" si="24"/>
        <v>1.3527777777781012</v>
      </c>
    </row>
    <row r="1560" spans="1:5">
      <c r="A1560" s="162" t="s">
        <v>7825</v>
      </c>
      <c r="B1560" s="38" t="s">
        <v>7873</v>
      </c>
      <c r="C1560" s="173">
        <v>45185.540277777778</v>
      </c>
      <c r="D1560" s="173">
        <v>45185.738194444442</v>
      </c>
      <c r="E1560" s="214">
        <f t="shared" si="24"/>
        <v>1.0208333333357587</v>
      </c>
    </row>
    <row r="1561" spans="1:5">
      <c r="A1561" s="162" t="s">
        <v>7825</v>
      </c>
      <c r="B1561" s="38" t="s">
        <v>7874</v>
      </c>
      <c r="C1561" s="173">
        <v>45185.814583333333</v>
      </c>
      <c r="D1561" s="173">
        <v>45185.966666666667</v>
      </c>
      <c r="E1561" s="214">
        <f t="shared" si="24"/>
        <v>7.6388888890505768E-2</v>
      </c>
    </row>
    <row r="1562" spans="1:5">
      <c r="A1562" s="162" t="s">
        <v>7825</v>
      </c>
      <c r="B1562" s="38" t="s">
        <v>7875</v>
      </c>
      <c r="C1562" s="173">
        <v>45186.067361111112</v>
      </c>
      <c r="D1562" s="173">
        <v>45186.2</v>
      </c>
      <c r="E1562" s="214">
        <f t="shared" si="24"/>
        <v>0.10069444444525288</v>
      </c>
    </row>
    <row r="1563" spans="1:5">
      <c r="A1563" s="162" t="s">
        <v>7825</v>
      </c>
      <c r="B1563" s="38" t="s">
        <v>7876</v>
      </c>
      <c r="C1563" s="173">
        <v>45186.299305555556</v>
      </c>
      <c r="D1563" s="173">
        <v>45186.415277777778</v>
      </c>
      <c r="E1563" s="214">
        <f t="shared" si="24"/>
        <v>9.930555555911269E-2</v>
      </c>
    </row>
    <row r="1564" spans="1:5">
      <c r="A1564" s="162" t="s">
        <v>7825</v>
      </c>
      <c r="B1564" s="38" t="s">
        <v>7877</v>
      </c>
      <c r="C1564" s="173">
        <v>45187.189583333333</v>
      </c>
      <c r="D1564" s="173">
        <v>45187.59652777778</v>
      </c>
      <c r="E1564" s="214">
        <f t="shared" si="24"/>
        <v>0.77430555555474712</v>
      </c>
    </row>
    <row r="1565" spans="1:5">
      <c r="A1565" s="162" t="s">
        <v>7893</v>
      </c>
      <c r="B1565" s="38" t="s">
        <v>7897</v>
      </c>
      <c r="C1565" s="157">
        <v>45385.817361111112</v>
      </c>
      <c r="D1565" s="157">
        <v>45386.805555555555</v>
      </c>
      <c r="E1565" s="214">
        <f t="shared" si="24"/>
        <v>198.22083333333285</v>
      </c>
    </row>
    <row r="1566" spans="1:5">
      <c r="A1566" s="162" t="s">
        <v>7893</v>
      </c>
      <c r="B1566" s="38" t="s">
        <v>7898</v>
      </c>
      <c r="C1566" s="157">
        <v>45387.763194444444</v>
      </c>
      <c r="D1566" s="157">
        <v>45388.756249999999</v>
      </c>
      <c r="E1566" s="214">
        <f t="shared" si="24"/>
        <v>0.95763888888905058</v>
      </c>
    </row>
    <row r="1567" spans="1:5">
      <c r="A1567" s="162" t="s">
        <v>7893</v>
      </c>
      <c r="B1567" s="38" t="s">
        <v>7899</v>
      </c>
      <c r="C1567" s="157">
        <v>45388.966666666667</v>
      </c>
      <c r="D1567" s="157">
        <v>45389.973611111112</v>
      </c>
      <c r="E1567" s="214">
        <f t="shared" si="24"/>
        <v>0.21041666666860692</v>
      </c>
    </row>
    <row r="1568" spans="1:5">
      <c r="A1568" s="162" t="s">
        <v>7893</v>
      </c>
      <c r="B1568" s="38" t="s">
        <v>7900</v>
      </c>
      <c r="C1568" s="157">
        <v>45391.049305555556</v>
      </c>
      <c r="D1568" s="157">
        <v>45392.060416666667</v>
      </c>
      <c r="E1568" s="214">
        <f t="shared" si="24"/>
        <v>1.0756944444437977</v>
      </c>
    </row>
    <row r="1569" spans="1:5">
      <c r="A1569" s="162" t="s">
        <v>7893</v>
      </c>
      <c r="B1569" s="38" t="s">
        <v>7901</v>
      </c>
      <c r="C1569" s="157">
        <v>45393.773611111108</v>
      </c>
      <c r="D1569" s="157">
        <v>45394.767361111109</v>
      </c>
      <c r="E1569" s="214">
        <f t="shared" si="24"/>
        <v>1.7131944444408873</v>
      </c>
    </row>
    <row r="1570" spans="1:5">
      <c r="A1570" s="162" t="s">
        <v>7893</v>
      </c>
      <c r="B1570" s="38" t="s">
        <v>7902</v>
      </c>
      <c r="C1570" s="157">
        <v>45394.968055555553</v>
      </c>
      <c r="D1570" s="157">
        <v>45396.057638888888</v>
      </c>
      <c r="E1570" s="214">
        <f t="shared" si="24"/>
        <v>0.20069444444379769</v>
      </c>
    </row>
    <row r="1571" spans="1:5">
      <c r="A1571" s="162" t="s">
        <v>7893</v>
      </c>
      <c r="B1571" s="38" t="s">
        <v>7903</v>
      </c>
      <c r="C1571" s="157">
        <v>45397.050694444442</v>
      </c>
      <c r="D1571" s="157">
        <v>45398.056944444441</v>
      </c>
      <c r="E1571" s="214">
        <f t="shared" si="24"/>
        <v>0.99305555555474712</v>
      </c>
    </row>
    <row r="1572" spans="1:5">
      <c r="A1572" s="162" t="s">
        <v>7893</v>
      </c>
      <c r="B1572" s="316" t="s">
        <v>7904</v>
      </c>
      <c r="C1572" s="323">
        <v>45398.760416666664</v>
      </c>
      <c r="D1572" s="323">
        <v>45399.768055555556</v>
      </c>
      <c r="E1572" s="214">
        <f t="shared" si="24"/>
        <v>0.70347222222335404</v>
      </c>
    </row>
    <row r="1573" spans="1:5">
      <c r="A1573" s="162" t="s">
        <v>7893</v>
      </c>
      <c r="B1573" s="316" t="s">
        <v>7905</v>
      </c>
      <c r="C1573" s="323">
        <v>45400.063888888886</v>
      </c>
      <c r="D1573" s="323">
        <v>45401.056250000001</v>
      </c>
      <c r="E1573" s="214">
        <f t="shared" si="24"/>
        <v>0.29583333332993789</v>
      </c>
    </row>
    <row r="1574" spans="1:5">
      <c r="A1574" s="162" t="s">
        <v>7893</v>
      </c>
      <c r="B1574" s="316" t="s">
        <v>7906</v>
      </c>
      <c r="C1574" s="323">
        <v>45401.804861111108</v>
      </c>
      <c r="D1574" s="323">
        <v>45402.844444444447</v>
      </c>
      <c r="E1574" s="214">
        <f t="shared" si="24"/>
        <v>0.74861111110658385</v>
      </c>
    </row>
    <row r="1575" spans="1:5">
      <c r="A1575" s="162" t="s">
        <v>7893</v>
      </c>
      <c r="B1575" s="38" t="s">
        <v>7907</v>
      </c>
      <c r="C1575" s="157">
        <v>45403.04583333333</v>
      </c>
      <c r="D1575" s="157">
        <v>45404.059027777781</v>
      </c>
      <c r="E1575" s="214">
        <f t="shared" si="24"/>
        <v>0.20138888888322981</v>
      </c>
    </row>
    <row r="1576" spans="1:5">
      <c r="A1576" s="162" t="s">
        <v>7893</v>
      </c>
      <c r="B1576" s="38" t="s">
        <v>7908</v>
      </c>
      <c r="C1576" s="157">
        <v>45404.925000000003</v>
      </c>
      <c r="D1576" s="157">
        <v>45405.840277777781</v>
      </c>
      <c r="E1576" s="214">
        <f t="shared" si="24"/>
        <v>0.86597222222189885</v>
      </c>
    </row>
    <row r="1577" spans="1:5">
      <c r="A1577" s="162" t="s">
        <v>7893</v>
      </c>
      <c r="B1577" s="38" t="s">
        <v>7909</v>
      </c>
      <c r="C1577" s="157">
        <v>45406.044444444444</v>
      </c>
      <c r="D1577" s="157">
        <v>45406.265277777777</v>
      </c>
      <c r="E1577" s="214">
        <f t="shared" si="24"/>
        <v>0.20416666666278616</v>
      </c>
    </row>
    <row r="1578" spans="1:5">
      <c r="A1578" s="162" t="s">
        <v>7893</v>
      </c>
      <c r="B1578" s="38" t="s">
        <v>7910</v>
      </c>
      <c r="C1578" s="157">
        <v>45406.638888888891</v>
      </c>
      <c r="D1578" s="157">
        <v>45407.05972222222</v>
      </c>
      <c r="E1578" s="214">
        <f t="shared" si="24"/>
        <v>0.37361111111385981</v>
      </c>
    </row>
    <row r="1579" spans="1:5">
      <c r="A1579" s="162" t="s">
        <v>7934</v>
      </c>
      <c r="B1579" s="38" t="s">
        <v>7939</v>
      </c>
      <c r="C1579" s="157">
        <v>45435.980555555558</v>
      </c>
      <c r="D1579" s="157">
        <v>45436.540972222225</v>
      </c>
      <c r="E1579" s="214">
        <f t="shared" si="24"/>
        <v>28.920833333337214</v>
      </c>
    </row>
    <row r="1580" spans="1:5">
      <c r="A1580" s="162" t="s">
        <v>7934</v>
      </c>
      <c r="B1580" s="38" t="s">
        <v>7940</v>
      </c>
      <c r="C1580" s="157">
        <v>45437.574305555558</v>
      </c>
      <c r="D1580" s="157">
        <v>45438.368750000001</v>
      </c>
      <c r="E1580" s="214">
        <f t="shared" si="24"/>
        <v>1.0333333333328483</v>
      </c>
    </row>
    <row r="1581" spans="1:5">
      <c r="A1581" s="162" t="s">
        <v>7944</v>
      </c>
      <c r="B1581" s="38" t="s">
        <v>7946</v>
      </c>
      <c r="C1581" s="157">
        <v>45469.386111111111</v>
      </c>
      <c r="D1581" s="157">
        <v>45474.825694444444</v>
      </c>
      <c r="E1581" s="214">
        <f t="shared" si="24"/>
        <v>31.017361111109494</v>
      </c>
    </row>
    <row r="1582" spans="1:5">
      <c r="A1582" s="151" t="s">
        <v>7950</v>
      </c>
      <c r="B1582" s="38" t="s">
        <v>7957</v>
      </c>
      <c r="C1582" s="157">
        <v>45479.635416666664</v>
      </c>
      <c r="D1582" s="157">
        <v>45480.106249999997</v>
      </c>
      <c r="E1582" s="214">
        <f t="shared" si="24"/>
        <v>4.8097222222204437</v>
      </c>
    </row>
    <row r="1583" spans="1:5">
      <c r="A1583" s="151" t="s">
        <v>7950</v>
      </c>
      <c r="B1583" s="38" t="s">
        <v>7958</v>
      </c>
      <c r="C1583" s="157">
        <v>45480.628472222219</v>
      </c>
      <c r="D1583" s="157">
        <v>45480.940972222219</v>
      </c>
      <c r="E1583" s="214">
        <f t="shared" si="24"/>
        <v>0.52222222222189885</v>
      </c>
    </row>
    <row r="1584" spans="1:5">
      <c r="A1584" s="151" t="s">
        <v>7950</v>
      </c>
      <c r="B1584" s="38" t="s">
        <v>7959</v>
      </c>
      <c r="C1584" s="157">
        <v>45480.947222222225</v>
      </c>
      <c r="D1584" s="157">
        <v>45481.040972222225</v>
      </c>
      <c r="E1584" s="214">
        <f t="shared" si="24"/>
        <v>6.2500000058207661E-3</v>
      </c>
    </row>
    <row r="1585" spans="1:5">
      <c r="A1585" s="151" t="s">
        <v>7950</v>
      </c>
      <c r="B1585" s="38" t="s">
        <v>7960</v>
      </c>
      <c r="C1585" s="157">
        <v>45481.070138888892</v>
      </c>
      <c r="D1585" s="157">
        <v>45481.117361111108</v>
      </c>
      <c r="E1585" s="214">
        <f t="shared" si="24"/>
        <v>2.9166666667151731E-2</v>
      </c>
    </row>
    <row r="1586" spans="1:5">
      <c r="A1586" s="151" t="s">
        <v>7950</v>
      </c>
      <c r="B1586" s="38" t="s">
        <v>7961</v>
      </c>
      <c r="C1586" s="157">
        <v>45481.629861111112</v>
      </c>
      <c r="D1586" s="157">
        <v>45482.291666666664</v>
      </c>
      <c r="E1586" s="214">
        <f t="shared" si="24"/>
        <v>0.51250000000436557</v>
      </c>
    </row>
    <row r="1587" spans="1:5">
      <c r="A1587" s="151" t="s">
        <v>7950</v>
      </c>
      <c r="B1587" s="38" t="s">
        <v>7962</v>
      </c>
      <c r="C1587" s="157">
        <v>45482.79791666667</v>
      </c>
      <c r="D1587" s="157">
        <v>45482.963194444441</v>
      </c>
      <c r="E1587" s="214">
        <f t="shared" si="24"/>
        <v>0.50625000000582077</v>
      </c>
    </row>
    <row r="1588" spans="1:5">
      <c r="A1588" s="151" t="s">
        <v>7951</v>
      </c>
      <c r="B1588" s="38" t="s">
        <v>7968</v>
      </c>
      <c r="C1588" s="157">
        <v>45488.86041666667</v>
      </c>
      <c r="D1588" s="157">
        <v>45482.963194444441</v>
      </c>
      <c r="E1588" s="214">
        <f t="shared" si="24"/>
        <v>5.8972222222291748</v>
      </c>
    </row>
    <row r="1589" spans="1:5">
      <c r="A1589" s="151" t="s">
        <v>7951</v>
      </c>
      <c r="B1589" s="38" t="s">
        <v>7969</v>
      </c>
      <c r="C1589" s="157">
        <v>45490.638194444444</v>
      </c>
      <c r="D1589" s="157">
        <v>45491.287499999999</v>
      </c>
      <c r="E1589" s="214">
        <f t="shared" si="24"/>
        <v>7.6750000000029104</v>
      </c>
    </row>
    <row r="1590" spans="1:5">
      <c r="A1590" s="151" t="s">
        <v>7951</v>
      </c>
      <c r="B1590" s="38" t="s">
        <v>7970</v>
      </c>
      <c r="C1590" s="157">
        <v>45491.637499999997</v>
      </c>
      <c r="D1590" s="157">
        <v>45492.293749999997</v>
      </c>
      <c r="E1590" s="214">
        <f t="shared" si="24"/>
        <v>0.34999999999854481</v>
      </c>
    </row>
    <row r="1591" spans="1:5">
      <c r="A1591" s="151" t="s">
        <v>7951</v>
      </c>
      <c r="B1591" s="38" t="s">
        <v>7971</v>
      </c>
      <c r="C1591" s="157">
        <v>45492.633333333331</v>
      </c>
      <c r="D1591" s="157">
        <v>45493.294444444444</v>
      </c>
      <c r="E1591" s="214">
        <f t="shared" si="24"/>
        <v>0.33958333333430346</v>
      </c>
    </row>
    <row r="1592" spans="1:5">
      <c r="A1592" s="151" t="s">
        <v>7951</v>
      </c>
      <c r="B1592" s="38" t="s">
        <v>7972</v>
      </c>
      <c r="C1592" s="157">
        <v>45493.638194444444</v>
      </c>
      <c r="D1592" s="157">
        <v>45494.304166666669</v>
      </c>
      <c r="E1592" s="214">
        <f t="shared" si="24"/>
        <v>0.34375</v>
      </c>
    </row>
    <row r="1593" spans="1:5">
      <c r="A1593" s="151" t="s">
        <v>7951</v>
      </c>
      <c r="B1593" s="38" t="s">
        <v>7973</v>
      </c>
      <c r="C1593" s="157">
        <v>45494.640277777777</v>
      </c>
      <c r="D1593" s="157">
        <v>45495.290972222225</v>
      </c>
      <c r="E1593" s="214">
        <f t="shared" si="24"/>
        <v>0.33611111110803904</v>
      </c>
    </row>
    <row r="1594" spans="1:5">
      <c r="A1594" s="151" t="s">
        <v>7951</v>
      </c>
      <c r="B1594" s="38" t="s">
        <v>7974</v>
      </c>
      <c r="C1594" s="157">
        <v>45495.638888888891</v>
      </c>
      <c r="D1594" s="157">
        <v>45496.293055555558</v>
      </c>
      <c r="E1594" s="214">
        <f t="shared" si="24"/>
        <v>0.34791666666569654</v>
      </c>
    </row>
    <row r="1595" spans="1:5">
      <c r="A1595" s="151" t="s">
        <v>7951</v>
      </c>
      <c r="B1595" s="38" t="s">
        <v>7975</v>
      </c>
      <c r="C1595" s="157">
        <v>45496.640972222223</v>
      </c>
      <c r="D1595" s="157">
        <v>45497.293055555558</v>
      </c>
      <c r="E1595" s="214">
        <f t="shared" si="24"/>
        <v>0.34791666666569654</v>
      </c>
    </row>
    <row r="1596" spans="1:5">
      <c r="A1596" s="151" t="s">
        <v>7951</v>
      </c>
      <c r="B1596" s="38" t="s">
        <v>7976</v>
      </c>
      <c r="C1596" s="157">
        <v>45497.635416666664</v>
      </c>
      <c r="D1596" s="157">
        <v>45498.291666666664</v>
      </c>
      <c r="E1596" s="214">
        <f t="shared" si="24"/>
        <v>0.34236111110658385</v>
      </c>
    </row>
    <row r="1597" spans="1:5">
      <c r="A1597" s="151" t="s">
        <v>7951</v>
      </c>
      <c r="B1597" s="38" t="s">
        <v>7977</v>
      </c>
      <c r="C1597" s="157">
        <v>45498.645138888889</v>
      </c>
      <c r="D1597" s="157">
        <v>45499.290277777778</v>
      </c>
      <c r="E1597" s="214">
        <f t="shared" si="24"/>
        <v>0.35347222222480923</v>
      </c>
    </row>
    <row r="1598" spans="1:5">
      <c r="A1598" s="151" t="s">
        <v>7951</v>
      </c>
      <c r="B1598" s="38" t="s">
        <v>7978</v>
      </c>
      <c r="C1598" s="157">
        <v>45499.654166666667</v>
      </c>
      <c r="D1598" s="157">
        <v>45500.292361111111</v>
      </c>
      <c r="E1598" s="214">
        <f t="shared" si="24"/>
        <v>0.36388888888905058</v>
      </c>
    </row>
    <row r="1599" spans="1:5">
      <c r="A1599" s="151" t="s">
        <v>7951</v>
      </c>
      <c r="B1599" s="38" t="s">
        <v>7979</v>
      </c>
      <c r="C1599" s="157">
        <v>45500.636805555558</v>
      </c>
      <c r="D1599" s="157">
        <v>45501.290277777778</v>
      </c>
      <c r="E1599" s="214">
        <f t="shared" si="24"/>
        <v>0.34444444444670808</v>
      </c>
    </row>
    <row r="1600" spans="1:5">
      <c r="A1600" s="151" t="s">
        <v>7951</v>
      </c>
      <c r="B1600" s="38" t="s">
        <v>7980</v>
      </c>
      <c r="C1600" s="157">
        <v>45501.632638888892</v>
      </c>
      <c r="D1600" s="157">
        <v>45502.288888888892</v>
      </c>
      <c r="E1600" s="214">
        <f t="shared" si="24"/>
        <v>0.34236111111385981</v>
      </c>
    </row>
    <row r="1601" spans="1:5">
      <c r="A1601" s="151" t="s">
        <v>7951</v>
      </c>
      <c r="B1601" s="38" t="s">
        <v>7981</v>
      </c>
      <c r="C1601" s="157">
        <v>45502.629861111112</v>
      </c>
      <c r="D1601" s="157">
        <v>45503.29583333333</v>
      </c>
      <c r="E1601" s="214">
        <f t="shared" si="24"/>
        <v>0.34097222222044365</v>
      </c>
    </row>
    <row r="1602" spans="1:5">
      <c r="A1602" s="151" t="s">
        <v>7951</v>
      </c>
      <c r="B1602" s="38" t="s">
        <v>7982</v>
      </c>
      <c r="C1602" s="157">
        <v>45503.647916666669</v>
      </c>
      <c r="D1602" s="157">
        <v>45504.288888888892</v>
      </c>
      <c r="E1602" s="214">
        <f t="shared" si="24"/>
        <v>0.35208333333866904</v>
      </c>
    </row>
    <row r="1603" spans="1:5">
      <c r="A1603" s="151" t="s">
        <v>7951</v>
      </c>
      <c r="B1603" s="38" t="s">
        <v>7983</v>
      </c>
      <c r="C1603" s="157">
        <v>45504.634722222225</v>
      </c>
      <c r="D1603" s="157">
        <v>45505.622916666667</v>
      </c>
      <c r="E1603" s="214">
        <f t="shared" si="24"/>
        <v>0.34583333333284827</v>
      </c>
    </row>
    <row r="1604" spans="1:5">
      <c r="A1604" s="151" t="s">
        <v>7952</v>
      </c>
      <c r="B1604" s="38" t="s">
        <v>8015</v>
      </c>
      <c r="C1604" s="157">
        <v>45512.870833333334</v>
      </c>
      <c r="D1604" s="157">
        <v>45512.960416666669</v>
      </c>
      <c r="E1604" s="214">
        <f t="shared" si="24"/>
        <v>7.2479166666671517</v>
      </c>
    </row>
    <row r="1605" spans="1:5">
      <c r="A1605" s="151" t="s">
        <v>7952</v>
      </c>
      <c r="B1605" s="38" t="s">
        <v>8016</v>
      </c>
      <c r="C1605" s="157">
        <v>45512.981944444444</v>
      </c>
      <c r="D1605" s="157">
        <v>45513.133333333331</v>
      </c>
      <c r="E1605" s="214">
        <f t="shared" si="24"/>
        <v>2.1527777775190771E-2</v>
      </c>
    </row>
    <row r="1606" spans="1:5">
      <c r="A1606" s="151" t="s">
        <v>7952</v>
      </c>
      <c r="B1606" s="38" t="s">
        <v>8017</v>
      </c>
      <c r="C1606" s="157">
        <v>45513.155289351853</v>
      </c>
      <c r="D1606" s="157">
        <v>45513.248611111114</v>
      </c>
      <c r="E1606" s="214">
        <f t="shared" si="24"/>
        <v>2.195601852145046E-2</v>
      </c>
    </row>
    <row r="1607" spans="1:5">
      <c r="A1607" s="151" t="s">
        <v>7952</v>
      </c>
      <c r="B1607" s="38" t="s">
        <v>8018</v>
      </c>
      <c r="C1607" s="157">
        <v>45513.444282407407</v>
      </c>
      <c r="D1607" s="157">
        <v>45513.545138888891</v>
      </c>
      <c r="E1607" s="214">
        <f t="shared" si="24"/>
        <v>0.19567129629285773</v>
      </c>
    </row>
    <row r="1608" spans="1:5">
      <c r="A1608" s="151" t="s">
        <v>7952</v>
      </c>
      <c r="B1608" s="38" t="s">
        <v>8019</v>
      </c>
      <c r="C1608" s="157">
        <v>45513.574305555558</v>
      </c>
      <c r="D1608" s="157">
        <v>45513.65625</v>
      </c>
      <c r="E1608" s="214">
        <f t="shared" si="24"/>
        <v>2.9166666667151731E-2</v>
      </c>
    </row>
    <row r="1609" spans="1:5">
      <c r="A1609" s="151" t="s">
        <v>7952</v>
      </c>
      <c r="B1609" s="38" t="s">
        <v>8020</v>
      </c>
      <c r="C1609" s="157">
        <v>45513.676388888889</v>
      </c>
      <c r="D1609" s="157">
        <v>45513.76666666667</v>
      </c>
      <c r="E1609" s="214">
        <f t="shared" si="24"/>
        <v>2.0138888889050577E-2</v>
      </c>
    </row>
    <row r="1610" spans="1:5">
      <c r="A1610" s="151" t="s">
        <v>7952</v>
      </c>
      <c r="B1610" s="38" t="s">
        <v>8021</v>
      </c>
      <c r="C1610" s="157">
        <v>45513.911111111112</v>
      </c>
      <c r="D1610" s="157">
        <v>45514.300694444442</v>
      </c>
      <c r="E1610" s="214">
        <f t="shared" si="24"/>
        <v>0.1444444444423425</v>
      </c>
    </row>
    <row r="1611" spans="1:5">
      <c r="A1611" s="151" t="s">
        <v>7952</v>
      </c>
      <c r="B1611" s="38" t="s">
        <v>8022</v>
      </c>
      <c r="C1611" s="157">
        <v>45514.536111111112</v>
      </c>
      <c r="D1611" s="157">
        <v>45515</v>
      </c>
      <c r="E1611" s="214">
        <f t="shared" si="24"/>
        <v>0.23541666667006211</v>
      </c>
    </row>
    <row r="1612" spans="1:5">
      <c r="A1612" s="151" t="s">
        <v>7952</v>
      </c>
      <c r="B1612" s="38" t="s">
        <v>8023</v>
      </c>
      <c r="C1612" s="157">
        <v>45515.734722222223</v>
      </c>
      <c r="D1612" s="157">
        <v>45515.832638888889</v>
      </c>
      <c r="E1612" s="214">
        <f t="shared" si="24"/>
        <v>0.73472222222335404</v>
      </c>
    </row>
    <row r="1613" spans="1:5">
      <c r="A1613" s="151" t="s">
        <v>7952</v>
      </c>
      <c r="B1613" s="38" t="s">
        <v>8024</v>
      </c>
      <c r="C1613" s="157">
        <v>45515.853472222225</v>
      </c>
      <c r="D1613" s="157">
        <v>45515.915277777778</v>
      </c>
      <c r="E1613" s="214">
        <f t="shared" ref="E1613:E1676" si="25">C1613-D1612</f>
        <v>2.0833333335758653E-2</v>
      </c>
    </row>
    <row r="1614" spans="1:5">
      <c r="A1614" s="151" t="s">
        <v>7952</v>
      </c>
      <c r="B1614" s="38" t="s">
        <v>8025</v>
      </c>
      <c r="C1614" s="157">
        <v>45515.94027777778</v>
      </c>
      <c r="D1614" s="157">
        <v>45516.03402777778</v>
      </c>
      <c r="E1614" s="214">
        <f t="shared" si="25"/>
        <v>2.5000000001455192E-2</v>
      </c>
    </row>
    <row r="1615" spans="1:5">
      <c r="A1615" s="151" t="s">
        <v>7952</v>
      </c>
      <c r="B1615" s="38" t="s">
        <v>8026</v>
      </c>
      <c r="C1615" s="157">
        <v>45516.169444444444</v>
      </c>
      <c r="D1615" s="157">
        <v>45516.62222222222</v>
      </c>
      <c r="E1615" s="214">
        <f t="shared" si="25"/>
        <v>0.13541666666424135</v>
      </c>
    </row>
    <row r="1616" spans="1:5">
      <c r="A1616" s="151" t="s">
        <v>7952</v>
      </c>
      <c r="B1616" s="38" t="s">
        <v>8027</v>
      </c>
      <c r="C1616" s="157">
        <v>45517.113194444442</v>
      </c>
      <c r="D1616" s="157">
        <v>45517.253472222219</v>
      </c>
      <c r="E1616" s="214">
        <f t="shared" si="25"/>
        <v>0.49097222222189885</v>
      </c>
    </row>
    <row r="1617" spans="1:5">
      <c r="A1617" s="151" t="s">
        <v>7952</v>
      </c>
      <c r="B1617" s="38" t="s">
        <v>8028</v>
      </c>
      <c r="C1617" s="157">
        <v>45517.370138888888</v>
      </c>
      <c r="D1617" s="157">
        <v>45517.709027777775</v>
      </c>
      <c r="E1617" s="214">
        <f t="shared" si="25"/>
        <v>0.11666666666860692</v>
      </c>
    </row>
    <row r="1618" spans="1:5">
      <c r="A1618" s="151" t="s">
        <v>7952</v>
      </c>
      <c r="B1618" s="38" t="s">
        <v>8029</v>
      </c>
      <c r="C1618" s="157">
        <v>45517.754861111112</v>
      </c>
      <c r="D1618" s="157">
        <v>45517.940972222219</v>
      </c>
      <c r="E1618" s="214">
        <f t="shared" si="25"/>
        <v>4.5833333337213844E-2</v>
      </c>
    </row>
    <row r="1619" spans="1:5">
      <c r="A1619" s="151" t="s">
        <v>7952</v>
      </c>
      <c r="B1619" s="38" t="s">
        <v>8030</v>
      </c>
      <c r="C1619" s="157">
        <v>45518.690972222219</v>
      </c>
      <c r="D1619" s="157">
        <v>45519.236111111109</v>
      </c>
      <c r="E1619" s="214">
        <f t="shared" si="25"/>
        <v>0.75</v>
      </c>
    </row>
    <row r="1620" spans="1:5">
      <c r="A1620" s="151" t="s">
        <v>7952</v>
      </c>
      <c r="B1620" s="38" t="s">
        <v>8031</v>
      </c>
      <c r="C1620" s="157">
        <v>45519.321527777778</v>
      </c>
      <c r="D1620" s="157">
        <v>45519.583055555559</v>
      </c>
      <c r="E1620" s="214">
        <f t="shared" si="25"/>
        <v>8.5416666668606922E-2</v>
      </c>
    </row>
    <row r="1621" spans="1:5">
      <c r="A1621" s="151" t="s">
        <v>7952</v>
      </c>
      <c r="B1621" s="38" t="s">
        <v>8032</v>
      </c>
      <c r="C1621" s="157">
        <v>45519.709027777775</v>
      </c>
      <c r="D1621" s="157">
        <v>45519.845138888886</v>
      </c>
      <c r="E1621" s="214">
        <f t="shared" si="25"/>
        <v>0.12597222221666016</v>
      </c>
    </row>
    <row r="1622" spans="1:5">
      <c r="A1622" s="151" t="s">
        <v>7952</v>
      </c>
      <c r="B1622" s="38" t="s">
        <v>8033</v>
      </c>
      <c r="C1622" s="157">
        <v>45520.0625</v>
      </c>
      <c r="D1622" s="157">
        <v>45520.170138888891</v>
      </c>
      <c r="E1622" s="214">
        <f t="shared" si="25"/>
        <v>0.21736111111385981</v>
      </c>
    </row>
    <row r="1623" spans="1:5">
      <c r="A1623" s="151" t="s">
        <v>7952</v>
      </c>
      <c r="B1623" s="38" t="s">
        <v>8034</v>
      </c>
      <c r="C1623" s="157">
        <v>45520.4375</v>
      </c>
      <c r="D1623" s="157">
        <v>45520.635416666664</v>
      </c>
      <c r="E1623" s="214">
        <f t="shared" si="25"/>
        <v>0.26736111110949423</v>
      </c>
    </row>
    <row r="1624" spans="1:5">
      <c r="A1624" s="151" t="s">
        <v>7952</v>
      </c>
      <c r="B1624" s="38" t="s">
        <v>8035</v>
      </c>
      <c r="C1624" s="157">
        <v>45522.95</v>
      </c>
      <c r="D1624" s="157">
        <v>45523.09375</v>
      </c>
      <c r="E1624" s="214">
        <f t="shared" si="25"/>
        <v>2.3145833333328483</v>
      </c>
    </row>
    <row r="1625" spans="1:5">
      <c r="A1625" s="151" t="s">
        <v>7952</v>
      </c>
      <c r="B1625" s="38" t="s">
        <v>8036</v>
      </c>
      <c r="C1625" s="157">
        <v>45523.100694444445</v>
      </c>
      <c r="D1625" s="157">
        <v>45523.175000000003</v>
      </c>
      <c r="E1625" s="214">
        <f t="shared" si="25"/>
        <v>6.9444444452528842E-3</v>
      </c>
    </row>
    <row r="1626" spans="1:5">
      <c r="A1626" s="151" t="s">
        <v>7952</v>
      </c>
      <c r="B1626" s="38" t="s">
        <v>8037</v>
      </c>
      <c r="C1626" s="157">
        <v>45523.251388888886</v>
      </c>
      <c r="D1626" s="157">
        <v>45523.419444444444</v>
      </c>
      <c r="E1626" s="214">
        <f t="shared" si="25"/>
        <v>7.6388888883229811E-2</v>
      </c>
    </row>
    <row r="1627" spans="1:5">
      <c r="A1627" s="151" t="s">
        <v>7952</v>
      </c>
      <c r="B1627" s="38" t="s">
        <v>8038</v>
      </c>
      <c r="C1627" s="157">
        <v>45523.435416666667</v>
      </c>
      <c r="D1627" s="157">
        <v>45523.566666666666</v>
      </c>
      <c r="E1627" s="214">
        <f t="shared" si="25"/>
        <v>1.5972222223354038E-2</v>
      </c>
    </row>
    <row r="1628" spans="1:5">
      <c r="A1628" s="151" t="s">
        <v>7952</v>
      </c>
      <c r="B1628" s="38" t="s">
        <v>8039</v>
      </c>
      <c r="C1628" s="157">
        <v>45523.736111111109</v>
      </c>
      <c r="D1628" s="157">
        <v>45523.974999999999</v>
      </c>
      <c r="E1628" s="214">
        <f t="shared" si="25"/>
        <v>0.16944444444379769</v>
      </c>
    </row>
    <row r="1629" spans="1:5">
      <c r="A1629" s="151" t="s">
        <v>7952</v>
      </c>
      <c r="B1629" s="38" t="s">
        <v>8040</v>
      </c>
      <c r="C1629" s="157">
        <v>45523.988194444442</v>
      </c>
      <c r="D1629" s="157">
        <v>45524.128472222219</v>
      </c>
      <c r="E1629" s="214">
        <f t="shared" si="25"/>
        <v>1.3194444443797693E-2</v>
      </c>
    </row>
    <row r="1630" spans="1:5">
      <c r="A1630" s="151" t="s">
        <v>7952</v>
      </c>
      <c r="B1630" s="38" t="s">
        <v>8041</v>
      </c>
      <c r="C1630" s="157">
        <v>45524.231944444444</v>
      </c>
      <c r="D1630" s="157">
        <v>45524.270138888889</v>
      </c>
      <c r="E1630" s="214">
        <f t="shared" si="25"/>
        <v>0.10347222222480923</v>
      </c>
    </row>
    <row r="1631" spans="1:5">
      <c r="A1631" s="151" t="s">
        <v>7952</v>
      </c>
      <c r="B1631" s="38" t="s">
        <v>8042</v>
      </c>
      <c r="C1631" s="157">
        <v>45524.32708333333</v>
      </c>
      <c r="D1631" s="157">
        <v>45524.445833333331</v>
      </c>
      <c r="E1631" s="214">
        <f t="shared" si="25"/>
        <v>5.694444444088731E-2</v>
      </c>
    </row>
    <row r="1632" spans="1:5">
      <c r="A1632" s="151" t="s">
        <v>7952</v>
      </c>
      <c r="B1632" s="38" t="s">
        <v>8043</v>
      </c>
      <c r="C1632" s="157">
        <v>45524.461805555555</v>
      </c>
      <c r="D1632" s="157">
        <v>45524.574305555558</v>
      </c>
      <c r="E1632" s="214">
        <f t="shared" si="25"/>
        <v>1.5972222223354038E-2</v>
      </c>
    </row>
    <row r="1633" spans="1:5">
      <c r="A1633" s="151" t="s">
        <v>7952</v>
      </c>
      <c r="B1633" s="38" t="s">
        <v>8044</v>
      </c>
      <c r="C1633" s="157">
        <v>45524.9375</v>
      </c>
      <c r="D1633" s="157">
        <v>45525.262499999997</v>
      </c>
      <c r="E1633" s="214">
        <f t="shared" si="25"/>
        <v>0.3631944444423425</v>
      </c>
    </row>
    <row r="1634" spans="1:5">
      <c r="A1634" s="151" t="s">
        <v>7952</v>
      </c>
      <c r="B1634" s="38" t="s">
        <v>8045</v>
      </c>
      <c r="C1634" s="157">
        <v>45525.306250000001</v>
      </c>
      <c r="D1634" s="157">
        <v>45525.509722222225</v>
      </c>
      <c r="E1634" s="214">
        <f t="shared" si="25"/>
        <v>4.3750000004365575E-2</v>
      </c>
    </row>
    <row r="1635" spans="1:5">
      <c r="A1635" s="151" t="s">
        <v>7952</v>
      </c>
      <c r="B1635" s="38" t="s">
        <v>8046</v>
      </c>
      <c r="C1635" s="157">
        <v>45525.532638888886</v>
      </c>
      <c r="D1635" s="157">
        <v>45525.838194444441</v>
      </c>
      <c r="E1635" s="214">
        <f t="shared" si="25"/>
        <v>2.2916666661330964E-2</v>
      </c>
    </row>
    <row r="1636" spans="1:5">
      <c r="A1636" s="151" t="s">
        <v>7952</v>
      </c>
      <c r="B1636" s="38" t="s">
        <v>8047</v>
      </c>
      <c r="C1636" s="157">
        <v>45525.945833333331</v>
      </c>
      <c r="D1636" s="157">
        <v>45526.204861111109</v>
      </c>
      <c r="E1636" s="214">
        <f t="shared" si="25"/>
        <v>0.10763888889050577</v>
      </c>
    </row>
    <row r="1637" spans="1:5">
      <c r="A1637" s="151" t="s">
        <v>7952</v>
      </c>
      <c r="B1637" s="38" t="s">
        <v>8048</v>
      </c>
      <c r="C1637" s="157">
        <v>45526.303472222222</v>
      </c>
      <c r="D1637" s="157">
        <v>45526.443055555559</v>
      </c>
      <c r="E1637" s="214">
        <f t="shared" si="25"/>
        <v>9.8611111112404615E-2</v>
      </c>
    </row>
    <row r="1638" spans="1:5">
      <c r="A1638" s="151" t="s">
        <v>7952</v>
      </c>
      <c r="B1638" s="38" t="s">
        <v>8049</v>
      </c>
      <c r="C1638" s="157">
        <v>45526.486805555556</v>
      </c>
      <c r="D1638" s="157">
        <v>45526.551388888889</v>
      </c>
      <c r="E1638" s="214">
        <f t="shared" si="25"/>
        <v>4.3749999997089617E-2</v>
      </c>
    </row>
    <row r="1639" spans="1:5">
      <c r="A1639" s="151" t="s">
        <v>7952</v>
      </c>
      <c r="B1639" s="38" t="s">
        <v>8050</v>
      </c>
      <c r="C1639" s="157">
        <v>45526.636805555558</v>
      </c>
      <c r="D1639" s="157">
        <v>45526.684027777781</v>
      </c>
      <c r="E1639" s="214">
        <f t="shared" si="25"/>
        <v>8.5416666668606922E-2</v>
      </c>
    </row>
    <row r="1640" spans="1:5">
      <c r="A1640" s="151" t="s">
        <v>7952</v>
      </c>
      <c r="B1640" s="38" t="s">
        <v>8051</v>
      </c>
      <c r="C1640" s="157">
        <v>45526.834027777775</v>
      </c>
      <c r="D1640" s="157">
        <v>45527.006249999999</v>
      </c>
      <c r="E1640" s="214">
        <f t="shared" si="25"/>
        <v>0.14999999999417923</v>
      </c>
    </row>
    <row r="1641" spans="1:5">
      <c r="A1641" s="151" t="s">
        <v>7952</v>
      </c>
      <c r="B1641" s="330" t="s">
        <v>8052</v>
      </c>
      <c r="C1641" s="331">
        <v>45527.113888888889</v>
      </c>
      <c r="D1641" s="331">
        <v>45527.362500000003</v>
      </c>
      <c r="E1641" s="214">
        <f t="shared" si="25"/>
        <v>0.10763888889050577</v>
      </c>
    </row>
    <row r="1642" spans="1:5">
      <c r="A1642" s="151" t="s">
        <v>7952</v>
      </c>
      <c r="B1642" s="330" t="s">
        <v>8053</v>
      </c>
      <c r="C1642" s="331">
        <v>45527.703472222223</v>
      </c>
      <c r="D1642" s="331">
        <v>45528.26666666667</v>
      </c>
      <c r="E1642" s="214">
        <f t="shared" si="25"/>
        <v>0.34097222222044365</v>
      </c>
    </row>
    <row r="1643" spans="1:5">
      <c r="A1643" s="151" t="s">
        <v>7952</v>
      </c>
      <c r="B1643" s="38" t="s">
        <v>8054</v>
      </c>
      <c r="C1643" s="157">
        <v>45528.331944444442</v>
      </c>
      <c r="D1643" s="157">
        <v>45528.644444444442</v>
      </c>
      <c r="E1643" s="214">
        <f t="shared" si="25"/>
        <v>6.5277777772280388E-2</v>
      </c>
    </row>
    <row r="1644" spans="1:5">
      <c r="A1644" s="151" t="s">
        <v>7952</v>
      </c>
      <c r="B1644" s="38" t="s">
        <v>8055</v>
      </c>
      <c r="C1644" s="157">
        <v>45528.702777777777</v>
      </c>
      <c r="D1644" s="157">
        <v>45529.064583333333</v>
      </c>
      <c r="E1644" s="214">
        <f t="shared" si="25"/>
        <v>5.8333333334303461E-2</v>
      </c>
    </row>
    <row r="1645" spans="1:5">
      <c r="A1645" s="151" t="s">
        <v>7952</v>
      </c>
      <c r="B1645" s="38" t="s">
        <v>8056</v>
      </c>
      <c r="C1645" s="157">
        <v>45529.310416666667</v>
      </c>
      <c r="D1645" s="157">
        <v>45529.427777777775</v>
      </c>
      <c r="E1645" s="214">
        <f t="shared" si="25"/>
        <v>0.24583333333430346</v>
      </c>
    </row>
    <row r="1646" spans="1:5">
      <c r="A1646" s="151" t="s">
        <v>7952</v>
      </c>
      <c r="B1646" s="38" t="s">
        <v>8057</v>
      </c>
      <c r="C1646" s="157">
        <v>45531.839583333334</v>
      </c>
      <c r="D1646" s="157">
        <v>45532.1</v>
      </c>
      <c r="E1646" s="214">
        <f t="shared" si="25"/>
        <v>2.4118055555591127</v>
      </c>
    </row>
    <row r="1647" spans="1:5">
      <c r="A1647" s="151" t="s">
        <v>7952</v>
      </c>
      <c r="B1647" s="38" t="s">
        <v>8058</v>
      </c>
      <c r="C1647" s="157">
        <v>45533.626388888886</v>
      </c>
      <c r="D1647" s="157">
        <v>45533.898611111108</v>
      </c>
      <c r="E1647" s="214">
        <f t="shared" si="25"/>
        <v>1.5263888888875954</v>
      </c>
    </row>
    <row r="1648" spans="1:5">
      <c r="A1648" s="151" t="s">
        <v>7952</v>
      </c>
      <c r="B1648" s="38" t="s">
        <v>8059</v>
      </c>
      <c r="C1648" s="157">
        <v>45534.112500000003</v>
      </c>
      <c r="D1648" s="157">
        <v>45534.158333333333</v>
      </c>
      <c r="E1648" s="214">
        <f t="shared" si="25"/>
        <v>0.21388888889487134</v>
      </c>
    </row>
    <row r="1649" spans="1:5">
      <c r="A1649" s="151" t="s">
        <v>7952</v>
      </c>
      <c r="B1649" s="38" t="s">
        <v>8060</v>
      </c>
      <c r="C1649" s="157">
        <v>45534.237500000003</v>
      </c>
      <c r="D1649" s="157">
        <v>45534.45416666667</v>
      </c>
      <c r="E1649" s="214">
        <f t="shared" si="25"/>
        <v>7.9166666670062114E-2</v>
      </c>
    </row>
    <row r="1650" spans="1:5">
      <c r="A1650" s="151" t="s">
        <v>7952</v>
      </c>
      <c r="B1650" s="38" t="s">
        <v>8061</v>
      </c>
      <c r="C1650" s="157">
        <v>45534.510416666664</v>
      </c>
      <c r="D1650" s="157">
        <v>45534.572222222225</v>
      </c>
      <c r="E1650" s="214">
        <f t="shared" si="25"/>
        <v>5.6249999994179234E-2</v>
      </c>
    </row>
    <row r="1651" spans="1:5">
      <c r="A1651" s="151" t="s">
        <v>7952</v>
      </c>
      <c r="B1651" s="38" t="s">
        <v>8062</v>
      </c>
      <c r="C1651" s="157">
        <v>45534.675694444442</v>
      </c>
      <c r="D1651" s="157">
        <v>45534.815972222219</v>
      </c>
      <c r="E1651" s="214">
        <f t="shared" si="25"/>
        <v>0.10347222221753327</v>
      </c>
    </row>
    <row r="1652" spans="1:5">
      <c r="A1652" s="151" t="s">
        <v>7952</v>
      </c>
      <c r="B1652" s="38" t="s">
        <v>8063</v>
      </c>
      <c r="C1652" s="157">
        <v>45534.897222222222</v>
      </c>
      <c r="D1652" s="157">
        <v>45535.238888888889</v>
      </c>
      <c r="E1652" s="214">
        <f t="shared" si="25"/>
        <v>8.1250000002910383E-2</v>
      </c>
    </row>
    <row r="1653" spans="1:5">
      <c r="A1653" s="151" t="s">
        <v>7952</v>
      </c>
      <c r="B1653" s="38" t="s">
        <v>8064</v>
      </c>
      <c r="C1653" s="157">
        <v>45535.395138888889</v>
      </c>
      <c r="D1653" s="157">
        <v>45535.770138888889</v>
      </c>
      <c r="E1653" s="214">
        <f t="shared" si="25"/>
        <v>0.15625</v>
      </c>
    </row>
    <row r="1654" spans="1:5">
      <c r="A1654" s="151" t="s">
        <v>7952</v>
      </c>
      <c r="B1654" s="38" t="s">
        <v>8065</v>
      </c>
      <c r="C1654" s="157">
        <v>45535.998611111114</v>
      </c>
      <c r="D1654" s="157">
        <v>45536.339583333334</v>
      </c>
      <c r="E1654" s="214">
        <f t="shared" si="25"/>
        <v>0.22847222222480923</v>
      </c>
    </row>
    <row r="1655" spans="1:5">
      <c r="A1655" s="151" t="s">
        <v>7952</v>
      </c>
      <c r="B1655" s="38" t="s">
        <v>8066</v>
      </c>
      <c r="C1655" s="157">
        <v>45536.450694444444</v>
      </c>
      <c r="D1655" s="157">
        <v>45536.744444444441</v>
      </c>
      <c r="E1655" s="214">
        <f t="shared" si="25"/>
        <v>0.11111111110949423</v>
      </c>
    </row>
    <row r="1656" spans="1:5">
      <c r="A1656" s="151" t="s">
        <v>7952</v>
      </c>
      <c r="B1656" s="38" t="s">
        <v>8067</v>
      </c>
      <c r="C1656" s="157">
        <v>45536.881249999999</v>
      </c>
      <c r="D1656" s="157">
        <v>45537.099305555559</v>
      </c>
      <c r="E1656" s="214">
        <f t="shared" si="25"/>
        <v>0.1368055555576575</v>
      </c>
    </row>
    <row r="1657" spans="1:5">
      <c r="A1657" s="151" t="s">
        <v>7952</v>
      </c>
      <c r="B1657" s="38" t="s">
        <v>8068</v>
      </c>
      <c r="C1657" s="157">
        <v>45537.168055555558</v>
      </c>
      <c r="D1657" s="157">
        <v>45537.294444444444</v>
      </c>
      <c r="E1657" s="214">
        <f t="shared" si="25"/>
        <v>6.8749999998544808E-2</v>
      </c>
    </row>
    <row r="1658" spans="1:5">
      <c r="A1658" s="151" t="s">
        <v>7952</v>
      </c>
      <c r="B1658" s="38" t="s">
        <v>8069</v>
      </c>
      <c r="C1658" s="157">
        <v>45537.35</v>
      </c>
      <c r="D1658" s="157">
        <v>45537.472916666666</v>
      </c>
      <c r="E1658" s="214">
        <f t="shared" si="25"/>
        <v>5.5555555554747116E-2</v>
      </c>
    </row>
    <row r="1659" spans="1:5">
      <c r="A1659" s="151" t="s">
        <v>7952</v>
      </c>
      <c r="B1659" s="38" t="s">
        <v>8070</v>
      </c>
      <c r="C1659" s="157">
        <v>45537.552777777775</v>
      </c>
      <c r="D1659" s="157">
        <v>45537.711805555555</v>
      </c>
      <c r="E1659" s="214">
        <f t="shared" si="25"/>
        <v>7.9861111109494232E-2</v>
      </c>
    </row>
    <row r="1660" spans="1:5">
      <c r="A1660" s="151" t="s">
        <v>7952</v>
      </c>
      <c r="B1660" s="38" t="s">
        <v>8071</v>
      </c>
      <c r="C1660" s="157">
        <v>45537.786805555559</v>
      </c>
      <c r="D1660" s="157">
        <v>45537.979861111111</v>
      </c>
      <c r="E1660" s="214">
        <f t="shared" si="25"/>
        <v>7.5000000004365575E-2</v>
      </c>
    </row>
    <row r="1661" spans="1:5">
      <c r="A1661" s="151" t="s">
        <v>7952</v>
      </c>
      <c r="B1661" s="38" t="s">
        <v>8072</v>
      </c>
      <c r="C1661" s="157">
        <v>45538.052777777775</v>
      </c>
      <c r="D1661" s="157">
        <v>45538.279166666667</v>
      </c>
      <c r="E1661" s="214">
        <f t="shared" si="25"/>
        <v>7.2916666664241347E-2</v>
      </c>
    </row>
    <row r="1662" spans="1:5">
      <c r="A1662" s="151" t="s">
        <v>7952</v>
      </c>
      <c r="B1662" s="38" t="s">
        <v>8073</v>
      </c>
      <c r="C1662" s="157">
        <v>45538.438194444447</v>
      </c>
      <c r="D1662" s="157">
        <v>45538.640277777777</v>
      </c>
      <c r="E1662" s="214">
        <f t="shared" si="25"/>
        <v>0.15902777777955635</v>
      </c>
    </row>
    <row r="1663" spans="1:5">
      <c r="A1663" s="151" t="s">
        <v>7952</v>
      </c>
      <c r="B1663" s="38" t="s">
        <v>8074</v>
      </c>
      <c r="C1663" s="157">
        <v>45538.729861111111</v>
      </c>
      <c r="D1663" s="157">
        <v>45538.854166666664</v>
      </c>
      <c r="E1663" s="214">
        <f t="shared" si="25"/>
        <v>8.9583333334303461E-2</v>
      </c>
    </row>
    <row r="1664" spans="1:5">
      <c r="A1664" s="151" t="s">
        <v>7952</v>
      </c>
      <c r="B1664" s="38" t="s">
        <v>8075</v>
      </c>
      <c r="C1664" s="157">
        <v>45538.974305555559</v>
      </c>
      <c r="D1664" s="157">
        <v>45539.229166666664</v>
      </c>
      <c r="E1664" s="214">
        <f t="shared" si="25"/>
        <v>0.12013888889487134</v>
      </c>
    </row>
    <row r="1665" spans="1:5">
      <c r="A1665" s="151" t="s">
        <v>7952</v>
      </c>
      <c r="B1665" s="38" t="s">
        <v>8076</v>
      </c>
      <c r="C1665" s="157">
        <v>45539.307638888888</v>
      </c>
      <c r="D1665" s="157">
        <v>45539.509722222225</v>
      </c>
      <c r="E1665" s="214">
        <f t="shared" si="25"/>
        <v>7.8472222223354038E-2</v>
      </c>
    </row>
    <row r="1666" spans="1:5">
      <c r="A1666" s="151" t="s">
        <v>7952</v>
      </c>
      <c r="B1666" s="38" t="s">
        <v>8077</v>
      </c>
      <c r="C1666" s="157">
        <v>45539.67083333333</v>
      </c>
      <c r="D1666" s="157">
        <v>45539.856249999997</v>
      </c>
      <c r="E1666" s="214">
        <f t="shared" si="25"/>
        <v>0.16111111110512866</v>
      </c>
    </row>
    <row r="1667" spans="1:5">
      <c r="A1667" s="151" t="s">
        <v>7952</v>
      </c>
      <c r="B1667" s="38" t="s">
        <v>8078</v>
      </c>
      <c r="C1667" s="157">
        <v>45540.210416666669</v>
      </c>
      <c r="D1667" s="157">
        <v>45540.40902777778</v>
      </c>
      <c r="E1667" s="214">
        <f t="shared" si="25"/>
        <v>0.35416666667151731</v>
      </c>
    </row>
    <row r="1668" spans="1:5">
      <c r="A1668" s="151" t="s">
        <v>7952</v>
      </c>
      <c r="B1668" s="38" t="s">
        <v>8079</v>
      </c>
      <c r="C1668" s="157">
        <v>45540.509027777778</v>
      </c>
      <c r="D1668" s="157">
        <v>45540.75</v>
      </c>
      <c r="E1668" s="214">
        <f t="shared" si="25"/>
        <v>9.9999999998544808E-2</v>
      </c>
    </row>
    <row r="1669" spans="1:5">
      <c r="A1669" s="151" t="s">
        <v>7952</v>
      </c>
      <c r="B1669" s="38" t="s">
        <v>8080</v>
      </c>
      <c r="C1669" s="157">
        <v>45540.856944444444</v>
      </c>
      <c r="D1669" s="157">
        <v>45541.011805555558</v>
      </c>
      <c r="E1669" s="214">
        <f t="shared" si="25"/>
        <v>0.10694444444379769</v>
      </c>
    </row>
    <row r="1670" spans="1:5">
      <c r="A1670" s="151" t="s">
        <v>7952</v>
      </c>
      <c r="B1670" s="38" t="s">
        <v>8081</v>
      </c>
      <c r="C1670" s="157">
        <v>45541.111805555556</v>
      </c>
      <c r="D1670" s="157">
        <v>45541.365972222222</v>
      </c>
      <c r="E1670" s="214">
        <f t="shared" si="25"/>
        <v>9.9999999998544808E-2</v>
      </c>
    </row>
    <row r="1671" spans="1:5">
      <c r="A1671" s="151" t="s">
        <v>7952</v>
      </c>
      <c r="B1671" s="38" t="s">
        <v>8082</v>
      </c>
      <c r="C1671" s="157">
        <v>45541.655555555553</v>
      </c>
      <c r="D1671" s="157">
        <v>45541.92291666667</v>
      </c>
      <c r="E1671" s="214">
        <f t="shared" si="25"/>
        <v>0.28958333333139308</v>
      </c>
    </row>
    <row r="1672" spans="1:5">
      <c r="A1672" s="151" t="s">
        <v>8115</v>
      </c>
      <c r="B1672" s="38" t="s">
        <v>8127</v>
      </c>
      <c r="C1672" s="157">
        <v>45617.114583333336</v>
      </c>
      <c r="D1672" s="157">
        <v>45617.615277777775</v>
      </c>
      <c r="E1672" s="214">
        <f t="shared" si="25"/>
        <v>75.191666666665697</v>
      </c>
    </row>
    <row r="1673" spans="1:5">
      <c r="A1673" s="151" t="s">
        <v>8115</v>
      </c>
      <c r="B1673" s="38" t="s">
        <v>8128</v>
      </c>
      <c r="C1673" s="157">
        <v>45619.548611111109</v>
      </c>
      <c r="D1673" s="157">
        <v>45620.111805555556</v>
      </c>
      <c r="E1673" s="214">
        <f t="shared" si="25"/>
        <v>1.9333333333343035</v>
      </c>
    </row>
    <row r="1674" spans="1:5">
      <c r="A1674" s="151" t="s">
        <v>8115</v>
      </c>
      <c r="B1674" s="38" t="s">
        <v>8129</v>
      </c>
      <c r="C1674" s="157">
        <v>45621.261111111111</v>
      </c>
      <c r="D1674" s="157">
        <v>45621.387499999997</v>
      </c>
      <c r="E1674" s="214">
        <f t="shared" si="25"/>
        <v>1.1493055555547471</v>
      </c>
    </row>
    <row r="1675" spans="1:5">
      <c r="A1675" s="151" t="s">
        <v>8115</v>
      </c>
      <c r="B1675" s="38" t="s">
        <v>8130</v>
      </c>
      <c r="C1675" s="157">
        <v>45621.94027777778</v>
      </c>
      <c r="D1675" s="157">
        <v>45622.112500000003</v>
      </c>
      <c r="E1675" s="214">
        <f t="shared" si="25"/>
        <v>0.55277777778246673</v>
      </c>
    </row>
    <row r="1676" spans="1:5">
      <c r="A1676" s="151" t="s">
        <v>8115</v>
      </c>
      <c r="B1676" s="38" t="s">
        <v>8131</v>
      </c>
      <c r="C1676" s="157">
        <v>45624.923611111109</v>
      </c>
      <c r="D1676" s="157">
        <v>45625.575694444444</v>
      </c>
      <c r="E1676" s="214">
        <f t="shared" si="25"/>
        <v>2.8111111111065838</v>
      </c>
    </row>
    <row r="1677" spans="1:5">
      <c r="A1677" s="151" t="s">
        <v>8115</v>
      </c>
      <c r="B1677" s="38" t="s">
        <v>8132</v>
      </c>
      <c r="C1677" s="157">
        <v>45625.936805555553</v>
      </c>
      <c r="D1677" s="157">
        <v>45626.367361111108</v>
      </c>
      <c r="E1677" s="214">
        <f t="shared" ref="E1677:E1740" si="26">C1677-D1676</f>
        <v>0.36111111110949423</v>
      </c>
    </row>
    <row r="1678" spans="1:5">
      <c r="A1678" s="151" t="s">
        <v>8115</v>
      </c>
      <c r="B1678" s="38" t="s">
        <v>8133</v>
      </c>
      <c r="C1678" s="157">
        <v>45626.755555555559</v>
      </c>
      <c r="D1678" s="157">
        <v>45627.375694444447</v>
      </c>
      <c r="E1678" s="214">
        <f t="shared" si="26"/>
        <v>0.38819444445107365</v>
      </c>
    </row>
    <row r="1679" spans="1:5">
      <c r="A1679" s="151" t="s">
        <v>8115</v>
      </c>
      <c r="B1679" s="38" t="s">
        <v>8134</v>
      </c>
      <c r="C1679" s="157">
        <v>45630.92083333333</v>
      </c>
      <c r="D1679" s="157">
        <v>45631.395138888889</v>
      </c>
      <c r="E1679" s="214">
        <f t="shared" si="26"/>
        <v>3.5451388888832298</v>
      </c>
    </row>
    <row r="1680" spans="1:5">
      <c r="A1680" s="151" t="s">
        <v>8115</v>
      </c>
      <c r="B1680" s="38" t="s">
        <v>8135</v>
      </c>
      <c r="C1680" s="157">
        <v>45631.923611111109</v>
      </c>
      <c r="D1680" s="157">
        <v>45632.570833333331</v>
      </c>
      <c r="E1680" s="214">
        <f t="shared" si="26"/>
        <v>0.52847222222044365</v>
      </c>
    </row>
    <row r="1681" spans="1:5">
      <c r="A1681" s="151" t="s">
        <v>8115</v>
      </c>
      <c r="B1681" s="38" t="s">
        <v>8136</v>
      </c>
      <c r="C1681" s="157">
        <v>45632.92083333333</v>
      </c>
      <c r="D1681" s="157">
        <v>45633.334722222222</v>
      </c>
      <c r="E1681" s="214">
        <f t="shared" si="26"/>
        <v>0.34999999999854481</v>
      </c>
    </row>
    <row r="1682" spans="1:5">
      <c r="A1682" s="151" t="s">
        <v>8122</v>
      </c>
      <c r="B1682" s="38" t="s">
        <v>8224</v>
      </c>
      <c r="C1682" s="157">
        <v>45639.984027777777</v>
      </c>
      <c r="D1682" s="157">
        <v>45640.149305555555</v>
      </c>
      <c r="E1682" s="214">
        <f t="shared" si="26"/>
        <v>6.6493055555547471</v>
      </c>
    </row>
    <row r="1683" spans="1:5">
      <c r="A1683" s="151" t="s">
        <v>8122</v>
      </c>
      <c r="B1683" s="38" t="s">
        <v>8225</v>
      </c>
      <c r="C1683" s="157">
        <v>45640.425694444442</v>
      </c>
      <c r="D1683" s="157">
        <v>45640.890277777777</v>
      </c>
      <c r="E1683" s="214">
        <f t="shared" si="26"/>
        <v>0.27638888888759539</v>
      </c>
    </row>
    <row r="1684" spans="1:5">
      <c r="A1684" s="151" t="s">
        <v>8122</v>
      </c>
      <c r="B1684" s="38" t="s">
        <v>8226</v>
      </c>
      <c r="C1684" s="157">
        <v>45641.135416666664</v>
      </c>
      <c r="D1684" s="157">
        <v>45641.412499999999</v>
      </c>
      <c r="E1684" s="214">
        <f t="shared" si="26"/>
        <v>0.24513888888759539</v>
      </c>
    </row>
    <row r="1685" spans="1:5">
      <c r="A1685" s="151" t="s">
        <v>8122</v>
      </c>
      <c r="B1685" s="38" t="s">
        <v>8227</v>
      </c>
      <c r="C1685" s="157">
        <v>45645.881249999999</v>
      </c>
      <c r="D1685" s="157">
        <v>45646.21597222222</v>
      </c>
      <c r="E1685" s="214">
        <f t="shared" si="26"/>
        <v>4.46875</v>
      </c>
    </row>
    <row r="1686" spans="1:5">
      <c r="A1686" s="151" t="s">
        <v>8122</v>
      </c>
      <c r="B1686" s="38" t="s">
        <v>8228</v>
      </c>
      <c r="C1686" s="157">
        <v>45646.272916666669</v>
      </c>
      <c r="D1686" s="157">
        <v>45646.603472222225</v>
      </c>
      <c r="E1686" s="214">
        <f t="shared" si="26"/>
        <v>5.6944444448163267E-2</v>
      </c>
    </row>
    <row r="1687" spans="1:5">
      <c r="A1687" s="151" t="s">
        <v>8241</v>
      </c>
      <c r="B1687" s="38" t="s">
        <v>8248</v>
      </c>
      <c r="C1687" s="180">
        <v>45794.446527777778</v>
      </c>
      <c r="D1687" s="157">
        <v>45794.506249999999</v>
      </c>
      <c r="E1687" s="214">
        <f t="shared" si="26"/>
        <v>147.84305555555329</v>
      </c>
    </row>
    <row r="1688" spans="1:5">
      <c r="A1688" s="151" t="s">
        <v>8241</v>
      </c>
      <c r="B1688" s="38" t="s">
        <v>8249</v>
      </c>
      <c r="C1688" s="157">
        <v>45795.435416666667</v>
      </c>
      <c r="D1688" s="157">
        <v>45795.501388888886</v>
      </c>
      <c r="E1688" s="214">
        <f t="shared" si="26"/>
        <v>0.92916666666860692</v>
      </c>
    </row>
    <row r="1689" spans="1:5">
      <c r="A1689" s="151" t="s">
        <v>8241</v>
      </c>
      <c r="B1689" s="38" t="s">
        <v>8250</v>
      </c>
      <c r="C1689" s="157">
        <v>45797.436111111114</v>
      </c>
      <c r="D1689" s="157">
        <v>45797.489583333336</v>
      </c>
      <c r="E1689" s="214">
        <f t="shared" si="26"/>
        <v>1.9347222222277196</v>
      </c>
    </row>
    <row r="1690" spans="1:5">
      <c r="A1690" s="151" t="s">
        <v>8241</v>
      </c>
      <c r="B1690" s="38" t="s">
        <v>8251</v>
      </c>
      <c r="C1690" s="157">
        <v>45798.433333333334</v>
      </c>
      <c r="D1690" s="157">
        <v>45798.484722222223</v>
      </c>
      <c r="E1690" s="214">
        <f t="shared" si="26"/>
        <v>0.94374999999854481</v>
      </c>
    </row>
    <row r="1691" spans="1:5">
      <c r="A1691" s="151" t="s">
        <v>8241</v>
      </c>
      <c r="B1691" s="38" t="s">
        <v>8252</v>
      </c>
      <c r="C1691" s="157">
        <v>45799.429166666669</v>
      </c>
      <c r="D1691" s="157">
        <v>45799.48333333333</v>
      </c>
      <c r="E1691" s="214">
        <f t="shared" si="26"/>
        <v>0.94444444444525288</v>
      </c>
    </row>
    <row r="1692" spans="1:5">
      <c r="A1692" s="151" t="s">
        <v>8241</v>
      </c>
      <c r="B1692" s="38" t="s">
        <v>8253</v>
      </c>
      <c r="C1692" s="157">
        <v>45800.43472222222</v>
      </c>
      <c r="D1692" s="157">
        <v>45800.481249999997</v>
      </c>
      <c r="E1692" s="214">
        <f t="shared" si="26"/>
        <v>0.95138888889050577</v>
      </c>
    </row>
    <row r="1693" spans="1:5">
      <c r="A1693" s="151" t="s">
        <v>8241</v>
      </c>
      <c r="B1693" s="38" t="s">
        <v>8254</v>
      </c>
      <c r="C1693" s="157">
        <v>45801.430555555555</v>
      </c>
      <c r="D1693" s="157">
        <v>45801.48333333333</v>
      </c>
      <c r="E1693" s="214">
        <f t="shared" si="26"/>
        <v>0.9493055555576575</v>
      </c>
    </row>
    <row r="1694" spans="1:5">
      <c r="A1694" s="151" t="s">
        <v>8241</v>
      </c>
      <c r="B1694" s="38" t="s">
        <v>8255</v>
      </c>
      <c r="C1694" s="157">
        <v>45802.431250000001</v>
      </c>
      <c r="D1694" s="157">
        <v>45802.479166666664</v>
      </c>
      <c r="E1694" s="214">
        <f t="shared" si="26"/>
        <v>0.94791666667151731</v>
      </c>
    </row>
    <row r="1695" spans="1:5">
      <c r="A1695" s="151" t="s">
        <v>8241</v>
      </c>
      <c r="B1695" s="38" t="s">
        <v>8256</v>
      </c>
      <c r="C1695" s="157">
        <v>45803.469444444447</v>
      </c>
      <c r="D1695" s="157">
        <v>45803.525694444441</v>
      </c>
      <c r="E1695" s="214">
        <f t="shared" si="26"/>
        <v>0.99027777778246673</v>
      </c>
    </row>
    <row r="1696" spans="1:5">
      <c r="A1696" s="151" t="s">
        <v>8241</v>
      </c>
      <c r="B1696" s="38" t="s">
        <v>8257</v>
      </c>
      <c r="C1696" s="157">
        <v>45804.430555555555</v>
      </c>
      <c r="D1696" s="157">
        <v>45804.48333333333</v>
      </c>
      <c r="E1696" s="214">
        <f t="shared" si="26"/>
        <v>0.90486111111385981</v>
      </c>
    </row>
    <row r="1697" spans="1:5">
      <c r="A1697" s="151" t="s">
        <v>8241</v>
      </c>
      <c r="B1697" s="38" t="s">
        <v>8258</v>
      </c>
      <c r="C1697" s="157">
        <v>45805.433333333334</v>
      </c>
      <c r="D1697" s="157">
        <v>45805.486805555556</v>
      </c>
      <c r="E1697" s="214">
        <f t="shared" si="26"/>
        <v>0.95000000000436557</v>
      </c>
    </row>
    <row r="1698" spans="1:5">
      <c r="A1698" s="151" t="s">
        <v>8275</v>
      </c>
      <c r="B1698" s="289" t="s">
        <v>8276</v>
      </c>
      <c r="C1698" s="308">
        <v>45874.075694444444</v>
      </c>
      <c r="D1698" s="308">
        <v>45874.200694444444</v>
      </c>
      <c r="E1698" s="214">
        <f t="shared" si="26"/>
        <v>68.588888888887595</v>
      </c>
    </row>
    <row r="1699" spans="1:5">
      <c r="A1699" s="151" t="s">
        <v>8275</v>
      </c>
      <c r="B1699" s="289" t="s">
        <v>8277</v>
      </c>
      <c r="C1699" s="308">
        <v>45874.239583333336</v>
      </c>
      <c r="D1699" s="308">
        <v>45874.305555555555</v>
      </c>
      <c r="E1699" s="214">
        <f t="shared" si="26"/>
        <v>3.888888889196096E-2</v>
      </c>
    </row>
    <row r="1700" spans="1:5">
      <c r="A1700" s="151" t="s">
        <v>8275</v>
      </c>
      <c r="B1700" s="289" t="s">
        <v>8278</v>
      </c>
      <c r="C1700" s="308">
        <v>45874.339583333334</v>
      </c>
      <c r="D1700" s="308">
        <v>45874.446527777778</v>
      </c>
      <c r="E1700" s="214">
        <f t="shared" si="26"/>
        <v>3.4027777779556345E-2</v>
      </c>
    </row>
    <row r="1701" spans="1:5">
      <c r="A1701" s="151" t="s">
        <v>8275</v>
      </c>
      <c r="B1701" s="289" t="s">
        <v>8279</v>
      </c>
      <c r="C1701" s="308">
        <v>45874.693749999999</v>
      </c>
      <c r="D1701" s="308">
        <v>45874.79791666667</v>
      </c>
      <c r="E1701" s="214">
        <f t="shared" si="26"/>
        <v>0.24722222222044365</v>
      </c>
    </row>
    <row r="1702" spans="1:5">
      <c r="A1702" s="151" t="s">
        <v>8275</v>
      </c>
      <c r="B1702" s="289" t="s">
        <v>8280</v>
      </c>
      <c r="C1702" s="308">
        <v>45874.820138888892</v>
      </c>
      <c r="D1702" s="308">
        <v>45874.877083333333</v>
      </c>
      <c r="E1702" s="214">
        <f t="shared" si="26"/>
        <v>2.2222222221898846E-2</v>
      </c>
    </row>
    <row r="1703" spans="1:5">
      <c r="A1703" s="151" t="s">
        <v>8275</v>
      </c>
      <c r="B1703" s="289" t="s">
        <v>8281</v>
      </c>
      <c r="C1703" s="308">
        <v>45875.086805555555</v>
      </c>
      <c r="D1703" s="308">
        <v>45875.379166666666</v>
      </c>
      <c r="E1703" s="214">
        <f t="shared" si="26"/>
        <v>0.20972222222189885</v>
      </c>
    </row>
    <row r="1704" spans="1:5">
      <c r="A1704" s="151" t="s">
        <v>8275</v>
      </c>
      <c r="B1704" s="289" t="s">
        <v>8282</v>
      </c>
      <c r="C1704" s="308">
        <v>45876.145833333336</v>
      </c>
      <c r="D1704" s="308">
        <v>45876.263194444444</v>
      </c>
      <c r="E1704" s="214">
        <f t="shared" si="26"/>
        <v>0.76666666667006211</v>
      </c>
    </row>
    <row r="1705" spans="1:5">
      <c r="A1705" s="151" t="s">
        <v>8275</v>
      </c>
      <c r="B1705" s="289" t="s">
        <v>8283</v>
      </c>
      <c r="C1705" s="308">
        <v>45876.291666666664</v>
      </c>
      <c r="D1705" s="308">
        <v>45876.363888888889</v>
      </c>
      <c r="E1705" s="214">
        <f t="shared" si="26"/>
        <v>2.8472222220443655E-2</v>
      </c>
    </row>
    <row r="1706" spans="1:5">
      <c r="A1706" s="151" t="s">
        <v>8275</v>
      </c>
      <c r="B1706" s="289" t="s">
        <v>8284</v>
      </c>
      <c r="C1706" s="308">
        <v>45876.417361111111</v>
      </c>
      <c r="D1706" s="308">
        <v>45876.53125</v>
      </c>
      <c r="E1706" s="214">
        <f t="shared" si="26"/>
        <v>5.3472222221898846E-2</v>
      </c>
    </row>
    <row r="1707" spans="1:5">
      <c r="A1707" s="151" t="s">
        <v>8275</v>
      </c>
      <c r="B1707" s="289" t="s">
        <v>8285</v>
      </c>
      <c r="C1707" s="308">
        <v>45876.574999999997</v>
      </c>
      <c r="D1707" s="308">
        <v>45876.886805555558</v>
      </c>
      <c r="E1707" s="214">
        <f t="shared" si="26"/>
        <v>4.3749999997089617E-2</v>
      </c>
    </row>
    <row r="1708" spans="1:5">
      <c r="A1708" s="151" t="s">
        <v>8275</v>
      </c>
      <c r="B1708" s="289" t="s">
        <v>8286</v>
      </c>
      <c r="C1708" s="308">
        <v>45877.082638888889</v>
      </c>
      <c r="D1708" s="308">
        <v>45877.348611111112</v>
      </c>
      <c r="E1708" s="214">
        <f t="shared" si="26"/>
        <v>0.19583333333139308</v>
      </c>
    </row>
    <row r="1709" spans="1:5">
      <c r="A1709" s="151" t="s">
        <v>8275</v>
      </c>
      <c r="B1709" s="289" t="s">
        <v>8287</v>
      </c>
      <c r="C1709" s="308">
        <v>45877.555555555555</v>
      </c>
      <c r="D1709" s="308">
        <v>45878.04583333333</v>
      </c>
      <c r="E1709" s="214">
        <f t="shared" si="26"/>
        <v>0.2069444444423425</v>
      </c>
    </row>
    <row r="1710" spans="1:5">
      <c r="A1710" s="151" t="s">
        <v>8275</v>
      </c>
      <c r="B1710" s="289" t="s">
        <v>8288</v>
      </c>
      <c r="C1710" s="308">
        <v>45878.09652777778</v>
      </c>
      <c r="D1710" s="308">
        <v>45878.230555555558</v>
      </c>
      <c r="E1710" s="214">
        <f t="shared" si="26"/>
        <v>5.0694444449618459E-2</v>
      </c>
    </row>
    <row r="1711" spans="1:5">
      <c r="A1711" s="151" t="s">
        <v>8275</v>
      </c>
      <c r="B1711" s="289" t="s">
        <v>8289</v>
      </c>
      <c r="C1711" s="157">
        <v>45878.925000000003</v>
      </c>
      <c r="D1711" s="157">
        <v>45879.130555555559</v>
      </c>
      <c r="E1711" s="214">
        <f t="shared" si="26"/>
        <v>0.69444444444525288</v>
      </c>
    </row>
    <row r="1712" spans="1:5">
      <c r="A1712" s="151" t="s">
        <v>8275</v>
      </c>
      <c r="B1712" s="289" t="s">
        <v>8290</v>
      </c>
      <c r="C1712" s="157">
        <v>45879.173611111109</v>
      </c>
      <c r="D1712" s="157">
        <v>45879.213888888888</v>
      </c>
      <c r="E1712" s="214">
        <f t="shared" si="26"/>
        <v>4.3055555550381541E-2</v>
      </c>
    </row>
    <row r="1713" spans="1:5">
      <c r="A1713" s="151" t="s">
        <v>8275</v>
      </c>
      <c r="B1713" s="289" t="s">
        <v>8291</v>
      </c>
      <c r="C1713" s="157">
        <v>45880.679861111108</v>
      </c>
      <c r="D1713" s="157">
        <v>45880.90902777778</v>
      </c>
      <c r="E1713" s="214">
        <f t="shared" si="26"/>
        <v>1.4659722222204437</v>
      </c>
    </row>
    <row r="1714" spans="1:5">
      <c r="A1714" s="151" t="s">
        <v>8275</v>
      </c>
      <c r="B1714" s="289" t="s">
        <v>8292</v>
      </c>
      <c r="C1714" s="157">
        <v>45880.949305555558</v>
      </c>
      <c r="D1714" s="157">
        <v>45880.997916666667</v>
      </c>
      <c r="E1714" s="214">
        <f t="shared" si="26"/>
        <v>4.0277777778101154E-2</v>
      </c>
    </row>
    <row r="1715" spans="1:5">
      <c r="A1715" s="151" t="s">
        <v>8275</v>
      </c>
      <c r="B1715" s="289" t="s">
        <v>8293</v>
      </c>
      <c r="C1715" s="157">
        <v>45881.089583333334</v>
      </c>
      <c r="D1715" s="157">
        <v>45881.181250000001</v>
      </c>
      <c r="E1715" s="214">
        <f t="shared" si="26"/>
        <v>9.1666666667151731E-2</v>
      </c>
    </row>
    <row r="1716" spans="1:5">
      <c r="A1716" s="151" t="s">
        <v>8275</v>
      </c>
      <c r="B1716" s="289" t="s">
        <v>8294</v>
      </c>
      <c r="C1716" s="157">
        <v>45881.708333333336</v>
      </c>
      <c r="D1716" s="157">
        <v>45881.834027777775</v>
      </c>
      <c r="E1716" s="214">
        <f t="shared" si="26"/>
        <v>0.52708333333430346</v>
      </c>
    </row>
    <row r="1717" spans="1:5">
      <c r="A1717" s="151" t="s">
        <v>8275</v>
      </c>
      <c r="B1717" s="289" t="s">
        <v>8295</v>
      </c>
      <c r="C1717" s="157">
        <v>45881.939583333333</v>
      </c>
      <c r="D1717" s="157">
        <v>45882.162499999999</v>
      </c>
      <c r="E1717" s="214">
        <f t="shared" si="26"/>
        <v>0.1055555555576575</v>
      </c>
    </row>
    <row r="1718" spans="1:5">
      <c r="A1718" s="151" t="s">
        <v>8275</v>
      </c>
      <c r="B1718" s="38" t="s">
        <v>8296</v>
      </c>
      <c r="C1718" s="157">
        <v>45882.792361111111</v>
      </c>
      <c r="D1718" s="157">
        <v>45882.855555555558</v>
      </c>
      <c r="E1718" s="214">
        <f t="shared" si="26"/>
        <v>0.62986111111240461</v>
      </c>
    </row>
    <row r="1719" spans="1:5">
      <c r="A1719" s="151" t="s">
        <v>8275</v>
      </c>
      <c r="B1719" s="38" t="s">
        <v>8297</v>
      </c>
      <c r="C1719" s="157">
        <v>45882.900694444441</v>
      </c>
      <c r="D1719" s="157">
        <v>45882.97152777778</v>
      </c>
      <c r="E1719" s="214">
        <f t="shared" si="26"/>
        <v>4.5138888883229811E-2</v>
      </c>
    </row>
    <row r="1720" spans="1:5">
      <c r="A1720" s="151" t="s">
        <v>8275</v>
      </c>
      <c r="B1720" s="38" t="s">
        <v>8298</v>
      </c>
      <c r="C1720" s="157">
        <v>45883.097222222219</v>
      </c>
      <c r="D1720" s="157">
        <v>45883.113194444442</v>
      </c>
      <c r="E1720" s="214">
        <f t="shared" si="26"/>
        <v>0.12569444443943212</v>
      </c>
    </row>
    <row r="1721" spans="1:5">
      <c r="A1721" s="151" t="s">
        <v>8275</v>
      </c>
      <c r="B1721" s="38" t="s">
        <v>8299</v>
      </c>
      <c r="C1721" s="157">
        <v>45883.435416666667</v>
      </c>
      <c r="D1721" s="157">
        <v>45883.770833333336</v>
      </c>
      <c r="E1721" s="214">
        <f t="shared" si="26"/>
        <v>0.32222222222480923</v>
      </c>
    </row>
    <row r="1722" spans="1:5">
      <c r="A1722" s="151" t="s">
        <v>8275</v>
      </c>
      <c r="B1722" s="38" t="s">
        <v>8300</v>
      </c>
      <c r="C1722" s="157">
        <v>45883.856944444444</v>
      </c>
      <c r="D1722" s="157">
        <v>45883.918055555558</v>
      </c>
      <c r="E1722" s="214">
        <f t="shared" si="26"/>
        <v>8.611111110803904E-2</v>
      </c>
    </row>
    <row r="1723" spans="1:5">
      <c r="A1723" s="151" t="s">
        <v>8275</v>
      </c>
      <c r="B1723" s="38" t="s">
        <v>8301</v>
      </c>
      <c r="C1723" s="157">
        <v>45884.056250000001</v>
      </c>
      <c r="D1723" s="157">
        <v>45884.122916666667</v>
      </c>
      <c r="E1723" s="214">
        <f t="shared" si="26"/>
        <v>0.13819444444379769</v>
      </c>
    </row>
    <row r="1724" spans="1:5">
      <c r="A1724" s="151" t="s">
        <v>8275</v>
      </c>
      <c r="B1724" s="38" t="s">
        <v>8302</v>
      </c>
      <c r="C1724" s="157">
        <v>45884.30972222222</v>
      </c>
      <c r="D1724" s="157">
        <v>45884.397222222222</v>
      </c>
      <c r="E1724" s="214">
        <f t="shared" si="26"/>
        <v>0.18680555555329192</v>
      </c>
    </row>
    <row r="1725" spans="1:5">
      <c r="A1725" s="151" t="s">
        <v>8275</v>
      </c>
      <c r="B1725" s="38" t="s">
        <v>8303</v>
      </c>
      <c r="C1725" s="157">
        <v>45884.429166666669</v>
      </c>
      <c r="D1725" s="157">
        <v>45884.518750000003</v>
      </c>
      <c r="E1725" s="214">
        <f t="shared" si="26"/>
        <v>3.1944444446708076E-2</v>
      </c>
    </row>
    <row r="1726" spans="1:5">
      <c r="A1726" s="151" t="s">
        <v>8275</v>
      </c>
      <c r="B1726" s="38" t="s">
        <v>8304</v>
      </c>
      <c r="C1726" s="157">
        <v>45887.761111111111</v>
      </c>
      <c r="D1726" s="157">
        <v>45888.136111111111</v>
      </c>
      <c r="E1726" s="214">
        <f t="shared" si="26"/>
        <v>3.242361111108039</v>
      </c>
    </row>
    <row r="1727" spans="1:5">
      <c r="A1727" s="151" t="s">
        <v>8275</v>
      </c>
      <c r="B1727" s="38" t="s">
        <v>8305</v>
      </c>
      <c r="C1727" s="157">
        <v>45888.185416666667</v>
      </c>
      <c r="D1727" s="157">
        <v>45888.525000000001</v>
      </c>
      <c r="E1727" s="214">
        <f t="shared" si="26"/>
        <v>4.9305555556202307E-2</v>
      </c>
    </row>
    <row r="1728" spans="1:5">
      <c r="A1728" s="151" t="s">
        <v>8275</v>
      </c>
      <c r="B1728" s="38" t="s">
        <v>8306</v>
      </c>
      <c r="C1728" s="157">
        <v>45888.624305555553</v>
      </c>
      <c r="D1728" s="157">
        <v>45889.056250000001</v>
      </c>
      <c r="E1728" s="214">
        <f t="shared" si="26"/>
        <v>9.9305555551836733E-2</v>
      </c>
    </row>
    <row r="1729" spans="1:5">
      <c r="A1729" s="151" t="s">
        <v>8275</v>
      </c>
      <c r="B1729" s="38" t="s">
        <v>8307</v>
      </c>
      <c r="C1729" s="157">
        <v>45889.120833333334</v>
      </c>
      <c r="D1729" s="157">
        <v>45889.34097222222</v>
      </c>
      <c r="E1729" s="214">
        <f t="shared" si="26"/>
        <v>6.4583333332848269E-2</v>
      </c>
    </row>
    <row r="1730" spans="1:5">
      <c r="A1730" s="151" t="s">
        <v>8275</v>
      </c>
      <c r="B1730" s="38" t="s">
        <v>8308</v>
      </c>
      <c r="C1730" s="157">
        <v>45889.509722222225</v>
      </c>
      <c r="D1730" s="157">
        <v>45889.824305555558</v>
      </c>
      <c r="E1730" s="214">
        <f t="shared" si="26"/>
        <v>0.16875000000436557</v>
      </c>
    </row>
    <row r="1731" spans="1:5">
      <c r="A1731" s="151" t="s">
        <v>8275</v>
      </c>
      <c r="B1731" s="38" t="s">
        <v>8309</v>
      </c>
      <c r="C1731" s="157">
        <v>45890.164583333331</v>
      </c>
      <c r="D1731" s="157">
        <v>45890.997916666667</v>
      </c>
      <c r="E1731" s="214">
        <f t="shared" si="26"/>
        <v>0.34027777777373558</v>
      </c>
    </row>
    <row r="1732" spans="1:5">
      <c r="A1732" s="151" t="s">
        <v>8275</v>
      </c>
      <c r="B1732" s="38" t="s">
        <v>8310</v>
      </c>
      <c r="C1732" s="157">
        <v>45891.084722222222</v>
      </c>
      <c r="D1732" s="157">
        <v>45891.295138888891</v>
      </c>
      <c r="E1732" s="214">
        <f t="shared" si="26"/>
        <v>8.6805555554747116E-2</v>
      </c>
    </row>
    <row r="1733" spans="1:5">
      <c r="A1733" s="151" t="s">
        <v>8275</v>
      </c>
      <c r="B1733" s="38" t="s">
        <v>8311</v>
      </c>
      <c r="C1733" s="157">
        <v>45891.416666666664</v>
      </c>
      <c r="D1733" s="157">
        <v>45891.995833333334</v>
      </c>
      <c r="E1733" s="214">
        <f t="shared" si="26"/>
        <v>0.12152777777373558</v>
      </c>
    </row>
    <row r="1734" spans="1:5">
      <c r="A1734" s="151" t="s">
        <v>8275</v>
      </c>
      <c r="B1734" s="38" t="s">
        <v>8312</v>
      </c>
      <c r="C1734" s="157">
        <v>45892.09097222222</v>
      </c>
      <c r="D1734" s="157">
        <v>45892.352083333331</v>
      </c>
      <c r="E1734" s="214">
        <f t="shared" si="26"/>
        <v>9.5138888886140194E-2</v>
      </c>
    </row>
    <row r="1735" spans="1:5">
      <c r="A1735" s="151" t="s">
        <v>8275</v>
      </c>
      <c r="B1735" s="38" t="s">
        <v>8313</v>
      </c>
      <c r="C1735" s="157">
        <v>45892.404166666667</v>
      </c>
      <c r="D1735" s="157">
        <v>45892.590277777781</v>
      </c>
      <c r="E1735" s="214">
        <f t="shared" si="26"/>
        <v>5.2083333335758653E-2</v>
      </c>
    </row>
    <row r="1736" spans="1:5">
      <c r="A1736" s="151" t="s">
        <v>8275</v>
      </c>
      <c r="B1736" s="38" t="s">
        <v>8314</v>
      </c>
      <c r="C1736" s="157">
        <v>45892.633333333331</v>
      </c>
      <c r="D1736" s="157">
        <v>45892.755555555559</v>
      </c>
      <c r="E1736" s="214">
        <f t="shared" si="26"/>
        <v>4.3055555550381541E-2</v>
      </c>
    </row>
    <row r="1737" spans="1:5">
      <c r="A1737" s="151" t="s">
        <v>8275</v>
      </c>
      <c r="B1737" s="38" t="s">
        <v>8315</v>
      </c>
      <c r="C1737" s="157">
        <v>45892.852083333331</v>
      </c>
      <c r="D1737" s="157">
        <v>45893.095138888886</v>
      </c>
      <c r="E1737" s="214">
        <f t="shared" si="26"/>
        <v>9.6527777772280388E-2</v>
      </c>
    </row>
    <row r="1738" spans="1:5">
      <c r="A1738" s="151" t="s">
        <v>8275</v>
      </c>
      <c r="B1738" s="38" t="s">
        <v>8316</v>
      </c>
      <c r="C1738" s="157">
        <v>45893.149305555555</v>
      </c>
      <c r="D1738" s="157">
        <v>45893.263888888891</v>
      </c>
      <c r="E1738" s="214">
        <f t="shared" si="26"/>
        <v>5.4166666668606922E-2</v>
      </c>
    </row>
    <row r="1739" spans="1:5">
      <c r="A1739" s="151" t="s">
        <v>8275</v>
      </c>
      <c r="B1739" s="38" t="s">
        <v>8317</v>
      </c>
      <c r="C1739" s="157">
        <v>45893.624305555553</v>
      </c>
      <c r="D1739" s="157">
        <v>45893.862500000003</v>
      </c>
      <c r="E1739" s="214">
        <f t="shared" si="26"/>
        <v>0.36041666666278616</v>
      </c>
    </row>
    <row r="1740" spans="1:5">
      <c r="A1740" s="151" t="s">
        <v>8275</v>
      </c>
      <c r="B1740" s="38" t="s">
        <v>8318</v>
      </c>
      <c r="C1740" s="157">
        <v>45894.95416666667</v>
      </c>
      <c r="D1740" s="157">
        <v>45895.29583333333</v>
      </c>
      <c r="E1740" s="214">
        <f t="shared" si="26"/>
        <v>1.0916666666671517</v>
      </c>
    </row>
    <row r="1741" spans="1:5">
      <c r="A1741" s="151" t="s">
        <v>8275</v>
      </c>
      <c r="B1741" s="38" t="s">
        <v>8319</v>
      </c>
      <c r="C1741" s="157">
        <v>45896.657638888886</v>
      </c>
      <c r="D1741" s="157">
        <v>45896.702777777777</v>
      </c>
      <c r="E1741" s="214">
        <f t="shared" ref="E1741:E1763" si="27">C1741-D1740</f>
        <v>1.3618055555562023</v>
      </c>
    </row>
    <row r="1742" spans="1:5">
      <c r="A1742" s="151" t="s">
        <v>8275</v>
      </c>
      <c r="B1742" s="38" t="s">
        <v>8320</v>
      </c>
      <c r="C1742" s="157">
        <v>45896.89166666667</v>
      </c>
      <c r="D1742" s="157">
        <v>45897.0625</v>
      </c>
      <c r="E1742" s="214">
        <f t="shared" si="27"/>
        <v>0.18888888889341615</v>
      </c>
    </row>
    <row r="1743" spans="1:5">
      <c r="A1743" s="151" t="s">
        <v>8275</v>
      </c>
      <c r="B1743" s="38" t="s">
        <v>8321</v>
      </c>
      <c r="C1743" s="157">
        <v>45897.081944444442</v>
      </c>
      <c r="D1743" s="157">
        <v>45897.191666666666</v>
      </c>
      <c r="E1743" s="214">
        <f t="shared" si="27"/>
        <v>1.9444444442342501E-2</v>
      </c>
    </row>
    <row r="1744" spans="1:5">
      <c r="A1744" s="151" t="s">
        <v>8275</v>
      </c>
      <c r="B1744" s="38" t="s">
        <v>8322</v>
      </c>
      <c r="C1744" s="157">
        <v>45897.36041666667</v>
      </c>
      <c r="D1744" s="157">
        <v>45897.476388888892</v>
      </c>
      <c r="E1744" s="214">
        <f t="shared" si="27"/>
        <v>0.16875000000436557</v>
      </c>
    </row>
    <row r="1745" spans="1:5">
      <c r="A1745" s="151" t="s">
        <v>8275</v>
      </c>
      <c r="B1745" s="38" t="s">
        <v>8323</v>
      </c>
      <c r="C1745" s="157">
        <v>45897.554166666669</v>
      </c>
      <c r="D1745" s="157">
        <v>45897.669444444444</v>
      </c>
      <c r="E1745" s="214">
        <f t="shared" si="27"/>
        <v>7.7777777776645962E-2</v>
      </c>
    </row>
    <row r="1746" spans="1:5">
      <c r="A1746" s="151" t="s">
        <v>8275</v>
      </c>
      <c r="B1746" s="38" t="s">
        <v>8324</v>
      </c>
      <c r="C1746" s="157">
        <v>45897.847222222219</v>
      </c>
      <c r="D1746" s="157">
        <v>45898.276388888888</v>
      </c>
      <c r="E1746" s="214">
        <f t="shared" si="27"/>
        <v>0.17777777777519077</v>
      </c>
    </row>
    <row r="1747" spans="1:5">
      <c r="A1747" s="151" t="s">
        <v>8393</v>
      </c>
      <c r="B1747" s="159" t="s">
        <v>8372</v>
      </c>
      <c r="C1747" s="157">
        <v>45952.65</v>
      </c>
      <c r="D1747" s="157">
        <v>45953.035416666666</v>
      </c>
      <c r="E1747" s="214">
        <f t="shared" si="27"/>
        <v>54.37361111111386</v>
      </c>
    </row>
    <row r="1748" spans="1:5">
      <c r="A1748" s="151" t="s">
        <v>8393</v>
      </c>
      <c r="B1748" s="159" t="s">
        <v>8374</v>
      </c>
      <c r="C1748" s="157">
        <v>45953.711805555555</v>
      </c>
      <c r="D1748" s="157">
        <v>45954.036111111112</v>
      </c>
      <c r="E1748" s="214">
        <f t="shared" si="27"/>
        <v>0.67638888888905058</v>
      </c>
    </row>
    <row r="1749" spans="1:5">
      <c r="A1749" s="151" t="s">
        <v>8393</v>
      </c>
      <c r="B1749" s="159" t="s">
        <v>8377</v>
      </c>
      <c r="C1749" s="157">
        <v>45954.477777777778</v>
      </c>
      <c r="D1749" s="157">
        <v>45954.65625</v>
      </c>
      <c r="E1749" s="214">
        <f t="shared" si="27"/>
        <v>0.44166666666569654</v>
      </c>
    </row>
    <row r="1750" spans="1:5">
      <c r="A1750" s="151" t="s">
        <v>8393</v>
      </c>
      <c r="B1750" s="159" t="s">
        <v>8380</v>
      </c>
      <c r="C1750" s="157">
        <v>45954.663194444445</v>
      </c>
      <c r="D1750" s="157">
        <v>45955.037499999999</v>
      </c>
      <c r="E1750" s="214">
        <f t="shared" si="27"/>
        <v>6.9444444452528842E-3</v>
      </c>
    </row>
    <row r="1751" spans="1:5">
      <c r="A1751" s="151" t="s">
        <v>8393</v>
      </c>
      <c r="B1751" s="159" t="s">
        <v>8382</v>
      </c>
      <c r="C1751" s="157">
        <v>45955.636111111111</v>
      </c>
      <c r="D1751" s="157">
        <v>45955.799305555556</v>
      </c>
      <c r="E1751" s="214">
        <f t="shared" si="27"/>
        <v>0.59861111111240461</v>
      </c>
    </row>
    <row r="1752" spans="1:5">
      <c r="A1752" s="151" t="s">
        <v>8393</v>
      </c>
      <c r="B1752" s="159" t="s">
        <v>8385</v>
      </c>
      <c r="C1752" s="157">
        <v>45956.631249999999</v>
      </c>
      <c r="D1752" s="157">
        <v>45957.133333333331</v>
      </c>
      <c r="E1752" s="214">
        <f t="shared" si="27"/>
        <v>0.8319444444423425</v>
      </c>
    </row>
    <row r="1753" spans="1:5">
      <c r="A1753" s="151" t="s">
        <v>8393</v>
      </c>
      <c r="B1753" s="159" t="s">
        <v>8387</v>
      </c>
      <c r="C1753" s="157">
        <v>45958.638194444444</v>
      </c>
      <c r="D1753" s="157">
        <v>45959.118055555555</v>
      </c>
      <c r="E1753" s="214">
        <f t="shared" si="27"/>
        <v>1.5048611111124046</v>
      </c>
    </row>
    <row r="1754" spans="1:5">
      <c r="A1754" s="151" t="s">
        <v>8393</v>
      </c>
      <c r="B1754" s="159" t="s">
        <v>8388</v>
      </c>
      <c r="C1754" s="157">
        <v>45960.070833333331</v>
      </c>
      <c r="D1754" s="157">
        <v>45960.55</v>
      </c>
      <c r="E1754" s="214">
        <f t="shared" si="27"/>
        <v>0.95277777777664596</v>
      </c>
    </row>
    <row r="1755" spans="1:5">
      <c r="A1755" s="151" t="s">
        <v>8393</v>
      </c>
      <c r="B1755" s="159" t="s">
        <v>8390</v>
      </c>
      <c r="C1755" s="157">
        <v>45961.825694444444</v>
      </c>
      <c r="D1755" s="157">
        <v>45962.150694444441</v>
      </c>
      <c r="E1755" s="214">
        <f t="shared" si="27"/>
        <v>1.2756944444408873</v>
      </c>
    </row>
    <row r="1756" spans="1:5">
      <c r="A1756" s="151" t="s">
        <v>8410</v>
      </c>
      <c r="B1756" s="38" t="s">
        <v>8414</v>
      </c>
      <c r="C1756" s="157">
        <v>46037.712500000001</v>
      </c>
      <c r="D1756" s="157">
        <v>46038.706944444442</v>
      </c>
      <c r="E1756" s="214">
        <f t="shared" si="27"/>
        <v>75.561805555560568</v>
      </c>
    </row>
    <row r="1757" spans="1:5">
      <c r="A1757" s="151" t="s">
        <v>8410</v>
      </c>
      <c r="B1757" s="38" t="s">
        <v>8415</v>
      </c>
      <c r="C1757" s="157">
        <v>46039.152083333334</v>
      </c>
      <c r="D1757" s="157">
        <v>46039.769444444442</v>
      </c>
      <c r="E1757" s="214">
        <f t="shared" si="27"/>
        <v>0.44513888889196096</v>
      </c>
    </row>
    <row r="1758" spans="1:5">
      <c r="A1758" s="151" t="s">
        <v>8410</v>
      </c>
      <c r="B1758" s="38" t="s">
        <v>8416</v>
      </c>
      <c r="C1758" s="157">
        <v>46040.076388888891</v>
      </c>
      <c r="D1758" s="157">
        <v>46040.767361111109</v>
      </c>
      <c r="E1758" s="214">
        <f t="shared" si="27"/>
        <v>0.30694444444816327</v>
      </c>
    </row>
    <row r="1759" spans="1:5">
      <c r="A1759" s="151" t="s">
        <v>8410</v>
      </c>
      <c r="B1759" s="38" t="s">
        <v>8417</v>
      </c>
      <c r="C1759" s="157">
        <v>46041.20416666667</v>
      </c>
      <c r="D1759" s="157">
        <v>46042.080555555556</v>
      </c>
      <c r="E1759" s="214">
        <f t="shared" si="27"/>
        <v>0.43680555556056788</v>
      </c>
    </row>
    <row r="1760" spans="1:5">
      <c r="A1760" s="151" t="s">
        <v>8410</v>
      </c>
      <c r="B1760" s="38" t="s">
        <v>8418</v>
      </c>
      <c r="C1760" s="157">
        <v>46043.09652777778</v>
      </c>
      <c r="D1760" s="157">
        <v>46043.8125</v>
      </c>
      <c r="E1760" s="214">
        <f t="shared" si="27"/>
        <v>1.015972222223354</v>
      </c>
    </row>
    <row r="1761" spans="1:5">
      <c r="A1761" s="151" t="s">
        <v>8410</v>
      </c>
      <c r="B1761" s="38" t="s">
        <v>8419</v>
      </c>
      <c r="C1761" s="157">
        <v>46045.893055555556</v>
      </c>
      <c r="D1761" s="157">
        <v>46046.554861111108</v>
      </c>
      <c r="E1761" s="214">
        <f t="shared" si="27"/>
        <v>2.0805555555562023</v>
      </c>
    </row>
    <row r="1762" spans="1:5">
      <c r="A1762" s="151" t="s">
        <v>8410</v>
      </c>
      <c r="B1762" s="38" t="s">
        <v>8420</v>
      </c>
      <c r="C1762" s="157">
        <v>46046.722222222219</v>
      </c>
      <c r="D1762" s="157">
        <v>46047.456250000003</v>
      </c>
      <c r="E1762" s="214">
        <f t="shared" si="27"/>
        <v>0.16736111111094942</v>
      </c>
    </row>
    <row r="1763" spans="1:5">
      <c r="A1763" s="151" t="s">
        <v>8410</v>
      </c>
      <c r="B1763" s="38" t="s">
        <v>8421</v>
      </c>
      <c r="C1763" s="157">
        <v>46047.647222222222</v>
      </c>
      <c r="D1763" s="157">
        <v>46048.114583333336</v>
      </c>
      <c r="E1763" s="214">
        <f t="shared" si="27"/>
        <v>0.19097222221898846</v>
      </c>
    </row>
  </sheetData>
  <pageMargins left="0.75" right="0.75" top="1" bottom="1" header="0.5" footer="0.5"/>
  <pageSetup orientation="portrait" horizontalDpi="4294967292" verticalDpi="429496729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AG302"/>
  <sheetViews>
    <sheetView workbookViewId="0">
      <pane xSplit="1" ySplit="11" topLeftCell="K246" activePane="bottomRight" state="frozen"/>
      <selection pane="topRight" activeCell="B1" sqref="B1"/>
      <selection pane="bottomLeft" activeCell="A12" sqref="A12"/>
      <selection pane="bottomRight" activeCell="A2" sqref="A2"/>
    </sheetView>
  </sheetViews>
  <sheetFormatPr baseColWidth="10" defaultColWidth="9.1640625" defaultRowHeight="13"/>
  <cols>
    <col min="1" max="1" width="18.6640625" style="28" customWidth="1"/>
    <col min="2" max="2" width="28.6640625" style="28" customWidth="1"/>
    <col min="3" max="3" width="12.6640625" style="28" customWidth="1"/>
    <col min="4" max="4" width="28.6640625" style="28" customWidth="1"/>
    <col min="5" max="5" width="22.6640625" style="28" customWidth="1"/>
    <col min="6" max="6" width="32.6640625" style="28" customWidth="1"/>
    <col min="7" max="8" width="10.6640625" style="28" customWidth="1"/>
    <col min="9" max="10" width="8.6640625" style="28" customWidth="1"/>
    <col min="11" max="11" width="18.6640625" style="28" customWidth="1"/>
    <col min="12" max="15" width="20.6640625" style="28" customWidth="1"/>
    <col min="16" max="16" width="32.6640625" style="28" customWidth="1"/>
    <col min="17" max="18" width="16.6640625" style="28" customWidth="1"/>
    <col min="19" max="20" width="10.6640625" style="28" customWidth="1"/>
    <col min="21" max="21" width="96.6640625" style="28" customWidth="1"/>
    <col min="22" max="33" width="10.6640625" style="28" customWidth="1"/>
    <col min="34" max="16384" width="9.1640625" style="28"/>
  </cols>
  <sheetData>
    <row r="1" spans="1:33">
      <c r="A1" s="61" t="s">
        <v>65</v>
      </c>
      <c r="Y1" s="3"/>
      <c r="Z1" s="3"/>
      <c r="AA1" s="3"/>
    </row>
    <row r="2" spans="1:33" ht="16">
      <c r="F2" s="1"/>
      <c r="G2" s="1"/>
      <c r="H2" s="1"/>
      <c r="I2" s="1"/>
      <c r="J2" s="1"/>
      <c r="L2" s="1" t="s">
        <v>0</v>
      </c>
      <c r="O2" s="8"/>
      <c r="P2" s="8"/>
    </row>
    <row r="3" spans="1:33" ht="16">
      <c r="C3" s="3" t="s">
        <v>1224</v>
      </c>
      <c r="D3" s="3" t="s">
        <v>1225</v>
      </c>
      <c r="E3" s="3" t="s">
        <v>114</v>
      </c>
      <c r="F3" s="14"/>
      <c r="G3" s="14"/>
      <c r="I3" s="14"/>
      <c r="J3" s="14"/>
      <c r="L3" s="1" t="s">
        <v>6863</v>
      </c>
      <c r="O3" s="8"/>
      <c r="P3" s="8"/>
      <c r="AE3" s="49"/>
    </row>
    <row r="4" spans="1:33" ht="16">
      <c r="B4" s="3" t="s">
        <v>6734</v>
      </c>
      <c r="C4" s="3" t="s">
        <v>1229</v>
      </c>
      <c r="D4" s="3" t="s">
        <v>1229</v>
      </c>
      <c r="E4" s="3" t="s">
        <v>1230</v>
      </c>
      <c r="F4" s="3" t="s">
        <v>1232</v>
      </c>
      <c r="G4" s="3" t="s">
        <v>1233</v>
      </c>
      <c r="L4" s="14" t="s">
        <v>6864</v>
      </c>
      <c r="Q4" s="6"/>
      <c r="R4" s="6"/>
      <c r="S4" s="5"/>
      <c r="T4" s="5"/>
      <c r="U4" s="5"/>
      <c r="V4" s="5"/>
      <c r="W4" s="5"/>
      <c r="X4" s="5"/>
    </row>
    <row r="5" spans="1:33" ht="16">
      <c r="A5" s="3" t="s">
        <v>1251</v>
      </c>
      <c r="B5" s="2">
        <f>COUNT(Q12:Q301)</f>
        <v>253</v>
      </c>
      <c r="C5" s="19">
        <f>SUM(Q12:Q301)</f>
        <v>157.47923611105216</v>
      </c>
      <c r="D5" s="19">
        <f>SUM(R12:R301)</f>
        <v>195.13350694446126</v>
      </c>
      <c r="E5" s="21">
        <f>SUM(S12:S301)</f>
        <v>944.87541666631296</v>
      </c>
      <c r="F5" s="19">
        <f>MAX(R12:R270)</f>
        <v>4.8791666666656965</v>
      </c>
      <c r="G5" s="19">
        <f>AVERAGE(R12:R270)</f>
        <v>0.77127868357494567</v>
      </c>
      <c r="L5" s="11" t="s">
        <v>6735</v>
      </c>
      <c r="N5" s="13"/>
      <c r="Q5" s="6"/>
      <c r="R5" s="6"/>
      <c r="S5" s="5"/>
      <c r="T5" s="5"/>
      <c r="U5" s="5"/>
      <c r="V5" s="5"/>
      <c r="W5" s="5"/>
      <c r="X5" s="5"/>
    </row>
    <row r="6" spans="1:33" ht="16">
      <c r="A6" s="3"/>
      <c r="B6" s="2"/>
      <c r="C6" s="19"/>
      <c r="D6" s="19"/>
      <c r="E6" s="21"/>
      <c r="F6" s="2" t="s">
        <v>6865</v>
      </c>
      <c r="K6" s="11"/>
      <c r="Q6" s="6"/>
      <c r="R6" s="6"/>
      <c r="S6" s="5"/>
      <c r="T6" s="5"/>
      <c r="U6" s="5"/>
      <c r="V6" s="5"/>
      <c r="W6" s="5"/>
      <c r="X6" s="5"/>
    </row>
    <row r="7" spans="1:33" ht="16">
      <c r="A7" s="3" t="s">
        <v>131</v>
      </c>
      <c r="B7" s="41">
        <f ca="1" xml:space="preserve"> TODAY()</f>
        <v>46085</v>
      </c>
      <c r="C7" s="74" t="s">
        <v>6866</v>
      </c>
      <c r="D7" s="19"/>
      <c r="E7" s="19"/>
      <c r="F7" s="21"/>
      <c r="K7" s="11"/>
      <c r="Q7" s="6"/>
      <c r="R7" s="6"/>
      <c r="S7" s="5"/>
      <c r="T7" s="5"/>
      <c r="U7" s="5"/>
      <c r="V7" s="5"/>
      <c r="W7" s="5"/>
      <c r="X7" s="5"/>
    </row>
    <row r="8" spans="1:33" ht="16">
      <c r="A8" s="3" t="s">
        <v>132</v>
      </c>
      <c r="B8" s="40" t="s">
        <v>6867</v>
      </c>
      <c r="K8" s="11"/>
    </row>
    <row r="9" spans="1:33" ht="16">
      <c r="J9" s="20"/>
      <c r="K9" s="11"/>
    </row>
    <row r="10" spans="1:33">
      <c r="G10" s="66" t="s">
        <v>135</v>
      </c>
      <c r="H10" s="66" t="s">
        <v>136</v>
      </c>
      <c r="I10" s="12"/>
      <c r="J10" s="12"/>
      <c r="P10" s="10"/>
      <c r="Q10" s="68" t="s">
        <v>111</v>
      </c>
      <c r="R10" s="68" t="s">
        <v>71</v>
      </c>
      <c r="S10" s="61" t="s">
        <v>114</v>
      </c>
      <c r="T10" s="61" t="s">
        <v>1265</v>
      </c>
      <c r="U10" s="3"/>
      <c r="AB10" s="61" t="s">
        <v>122</v>
      </c>
    </row>
    <row r="11" spans="1:33" ht="14" thickBot="1">
      <c r="A11" s="63" t="s">
        <v>79</v>
      </c>
      <c r="B11" s="64" t="s">
        <v>81</v>
      </c>
      <c r="C11" s="63" t="s">
        <v>83</v>
      </c>
      <c r="D11" s="65" t="s">
        <v>85</v>
      </c>
      <c r="E11" s="90" t="s">
        <v>137</v>
      </c>
      <c r="F11" s="90" t="s">
        <v>89</v>
      </c>
      <c r="G11" s="23" t="s">
        <v>138</v>
      </c>
      <c r="H11" s="23" t="s">
        <v>139</v>
      </c>
      <c r="I11" s="67" t="s">
        <v>93</v>
      </c>
      <c r="J11" s="67" t="s">
        <v>99</v>
      </c>
      <c r="K11" s="63" t="s">
        <v>75</v>
      </c>
      <c r="L11" s="67" t="s">
        <v>101</v>
      </c>
      <c r="M11" s="67" t="s">
        <v>103</v>
      </c>
      <c r="N11" s="67" t="s">
        <v>105</v>
      </c>
      <c r="O11" s="67" t="s">
        <v>107</v>
      </c>
      <c r="P11" s="67" t="s">
        <v>109</v>
      </c>
      <c r="Q11" s="23" t="s">
        <v>6740</v>
      </c>
      <c r="R11" s="23" t="s">
        <v>6740</v>
      </c>
      <c r="S11" s="22" t="s">
        <v>6741</v>
      </c>
      <c r="T11" s="22" t="s">
        <v>6742</v>
      </c>
      <c r="U11" s="63" t="s">
        <v>120</v>
      </c>
      <c r="V11" s="22" t="s">
        <v>6743</v>
      </c>
      <c r="W11" s="22" t="s">
        <v>591</v>
      </c>
      <c r="X11" s="22" t="s">
        <v>6744</v>
      </c>
      <c r="Y11" s="22" t="s">
        <v>6745</v>
      </c>
      <c r="Z11" s="22" t="s">
        <v>6746</v>
      </c>
      <c r="AA11" s="22" t="s">
        <v>6747</v>
      </c>
      <c r="AB11" s="22" t="s">
        <v>6748</v>
      </c>
      <c r="AC11" s="22" t="s">
        <v>6749</v>
      </c>
      <c r="AD11" s="22" t="s">
        <v>6750</v>
      </c>
      <c r="AE11" s="22" t="s">
        <v>6751</v>
      </c>
      <c r="AF11" s="22" t="s">
        <v>582</v>
      </c>
      <c r="AG11" s="22" t="s">
        <v>616</v>
      </c>
    </row>
    <row r="12" spans="1:33">
      <c r="A12" s="2" t="s">
        <v>376</v>
      </c>
      <c r="B12" s="2" t="s">
        <v>377</v>
      </c>
      <c r="C12" s="2" t="s">
        <v>376</v>
      </c>
      <c r="D12" s="2" t="s">
        <v>6868</v>
      </c>
      <c r="E12" s="2" t="s">
        <v>379</v>
      </c>
      <c r="F12" s="2" t="s">
        <v>379</v>
      </c>
      <c r="G12" s="21">
        <v>47.75</v>
      </c>
      <c r="H12" s="21">
        <v>-122.73333333333333</v>
      </c>
      <c r="I12" s="13">
        <f t="shared" ref="I12:I44" si="0">INT(((180 + H12) / 6) + 1)</f>
        <v>10</v>
      </c>
      <c r="J12" s="13">
        <f t="shared" ref="J12:J48" si="1">YEAR(L12)</f>
        <v>1988</v>
      </c>
      <c r="K12" s="2" t="s">
        <v>5423</v>
      </c>
      <c r="L12" s="123">
        <v>32410.625</v>
      </c>
      <c r="M12" s="123">
        <v>32410.625</v>
      </c>
      <c r="N12" s="123">
        <v>32410.833333333332</v>
      </c>
      <c r="O12" s="123">
        <v>32410.833333333332</v>
      </c>
      <c r="P12" s="2" t="s">
        <v>6869</v>
      </c>
      <c r="Q12" s="19">
        <f t="shared" ref="Q12:Q44" si="2">N12 - M12</f>
        <v>0.20833333333212067</v>
      </c>
      <c r="R12" s="19">
        <f t="shared" ref="R12:R44" si="3">O12 - L12</f>
        <v>0.20833333333212067</v>
      </c>
      <c r="S12" s="21">
        <f t="shared" ref="S12:S50" si="4">((VALUE(Q12)) * 24) * 0.25</f>
        <v>1.249999999992724</v>
      </c>
      <c r="T12" s="50">
        <v>300</v>
      </c>
      <c r="U12" s="2" t="s">
        <v>5405</v>
      </c>
      <c r="W12" s="2" t="s">
        <v>8</v>
      </c>
      <c r="AF12" s="2" t="s">
        <v>8</v>
      </c>
    </row>
    <row r="13" spans="1:33">
      <c r="A13" s="2" t="s">
        <v>376</v>
      </c>
      <c r="B13" s="2" t="s">
        <v>377</v>
      </c>
      <c r="C13" s="2" t="s">
        <v>376</v>
      </c>
      <c r="D13" s="2" t="s">
        <v>6868</v>
      </c>
      <c r="E13" s="2" t="s">
        <v>379</v>
      </c>
      <c r="F13" s="2" t="s">
        <v>379</v>
      </c>
      <c r="G13" s="21">
        <v>47.75</v>
      </c>
      <c r="H13" s="21">
        <v>-122.73333333333333</v>
      </c>
      <c r="I13" s="13">
        <f t="shared" si="0"/>
        <v>10</v>
      </c>
      <c r="J13" s="13">
        <f t="shared" si="1"/>
        <v>1988</v>
      </c>
      <c r="K13" s="2" t="s">
        <v>5421</v>
      </c>
      <c r="L13" s="123">
        <v>32411.625</v>
      </c>
      <c r="M13" s="123">
        <v>32411.625</v>
      </c>
      <c r="N13" s="123">
        <v>32411.833333333332</v>
      </c>
      <c r="O13" s="123">
        <v>32411.833333333332</v>
      </c>
      <c r="P13" s="2" t="s">
        <v>6869</v>
      </c>
      <c r="Q13" s="19">
        <f t="shared" si="2"/>
        <v>0.20833333333212067</v>
      </c>
      <c r="R13" s="19">
        <f t="shared" si="3"/>
        <v>0.20833333333212067</v>
      </c>
      <c r="S13" s="21">
        <f t="shared" si="4"/>
        <v>1.249999999992724</v>
      </c>
      <c r="T13" s="50">
        <v>300</v>
      </c>
      <c r="U13" s="2" t="s">
        <v>5405</v>
      </c>
      <c r="W13" s="2" t="s">
        <v>8</v>
      </c>
      <c r="AF13" s="2" t="s">
        <v>8</v>
      </c>
    </row>
    <row r="14" spans="1:33">
      <c r="A14" s="2" t="s">
        <v>376</v>
      </c>
      <c r="B14" s="2" t="s">
        <v>377</v>
      </c>
      <c r="C14" s="2" t="s">
        <v>376</v>
      </c>
      <c r="D14" s="2" t="s">
        <v>6868</v>
      </c>
      <c r="E14" s="2" t="s">
        <v>379</v>
      </c>
      <c r="F14" s="2" t="s">
        <v>379</v>
      </c>
      <c r="G14" s="21">
        <v>47.75</v>
      </c>
      <c r="H14" s="21">
        <v>-122.73333333333333</v>
      </c>
      <c r="I14" s="13">
        <f t="shared" si="0"/>
        <v>10</v>
      </c>
      <c r="J14" s="13">
        <f t="shared" si="1"/>
        <v>1988</v>
      </c>
      <c r="K14" s="2" t="s">
        <v>5419</v>
      </c>
      <c r="L14" s="123">
        <v>32412.416666666668</v>
      </c>
      <c r="M14" s="123">
        <v>32412.416666666668</v>
      </c>
      <c r="N14" s="123">
        <v>32412.833333333332</v>
      </c>
      <c r="O14" s="123">
        <v>32412.833333333332</v>
      </c>
      <c r="P14" s="2" t="s">
        <v>6869</v>
      </c>
      <c r="Q14" s="19">
        <f t="shared" si="2"/>
        <v>0.41666666666424135</v>
      </c>
      <c r="R14" s="19">
        <f t="shared" si="3"/>
        <v>0.41666666666424135</v>
      </c>
      <c r="S14" s="21">
        <f>((VALUE(Q14)) * 24) * 0.25</f>
        <v>2.4999999999854481</v>
      </c>
      <c r="T14" s="50">
        <v>300</v>
      </c>
      <c r="U14" s="2" t="s">
        <v>5405</v>
      </c>
      <c r="W14" s="2" t="s">
        <v>8</v>
      </c>
      <c r="AF14" s="2" t="s">
        <v>8</v>
      </c>
    </row>
    <row r="15" spans="1:33">
      <c r="A15" s="2" t="s">
        <v>376</v>
      </c>
      <c r="B15" s="2" t="s">
        <v>377</v>
      </c>
      <c r="C15" s="2" t="s">
        <v>376</v>
      </c>
      <c r="D15" s="2" t="s">
        <v>6868</v>
      </c>
      <c r="E15" s="2" t="s">
        <v>379</v>
      </c>
      <c r="F15" s="2" t="s">
        <v>379</v>
      </c>
      <c r="G15" s="21">
        <v>47.75</v>
      </c>
      <c r="H15" s="21">
        <v>-122.73333333333333</v>
      </c>
      <c r="I15" s="13">
        <f t="shared" si="0"/>
        <v>10</v>
      </c>
      <c r="J15" s="13">
        <f t="shared" si="1"/>
        <v>1988</v>
      </c>
      <c r="K15" s="2" t="s">
        <v>5417</v>
      </c>
      <c r="L15" s="123">
        <v>32413.416666666668</v>
      </c>
      <c r="M15" s="123">
        <v>32413.416666666668</v>
      </c>
      <c r="N15" s="123">
        <v>32413.833333333332</v>
      </c>
      <c r="O15" s="123">
        <v>32413.833333333332</v>
      </c>
      <c r="P15" s="2" t="s">
        <v>6869</v>
      </c>
      <c r="Q15" s="19">
        <f t="shared" si="2"/>
        <v>0.41666666666424135</v>
      </c>
      <c r="R15" s="19">
        <f t="shared" si="3"/>
        <v>0.41666666666424135</v>
      </c>
      <c r="S15" s="21">
        <f t="shared" si="4"/>
        <v>2.4999999999854481</v>
      </c>
      <c r="T15" s="50">
        <v>300</v>
      </c>
      <c r="U15" s="2" t="s">
        <v>5405</v>
      </c>
      <c r="W15" s="2" t="s">
        <v>8</v>
      </c>
      <c r="AF15" s="2" t="s">
        <v>8</v>
      </c>
    </row>
    <row r="16" spans="1:33">
      <c r="A16" s="2" t="s">
        <v>376</v>
      </c>
      <c r="B16" s="2" t="s">
        <v>377</v>
      </c>
      <c r="C16" s="2" t="s">
        <v>376</v>
      </c>
      <c r="D16" s="2" t="s">
        <v>6868</v>
      </c>
      <c r="E16" s="2" t="s">
        <v>379</v>
      </c>
      <c r="F16" s="2" t="s">
        <v>379</v>
      </c>
      <c r="G16" s="21">
        <v>47.75</v>
      </c>
      <c r="H16" s="21">
        <v>-122.73333333333333</v>
      </c>
      <c r="I16" s="13">
        <f t="shared" si="0"/>
        <v>10</v>
      </c>
      <c r="J16" s="13">
        <f t="shared" si="1"/>
        <v>1988</v>
      </c>
      <c r="K16" s="2" t="s">
        <v>5415</v>
      </c>
      <c r="L16" s="123">
        <v>32414.416666666668</v>
      </c>
      <c r="M16" s="123">
        <v>32414.416666666668</v>
      </c>
      <c r="N16" s="123">
        <v>32414.833333333332</v>
      </c>
      <c r="O16" s="123">
        <v>32414.833333333332</v>
      </c>
      <c r="P16" s="2" t="s">
        <v>6869</v>
      </c>
      <c r="Q16" s="19">
        <f t="shared" si="2"/>
        <v>0.41666666666424135</v>
      </c>
      <c r="R16" s="19">
        <f t="shared" si="3"/>
        <v>0.41666666666424135</v>
      </c>
      <c r="S16" s="21">
        <f t="shared" si="4"/>
        <v>2.4999999999854481</v>
      </c>
      <c r="T16" s="50">
        <v>300</v>
      </c>
      <c r="U16" s="2" t="s">
        <v>5405</v>
      </c>
      <c r="W16" s="2" t="s">
        <v>8</v>
      </c>
      <c r="AF16" s="2" t="s">
        <v>8</v>
      </c>
    </row>
    <row r="17" spans="1:32">
      <c r="A17" s="2" t="s">
        <v>376</v>
      </c>
      <c r="B17" s="2" t="s">
        <v>377</v>
      </c>
      <c r="C17" s="2" t="s">
        <v>376</v>
      </c>
      <c r="D17" s="2" t="s">
        <v>6868</v>
      </c>
      <c r="E17" s="2" t="s">
        <v>379</v>
      </c>
      <c r="F17" s="2" t="s">
        <v>379</v>
      </c>
      <c r="G17" s="21">
        <v>47.75</v>
      </c>
      <c r="H17" s="21">
        <v>-122.73333333333333</v>
      </c>
      <c r="I17" s="13">
        <f t="shared" si="0"/>
        <v>10</v>
      </c>
      <c r="J17" s="13">
        <f t="shared" si="1"/>
        <v>1988</v>
      </c>
      <c r="K17" s="2" t="s">
        <v>5413</v>
      </c>
      <c r="L17" s="123">
        <v>32415.416666666668</v>
      </c>
      <c r="M17" s="123">
        <v>32415.416666666668</v>
      </c>
      <c r="N17" s="123">
        <v>32415.833333333332</v>
      </c>
      <c r="O17" s="123">
        <v>32415.833333333332</v>
      </c>
      <c r="P17" s="2" t="s">
        <v>6869</v>
      </c>
      <c r="Q17" s="19">
        <f t="shared" si="2"/>
        <v>0.41666666666424135</v>
      </c>
      <c r="R17" s="19">
        <f t="shared" si="3"/>
        <v>0.41666666666424135</v>
      </c>
      <c r="S17" s="21">
        <f t="shared" si="4"/>
        <v>2.4999999999854481</v>
      </c>
      <c r="T17" s="50">
        <v>300</v>
      </c>
      <c r="U17" s="2" t="s">
        <v>5405</v>
      </c>
      <c r="W17" s="2" t="s">
        <v>8</v>
      </c>
      <c r="AF17" s="2" t="s">
        <v>8</v>
      </c>
    </row>
    <row r="18" spans="1:32">
      <c r="A18" s="2" t="s">
        <v>376</v>
      </c>
      <c r="B18" s="2" t="s">
        <v>377</v>
      </c>
      <c r="C18" s="2" t="s">
        <v>376</v>
      </c>
      <c r="D18" s="2" t="s">
        <v>6868</v>
      </c>
      <c r="E18" s="2" t="s">
        <v>379</v>
      </c>
      <c r="F18" s="2" t="s">
        <v>379</v>
      </c>
      <c r="G18" s="21">
        <v>47.75</v>
      </c>
      <c r="H18" s="21">
        <v>-122.73333333333333</v>
      </c>
      <c r="I18" s="13">
        <f t="shared" si="0"/>
        <v>10</v>
      </c>
      <c r="J18" s="13">
        <f t="shared" si="1"/>
        <v>1988</v>
      </c>
      <c r="K18" s="2" t="s">
        <v>5411</v>
      </c>
      <c r="L18" s="123">
        <v>32416.416666666668</v>
      </c>
      <c r="M18" s="123">
        <v>32416.416666666668</v>
      </c>
      <c r="N18" s="123">
        <v>32416.833333333332</v>
      </c>
      <c r="O18" s="123">
        <v>32416.833333333332</v>
      </c>
      <c r="P18" s="2" t="s">
        <v>6869</v>
      </c>
      <c r="Q18" s="19">
        <f t="shared" si="2"/>
        <v>0.41666666666424135</v>
      </c>
      <c r="R18" s="19">
        <f t="shared" si="3"/>
        <v>0.41666666666424135</v>
      </c>
      <c r="S18" s="21">
        <f t="shared" si="4"/>
        <v>2.4999999999854481</v>
      </c>
      <c r="T18" s="50">
        <v>300</v>
      </c>
      <c r="U18" s="2" t="s">
        <v>5405</v>
      </c>
      <c r="W18" s="2" t="s">
        <v>8</v>
      </c>
      <c r="AF18" s="2" t="s">
        <v>8</v>
      </c>
    </row>
    <row r="19" spans="1:32">
      <c r="A19" s="2" t="s">
        <v>376</v>
      </c>
      <c r="B19" s="2" t="s">
        <v>377</v>
      </c>
      <c r="C19" s="2" t="s">
        <v>376</v>
      </c>
      <c r="D19" s="2" t="s">
        <v>6868</v>
      </c>
      <c r="E19" s="2" t="s">
        <v>379</v>
      </c>
      <c r="F19" s="2" t="s">
        <v>379</v>
      </c>
      <c r="G19" s="21">
        <v>47.75</v>
      </c>
      <c r="H19" s="21">
        <v>-122.73333333333333</v>
      </c>
      <c r="I19" s="13">
        <f t="shared" si="0"/>
        <v>10</v>
      </c>
      <c r="J19" s="13">
        <f t="shared" si="1"/>
        <v>1988</v>
      </c>
      <c r="K19" s="2" t="s">
        <v>5409</v>
      </c>
      <c r="L19" s="123">
        <v>32417.416666666668</v>
      </c>
      <c r="M19" s="123">
        <v>32417.416666666668</v>
      </c>
      <c r="N19" s="123">
        <v>32417.833333333332</v>
      </c>
      <c r="O19" s="123">
        <v>32417.833333333332</v>
      </c>
      <c r="P19" s="2" t="s">
        <v>6869</v>
      </c>
      <c r="Q19" s="19">
        <f t="shared" si="2"/>
        <v>0.41666666666424135</v>
      </c>
      <c r="R19" s="19">
        <f t="shared" si="3"/>
        <v>0.41666666666424135</v>
      </c>
      <c r="S19" s="21">
        <f t="shared" si="4"/>
        <v>2.4999999999854481</v>
      </c>
      <c r="T19" s="50">
        <v>300</v>
      </c>
      <c r="U19" s="2" t="s">
        <v>5405</v>
      </c>
      <c r="W19" s="2" t="s">
        <v>8</v>
      </c>
      <c r="AF19" s="2" t="s">
        <v>8</v>
      </c>
    </row>
    <row r="20" spans="1:32">
      <c r="A20" s="2" t="s">
        <v>376</v>
      </c>
      <c r="B20" s="2" t="s">
        <v>377</v>
      </c>
      <c r="C20" s="2" t="s">
        <v>376</v>
      </c>
      <c r="D20" s="2" t="s">
        <v>6868</v>
      </c>
      <c r="E20" s="2" t="s">
        <v>379</v>
      </c>
      <c r="F20" s="2" t="s">
        <v>379</v>
      </c>
      <c r="G20" s="21">
        <v>47.75</v>
      </c>
      <c r="H20" s="21">
        <v>-122.73333333333333</v>
      </c>
      <c r="I20" s="13">
        <f t="shared" si="0"/>
        <v>10</v>
      </c>
      <c r="J20" s="13">
        <f t="shared" si="1"/>
        <v>1988</v>
      </c>
      <c r="K20" s="2" t="s">
        <v>5407</v>
      </c>
      <c r="L20" s="123">
        <v>32418.375</v>
      </c>
      <c r="M20" s="123">
        <v>32418.375</v>
      </c>
      <c r="N20" s="123">
        <v>32418.833333333332</v>
      </c>
      <c r="O20" s="123">
        <v>32418.833333333332</v>
      </c>
      <c r="P20" s="2" t="s">
        <v>6869</v>
      </c>
      <c r="Q20" s="19">
        <f t="shared" si="2"/>
        <v>0.45833333333212067</v>
      </c>
      <c r="R20" s="19">
        <f t="shared" si="3"/>
        <v>0.45833333333212067</v>
      </c>
      <c r="S20" s="21">
        <f t="shared" si="4"/>
        <v>2.749999999992724</v>
      </c>
      <c r="T20" s="50">
        <v>300</v>
      </c>
      <c r="U20" s="2" t="s">
        <v>5405</v>
      </c>
      <c r="W20" s="2" t="s">
        <v>8</v>
      </c>
      <c r="AF20" s="2" t="s">
        <v>8</v>
      </c>
    </row>
    <row r="21" spans="1:32">
      <c r="A21" s="2" t="s">
        <v>376</v>
      </c>
      <c r="B21" s="2" t="s">
        <v>377</v>
      </c>
      <c r="C21" s="2" t="s">
        <v>376</v>
      </c>
      <c r="D21" s="2" t="s">
        <v>6868</v>
      </c>
      <c r="E21" s="2" t="s">
        <v>379</v>
      </c>
      <c r="F21" s="2" t="s">
        <v>379</v>
      </c>
      <c r="G21" s="21">
        <v>47.75</v>
      </c>
      <c r="H21" s="21">
        <v>-122.73333333333333</v>
      </c>
      <c r="I21" s="13">
        <f t="shared" si="0"/>
        <v>10</v>
      </c>
      <c r="J21" s="13">
        <f t="shared" si="1"/>
        <v>1988</v>
      </c>
      <c r="K21" s="2" t="s">
        <v>5404</v>
      </c>
      <c r="L21" s="123">
        <v>32419.375</v>
      </c>
      <c r="M21" s="123">
        <v>32419.375</v>
      </c>
      <c r="N21" s="123">
        <v>32419.833333333332</v>
      </c>
      <c r="O21" s="123">
        <v>32419.833333333332</v>
      </c>
      <c r="P21" s="2" t="s">
        <v>6869</v>
      </c>
      <c r="Q21" s="19">
        <f t="shared" si="2"/>
        <v>0.45833333333212067</v>
      </c>
      <c r="R21" s="19">
        <f t="shared" si="3"/>
        <v>0.45833333333212067</v>
      </c>
      <c r="S21" s="21">
        <f t="shared" si="4"/>
        <v>2.749999999992724</v>
      </c>
      <c r="T21" s="50">
        <v>300</v>
      </c>
      <c r="U21" s="2" t="s">
        <v>5405</v>
      </c>
      <c r="W21" s="2" t="s">
        <v>8</v>
      </c>
      <c r="AF21" s="2" t="s">
        <v>8</v>
      </c>
    </row>
    <row r="22" spans="1:32">
      <c r="A22" s="2" t="s">
        <v>381</v>
      </c>
      <c r="B22" s="2" t="s">
        <v>382</v>
      </c>
      <c r="C22" s="2" t="s">
        <v>383</v>
      </c>
      <c r="D22" s="2" t="s">
        <v>195</v>
      </c>
      <c r="E22" s="2" t="s">
        <v>6870</v>
      </c>
      <c r="F22" s="2" t="s">
        <v>6870</v>
      </c>
      <c r="G22" s="21">
        <v>38.29</v>
      </c>
      <c r="H22" s="21">
        <v>11.133333333333333</v>
      </c>
      <c r="I22" s="13">
        <f t="shared" si="0"/>
        <v>32</v>
      </c>
      <c r="J22" s="13">
        <f t="shared" si="1"/>
        <v>1989</v>
      </c>
      <c r="K22" s="2" t="s">
        <v>5401</v>
      </c>
      <c r="L22" s="123">
        <v>32621.513888888891</v>
      </c>
      <c r="M22" s="123">
        <v>32621.513888888891</v>
      </c>
      <c r="N22" s="123">
        <v>32621.710416666665</v>
      </c>
      <c r="O22" s="123">
        <v>32621.710416666665</v>
      </c>
      <c r="P22" s="2" t="s">
        <v>6871</v>
      </c>
      <c r="Q22" s="19">
        <f t="shared" si="2"/>
        <v>0.19652777777446317</v>
      </c>
      <c r="R22" s="19">
        <f t="shared" si="3"/>
        <v>0.19652777777446317</v>
      </c>
      <c r="S22" s="21">
        <f t="shared" si="4"/>
        <v>1.179166666646779</v>
      </c>
      <c r="T22" s="50">
        <v>1800</v>
      </c>
      <c r="U22" s="2" t="s">
        <v>5402</v>
      </c>
      <c r="W22" s="2" t="s">
        <v>8</v>
      </c>
      <c r="AF22" s="2" t="s">
        <v>8</v>
      </c>
    </row>
    <row r="23" spans="1:32">
      <c r="A23" s="2" t="s">
        <v>381</v>
      </c>
      <c r="B23" s="2" t="s">
        <v>382</v>
      </c>
      <c r="C23" s="2" t="s">
        <v>383</v>
      </c>
      <c r="D23" s="2" t="s">
        <v>195</v>
      </c>
      <c r="E23" s="2" t="s">
        <v>6870</v>
      </c>
      <c r="F23" s="2" t="s">
        <v>6870</v>
      </c>
      <c r="G23" s="21">
        <v>38.29</v>
      </c>
      <c r="H23" s="21">
        <v>11.133333333333333</v>
      </c>
      <c r="I23" s="13">
        <f t="shared" si="0"/>
        <v>32</v>
      </c>
      <c r="J23" s="13">
        <f t="shared" si="1"/>
        <v>1989</v>
      </c>
      <c r="K23" s="2" t="s">
        <v>5398</v>
      </c>
      <c r="L23" s="123">
        <v>32622.584027777779</v>
      </c>
      <c r="M23" s="123">
        <v>32622.607638888891</v>
      </c>
      <c r="N23" s="123">
        <v>32623.277777777777</v>
      </c>
      <c r="O23" s="123">
        <v>32623.3125</v>
      </c>
      <c r="P23" s="2" t="s">
        <v>6871</v>
      </c>
      <c r="Q23" s="19">
        <f t="shared" si="2"/>
        <v>0.67013888888686779</v>
      </c>
      <c r="R23" s="19">
        <f t="shared" si="3"/>
        <v>0.72847222222117125</v>
      </c>
      <c r="S23" s="21">
        <f t="shared" si="4"/>
        <v>4.0208333333212067</v>
      </c>
      <c r="T23" s="50">
        <v>1800</v>
      </c>
      <c r="U23" s="2" t="s">
        <v>5399</v>
      </c>
      <c r="W23" s="2" t="s">
        <v>8</v>
      </c>
      <c r="AF23" s="2" t="s">
        <v>8</v>
      </c>
    </row>
    <row r="24" spans="1:32">
      <c r="A24" s="2" t="s">
        <v>381</v>
      </c>
      <c r="B24" s="2" t="s">
        <v>382</v>
      </c>
      <c r="C24" s="2" t="s">
        <v>383</v>
      </c>
      <c r="D24" s="2" t="s">
        <v>195</v>
      </c>
      <c r="E24" s="2" t="s">
        <v>6870</v>
      </c>
      <c r="F24" s="2" t="s">
        <v>6870</v>
      </c>
      <c r="G24" s="21">
        <v>38.29</v>
      </c>
      <c r="H24" s="21">
        <v>11.133333333333333</v>
      </c>
      <c r="I24" s="13">
        <f t="shared" si="0"/>
        <v>32</v>
      </c>
      <c r="J24" s="13">
        <f t="shared" si="1"/>
        <v>1989</v>
      </c>
      <c r="K24" s="2" t="s">
        <v>5395</v>
      </c>
      <c r="L24" s="123">
        <v>32624.616666666665</v>
      </c>
      <c r="M24" s="123">
        <v>32624.62638888889</v>
      </c>
      <c r="N24" s="123">
        <v>32627.659722222223</v>
      </c>
      <c r="O24" s="123">
        <v>32627.736111111109</v>
      </c>
      <c r="P24" s="2" t="s">
        <v>6871</v>
      </c>
      <c r="Q24" s="19">
        <f t="shared" si="2"/>
        <v>3.0333333333328483</v>
      </c>
      <c r="R24" s="19">
        <f t="shared" si="3"/>
        <v>3.1194444444445253</v>
      </c>
      <c r="S24" s="21">
        <f t="shared" si="4"/>
        <v>18.19999999999709</v>
      </c>
      <c r="T24" s="50">
        <v>1800</v>
      </c>
      <c r="U24" s="2" t="s">
        <v>5396</v>
      </c>
      <c r="W24" s="2" t="s">
        <v>8</v>
      </c>
      <c r="AF24" s="2" t="s">
        <v>8</v>
      </c>
    </row>
    <row r="25" spans="1:32">
      <c r="A25" s="2" t="s">
        <v>381</v>
      </c>
      <c r="B25" s="2" t="s">
        <v>382</v>
      </c>
      <c r="C25" s="2" t="s">
        <v>383</v>
      </c>
      <c r="D25" s="2" t="s">
        <v>195</v>
      </c>
      <c r="E25" s="2" t="s">
        <v>6870</v>
      </c>
      <c r="F25" s="2" t="s">
        <v>6870</v>
      </c>
      <c r="G25" s="21">
        <v>38.29</v>
      </c>
      <c r="H25" s="21">
        <v>11.133333333333333</v>
      </c>
      <c r="I25" s="13">
        <f t="shared" si="0"/>
        <v>32</v>
      </c>
      <c r="J25" s="13">
        <f t="shared" si="1"/>
        <v>1989</v>
      </c>
      <c r="K25" s="2" t="s">
        <v>4781</v>
      </c>
      <c r="L25" s="123">
        <v>32625.462500000001</v>
      </c>
      <c r="M25" s="123">
        <v>32625.505555555555</v>
      </c>
      <c r="N25" s="123">
        <v>32625.518749999999</v>
      </c>
      <c r="O25" s="123">
        <v>32625.541666666668</v>
      </c>
      <c r="P25" s="2" t="s">
        <v>6871</v>
      </c>
      <c r="Q25" s="19">
        <f>N25 - M25</f>
        <v>1.3194444443797693E-2</v>
      </c>
      <c r="R25" s="19">
        <f>O25 - L25</f>
        <v>7.9166666666424135E-2</v>
      </c>
      <c r="S25" s="21">
        <f t="shared" si="4"/>
        <v>7.9166666662786156E-2</v>
      </c>
      <c r="T25" s="50">
        <v>1800</v>
      </c>
      <c r="U25" s="2" t="s">
        <v>4782</v>
      </c>
      <c r="W25" s="2" t="s">
        <v>8</v>
      </c>
      <c r="AF25" s="2" t="s">
        <v>8</v>
      </c>
    </row>
    <row r="26" spans="1:32">
      <c r="A26" s="2" t="s">
        <v>381</v>
      </c>
      <c r="B26" s="2" t="s">
        <v>382</v>
      </c>
      <c r="C26" s="2" t="s">
        <v>383</v>
      </c>
      <c r="D26" s="2" t="s">
        <v>195</v>
      </c>
      <c r="E26" s="2" t="s">
        <v>6870</v>
      </c>
      <c r="F26" s="2" t="s">
        <v>6870</v>
      </c>
      <c r="G26" s="21">
        <v>38.29</v>
      </c>
      <c r="H26" s="21">
        <v>11.133333333333333</v>
      </c>
      <c r="I26" s="13">
        <f t="shared" si="0"/>
        <v>32</v>
      </c>
      <c r="J26" s="13">
        <f t="shared" si="1"/>
        <v>1989</v>
      </c>
      <c r="K26" s="2" t="s">
        <v>4778</v>
      </c>
      <c r="L26" s="123">
        <v>32627.55</v>
      </c>
      <c r="M26" s="123">
        <v>32627.607638888891</v>
      </c>
      <c r="N26" s="123">
        <v>32627.659722222223</v>
      </c>
      <c r="O26" s="123">
        <v>32627.736111111109</v>
      </c>
      <c r="P26" s="2" t="s">
        <v>6871</v>
      </c>
      <c r="Q26" s="19">
        <f>N26 - M26</f>
        <v>5.2083333332120674E-2</v>
      </c>
      <c r="R26" s="19">
        <f>O26 - L26</f>
        <v>0.18611111111022183</v>
      </c>
      <c r="S26" s="21">
        <f>((VALUE(Q26)) * 24) * 0.25</f>
        <v>0.31249999999272404</v>
      </c>
      <c r="T26" s="50">
        <v>1800</v>
      </c>
      <c r="U26" s="2" t="s">
        <v>4780</v>
      </c>
      <c r="W26" s="2" t="s">
        <v>8</v>
      </c>
      <c r="AF26" s="2" t="s">
        <v>8</v>
      </c>
    </row>
    <row r="27" spans="1:32">
      <c r="A27" s="2" t="s">
        <v>381</v>
      </c>
      <c r="B27" s="2" t="s">
        <v>382</v>
      </c>
      <c r="C27" s="2" t="s">
        <v>383</v>
      </c>
      <c r="D27" s="2" t="s">
        <v>195</v>
      </c>
      <c r="E27" s="2" t="s">
        <v>6872</v>
      </c>
      <c r="F27" s="2" t="s">
        <v>6872</v>
      </c>
      <c r="G27" s="21">
        <v>39.284999999999997</v>
      </c>
      <c r="H27" s="21">
        <v>14.4</v>
      </c>
      <c r="I27" s="13">
        <f t="shared" si="0"/>
        <v>33</v>
      </c>
      <c r="J27" s="13">
        <f t="shared" si="1"/>
        <v>1989</v>
      </c>
      <c r="K27" s="2" t="s">
        <v>4776</v>
      </c>
      <c r="L27" s="123">
        <v>32629.350694444445</v>
      </c>
      <c r="M27" s="123">
        <v>32629.395833333332</v>
      </c>
      <c r="N27" s="123">
        <v>32629.868750000001</v>
      </c>
      <c r="O27" s="123">
        <v>32629.895833333332</v>
      </c>
      <c r="P27" s="2" t="s">
        <v>6873</v>
      </c>
      <c r="Q27" s="19">
        <f>N27 - M27</f>
        <v>0.47291666666933452</v>
      </c>
      <c r="R27" s="19">
        <f>O27 - L27</f>
        <v>0.54513888888686779</v>
      </c>
      <c r="S27" s="21">
        <f>((VALUE(Q27)) * 24) * 0.25</f>
        <v>2.8375000000160071</v>
      </c>
      <c r="T27" s="50">
        <v>800</v>
      </c>
      <c r="U27" s="3" t="s">
        <v>4777</v>
      </c>
      <c r="V27" s="3"/>
      <c r="W27" s="2" t="s">
        <v>8</v>
      </c>
      <c r="X27" s="3"/>
      <c r="AF27" s="2" t="s">
        <v>8</v>
      </c>
    </row>
    <row r="28" spans="1:32">
      <c r="A28" s="2" t="s">
        <v>381</v>
      </c>
      <c r="B28" s="2" t="s">
        <v>382</v>
      </c>
      <c r="C28" s="2" t="s">
        <v>383</v>
      </c>
      <c r="D28" s="2" t="s">
        <v>195</v>
      </c>
      <c r="E28" s="2" t="s">
        <v>6872</v>
      </c>
      <c r="F28" s="2" t="s">
        <v>6872</v>
      </c>
      <c r="G28" s="21">
        <v>39.284999999999997</v>
      </c>
      <c r="H28" s="21">
        <v>14.4</v>
      </c>
      <c r="I28" s="13">
        <f t="shared" si="0"/>
        <v>33</v>
      </c>
      <c r="J28" s="13">
        <f t="shared" si="1"/>
        <v>1989</v>
      </c>
      <c r="K28" s="2" t="s">
        <v>4773</v>
      </c>
      <c r="L28" s="123">
        <v>32630.418055555554</v>
      </c>
      <c r="M28" s="123">
        <v>32630.443055555555</v>
      </c>
      <c r="N28" s="123">
        <v>32630.84652777778</v>
      </c>
      <c r="O28" s="123">
        <v>32630.84652777778</v>
      </c>
      <c r="P28" s="2" t="s">
        <v>6873</v>
      </c>
      <c r="Q28" s="19">
        <f>N28 - M28</f>
        <v>0.40347222222408163</v>
      </c>
      <c r="R28" s="19">
        <f>O28 - L28</f>
        <v>0.42847222222553683</v>
      </c>
      <c r="S28" s="21">
        <f>((VALUE(Q28)) * 24) * 0.25</f>
        <v>2.4208333333444898</v>
      </c>
      <c r="T28" s="50">
        <v>800</v>
      </c>
      <c r="U28" s="2" t="s">
        <v>4775</v>
      </c>
      <c r="W28" s="2" t="s">
        <v>8</v>
      </c>
      <c r="AF28" s="2" t="s">
        <v>8</v>
      </c>
    </row>
    <row r="29" spans="1:32">
      <c r="A29" s="2" t="s">
        <v>381</v>
      </c>
      <c r="B29" s="2" t="s">
        <v>382</v>
      </c>
      <c r="C29" s="2" t="s">
        <v>383</v>
      </c>
      <c r="D29" s="2" t="s">
        <v>195</v>
      </c>
      <c r="E29" s="2" t="s">
        <v>6872</v>
      </c>
      <c r="F29" s="2" t="s">
        <v>6872</v>
      </c>
      <c r="G29" s="21">
        <v>39.284999999999997</v>
      </c>
      <c r="H29" s="21">
        <v>14.4</v>
      </c>
      <c r="I29" s="13">
        <f t="shared" si="0"/>
        <v>33</v>
      </c>
      <c r="J29" s="13">
        <f t="shared" si="1"/>
        <v>1989</v>
      </c>
      <c r="K29" s="2" t="s">
        <v>5392</v>
      </c>
      <c r="L29" s="123">
        <v>32631.581249999999</v>
      </c>
      <c r="M29" s="123">
        <v>32631.645138888889</v>
      </c>
      <c r="N29" s="123">
        <v>32631.837500000001</v>
      </c>
      <c r="O29" s="123">
        <v>32631.895833333332</v>
      </c>
      <c r="P29" s="2" t="s">
        <v>6873</v>
      </c>
      <c r="Q29" s="19">
        <f t="shared" si="2"/>
        <v>0.19236111111240461</v>
      </c>
      <c r="R29" s="19">
        <f t="shared" si="3"/>
        <v>0.31458333333284827</v>
      </c>
      <c r="S29" s="21">
        <f t="shared" si="4"/>
        <v>1.1541666666744277</v>
      </c>
      <c r="T29" s="50">
        <v>800</v>
      </c>
      <c r="U29" s="3" t="s">
        <v>6874</v>
      </c>
      <c r="V29" s="3"/>
      <c r="W29" s="2" t="s">
        <v>8</v>
      </c>
      <c r="X29" s="3"/>
      <c r="AF29" s="2" t="s">
        <v>8</v>
      </c>
    </row>
    <row r="30" spans="1:32">
      <c r="A30" s="2" t="s">
        <v>381</v>
      </c>
      <c r="B30" s="2" t="s">
        <v>382</v>
      </c>
      <c r="C30" s="2" t="s">
        <v>383</v>
      </c>
      <c r="D30" s="2" t="s">
        <v>195</v>
      </c>
      <c r="E30" s="2" t="s">
        <v>6872</v>
      </c>
      <c r="F30" s="2" t="s">
        <v>6872</v>
      </c>
      <c r="G30" s="21">
        <v>39.284999999999997</v>
      </c>
      <c r="H30" s="21">
        <v>14.4</v>
      </c>
      <c r="I30" s="13">
        <f t="shared" si="0"/>
        <v>33</v>
      </c>
      <c r="J30" s="13">
        <f t="shared" si="1"/>
        <v>1989</v>
      </c>
      <c r="K30" s="2" t="s">
        <v>5389</v>
      </c>
      <c r="L30" s="123">
        <v>32632.515277777777</v>
      </c>
      <c r="M30" s="123">
        <v>32632.534722222223</v>
      </c>
      <c r="N30" s="123">
        <v>32632.819444444445</v>
      </c>
      <c r="O30" s="123">
        <v>32632.836111111112</v>
      </c>
      <c r="P30" s="2" t="s">
        <v>6873</v>
      </c>
      <c r="Q30" s="19">
        <f t="shared" si="2"/>
        <v>0.28472222222262644</v>
      </c>
      <c r="R30" s="19">
        <f t="shared" si="3"/>
        <v>0.32083333333503106</v>
      </c>
      <c r="S30" s="21">
        <f t="shared" si="4"/>
        <v>1.7083333333357587</v>
      </c>
      <c r="T30" s="50">
        <v>800</v>
      </c>
      <c r="U30" s="2" t="s">
        <v>5390</v>
      </c>
      <c r="W30" s="2" t="s">
        <v>8</v>
      </c>
      <c r="AF30" s="2" t="s">
        <v>8</v>
      </c>
    </row>
    <row r="31" spans="1:32">
      <c r="A31" s="2" t="s">
        <v>381</v>
      </c>
      <c r="B31" s="2" t="s">
        <v>382</v>
      </c>
      <c r="C31" s="2" t="s">
        <v>383</v>
      </c>
      <c r="D31" s="2" t="s">
        <v>195</v>
      </c>
      <c r="E31" s="2" t="s">
        <v>6872</v>
      </c>
      <c r="F31" s="2" t="s">
        <v>6872</v>
      </c>
      <c r="G31" s="21">
        <v>39.284999999999997</v>
      </c>
      <c r="H31" s="21">
        <v>14.4</v>
      </c>
      <c r="I31" s="13">
        <f t="shared" si="0"/>
        <v>33</v>
      </c>
      <c r="J31" s="13">
        <f t="shared" si="1"/>
        <v>1989</v>
      </c>
      <c r="K31" s="2" t="s">
        <v>5386</v>
      </c>
      <c r="L31" s="123">
        <v>32633.59097222222</v>
      </c>
      <c r="M31" s="123">
        <v>32633.672222222223</v>
      </c>
      <c r="N31" s="123">
        <v>32633.822916666668</v>
      </c>
      <c r="O31" s="123">
        <v>32633.862499999999</v>
      </c>
      <c r="P31" s="2" t="s">
        <v>6873</v>
      </c>
      <c r="Q31" s="19">
        <f t="shared" si="2"/>
        <v>0.15069444444452529</v>
      </c>
      <c r="R31" s="19">
        <f t="shared" si="3"/>
        <v>0.27152777777882875</v>
      </c>
      <c r="S31" s="21">
        <f t="shared" si="4"/>
        <v>0.90416666666715173</v>
      </c>
      <c r="T31" s="50">
        <v>800</v>
      </c>
      <c r="U31" s="2" t="s">
        <v>5387</v>
      </c>
      <c r="W31" s="2" t="s">
        <v>8</v>
      </c>
      <c r="AF31" s="2" t="s">
        <v>8</v>
      </c>
    </row>
    <row r="32" spans="1:32">
      <c r="A32" s="2" t="s">
        <v>381</v>
      </c>
      <c r="B32" s="2" t="s">
        <v>382</v>
      </c>
      <c r="C32" s="2" t="s">
        <v>383</v>
      </c>
      <c r="D32" s="2" t="s">
        <v>195</v>
      </c>
      <c r="E32" s="2" t="s">
        <v>6872</v>
      </c>
      <c r="F32" s="2" t="s">
        <v>6872</v>
      </c>
      <c r="G32" s="21">
        <v>39.284999999999997</v>
      </c>
      <c r="H32" s="21">
        <v>14.4</v>
      </c>
      <c r="I32" s="13">
        <f t="shared" si="0"/>
        <v>33</v>
      </c>
      <c r="J32" s="13">
        <f t="shared" si="1"/>
        <v>1989</v>
      </c>
      <c r="K32" s="2" t="s">
        <v>5383</v>
      </c>
      <c r="L32" s="123">
        <v>32634.432638888888</v>
      </c>
      <c r="M32" s="123">
        <v>32634.50277777778</v>
      </c>
      <c r="N32" s="123">
        <v>32634.822916666668</v>
      </c>
      <c r="O32" s="123">
        <v>32634.864583333332</v>
      </c>
      <c r="P32" s="2" t="s">
        <v>6873</v>
      </c>
      <c r="Q32" s="19">
        <f t="shared" si="2"/>
        <v>0.32013888888832298</v>
      </c>
      <c r="R32" s="19">
        <f t="shared" si="3"/>
        <v>0.43194444444452529</v>
      </c>
      <c r="S32" s="21">
        <f t="shared" si="4"/>
        <v>1.9208333333299379</v>
      </c>
      <c r="T32" s="50">
        <v>800</v>
      </c>
      <c r="U32" s="2" t="s">
        <v>5384</v>
      </c>
      <c r="W32" s="2" t="s">
        <v>8</v>
      </c>
      <c r="AF32" s="2" t="s">
        <v>8</v>
      </c>
    </row>
    <row r="33" spans="1:32">
      <c r="A33" s="2" t="s">
        <v>381</v>
      </c>
      <c r="B33" s="2" t="s">
        <v>382</v>
      </c>
      <c r="C33" s="2" t="s">
        <v>383</v>
      </c>
      <c r="D33" s="2" t="s">
        <v>195</v>
      </c>
      <c r="E33" s="2" t="s">
        <v>6870</v>
      </c>
      <c r="F33" s="2" t="s">
        <v>6870</v>
      </c>
      <c r="G33" s="21">
        <v>38.29</v>
      </c>
      <c r="H33" s="21">
        <v>11.133333333333333</v>
      </c>
      <c r="I33" s="13">
        <f t="shared" si="0"/>
        <v>32</v>
      </c>
      <c r="J33" s="13">
        <f t="shared" si="1"/>
        <v>1989</v>
      </c>
      <c r="K33" s="2" t="s">
        <v>5380</v>
      </c>
      <c r="L33" s="123">
        <v>32635.588194444445</v>
      </c>
      <c r="M33" s="123">
        <v>32635.615972222222</v>
      </c>
      <c r="N33" s="123">
        <v>32635.847222222223</v>
      </c>
      <c r="O33" s="123">
        <v>32635.875</v>
      </c>
      <c r="P33" s="2" t="s">
        <v>6871</v>
      </c>
      <c r="Q33" s="19">
        <f t="shared" si="2"/>
        <v>0.2312500000007276</v>
      </c>
      <c r="R33" s="19">
        <f t="shared" si="3"/>
        <v>0.28680555555547471</v>
      </c>
      <c r="S33" s="21">
        <f t="shared" si="4"/>
        <v>1.3875000000043656</v>
      </c>
      <c r="T33" s="50">
        <v>1800</v>
      </c>
      <c r="U33" s="2" t="s">
        <v>5381</v>
      </c>
      <c r="W33" s="2" t="s">
        <v>8</v>
      </c>
      <c r="AF33" s="2" t="s">
        <v>8</v>
      </c>
    </row>
    <row r="34" spans="1:32">
      <c r="A34" s="2" t="s">
        <v>381</v>
      </c>
      <c r="B34" s="2" t="s">
        <v>382</v>
      </c>
      <c r="C34" s="2" t="s">
        <v>383</v>
      </c>
      <c r="D34" s="2" t="s">
        <v>195</v>
      </c>
      <c r="E34" s="2" t="s">
        <v>6870</v>
      </c>
      <c r="F34" s="2" t="s">
        <v>6870</v>
      </c>
      <c r="G34" s="21">
        <v>38.29</v>
      </c>
      <c r="H34" s="21">
        <v>11.133333333333333</v>
      </c>
      <c r="I34" s="13">
        <f t="shared" si="0"/>
        <v>32</v>
      </c>
      <c r="J34" s="13">
        <f t="shared" si="1"/>
        <v>1989</v>
      </c>
      <c r="K34" s="2" t="s">
        <v>5377</v>
      </c>
      <c r="L34" s="123">
        <v>32636.464583333334</v>
      </c>
      <c r="M34" s="123">
        <v>32636.509722222221</v>
      </c>
      <c r="N34" s="123">
        <v>32637.854166666668</v>
      </c>
      <c r="O34" s="123">
        <v>32637.916666666668</v>
      </c>
      <c r="P34" s="2" t="s">
        <v>6871</v>
      </c>
      <c r="Q34" s="19">
        <f t="shared" si="2"/>
        <v>1.3444444444467081</v>
      </c>
      <c r="R34" s="19">
        <f t="shared" si="3"/>
        <v>1.4520833333335759</v>
      </c>
      <c r="S34" s="21">
        <f t="shared" si="4"/>
        <v>8.0666666666802485</v>
      </c>
      <c r="T34" s="50">
        <v>1800</v>
      </c>
      <c r="U34" s="2" t="s">
        <v>6875</v>
      </c>
      <c r="W34" s="2" t="s">
        <v>8</v>
      </c>
      <c r="AF34" s="2" t="s">
        <v>8</v>
      </c>
    </row>
    <row r="35" spans="1:32">
      <c r="A35" s="2" t="s">
        <v>381</v>
      </c>
      <c r="B35" s="2" t="s">
        <v>382</v>
      </c>
      <c r="C35" s="2" t="s">
        <v>383</v>
      </c>
      <c r="D35" s="2" t="s">
        <v>195</v>
      </c>
      <c r="E35" s="2" t="s">
        <v>6870</v>
      </c>
      <c r="F35" s="2" t="s">
        <v>6870</v>
      </c>
      <c r="G35" s="21">
        <v>38.29</v>
      </c>
      <c r="H35" s="21">
        <v>11.133333333333333</v>
      </c>
      <c r="I35" s="13">
        <f t="shared" si="0"/>
        <v>32</v>
      </c>
      <c r="J35" s="13">
        <f t="shared" si="1"/>
        <v>1989</v>
      </c>
      <c r="K35" s="2" t="s">
        <v>5374</v>
      </c>
      <c r="L35" s="123">
        <v>32638.414583333335</v>
      </c>
      <c r="M35" s="123">
        <v>32638.458333333332</v>
      </c>
      <c r="N35" s="123">
        <v>32638.861111111109</v>
      </c>
      <c r="O35" s="123">
        <v>32638.869444444445</v>
      </c>
      <c r="P35" s="2" t="s">
        <v>6871</v>
      </c>
      <c r="Q35" s="19">
        <f t="shared" si="2"/>
        <v>0.40277777777737356</v>
      </c>
      <c r="R35" s="19">
        <f t="shared" si="3"/>
        <v>0.45486111110949423</v>
      </c>
      <c r="S35" s="21">
        <f t="shared" si="4"/>
        <v>2.4166666666642413</v>
      </c>
      <c r="T35" s="50">
        <v>1800</v>
      </c>
      <c r="U35" s="2" t="s">
        <v>5375</v>
      </c>
      <c r="W35" s="2" t="s">
        <v>8</v>
      </c>
      <c r="AF35" s="2" t="s">
        <v>8</v>
      </c>
    </row>
    <row r="36" spans="1:32">
      <c r="A36" s="2" t="s">
        <v>381</v>
      </c>
      <c r="B36" s="2" t="s">
        <v>382</v>
      </c>
      <c r="C36" s="2" t="s">
        <v>383</v>
      </c>
      <c r="D36" s="2" t="s">
        <v>195</v>
      </c>
      <c r="E36" s="2" t="s">
        <v>6870</v>
      </c>
      <c r="F36" s="2" t="s">
        <v>6870</v>
      </c>
      <c r="G36" s="21">
        <v>38.29</v>
      </c>
      <c r="H36" s="21">
        <v>11.133333333333333</v>
      </c>
      <c r="I36" s="13">
        <f t="shared" si="0"/>
        <v>32</v>
      </c>
      <c r="J36" s="13">
        <f t="shared" si="1"/>
        <v>1989</v>
      </c>
      <c r="K36" s="2" t="s">
        <v>5371</v>
      </c>
      <c r="L36" s="123">
        <v>32639.416666666668</v>
      </c>
      <c r="M36" s="123">
        <v>32639.450694444444</v>
      </c>
      <c r="N36" s="123">
        <v>32639.841666666667</v>
      </c>
      <c r="O36" s="123">
        <v>32639.888888888891</v>
      </c>
      <c r="P36" s="2" t="s">
        <v>6871</v>
      </c>
      <c r="Q36" s="19">
        <f t="shared" si="2"/>
        <v>0.39097222222335404</v>
      </c>
      <c r="R36" s="19">
        <f t="shared" si="3"/>
        <v>0.47222222222262644</v>
      </c>
      <c r="S36" s="21">
        <f t="shared" si="4"/>
        <v>2.3458333333401242</v>
      </c>
      <c r="T36" s="50">
        <v>1800</v>
      </c>
      <c r="U36" s="2" t="s">
        <v>5372</v>
      </c>
      <c r="W36" s="2" t="s">
        <v>8</v>
      </c>
      <c r="AF36" s="2" t="s">
        <v>8</v>
      </c>
    </row>
    <row r="37" spans="1:32">
      <c r="A37" s="2" t="s">
        <v>381</v>
      </c>
      <c r="B37" s="2" t="s">
        <v>382</v>
      </c>
      <c r="C37" s="2" t="s">
        <v>383</v>
      </c>
      <c r="D37" s="2" t="s">
        <v>195</v>
      </c>
      <c r="E37" s="2" t="s">
        <v>6870</v>
      </c>
      <c r="F37" s="2" t="s">
        <v>6870</v>
      </c>
      <c r="G37" s="21">
        <v>38.29</v>
      </c>
      <c r="H37" s="21">
        <v>11.133333333333333</v>
      </c>
      <c r="I37" s="13">
        <f t="shared" si="0"/>
        <v>32</v>
      </c>
      <c r="J37" s="13">
        <f t="shared" si="1"/>
        <v>1989</v>
      </c>
      <c r="K37" s="2" t="s">
        <v>5368</v>
      </c>
      <c r="L37" s="123">
        <v>32640.565972222223</v>
      </c>
      <c r="M37" s="123">
        <v>32640.583333333332</v>
      </c>
      <c r="N37" s="123">
        <v>32640.833333333332</v>
      </c>
      <c r="O37" s="123">
        <v>32640.916666666668</v>
      </c>
      <c r="P37" s="2" t="s">
        <v>6871</v>
      </c>
      <c r="Q37" s="19">
        <f t="shared" si="2"/>
        <v>0.25</v>
      </c>
      <c r="R37" s="19">
        <f t="shared" si="3"/>
        <v>0.35069444444525288</v>
      </c>
      <c r="S37" s="21">
        <f t="shared" si="4"/>
        <v>1.5</v>
      </c>
      <c r="T37" s="50">
        <v>1800</v>
      </c>
      <c r="U37" s="2" t="s">
        <v>5369</v>
      </c>
      <c r="W37" s="2" t="s">
        <v>8</v>
      </c>
      <c r="AF37" s="2" t="s">
        <v>8</v>
      </c>
    </row>
    <row r="38" spans="1:32">
      <c r="A38" s="2" t="s">
        <v>381</v>
      </c>
      <c r="B38" s="2" t="s">
        <v>382</v>
      </c>
      <c r="C38" s="2" t="s">
        <v>383</v>
      </c>
      <c r="D38" s="2" t="s">
        <v>195</v>
      </c>
      <c r="E38" s="2" t="s">
        <v>6870</v>
      </c>
      <c r="F38" s="2" t="s">
        <v>6870</v>
      </c>
      <c r="G38" s="21">
        <v>38.29</v>
      </c>
      <c r="H38" s="21">
        <v>11.133333333333333</v>
      </c>
      <c r="I38" s="13">
        <f t="shared" si="0"/>
        <v>32</v>
      </c>
      <c r="J38" s="13">
        <f t="shared" si="1"/>
        <v>1989</v>
      </c>
      <c r="K38" s="2" t="s">
        <v>5365</v>
      </c>
      <c r="L38" s="123">
        <v>32641.503472222223</v>
      </c>
      <c r="M38" s="123">
        <v>32641.545833333334</v>
      </c>
      <c r="N38" s="123">
        <v>32641.819444444445</v>
      </c>
      <c r="O38" s="123">
        <v>32641.847222222223</v>
      </c>
      <c r="P38" s="2" t="s">
        <v>6871</v>
      </c>
      <c r="Q38" s="19">
        <f t="shared" si="2"/>
        <v>0.27361111111167702</v>
      </c>
      <c r="R38" s="19">
        <f t="shared" si="3"/>
        <v>0.34375</v>
      </c>
      <c r="S38" s="21">
        <f t="shared" si="4"/>
        <v>1.6416666666700621</v>
      </c>
      <c r="T38" s="50">
        <v>1800</v>
      </c>
      <c r="U38" s="2" t="s">
        <v>5366</v>
      </c>
      <c r="W38" s="2" t="s">
        <v>8</v>
      </c>
      <c r="AF38" s="2" t="s">
        <v>8</v>
      </c>
    </row>
    <row r="39" spans="1:32">
      <c r="A39" s="2" t="s">
        <v>381</v>
      </c>
      <c r="B39" s="2" t="s">
        <v>382</v>
      </c>
      <c r="C39" s="2" t="s">
        <v>383</v>
      </c>
      <c r="D39" s="2" t="s">
        <v>195</v>
      </c>
      <c r="E39" s="2" t="s">
        <v>6870</v>
      </c>
      <c r="F39" s="2" t="s">
        <v>6870</v>
      </c>
      <c r="G39" s="21">
        <v>38.29</v>
      </c>
      <c r="H39" s="21">
        <v>11.133333333333333</v>
      </c>
      <c r="I39" s="13">
        <f t="shared" si="0"/>
        <v>32</v>
      </c>
      <c r="J39" s="13">
        <f t="shared" si="1"/>
        <v>1989</v>
      </c>
      <c r="K39" s="2" t="s">
        <v>5362</v>
      </c>
      <c r="L39" s="123">
        <v>32642.486111111109</v>
      </c>
      <c r="M39" s="123">
        <v>32642.523611111112</v>
      </c>
      <c r="N39" s="123">
        <v>32642.838888888888</v>
      </c>
      <c r="O39" s="123">
        <v>32642.861805555556</v>
      </c>
      <c r="P39" s="2" t="s">
        <v>6871</v>
      </c>
      <c r="Q39" s="19">
        <f t="shared" si="2"/>
        <v>0.31527777777591837</v>
      </c>
      <c r="R39" s="19">
        <f t="shared" si="3"/>
        <v>0.37569444444670808</v>
      </c>
      <c r="S39" s="21">
        <f t="shared" si="4"/>
        <v>1.8916666666555102</v>
      </c>
      <c r="T39" s="50">
        <v>1800</v>
      </c>
      <c r="U39" s="2" t="s">
        <v>5363</v>
      </c>
      <c r="W39" s="2" t="s">
        <v>8</v>
      </c>
      <c r="AF39" s="2" t="s">
        <v>8</v>
      </c>
    </row>
    <row r="40" spans="1:32">
      <c r="A40" s="2" t="s">
        <v>381</v>
      </c>
      <c r="B40" s="2" t="s">
        <v>382</v>
      </c>
      <c r="C40" s="2" t="s">
        <v>383</v>
      </c>
      <c r="D40" s="2" t="s">
        <v>195</v>
      </c>
      <c r="E40" s="2" t="s">
        <v>6870</v>
      </c>
      <c r="F40" s="2" t="s">
        <v>6870</v>
      </c>
      <c r="G40" s="21">
        <v>38.29</v>
      </c>
      <c r="H40" s="21">
        <v>11.133333333333333</v>
      </c>
      <c r="I40" s="13">
        <f t="shared" si="0"/>
        <v>32</v>
      </c>
      <c r="J40" s="13">
        <f t="shared" si="1"/>
        <v>1989</v>
      </c>
      <c r="K40" s="2" t="s">
        <v>5360</v>
      </c>
      <c r="L40" s="123">
        <v>32643.333333333332</v>
      </c>
      <c r="M40" s="123">
        <v>32643.383333333335</v>
      </c>
      <c r="N40" s="123">
        <v>32643.852083333335</v>
      </c>
      <c r="O40" s="123">
        <v>32643.891666666666</v>
      </c>
      <c r="P40" s="2" t="s">
        <v>6871</v>
      </c>
      <c r="Q40" s="19">
        <f t="shared" si="2"/>
        <v>0.46875</v>
      </c>
      <c r="R40" s="19">
        <f t="shared" si="3"/>
        <v>0.55833333333430346</v>
      </c>
      <c r="S40" s="21">
        <f t="shared" si="4"/>
        <v>2.8125</v>
      </c>
      <c r="T40" s="50">
        <v>1800</v>
      </c>
      <c r="W40" s="2" t="s">
        <v>8</v>
      </c>
      <c r="AF40" s="2" t="s">
        <v>8</v>
      </c>
    </row>
    <row r="41" spans="1:32">
      <c r="A41" s="2" t="s">
        <v>381</v>
      </c>
      <c r="B41" s="2" t="s">
        <v>382</v>
      </c>
      <c r="C41" s="2" t="s">
        <v>383</v>
      </c>
      <c r="D41" s="2" t="s">
        <v>195</v>
      </c>
      <c r="E41" s="2" t="s">
        <v>6870</v>
      </c>
      <c r="F41" s="2" t="s">
        <v>6870</v>
      </c>
      <c r="G41" s="21">
        <v>38.29</v>
      </c>
      <c r="H41" s="21">
        <v>11.133333333333333</v>
      </c>
      <c r="I41" s="13">
        <f t="shared" si="0"/>
        <v>32</v>
      </c>
      <c r="J41" s="13">
        <f t="shared" si="1"/>
        <v>1989</v>
      </c>
      <c r="K41" s="2" t="s">
        <v>5358</v>
      </c>
      <c r="L41" s="123">
        <v>32645.37361111111</v>
      </c>
      <c r="M41" s="123">
        <v>32645.415277777778</v>
      </c>
      <c r="N41" s="123">
        <v>32645.785416666666</v>
      </c>
      <c r="O41" s="123">
        <v>32645.854166666668</v>
      </c>
      <c r="P41" s="2" t="s">
        <v>6871</v>
      </c>
      <c r="Q41" s="19">
        <f t="shared" si="2"/>
        <v>0.37013888888759539</v>
      </c>
      <c r="R41" s="19">
        <f t="shared" si="3"/>
        <v>0.4805555555576575</v>
      </c>
      <c r="S41" s="21">
        <f t="shared" si="4"/>
        <v>2.2208333333255723</v>
      </c>
      <c r="T41" s="50">
        <v>1800</v>
      </c>
      <c r="W41" s="2" t="s">
        <v>8</v>
      </c>
      <c r="AF41" s="2" t="s">
        <v>8</v>
      </c>
    </row>
    <row r="42" spans="1:32">
      <c r="A42" s="2" t="s">
        <v>381</v>
      </c>
      <c r="B42" s="2" t="s">
        <v>382</v>
      </c>
      <c r="C42" s="2" t="s">
        <v>383</v>
      </c>
      <c r="D42" s="2" t="s">
        <v>195</v>
      </c>
      <c r="E42" s="2" t="s">
        <v>6870</v>
      </c>
      <c r="F42" s="2" t="s">
        <v>6870</v>
      </c>
      <c r="G42" s="21">
        <v>38.29</v>
      </c>
      <c r="H42" s="21">
        <v>11.133333333333333</v>
      </c>
      <c r="I42" s="13">
        <f t="shared" si="0"/>
        <v>32</v>
      </c>
      <c r="J42" s="13">
        <f t="shared" si="1"/>
        <v>1989</v>
      </c>
      <c r="K42" s="2" t="s">
        <v>5356</v>
      </c>
      <c r="L42" s="123">
        <v>32646.439583333333</v>
      </c>
      <c r="M42" s="123">
        <v>32646.493750000001</v>
      </c>
      <c r="N42" s="123">
        <v>32646.910416666666</v>
      </c>
      <c r="O42" s="123">
        <v>32646.947916666668</v>
      </c>
      <c r="P42" s="2" t="s">
        <v>6871</v>
      </c>
      <c r="Q42" s="19">
        <f t="shared" si="2"/>
        <v>0.41666666666424135</v>
      </c>
      <c r="R42" s="19">
        <f t="shared" si="3"/>
        <v>0.50833333333503106</v>
      </c>
      <c r="S42" s="21">
        <f t="shared" si="4"/>
        <v>2.4999999999854481</v>
      </c>
      <c r="T42" s="50">
        <v>1800</v>
      </c>
      <c r="W42" s="2" t="s">
        <v>8</v>
      </c>
      <c r="AF42" s="2" t="s">
        <v>8</v>
      </c>
    </row>
    <row r="43" spans="1:32">
      <c r="A43" s="2" t="s">
        <v>381</v>
      </c>
      <c r="B43" s="2" t="s">
        <v>382</v>
      </c>
      <c r="C43" s="2" t="s">
        <v>383</v>
      </c>
      <c r="D43" s="2" t="s">
        <v>195</v>
      </c>
      <c r="E43" s="2" t="s">
        <v>6870</v>
      </c>
      <c r="F43" s="2" t="s">
        <v>6870</v>
      </c>
      <c r="G43" s="21">
        <v>38.29</v>
      </c>
      <c r="H43" s="21">
        <v>11.133333333333333</v>
      </c>
      <c r="I43" s="13">
        <f t="shared" si="0"/>
        <v>32</v>
      </c>
      <c r="J43" s="13">
        <f t="shared" si="1"/>
        <v>1989</v>
      </c>
      <c r="K43" s="2" t="s">
        <v>5354</v>
      </c>
      <c r="L43" s="123">
        <v>32647.361805555556</v>
      </c>
      <c r="M43" s="123">
        <v>32647.395833333332</v>
      </c>
      <c r="N43" s="123">
        <v>32647.790277777778</v>
      </c>
      <c r="O43" s="123">
        <v>32647.828472222223</v>
      </c>
      <c r="P43" s="2" t="s">
        <v>6871</v>
      </c>
      <c r="Q43" s="19">
        <f t="shared" si="2"/>
        <v>0.39444444444598048</v>
      </c>
      <c r="R43" s="19">
        <f t="shared" si="3"/>
        <v>0.46666666666715173</v>
      </c>
      <c r="S43" s="21">
        <f t="shared" si="4"/>
        <v>2.3666666666758829</v>
      </c>
      <c r="T43" s="50">
        <v>1800</v>
      </c>
      <c r="W43" s="2" t="s">
        <v>8</v>
      </c>
      <c r="AF43" s="2" t="s">
        <v>8</v>
      </c>
    </row>
    <row r="44" spans="1:32">
      <c r="A44" s="2" t="s">
        <v>381</v>
      </c>
      <c r="B44" s="2" t="s">
        <v>382</v>
      </c>
      <c r="C44" s="2" t="s">
        <v>383</v>
      </c>
      <c r="D44" s="2" t="s">
        <v>195</v>
      </c>
      <c r="E44" s="2" t="s">
        <v>6870</v>
      </c>
      <c r="F44" s="2" t="s">
        <v>6870</v>
      </c>
      <c r="G44" s="21">
        <v>38.29</v>
      </c>
      <c r="H44" s="21">
        <v>11.133333333333333</v>
      </c>
      <c r="I44" s="13">
        <f t="shared" si="0"/>
        <v>32</v>
      </c>
      <c r="J44" s="13">
        <f t="shared" si="1"/>
        <v>1989</v>
      </c>
      <c r="K44" s="2" t="s">
        <v>5352</v>
      </c>
      <c r="L44" s="123">
        <v>32648.280555555557</v>
      </c>
      <c r="M44" s="123">
        <v>32648.333333333332</v>
      </c>
      <c r="N44" s="123">
        <v>32648.4375</v>
      </c>
      <c r="O44" s="123">
        <v>32648.447916666668</v>
      </c>
      <c r="P44" s="2" t="s">
        <v>6871</v>
      </c>
      <c r="Q44" s="19">
        <f t="shared" si="2"/>
        <v>0.10416666666787933</v>
      </c>
      <c r="R44" s="19">
        <f t="shared" si="3"/>
        <v>0.16736111111094942</v>
      </c>
      <c r="S44" s="21">
        <f t="shared" si="4"/>
        <v>0.62500000000727596</v>
      </c>
      <c r="T44" s="50">
        <v>1800</v>
      </c>
      <c r="W44" s="2" t="s">
        <v>8</v>
      </c>
      <c r="AF44" s="2" t="s">
        <v>8</v>
      </c>
    </row>
    <row r="45" spans="1:32">
      <c r="B45" s="2"/>
      <c r="C45" s="2"/>
      <c r="D45" s="16" t="s">
        <v>6876</v>
      </c>
      <c r="E45" s="2"/>
      <c r="F45" s="2"/>
      <c r="G45" s="21">
        <v>-99.99</v>
      </c>
      <c r="H45" s="21">
        <v>-999.99</v>
      </c>
      <c r="I45" s="2"/>
      <c r="J45" s="13">
        <f>YEAR(L45)</f>
        <v>1900</v>
      </c>
      <c r="L45" s="123"/>
      <c r="M45" s="123"/>
      <c r="N45" s="123" t="s">
        <v>6876</v>
      </c>
      <c r="O45" s="123"/>
      <c r="Q45" s="19"/>
      <c r="R45" s="19"/>
      <c r="S45" s="6"/>
      <c r="T45" s="50"/>
      <c r="AF45" s="2" t="s">
        <v>8</v>
      </c>
    </row>
    <row r="46" spans="1:32">
      <c r="A46" s="26" t="s">
        <v>311</v>
      </c>
      <c r="B46" s="26" t="s">
        <v>396</v>
      </c>
      <c r="C46" s="26" t="s">
        <v>354</v>
      </c>
      <c r="D46" s="26" t="s">
        <v>195</v>
      </c>
      <c r="E46" s="26" t="s">
        <v>355</v>
      </c>
      <c r="F46" s="26" t="s">
        <v>355</v>
      </c>
      <c r="G46" s="25">
        <v>0</v>
      </c>
      <c r="H46" s="25">
        <v>0</v>
      </c>
      <c r="I46" s="26">
        <v>0</v>
      </c>
      <c r="J46" s="13">
        <f t="shared" si="1"/>
        <v>1989</v>
      </c>
      <c r="K46" s="26" t="s">
        <v>5350</v>
      </c>
      <c r="L46" s="123">
        <v>32752.041666666668</v>
      </c>
      <c r="M46" s="123">
        <v>32752.041666666668</v>
      </c>
      <c r="N46" s="123">
        <v>32752.041666666668</v>
      </c>
      <c r="O46" s="123">
        <v>32752.041666666668</v>
      </c>
      <c r="P46" s="26" t="s">
        <v>311</v>
      </c>
      <c r="Q46" s="19">
        <f>(N46 - M46)</f>
        <v>0</v>
      </c>
      <c r="R46" s="19">
        <f>(O46 - L46)</f>
        <v>0</v>
      </c>
      <c r="S46" s="21">
        <f t="shared" si="4"/>
        <v>0</v>
      </c>
      <c r="T46" s="50"/>
      <c r="U46" s="26" t="s">
        <v>311</v>
      </c>
      <c r="V46" s="26"/>
      <c r="W46" s="2" t="s">
        <v>8</v>
      </c>
      <c r="X46" s="26"/>
      <c r="AF46" s="2" t="s">
        <v>8</v>
      </c>
    </row>
    <row r="47" spans="1:32">
      <c r="A47" s="26" t="s">
        <v>311</v>
      </c>
      <c r="B47" s="26" t="s">
        <v>396</v>
      </c>
      <c r="C47" s="26" t="s">
        <v>354</v>
      </c>
      <c r="D47" s="26" t="s">
        <v>195</v>
      </c>
      <c r="E47" s="26" t="s">
        <v>355</v>
      </c>
      <c r="F47" s="26" t="s">
        <v>355</v>
      </c>
      <c r="G47" s="25">
        <v>0</v>
      </c>
      <c r="H47" s="25">
        <v>0</v>
      </c>
      <c r="I47" s="26">
        <v>0</v>
      </c>
      <c r="J47" s="13">
        <f t="shared" si="1"/>
        <v>1989</v>
      </c>
      <c r="K47" s="2" t="s">
        <v>5348</v>
      </c>
      <c r="L47" s="123">
        <v>32752.041666666668</v>
      </c>
      <c r="M47" s="123">
        <v>32752.041666666668</v>
      </c>
      <c r="N47" s="123">
        <v>32752.041666666668</v>
      </c>
      <c r="O47" s="123">
        <v>32752.041666666668</v>
      </c>
      <c r="P47" s="26" t="s">
        <v>311</v>
      </c>
      <c r="Q47" s="19">
        <f>(N47 - M47)</f>
        <v>0</v>
      </c>
      <c r="R47" s="19">
        <f>(O47 - L47)</f>
        <v>0</v>
      </c>
      <c r="S47" s="21">
        <f t="shared" si="4"/>
        <v>0</v>
      </c>
      <c r="T47" s="50"/>
      <c r="U47" s="26" t="s">
        <v>311</v>
      </c>
      <c r="V47" s="26"/>
      <c r="W47" s="2" t="s">
        <v>8</v>
      </c>
      <c r="X47" s="26"/>
      <c r="AF47" s="2" t="s">
        <v>8</v>
      </c>
    </row>
    <row r="48" spans="1:32">
      <c r="A48" s="26" t="s">
        <v>311</v>
      </c>
      <c r="B48" s="26" t="s">
        <v>396</v>
      </c>
      <c r="C48" s="26" t="s">
        <v>354</v>
      </c>
      <c r="D48" s="26" t="s">
        <v>195</v>
      </c>
      <c r="E48" s="26" t="s">
        <v>355</v>
      </c>
      <c r="F48" s="26" t="s">
        <v>355</v>
      </c>
      <c r="G48" s="25">
        <v>0</v>
      </c>
      <c r="H48" s="25">
        <v>0</v>
      </c>
      <c r="I48" s="26">
        <v>0</v>
      </c>
      <c r="J48" s="13">
        <f t="shared" si="1"/>
        <v>1989</v>
      </c>
      <c r="K48" s="2" t="s">
        <v>5346</v>
      </c>
      <c r="L48" s="123">
        <v>32752.041666666668</v>
      </c>
      <c r="M48" s="123">
        <v>32752.041666666668</v>
      </c>
      <c r="N48" s="123">
        <v>32752.041666666668</v>
      </c>
      <c r="O48" s="123">
        <v>32752.041666666668</v>
      </c>
      <c r="P48" s="26" t="s">
        <v>311</v>
      </c>
      <c r="Q48" s="19">
        <f>(N48 - M48)</f>
        <v>0</v>
      </c>
      <c r="R48" s="19">
        <f>(O48 - L48)</f>
        <v>0</v>
      </c>
      <c r="S48" s="21">
        <f t="shared" si="4"/>
        <v>0</v>
      </c>
      <c r="T48" s="50"/>
      <c r="U48" s="26" t="s">
        <v>311</v>
      </c>
      <c r="V48" s="26"/>
      <c r="W48" s="2" t="s">
        <v>8</v>
      </c>
      <c r="X48" s="26"/>
      <c r="AF48" s="2" t="s">
        <v>8</v>
      </c>
    </row>
    <row r="49" spans="1:32">
      <c r="A49" s="2" t="s">
        <v>404</v>
      </c>
      <c r="B49" s="2" t="s">
        <v>405</v>
      </c>
      <c r="C49" s="2" t="s">
        <v>406</v>
      </c>
      <c r="D49" s="2" t="s">
        <v>407</v>
      </c>
      <c r="E49" s="2" t="s">
        <v>408</v>
      </c>
      <c r="F49" s="2" t="s">
        <v>408</v>
      </c>
      <c r="G49" s="21">
        <v>32.666666666666664</v>
      </c>
      <c r="H49" s="21">
        <v>-117.99166666666666</v>
      </c>
      <c r="I49" s="13">
        <f>INT(((180 + H49) / 6) + 1)</f>
        <v>11</v>
      </c>
      <c r="J49" s="13">
        <f t="shared" ref="J49:J81" si="5">YEAR(L49)</f>
        <v>1989</v>
      </c>
      <c r="K49" s="2" t="s">
        <v>5344</v>
      </c>
      <c r="L49" s="123">
        <v>32842.61041666667</v>
      </c>
      <c r="M49" s="123">
        <v>32842.625</v>
      </c>
      <c r="N49" s="123">
        <v>32843.305555555555</v>
      </c>
      <c r="O49" s="123">
        <v>32843.333333333336</v>
      </c>
      <c r="P49" s="2" t="s">
        <v>6877</v>
      </c>
      <c r="Q49" s="19">
        <f t="shared" ref="Q49:Q80" si="6">N49 - M49</f>
        <v>0.68055555555474712</v>
      </c>
      <c r="R49" s="19">
        <f t="shared" ref="R49:R74" si="7">O49 - L49</f>
        <v>0.72291666666569654</v>
      </c>
      <c r="S49" s="21">
        <f t="shared" si="4"/>
        <v>4.0833333333284827</v>
      </c>
      <c r="T49" s="50">
        <v>800</v>
      </c>
      <c r="W49" s="2" t="s">
        <v>8</v>
      </c>
      <c r="AF49" s="2" t="s">
        <v>8</v>
      </c>
    </row>
    <row r="50" spans="1:32">
      <c r="A50" s="2" t="s">
        <v>404</v>
      </c>
      <c r="B50" s="2" t="s">
        <v>405</v>
      </c>
      <c r="C50" s="2" t="s">
        <v>406</v>
      </c>
      <c r="D50" s="2" t="s">
        <v>407</v>
      </c>
      <c r="E50" s="2" t="s">
        <v>408</v>
      </c>
      <c r="F50" s="2" t="s">
        <v>408</v>
      </c>
      <c r="G50" s="21">
        <v>32.666666666666664</v>
      </c>
      <c r="H50" s="21">
        <v>-117.99166666666666</v>
      </c>
      <c r="I50" s="13">
        <f>INT(((180 + H50) / 6) + 1)</f>
        <v>11</v>
      </c>
      <c r="J50" s="13">
        <f t="shared" si="5"/>
        <v>1989</v>
      </c>
      <c r="K50" s="2" t="s">
        <v>5341</v>
      </c>
      <c r="L50" s="123">
        <v>32843.569444444445</v>
      </c>
      <c r="M50" s="123">
        <v>32843.583333333336</v>
      </c>
      <c r="N50" s="123">
        <v>32843.636111111111</v>
      </c>
      <c r="O50" s="123">
        <v>32843.649305555555</v>
      </c>
      <c r="P50" s="2" t="s">
        <v>6877</v>
      </c>
      <c r="Q50" s="19">
        <f t="shared" si="6"/>
        <v>5.2777777775190771E-2</v>
      </c>
      <c r="R50" s="19">
        <f t="shared" si="7"/>
        <v>7.9861111109494232E-2</v>
      </c>
      <c r="S50" s="21">
        <f t="shared" si="4"/>
        <v>0.31666666665114462</v>
      </c>
      <c r="T50" s="50">
        <v>800</v>
      </c>
      <c r="W50" s="2" t="s">
        <v>8</v>
      </c>
      <c r="AF50" s="2" t="s">
        <v>8</v>
      </c>
    </row>
    <row r="51" spans="1:32">
      <c r="A51" s="2" t="s">
        <v>409</v>
      </c>
      <c r="B51" s="2" t="s">
        <v>405</v>
      </c>
      <c r="C51" s="2" t="s">
        <v>409</v>
      </c>
      <c r="D51" s="2" t="s">
        <v>407</v>
      </c>
      <c r="E51" s="2" t="s">
        <v>379</v>
      </c>
      <c r="F51" s="2" t="s">
        <v>379</v>
      </c>
      <c r="G51" s="21">
        <v>47.75</v>
      </c>
      <c r="H51" s="21">
        <v>-122.73333333333333</v>
      </c>
      <c r="I51" s="13">
        <f t="shared" ref="I51:I82" si="8">INT(((180 + H51) / 6) + 1)</f>
        <v>10</v>
      </c>
      <c r="J51" s="13">
        <f t="shared" si="5"/>
        <v>1989</v>
      </c>
      <c r="K51" s="2" t="s">
        <v>5339</v>
      </c>
      <c r="L51" s="123">
        <v>32853.208333333336</v>
      </c>
      <c r="M51" s="123">
        <v>32853.231944444444</v>
      </c>
      <c r="N51" s="123">
        <v>32854.489583333336</v>
      </c>
      <c r="O51" s="123">
        <v>32854.5</v>
      </c>
      <c r="P51" s="2" t="s">
        <v>6869</v>
      </c>
      <c r="Q51" s="19">
        <f t="shared" si="6"/>
        <v>1.257638888891961</v>
      </c>
      <c r="R51" s="19">
        <f t="shared" si="7"/>
        <v>1.2916666666642413</v>
      </c>
      <c r="S51" s="21">
        <f t="shared" ref="S51:S82" si="9">((VALUE(Q51)) * 24) * 0.25</f>
        <v>7.5458333333517658</v>
      </c>
      <c r="T51" s="50">
        <v>300</v>
      </c>
      <c r="U51" s="2" t="s">
        <v>5335</v>
      </c>
      <c r="W51" s="2" t="s">
        <v>8</v>
      </c>
      <c r="AF51" s="2" t="s">
        <v>8</v>
      </c>
    </row>
    <row r="52" spans="1:32">
      <c r="A52" s="2" t="s">
        <v>409</v>
      </c>
      <c r="B52" s="2" t="s">
        <v>405</v>
      </c>
      <c r="C52" s="2" t="s">
        <v>409</v>
      </c>
      <c r="D52" s="2" t="s">
        <v>407</v>
      </c>
      <c r="E52" s="2" t="s">
        <v>379</v>
      </c>
      <c r="F52" s="2" t="s">
        <v>379</v>
      </c>
      <c r="G52" s="21">
        <v>47.75</v>
      </c>
      <c r="H52" s="21">
        <v>-122.73333333333333</v>
      </c>
      <c r="I52" s="13">
        <f t="shared" si="8"/>
        <v>10</v>
      </c>
      <c r="J52" s="13">
        <f t="shared" si="5"/>
        <v>1989</v>
      </c>
      <c r="K52" s="2" t="s">
        <v>5337</v>
      </c>
      <c r="L52" s="123">
        <v>32854.041666666664</v>
      </c>
      <c r="M52" s="123">
        <v>32854.041666666664</v>
      </c>
      <c r="N52" s="123">
        <v>32854.041666666664</v>
      </c>
      <c r="O52" s="123">
        <v>32854.041666666664</v>
      </c>
      <c r="P52" s="2" t="s">
        <v>6869</v>
      </c>
      <c r="Q52" s="19">
        <f t="shared" si="6"/>
        <v>0</v>
      </c>
      <c r="R52" s="19">
        <f t="shared" si="7"/>
        <v>0</v>
      </c>
      <c r="S52" s="21">
        <f t="shared" si="9"/>
        <v>0</v>
      </c>
      <c r="T52" s="50">
        <v>300</v>
      </c>
      <c r="U52" s="2" t="s">
        <v>5335</v>
      </c>
      <c r="W52" s="2" t="s">
        <v>8</v>
      </c>
      <c r="AF52" s="2" t="s">
        <v>8</v>
      </c>
    </row>
    <row r="53" spans="1:32">
      <c r="A53" s="2" t="s">
        <v>409</v>
      </c>
      <c r="B53" s="2" t="s">
        <v>405</v>
      </c>
      <c r="C53" s="2" t="s">
        <v>409</v>
      </c>
      <c r="D53" s="2" t="s">
        <v>407</v>
      </c>
      <c r="E53" s="2" t="s">
        <v>379</v>
      </c>
      <c r="F53" s="2" t="s">
        <v>379</v>
      </c>
      <c r="G53" s="21">
        <v>47.75</v>
      </c>
      <c r="H53" s="21">
        <v>-122.73333333333333</v>
      </c>
      <c r="I53" s="13">
        <f t="shared" si="8"/>
        <v>10</v>
      </c>
      <c r="J53" s="13">
        <f t="shared" si="5"/>
        <v>1989</v>
      </c>
      <c r="K53" s="2" t="s">
        <v>5333</v>
      </c>
      <c r="L53" s="123">
        <v>32855.041666666664</v>
      </c>
      <c r="M53" s="123">
        <v>32855.041666666664</v>
      </c>
      <c r="N53" s="123">
        <v>32855.041666666664</v>
      </c>
      <c r="O53" s="123">
        <v>32855.041666666664</v>
      </c>
      <c r="P53" s="2" t="s">
        <v>6869</v>
      </c>
      <c r="Q53" s="19">
        <f t="shared" si="6"/>
        <v>0</v>
      </c>
      <c r="R53" s="19">
        <f t="shared" si="7"/>
        <v>0</v>
      </c>
      <c r="S53" s="21">
        <f t="shared" si="9"/>
        <v>0</v>
      </c>
      <c r="T53" s="50">
        <v>300</v>
      </c>
      <c r="U53" s="2" t="s">
        <v>5335</v>
      </c>
      <c r="W53" s="2" t="s">
        <v>8</v>
      </c>
      <c r="AF53" s="2" t="s">
        <v>8</v>
      </c>
    </row>
    <row r="54" spans="1:32">
      <c r="A54" s="2" t="s">
        <v>410</v>
      </c>
      <c r="B54" s="2" t="s">
        <v>411</v>
      </c>
      <c r="C54" s="2" t="s">
        <v>410</v>
      </c>
      <c r="D54" s="2" t="s">
        <v>195</v>
      </c>
      <c r="E54" s="2" t="s">
        <v>413</v>
      </c>
      <c r="F54" s="2" t="s">
        <v>413</v>
      </c>
      <c r="G54" s="21">
        <v>43.166666666666664</v>
      </c>
      <c r="H54" s="21">
        <v>-79.25</v>
      </c>
      <c r="I54" s="13">
        <f t="shared" si="8"/>
        <v>17</v>
      </c>
      <c r="J54" s="13">
        <f t="shared" si="5"/>
        <v>1990</v>
      </c>
      <c r="K54" s="2" t="s">
        <v>5331</v>
      </c>
      <c r="L54" s="123">
        <v>32990.493055555555</v>
      </c>
      <c r="M54" s="123">
        <v>32990.49722222222</v>
      </c>
      <c r="N54" s="123">
        <v>32990.709027777775</v>
      </c>
      <c r="O54" s="123">
        <v>32990.711805555555</v>
      </c>
      <c r="P54" s="2" t="s">
        <v>6878</v>
      </c>
      <c r="Q54" s="19">
        <f t="shared" si="6"/>
        <v>0.21180555555474712</v>
      </c>
      <c r="R54" s="19">
        <f t="shared" si="7"/>
        <v>0.21875</v>
      </c>
      <c r="S54" s="21">
        <f t="shared" si="9"/>
        <v>1.2708333333284827</v>
      </c>
      <c r="T54" s="50">
        <v>100</v>
      </c>
      <c r="W54" s="2" t="s">
        <v>8</v>
      </c>
      <c r="AF54" s="2" t="s">
        <v>8</v>
      </c>
    </row>
    <row r="55" spans="1:32">
      <c r="A55" s="2" t="s">
        <v>410</v>
      </c>
      <c r="B55" s="2" t="s">
        <v>411</v>
      </c>
      <c r="C55" s="2" t="s">
        <v>410</v>
      </c>
      <c r="D55" s="2" t="s">
        <v>195</v>
      </c>
      <c r="E55" s="2" t="s">
        <v>413</v>
      </c>
      <c r="F55" s="2" t="s">
        <v>413</v>
      </c>
      <c r="G55" s="21">
        <v>43.166666666666664</v>
      </c>
      <c r="H55" s="21">
        <v>-79.25</v>
      </c>
      <c r="I55" s="13">
        <f t="shared" si="8"/>
        <v>17</v>
      </c>
      <c r="J55" s="13">
        <f t="shared" si="5"/>
        <v>1990</v>
      </c>
      <c r="K55" s="2" t="s">
        <v>5329</v>
      </c>
      <c r="L55" s="123">
        <v>32991.46875</v>
      </c>
      <c r="M55" s="123">
        <v>32991.470833333333</v>
      </c>
      <c r="N55" s="123">
        <v>32991.61041666667</v>
      </c>
      <c r="O55" s="123">
        <v>32991.614583333336</v>
      </c>
      <c r="P55" s="2" t="s">
        <v>6878</v>
      </c>
      <c r="Q55" s="19">
        <f t="shared" si="6"/>
        <v>0.13958333333721384</v>
      </c>
      <c r="R55" s="19">
        <f t="shared" si="7"/>
        <v>0.14583333333575865</v>
      </c>
      <c r="S55" s="21">
        <f t="shared" si="9"/>
        <v>0.83750000002328306</v>
      </c>
      <c r="T55" s="50">
        <v>100</v>
      </c>
      <c r="W55" s="2" t="s">
        <v>8</v>
      </c>
      <c r="AF55" s="2" t="s">
        <v>8</v>
      </c>
    </row>
    <row r="56" spans="1:32">
      <c r="A56" s="2" t="s">
        <v>410</v>
      </c>
      <c r="B56" s="2" t="s">
        <v>411</v>
      </c>
      <c r="C56" s="2" t="s">
        <v>410</v>
      </c>
      <c r="D56" s="2" t="s">
        <v>195</v>
      </c>
      <c r="E56" s="2" t="s">
        <v>413</v>
      </c>
      <c r="F56" s="2" t="s">
        <v>413</v>
      </c>
      <c r="G56" s="21">
        <v>43.166666666666664</v>
      </c>
      <c r="H56" s="21">
        <v>-79.25</v>
      </c>
      <c r="I56" s="13">
        <f t="shared" si="8"/>
        <v>17</v>
      </c>
      <c r="J56" s="13">
        <f t="shared" si="5"/>
        <v>1990</v>
      </c>
      <c r="K56" s="2" t="s">
        <v>5326</v>
      </c>
      <c r="L56" s="123">
        <v>32993.28125</v>
      </c>
      <c r="M56" s="123">
        <v>32993.287499999999</v>
      </c>
      <c r="N56" s="123">
        <v>32993.761111111111</v>
      </c>
      <c r="O56" s="123">
        <v>32993.770833333336</v>
      </c>
      <c r="P56" s="2" t="s">
        <v>6878</v>
      </c>
      <c r="Q56" s="19">
        <f t="shared" si="6"/>
        <v>0.47361111111240461</v>
      </c>
      <c r="R56" s="19">
        <f t="shared" si="7"/>
        <v>0.48958333333575865</v>
      </c>
      <c r="S56" s="21">
        <f t="shared" si="9"/>
        <v>2.8416666666744277</v>
      </c>
      <c r="T56" s="50">
        <v>100</v>
      </c>
      <c r="U56" s="3" t="s">
        <v>5327</v>
      </c>
      <c r="V56" s="3"/>
      <c r="W56" s="2" t="s">
        <v>8</v>
      </c>
      <c r="X56" s="3"/>
      <c r="AF56" s="2" t="s">
        <v>8</v>
      </c>
    </row>
    <row r="57" spans="1:32">
      <c r="A57" s="2" t="s">
        <v>410</v>
      </c>
      <c r="B57" s="2" t="s">
        <v>411</v>
      </c>
      <c r="C57" s="2" t="s">
        <v>410</v>
      </c>
      <c r="D57" s="2" t="s">
        <v>195</v>
      </c>
      <c r="E57" s="2" t="s">
        <v>413</v>
      </c>
      <c r="F57" s="2" t="s">
        <v>413</v>
      </c>
      <c r="G57" s="21">
        <v>43.166666666666664</v>
      </c>
      <c r="H57" s="21">
        <v>-79.25</v>
      </c>
      <c r="I57" s="13">
        <f t="shared" si="8"/>
        <v>17</v>
      </c>
      <c r="J57" s="13">
        <f t="shared" si="5"/>
        <v>1990</v>
      </c>
      <c r="K57" s="2" t="s">
        <v>5324</v>
      </c>
      <c r="L57" s="123">
        <v>32994.385416666664</v>
      </c>
      <c r="M57" s="123">
        <v>32994.38958333333</v>
      </c>
      <c r="N57" s="123">
        <v>32994.763888888891</v>
      </c>
      <c r="O57" s="123">
        <v>32994.770833333336</v>
      </c>
      <c r="P57" s="2" t="s">
        <v>6878</v>
      </c>
      <c r="Q57" s="19">
        <f t="shared" si="6"/>
        <v>0.37430555556056788</v>
      </c>
      <c r="R57" s="19">
        <f t="shared" si="7"/>
        <v>0.38541666667151731</v>
      </c>
      <c r="S57" s="21">
        <f t="shared" si="9"/>
        <v>2.2458333333634073</v>
      </c>
      <c r="T57" s="50">
        <v>100</v>
      </c>
      <c r="W57" s="2" t="s">
        <v>8</v>
      </c>
      <c r="AF57" s="2" t="s">
        <v>8</v>
      </c>
    </row>
    <row r="58" spans="1:32">
      <c r="A58" s="2" t="s">
        <v>410</v>
      </c>
      <c r="B58" s="2" t="s">
        <v>411</v>
      </c>
      <c r="C58" s="2" t="s">
        <v>410</v>
      </c>
      <c r="D58" s="2" t="s">
        <v>195</v>
      </c>
      <c r="E58" s="2" t="s">
        <v>413</v>
      </c>
      <c r="F58" s="2" t="s">
        <v>413</v>
      </c>
      <c r="G58" s="21">
        <v>43.166666666666664</v>
      </c>
      <c r="H58" s="21">
        <v>-79.25</v>
      </c>
      <c r="I58" s="13">
        <f t="shared" si="8"/>
        <v>17</v>
      </c>
      <c r="J58" s="13">
        <f t="shared" si="5"/>
        <v>1990</v>
      </c>
      <c r="K58" s="2" t="s">
        <v>5322</v>
      </c>
      <c r="L58" s="123">
        <v>32995.385416666664</v>
      </c>
      <c r="M58" s="123">
        <v>32995.396527777775</v>
      </c>
      <c r="N58" s="123">
        <v>32995.715277777781</v>
      </c>
      <c r="O58" s="123">
        <v>32995.71875</v>
      </c>
      <c r="P58" s="2" t="s">
        <v>6878</v>
      </c>
      <c r="Q58" s="19">
        <f t="shared" si="6"/>
        <v>0.31875000000582077</v>
      </c>
      <c r="R58" s="19">
        <f t="shared" si="7"/>
        <v>0.33333333333575865</v>
      </c>
      <c r="S58" s="21">
        <f t="shared" si="9"/>
        <v>1.9125000000349246</v>
      </c>
      <c r="T58" s="50">
        <v>100</v>
      </c>
      <c r="W58" s="2" t="s">
        <v>8</v>
      </c>
      <c r="AF58" s="2" t="s">
        <v>8</v>
      </c>
    </row>
    <row r="59" spans="1:32">
      <c r="A59" s="2" t="s">
        <v>410</v>
      </c>
      <c r="B59" s="2" t="s">
        <v>411</v>
      </c>
      <c r="C59" s="2" t="s">
        <v>410</v>
      </c>
      <c r="D59" s="2" t="s">
        <v>195</v>
      </c>
      <c r="E59" s="2" t="s">
        <v>413</v>
      </c>
      <c r="F59" s="2" t="s">
        <v>413</v>
      </c>
      <c r="G59" s="21">
        <v>43.166666666666664</v>
      </c>
      <c r="H59" s="21">
        <v>-79.25</v>
      </c>
      <c r="I59" s="13">
        <f t="shared" si="8"/>
        <v>17</v>
      </c>
      <c r="J59" s="13">
        <f t="shared" si="5"/>
        <v>1990</v>
      </c>
      <c r="K59" s="2" t="s">
        <v>5320</v>
      </c>
      <c r="L59" s="123">
        <v>32996.385416666664</v>
      </c>
      <c r="M59" s="123">
        <v>32996.393055555556</v>
      </c>
      <c r="N59" s="123">
        <v>32996.750694444447</v>
      </c>
      <c r="O59" s="123">
        <v>32996.760416666664</v>
      </c>
      <c r="P59" s="2" t="s">
        <v>6878</v>
      </c>
      <c r="Q59" s="19">
        <f t="shared" si="6"/>
        <v>0.35763888889050577</v>
      </c>
      <c r="R59" s="19">
        <f t="shared" si="7"/>
        <v>0.375</v>
      </c>
      <c r="S59" s="21">
        <f t="shared" si="9"/>
        <v>2.1458333333430346</v>
      </c>
      <c r="T59" s="50">
        <v>100</v>
      </c>
      <c r="W59" s="2" t="s">
        <v>8</v>
      </c>
      <c r="AF59" s="2" t="s">
        <v>8</v>
      </c>
    </row>
    <row r="60" spans="1:32">
      <c r="A60" s="2" t="s">
        <v>410</v>
      </c>
      <c r="B60" s="2" t="s">
        <v>411</v>
      </c>
      <c r="C60" s="2" t="s">
        <v>410</v>
      </c>
      <c r="D60" s="2" t="s">
        <v>195</v>
      </c>
      <c r="E60" s="2" t="s">
        <v>413</v>
      </c>
      <c r="F60" s="2" t="s">
        <v>413</v>
      </c>
      <c r="G60" s="21">
        <v>43.166666666666664</v>
      </c>
      <c r="H60" s="21">
        <v>-79.25</v>
      </c>
      <c r="I60" s="13">
        <f t="shared" si="8"/>
        <v>17</v>
      </c>
      <c r="J60" s="13">
        <f t="shared" si="5"/>
        <v>1990</v>
      </c>
      <c r="K60" s="2" t="s">
        <v>5318</v>
      </c>
      <c r="L60" s="123">
        <v>32997.385416666664</v>
      </c>
      <c r="M60" s="123">
        <v>32997.390972222223</v>
      </c>
      <c r="N60" s="123">
        <v>32997.807638888888</v>
      </c>
      <c r="O60" s="123">
        <v>32997.8125</v>
      </c>
      <c r="P60" s="2" t="s">
        <v>6878</v>
      </c>
      <c r="Q60" s="19">
        <f t="shared" si="6"/>
        <v>0.41666666666424135</v>
      </c>
      <c r="R60" s="19">
        <f t="shared" si="7"/>
        <v>0.42708333333575865</v>
      </c>
      <c r="S60" s="21">
        <f t="shared" si="9"/>
        <v>2.4999999999854481</v>
      </c>
      <c r="T60" s="50">
        <v>100</v>
      </c>
      <c r="W60" s="2" t="s">
        <v>8</v>
      </c>
      <c r="AF60" s="2" t="s">
        <v>8</v>
      </c>
    </row>
    <row r="61" spans="1:32">
      <c r="A61" s="2" t="s">
        <v>410</v>
      </c>
      <c r="B61" s="2" t="s">
        <v>411</v>
      </c>
      <c r="C61" s="2" t="s">
        <v>410</v>
      </c>
      <c r="D61" s="2" t="s">
        <v>195</v>
      </c>
      <c r="E61" s="2" t="s">
        <v>413</v>
      </c>
      <c r="F61" s="2" t="s">
        <v>413</v>
      </c>
      <c r="G61" s="21">
        <v>43.166666666666664</v>
      </c>
      <c r="H61" s="21">
        <v>-79.25</v>
      </c>
      <c r="I61" s="13">
        <f t="shared" si="8"/>
        <v>17</v>
      </c>
      <c r="J61" s="13">
        <f t="shared" si="5"/>
        <v>1990</v>
      </c>
      <c r="K61" s="2" t="s">
        <v>5314</v>
      </c>
      <c r="L61" s="123">
        <v>32998.552083333336</v>
      </c>
      <c r="M61" s="123">
        <v>32998.56527777778</v>
      </c>
      <c r="N61" s="123">
        <v>32998.715277777781</v>
      </c>
      <c r="O61" s="123">
        <v>32998.729166666664</v>
      </c>
      <c r="P61" s="2" t="s">
        <v>6878</v>
      </c>
      <c r="Q61" s="19">
        <f t="shared" si="6"/>
        <v>0.15000000000145519</v>
      </c>
      <c r="R61" s="19">
        <f t="shared" si="7"/>
        <v>0.17708333332848269</v>
      </c>
      <c r="S61" s="21">
        <f t="shared" si="9"/>
        <v>0.90000000000873115</v>
      </c>
      <c r="T61" s="50">
        <v>100</v>
      </c>
      <c r="U61" s="2" t="s">
        <v>5316</v>
      </c>
      <c r="W61" s="2" t="s">
        <v>8</v>
      </c>
      <c r="AF61" s="2" t="s">
        <v>8</v>
      </c>
    </row>
    <row r="62" spans="1:32">
      <c r="A62" s="2" t="s">
        <v>410</v>
      </c>
      <c r="B62" s="2" t="s">
        <v>411</v>
      </c>
      <c r="C62" s="2" t="s">
        <v>410</v>
      </c>
      <c r="D62" s="2" t="s">
        <v>195</v>
      </c>
      <c r="E62" s="2" t="s">
        <v>413</v>
      </c>
      <c r="F62" s="2" t="s">
        <v>413</v>
      </c>
      <c r="G62" s="21">
        <v>43.166666666666664</v>
      </c>
      <c r="H62" s="21">
        <v>-79.25</v>
      </c>
      <c r="I62" s="13">
        <f t="shared" si="8"/>
        <v>17</v>
      </c>
      <c r="J62" s="13">
        <f t="shared" si="5"/>
        <v>1990</v>
      </c>
      <c r="K62" s="2" t="s">
        <v>5312</v>
      </c>
      <c r="L62" s="123">
        <v>32999.71875</v>
      </c>
      <c r="M62" s="123">
        <v>32999.723611111112</v>
      </c>
      <c r="N62" s="123">
        <v>32999.789583333331</v>
      </c>
      <c r="O62" s="123">
        <v>32999.802083333336</v>
      </c>
      <c r="P62" s="2" t="s">
        <v>6879</v>
      </c>
      <c r="Q62" s="19">
        <f t="shared" si="6"/>
        <v>6.5972222218988463E-2</v>
      </c>
      <c r="R62" s="19">
        <f t="shared" si="7"/>
        <v>8.3333333335758653E-2</v>
      </c>
      <c r="S62" s="21">
        <f t="shared" si="9"/>
        <v>0.39583333331393078</v>
      </c>
      <c r="T62" s="50">
        <v>100</v>
      </c>
      <c r="W62" s="2" t="s">
        <v>8</v>
      </c>
      <c r="AF62" s="2" t="s">
        <v>8</v>
      </c>
    </row>
    <row r="63" spans="1:32">
      <c r="A63" s="2" t="s">
        <v>410</v>
      </c>
      <c r="B63" s="2" t="s">
        <v>411</v>
      </c>
      <c r="C63" s="2" t="s">
        <v>410</v>
      </c>
      <c r="D63" s="2" t="s">
        <v>195</v>
      </c>
      <c r="E63" s="2" t="s">
        <v>413</v>
      </c>
      <c r="F63" s="2" t="s">
        <v>413</v>
      </c>
      <c r="G63" s="21">
        <v>43.166666666666664</v>
      </c>
      <c r="H63" s="21">
        <v>-79.25</v>
      </c>
      <c r="I63" s="13">
        <f t="shared" si="8"/>
        <v>17</v>
      </c>
      <c r="J63" s="13">
        <f t="shared" si="5"/>
        <v>1990</v>
      </c>
      <c r="K63" s="2" t="s">
        <v>5310</v>
      </c>
      <c r="L63" s="123">
        <v>33000.375</v>
      </c>
      <c r="M63" s="123">
        <v>33000.383333333331</v>
      </c>
      <c r="N63" s="123">
        <v>33000.726388888892</v>
      </c>
      <c r="O63" s="123">
        <v>33000.739583333336</v>
      </c>
      <c r="P63" s="2" t="s">
        <v>6879</v>
      </c>
      <c r="Q63" s="19">
        <f t="shared" si="6"/>
        <v>0.34305555556056788</v>
      </c>
      <c r="R63" s="19">
        <f t="shared" si="7"/>
        <v>0.36458333333575865</v>
      </c>
      <c r="S63" s="21">
        <f t="shared" si="9"/>
        <v>2.0583333333634073</v>
      </c>
      <c r="T63" s="50">
        <v>100</v>
      </c>
      <c r="W63" s="2" t="s">
        <v>8</v>
      </c>
      <c r="AF63" s="2" t="s">
        <v>8</v>
      </c>
    </row>
    <row r="64" spans="1:32">
      <c r="A64" s="2" t="s">
        <v>410</v>
      </c>
      <c r="B64" s="2" t="s">
        <v>411</v>
      </c>
      <c r="C64" s="2" t="s">
        <v>410</v>
      </c>
      <c r="D64" s="2" t="s">
        <v>195</v>
      </c>
      <c r="E64" s="2" t="s">
        <v>413</v>
      </c>
      <c r="F64" s="2" t="s">
        <v>413</v>
      </c>
      <c r="G64" s="21">
        <v>43.166666666666664</v>
      </c>
      <c r="H64" s="21">
        <v>-79.25</v>
      </c>
      <c r="I64" s="13">
        <f t="shared" si="8"/>
        <v>17</v>
      </c>
      <c r="J64" s="13">
        <f t="shared" si="5"/>
        <v>1990</v>
      </c>
      <c r="K64" s="2" t="s">
        <v>5308</v>
      </c>
      <c r="L64" s="123">
        <v>33001.375</v>
      </c>
      <c r="M64" s="123">
        <v>33001.379861111112</v>
      </c>
      <c r="N64" s="123">
        <v>33001.71597222222</v>
      </c>
      <c r="O64" s="123">
        <v>33001.729166666664</v>
      </c>
      <c r="P64" s="2" t="s">
        <v>6879</v>
      </c>
      <c r="Q64" s="19">
        <f t="shared" si="6"/>
        <v>0.33611111110803904</v>
      </c>
      <c r="R64" s="19">
        <f t="shared" si="7"/>
        <v>0.35416666666424135</v>
      </c>
      <c r="S64" s="21">
        <f t="shared" si="9"/>
        <v>2.0166666666482342</v>
      </c>
      <c r="T64" s="50">
        <v>100</v>
      </c>
      <c r="W64" s="2" t="s">
        <v>8</v>
      </c>
      <c r="AF64" s="2" t="s">
        <v>8</v>
      </c>
    </row>
    <row r="65" spans="1:32">
      <c r="A65" s="2" t="s">
        <v>410</v>
      </c>
      <c r="B65" s="2" t="s">
        <v>411</v>
      </c>
      <c r="C65" s="2" t="s">
        <v>410</v>
      </c>
      <c r="D65" s="2" t="s">
        <v>195</v>
      </c>
      <c r="E65" s="2" t="s">
        <v>413</v>
      </c>
      <c r="F65" s="2" t="s">
        <v>413</v>
      </c>
      <c r="G65" s="21">
        <v>43.166666666666664</v>
      </c>
      <c r="H65" s="21">
        <v>-79.25</v>
      </c>
      <c r="I65" s="13">
        <f t="shared" si="8"/>
        <v>17</v>
      </c>
      <c r="J65" s="13">
        <f t="shared" si="5"/>
        <v>1990</v>
      </c>
      <c r="K65" s="2" t="s">
        <v>5306</v>
      </c>
      <c r="L65" s="123">
        <v>33002.375</v>
      </c>
      <c r="M65" s="123">
        <v>33002.390277777777</v>
      </c>
      <c r="N65" s="123">
        <v>33002.723611111112</v>
      </c>
      <c r="O65" s="123">
        <v>33002.729166666664</v>
      </c>
      <c r="P65" s="2" t="s">
        <v>6879</v>
      </c>
      <c r="Q65" s="19">
        <f t="shared" si="6"/>
        <v>0.33333333333575865</v>
      </c>
      <c r="R65" s="19">
        <f t="shared" si="7"/>
        <v>0.35416666666424135</v>
      </c>
      <c r="S65" s="21">
        <f t="shared" si="9"/>
        <v>2.0000000000145519</v>
      </c>
      <c r="T65" s="50">
        <v>100</v>
      </c>
      <c r="W65" s="2" t="s">
        <v>8</v>
      </c>
      <c r="AF65" s="2" t="s">
        <v>8</v>
      </c>
    </row>
    <row r="66" spans="1:32">
      <c r="A66" s="2" t="s">
        <v>410</v>
      </c>
      <c r="B66" s="2" t="s">
        <v>411</v>
      </c>
      <c r="C66" s="2" t="s">
        <v>410</v>
      </c>
      <c r="D66" s="2" t="s">
        <v>195</v>
      </c>
      <c r="E66" s="2" t="s">
        <v>413</v>
      </c>
      <c r="F66" s="2" t="s">
        <v>413</v>
      </c>
      <c r="G66" s="21">
        <v>43.166666666666664</v>
      </c>
      <c r="H66" s="21">
        <v>-79.25</v>
      </c>
      <c r="I66" s="13">
        <f t="shared" si="8"/>
        <v>17</v>
      </c>
      <c r="J66" s="13">
        <f t="shared" si="5"/>
        <v>1990</v>
      </c>
      <c r="K66" s="2" t="s">
        <v>5303</v>
      </c>
      <c r="L66" s="123">
        <v>33003.385416666664</v>
      </c>
      <c r="M66" s="123">
        <v>33003.392361111109</v>
      </c>
      <c r="N66" s="123">
        <v>33004.71875</v>
      </c>
      <c r="O66" s="123">
        <v>33004.729166666664</v>
      </c>
      <c r="P66" s="2" t="s">
        <v>6879</v>
      </c>
      <c r="Q66" s="19">
        <f t="shared" si="6"/>
        <v>1.3263888888905058</v>
      </c>
      <c r="R66" s="19">
        <f t="shared" si="7"/>
        <v>1.34375</v>
      </c>
      <c r="S66" s="21">
        <f t="shared" si="9"/>
        <v>7.9583333333430346</v>
      </c>
      <c r="T66" s="50">
        <v>100</v>
      </c>
      <c r="U66" s="2" t="s">
        <v>5304</v>
      </c>
      <c r="W66" s="2" t="s">
        <v>8</v>
      </c>
      <c r="AF66" s="2" t="s">
        <v>8</v>
      </c>
    </row>
    <row r="67" spans="1:32">
      <c r="A67" s="2" t="s">
        <v>410</v>
      </c>
      <c r="B67" s="2" t="s">
        <v>411</v>
      </c>
      <c r="C67" s="2" t="s">
        <v>410</v>
      </c>
      <c r="D67" s="2" t="s">
        <v>195</v>
      </c>
      <c r="E67" s="2" t="s">
        <v>413</v>
      </c>
      <c r="F67" s="2" t="s">
        <v>413</v>
      </c>
      <c r="G67" s="21">
        <v>43.166666666666664</v>
      </c>
      <c r="H67" s="21">
        <v>-79.25</v>
      </c>
      <c r="I67" s="13">
        <f t="shared" si="8"/>
        <v>17</v>
      </c>
      <c r="J67" s="13">
        <f t="shared" si="5"/>
        <v>1990</v>
      </c>
      <c r="K67" s="2" t="s">
        <v>5301</v>
      </c>
      <c r="L67" s="123">
        <v>33005.385416666664</v>
      </c>
      <c r="M67" s="123">
        <v>33005.393055555556</v>
      </c>
      <c r="N67" s="123">
        <v>33005.722222222219</v>
      </c>
      <c r="O67" s="123">
        <v>33005.729166666664</v>
      </c>
      <c r="P67" s="2" t="s">
        <v>6879</v>
      </c>
      <c r="Q67" s="19">
        <f t="shared" si="6"/>
        <v>0.32916666666278616</v>
      </c>
      <c r="R67" s="19">
        <f t="shared" si="7"/>
        <v>0.34375</v>
      </c>
      <c r="S67" s="21">
        <f t="shared" si="9"/>
        <v>1.9749999999767169</v>
      </c>
      <c r="T67" s="50">
        <v>100</v>
      </c>
      <c r="W67" s="2" t="s">
        <v>8</v>
      </c>
      <c r="AF67" s="2" t="s">
        <v>8</v>
      </c>
    </row>
    <row r="68" spans="1:32">
      <c r="A68" s="2" t="s">
        <v>410</v>
      </c>
      <c r="B68" s="2" t="s">
        <v>411</v>
      </c>
      <c r="C68" s="2" t="s">
        <v>410</v>
      </c>
      <c r="D68" s="2" t="s">
        <v>195</v>
      </c>
      <c r="E68" s="2" t="s">
        <v>413</v>
      </c>
      <c r="F68" s="2" t="s">
        <v>413</v>
      </c>
      <c r="G68" s="21">
        <v>43.166666666666664</v>
      </c>
      <c r="H68" s="21">
        <v>-79.25</v>
      </c>
      <c r="I68" s="13">
        <f t="shared" si="8"/>
        <v>17</v>
      </c>
      <c r="J68" s="13">
        <f t="shared" si="5"/>
        <v>1990</v>
      </c>
      <c r="K68" s="2" t="s">
        <v>5298</v>
      </c>
      <c r="L68" s="123">
        <v>33006.8125</v>
      </c>
      <c r="M68" s="123">
        <v>33006.822916666664</v>
      </c>
      <c r="N68" s="123">
        <v>33006.96597222222</v>
      </c>
      <c r="O68" s="123">
        <v>33006.979166666664</v>
      </c>
      <c r="P68" s="2" t="s">
        <v>6879</v>
      </c>
      <c r="Q68" s="19">
        <f t="shared" si="6"/>
        <v>0.14305555555620231</v>
      </c>
      <c r="R68" s="19">
        <f t="shared" si="7"/>
        <v>0.16666666666424135</v>
      </c>
      <c r="S68" s="21">
        <f t="shared" si="9"/>
        <v>0.85833333333721384</v>
      </c>
      <c r="T68" s="50">
        <v>100</v>
      </c>
      <c r="U68" s="2" t="s">
        <v>5299</v>
      </c>
      <c r="W68" s="2" t="s">
        <v>8</v>
      </c>
      <c r="AF68" s="2" t="s">
        <v>8</v>
      </c>
    </row>
    <row r="69" spans="1:32">
      <c r="A69" s="2" t="s">
        <v>410</v>
      </c>
      <c r="B69" s="2" t="s">
        <v>411</v>
      </c>
      <c r="C69" s="2" t="s">
        <v>410</v>
      </c>
      <c r="D69" s="2" t="s">
        <v>195</v>
      </c>
      <c r="E69" s="2" t="s">
        <v>413</v>
      </c>
      <c r="F69" s="2" t="s">
        <v>413</v>
      </c>
      <c r="G69" s="21">
        <v>43.166666666666664</v>
      </c>
      <c r="H69" s="21">
        <v>-79.25</v>
      </c>
      <c r="I69" s="13">
        <f t="shared" si="8"/>
        <v>17</v>
      </c>
      <c r="J69" s="13">
        <f t="shared" si="5"/>
        <v>1990</v>
      </c>
      <c r="K69" s="2" t="s">
        <v>5294</v>
      </c>
      <c r="L69" s="123">
        <v>33007.375</v>
      </c>
      <c r="M69" s="123">
        <v>33007.377083333333</v>
      </c>
      <c r="N69" s="123">
        <v>33007.451388888891</v>
      </c>
      <c r="O69" s="123">
        <v>33007.458333333336</v>
      </c>
      <c r="P69" s="2" t="s">
        <v>6879</v>
      </c>
      <c r="Q69" s="19">
        <f t="shared" si="6"/>
        <v>7.4305555557657499E-2</v>
      </c>
      <c r="R69" s="19">
        <f t="shared" si="7"/>
        <v>8.3333333335758653E-2</v>
      </c>
      <c r="S69" s="21">
        <f t="shared" si="9"/>
        <v>0.44583333334594499</v>
      </c>
      <c r="T69" s="50">
        <v>100</v>
      </c>
      <c r="U69" s="2" t="s">
        <v>5296</v>
      </c>
      <c r="W69" s="2" t="s">
        <v>8</v>
      </c>
      <c r="AF69" s="2" t="s">
        <v>8</v>
      </c>
    </row>
    <row r="70" spans="1:32">
      <c r="A70" s="2" t="s">
        <v>427</v>
      </c>
      <c r="B70" s="2" t="s">
        <v>424</v>
      </c>
      <c r="C70" s="2" t="s">
        <v>425</v>
      </c>
      <c r="D70" s="10" t="s">
        <v>426</v>
      </c>
      <c r="E70" s="9" t="s">
        <v>427</v>
      </c>
      <c r="F70" s="9" t="s">
        <v>427</v>
      </c>
      <c r="G70" s="21">
        <v>39.33</v>
      </c>
      <c r="H70" s="21">
        <v>-70.680000000000007</v>
      </c>
      <c r="I70" s="13">
        <f t="shared" si="8"/>
        <v>19</v>
      </c>
      <c r="J70" s="13">
        <f t="shared" si="5"/>
        <v>1991</v>
      </c>
      <c r="K70" s="2" t="s">
        <v>5292</v>
      </c>
      <c r="L70" s="123">
        <v>33414.345833333333</v>
      </c>
      <c r="M70" s="123">
        <v>33414.452777777777</v>
      </c>
      <c r="N70" s="123">
        <v>33414.475694444445</v>
      </c>
      <c r="O70" s="123">
        <v>33414.586805555555</v>
      </c>
      <c r="P70" s="2" t="s">
        <v>6880</v>
      </c>
      <c r="Q70" s="19">
        <f t="shared" si="6"/>
        <v>2.2916666668606922E-2</v>
      </c>
      <c r="R70" s="19">
        <f t="shared" si="7"/>
        <v>0.24097222222189885</v>
      </c>
      <c r="S70" s="21">
        <f t="shared" si="9"/>
        <v>0.13750000001164153</v>
      </c>
      <c r="T70" s="50">
        <v>2200</v>
      </c>
      <c r="U70" s="2" t="s">
        <v>5283</v>
      </c>
      <c r="W70" s="2" t="s">
        <v>8</v>
      </c>
      <c r="AF70" s="2" t="s">
        <v>8</v>
      </c>
    </row>
    <row r="71" spans="1:32">
      <c r="A71" s="2" t="s">
        <v>427</v>
      </c>
      <c r="B71" s="2" t="s">
        <v>424</v>
      </c>
      <c r="C71" s="2" t="s">
        <v>425</v>
      </c>
      <c r="D71" s="10" t="s">
        <v>426</v>
      </c>
      <c r="E71" s="9" t="s">
        <v>427</v>
      </c>
      <c r="F71" s="9" t="s">
        <v>427</v>
      </c>
      <c r="G71" s="21">
        <v>39.33</v>
      </c>
      <c r="H71" s="21">
        <v>-70.680000000000007</v>
      </c>
      <c r="I71" s="13">
        <f t="shared" si="8"/>
        <v>19</v>
      </c>
      <c r="J71" s="13">
        <f t="shared" si="5"/>
        <v>1991</v>
      </c>
      <c r="K71" s="2" t="s">
        <v>5290</v>
      </c>
      <c r="L71" s="123">
        <v>33415.350694444445</v>
      </c>
      <c r="M71" s="123">
        <v>33415.456944444442</v>
      </c>
      <c r="N71" s="123">
        <v>33416.3125</v>
      </c>
      <c r="O71" s="123">
        <v>33416.4375</v>
      </c>
      <c r="P71" s="2" t="s">
        <v>6880</v>
      </c>
      <c r="Q71" s="19">
        <f t="shared" si="6"/>
        <v>0.8555555555576575</v>
      </c>
      <c r="R71" s="19">
        <f t="shared" si="7"/>
        <v>1.0868055555547471</v>
      </c>
      <c r="S71" s="21">
        <f t="shared" si="9"/>
        <v>5.133333333345945</v>
      </c>
      <c r="T71" s="50">
        <v>2200</v>
      </c>
      <c r="U71" s="2" t="s">
        <v>5283</v>
      </c>
      <c r="W71" s="2" t="s">
        <v>8</v>
      </c>
      <c r="AF71" s="2" t="s">
        <v>8</v>
      </c>
    </row>
    <row r="72" spans="1:32">
      <c r="A72" s="2" t="s">
        <v>427</v>
      </c>
      <c r="B72" s="2" t="s">
        <v>424</v>
      </c>
      <c r="C72" s="2" t="s">
        <v>425</v>
      </c>
      <c r="D72" s="10" t="s">
        <v>426</v>
      </c>
      <c r="E72" s="9" t="s">
        <v>427</v>
      </c>
      <c r="F72" s="9" t="s">
        <v>427</v>
      </c>
      <c r="G72" s="21">
        <v>38.81</v>
      </c>
      <c r="H72" s="21">
        <v>-72.13</v>
      </c>
      <c r="I72" s="13">
        <f t="shared" si="8"/>
        <v>18</v>
      </c>
      <c r="J72" s="13">
        <f t="shared" si="5"/>
        <v>1991</v>
      </c>
      <c r="K72" s="2" t="s">
        <v>5288</v>
      </c>
      <c r="L72" s="123">
        <v>33418.691666666666</v>
      </c>
      <c r="M72" s="123">
        <v>33418.82708333333</v>
      </c>
      <c r="N72" s="123">
        <v>33419.970138888886</v>
      </c>
      <c r="O72" s="123">
        <v>33420.115972222222</v>
      </c>
      <c r="P72" s="2" t="s">
        <v>6881</v>
      </c>
      <c r="Q72" s="19">
        <f t="shared" si="6"/>
        <v>1.1430555555562023</v>
      </c>
      <c r="R72" s="19">
        <f t="shared" si="7"/>
        <v>1.4243055555562023</v>
      </c>
      <c r="S72" s="21">
        <f t="shared" si="9"/>
        <v>6.8583333333372138</v>
      </c>
      <c r="T72" s="50">
        <v>2200</v>
      </c>
      <c r="U72" s="2" t="s">
        <v>5283</v>
      </c>
      <c r="W72" s="2" t="s">
        <v>8</v>
      </c>
      <c r="AF72" s="2" t="s">
        <v>8</v>
      </c>
    </row>
    <row r="73" spans="1:32">
      <c r="A73" s="2" t="s">
        <v>427</v>
      </c>
      <c r="B73" s="2" t="s">
        <v>424</v>
      </c>
      <c r="C73" s="2" t="s">
        <v>425</v>
      </c>
      <c r="D73" s="10" t="s">
        <v>426</v>
      </c>
      <c r="E73" s="9" t="s">
        <v>427</v>
      </c>
      <c r="F73" s="9" t="s">
        <v>427</v>
      </c>
      <c r="G73" s="21">
        <v>38.81</v>
      </c>
      <c r="H73" s="21">
        <v>-72.13</v>
      </c>
      <c r="I73" s="13">
        <f t="shared" si="8"/>
        <v>18</v>
      </c>
      <c r="J73" s="13">
        <f t="shared" si="5"/>
        <v>1991</v>
      </c>
      <c r="K73" s="2" t="s">
        <v>5285</v>
      </c>
      <c r="L73" s="123">
        <v>33420.276388888888</v>
      </c>
      <c r="M73" s="123">
        <v>33420.394444444442</v>
      </c>
      <c r="N73" s="123">
        <v>33420.607638888891</v>
      </c>
      <c r="O73" s="123">
        <v>33420.770833333336</v>
      </c>
      <c r="P73" s="2" t="s">
        <v>6881</v>
      </c>
      <c r="Q73" s="19">
        <f t="shared" si="6"/>
        <v>0.21319444444816327</v>
      </c>
      <c r="R73" s="19">
        <f t="shared" si="7"/>
        <v>0.49444444444816327</v>
      </c>
      <c r="S73" s="21">
        <f t="shared" si="9"/>
        <v>1.2791666666889796</v>
      </c>
      <c r="T73" s="50">
        <v>2200</v>
      </c>
      <c r="U73" s="2" t="s">
        <v>5283</v>
      </c>
      <c r="W73" s="2" t="s">
        <v>8</v>
      </c>
      <c r="AF73" s="2" t="s">
        <v>8</v>
      </c>
    </row>
    <row r="74" spans="1:32">
      <c r="A74" s="2" t="s">
        <v>427</v>
      </c>
      <c r="B74" s="2" t="s">
        <v>424</v>
      </c>
      <c r="C74" s="2" t="s">
        <v>425</v>
      </c>
      <c r="D74" s="10" t="s">
        <v>426</v>
      </c>
      <c r="E74" s="9" t="s">
        <v>427</v>
      </c>
      <c r="F74" s="9" t="s">
        <v>427</v>
      </c>
      <c r="G74" s="21">
        <v>39.33</v>
      </c>
      <c r="H74" s="21">
        <v>-70.680000000000007</v>
      </c>
      <c r="I74" s="13">
        <f t="shared" si="8"/>
        <v>19</v>
      </c>
      <c r="J74" s="13">
        <f t="shared" si="5"/>
        <v>1991</v>
      </c>
      <c r="K74" s="2" t="s">
        <v>5281</v>
      </c>
      <c r="L74" s="123">
        <v>33421.189583333333</v>
      </c>
      <c r="M74" s="123">
        <v>33421.322916666664</v>
      </c>
      <c r="N74" s="123">
        <v>33422.086805555555</v>
      </c>
      <c r="O74" s="123">
        <v>33422.208333333336</v>
      </c>
      <c r="P74" s="2" t="s">
        <v>6880</v>
      </c>
      <c r="Q74" s="19">
        <f t="shared" si="6"/>
        <v>0.76388888889050577</v>
      </c>
      <c r="R74" s="19">
        <f t="shared" si="7"/>
        <v>1.0187500000029104</v>
      </c>
      <c r="S74" s="21">
        <f t="shared" si="9"/>
        <v>4.5833333333430346</v>
      </c>
      <c r="T74" s="50">
        <v>2200</v>
      </c>
      <c r="U74" s="2" t="s">
        <v>5283</v>
      </c>
      <c r="W74" s="2" t="s">
        <v>8</v>
      </c>
      <c r="AF74" s="2" t="s">
        <v>8</v>
      </c>
    </row>
    <row r="75" spans="1:32">
      <c r="A75" s="2" t="s">
        <v>429</v>
      </c>
      <c r="B75" s="2" t="s">
        <v>405</v>
      </c>
      <c r="C75" s="2" t="s">
        <v>430</v>
      </c>
      <c r="D75" s="10" t="s">
        <v>431</v>
      </c>
      <c r="E75" s="9" t="s">
        <v>6126</v>
      </c>
      <c r="F75" s="9" t="s">
        <v>6126</v>
      </c>
      <c r="G75" s="21">
        <v>47.96</v>
      </c>
      <c r="H75" s="21">
        <v>-129.1</v>
      </c>
      <c r="I75" s="13">
        <f t="shared" si="8"/>
        <v>9</v>
      </c>
      <c r="J75" s="13">
        <f t="shared" si="5"/>
        <v>1991</v>
      </c>
      <c r="K75" s="2" t="s">
        <v>5278</v>
      </c>
      <c r="L75" s="123">
        <v>33453.013888888891</v>
      </c>
      <c r="M75" s="123">
        <v>33453.293055555558</v>
      </c>
      <c r="N75" s="123">
        <v>33454.479861111111</v>
      </c>
      <c r="O75" s="123">
        <v>33454.583333333336</v>
      </c>
      <c r="P75" s="2" t="s">
        <v>6882</v>
      </c>
      <c r="Q75" s="19">
        <f t="shared" si="6"/>
        <v>1.1868055555532919</v>
      </c>
      <c r="R75" s="19">
        <f t="shared" ref="R75:R90" si="10">O75 - L75</f>
        <v>1.5694444444452529</v>
      </c>
      <c r="S75" s="21">
        <f t="shared" si="9"/>
        <v>7.1208333333197515</v>
      </c>
      <c r="T75" s="6">
        <v>2210</v>
      </c>
      <c r="U75" s="2" t="s">
        <v>5279</v>
      </c>
      <c r="W75" s="2" t="s">
        <v>8</v>
      </c>
      <c r="AF75" s="2" t="s">
        <v>8</v>
      </c>
    </row>
    <row r="76" spans="1:32">
      <c r="A76" s="2" t="s">
        <v>429</v>
      </c>
      <c r="B76" s="2" t="s">
        <v>405</v>
      </c>
      <c r="C76" s="2" t="s">
        <v>430</v>
      </c>
      <c r="D76" s="10" t="s">
        <v>431</v>
      </c>
      <c r="E76" s="9" t="s">
        <v>6126</v>
      </c>
      <c r="F76" s="9" t="s">
        <v>6126</v>
      </c>
      <c r="G76" s="21">
        <v>47.96</v>
      </c>
      <c r="H76" s="21">
        <v>-129.1</v>
      </c>
      <c r="I76" s="13">
        <f t="shared" si="8"/>
        <v>9</v>
      </c>
      <c r="J76" s="13">
        <f t="shared" si="5"/>
        <v>1991</v>
      </c>
      <c r="K76" s="2" t="s">
        <v>5276</v>
      </c>
      <c r="L76" s="123">
        <v>33456.125</v>
      </c>
      <c r="M76" s="123">
        <v>33456.334027777775</v>
      </c>
      <c r="N76" s="123">
        <v>33456.604166666664</v>
      </c>
      <c r="O76" s="123">
        <v>33456.725694444445</v>
      </c>
      <c r="P76" s="2" t="s">
        <v>6882</v>
      </c>
      <c r="Q76" s="19">
        <f t="shared" si="6"/>
        <v>0.27013888888905058</v>
      </c>
      <c r="R76" s="19">
        <f t="shared" si="10"/>
        <v>0.60069444444525288</v>
      </c>
      <c r="S76" s="21">
        <f t="shared" si="9"/>
        <v>1.6208333333343035</v>
      </c>
      <c r="T76" s="6">
        <v>2210</v>
      </c>
      <c r="U76" s="2" t="s">
        <v>5267</v>
      </c>
      <c r="W76" s="2" t="s">
        <v>8</v>
      </c>
      <c r="AF76" s="2" t="s">
        <v>8</v>
      </c>
    </row>
    <row r="77" spans="1:32">
      <c r="A77" s="2" t="s">
        <v>429</v>
      </c>
      <c r="B77" s="2" t="s">
        <v>405</v>
      </c>
      <c r="C77" s="2" t="s">
        <v>430</v>
      </c>
      <c r="D77" s="10" t="s">
        <v>431</v>
      </c>
      <c r="E77" s="9" t="s">
        <v>6126</v>
      </c>
      <c r="F77" s="9" t="s">
        <v>6126</v>
      </c>
      <c r="G77" s="21">
        <v>47.96</v>
      </c>
      <c r="H77" s="21">
        <v>-129.1</v>
      </c>
      <c r="I77" s="13">
        <f t="shared" si="8"/>
        <v>9</v>
      </c>
      <c r="J77" s="13">
        <f t="shared" si="5"/>
        <v>1991</v>
      </c>
      <c r="K77" s="2" t="s">
        <v>5273</v>
      </c>
      <c r="L77" s="123">
        <v>33457.11041666667</v>
      </c>
      <c r="M77" s="123">
        <v>33457.212500000001</v>
      </c>
      <c r="N77" s="123">
        <v>33458.645833333336</v>
      </c>
      <c r="O77" s="123">
        <v>33459.701388888891</v>
      </c>
      <c r="P77" s="2" t="s">
        <v>6882</v>
      </c>
      <c r="Q77" s="19">
        <f t="shared" si="6"/>
        <v>1.4333333333343035</v>
      </c>
      <c r="R77" s="19">
        <f t="shared" si="10"/>
        <v>2.5909722222204437</v>
      </c>
      <c r="S77" s="21">
        <f t="shared" si="9"/>
        <v>8.6000000000058208</v>
      </c>
      <c r="T77" s="6">
        <v>2210</v>
      </c>
      <c r="U77" s="2" t="s">
        <v>5274</v>
      </c>
      <c r="W77" s="2" t="s">
        <v>8</v>
      </c>
      <c r="AF77" s="2" t="s">
        <v>8</v>
      </c>
    </row>
    <row r="78" spans="1:32">
      <c r="A78" s="2" t="s">
        <v>429</v>
      </c>
      <c r="B78" s="2" t="s">
        <v>405</v>
      </c>
      <c r="C78" s="2" t="s">
        <v>430</v>
      </c>
      <c r="D78" s="10" t="s">
        <v>431</v>
      </c>
      <c r="E78" s="9" t="s">
        <v>6126</v>
      </c>
      <c r="F78" s="9" t="s">
        <v>6126</v>
      </c>
      <c r="G78" s="21">
        <v>47.96</v>
      </c>
      <c r="H78" s="21">
        <v>-129.1</v>
      </c>
      <c r="I78" s="13">
        <f t="shared" si="8"/>
        <v>9</v>
      </c>
      <c r="J78" s="13">
        <f t="shared" si="5"/>
        <v>1991</v>
      </c>
      <c r="K78" s="2" t="s">
        <v>5271</v>
      </c>
      <c r="L78" s="123">
        <v>33459.833333333336</v>
      </c>
      <c r="M78" s="123">
        <v>33459.96875</v>
      </c>
      <c r="N78" s="123">
        <v>33462.72152777778</v>
      </c>
      <c r="O78" s="123">
        <v>33462.879861111112</v>
      </c>
      <c r="P78" s="2" t="s">
        <v>6882</v>
      </c>
      <c r="Q78" s="19">
        <f t="shared" si="6"/>
        <v>2.7527777777795563</v>
      </c>
      <c r="R78" s="19">
        <f t="shared" si="10"/>
        <v>3.046527777776646</v>
      </c>
      <c r="S78" s="21">
        <f t="shared" si="9"/>
        <v>16.516666666677338</v>
      </c>
      <c r="T78" s="6">
        <v>2210</v>
      </c>
      <c r="U78" s="2" t="s">
        <v>5267</v>
      </c>
      <c r="W78" s="2" t="s">
        <v>8</v>
      </c>
      <c r="AF78" s="2" t="s">
        <v>8</v>
      </c>
    </row>
    <row r="79" spans="1:32">
      <c r="A79" s="2" t="s">
        <v>429</v>
      </c>
      <c r="B79" s="2" t="s">
        <v>405</v>
      </c>
      <c r="C79" s="2" t="s">
        <v>430</v>
      </c>
      <c r="D79" s="10" t="s">
        <v>431</v>
      </c>
      <c r="E79" s="9" t="s">
        <v>6126</v>
      </c>
      <c r="F79" s="9" t="s">
        <v>6126</v>
      </c>
      <c r="G79" s="21">
        <v>47.96</v>
      </c>
      <c r="H79" s="21">
        <v>-129.1</v>
      </c>
      <c r="I79" s="13">
        <f t="shared" si="8"/>
        <v>9</v>
      </c>
      <c r="J79" s="13">
        <f t="shared" si="5"/>
        <v>1991</v>
      </c>
      <c r="K79" s="2" t="s">
        <v>5269</v>
      </c>
      <c r="L79" s="123">
        <v>33463.583333333336</v>
      </c>
      <c r="M79" s="123">
        <v>33463.675000000003</v>
      </c>
      <c r="N79" s="123">
        <v>33464.159722222219</v>
      </c>
      <c r="O79" s="123">
        <v>33464.229166666664</v>
      </c>
      <c r="P79" s="2" t="s">
        <v>6882</v>
      </c>
      <c r="Q79" s="19">
        <f t="shared" si="6"/>
        <v>0.48472222221607808</v>
      </c>
      <c r="R79" s="19">
        <f t="shared" si="10"/>
        <v>0.64583333332848269</v>
      </c>
      <c r="S79" s="21">
        <f t="shared" si="9"/>
        <v>2.9083333332964685</v>
      </c>
      <c r="T79" s="6">
        <v>2210</v>
      </c>
      <c r="U79" s="2" t="s">
        <v>5267</v>
      </c>
      <c r="W79" s="2" t="s">
        <v>8</v>
      </c>
      <c r="AF79" s="2" t="s">
        <v>8</v>
      </c>
    </row>
    <row r="80" spans="1:32">
      <c r="A80" s="2" t="s">
        <v>429</v>
      </c>
      <c r="B80" s="2" t="s">
        <v>405</v>
      </c>
      <c r="C80" s="2" t="s">
        <v>430</v>
      </c>
      <c r="D80" s="10" t="s">
        <v>431</v>
      </c>
      <c r="E80" s="9" t="s">
        <v>6126</v>
      </c>
      <c r="F80" s="9" t="s">
        <v>6126</v>
      </c>
      <c r="G80" s="21">
        <v>47.96</v>
      </c>
      <c r="H80" s="21">
        <v>-129.1</v>
      </c>
      <c r="I80" s="13">
        <f t="shared" si="8"/>
        <v>9</v>
      </c>
      <c r="J80" s="13">
        <f t="shared" si="5"/>
        <v>1991</v>
      </c>
      <c r="K80" s="2" t="s">
        <v>5266</v>
      </c>
      <c r="L80" s="123">
        <v>33464.338888888888</v>
      </c>
      <c r="M80" s="123">
        <v>33464.736111111109</v>
      </c>
      <c r="N80" s="123">
        <v>33466.069444444445</v>
      </c>
      <c r="O80" s="123">
        <v>33466.166666666664</v>
      </c>
      <c r="P80" s="2" t="s">
        <v>6882</v>
      </c>
      <c r="Q80" s="19">
        <f t="shared" si="6"/>
        <v>1.3333333333357587</v>
      </c>
      <c r="R80" s="19">
        <f t="shared" si="10"/>
        <v>1.827777777776646</v>
      </c>
      <c r="S80" s="21">
        <f t="shared" si="9"/>
        <v>8.0000000000145519</v>
      </c>
      <c r="T80" s="6">
        <v>2210</v>
      </c>
      <c r="U80" s="2" t="s">
        <v>5267</v>
      </c>
      <c r="W80" s="2" t="s">
        <v>8</v>
      </c>
      <c r="AF80" s="2" t="s">
        <v>8</v>
      </c>
    </row>
    <row r="81" spans="1:32">
      <c r="A81" s="2" t="s">
        <v>5235</v>
      </c>
      <c r="B81" s="2" t="s">
        <v>405</v>
      </c>
      <c r="C81" s="2" t="s">
        <v>5235</v>
      </c>
      <c r="D81" s="2" t="s">
        <v>195</v>
      </c>
      <c r="E81" s="2" t="s">
        <v>439</v>
      </c>
      <c r="F81" s="2" t="s">
        <v>439</v>
      </c>
      <c r="G81" s="21">
        <v>27.016666666666666</v>
      </c>
      <c r="H81" s="21">
        <v>-111.4</v>
      </c>
      <c r="I81" s="13">
        <f t="shared" si="8"/>
        <v>12</v>
      </c>
      <c r="J81" s="13">
        <f t="shared" si="5"/>
        <v>1993</v>
      </c>
      <c r="K81" s="2" t="s">
        <v>5264</v>
      </c>
      <c r="L81" s="123">
        <v>34023.770833333336</v>
      </c>
      <c r="M81" s="123">
        <v>34023.916666666664</v>
      </c>
      <c r="N81" s="123">
        <v>34024.050694444442</v>
      </c>
      <c r="O81" s="123">
        <v>34024.195833333331</v>
      </c>
      <c r="P81" s="2" t="s">
        <v>6883</v>
      </c>
      <c r="Q81" s="19">
        <f t="shared" ref="Q81:Q112" si="11">N81 - M81</f>
        <v>0.13402777777810115</v>
      </c>
      <c r="R81" s="19">
        <f t="shared" si="10"/>
        <v>0.42499999999563443</v>
      </c>
      <c r="S81" s="21">
        <f t="shared" si="9"/>
        <v>0.80416666666860692</v>
      </c>
      <c r="T81" s="50">
        <v>2010</v>
      </c>
      <c r="W81" s="2" t="s">
        <v>8</v>
      </c>
      <c r="AF81" s="2" t="s">
        <v>8</v>
      </c>
    </row>
    <row r="82" spans="1:32">
      <c r="A82" s="2" t="s">
        <v>5235</v>
      </c>
      <c r="B82" s="2" t="s">
        <v>405</v>
      </c>
      <c r="C82" s="2" t="s">
        <v>5235</v>
      </c>
      <c r="D82" s="2" t="s">
        <v>195</v>
      </c>
      <c r="E82" s="2" t="s">
        <v>439</v>
      </c>
      <c r="F82" s="2" t="s">
        <v>439</v>
      </c>
      <c r="G82" s="21">
        <v>27.016666666666666</v>
      </c>
      <c r="H82" s="21">
        <v>-111.4</v>
      </c>
      <c r="I82" s="13">
        <f t="shared" si="8"/>
        <v>12</v>
      </c>
      <c r="J82" s="13">
        <f t="shared" ref="J82:J154" si="12">YEAR(L82)</f>
        <v>1993</v>
      </c>
      <c r="K82" s="2" t="s">
        <v>5262</v>
      </c>
      <c r="L82" s="123">
        <v>34025.627083333333</v>
      </c>
      <c r="M82" s="123">
        <v>34025.789583333331</v>
      </c>
      <c r="N82" s="123">
        <v>34025.929861111108</v>
      </c>
      <c r="O82" s="123">
        <v>34026.052083333336</v>
      </c>
      <c r="P82" s="2" t="s">
        <v>6883</v>
      </c>
      <c r="Q82" s="19">
        <f t="shared" si="11"/>
        <v>0.14027777777664596</v>
      </c>
      <c r="R82" s="19">
        <f t="shared" si="10"/>
        <v>0.42500000000291038</v>
      </c>
      <c r="S82" s="21">
        <f t="shared" si="9"/>
        <v>0.84166666665987577</v>
      </c>
      <c r="T82" s="50">
        <v>2010</v>
      </c>
      <c r="W82" s="2" t="s">
        <v>8</v>
      </c>
      <c r="AF82" s="2" t="s">
        <v>8</v>
      </c>
    </row>
    <row r="83" spans="1:32">
      <c r="A83" s="2" t="s">
        <v>5235</v>
      </c>
      <c r="B83" s="2" t="s">
        <v>405</v>
      </c>
      <c r="C83" s="2" t="s">
        <v>5235</v>
      </c>
      <c r="D83" s="2" t="s">
        <v>195</v>
      </c>
      <c r="E83" s="2" t="s">
        <v>439</v>
      </c>
      <c r="F83" s="2" t="s">
        <v>439</v>
      </c>
      <c r="G83" s="21">
        <v>27.016666666666666</v>
      </c>
      <c r="H83" s="21">
        <v>-111.4</v>
      </c>
      <c r="I83" s="13">
        <f t="shared" ref="I83:I111" si="13">INT(((180 + H83) / 6) + 1)</f>
        <v>12</v>
      </c>
      <c r="J83" s="13">
        <f t="shared" si="12"/>
        <v>1993</v>
      </c>
      <c r="K83" s="2" t="s">
        <v>5260</v>
      </c>
      <c r="L83" s="123">
        <v>34026.654166666667</v>
      </c>
      <c r="M83" s="123">
        <v>34026.736111111109</v>
      </c>
      <c r="N83" s="123">
        <v>34026.915277777778</v>
      </c>
      <c r="O83" s="123">
        <v>34026.994444444441</v>
      </c>
      <c r="P83" s="2" t="s">
        <v>6883</v>
      </c>
      <c r="Q83" s="19">
        <f t="shared" si="11"/>
        <v>0.17916666666860692</v>
      </c>
      <c r="R83" s="19">
        <f t="shared" si="10"/>
        <v>0.34027777777373558</v>
      </c>
      <c r="S83" s="21">
        <f t="shared" ref="S83:S111" si="14">((VALUE(Q83)) * 24) * 0.25</f>
        <v>1.0750000000116415</v>
      </c>
      <c r="T83" s="50">
        <v>2010</v>
      </c>
      <c r="W83" s="2" t="s">
        <v>8</v>
      </c>
      <c r="AF83" s="2" t="s">
        <v>8</v>
      </c>
    </row>
    <row r="84" spans="1:32">
      <c r="A84" s="2" t="s">
        <v>5235</v>
      </c>
      <c r="B84" s="2" t="s">
        <v>405</v>
      </c>
      <c r="C84" s="2" t="s">
        <v>5235</v>
      </c>
      <c r="D84" s="2" t="s">
        <v>195</v>
      </c>
      <c r="E84" s="2" t="s">
        <v>439</v>
      </c>
      <c r="F84" s="2" t="s">
        <v>439</v>
      </c>
      <c r="G84" s="21">
        <v>27.016666666666666</v>
      </c>
      <c r="H84" s="21">
        <v>-111.4</v>
      </c>
      <c r="I84" s="13">
        <f t="shared" si="13"/>
        <v>12</v>
      </c>
      <c r="J84" s="13">
        <f t="shared" si="12"/>
        <v>1993</v>
      </c>
      <c r="K84" s="2" t="s">
        <v>5258</v>
      </c>
      <c r="L84" s="123">
        <v>34027.520833333336</v>
      </c>
      <c r="M84" s="123">
        <v>34027.615972222222</v>
      </c>
      <c r="N84" s="123">
        <v>34028.160416666666</v>
      </c>
      <c r="O84" s="123">
        <v>34028.232638888891</v>
      </c>
      <c r="P84" s="2" t="s">
        <v>6883</v>
      </c>
      <c r="Q84" s="19">
        <f t="shared" si="11"/>
        <v>0.54444444444379769</v>
      </c>
      <c r="R84" s="19">
        <f t="shared" si="10"/>
        <v>0.71180555555474712</v>
      </c>
      <c r="S84" s="21">
        <f t="shared" si="14"/>
        <v>3.2666666666627862</v>
      </c>
      <c r="T84" s="50">
        <v>2010</v>
      </c>
      <c r="W84" s="2" t="s">
        <v>8</v>
      </c>
      <c r="AF84" s="2" t="s">
        <v>8</v>
      </c>
    </row>
    <row r="85" spans="1:32">
      <c r="A85" s="2" t="s">
        <v>5235</v>
      </c>
      <c r="B85" s="2" t="s">
        <v>405</v>
      </c>
      <c r="C85" s="2" t="s">
        <v>5235</v>
      </c>
      <c r="D85" s="2" t="s">
        <v>195</v>
      </c>
      <c r="E85" s="2" t="s">
        <v>439</v>
      </c>
      <c r="F85" s="2" t="s">
        <v>439</v>
      </c>
      <c r="G85" s="21">
        <v>27.016666666666666</v>
      </c>
      <c r="H85" s="21">
        <v>-111.4</v>
      </c>
      <c r="I85" s="13">
        <f t="shared" si="13"/>
        <v>12</v>
      </c>
      <c r="J85" s="13">
        <f t="shared" si="12"/>
        <v>1993</v>
      </c>
      <c r="K85" s="2" t="s">
        <v>5256</v>
      </c>
      <c r="L85" s="123">
        <v>34029.518055555556</v>
      </c>
      <c r="M85" s="123">
        <v>34029.700694444444</v>
      </c>
      <c r="N85" s="123">
        <v>34030.071527777778</v>
      </c>
      <c r="O85" s="123">
        <v>34030.166666666664</v>
      </c>
      <c r="P85" s="2" t="s">
        <v>6883</v>
      </c>
      <c r="Q85" s="19">
        <f t="shared" si="11"/>
        <v>0.37083333333430346</v>
      </c>
      <c r="R85" s="19">
        <f t="shared" si="10"/>
        <v>0.64861111110803904</v>
      </c>
      <c r="S85" s="21">
        <f t="shared" si="14"/>
        <v>2.2250000000058208</v>
      </c>
      <c r="T85" s="50">
        <v>2010</v>
      </c>
      <c r="W85" s="2" t="s">
        <v>8</v>
      </c>
      <c r="AF85" s="2" t="s">
        <v>8</v>
      </c>
    </row>
    <row r="86" spans="1:32">
      <c r="A86" s="2" t="s">
        <v>5235</v>
      </c>
      <c r="B86" s="2" t="s">
        <v>405</v>
      </c>
      <c r="C86" s="2" t="s">
        <v>5235</v>
      </c>
      <c r="D86" s="2" t="s">
        <v>195</v>
      </c>
      <c r="E86" s="2" t="s">
        <v>439</v>
      </c>
      <c r="F86" s="2" t="s">
        <v>439</v>
      </c>
      <c r="G86" s="21">
        <v>27.016666666666666</v>
      </c>
      <c r="H86" s="21">
        <v>-111.4</v>
      </c>
      <c r="I86" s="13">
        <f t="shared" si="13"/>
        <v>12</v>
      </c>
      <c r="J86" s="13">
        <f t="shared" si="12"/>
        <v>1993</v>
      </c>
      <c r="K86" s="2" t="s">
        <v>5254</v>
      </c>
      <c r="L86" s="123">
        <v>34030.621527777781</v>
      </c>
      <c r="M86" s="123">
        <v>34030.720833333333</v>
      </c>
      <c r="N86" s="123">
        <v>34030.930555555555</v>
      </c>
      <c r="O86" s="123">
        <v>34031.027777777781</v>
      </c>
      <c r="P86" s="2" t="s">
        <v>6883</v>
      </c>
      <c r="Q86" s="19">
        <f t="shared" si="11"/>
        <v>0.20972222222189885</v>
      </c>
      <c r="R86" s="19">
        <f t="shared" si="10"/>
        <v>0.40625</v>
      </c>
      <c r="S86" s="21">
        <f t="shared" si="14"/>
        <v>1.2583333333313931</v>
      </c>
      <c r="T86" s="50">
        <v>2010</v>
      </c>
      <c r="W86" s="2" t="s">
        <v>8</v>
      </c>
      <c r="AF86" s="2" t="s">
        <v>8</v>
      </c>
    </row>
    <row r="87" spans="1:32">
      <c r="A87" s="2" t="s">
        <v>5235</v>
      </c>
      <c r="B87" s="2" t="s">
        <v>405</v>
      </c>
      <c r="C87" s="2" t="s">
        <v>5235</v>
      </c>
      <c r="D87" s="2" t="s">
        <v>195</v>
      </c>
      <c r="E87" s="2" t="s">
        <v>439</v>
      </c>
      <c r="F87" s="2" t="s">
        <v>439</v>
      </c>
      <c r="G87" s="21">
        <v>27.016666666666666</v>
      </c>
      <c r="H87" s="21">
        <v>-111.4</v>
      </c>
      <c r="I87" s="13">
        <f t="shared" si="13"/>
        <v>12</v>
      </c>
      <c r="J87" s="13">
        <f t="shared" si="12"/>
        <v>1993</v>
      </c>
      <c r="K87" s="2" t="s">
        <v>5252</v>
      </c>
      <c r="L87" s="123">
        <v>34031.529166666667</v>
      </c>
      <c r="M87" s="123">
        <v>34031.634027777778</v>
      </c>
      <c r="N87" s="123">
        <v>34032</v>
      </c>
      <c r="O87" s="123">
        <v>34032.055555555555</v>
      </c>
      <c r="P87" s="2" t="s">
        <v>6883</v>
      </c>
      <c r="Q87" s="19">
        <f t="shared" si="11"/>
        <v>0.36597222222189885</v>
      </c>
      <c r="R87" s="19">
        <f t="shared" si="10"/>
        <v>0.52638888888759539</v>
      </c>
      <c r="S87" s="21">
        <f t="shared" si="14"/>
        <v>2.1958333333313931</v>
      </c>
      <c r="T87" s="50">
        <v>2010</v>
      </c>
      <c r="W87" s="2" t="s">
        <v>8</v>
      </c>
      <c r="AF87" s="2" t="s">
        <v>8</v>
      </c>
    </row>
    <row r="88" spans="1:32">
      <c r="A88" s="2" t="s">
        <v>5235</v>
      </c>
      <c r="B88" s="2" t="s">
        <v>405</v>
      </c>
      <c r="C88" s="2" t="s">
        <v>5235</v>
      </c>
      <c r="D88" s="2" t="s">
        <v>195</v>
      </c>
      <c r="E88" s="2" t="s">
        <v>439</v>
      </c>
      <c r="F88" s="2" t="s">
        <v>439</v>
      </c>
      <c r="G88" s="21">
        <v>27.016666666666666</v>
      </c>
      <c r="H88" s="21">
        <v>-111.4</v>
      </c>
      <c r="I88" s="13">
        <f t="shared" si="13"/>
        <v>12</v>
      </c>
      <c r="J88" s="13">
        <f t="shared" si="12"/>
        <v>1993</v>
      </c>
      <c r="K88" s="2" t="s">
        <v>5250</v>
      </c>
      <c r="L88" s="123">
        <v>34032.4375</v>
      </c>
      <c r="M88" s="123">
        <v>34032.523611111108</v>
      </c>
      <c r="N88" s="123">
        <v>34032.990972222222</v>
      </c>
      <c r="O88" s="123">
        <v>34033.0625</v>
      </c>
      <c r="P88" s="2" t="s">
        <v>6883</v>
      </c>
      <c r="Q88" s="19">
        <f t="shared" si="11"/>
        <v>0.46736111111385981</v>
      </c>
      <c r="R88" s="19">
        <f t="shared" si="10"/>
        <v>0.625</v>
      </c>
      <c r="S88" s="21">
        <f t="shared" si="14"/>
        <v>2.8041666666831588</v>
      </c>
      <c r="T88" s="50">
        <v>2010</v>
      </c>
      <c r="W88" s="2" t="s">
        <v>8</v>
      </c>
      <c r="AF88" s="2" t="s">
        <v>8</v>
      </c>
    </row>
    <row r="89" spans="1:32">
      <c r="A89" s="2" t="s">
        <v>5235</v>
      </c>
      <c r="B89" s="2" t="s">
        <v>405</v>
      </c>
      <c r="C89" s="2" t="s">
        <v>5235</v>
      </c>
      <c r="D89" s="2" t="s">
        <v>195</v>
      </c>
      <c r="E89" s="2" t="s">
        <v>439</v>
      </c>
      <c r="F89" s="2" t="s">
        <v>439</v>
      </c>
      <c r="G89" s="21">
        <v>27.016666666666666</v>
      </c>
      <c r="H89" s="21">
        <v>-111.4</v>
      </c>
      <c r="I89" s="13">
        <f t="shared" si="13"/>
        <v>12</v>
      </c>
      <c r="J89" s="13">
        <f t="shared" si="12"/>
        <v>1993</v>
      </c>
      <c r="K89" s="2" t="s">
        <v>5248</v>
      </c>
      <c r="L89" s="123">
        <v>34033.53125</v>
      </c>
      <c r="M89" s="123">
        <v>34033.635416666664</v>
      </c>
      <c r="N89" s="123">
        <v>34034.050694444442</v>
      </c>
      <c r="O89" s="123">
        <v>34034.13958333333</v>
      </c>
      <c r="P89" s="2" t="s">
        <v>6883</v>
      </c>
      <c r="Q89" s="19">
        <f t="shared" si="11"/>
        <v>0.41527777777810115</v>
      </c>
      <c r="R89" s="19">
        <f t="shared" si="10"/>
        <v>0.60833333332993789</v>
      </c>
      <c r="S89" s="21">
        <f t="shared" si="14"/>
        <v>2.4916666666686069</v>
      </c>
      <c r="T89" s="50">
        <v>2010</v>
      </c>
      <c r="W89" s="2" t="s">
        <v>8</v>
      </c>
      <c r="AF89" s="2" t="s">
        <v>8</v>
      </c>
    </row>
    <row r="90" spans="1:32">
      <c r="A90" s="2" t="s">
        <v>5235</v>
      </c>
      <c r="B90" s="2" t="s">
        <v>405</v>
      </c>
      <c r="C90" s="2" t="s">
        <v>5235</v>
      </c>
      <c r="D90" s="2" t="s">
        <v>195</v>
      </c>
      <c r="E90" s="2" t="s">
        <v>439</v>
      </c>
      <c r="F90" s="2" t="s">
        <v>439</v>
      </c>
      <c r="G90" s="21">
        <v>27.016666666666666</v>
      </c>
      <c r="H90" s="21">
        <v>-111.4</v>
      </c>
      <c r="I90" s="13">
        <f t="shared" si="13"/>
        <v>12</v>
      </c>
      <c r="J90" s="13">
        <f t="shared" si="12"/>
        <v>1993</v>
      </c>
      <c r="K90" s="2" t="s">
        <v>5246</v>
      </c>
      <c r="L90" s="123">
        <v>34034.574305555558</v>
      </c>
      <c r="M90" s="123">
        <v>34034.677777777775</v>
      </c>
      <c r="N90" s="123">
        <v>34035.043749999997</v>
      </c>
      <c r="O90" s="123">
        <v>34035.133333333331</v>
      </c>
      <c r="P90" s="2" t="s">
        <v>6883</v>
      </c>
      <c r="Q90" s="19">
        <f t="shared" si="11"/>
        <v>0.36597222222189885</v>
      </c>
      <c r="R90" s="19">
        <f t="shared" si="10"/>
        <v>0.55902777777373558</v>
      </c>
      <c r="S90" s="21">
        <f t="shared" si="14"/>
        <v>2.1958333333313931</v>
      </c>
      <c r="T90" s="50">
        <v>2010</v>
      </c>
      <c r="W90" s="2" t="s">
        <v>8</v>
      </c>
      <c r="AF90" s="2" t="s">
        <v>8</v>
      </c>
    </row>
    <row r="91" spans="1:32">
      <c r="A91" s="2" t="s">
        <v>5235</v>
      </c>
      <c r="B91" s="2" t="s">
        <v>405</v>
      </c>
      <c r="C91" s="2" t="s">
        <v>5235</v>
      </c>
      <c r="D91" s="2" t="s">
        <v>195</v>
      </c>
      <c r="E91" s="2" t="s">
        <v>439</v>
      </c>
      <c r="F91" s="2" t="s">
        <v>439</v>
      </c>
      <c r="G91" s="21">
        <v>27.016666666666666</v>
      </c>
      <c r="H91" s="21">
        <v>-111.4</v>
      </c>
      <c r="I91" s="13">
        <f t="shared" si="13"/>
        <v>12</v>
      </c>
      <c r="J91" s="13">
        <f t="shared" si="12"/>
        <v>1993</v>
      </c>
      <c r="K91" s="2" t="s">
        <v>5244</v>
      </c>
      <c r="L91" s="123">
        <v>34036.529861111114</v>
      </c>
      <c r="M91" s="123">
        <v>34036.616666666669</v>
      </c>
      <c r="N91" s="123">
        <v>34037.042361111111</v>
      </c>
      <c r="O91" s="123">
        <v>34037.125</v>
      </c>
      <c r="P91" s="2" t="s">
        <v>6883</v>
      </c>
      <c r="Q91" s="19">
        <f t="shared" si="11"/>
        <v>0.4256944444423425</v>
      </c>
      <c r="R91" s="19">
        <f t="shared" ref="R91:R118" si="15">O91 - L91</f>
        <v>0.59513888888614019</v>
      </c>
      <c r="S91" s="21">
        <f t="shared" si="14"/>
        <v>2.554166666654055</v>
      </c>
      <c r="T91" s="50">
        <v>2010</v>
      </c>
      <c r="W91" s="2" t="s">
        <v>8</v>
      </c>
      <c r="AF91" s="2" t="s">
        <v>8</v>
      </c>
    </row>
    <row r="92" spans="1:32">
      <c r="A92" s="2" t="s">
        <v>5235</v>
      </c>
      <c r="B92" s="2" t="s">
        <v>405</v>
      </c>
      <c r="C92" s="2" t="s">
        <v>5235</v>
      </c>
      <c r="D92" s="2" t="s">
        <v>195</v>
      </c>
      <c r="E92" s="2" t="s">
        <v>439</v>
      </c>
      <c r="F92" s="2" t="s">
        <v>439</v>
      </c>
      <c r="G92" s="21">
        <v>27.016666666666666</v>
      </c>
      <c r="H92" s="21">
        <v>-111.4</v>
      </c>
      <c r="I92" s="13">
        <f t="shared" si="13"/>
        <v>12</v>
      </c>
      <c r="J92" s="13">
        <f t="shared" si="12"/>
        <v>1993</v>
      </c>
      <c r="K92" s="2" t="s">
        <v>5242</v>
      </c>
      <c r="L92" s="123">
        <v>34037.47152777778</v>
      </c>
      <c r="M92" s="123">
        <v>34037.558333333334</v>
      </c>
      <c r="N92" s="123">
        <v>34038.020833333336</v>
      </c>
      <c r="O92" s="123">
        <v>34038.125694444447</v>
      </c>
      <c r="P92" s="2" t="s">
        <v>6883</v>
      </c>
      <c r="Q92" s="19">
        <f t="shared" si="11"/>
        <v>0.46250000000145519</v>
      </c>
      <c r="R92" s="19">
        <f t="shared" si="15"/>
        <v>0.65416666666715173</v>
      </c>
      <c r="S92" s="21">
        <f t="shared" si="14"/>
        <v>2.7750000000087311</v>
      </c>
      <c r="T92" s="50">
        <v>2010</v>
      </c>
      <c r="W92" s="2" t="s">
        <v>8</v>
      </c>
      <c r="AF92" s="2" t="s">
        <v>8</v>
      </c>
    </row>
    <row r="93" spans="1:32">
      <c r="A93" s="2" t="s">
        <v>5235</v>
      </c>
      <c r="B93" s="2" t="s">
        <v>405</v>
      </c>
      <c r="C93" s="2" t="s">
        <v>5235</v>
      </c>
      <c r="D93" s="2" t="s">
        <v>195</v>
      </c>
      <c r="E93" s="2" t="s">
        <v>439</v>
      </c>
      <c r="F93" s="2" t="s">
        <v>439</v>
      </c>
      <c r="G93" s="21">
        <v>27.016666666666666</v>
      </c>
      <c r="H93" s="21">
        <v>-111.4</v>
      </c>
      <c r="I93" s="13">
        <f t="shared" si="13"/>
        <v>12</v>
      </c>
      <c r="J93" s="13">
        <f t="shared" si="12"/>
        <v>1993</v>
      </c>
      <c r="K93" s="2" t="s">
        <v>5240</v>
      </c>
      <c r="L93" s="123">
        <v>34038.519444444442</v>
      </c>
      <c r="M93" s="123">
        <v>34039.745833333334</v>
      </c>
      <c r="N93" s="123">
        <v>34039.92083333333</v>
      </c>
      <c r="O93" s="123">
        <v>34039.994444444441</v>
      </c>
      <c r="P93" s="2" t="s">
        <v>6883</v>
      </c>
      <c r="Q93" s="19">
        <f t="shared" si="11"/>
        <v>0.17499999999563443</v>
      </c>
      <c r="R93" s="19">
        <f t="shared" si="15"/>
        <v>1.4749999999985448</v>
      </c>
      <c r="S93" s="21">
        <f t="shared" si="14"/>
        <v>1.0499999999738066</v>
      </c>
      <c r="T93" s="50">
        <v>2010</v>
      </c>
      <c r="W93" s="2" t="s">
        <v>8</v>
      </c>
      <c r="AF93" s="2" t="s">
        <v>8</v>
      </c>
    </row>
    <row r="94" spans="1:32">
      <c r="A94" s="2" t="s">
        <v>5235</v>
      </c>
      <c r="B94" s="2" t="s">
        <v>405</v>
      </c>
      <c r="C94" s="2" t="s">
        <v>5235</v>
      </c>
      <c r="D94" s="2" t="s">
        <v>195</v>
      </c>
      <c r="E94" s="2" t="s">
        <v>439</v>
      </c>
      <c r="F94" s="2" t="s">
        <v>439</v>
      </c>
      <c r="G94" s="21">
        <v>27.016666666666666</v>
      </c>
      <c r="H94" s="21">
        <v>-111.4</v>
      </c>
      <c r="I94" s="13">
        <f t="shared" si="13"/>
        <v>12</v>
      </c>
      <c r="J94" s="13">
        <f t="shared" si="12"/>
        <v>1993</v>
      </c>
      <c r="K94" s="2" t="s">
        <v>5238</v>
      </c>
      <c r="L94" s="123">
        <v>34040.519444444442</v>
      </c>
      <c r="M94" s="123">
        <v>34040.605555555558</v>
      </c>
      <c r="N94" s="123">
        <v>34040.92083333333</v>
      </c>
      <c r="O94" s="123">
        <v>34040.993055555555</v>
      </c>
      <c r="P94" s="2" t="s">
        <v>6883</v>
      </c>
      <c r="Q94" s="19">
        <f t="shared" si="11"/>
        <v>0.31527777777228039</v>
      </c>
      <c r="R94" s="19">
        <f t="shared" si="15"/>
        <v>0.47361111111240461</v>
      </c>
      <c r="S94" s="21">
        <f t="shared" si="14"/>
        <v>1.8916666666336823</v>
      </c>
      <c r="T94" s="50">
        <v>2010</v>
      </c>
      <c r="W94" s="2" t="s">
        <v>8</v>
      </c>
      <c r="AF94" s="2" t="s">
        <v>8</v>
      </c>
    </row>
    <row r="95" spans="1:32">
      <c r="A95" s="2" t="s">
        <v>5235</v>
      </c>
      <c r="B95" s="2" t="s">
        <v>405</v>
      </c>
      <c r="C95" s="2" t="s">
        <v>5235</v>
      </c>
      <c r="D95" s="2" t="s">
        <v>195</v>
      </c>
      <c r="E95" s="2" t="s">
        <v>439</v>
      </c>
      <c r="F95" s="2" t="s">
        <v>439</v>
      </c>
      <c r="G95" s="21">
        <v>27.016666666666666</v>
      </c>
      <c r="H95" s="21">
        <v>-111.4</v>
      </c>
      <c r="I95" s="13">
        <f t="shared" si="13"/>
        <v>12</v>
      </c>
      <c r="J95" s="13">
        <f t="shared" si="12"/>
        <v>1993</v>
      </c>
      <c r="K95" s="2" t="s">
        <v>5236</v>
      </c>
      <c r="L95" s="123">
        <v>34041.534722222219</v>
      </c>
      <c r="M95" s="123">
        <v>34041.618055555555</v>
      </c>
      <c r="N95" s="123">
        <v>34041.923611111109</v>
      </c>
      <c r="O95" s="123">
        <v>34041.996527777781</v>
      </c>
      <c r="P95" s="2" t="s">
        <v>6883</v>
      </c>
      <c r="Q95" s="19">
        <f t="shared" si="11"/>
        <v>0.30555555555474712</v>
      </c>
      <c r="R95" s="19">
        <f t="shared" si="15"/>
        <v>0.46180555556202307</v>
      </c>
      <c r="S95" s="21">
        <f t="shared" si="14"/>
        <v>1.8333333333284827</v>
      </c>
      <c r="T95" s="50">
        <v>2010</v>
      </c>
      <c r="W95" s="2" t="s">
        <v>8</v>
      </c>
      <c r="AF95" s="2" t="s">
        <v>8</v>
      </c>
    </row>
    <row r="96" spans="1:32">
      <c r="A96" s="2" t="s">
        <v>441</v>
      </c>
      <c r="B96" s="2" t="s">
        <v>182</v>
      </c>
      <c r="C96" s="2" t="s">
        <v>442</v>
      </c>
      <c r="D96" s="10" t="s">
        <v>443</v>
      </c>
      <c r="E96" s="9" t="s">
        <v>849</v>
      </c>
      <c r="F96" s="9" t="s">
        <v>849</v>
      </c>
      <c r="G96" s="21">
        <v>26.533333333333335</v>
      </c>
      <c r="H96" s="21">
        <v>-48.133333333333333</v>
      </c>
      <c r="I96" s="13">
        <f t="shared" si="13"/>
        <v>22</v>
      </c>
      <c r="J96" s="13">
        <f t="shared" si="12"/>
        <v>1993</v>
      </c>
      <c r="K96" s="2" t="s">
        <v>5233</v>
      </c>
      <c r="L96" s="123">
        <v>34106.026388888888</v>
      </c>
      <c r="M96" s="123">
        <v>34106.544444444444</v>
      </c>
      <c r="N96" s="123">
        <v>34106.6875</v>
      </c>
      <c r="O96" s="123">
        <v>34106.84375</v>
      </c>
      <c r="P96" s="2" t="s">
        <v>6884</v>
      </c>
      <c r="Q96" s="19">
        <f t="shared" si="11"/>
        <v>0.14305555555620231</v>
      </c>
      <c r="R96" s="19">
        <f t="shared" si="15"/>
        <v>0.81736111111240461</v>
      </c>
      <c r="S96" s="21">
        <f t="shared" si="14"/>
        <v>0.85833333333721384</v>
      </c>
      <c r="T96" s="50">
        <v>4700</v>
      </c>
      <c r="W96" s="2" t="s">
        <v>8</v>
      </c>
      <c r="AF96" s="2" t="s">
        <v>8</v>
      </c>
    </row>
    <row r="97" spans="1:32">
      <c r="A97" s="2" t="s">
        <v>441</v>
      </c>
      <c r="B97" s="2" t="s">
        <v>182</v>
      </c>
      <c r="C97" s="2" t="s">
        <v>442</v>
      </c>
      <c r="D97" s="10" t="s">
        <v>443</v>
      </c>
      <c r="E97" s="9" t="s">
        <v>849</v>
      </c>
      <c r="F97" s="9" t="s">
        <v>849</v>
      </c>
      <c r="G97" s="21">
        <v>26.533333333333335</v>
      </c>
      <c r="H97" s="21">
        <v>-48.133333333333333</v>
      </c>
      <c r="I97" s="13">
        <f t="shared" si="13"/>
        <v>22</v>
      </c>
      <c r="J97" s="13">
        <f t="shared" si="12"/>
        <v>1993</v>
      </c>
      <c r="K97" s="2" t="s">
        <v>5231</v>
      </c>
      <c r="L97" s="123">
        <v>34117.685416666667</v>
      </c>
      <c r="M97" s="123">
        <v>34117.834722222222</v>
      </c>
      <c r="N97" s="123">
        <v>34117.920138888891</v>
      </c>
      <c r="O97" s="123">
        <v>34118.041666666664</v>
      </c>
      <c r="P97" s="2" t="s">
        <v>6884</v>
      </c>
      <c r="Q97" s="19">
        <f t="shared" si="11"/>
        <v>8.5416666668606922E-2</v>
      </c>
      <c r="R97" s="19">
        <f t="shared" si="15"/>
        <v>0.35624999999708962</v>
      </c>
      <c r="S97" s="21">
        <f t="shared" si="14"/>
        <v>0.51250000001164153</v>
      </c>
      <c r="T97" s="50">
        <v>4700</v>
      </c>
      <c r="W97" s="2" t="s">
        <v>8</v>
      </c>
      <c r="AF97" s="2" t="s">
        <v>8</v>
      </c>
    </row>
    <row r="98" spans="1:32">
      <c r="A98" s="2" t="s">
        <v>441</v>
      </c>
      <c r="B98" s="2" t="s">
        <v>182</v>
      </c>
      <c r="C98" s="2" t="s">
        <v>442</v>
      </c>
      <c r="D98" s="10" t="s">
        <v>443</v>
      </c>
      <c r="E98" s="9" t="s">
        <v>849</v>
      </c>
      <c r="F98" s="9" t="s">
        <v>849</v>
      </c>
      <c r="G98" s="21">
        <v>26.533333333333335</v>
      </c>
      <c r="H98" s="21">
        <v>-48.133333333333333</v>
      </c>
      <c r="I98" s="13">
        <f t="shared" si="13"/>
        <v>22</v>
      </c>
      <c r="J98" s="13">
        <f t="shared" si="12"/>
        <v>1993</v>
      </c>
      <c r="K98" s="2" t="s">
        <v>5228</v>
      </c>
      <c r="L98" s="123">
        <v>34118.300000000003</v>
      </c>
      <c r="M98" s="123">
        <v>34118.420138888891</v>
      </c>
      <c r="N98" s="123">
        <v>34119.381944444445</v>
      </c>
      <c r="O98" s="123">
        <v>34119.569444444445</v>
      </c>
      <c r="P98" s="2" t="s">
        <v>6884</v>
      </c>
      <c r="Q98" s="19">
        <f t="shared" si="11"/>
        <v>0.96180555555474712</v>
      </c>
      <c r="R98" s="19">
        <f t="shared" si="15"/>
        <v>1.2694444444423425</v>
      </c>
      <c r="S98" s="21">
        <f t="shared" si="14"/>
        <v>5.7708333333284827</v>
      </c>
      <c r="T98" s="50">
        <v>4700</v>
      </c>
      <c r="W98" s="2" t="s">
        <v>8</v>
      </c>
      <c r="AF98" s="2" t="s">
        <v>8</v>
      </c>
    </row>
    <row r="99" spans="1:32">
      <c r="A99" s="2" t="s">
        <v>441</v>
      </c>
      <c r="B99" s="2" t="s">
        <v>182</v>
      </c>
      <c r="C99" s="2" t="s">
        <v>442</v>
      </c>
      <c r="D99" s="10" t="s">
        <v>443</v>
      </c>
      <c r="E99" s="9" t="s">
        <v>849</v>
      </c>
      <c r="F99" s="9" t="s">
        <v>849</v>
      </c>
      <c r="G99" s="21">
        <v>26.083333333333332</v>
      </c>
      <c r="H99" s="21">
        <v>-46.266666666666666</v>
      </c>
      <c r="I99" s="13">
        <f t="shared" si="13"/>
        <v>23</v>
      </c>
      <c r="J99" s="13">
        <f t="shared" si="12"/>
        <v>1993</v>
      </c>
      <c r="K99" s="2" t="s">
        <v>5226</v>
      </c>
      <c r="L99" s="123">
        <v>34120.318055555559</v>
      </c>
      <c r="M99" s="123">
        <v>34120.509027777778</v>
      </c>
      <c r="N99" s="123">
        <v>34120.731249999997</v>
      </c>
      <c r="O99" s="123">
        <v>34120.916666666664</v>
      </c>
      <c r="P99" s="2" t="s">
        <v>6885</v>
      </c>
      <c r="Q99" s="19">
        <f t="shared" si="11"/>
        <v>0.22222222221898846</v>
      </c>
      <c r="R99" s="19">
        <f t="shared" si="15"/>
        <v>0.59861111110512866</v>
      </c>
      <c r="S99" s="21">
        <f t="shared" si="14"/>
        <v>1.3333333333139308</v>
      </c>
      <c r="T99" s="50">
        <v>4410</v>
      </c>
      <c r="W99" s="2" t="s">
        <v>8</v>
      </c>
      <c r="AF99" s="2" t="s">
        <v>8</v>
      </c>
    </row>
    <row r="100" spans="1:32">
      <c r="A100" s="2" t="s">
        <v>441</v>
      </c>
      <c r="B100" s="2" t="s">
        <v>182</v>
      </c>
      <c r="C100" s="2" t="s">
        <v>442</v>
      </c>
      <c r="D100" s="10" t="s">
        <v>443</v>
      </c>
      <c r="E100" s="9" t="s">
        <v>849</v>
      </c>
      <c r="F100" s="9" t="s">
        <v>849</v>
      </c>
      <c r="G100" s="21">
        <v>26.083333333333332</v>
      </c>
      <c r="H100" s="21">
        <v>-46.266666666666666</v>
      </c>
      <c r="I100" s="13">
        <f t="shared" si="13"/>
        <v>23</v>
      </c>
      <c r="J100" s="13">
        <f t="shared" si="12"/>
        <v>1993</v>
      </c>
      <c r="K100" s="2" t="s">
        <v>5223</v>
      </c>
      <c r="L100" s="123">
        <v>34120.986111111109</v>
      </c>
      <c r="M100" s="123">
        <v>34120.140972222223</v>
      </c>
      <c r="N100" s="123">
        <v>34121.376388888886</v>
      </c>
      <c r="O100" s="123">
        <v>34121.583333333336</v>
      </c>
      <c r="P100" s="2" t="s">
        <v>6885</v>
      </c>
      <c r="Q100" s="19">
        <f t="shared" si="11"/>
        <v>1.2354166666627862</v>
      </c>
      <c r="R100" s="19">
        <f t="shared" si="15"/>
        <v>0.59722222222626442</v>
      </c>
      <c r="S100" s="21">
        <f t="shared" si="14"/>
        <v>7.4124999999767169</v>
      </c>
      <c r="T100" s="50">
        <v>4410</v>
      </c>
      <c r="W100" s="2" t="s">
        <v>8</v>
      </c>
      <c r="AF100" s="2" t="s">
        <v>8</v>
      </c>
    </row>
    <row r="101" spans="1:32">
      <c r="A101" s="2" t="s">
        <v>441</v>
      </c>
      <c r="B101" s="2" t="s">
        <v>182</v>
      </c>
      <c r="C101" s="2" t="s">
        <v>442</v>
      </c>
      <c r="D101" s="10" t="s">
        <v>443</v>
      </c>
      <c r="E101" s="9" t="s">
        <v>849</v>
      </c>
      <c r="F101" s="9" t="s">
        <v>849</v>
      </c>
      <c r="G101" s="21">
        <v>26.033333333333335</v>
      </c>
      <c r="H101" s="21">
        <v>-45.333333333333336</v>
      </c>
      <c r="I101" s="13">
        <f t="shared" si="13"/>
        <v>23</v>
      </c>
      <c r="J101" s="13">
        <f t="shared" si="12"/>
        <v>1993</v>
      </c>
      <c r="K101" s="2" t="s">
        <v>5220</v>
      </c>
      <c r="L101" s="123">
        <v>34124.637499999997</v>
      </c>
      <c r="M101" s="123">
        <v>34124.756944444445</v>
      </c>
      <c r="N101" s="123">
        <v>34125.925000000003</v>
      </c>
      <c r="O101" s="123">
        <v>34126.078472222223</v>
      </c>
      <c r="P101" s="2" t="s">
        <v>6886</v>
      </c>
      <c r="Q101" s="19">
        <f t="shared" si="11"/>
        <v>1.1680555555576575</v>
      </c>
      <c r="R101" s="19">
        <f t="shared" si="15"/>
        <v>1.4409722222262644</v>
      </c>
      <c r="S101" s="21">
        <f t="shared" si="14"/>
        <v>7.008333333345945</v>
      </c>
      <c r="T101" s="50">
        <v>3600</v>
      </c>
      <c r="W101" s="2" t="s">
        <v>8</v>
      </c>
      <c r="AF101" s="2" t="s">
        <v>8</v>
      </c>
    </row>
    <row r="102" spans="1:32">
      <c r="A102" s="2" t="s">
        <v>445</v>
      </c>
      <c r="B102" s="2" t="s">
        <v>446</v>
      </c>
      <c r="C102" s="2" t="s">
        <v>447</v>
      </c>
      <c r="D102" s="2" t="s">
        <v>195</v>
      </c>
      <c r="E102" s="9" t="s">
        <v>6887</v>
      </c>
      <c r="F102" s="9" t="s">
        <v>6887</v>
      </c>
      <c r="G102" s="21">
        <v>51.4</v>
      </c>
      <c r="H102" s="21">
        <v>-8.5666666666666664</v>
      </c>
      <c r="I102" s="13">
        <f t="shared" si="13"/>
        <v>29</v>
      </c>
      <c r="J102" s="13">
        <f t="shared" si="12"/>
        <v>1993</v>
      </c>
      <c r="K102" s="2" t="s">
        <v>5217</v>
      </c>
      <c r="L102" s="123">
        <v>34178.371527777781</v>
      </c>
      <c r="M102" s="123">
        <v>34178.385416666664</v>
      </c>
      <c r="N102" s="123">
        <v>34178.71875</v>
      </c>
      <c r="O102" s="123">
        <v>34178.729166666664</v>
      </c>
      <c r="P102" s="2" t="s">
        <v>6888</v>
      </c>
      <c r="Q102" s="19">
        <f t="shared" si="11"/>
        <v>0.33333333333575865</v>
      </c>
      <c r="R102" s="19">
        <f t="shared" si="15"/>
        <v>0.35763888888322981</v>
      </c>
      <c r="S102" s="21">
        <f t="shared" si="14"/>
        <v>2.0000000000145519</v>
      </c>
      <c r="T102" s="50">
        <v>100</v>
      </c>
      <c r="U102" s="2" t="s">
        <v>5218</v>
      </c>
      <c r="W102" s="2" t="s">
        <v>8</v>
      </c>
      <c r="X102" s="51">
        <v>38244</v>
      </c>
      <c r="AF102" s="2" t="s">
        <v>8</v>
      </c>
    </row>
    <row r="103" spans="1:32">
      <c r="A103" s="2" t="s">
        <v>445</v>
      </c>
      <c r="B103" s="2" t="s">
        <v>446</v>
      </c>
      <c r="C103" s="2" t="s">
        <v>447</v>
      </c>
      <c r="D103" s="2" t="s">
        <v>195</v>
      </c>
      <c r="E103" s="9" t="s">
        <v>6887</v>
      </c>
      <c r="F103" s="9" t="s">
        <v>6887</v>
      </c>
      <c r="G103" s="21">
        <v>51.4</v>
      </c>
      <c r="H103" s="21">
        <v>-8.5666666666666664</v>
      </c>
      <c r="I103" s="13">
        <f t="shared" si="13"/>
        <v>29</v>
      </c>
      <c r="J103" s="13">
        <f t="shared" si="12"/>
        <v>1993</v>
      </c>
      <c r="K103" s="2" t="s">
        <v>5214</v>
      </c>
      <c r="L103" s="123">
        <v>34179.352777777778</v>
      </c>
      <c r="M103" s="123">
        <v>34179.4375</v>
      </c>
      <c r="N103" s="123">
        <v>34179.666666666664</v>
      </c>
      <c r="O103" s="123">
        <v>34179.679861111108</v>
      </c>
      <c r="P103" s="2" t="s">
        <v>6888</v>
      </c>
      <c r="Q103" s="19">
        <f t="shared" si="11"/>
        <v>0.22916666666424135</v>
      </c>
      <c r="R103" s="19">
        <f t="shared" si="15"/>
        <v>0.32708333332993789</v>
      </c>
      <c r="S103" s="21">
        <f t="shared" si="14"/>
        <v>1.3749999999854481</v>
      </c>
      <c r="T103" s="50">
        <v>100</v>
      </c>
      <c r="U103" s="2" t="s">
        <v>5215</v>
      </c>
      <c r="W103" s="2" t="s">
        <v>8</v>
      </c>
      <c r="X103" s="51">
        <v>38244</v>
      </c>
      <c r="AF103" s="2" t="s">
        <v>8</v>
      </c>
    </row>
    <row r="104" spans="1:32">
      <c r="A104" s="2" t="s">
        <v>445</v>
      </c>
      <c r="B104" s="2" t="s">
        <v>446</v>
      </c>
      <c r="C104" s="2" t="s">
        <v>447</v>
      </c>
      <c r="D104" s="2" t="s">
        <v>195</v>
      </c>
      <c r="E104" s="9" t="s">
        <v>6887</v>
      </c>
      <c r="F104" s="9" t="s">
        <v>6887</v>
      </c>
      <c r="G104" s="21">
        <v>51.4</v>
      </c>
      <c r="H104" s="21">
        <v>-8.5666666666666664</v>
      </c>
      <c r="I104" s="13">
        <f t="shared" si="13"/>
        <v>29</v>
      </c>
      <c r="J104" s="13">
        <f t="shared" si="12"/>
        <v>1993</v>
      </c>
      <c r="K104" s="2" t="s">
        <v>5211</v>
      </c>
      <c r="L104" s="123">
        <v>34180.333333333336</v>
      </c>
      <c r="M104" s="123">
        <v>34180.354166666664</v>
      </c>
      <c r="N104" s="123">
        <v>34180.84375</v>
      </c>
      <c r="O104" s="123">
        <v>34180.854166666664</v>
      </c>
      <c r="P104" s="2" t="s">
        <v>6888</v>
      </c>
      <c r="Q104" s="19">
        <f t="shared" si="11"/>
        <v>0.48958333333575865</v>
      </c>
      <c r="R104" s="19">
        <f t="shared" si="15"/>
        <v>0.52083333332848269</v>
      </c>
      <c r="S104" s="21">
        <f t="shared" si="14"/>
        <v>2.9375000000145519</v>
      </c>
      <c r="T104" s="50">
        <v>100</v>
      </c>
      <c r="U104" s="2" t="s">
        <v>5212</v>
      </c>
      <c r="W104" s="2" t="s">
        <v>8</v>
      </c>
      <c r="X104" s="51">
        <v>38244</v>
      </c>
      <c r="AF104" s="2" t="s">
        <v>8</v>
      </c>
    </row>
    <row r="105" spans="1:32">
      <c r="A105" s="2" t="s">
        <v>445</v>
      </c>
      <c r="B105" s="2" t="s">
        <v>446</v>
      </c>
      <c r="C105" s="2" t="s">
        <v>447</v>
      </c>
      <c r="D105" s="2" t="s">
        <v>195</v>
      </c>
      <c r="E105" s="9" t="s">
        <v>6887</v>
      </c>
      <c r="F105" s="9" t="s">
        <v>6887</v>
      </c>
      <c r="G105" s="21">
        <v>51.4</v>
      </c>
      <c r="H105" s="21">
        <v>-8.5666666666666664</v>
      </c>
      <c r="I105" s="13">
        <f t="shared" si="13"/>
        <v>29</v>
      </c>
      <c r="J105" s="13">
        <f t="shared" si="12"/>
        <v>1993</v>
      </c>
      <c r="K105" s="2" t="s">
        <v>5208</v>
      </c>
      <c r="L105" s="123">
        <v>34181.423611111109</v>
      </c>
      <c r="M105" s="123">
        <v>34181.4375</v>
      </c>
      <c r="N105" s="123">
        <v>34181.666666666664</v>
      </c>
      <c r="O105" s="123">
        <v>34181.677083333336</v>
      </c>
      <c r="P105" s="2" t="s">
        <v>6888</v>
      </c>
      <c r="Q105" s="19">
        <f t="shared" si="11"/>
        <v>0.22916666666424135</v>
      </c>
      <c r="R105" s="19">
        <f t="shared" si="15"/>
        <v>0.25347222222626442</v>
      </c>
      <c r="S105" s="21">
        <f t="shared" si="14"/>
        <v>1.3749999999854481</v>
      </c>
      <c r="T105" s="50">
        <v>100</v>
      </c>
      <c r="U105" s="2" t="s">
        <v>5209</v>
      </c>
      <c r="W105" s="2" t="s">
        <v>8</v>
      </c>
      <c r="X105" s="51">
        <v>38244</v>
      </c>
      <c r="AF105" s="2" t="s">
        <v>8</v>
      </c>
    </row>
    <row r="106" spans="1:32">
      <c r="A106" s="2" t="s">
        <v>445</v>
      </c>
      <c r="B106" s="2" t="s">
        <v>446</v>
      </c>
      <c r="C106" s="2" t="s">
        <v>447</v>
      </c>
      <c r="D106" s="2" t="s">
        <v>195</v>
      </c>
      <c r="E106" s="9" t="s">
        <v>6887</v>
      </c>
      <c r="F106" s="9" t="s">
        <v>6887</v>
      </c>
      <c r="G106" s="21">
        <v>51.4</v>
      </c>
      <c r="H106" s="21">
        <v>-8.5666666666666664</v>
      </c>
      <c r="I106" s="13">
        <f t="shared" si="13"/>
        <v>29</v>
      </c>
      <c r="J106" s="13">
        <f t="shared" si="12"/>
        <v>1993</v>
      </c>
      <c r="K106" s="2" t="s">
        <v>5205</v>
      </c>
      <c r="L106" s="123">
        <v>34182.604166666664</v>
      </c>
      <c r="M106" s="123">
        <v>34182.618055555555</v>
      </c>
      <c r="N106" s="123">
        <v>34182.854166666664</v>
      </c>
      <c r="O106" s="123">
        <v>34182.875</v>
      </c>
      <c r="P106" s="2" t="s">
        <v>6888</v>
      </c>
      <c r="Q106" s="19">
        <f t="shared" si="11"/>
        <v>0.23611111110949423</v>
      </c>
      <c r="R106" s="19">
        <f t="shared" si="15"/>
        <v>0.27083333333575865</v>
      </c>
      <c r="S106" s="21">
        <f t="shared" si="14"/>
        <v>1.4166666666569654</v>
      </c>
      <c r="T106" s="50">
        <v>100</v>
      </c>
      <c r="U106" s="2" t="s">
        <v>5206</v>
      </c>
      <c r="W106" s="2" t="s">
        <v>8</v>
      </c>
      <c r="X106" s="51">
        <v>38244</v>
      </c>
      <c r="AF106" s="2" t="s">
        <v>8</v>
      </c>
    </row>
    <row r="107" spans="1:32">
      <c r="A107" s="2" t="s">
        <v>445</v>
      </c>
      <c r="B107" s="2" t="s">
        <v>446</v>
      </c>
      <c r="C107" s="2" t="s">
        <v>447</v>
      </c>
      <c r="D107" s="2" t="s">
        <v>195</v>
      </c>
      <c r="E107" s="9" t="s">
        <v>6887</v>
      </c>
      <c r="F107" s="9" t="s">
        <v>6887</v>
      </c>
      <c r="G107" s="21">
        <v>51.4</v>
      </c>
      <c r="H107" s="21">
        <v>-8.5666666666666664</v>
      </c>
      <c r="I107" s="13">
        <f t="shared" si="13"/>
        <v>29</v>
      </c>
      <c r="J107" s="13">
        <f t="shared" si="12"/>
        <v>1993</v>
      </c>
      <c r="K107" s="2" t="s">
        <v>5202</v>
      </c>
      <c r="L107" s="123">
        <v>34183.479166666664</v>
      </c>
      <c r="M107" s="123">
        <v>34183.5</v>
      </c>
      <c r="N107" s="123">
        <v>34183.5</v>
      </c>
      <c r="O107" s="123">
        <v>34183.5</v>
      </c>
      <c r="P107" s="2" t="s">
        <v>6888</v>
      </c>
      <c r="Q107" s="19">
        <f t="shared" si="11"/>
        <v>0</v>
      </c>
      <c r="R107" s="19">
        <f t="shared" si="15"/>
        <v>2.0833333335758653E-2</v>
      </c>
      <c r="S107" s="21">
        <f t="shared" si="14"/>
        <v>0</v>
      </c>
      <c r="T107" s="50">
        <v>100</v>
      </c>
      <c r="U107" s="2" t="s">
        <v>5203</v>
      </c>
      <c r="W107" s="2" t="s">
        <v>8</v>
      </c>
      <c r="X107" s="51">
        <v>38244</v>
      </c>
      <c r="AF107" s="2" t="s">
        <v>8</v>
      </c>
    </row>
    <row r="108" spans="1:32">
      <c r="A108" s="2" t="s">
        <v>445</v>
      </c>
      <c r="B108" s="2" t="s">
        <v>446</v>
      </c>
      <c r="C108" s="2" t="s">
        <v>447</v>
      </c>
      <c r="D108" s="2" t="s">
        <v>195</v>
      </c>
      <c r="E108" s="9" t="s">
        <v>6887</v>
      </c>
      <c r="F108" s="9" t="s">
        <v>6887</v>
      </c>
      <c r="G108" s="21">
        <v>51.4</v>
      </c>
      <c r="H108" s="21">
        <v>-8.5666666666666664</v>
      </c>
      <c r="I108" s="13">
        <f t="shared" si="13"/>
        <v>29</v>
      </c>
      <c r="J108" s="13">
        <f t="shared" si="12"/>
        <v>1993</v>
      </c>
      <c r="K108" s="2" t="s">
        <v>5199</v>
      </c>
      <c r="L108" s="123">
        <v>34184.583333333336</v>
      </c>
      <c r="M108" s="123">
        <v>34184.597222222219</v>
      </c>
      <c r="N108" s="123">
        <v>34184.597222222219</v>
      </c>
      <c r="O108" s="123">
        <v>34184.597222222219</v>
      </c>
      <c r="P108" s="2" t="s">
        <v>6888</v>
      </c>
      <c r="Q108" s="19">
        <f t="shared" si="11"/>
        <v>0</v>
      </c>
      <c r="R108" s="19">
        <f t="shared" si="15"/>
        <v>1.3888888883229811E-2</v>
      </c>
      <c r="S108" s="21">
        <f t="shared" si="14"/>
        <v>0</v>
      </c>
      <c r="T108" s="50">
        <v>100</v>
      </c>
      <c r="U108" s="2" t="s">
        <v>5200</v>
      </c>
      <c r="W108" s="2" t="s">
        <v>8</v>
      </c>
      <c r="X108" s="51">
        <v>38244</v>
      </c>
      <c r="AF108" s="2" t="s">
        <v>8</v>
      </c>
    </row>
    <row r="109" spans="1:32">
      <c r="A109" s="2" t="s">
        <v>445</v>
      </c>
      <c r="B109" s="2" t="s">
        <v>446</v>
      </c>
      <c r="C109" s="2" t="s">
        <v>447</v>
      </c>
      <c r="D109" s="2" t="s">
        <v>195</v>
      </c>
      <c r="E109" s="9" t="s">
        <v>6887</v>
      </c>
      <c r="F109" s="9" t="s">
        <v>6887</v>
      </c>
      <c r="G109" s="21">
        <v>51.4</v>
      </c>
      <c r="H109" s="21">
        <v>-8.5666666666666664</v>
      </c>
      <c r="I109" s="13">
        <f t="shared" si="13"/>
        <v>29</v>
      </c>
      <c r="J109" s="13">
        <f t="shared" si="12"/>
        <v>1993</v>
      </c>
      <c r="K109" s="2" t="s">
        <v>5196</v>
      </c>
      <c r="L109" s="123">
        <v>34185.520833333336</v>
      </c>
      <c r="M109" s="123">
        <v>34185.541666666664</v>
      </c>
      <c r="N109" s="123">
        <v>34185.541666666664</v>
      </c>
      <c r="O109" s="123">
        <v>34185.541666666664</v>
      </c>
      <c r="P109" s="2" t="s">
        <v>6888</v>
      </c>
      <c r="Q109" s="19">
        <f t="shared" si="11"/>
        <v>0</v>
      </c>
      <c r="R109" s="19">
        <f t="shared" si="15"/>
        <v>2.0833333328482695E-2</v>
      </c>
      <c r="S109" s="21">
        <f t="shared" si="14"/>
        <v>0</v>
      </c>
      <c r="T109" s="50">
        <v>100</v>
      </c>
      <c r="U109" s="2" t="s">
        <v>5197</v>
      </c>
      <c r="W109" s="2" t="s">
        <v>8</v>
      </c>
      <c r="X109" s="51">
        <v>38244</v>
      </c>
      <c r="AF109" s="2" t="s">
        <v>8</v>
      </c>
    </row>
    <row r="110" spans="1:32">
      <c r="A110" s="2" t="s">
        <v>445</v>
      </c>
      <c r="B110" s="2" t="s">
        <v>446</v>
      </c>
      <c r="C110" s="2" t="s">
        <v>447</v>
      </c>
      <c r="D110" s="2" t="s">
        <v>195</v>
      </c>
      <c r="E110" s="9" t="s">
        <v>6887</v>
      </c>
      <c r="F110" s="9" t="s">
        <v>6887</v>
      </c>
      <c r="G110" s="21">
        <v>51.4</v>
      </c>
      <c r="H110" s="21">
        <v>-8.5666666666666664</v>
      </c>
      <c r="I110" s="13">
        <f t="shared" si="13"/>
        <v>29</v>
      </c>
      <c r="J110" s="13">
        <f t="shared" si="12"/>
        <v>1993</v>
      </c>
      <c r="K110" s="2" t="s">
        <v>5193</v>
      </c>
      <c r="L110" s="123">
        <v>34186.375</v>
      </c>
      <c r="M110" s="123">
        <v>34186.388888888891</v>
      </c>
      <c r="N110" s="123">
        <v>34186.489583333336</v>
      </c>
      <c r="O110" s="123">
        <v>34186.489583333336</v>
      </c>
      <c r="P110" s="2" t="s">
        <v>6888</v>
      </c>
      <c r="Q110" s="19">
        <f t="shared" si="11"/>
        <v>0.10069444444525288</v>
      </c>
      <c r="R110" s="19">
        <f t="shared" si="15"/>
        <v>0.11458333333575865</v>
      </c>
      <c r="S110" s="21">
        <f t="shared" si="14"/>
        <v>0.60416666667151731</v>
      </c>
      <c r="T110" s="50">
        <v>100</v>
      </c>
      <c r="U110" s="2" t="s">
        <v>5194</v>
      </c>
      <c r="W110" s="2" t="s">
        <v>8</v>
      </c>
      <c r="X110" s="51">
        <v>38244</v>
      </c>
      <c r="AF110" s="2" t="s">
        <v>8</v>
      </c>
    </row>
    <row r="111" spans="1:32">
      <c r="A111" s="2" t="s">
        <v>445</v>
      </c>
      <c r="B111" s="2" t="s">
        <v>446</v>
      </c>
      <c r="C111" s="2" t="s">
        <v>447</v>
      </c>
      <c r="D111" s="2" t="s">
        <v>195</v>
      </c>
      <c r="E111" s="9" t="s">
        <v>6887</v>
      </c>
      <c r="F111" s="9" t="s">
        <v>6887</v>
      </c>
      <c r="G111" s="21">
        <v>51.4</v>
      </c>
      <c r="H111" s="21">
        <v>-8.5666666666666664</v>
      </c>
      <c r="I111" s="13">
        <f t="shared" si="13"/>
        <v>29</v>
      </c>
      <c r="J111" s="13">
        <f t="shared" si="12"/>
        <v>1993</v>
      </c>
      <c r="K111" s="2" t="s">
        <v>5190</v>
      </c>
      <c r="L111" s="123">
        <v>34186.583333333336</v>
      </c>
      <c r="M111" s="123">
        <v>34186.604166666664</v>
      </c>
      <c r="N111" s="123">
        <v>34186.659722222219</v>
      </c>
      <c r="O111" s="123">
        <v>34186.666666666664</v>
      </c>
      <c r="P111" s="2" t="s">
        <v>6888</v>
      </c>
      <c r="Q111" s="19">
        <f t="shared" si="11"/>
        <v>5.5555555554747116E-2</v>
      </c>
      <c r="R111" s="19">
        <f t="shared" si="15"/>
        <v>8.3333333328482695E-2</v>
      </c>
      <c r="S111" s="21">
        <f t="shared" si="14"/>
        <v>0.33333333332848269</v>
      </c>
      <c r="T111" s="50">
        <v>100</v>
      </c>
      <c r="U111" s="2" t="s">
        <v>5191</v>
      </c>
      <c r="W111" s="2" t="s">
        <v>8</v>
      </c>
      <c r="X111" s="51">
        <v>38244</v>
      </c>
      <c r="AF111" s="2" t="s">
        <v>8</v>
      </c>
    </row>
    <row r="112" spans="1:32">
      <c r="A112" s="2" t="s">
        <v>445</v>
      </c>
      <c r="B112" s="2" t="s">
        <v>446</v>
      </c>
      <c r="C112" s="2" t="s">
        <v>447</v>
      </c>
      <c r="D112" s="2" t="s">
        <v>195</v>
      </c>
      <c r="E112" s="9" t="s">
        <v>6887</v>
      </c>
      <c r="F112" s="9" t="s">
        <v>6887</v>
      </c>
      <c r="G112" s="21">
        <v>51.4</v>
      </c>
      <c r="H112" s="21">
        <v>-8.5666666666666664</v>
      </c>
      <c r="I112" s="13">
        <f>INT(((180 + H112) / 6) + 1)</f>
        <v>29</v>
      </c>
      <c r="J112" s="13">
        <f t="shared" si="12"/>
        <v>1993</v>
      </c>
      <c r="K112" s="2" t="s">
        <v>5187</v>
      </c>
      <c r="L112" s="123">
        <v>34187.354166666664</v>
      </c>
      <c r="M112" s="123">
        <v>34187.364583333336</v>
      </c>
      <c r="N112" s="123">
        <v>34187.739583333336</v>
      </c>
      <c r="O112" s="123">
        <v>34187.75</v>
      </c>
      <c r="P112" s="2" t="s">
        <v>6888</v>
      </c>
      <c r="Q112" s="19">
        <f t="shared" si="11"/>
        <v>0.375</v>
      </c>
      <c r="R112" s="19">
        <f t="shared" si="15"/>
        <v>0.39583333333575865</v>
      </c>
      <c r="S112" s="21">
        <f t="shared" ref="S112:S118" si="16">((VALUE(Q112)) * 24) * 0.25</f>
        <v>2.25</v>
      </c>
      <c r="T112" s="50">
        <v>100</v>
      </c>
      <c r="U112" s="2" t="s">
        <v>5188</v>
      </c>
      <c r="W112" s="2" t="s">
        <v>8</v>
      </c>
      <c r="X112" s="51">
        <v>38244</v>
      </c>
      <c r="AF112" s="2" t="s">
        <v>8</v>
      </c>
    </row>
    <row r="113" spans="1:32">
      <c r="A113" s="2" t="s">
        <v>454</v>
      </c>
      <c r="B113" s="2" t="s">
        <v>455</v>
      </c>
      <c r="C113" s="2" t="s">
        <v>456</v>
      </c>
      <c r="D113" s="2" t="s">
        <v>457</v>
      </c>
      <c r="E113" s="26" t="s">
        <v>458</v>
      </c>
      <c r="F113" s="26" t="s">
        <v>458</v>
      </c>
      <c r="G113" s="25">
        <v>40</v>
      </c>
      <c r="H113" s="25">
        <v>-69</v>
      </c>
      <c r="I113" s="13">
        <f>INT(((180 + H113) / 6) + 1)</f>
        <v>19</v>
      </c>
      <c r="J113" s="13">
        <f t="shared" si="12"/>
        <v>1995</v>
      </c>
      <c r="K113" s="2" t="s">
        <v>5185</v>
      </c>
      <c r="L113" s="123">
        <v>34860.604166666664</v>
      </c>
      <c r="M113" s="123">
        <v>34860.604166666664</v>
      </c>
      <c r="N113" s="123">
        <v>34860.857638888891</v>
      </c>
      <c r="O113" s="123">
        <v>34860.857638888891</v>
      </c>
      <c r="P113" s="2" t="s">
        <v>6889</v>
      </c>
      <c r="Q113" s="19">
        <f t="shared" ref="Q113:Q118" si="17">N113 - M113</f>
        <v>0.25347222222626442</v>
      </c>
      <c r="R113" s="19">
        <f t="shared" si="15"/>
        <v>0.25347222222626442</v>
      </c>
      <c r="S113" s="21">
        <f t="shared" si="16"/>
        <v>1.5208333333575865</v>
      </c>
      <c r="T113" s="50">
        <v>150</v>
      </c>
      <c r="U113" s="2" t="s">
        <v>5175</v>
      </c>
      <c r="W113" s="2" t="s">
        <v>8</v>
      </c>
      <c r="X113" s="51">
        <v>38244</v>
      </c>
      <c r="AF113" s="2" t="s">
        <v>8</v>
      </c>
    </row>
    <row r="114" spans="1:32">
      <c r="A114" s="2" t="s">
        <v>454</v>
      </c>
      <c r="B114" s="2" t="s">
        <v>455</v>
      </c>
      <c r="C114" s="2" t="s">
        <v>456</v>
      </c>
      <c r="D114" s="2" t="s">
        <v>457</v>
      </c>
      <c r="E114" s="26" t="s">
        <v>458</v>
      </c>
      <c r="F114" s="26" t="s">
        <v>458</v>
      </c>
      <c r="G114" s="25">
        <v>40</v>
      </c>
      <c r="H114" s="25">
        <v>-69</v>
      </c>
      <c r="I114" s="13">
        <f t="shared" ref="I114:I167" si="18">INT(((180 + H114) / 6) + 1)</f>
        <v>19</v>
      </c>
      <c r="J114" s="13">
        <f t="shared" si="12"/>
        <v>1995</v>
      </c>
      <c r="K114" s="2" t="s">
        <v>5183</v>
      </c>
      <c r="L114" s="123">
        <v>34861.607638888891</v>
      </c>
      <c r="M114" s="123">
        <v>34861.607638888891</v>
      </c>
      <c r="N114" s="123">
        <v>34861.852777777778</v>
      </c>
      <c r="O114" s="123">
        <v>34861.852777777778</v>
      </c>
      <c r="P114" s="2" t="s">
        <v>6889</v>
      </c>
      <c r="Q114" s="19">
        <f t="shared" si="17"/>
        <v>0.24513888888759539</v>
      </c>
      <c r="R114" s="19">
        <f t="shared" si="15"/>
        <v>0.24513888888759539</v>
      </c>
      <c r="S114" s="21">
        <f t="shared" si="16"/>
        <v>1.4708333333255723</v>
      </c>
      <c r="T114" s="50">
        <v>150</v>
      </c>
      <c r="U114" s="2" t="s">
        <v>5175</v>
      </c>
      <c r="W114" s="2" t="s">
        <v>8</v>
      </c>
      <c r="X114" s="51">
        <v>38244</v>
      </c>
      <c r="AF114" s="2" t="s">
        <v>8</v>
      </c>
    </row>
    <row r="115" spans="1:32">
      <c r="A115" s="2" t="s">
        <v>454</v>
      </c>
      <c r="B115" s="2" t="s">
        <v>455</v>
      </c>
      <c r="C115" s="2" t="s">
        <v>456</v>
      </c>
      <c r="D115" s="2" t="s">
        <v>457</v>
      </c>
      <c r="E115" s="26" t="s">
        <v>458</v>
      </c>
      <c r="F115" s="26" t="s">
        <v>458</v>
      </c>
      <c r="G115" s="25">
        <v>40</v>
      </c>
      <c r="H115" s="25">
        <v>-69</v>
      </c>
      <c r="I115" s="13">
        <f t="shared" si="18"/>
        <v>19</v>
      </c>
      <c r="J115" s="13">
        <f t="shared" si="12"/>
        <v>1995</v>
      </c>
      <c r="K115" s="2" t="s">
        <v>5181</v>
      </c>
      <c r="L115" s="123">
        <v>34862.038194444445</v>
      </c>
      <c r="M115" s="123">
        <v>34862.038194444445</v>
      </c>
      <c r="N115" s="123">
        <v>34862.078472222223</v>
      </c>
      <c r="O115" s="123">
        <v>34862.078472222223</v>
      </c>
      <c r="P115" s="2" t="s">
        <v>6889</v>
      </c>
      <c r="Q115" s="19">
        <f t="shared" si="17"/>
        <v>4.0277777778101154E-2</v>
      </c>
      <c r="R115" s="19">
        <f t="shared" si="15"/>
        <v>4.0277777778101154E-2</v>
      </c>
      <c r="S115" s="21">
        <f t="shared" si="16"/>
        <v>0.24166666666860692</v>
      </c>
      <c r="T115" s="50">
        <v>150</v>
      </c>
      <c r="U115" s="2" t="s">
        <v>5175</v>
      </c>
      <c r="W115" s="2" t="s">
        <v>8</v>
      </c>
      <c r="X115" s="51">
        <v>38244</v>
      </c>
      <c r="AF115" s="2" t="s">
        <v>8</v>
      </c>
    </row>
    <row r="116" spans="1:32">
      <c r="A116" s="2" t="s">
        <v>454</v>
      </c>
      <c r="B116" s="2" t="s">
        <v>455</v>
      </c>
      <c r="C116" s="2" t="s">
        <v>456</v>
      </c>
      <c r="D116" s="2" t="s">
        <v>457</v>
      </c>
      <c r="E116" s="26" t="s">
        <v>458</v>
      </c>
      <c r="F116" s="26" t="s">
        <v>458</v>
      </c>
      <c r="G116" s="25">
        <v>40</v>
      </c>
      <c r="H116" s="25">
        <v>-69</v>
      </c>
      <c r="I116" s="13">
        <f t="shared" si="18"/>
        <v>19</v>
      </c>
      <c r="J116" s="13">
        <f t="shared" si="12"/>
        <v>1995</v>
      </c>
      <c r="K116" s="2" t="s">
        <v>5179</v>
      </c>
      <c r="L116" s="123">
        <v>34864.038194444445</v>
      </c>
      <c r="M116" s="123">
        <v>34864.038194444445</v>
      </c>
      <c r="N116" s="123">
        <v>34864.154861111114</v>
      </c>
      <c r="O116" s="123">
        <v>34864.154861111114</v>
      </c>
      <c r="P116" s="2" t="s">
        <v>6889</v>
      </c>
      <c r="Q116" s="19">
        <f t="shared" si="17"/>
        <v>0.11666666666860692</v>
      </c>
      <c r="R116" s="19">
        <f t="shared" si="15"/>
        <v>0.11666666666860692</v>
      </c>
      <c r="S116" s="21">
        <f t="shared" si="16"/>
        <v>0.70000000001164153</v>
      </c>
      <c r="T116" s="50">
        <v>150</v>
      </c>
      <c r="U116" s="2" t="s">
        <v>5175</v>
      </c>
      <c r="W116" s="2" t="s">
        <v>8</v>
      </c>
      <c r="X116" s="51">
        <v>38244</v>
      </c>
      <c r="AF116" s="2" t="s">
        <v>8</v>
      </c>
    </row>
    <row r="117" spans="1:32">
      <c r="A117" s="2" t="s">
        <v>454</v>
      </c>
      <c r="B117" s="2" t="s">
        <v>455</v>
      </c>
      <c r="C117" s="2" t="s">
        <v>456</v>
      </c>
      <c r="D117" s="2" t="s">
        <v>457</v>
      </c>
      <c r="E117" s="26" t="s">
        <v>458</v>
      </c>
      <c r="F117" s="26" t="s">
        <v>458</v>
      </c>
      <c r="G117" s="25">
        <v>40</v>
      </c>
      <c r="H117" s="25">
        <v>-69</v>
      </c>
      <c r="I117" s="13">
        <f t="shared" si="18"/>
        <v>19</v>
      </c>
      <c r="J117" s="13">
        <f t="shared" si="12"/>
        <v>1995</v>
      </c>
      <c r="K117" s="2" t="s">
        <v>5177</v>
      </c>
      <c r="L117" s="123">
        <v>34866.547222222223</v>
      </c>
      <c r="M117" s="123">
        <v>34866.547222222223</v>
      </c>
      <c r="N117" s="123">
        <v>34866.629861111112</v>
      </c>
      <c r="O117" s="123">
        <v>34866.629861111112</v>
      </c>
      <c r="P117" s="2" t="s">
        <v>6889</v>
      </c>
      <c r="Q117" s="19">
        <f t="shared" si="17"/>
        <v>8.2638888889050577E-2</v>
      </c>
      <c r="R117" s="19">
        <f t="shared" si="15"/>
        <v>8.2638888889050577E-2</v>
      </c>
      <c r="S117" s="21">
        <f t="shared" si="16"/>
        <v>0.49583333333430346</v>
      </c>
      <c r="T117" s="50">
        <v>150</v>
      </c>
      <c r="U117" s="2" t="s">
        <v>5175</v>
      </c>
      <c r="W117" s="2" t="s">
        <v>8</v>
      </c>
      <c r="X117" s="51">
        <v>38244</v>
      </c>
      <c r="AF117" s="2" t="s">
        <v>8</v>
      </c>
    </row>
    <row r="118" spans="1:32">
      <c r="A118" s="2" t="s">
        <v>454</v>
      </c>
      <c r="B118" s="2" t="s">
        <v>455</v>
      </c>
      <c r="C118" s="2" t="s">
        <v>456</v>
      </c>
      <c r="D118" s="2" t="s">
        <v>457</v>
      </c>
      <c r="E118" s="26" t="s">
        <v>458</v>
      </c>
      <c r="F118" s="26" t="s">
        <v>458</v>
      </c>
      <c r="G118" s="25">
        <v>40</v>
      </c>
      <c r="H118" s="25">
        <v>-69</v>
      </c>
      <c r="I118" s="13">
        <f t="shared" si="18"/>
        <v>19</v>
      </c>
      <c r="J118" s="13">
        <f t="shared" si="12"/>
        <v>1995</v>
      </c>
      <c r="K118" s="2" t="s">
        <v>5174</v>
      </c>
      <c r="L118" s="123">
        <v>34866.888888888891</v>
      </c>
      <c r="M118" s="123">
        <v>34866.888888888891</v>
      </c>
      <c r="N118" s="123">
        <v>34867.04583333333</v>
      </c>
      <c r="O118" s="123">
        <v>34867.04583333333</v>
      </c>
      <c r="P118" s="2" t="s">
        <v>6889</v>
      </c>
      <c r="Q118" s="19">
        <f t="shared" si="17"/>
        <v>0.15694444443943212</v>
      </c>
      <c r="R118" s="19">
        <f t="shared" si="15"/>
        <v>0.15694444443943212</v>
      </c>
      <c r="S118" s="21">
        <f t="shared" si="16"/>
        <v>0.94166666663659271</v>
      </c>
      <c r="T118" s="50">
        <v>150</v>
      </c>
      <c r="U118" s="2" t="s">
        <v>5175</v>
      </c>
      <c r="W118" s="2" t="s">
        <v>8</v>
      </c>
      <c r="X118" s="51">
        <v>38244</v>
      </c>
      <c r="AF118" s="2" t="s">
        <v>8</v>
      </c>
    </row>
    <row r="119" spans="1:32">
      <c r="B119" s="2"/>
      <c r="C119" s="2"/>
      <c r="D119" s="16" t="s">
        <v>6890</v>
      </c>
      <c r="E119" s="26"/>
      <c r="F119" s="26"/>
      <c r="G119" s="25"/>
      <c r="H119" s="25"/>
      <c r="I119" s="26"/>
      <c r="J119" s="13">
        <f t="shared" si="12"/>
        <v>1900</v>
      </c>
      <c r="K119" s="2" t="s">
        <v>6891</v>
      </c>
      <c r="L119" s="123"/>
      <c r="M119" s="123"/>
      <c r="N119" s="123" t="s">
        <v>6890</v>
      </c>
      <c r="O119" s="123"/>
      <c r="Q119" s="19"/>
      <c r="R119" s="19"/>
      <c r="S119" s="21"/>
      <c r="T119" s="50"/>
      <c r="AF119" s="2" t="s">
        <v>8</v>
      </c>
    </row>
    <row r="120" spans="1:32">
      <c r="B120" s="2"/>
      <c r="C120" s="2"/>
      <c r="D120" s="16" t="s">
        <v>6892</v>
      </c>
      <c r="E120" s="26"/>
      <c r="F120" s="26"/>
      <c r="G120" s="25"/>
      <c r="H120" s="25"/>
      <c r="I120" s="26"/>
      <c r="J120" s="13">
        <f t="shared" si="12"/>
        <v>1900</v>
      </c>
      <c r="K120" s="2" t="s">
        <v>6893</v>
      </c>
      <c r="L120" s="123"/>
      <c r="M120" s="123"/>
      <c r="N120" s="123" t="s">
        <v>6892</v>
      </c>
      <c r="O120" s="123"/>
      <c r="Q120" s="19"/>
      <c r="R120" s="19"/>
      <c r="S120" s="21"/>
      <c r="T120" s="50"/>
      <c r="AF120" s="2" t="s">
        <v>8</v>
      </c>
    </row>
    <row r="121" spans="1:32">
      <c r="B121" s="2"/>
      <c r="C121" s="2"/>
      <c r="D121" s="16" t="s">
        <v>6894</v>
      </c>
      <c r="E121" s="26"/>
      <c r="F121" s="26"/>
      <c r="G121" s="25"/>
      <c r="H121" s="25"/>
      <c r="I121" s="26"/>
      <c r="J121" s="13">
        <f t="shared" si="12"/>
        <v>1900</v>
      </c>
      <c r="K121" s="2" t="s">
        <v>6895</v>
      </c>
      <c r="L121" s="123"/>
      <c r="M121" s="123"/>
      <c r="N121" s="123" t="s">
        <v>6894</v>
      </c>
      <c r="O121" s="123"/>
      <c r="Q121" s="19"/>
      <c r="R121" s="19"/>
      <c r="S121" s="21"/>
      <c r="T121" s="50"/>
      <c r="AF121" s="2" t="s">
        <v>8</v>
      </c>
    </row>
    <row r="122" spans="1:32">
      <c r="A122" s="2" t="s">
        <v>460</v>
      </c>
      <c r="B122" s="9" t="s">
        <v>182</v>
      </c>
      <c r="C122" s="2" t="s">
        <v>461</v>
      </c>
      <c r="D122" s="10" t="s">
        <v>6896</v>
      </c>
      <c r="E122" s="9" t="s">
        <v>849</v>
      </c>
      <c r="F122" s="9" t="s">
        <v>849</v>
      </c>
      <c r="G122" s="21">
        <v>37</v>
      </c>
      <c r="H122" s="21">
        <v>-32</v>
      </c>
      <c r="I122" s="13">
        <f t="shared" si="18"/>
        <v>25</v>
      </c>
      <c r="J122" s="13">
        <f t="shared" si="12"/>
        <v>1996</v>
      </c>
      <c r="K122" s="2" t="s">
        <v>5171</v>
      </c>
      <c r="L122" s="123">
        <v>35253.63958333333</v>
      </c>
      <c r="M122" s="123">
        <v>35253.703472222223</v>
      </c>
      <c r="N122" s="123">
        <v>35254.541666666664</v>
      </c>
      <c r="O122" s="123">
        <v>35254.599305555559</v>
      </c>
      <c r="P122" s="5" t="s">
        <v>5172</v>
      </c>
      <c r="Q122" s="19">
        <f t="shared" ref="Q122:Q130" si="19">N122 - M122</f>
        <v>0.83819444444088731</v>
      </c>
      <c r="R122" s="19">
        <f t="shared" ref="R122:R130" si="20">O122 - L122</f>
        <v>0.9597222222291748</v>
      </c>
      <c r="S122" s="21">
        <f>((VALUE(Q122)) * 24) * 0.25</f>
        <v>5.0291666666453239</v>
      </c>
      <c r="T122" s="50">
        <v>1700</v>
      </c>
      <c r="Y122" s="3"/>
      <c r="Z122" s="3"/>
      <c r="AA122" s="3"/>
      <c r="AB122" s="3"/>
      <c r="AC122" s="3"/>
      <c r="AF122" s="2" t="s">
        <v>8</v>
      </c>
    </row>
    <row r="123" spans="1:32">
      <c r="A123" s="2" t="s">
        <v>460</v>
      </c>
      <c r="B123" s="9" t="s">
        <v>182</v>
      </c>
      <c r="C123" s="2" t="s">
        <v>461</v>
      </c>
      <c r="D123" s="10" t="s">
        <v>6896</v>
      </c>
      <c r="E123" s="9" t="s">
        <v>849</v>
      </c>
      <c r="F123" s="9" t="s">
        <v>849</v>
      </c>
      <c r="G123" s="21">
        <v>37</v>
      </c>
      <c r="H123" s="21">
        <v>-32</v>
      </c>
      <c r="I123" s="13">
        <f t="shared" si="18"/>
        <v>25</v>
      </c>
      <c r="J123" s="13">
        <f t="shared" si="12"/>
        <v>1996</v>
      </c>
      <c r="K123" s="2" t="s">
        <v>5168</v>
      </c>
      <c r="L123" s="123">
        <v>35265.009027777778</v>
      </c>
      <c r="M123" s="123">
        <v>35265.092361111114</v>
      </c>
      <c r="N123" s="123">
        <v>35265.844444444447</v>
      </c>
      <c r="O123" s="123">
        <v>35265.927083333336</v>
      </c>
      <c r="P123" s="5" t="s">
        <v>5169</v>
      </c>
      <c r="Q123" s="19">
        <f t="shared" si="19"/>
        <v>0.75208333333284827</v>
      </c>
      <c r="R123" s="19">
        <f t="shared" si="20"/>
        <v>0.9180555555576575</v>
      </c>
      <c r="S123" s="21">
        <f>((VALUE(Q123)) * 24) * 0.25</f>
        <v>4.5124999999970896</v>
      </c>
      <c r="T123" s="50">
        <v>1687</v>
      </c>
      <c r="Y123" s="3"/>
      <c r="Z123" s="3"/>
      <c r="AA123" s="3"/>
      <c r="AB123" s="3"/>
      <c r="AC123" s="3"/>
      <c r="AF123" s="2" t="s">
        <v>8</v>
      </c>
    </row>
    <row r="124" spans="1:32">
      <c r="A124" s="2" t="s">
        <v>460</v>
      </c>
      <c r="B124" s="9" t="s">
        <v>182</v>
      </c>
      <c r="C124" s="2" t="s">
        <v>461</v>
      </c>
      <c r="D124" s="10" t="s">
        <v>6896</v>
      </c>
      <c r="E124" s="9" t="s">
        <v>849</v>
      </c>
      <c r="F124" s="9" t="s">
        <v>849</v>
      </c>
      <c r="G124" s="21">
        <v>37</v>
      </c>
      <c r="H124" s="21">
        <v>-32</v>
      </c>
      <c r="I124" s="13">
        <f t="shared" si="18"/>
        <v>25</v>
      </c>
      <c r="J124" s="13">
        <f t="shared" si="12"/>
        <v>1996</v>
      </c>
      <c r="K124" s="2" t="s">
        <v>5165</v>
      </c>
      <c r="L124" s="123">
        <v>35266.120833333334</v>
      </c>
      <c r="M124" s="123">
        <v>35266.210416666669</v>
      </c>
      <c r="N124" s="123">
        <v>35266.635416666664</v>
      </c>
      <c r="O124" s="123">
        <v>35266.739583333336</v>
      </c>
      <c r="P124" s="5" t="s">
        <v>5166</v>
      </c>
      <c r="Q124" s="19">
        <f t="shared" si="19"/>
        <v>0.42499999999563443</v>
      </c>
      <c r="R124" s="19">
        <f t="shared" si="20"/>
        <v>0.61875000000145519</v>
      </c>
      <c r="S124" s="21">
        <f>((VALUE(Q124)) * 24) * 0.25</f>
        <v>2.5499999999738066</v>
      </c>
      <c r="T124" s="50">
        <v>1687</v>
      </c>
      <c r="Y124" s="3"/>
      <c r="Z124" s="3"/>
      <c r="AA124" s="3"/>
      <c r="AB124" s="3"/>
      <c r="AC124" s="3"/>
      <c r="AF124" s="2" t="s">
        <v>8</v>
      </c>
    </row>
    <row r="125" spans="1:32">
      <c r="A125" s="2" t="s">
        <v>460</v>
      </c>
      <c r="B125" s="9" t="s">
        <v>182</v>
      </c>
      <c r="C125" s="2" t="s">
        <v>461</v>
      </c>
      <c r="D125" s="10" t="s">
        <v>6896</v>
      </c>
      <c r="E125" s="9" t="s">
        <v>849</v>
      </c>
      <c r="F125" s="9" t="s">
        <v>849</v>
      </c>
      <c r="G125" s="21">
        <v>37</v>
      </c>
      <c r="H125" s="21">
        <v>-32</v>
      </c>
      <c r="I125" s="13">
        <f t="shared" si="18"/>
        <v>25</v>
      </c>
      <c r="J125" s="13">
        <f t="shared" si="12"/>
        <v>1996</v>
      </c>
      <c r="K125" s="2" t="s">
        <v>5162</v>
      </c>
      <c r="L125" s="123">
        <v>35267.138888888891</v>
      </c>
      <c r="M125" s="123">
        <v>35267.205555555556</v>
      </c>
      <c r="N125" s="123">
        <v>35267.336805555555</v>
      </c>
      <c r="O125" s="123">
        <v>35267.447916666664</v>
      </c>
      <c r="P125" s="5" t="s">
        <v>5163</v>
      </c>
      <c r="Q125" s="19">
        <f t="shared" si="19"/>
        <v>0.13124999999854481</v>
      </c>
      <c r="R125" s="19">
        <f t="shared" si="20"/>
        <v>0.30902777777373558</v>
      </c>
      <c r="S125" s="21">
        <f>((VALUE(Q125)) * 24) * 0.25</f>
        <v>0.78749999999126885</v>
      </c>
      <c r="T125" s="50">
        <v>1618</v>
      </c>
      <c r="Y125" s="3"/>
      <c r="Z125" s="3"/>
      <c r="AA125" s="3"/>
      <c r="AB125" s="3"/>
      <c r="AC125" s="3"/>
      <c r="AF125" s="2" t="s">
        <v>8</v>
      </c>
    </row>
    <row r="126" spans="1:32">
      <c r="A126" s="2" t="s">
        <v>460</v>
      </c>
      <c r="B126" s="9" t="s">
        <v>182</v>
      </c>
      <c r="C126" s="2" t="s">
        <v>461</v>
      </c>
      <c r="D126" s="10" t="s">
        <v>6896</v>
      </c>
      <c r="E126" s="9" t="s">
        <v>849</v>
      </c>
      <c r="F126" s="9" t="s">
        <v>849</v>
      </c>
      <c r="G126" s="21">
        <v>37</v>
      </c>
      <c r="H126" s="21">
        <v>-32</v>
      </c>
      <c r="I126" s="13">
        <f t="shared" si="18"/>
        <v>25</v>
      </c>
      <c r="J126" s="13">
        <f t="shared" si="12"/>
        <v>1996</v>
      </c>
      <c r="K126" s="2" t="s">
        <v>5159</v>
      </c>
      <c r="L126" s="123">
        <v>35272.924305555556</v>
      </c>
      <c r="M126" s="123">
        <v>35273.087500000001</v>
      </c>
      <c r="N126" s="123">
        <v>35273.729166666664</v>
      </c>
      <c r="O126" s="123">
        <v>35273.871527777781</v>
      </c>
      <c r="P126" s="5" t="s">
        <v>5160</v>
      </c>
      <c r="Q126" s="19">
        <f t="shared" si="19"/>
        <v>0.64166666666278616</v>
      </c>
      <c r="R126" s="19">
        <f t="shared" si="20"/>
        <v>0.94722222222480923</v>
      </c>
      <c r="S126" s="21">
        <f>((VALUE(Q126)) * 24) * 0.25</f>
        <v>3.8499999999767169</v>
      </c>
      <c r="T126" s="50">
        <v>1700</v>
      </c>
      <c r="Y126" s="3"/>
      <c r="Z126" s="3"/>
      <c r="AA126" s="3"/>
      <c r="AB126" s="3"/>
      <c r="AC126" s="3"/>
      <c r="AF126" s="2" t="s">
        <v>8</v>
      </c>
    </row>
    <row r="127" spans="1:32">
      <c r="A127" s="2" t="s">
        <v>460</v>
      </c>
      <c r="B127" s="9" t="s">
        <v>182</v>
      </c>
      <c r="C127" s="2" t="s">
        <v>461</v>
      </c>
      <c r="D127" s="10" t="s">
        <v>6896</v>
      </c>
      <c r="E127" s="9" t="s">
        <v>849</v>
      </c>
      <c r="F127" s="9" t="s">
        <v>849</v>
      </c>
      <c r="G127" s="21">
        <v>37</v>
      </c>
      <c r="H127" s="21">
        <v>-32</v>
      </c>
      <c r="I127" s="13">
        <f t="shared" si="18"/>
        <v>25</v>
      </c>
      <c r="J127" s="13">
        <f t="shared" si="12"/>
        <v>1996</v>
      </c>
      <c r="K127" s="2" t="s">
        <v>5156</v>
      </c>
      <c r="L127" s="123">
        <v>35274.182638888888</v>
      </c>
      <c r="M127" s="123">
        <v>35274.256249999999</v>
      </c>
      <c r="N127" s="123">
        <v>35274.723611111112</v>
      </c>
      <c r="O127" s="123">
        <v>35274.834722222222</v>
      </c>
      <c r="P127" s="5" t="s">
        <v>5157</v>
      </c>
      <c r="Q127" s="19">
        <f t="shared" si="19"/>
        <v>0.46736111111385981</v>
      </c>
      <c r="R127" s="19">
        <f t="shared" si="20"/>
        <v>0.65208333333430346</v>
      </c>
      <c r="S127" s="21">
        <f t="shared" ref="S127:S159" si="21">((VALUE(Q127)) * 24) * 0.25</f>
        <v>2.8041666666831588</v>
      </c>
      <c r="T127" s="50">
        <v>1618</v>
      </c>
      <c r="Y127" s="3"/>
      <c r="Z127" s="3"/>
      <c r="AA127" s="3"/>
      <c r="AB127" s="3"/>
      <c r="AC127" s="3"/>
      <c r="AF127" s="2" t="s">
        <v>8</v>
      </c>
    </row>
    <row r="128" spans="1:32">
      <c r="A128" s="2" t="s">
        <v>460</v>
      </c>
      <c r="B128" s="9" t="s">
        <v>182</v>
      </c>
      <c r="C128" s="2" t="s">
        <v>461</v>
      </c>
      <c r="D128" s="10" t="s">
        <v>6896</v>
      </c>
      <c r="E128" s="9" t="s">
        <v>849</v>
      </c>
      <c r="F128" s="9" t="s">
        <v>849</v>
      </c>
      <c r="G128" s="21">
        <v>37</v>
      </c>
      <c r="H128" s="21">
        <v>-32</v>
      </c>
      <c r="I128" s="13">
        <f t="shared" si="18"/>
        <v>25</v>
      </c>
      <c r="J128" s="13">
        <f t="shared" si="12"/>
        <v>1996</v>
      </c>
      <c r="K128" s="2" t="s">
        <v>5154</v>
      </c>
      <c r="L128" s="123">
        <v>35275.078472222223</v>
      </c>
      <c r="M128" s="123">
        <v>35275.078472222223</v>
      </c>
      <c r="N128" s="123">
        <v>35275.078472222223</v>
      </c>
      <c r="O128" s="123">
        <v>35275.303472222222</v>
      </c>
      <c r="P128" s="5" t="s">
        <v>8</v>
      </c>
      <c r="Q128" s="19">
        <f t="shared" si="19"/>
        <v>0</v>
      </c>
      <c r="R128" s="19">
        <f t="shared" si="20"/>
        <v>0.22499999999854481</v>
      </c>
      <c r="S128" s="21">
        <f t="shared" si="21"/>
        <v>0</v>
      </c>
      <c r="T128" s="50"/>
      <c r="U128" s="2" t="s">
        <v>5144</v>
      </c>
      <c r="Y128" s="3"/>
      <c r="Z128" s="3"/>
      <c r="AA128" s="3"/>
      <c r="AB128" s="3"/>
      <c r="AC128" s="3"/>
      <c r="AF128" s="2" t="s">
        <v>8</v>
      </c>
    </row>
    <row r="129" spans="1:33">
      <c r="A129" s="2" t="s">
        <v>460</v>
      </c>
      <c r="B129" s="9" t="s">
        <v>182</v>
      </c>
      <c r="C129" s="2" t="s">
        <v>461</v>
      </c>
      <c r="D129" s="10" t="s">
        <v>6896</v>
      </c>
      <c r="E129" s="9" t="s">
        <v>849</v>
      </c>
      <c r="F129" s="9" t="s">
        <v>849</v>
      </c>
      <c r="G129" s="21">
        <v>37</v>
      </c>
      <c r="H129" s="21">
        <v>-32</v>
      </c>
      <c r="I129" s="13">
        <f t="shared" si="18"/>
        <v>25</v>
      </c>
      <c r="J129" s="13">
        <f t="shared" si="12"/>
        <v>1996</v>
      </c>
      <c r="K129" s="2" t="s">
        <v>5151</v>
      </c>
      <c r="L129" s="123">
        <v>35275.666666666664</v>
      </c>
      <c r="M129" s="123">
        <v>35275.742361111108</v>
      </c>
      <c r="N129" s="123">
        <v>35277.229166666664</v>
      </c>
      <c r="O129" s="123">
        <v>35277.309027777781</v>
      </c>
      <c r="P129" s="5" t="s">
        <v>5152</v>
      </c>
      <c r="Q129" s="19">
        <f t="shared" si="19"/>
        <v>1.4868055555562023</v>
      </c>
      <c r="R129" s="19">
        <f t="shared" si="20"/>
        <v>1.6423611111167702</v>
      </c>
      <c r="S129" s="21">
        <f t="shared" si="21"/>
        <v>8.9208333333372138</v>
      </c>
      <c r="T129" s="50">
        <v>1719</v>
      </c>
      <c r="Y129" s="3"/>
      <c r="Z129" s="3"/>
      <c r="AA129" s="3"/>
      <c r="AB129" s="3"/>
      <c r="AC129" s="3"/>
      <c r="AF129" s="2" t="s">
        <v>8</v>
      </c>
    </row>
    <row r="130" spans="1:33">
      <c r="A130" s="2" t="s">
        <v>460</v>
      </c>
      <c r="B130" s="9" t="s">
        <v>182</v>
      </c>
      <c r="C130" s="2" t="s">
        <v>461</v>
      </c>
      <c r="D130" s="10" t="s">
        <v>6896</v>
      </c>
      <c r="E130" s="9" t="s">
        <v>849</v>
      </c>
      <c r="F130" s="9" t="s">
        <v>849</v>
      </c>
      <c r="G130" s="21">
        <v>37</v>
      </c>
      <c r="H130" s="21">
        <v>-32</v>
      </c>
      <c r="I130" s="13">
        <f t="shared" si="18"/>
        <v>25</v>
      </c>
      <c r="J130" s="13">
        <f t="shared" si="12"/>
        <v>1996</v>
      </c>
      <c r="K130" s="2" t="s">
        <v>5148</v>
      </c>
      <c r="L130" s="123">
        <v>35278.056944444441</v>
      </c>
      <c r="M130" s="123">
        <v>35278.196527777778</v>
      </c>
      <c r="N130" s="123">
        <v>35279.168749999997</v>
      </c>
      <c r="O130" s="123">
        <v>35279.348611111112</v>
      </c>
      <c r="P130" s="5" t="s">
        <v>5149</v>
      </c>
      <c r="Q130" s="19">
        <f t="shared" si="19"/>
        <v>0.97222222221898846</v>
      </c>
      <c r="R130" s="19">
        <f t="shared" si="20"/>
        <v>1.2916666666715173</v>
      </c>
      <c r="S130" s="21">
        <f t="shared" si="21"/>
        <v>5.8333333333139308</v>
      </c>
      <c r="T130" s="50">
        <v>1726</v>
      </c>
      <c r="Y130" s="3"/>
      <c r="Z130" s="3"/>
      <c r="AA130" s="3"/>
      <c r="AB130" s="3"/>
      <c r="AC130" s="3"/>
      <c r="AF130" s="2" t="s">
        <v>8</v>
      </c>
    </row>
    <row r="131" spans="1:33">
      <c r="A131" s="2" t="s">
        <v>465</v>
      </c>
      <c r="B131" s="9" t="s">
        <v>466</v>
      </c>
      <c r="C131" s="2" t="s">
        <v>467</v>
      </c>
      <c r="D131" s="10" t="s">
        <v>468</v>
      </c>
      <c r="E131" s="9" t="s">
        <v>1033</v>
      </c>
      <c r="F131" s="9" t="s">
        <v>1033</v>
      </c>
      <c r="G131" s="21">
        <v>46</v>
      </c>
      <c r="H131" s="21">
        <v>-129</v>
      </c>
      <c r="I131" s="13">
        <f t="shared" si="18"/>
        <v>9</v>
      </c>
      <c r="J131" s="13">
        <f t="shared" si="12"/>
        <v>1996</v>
      </c>
      <c r="K131" s="2" t="s">
        <v>5146</v>
      </c>
      <c r="L131" s="123">
        <v>35309.5</v>
      </c>
      <c r="M131" s="123">
        <v>35309.5</v>
      </c>
      <c r="N131" s="123">
        <v>35309.5</v>
      </c>
      <c r="O131" s="123">
        <v>35309.583333333336</v>
      </c>
      <c r="P131" s="5" t="s">
        <v>8</v>
      </c>
      <c r="Q131" s="19">
        <f t="shared" ref="Q131:Q172" si="22">(N131 - M131)</f>
        <v>0</v>
      </c>
      <c r="R131" s="19">
        <f t="shared" ref="R131:R172" si="23">(O131 - L131)</f>
        <v>8.3333333335758653E-2</v>
      </c>
      <c r="S131" s="21">
        <f t="shared" si="21"/>
        <v>0</v>
      </c>
      <c r="T131" s="50"/>
      <c r="U131" s="2" t="s">
        <v>4767</v>
      </c>
      <c r="Y131" s="3"/>
      <c r="Z131" s="3"/>
      <c r="AA131" s="3"/>
      <c r="AB131" s="3"/>
      <c r="AC131" s="3"/>
      <c r="AF131" s="2" t="s">
        <v>8</v>
      </c>
    </row>
    <row r="132" spans="1:33">
      <c r="A132" s="2" t="s">
        <v>465</v>
      </c>
      <c r="B132" s="9" t="s">
        <v>466</v>
      </c>
      <c r="C132" s="2" t="s">
        <v>467</v>
      </c>
      <c r="D132" s="10" t="s">
        <v>468</v>
      </c>
      <c r="E132" s="9" t="s">
        <v>1033</v>
      </c>
      <c r="F132" s="9" t="s">
        <v>1033</v>
      </c>
      <c r="G132" s="21">
        <v>46</v>
      </c>
      <c r="H132" s="21">
        <v>-129</v>
      </c>
      <c r="I132" s="13">
        <f t="shared" si="18"/>
        <v>9</v>
      </c>
      <c r="J132" s="13">
        <f t="shared" si="12"/>
        <v>1996</v>
      </c>
      <c r="K132" s="2" t="s">
        <v>5143</v>
      </c>
      <c r="L132" s="123">
        <v>35313.260416666664</v>
      </c>
      <c r="M132" s="123">
        <v>35313.384027777778</v>
      </c>
      <c r="N132" s="123">
        <v>35313.384027777778</v>
      </c>
      <c r="O132" s="123">
        <v>35313.464583333334</v>
      </c>
      <c r="P132" s="5" t="s">
        <v>5140</v>
      </c>
      <c r="Q132" s="19">
        <f t="shared" si="22"/>
        <v>0</v>
      </c>
      <c r="R132" s="19">
        <f t="shared" si="23"/>
        <v>0.20416666667006211</v>
      </c>
      <c r="S132" s="21">
        <f t="shared" si="21"/>
        <v>0</v>
      </c>
      <c r="T132" s="6"/>
      <c r="U132" s="2" t="s">
        <v>5144</v>
      </c>
      <c r="Y132" s="3"/>
      <c r="Z132" s="3"/>
      <c r="AA132" s="3"/>
      <c r="AB132" s="3"/>
      <c r="AC132" s="3"/>
      <c r="AF132" s="2" t="s">
        <v>8</v>
      </c>
    </row>
    <row r="133" spans="1:33">
      <c r="A133" s="2" t="s">
        <v>465</v>
      </c>
      <c r="B133" s="9" t="s">
        <v>466</v>
      </c>
      <c r="C133" s="2" t="s">
        <v>467</v>
      </c>
      <c r="D133" s="10" t="s">
        <v>468</v>
      </c>
      <c r="E133" s="9" t="s">
        <v>1033</v>
      </c>
      <c r="F133" s="9" t="s">
        <v>1033</v>
      </c>
      <c r="G133" s="21">
        <v>46</v>
      </c>
      <c r="H133" s="21">
        <v>-129</v>
      </c>
      <c r="I133" s="13">
        <f t="shared" si="18"/>
        <v>9</v>
      </c>
      <c r="J133" s="13">
        <f t="shared" si="12"/>
        <v>1996</v>
      </c>
      <c r="K133" s="2" t="s">
        <v>5139</v>
      </c>
      <c r="L133" s="123">
        <v>35313.650694444441</v>
      </c>
      <c r="M133" s="123">
        <v>35313.774305555555</v>
      </c>
      <c r="N133" s="123">
        <v>35317.3125</v>
      </c>
      <c r="O133" s="123">
        <v>35317.479166666664</v>
      </c>
      <c r="P133" s="5" t="s">
        <v>5140</v>
      </c>
      <c r="Q133" s="19">
        <f t="shared" si="22"/>
        <v>3.5381944444452529</v>
      </c>
      <c r="R133" s="19">
        <f t="shared" si="23"/>
        <v>3.828472222223354</v>
      </c>
      <c r="S133" s="21">
        <f t="shared" si="21"/>
        <v>21.229166666671517</v>
      </c>
      <c r="T133" s="6">
        <v>2210</v>
      </c>
      <c r="U133" s="2" t="s">
        <v>5141</v>
      </c>
      <c r="Y133" s="3"/>
      <c r="Z133" s="3"/>
      <c r="AA133" s="3"/>
      <c r="AB133" s="3"/>
      <c r="AC133" s="3"/>
      <c r="AF133" s="2" t="s">
        <v>8</v>
      </c>
    </row>
    <row r="134" spans="1:33">
      <c r="A134" s="2" t="s">
        <v>465</v>
      </c>
      <c r="B134" s="9" t="s">
        <v>466</v>
      </c>
      <c r="C134" s="2" t="s">
        <v>467</v>
      </c>
      <c r="D134" s="10" t="s">
        <v>468</v>
      </c>
      <c r="E134" s="9" t="s">
        <v>1033</v>
      </c>
      <c r="F134" s="9" t="s">
        <v>1033</v>
      </c>
      <c r="G134" s="21">
        <v>46</v>
      </c>
      <c r="H134" s="21">
        <v>-129</v>
      </c>
      <c r="I134" s="13">
        <f t="shared" si="18"/>
        <v>9</v>
      </c>
      <c r="J134" s="13">
        <f t="shared" si="12"/>
        <v>1996</v>
      </c>
      <c r="K134" s="2" t="s">
        <v>5137</v>
      </c>
      <c r="L134" s="123">
        <v>35318.227083333331</v>
      </c>
      <c r="M134" s="123">
        <v>35318.340277777781</v>
      </c>
      <c r="N134" s="123">
        <v>35319.897916666669</v>
      </c>
      <c r="O134" s="123">
        <v>35319.989583333336</v>
      </c>
      <c r="P134" s="5" t="s">
        <v>5135</v>
      </c>
      <c r="Q134" s="19">
        <f t="shared" si="22"/>
        <v>1.5576388888875954</v>
      </c>
      <c r="R134" s="19">
        <f t="shared" si="23"/>
        <v>1.7625000000043656</v>
      </c>
      <c r="S134" s="21">
        <f t="shared" si="21"/>
        <v>9.3458333333255723</v>
      </c>
      <c r="T134" s="6">
        <v>2210</v>
      </c>
      <c r="Y134" s="3"/>
      <c r="Z134" s="3"/>
      <c r="AA134" s="3"/>
      <c r="AB134" s="3"/>
      <c r="AC134" s="3"/>
      <c r="AF134" s="2" t="s">
        <v>8</v>
      </c>
    </row>
    <row r="135" spans="1:33">
      <c r="A135" s="2" t="s">
        <v>465</v>
      </c>
      <c r="B135" s="9" t="s">
        <v>466</v>
      </c>
      <c r="C135" s="2" t="s">
        <v>467</v>
      </c>
      <c r="D135" s="10" t="s">
        <v>468</v>
      </c>
      <c r="E135" s="9" t="s">
        <v>1033</v>
      </c>
      <c r="F135" s="9" t="s">
        <v>1033</v>
      </c>
      <c r="G135" s="21">
        <v>46</v>
      </c>
      <c r="H135" s="21">
        <v>-129</v>
      </c>
      <c r="I135" s="13">
        <f t="shared" si="18"/>
        <v>9</v>
      </c>
      <c r="J135" s="13">
        <f t="shared" si="12"/>
        <v>1996</v>
      </c>
      <c r="K135" s="2" t="s">
        <v>5134</v>
      </c>
      <c r="L135" s="123">
        <v>35320.651388888888</v>
      </c>
      <c r="M135" s="123">
        <v>35320.745138888888</v>
      </c>
      <c r="N135" s="123">
        <v>35322.109722222223</v>
      </c>
      <c r="O135" s="123">
        <v>35322.263888888891</v>
      </c>
      <c r="P135" s="5" t="s">
        <v>5135</v>
      </c>
      <c r="Q135" s="19">
        <f t="shared" si="22"/>
        <v>1.3645833333357587</v>
      </c>
      <c r="R135" s="19">
        <f t="shared" si="23"/>
        <v>1.6125000000029104</v>
      </c>
      <c r="S135" s="21">
        <f t="shared" si="21"/>
        <v>8.1875000000145519</v>
      </c>
      <c r="T135" s="6">
        <v>2210</v>
      </c>
      <c r="Y135" s="3"/>
      <c r="Z135" s="3"/>
      <c r="AA135" s="3"/>
      <c r="AB135" s="3"/>
      <c r="AC135" s="3"/>
      <c r="AF135" s="2" t="s">
        <v>8</v>
      </c>
    </row>
    <row r="136" spans="1:33">
      <c r="A136" s="2" t="s">
        <v>465</v>
      </c>
      <c r="B136" s="9" t="s">
        <v>466</v>
      </c>
      <c r="C136" s="2" t="s">
        <v>467</v>
      </c>
      <c r="D136" s="10" t="s">
        <v>468</v>
      </c>
      <c r="E136" s="9" t="s">
        <v>1033</v>
      </c>
      <c r="F136" s="9" t="s">
        <v>1033</v>
      </c>
      <c r="G136" s="21">
        <v>46</v>
      </c>
      <c r="H136" s="21">
        <v>-129</v>
      </c>
      <c r="I136" s="13">
        <f t="shared" si="18"/>
        <v>9</v>
      </c>
      <c r="J136" s="13">
        <f t="shared" si="12"/>
        <v>1996</v>
      </c>
      <c r="K136" s="2" t="s">
        <v>5131</v>
      </c>
      <c r="L136" s="123">
        <v>35324.170138888891</v>
      </c>
      <c r="M136" s="123">
        <v>35324.333333333336</v>
      </c>
      <c r="N136" s="123">
        <v>35324.333333333336</v>
      </c>
      <c r="O136" s="123">
        <v>35324.544444444444</v>
      </c>
      <c r="P136" s="5" t="s">
        <v>5129</v>
      </c>
      <c r="Q136" s="19">
        <f t="shared" si="22"/>
        <v>0</v>
      </c>
      <c r="R136" s="19">
        <f t="shared" si="23"/>
        <v>0.37430555555329192</v>
      </c>
      <c r="S136" s="21">
        <f t="shared" si="21"/>
        <v>0</v>
      </c>
      <c r="T136" s="6"/>
      <c r="U136" s="2" t="s">
        <v>5132</v>
      </c>
      <c r="Y136" s="3"/>
      <c r="Z136" s="3"/>
      <c r="AA136" s="3"/>
      <c r="AB136" s="3"/>
      <c r="AC136" s="3"/>
      <c r="AF136" s="2" t="s">
        <v>8</v>
      </c>
    </row>
    <row r="137" spans="1:33">
      <c r="A137" s="2" t="s">
        <v>465</v>
      </c>
      <c r="B137" s="9" t="s">
        <v>466</v>
      </c>
      <c r="C137" s="2" t="s">
        <v>467</v>
      </c>
      <c r="D137" s="10" t="s">
        <v>468</v>
      </c>
      <c r="E137" s="9" t="s">
        <v>1033</v>
      </c>
      <c r="F137" s="9" t="s">
        <v>1033</v>
      </c>
      <c r="G137" s="21">
        <v>46</v>
      </c>
      <c r="H137" s="21">
        <v>-129</v>
      </c>
      <c r="I137" s="13">
        <f t="shared" si="18"/>
        <v>9</v>
      </c>
      <c r="J137" s="13">
        <f t="shared" si="12"/>
        <v>1996</v>
      </c>
      <c r="K137" s="2" t="s">
        <v>5128</v>
      </c>
      <c r="L137" s="123">
        <v>35324.870833333334</v>
      </c>
      <c r="M137" s="123">
        <v>35325</v>
      </c>
      <c r="N137" s="123">
        <v>35326.575694444444</v>
      </c>
      <c r="O137" s="123">
        <v>35326.729166666664</v>
      </c>
      <c r="P137" s="5" t="s">
        <v>5129</v>
      </c>
      <c r="Q137" s="19">
        <f t="shared" si="22"/>
        <v>1.5756944444437977</v>
      </c>
      <c r="R137" s="19">
        <f t="shared" si="23"/>
        <v>1.8583333333299379</v>
      </c>
      <c r="S137" s="21">
        <f t="shared" si="21"/>
        <v>9.4541666666627862</v>
      </c>
      <c r="T137" s="6">
        <v>2210</v>
      </c>
      <c r="U137" s="3"/>
      <c r="V137" s="3"/>
      <c r="W137" s="3"/>
      <c r="X137" s="3"/>
      <c r="Y137" s="3"/>
      <c r="Z137" s="3"/>
      <c r="AA137" s="3"/>
      <c r="AB137" s="3"/>
      <c r="AC137" s="3"/>
      <c r="AF137" s="2" t="s">
        <v>8</v>
      </c>
    </row>
    <row r="138" spans="1:33">
      <c r="A138" s="2" t="s">
        <v>4754</v>
      </c>
      <c r="B138" s="9" t="s">
        <v>231</v>
      </c>
      <c r="C138" s="2" t="s">
        <v>470</v>
      </c>
      <c r="D138" s="2" t="s">
        <v>471</v>
      </c>
      <c r="E138" s="9" t="s">
        <v>1033</v>
      </c>
      <c r="F138" s="9" t="s">
        <v>1033</v>
      </c>
      <c r="G138" s="21">
        <v>-17</v>
      </c>
      <c r="H138" s="21">
        <v>-113</v>
      </c>
      <c r="I138" s="13">
        <f t="shared" si="18"/>
        <v>12</v>
      </c>
      <c r="J138" s="13">
        <f t="shared" si="12"/>
        <v>1996</v>
      </c>
      <c r="K138" s="2" t="s">
        <v>5124</v>
      </c>
      <c r="L138" s="123">
        <v>35388.938194444447</v>
      </c>
      <c r="M138" s="123">
        <v>35389.041666666664</v>
      </c>
      <c r="N138" s="123">
        <v>35389.041666666664</v>
      </c>
      <c r="O138" s="123">
        <v>35389.113194444442</v>
      </c>
      <c r="P138" s="5" t="s">
        <v>5125</v>
      </c>
      <c r="Q138" s="19">
        <f t="shared" si="22"/>
        <v>0</v>
      </c>
      <c r="R138" s="19">
        <f t="shared" si="23"/>
        <v>0.17499999999563443</v>
      </c>
      <c r="S138" s="21">
        <f t="shared" si="21"/>
        <v>0</v>
      </c>
      <c r="T138" s="50">
        <v>2500</v>
      </c>
      <c r="U138" s="2" t="s">
        <v>5126</v>
      </c>
      <c r="Y138" s="2" t="s">
        <v>6756</v>
      </c>
      <c r="Z138" s="2" t="s">
        <v>6756</v>
      </c>
      <c r="AA138" s="2" t="s">
        <v>6756</v>
      </c>
      <c r="AB138" s="2" t="s">
        <v>6756</v>
      </c>
      <c r="AC138" s="2" t="s">
        <v>6756</v>
      </c>
      <c r="AD138" s="2" t="s">
        <v>6756</v>
      </c>
      <c r="AE138" s="2" t="s">
        <v>6756</v>
      </c>
      <c r="AF138" s="2" t="s">
        <v>8</v>
      </c>
      <c r="AG138" s="2" t="s">
        <v>6756</v>
      </c>
    </row>
    <row r="139" spans="1:33">
      <c r="A139" s="2" t="s">
        <v>4754</v>
      </c>
      <c r="B139" s="9" t="s">
        <v>231</v>
      </c>
      <c r="C139" s="2" t="s">
        <v>470</v>
      </c>
      <c r="D139" s="2" t="s">
        <v>471</v>
      </c>
      <c r="E139" s="9" t="s">
        <v>1033</v>
      </c>
      <c r="F139" s="9" t="s">
        <v>1033</v>
      </c>
      <c r="G139" s="21">
        <v>-17</v>
      </c>
      <c r="H139" s="21">
        <v>-113</v>
      </c>
      <c r="I139" s="13">
        <f t="shared" si="18"/>
        <v>12</v>
      </c>
      <c r="J139" s="13">
        <f t="shared" si="12"/>
        <v>1996</v>
      </c>
      <c r="K139" s="2" t="s">
        <v>5120</v>
      </c>
      <c r="L139" s="123">
        <v>35389.399305555555</v>
      </c>
      <c r="M139" s="123">
        <v>35389.576388888891</v>
      </c>
      <c r="N139" s="123">
        <v>35389.576388888891</v>
      </c>
      <c r="O139" s="123">
        <v>35389.626388888886</v>
      </c>
      <c r="P139" s="5" t="s">
        <v>5121</v>
      </c>
      <c r="Q139" s="19">
        <f t="shared" si="22"/>
        <v>0</v>
      </c>
      <c r="R139" s="19">
        <f t="shared" si="23"/>
        <v>0.22708333333139308</v>
      </c>
      <c r="S139" s="21">
        <f t="shared" si="21"/>
        <v>0</v>
      </c>
      <c r="T139" s="50">
        <v>2500</v>
      </c>
      <c r="U139" s="2" t="s">
        <v>5122</v>
      </c>
      <c r="Y139" s="2" t="s">
        <v>6756</v>
      </c>
      <c r="Z139" s="2" t="s">
        <v>6756</v>
      </c>
      <c r="AA139" s="2" t="s">
        <v>6756</v>
      </c>
      <c r="AB139" s="2" t="s">
        <v>6756</v>
      </c>
      <c r="AC139" s="2" t="s">
        <v>6756</v>
      </c>
      <c r="AD139" s="2" t="s">
        <v>6756</v>
      </c>
      <c r="AE139" s="2" t="s">
        <v>6756</v>
      </c>
      <c r="AF139" s="2" t="s">
        <v>8</v>
      </c>
      <c r="AG139" s="2" t="s">
        <v>6756</v>
      </c>
    </row>
    <row r="140" spans="1:33">
      <c r="A140" s="2" t="s">
        <v>473</v>
      </c>
      <c r="B140" s="9" t="s">
        <v>466</v>
      </c>
      <c r="C140" s="2" t="s">
        <v>474</v>
      </c>
      <c r="D140" s="10" t="s">
        <v>6897</v>
      </c>
      <c r="E140" s="9" t="s">
        <v>6898</v>
      </c>
      <c r="F140" s="9" t="s">
        <v>6898</v>
      </c>
      <c r="G140" s="21">
        <v>20</v>
      </c>
      <c r="H140" s="21">
        <v>147</v>
      </c>
      <c r="I140" s="13">
        <f t="shared" si="18"/>
        <v>55</v>
      </c>
      <c r="J140" s="13">
        <f t="shared" si="12"/>
        <v>1997</v>
      </c>
      <c r="K140" s="2" t="s">
        <v>5118</v>
      </c>
      <c r="L140" s="123">
        <v>35464.503472222219</v>
      </c>
      <c r="M140" s="123">
        <v>35464.621527777781</v>
      </c>
      <c r="N140" s="123">
        <v>35464.65625</v>
      </c>
      <c r="O140" s="123">
        <v>35464.745138888888</v>
      </c>
      <c r="P140" s="5" t="s">
        <v>3611</v>
      </c>
      <c r="Q140" s="19">
        <f t="shared" si="22"/>
        <v>3.4722222218988463E-2</v>
      </c>
      <c r="R140" s="19">
        <f t="shared" si="23"/>
        <v>0.24166666666860692</v>
      </c>
      <c r="S140" s="21">
        <f t="shared" si="21"/>
        <v>0.20833333331393078</v>
      </c>
      <c r="T140" s="50" t="s">
        <v>395</v>
      </c>
      <c r="U140" s="2" t="s">
        <v>5104</v>
      </c>
      <c r="Y140" s="2" t="s">
        <v>6756</v>
      </c>
      <c r="Z140" s="2" t="s">
        <v>6756</v>
      </c>
      <c r="AA140" s="2" t="s">
        <v>6756</v>
      </c>
      <c r="AB140" s="2" t="s">
        <v>6756</v>
      </c>
      <c r="AC140" s="2" t="s">
        <v>6756</v>
      </c>
      <c r="AD140" s="2" t="s">
        <v>6756</v>
      </c>
      <c r="AE140" s="2" t="s">
        <v>6756</v>
      </c>
      <c r="AF140" s="2" t="s">
        <v>8</v>
      </c>
      <c r="AG140" s="2" t="s">
        <v>6756</v>
      </c>
    </row>
    <row r="141" spans="1:33">
      <c r="A141" s="2" t="s">
        <v>473</v>
      </c>
      <c r="B141" s="9" t="s">
        <v>466</v>
      </c>
      <c r="C141" s="2" t="s">
        <v>474</v>
      </c>
      <c r="D141" s="10" t="s">
        <v>6897</v>
      </c>
      <c r="E141" s="9" t="s">
        <v>6898</v>
      </c>
      <c r="F141" s="9" t="s">
        <v>6898</v>
      </c>
      <c r="G141" s="21">
        <v>20</v>
      </c>
      <c r="H141" s="21">
        <v>147</v>
      </c>
      <c r="I141" s="13">
        <f t="shared" si="18"/>
        <v>55</v>
      </c>
      <c r="J141" s="13">
        <f t="shared" si="12"/>
        <v>1997</v>
      </c>
      <c r="K141" s="2" t="s">
        <v>5116</v>
      </c>
      <c r="L141" s="123">
        <v>35464.825694444444</v>
      </c>
      <c r="M141" s="123">
        <v>35464.92291666667</v>
      </c>
      <c r="N141" s="123">
        <v>35465.072916666664</v>
      </c>
      <c r="O141" s="123">
        <v>35465.211111111108</v>
      </c>
      <c r="P141" s="5" t="s">
        <v>3611</v>
      </c>
      <c r="Q141" s="19">
        <f t="shared" si="22"/>
        <v>0.14999999999417923</v>
      </c>
      <c r="R141" s="19">
        <f t="shared" si="23"/>
        <v>0.38541666666424135</v>
      </c>
      <c r="S141" s="21">
        <f t="shared" si="21"/>
        <v>0.8999999999650754</v>
      </c>
      <c r="T141" s="6">
        <v>3500</v>
      </c>
      <c r="U141" s="2" t="s">
        <v>5104</v>
      </c>
      <c r="Y141" s="2" t="s">
        <v>6756</v>
      </c>
      <c r="Z141" s="2" t="s">
        <v>6756</v>
      </c>
      <c r="AA141" s="2" t="s">
        <v>6756</v>
      </c>
      <c r="AB141" s="2" t="s">
        <v>6756</v>
      </c>
      <c r="AC141" s="2" t="s">
        <v>6756</v>
      </c>
      <c r="AD141" s="2" t="s">
        <v>6756</v>
      </c>
      <c r="AE141" s="2" t="s">
        <v>6756</v>
      </c>
      <c r="AF141" s="2" t="s">
        <v>8</v>
      </c>
      <c r="AG141" s="2" t="s">
        <v>6756</v>
      </c>
    </row>
    <row r="142" spans="1:33">
      <c r="A142" s="2" t="s">
        <v>473</v>
      </c>
      <c r="B142" s="9" t="s">
        <v>466</v>
      </c>
      <c r="C142" s="2" t="s">
        <v>474</v>
      </c>
      <c r="D142" s="10" t="s">
        <v>6897</v>
      </c>
      <c r="E142" s="9" t="s">
        <v>6898</v>
      </c>
      <c r="F142" s="9" t="s">
        <v>6898</v>
      </c>
      <c r="G142" s="21">
        <v>20</v>
      </c>
      <c r="H142" s="21">
        <v>147</v>
      </c>
      <c r="I142" s="13">
        <f t="shared" si="18"/>
        <v>55</v>
      </c>
      <c r="J142" s="13">
        <f t="shared" ref="J142:J210" si="24">YEAR(L142)</f>
        <v>1997</v>
      </c>
      <c r="K142" s="2" t="s">
        <v>5114</v>
      </c>
      <c r="L142" s="123">
        <v>35466.931944444441</v>
      </c>
      <c r="M142" s="123">
        <v>35467.076388888891</v>
      </c>
      <c r="N142" s="123">
        <v>35467.354166666664</v>
      </c>
      <c r="O142" s="123">
        <v>35467.475694444445</v>
      </c>
      <c r="P142" s="5" t="s">
        <v>5103</v>
      </c>
      <c r="Q142" s="19">
        <f t="shared" si="22"/>
        <v>0.27777777777373558</v>
      </c>
      <c r="R142" s="19">
        <f t="shared" si="23"/>
        <v>0.54375000000436557</v>
      </c>
      <c r="S142" s="21">
        <f t="shared" si="21"/>
        <v>1.6666666666424135</v>
      </c>
      <c r="T142" s="6">
        <v>3500</v>
      </c>
      <c r="Y142" s="2" t="s">
        <v>6756</v>
      </c>
      <c r="Z142" s="2" t="s">
        <v>6756</v>
      </c>
      <c r="AA142" s="2" t="s">
        <v>6756</v>
      </c>
      <c r="AB142" s="2" t="s">
        <v>6756</v>
      </c>
      <c r="AC142" s="2" t="s">
        <v>6756</v>
      </c>
      <c r="AD142" s="2" t="s">
        <v>6756</v>
      </c>
      <c r="AE142" s="2" t="s">
        <v>6756</v>
      </c>
      <c r="AF142" s="2" t="s">
        <v>8</v>
      </c>
      <c r="AG142" s="2" t="s">
        <v>6756</v>
      </c>
    </row>
    <row r="143" spans="1:33">
      <c r="A143" s="2" t="s">
        <v>473</v>
      </c>
      <c r="B143" s="9" t="s">
        <v>466</v>
      </c>
      <c r="C143" s="2" t="s">
        <v>474</v>
      </c>
      <c r="D143" s="10" t="s">
        <v>6897</v>
      </c>
      <c r="E143" s="9" t="s">
        <v>6898</v>
      </c>
      <c r="F143" s="9" t="s">
        <v>6898</v>
      </c>
      <c r="G143" s="21">
        <v>20</v>
      </c>
      <c r="H143" s="21">
        <v>147</v>
      </c>
      <c r="I143" s="13">
        <f t="shared" si="18"/>
        <v>55</v>
      </c>
      <c r="J143" s="13">
        <f t="shared" si="24"/>
        <v>1997</v>
      </c>
      <c r="K143" s="2" t="s">
        <v>5112</v>
      </c>
      <c r="L143" s="123">
        <v>35469.561111111114</v>
      </c>
      <c r="M143" s="123">
        <v>35469.586111111108</v>
      </c>
      <c r="N143" s="123">
        <v>35469.595833333333</v>
      </c>
      <c r="O143" s="123">
        <v>35469.655555555553</v>
      </c>
      <c r="P143" s="5" t="s">
        <v>5103</v>
      </c>
      <c r="Q143" s="19">
        <f t="shared" si="22"/>
        <v>9.7222222248092294E-3</v>
      </c>
      <c r="R143" s="19">
        <f t="shared" si="23"/>
        <v>9.4444444439432118E-2</v>
      </c>
      <c r="S143" s="21">
        <f t="shared" si="21"/>
        <v>5.8333333348855376E-2</v>
      </c>
      <c r="T143" s="6" t="s">
        <v>395</v>
      </c>
      <c r="U143" s="2" t="s">
        <v>5104</v>
      </c>
      <c r="Y143" s="2" t="s">
        <v>6756</v>
      </c>
      <c r="Z143" s="2" t="s">
        <v>6756</v>
      </c>
      <c r="AA143" s="2" t="s">
        <v>6756</v>
      </c>
      <c r="AB143" s="2" t="s">
        <v>6756</v>
      </c>
      <c r="AC143" s="2" t="s">
        <v>6756</v>
      </c>
      <c r="AD143" s="2" t="s">
        <v>6756</v>
      </c>
      <c r="AE143" s="2" t="s">
        <v>6756</v>
      </c>
      <c r="AF143" s="2" t="s">
        <v>8</v>
      </c>
      <c r="AG143" s="2" t="s">
        <v>6756</v>
      </c>
    </row>
    <row r="144" spans="1:33">
      <c r="A144" s="2" t="s">
        <v>473</v>
      </c>
      <c r="B144" s="9" t="s">
        <v>466</v>
      </c>
      <c r="C144" s="2" t="s">
        <v>474</v>
      </c>
      <c r="D144" s="10" t="s">
        <v>6897</v>
      </c>
      <c r="E144" s="9" t="s">
        <v>6898</v>
      </c>
      <c r="F144" s="9" t="s">
        <v>6898</v>
      </c>
      <c r="G144" s="21">
        <v>20</v>
      </c>
      <c r="H144" s="21">
        <v>147</v>
      </c>
      <c r="I144" s="13">
        <f t="shared" si="18"/>
        <v>55</v>
      </c>
      <c r="J144" s="13">
        <f t="shared" si="12"/>
        <v>1997</v>
      </c>
      <c r="K144" s="2" t="s">
        <v>5110</v>
      </c>
      <c r="L144" s="123">
        <v>35470.988194444442</v>
      </c>
      <c r="M144" s="123">
        <v>35471.135416666664</v>
      </c>
      <c r="N144" s="123">
        <v>35471.554861111108</v>
      </c>
      <c r="O144" s="123">
        <v>35471.69027777778</v>
      </c>
      <c r="P144" s="5" t="s">
        <v>5103</v>
      </c>
      <c r="Q144" s="19">
        <f t="shared" si="22"/>
        <v>0.41944444444379769</v>
      </c>
      <c r="R144" s="19">
        <f t="shared" si="23"/>
        <v>0.70208333333721384</v>
      </c>
      <c r="S144" s="21">
        <f t="shared" si="21"/>
        <v>2.5166666666627862</v>
      </c>
      <c r="T144" s="6">
        <v>3500</v>
      </c>
      <c r="Y144" s="2" t="s">
        <v>6756</v>
      </c>
      <c r="Z144" s="2" t="s">
        <v>6756</v>
      </c>
      <c r="AA144" s="2" t="s">
        <v>6756</v>
      </c>
      <c r="AB144" s="2" t="s">
        <v>6756</v>
      </c>
      <c r="AC144" s="2" t="s">
        <v>6756</v>
      </c>
      <c r="AD144" s="2" t="s">
        <v>6756</v>
      </c>
      <c r="AE144" s="2" t="s">
        <v>6756</v>
      </c>
      <c r="AF144" s="2" t="s">
        <v>8</v>
      </c>
      <c r="AG144" s="2" t="s">
        <v>6756</v>
      </c>
    </row>
    <row r="145" spans="1:33">
      <c r="A145" s="2" t="s">
        <v>473</v>
      </c>
      <c r="B145" s="9" t="s">
        <v>466</v>
      </c>
      <c r="C145" s="2" t="s">
        <v>474</v>
      </c>
      <c r="D145" s="10" t="s">
        <v>6897</v>
      </c>
      <c r="E145" s="9" t="s">
        <v>6898</v>
      </c>
      <c r="F145" s="9" t="s">
        <v>6898</v>
      </c>
      <c r="G145" s="21">
        <v>20</v>
      </c>
      <c r="H145" s="21">
        <v>147</v>
      </c>
      <c r="I145" s="13">
        <f t="shared" si="18"/>
        <v>55</v>
      </c>
      <c r="J145" s="13">
        <f t="shared" si="12"/>
        <v>1997</v>
      </c>
      <c r="K145" s="2" t="s">
        <v>5108</v>
      </c>
      <c r="L145" s="123">
        <v>35473.015277777777</v>
      </c>
      <c r="M145" s="123">
        <v>35473.188888888886</v>
      </c>
      <c r="N145" s="123">
        <v>35474.607638888891</v>
      </c>
      <c r="O145" s="123">
        <v>35474.729166666664</v>
      </c>
      <c r="P145" s="5" t="s">
        <v>5103</v>
      </c>
      <c r="Q145" s="19">
        <f t="shared" si="22"/>
        <v>1.4187500000043656</v>
      </c>
      <c r="R145" s="19">
        <f t="shared" si="23"/>
        <v>1.7138888888875954</v>
      </c>
      <c r="S145" s="21">
        <f t="shared" si="21"/>
        <v>8.5125000000261934</v>
      </c>
      <c r="T145" s="6">
        <v>3500</v>
      </c>
      <c r="Y145" s="2" t="s">
        <v>6756</v>
      </c>
      <c r="Z145" s="2" t="s">
        <v>6756</v>
      </c>
      <c r="AA145" s="2" t="s">
        <v>6756</v>
      </c>
      <c r="AB145" s="2" t="s">
        <v>6756</v>
      </c>
      <c r="AC145" s="2" t="s">
        <v>6756</v>
      </c>
      <c r="AD145" s="2" t="s">
        <v>6756</v>
      </c>
      <c r="AE145" s="2" t="s">
        <v>6756</v>
      </c>
      <c r="AF145" s="2" t="s">
        <v>8</v>
      </c>
      <c r="AG145" s="2" t="s">
        <v>6756</v>
      </c>
    </row>
    <row r="146" spans="1:33">
      <c r="A146" s="2" t="s">
        <v>473</v>
      </c>
      <c r="B146" s="9" t="s">
        <v>466</v>
      </c>
      <c r="C146" s="2" t="s">
        <v>474</v>
      </c>
      <c r="D146" s="10" t="s">
        <v>6897</v>
      </c>
      <c r="E146" s="9" t="s">
        <v>6898</v>
      </c>
      <c r="F146" s="9" t="s">
        <v>6898</v>
      </c>
      <c r="G146" s="21">
        <v>20</v>
      </c>
      <c r="H146" s="21">
        <v>147</v>
      </c>
      <c r="I146" s="13">
        <f t="shared" si="18"/>
        <v>55</v>
      </c>
      <c r="J146" s="13">
        <f t="shared" si="24"/>
        <v>1997</v>
      </c>
      <c r="K146" s="2" t="s">
        <v>5106</v>
      </c>
      <c r="L146" s="123">
        <v>35475.351388888892</v>
      </c>
      <c r="M146" s="123">
        <v>35475.489583333336</v>
      </c>
      <c r="N146" s="123">
        <v>35476.10833333333</v>
      </c>
      <c r="O146" s="123">
        <v>35476.218055555553</v>
      </c>
      <c r="P146" s="5" t="s">
        <v>5103</v>
      </c>
      <c r="Q146" s="19">
        <f t="shared" si="22"/>
        <v>0.61874999999417923</v>
      </c>
      <c r="R146" s="19">
        <f t="shared" si="23"/>
        <v>0.86666666666133096</v>
      </c>
      <c r="S146" s="21">
        <f t="shared" si="21"/>
        <v>3.7124999999650754</v>
      </c>
      <c r="T146" s="6">
        <v>3500</v>
      </c>
      <c r="Y146" s="2" t="s">
        <v>6756</v>
      </c>
      <c r="Z146" s="2" t="s">
        <v>6756</v>
      </c>
      <c r="AA146" s="2" t="s">
        <v>6756</v>
      </c>
      <c r="AB146" s="2" t="s">
        <v>6756</v>
      </c>
      <c r="AC146" s="2" t="s">
        <v>6756</v>
      </c>
      <c r="AD146" s="2" t="s">
        <v>6756</v>
      </c>
      <c r="AE146" s="2" t="s">
        <v>6756</v>
      </c>
      <c r="AF146" s="2" t="s">
        <v>8</v>
      </c>
      <c r="AG146" s="2" t="s">
        <v>6756</v>
      </c>
    </row>
    <row r="147" spans="1:33">
      <c r="A147" s="2" t="s">
        <v>473</v>
      </c>
      <c r="B147" s="9" t="s">
        <v>466</v>
      </c>
      <c r="C147" s="2" t="s">
        <v>474</v>
      </c>
      <c r="D147" s="10" t="s">
        <v>6897</v>
      </c>
      <c r="E147" s="9" t="s">
        <v>6898</v>
      </c>
      <c r="F147" s="9" t="s">
        <v>6898</v>
      </c>
      <c r="G147" s="21">
        <v>20</v>
      </c>
      <c r="H147" s="21">
        <v>147</v>
      </c>
      <c r="I147" s="13">
        <f t="shared" si="18"/>
        <v>55</v>
      </c>
      <c r="J147" s="13">
        <f t="shared" si="24"/>
        <v>1997</v>
      </c>
      <c r="K147" s="2" t="s">
        <v>5102</v>
      </c>
      <c r="L147" s="123">
        <v>35478.322916666664</v>
      </c>
      <c r="M147" s="123">
        <v>35478.460416666669</v>
      </c>
      <c r="N147" s="123">
        <v>35478.582638888889</v>
      </c>
      <c r="O147" s="123">
        <v>35478.729166666664</v>
      </c>
      <c r="P147" s="5" t="s">
        <v>5103</v>
      </c>
      <c r="Q147" s="19">
        <f t="shared" si="22"/>
        <v>0.12222222222044365</v>
      </c>
      <c r="R147" s="19">
        <f t="shared" si="23"/>
        <v>0.40625</v>
      </c>
      <c r="S147" s="21">
        <f t="shared" si="21"/>
        <v>0.73333333332266193</v>
      </c>
      <c r="T147" s="6">
        <v>3500</v>
      </c>
      <c r="U147" s="2" t="s">
        <v>5104</v>
      </c>
      <c r="Y147" s="2" t="s">
        <v>6756</v>
      </c>
      <c r="Z147" s="2" t="s">
        <v>6756</v>
      </c>
      <c r="AA147" s="2" t="s">
        <v>6756</v>
      </c>
      <c r="AB147" s="2" t="s">
        <v>6756</v>
      </c>
      <c r="AC147" s="2" t="s">
        <v>6756</v>
      </c>
      <c r="AD147" s="2" t="s">
        <v>6756</v>
      </c>
      <c r="AE147" s="2" t="s">
        <v>6756</v>
      </c>
      <c r="AF147" s="2" t="s">
        <v>8</v>
      </c>
      <c r="AG147" s="2" t="s">
        <v>6756</v>
      </c>
    </row>
    <row r="148" spans="1:33">
      <c r="A148" s="2" t="s">
        <v>473</v>
      </c>
      <c r="B148" s="9" t="s">
        <v>466</v>
      </c>
      <c r="C148" s="2" t="s">
        <v>474</v>
      </c>
      <c r="D148" s="10" t="s">
        <v>6897</v>
      </c>
      <c r="E148" s="9" t="s">
        <v>6898</v>
      </c>
      <c r="F148" s="9" t="s">
        <v>6898</v>
      </c>
      <c r="G148" s="21">
        <v>20</v>
      </c>
      <c r="H148" s="21">
        <v>147</v>
      </c>
      <c r="I148" s="13">
        <f t="shared" si="18"/>
        <v>55</v>
      </c>
      <c r="J148" s="13">
        <f>YEAR(L148)</f>
        <v>1997</v>
      </c>
      <c r="K148" s="2" t="s">
        <v>5099</v>
      </c>
      <c r="L148" s="123">
        <v>35482.385416666664</v>
      </c>
      <c r="M148" s="123">
        <v>35482.512499999997</v>
      </c>
      <c r="N148" s="123">
        <v>35482.795138888891</v>
      </c>
      <c r="O148" s="123">
        <v>35482.939583333333</v>
      </c>
      <c r="P148" s="5" t="s">
        <v>5100</v>
      </c>
      <c r="Q148" s="19">
        <f t="shared" si="22"/>
        <v>0.28263888889341615</v>
      </c>
      <c r="R148" s="19">
        <f t="shared" si="23"/>
        <v>0.55416666666860692</v>
      </c>
      <c r="S148" s="21">
        <f t="shared" si="21"/>
        <v>1.6958333333604969</v>
      </c>
      <c r="T148" s="6">
        <v>3500</v>
      </c>
      <c r="Y148" s="2" t="s">
        <v>6756</v>
      </c>
      <c r="Z148" s="2" t="s">
        <v>6756</v>
      </c>
      <c r="AA148" s="2" t="s">
        <v>6756</v>
      </c>
      <c r="AB148" s="2" t="s">
        <v>6756</v>
      </c>
      <c r="AC148" s="2" t="s">
        <v>6756</v>
      </c>
      <c r="AD148" s="2" t="s">
        <v>6756</v>
      </c>
      <c r="AE148" s="2" t="s">
        <v>6756</v>
      </c>
      <c r="AF148" s="2" t="s">
        <v>8</v>
      </c>
      <c r="AG148" s="2" t="s">
        <v>6756</v>
      </c>
    </row>
    <row r="149" spans="1:33">
      <c r="A149" s="2" t="s">
        <v>478</v>
      </c>
      <c r="B149" s="9" t="s">
        <v>466</v>
      </c>
      <c r="C149" s="2" t="s">
        <v>479</v>
      </c>
      <c r="D149" s="10" t="s">
        <v>6899</v>
      </c>
      <c r="E149" s="9" t="s">
        <v>4746</v>
      </c>
      <c r="F149" s="9" t="s">
        <v>4746</v>
      </c>
      <c r="G149" s="21">
        <v>25.8</v>
      </c>
      <c r="H149" s="21">
        <v>133.5</v>
      </c>
      <c r="I149" s="13">
        <f t="shared" si="18"/>
        <v>53</v>
      </c>
      <c r="J149" s="13">
        <f>YEAR(L148)</f>
        <v>1997</v>
      </c>
      <c r="K149" s="38" t="s">
        <v>5097</v>
      </c>
      <c r="L149" s="123">
        <v>35530.268750000003</v>
      </c>
      <c r="M149" s="123">
        <v>35530.446527777778</v>
      </c>
      <c r="N149" s="123">
        <v>35531.71875</v>
      </c>
      <c r="O149" s="123">
        <v>35531.755555555559</v>
      </c>
      <c r="P149" s="9" t="s">
        <v>4746</v>
      </c>
      <c r="Q149" s="73">
        <f>(N149 - M149)</f>
        <v>1.2722222222218988</v>
      </c>
      <c r="R149" s="73">
        <f>(O149 - L149)</f>
        <v>1.4868055555562023</v>
      </c>
      <c r="S149" s="21">
        <f t="shared" si="21"/>
        <v>7.6333333333313931</v>
      </c>
      <c r="T149" s="50">
        <v>4200</v>
      </c>
      <c r="X149" s="51">
        <v>38244</v>
      </c>
      <c r="Y149" s="17">
        <v>35561</v>
      </c>
      <c r="Z149" s="17">
        <v>35561</v>
      </c>
      <c r="AA149" s="17">
        <v>35561</v>
      </c>
      <c r="AB149" s="17">
        <v>35561</v>
      </c>
      <c r="AC149" s="17">
        <v>35561</v>
      </c>
      <c r="AD149" s="2" t="s">
        <v>6756</v>
      </c>
      <c r="AE149" s="2" t="s">
        <v>6756</v>
      </c>
      <c r="AF149" s="2" t="s">
        <v>8</v>
      </c>
      <c r="AG149" s="2" t="s">
        <v>6756</v>
      </c>
    </row>
    <row r="150" spans="1:33">
      <c r="A150" s="2" t="s">
        <v>478</v>
      </c>
      <c r="B150" s="9" t="s">
        <v>466</v>
      </c>
      <c r="C150" s="2" t="s">
        <v>479</v>
      </c>
      <c r="D150" s="10" t="s">
        <v>6899</v>
      </c>
      <c r="E150" s="9" t="s">
        <v>4746</v>
      </c>
      <c r="F150" s="9" t="s">
        <v>4746</v>
      </c>
      <c r="G150" s="21">
        <v>25.8</v>
      </c>
      <c r="H150" s="21">
        <v>133.5</v>
      </c>
      <c r="I150" s="13">
        <f t="shared" si="18"/>
        <v>53</v>
      </c>
      <c r="J150" s="13">
        <f t="shared" si="24"/>
        <v>1997</v>
      </c>
      <c r="K150" s="2" t="s">
        <v>5095</v>
      </c>
      <c r="L150" s="123">
        <v>35531.943055555559</v>
      </c>
      <c r="M150" s="123">
        <v>35532.100694444445</v>
      </c>
      <c r="N150" s="123">
        <v>35535.058333333334</v>
      </c>
      <c r="O150" s="123">
        <v>35535.198611111111</v>
      </c>
      <c r="P150" s="9" t="s">
        <v>4746</v>
      </c>
      <c r="Q150" s="19">
        <f t="shared" si="22"/>
        <v>2.9576388888890506</v>
      </c>
      <c r="R150" s="19">
        <f t="shared" si="23"/>
        <v>3.2555555555518367</v>
      </c>
      <c r="S150" s="21">
        <f t="shared" si="21"/>
        <v>17.745833333334303</v>
      </c>
      <c r="T150" s="50">
        <v>4200</v>
      </c>
      <c r="X150" s="51">
        <v>38244</v>
      </c>
      <c r="Y150" s="17">
        <v>35561</v>
      </c>
      <c r="Z150" s="17">
        <v>35561</v>
      </c>
      <c r="AA150" s="17">
        <v>35561</v>
      </c>
      <c r="AB150" s="17">
        <v>35561</v>
      </c>
      <c r="AC150" s="17">
        <v>35561</v>
      </c>
      <c r="AD150" s="2" t="s">
        <v>6756</v>
      </c>
      <c r="AE150" s="2" t="s">
        <v>6756</v>
      </c>
      <c r="AF150" s="2" t="s">
        <v>8</v>
      </c>
      <c r="AG150" s="2" t="s">
        <v>6756</v>
      </c>
    </row>
    <row r="151" spans="1:33">
      <c r="A151" s="2" t="s">
        <v>478</v>
      </c>
      <c r="B151" s="9" t="s">
        <v>466</v>
      </c>
      <c r="C151" s="2" t="s">
        <v>479</v>
      </c>
      <c r="D151" s="10" t="s">
        <v>6899</v>
      </c>
      <c r="E151" s="9" t="s">
        <v>4746</v>
      </c>
      <c r="F151" s="9" t="s">
        <v>4746</v>
      </c>
      <c r="G151" s="21">
        <v>25.8</v>
      </c>
      <c r="H151" s="21">
        <v>133.5</v>
      </c>
      <c r="I151" s="13">
        <f t="shared" si="18"/>
        <v>53</v>
      </c>
      <c r="J151" s="13">
        <f t="shared" si="24"/>
        <v>1997</v>
      </c>
      <c r="K151" s="2" t="s">
        <v>5093</v>
      </c>
      <c r="L151" s="123">
        <v>35536.004166666666</v>
      </c>
      <c r="M151" s="123">
        <v>35536.776388888888</v>
      </c>
      <c r="N151" s="123">
        <v>35538.020138888889</v>
      </c>
      <c r="O151" s="123">
        <v>35538.165972222225</v>
      </c>
      <c r="P151" s="9" t="s">
        <v>4746</v>
      </c>
      <c r="Q151" s="19">
        <f t="shared" si="22"/>
        <v>1.2437500000014552</v>
      </c>
      <c r="R151" s="19">
        <f t="shared" si="23"/>
        <v>2.1618055555591127</v>
      </c>
      <c r="S151" s="21">
        <f t="shared" si="21"/>
        <v>7.4625000000087311</v>
      </c>
      <c r="T151" s="50">
        <v>4200</v>
      </c>
      <c r="X151" s="51">
        <v>38244</v>
      </c>
      <c r="Y151" s="17">
        <v>35561</v>
      </c>
      <c r="Z151" s="17">
        <v>35561</v>
      </c>
      <c r="AA151" s="17">
        <v>35561</v>
      </c>
      <c r="AB151" s="17">
        <v>35561</v>
      </c>
      <c r="AC151" s="17">
        <v>35561</v>
      </c>
      <c r="AD151" s="2" t="s">
        <v>6756</v>
      </c>
      <c r="AE151" s="2" t="s">
        <v>6756</v>
      </c>
      <c r="AF151" s="2" t="s">
        <v>8</v>
      </c>
      <c r="AG151" s="2" t="s">
        <v>6756</v>
      </c>
    </row>
    <row r="152" spans="1:33">
      <c r="A152" s="2" t="s">
        <v>478</v>
      </c>
      <c r="B152" s="9" t="s">
        <v>466</v>
      </c>
      <c r="C152" s="2" t="s">
        <v>479</v>
      </c>
      <c r="D152" s="10" t="s">
        <v>6899</v>
      </c>
      <c r="E152" s="9" t="s">
        <v>4746</v>
      </c>
      <c r="F152" s="9" t="s">
        <v>4746</v>
      </c>
      <c r="G152" s="21">
        <v>25.8</v>
      </c>
      <c r="H152" s="21">
        <v>133.5</v>
      </c>
      <c r="I152" s="13">
        <f t="shared" si="18"/>
        <v>53</v>
      </c>
      <c r="J152" s="13">
        <f t="shared" si="24"/>
        <v>1997</v>
      </c>
      <c r="K152" s="2" t="s">
        <v>5091</v>
      </c>
      <c r="L152" s="123">
        <v>35543.375</v>
      </c>
      <c r="M152" s="123">
        <v>35543.5625</v>
      </c>
      <c r="N152" s="123">
        <v>35546.6875</v>
      </c>
      <c r="O152" s="123">
        <v>35546.85833333333</v>
      </c>
      <c r="P152" s="9" t="s">
        <v>4746</v>
      </c>
      <c r="Q152" s="19">
        <f t="shared" si="22"/>
        <v>3.125</v>
      </c>
      <c r="R152" s="19">
        <f t="shared" si="23"/>
        <v>3.4833333333299379</v>
      </c>
      <c r="S152" s="21">
        <f t="shared" si="21"/>
        <v>18.75</v>
      </c>
      <c r="T152" s="50">
        <v>4200</v>
      </c>
      <c r="X152" s="51">
        <v>38244</v>
      </c>
      <c r="Y152" s="17">
        <v>35561</v>
      </c>
      <c r="Z152" s="17">
        <v>35561</v>
      </c>
      <c r="AA152" s="17">
        <v>35561</v>
      </c>
      <c r="AB152" s="17">
        <v>35561</v>
      </c>
      <c r="AC152" s="17">
        <v>35561</v>
      </c>
      <c r="AD152" s="2" t="s">
        <v>6756</v>
      </c>
      <c r="AE152" s="2" t="s">
        <v>6756</v>
      </c>
      <c r="AF152" s="2" t="s">
        <v>8</v>
      </c>
      <c r="AG152" s="2" t="s">
        <v>6756</v>
      </c>
    </row>
    <row r="153" spans="1:33">
      <c r="A153" s="2" t="s">
        <v>482</v>
      </c>
      <c r="B153" s="9" t="s">
        <v>483</v>
      </c>
      <c r="C153" s="2" t="s">
        <v>484</v>
      </c>
      <c r="D153" s="10" t="s">
        <v>485</v>
      </c>
      <c r="E153" s="9" t="s">
        <v>5731</v>
      </c>
      <c r="F153" s="9" t="s">
        <v>5731</v>
      </c>
      <c r="G153" s="21">
        <v>38</v>
      </c>
      <c r="H153" s="21">
        <v>11</v>
      </c>
      <c r="I153" s="13">
        <f t="shared" si="18"/>
        <v>32</v>
      </c>
      <c r="J153" s="13">
        <f t="shared" si="12"/>
        <v>1997</v>
      </c>
      <c r="K153" s="2" t="s">
        <v>5089</v>
      </c>
      <c r="L153" s="123">
        <v>35590.103472222225</v>
      </c>
      <c r="M153" s="123">
        <v>35590.137499999997</v>
      </c>
      <c r="N153" s="123">
        <v>35590.232638888891</v>
      </c>
      <c r="O153" s="123">
        <v>35590.265277777777</v>
      </c>
      <c r="P153" s="5" t="s">
        <v>5068</v>
      </c>
      <c r="Q153" s="19">
        <f t="shared" si="22"/>
        <v>9.5138888893416151E-2</v>
      </c>
      <c r="R153" s="19">
        <f t="shared" si="23"/>
        <v>0.16180555555183673</v>
      </c>
      <c r="S153" s="21">
        <f t="shared" si="21"/>
        <v>0.57083333336049691</v>
      </c>
      <c r="T153" s="50">
        <v>1800</v>
      </c>
      <c r="Y153" s="2" t="s">
        <v>6756</v>
      </c>
      <c r="Z153" s="2" t="s">
        <v>6756</v>
      </c>
      <c r="AA153" s="2" t="s">
        <v>6756</v>
      </c>
      <c r="AB153" s="2" t="s">
        <v>8</v>
      </c>
      <c r="AC153" s="2" t="s">
        <v>8</v>
      </c>
      <c r="AD153" s="2" t="s">
        <v>6756</v>
      </c>
      <c r="AE153" s="2" t="s">
        <v>6756</v>
      </c>
      <c r="AF153" s="2" t="s">
        <v>8</v>
      </c>
      <c r="AG153" s="2" t="s">
        <v>6756</v>
      </c>
    </row>
    <row r="154" spans="1:33">
      <c r="A154" s="2" t="s">
        <v>482</v>
      </c>
      <c r="B154" s="9" t="s">
        <v>483</v>
      </c>
      <c r="C154" s="2" t="s">
        <v>484</v>
      </c>
      <c r="D154" s="10" t="s">
        <v>485</v>
      </c>
      <c r="E154" s="9" t="s">
        <v>5731</v>
      </c>
      <c r="F154" s="9" t="s">
        <v>5731</v>
      </c>
      <c r="G154" s="21">
        <v>38</v>
      </c>
      <c r="H154" s="21">
        <v>11</v>
      </c>
      <c r="I154" s="13">
        <f t="shared" si="18"/>
        <v>32</v>
      </c>
      <c r="J154" s="13">
        <f t="shared" si="12"/>
        <v>1997</v>
      </c>
      <c r="K154" s="2" t="s">
        <v>5086</v>
      </c>
      <c r="L154" s="123">
        <v>35591.097222222219</v>
      </c>
      <c r="M154" s="123">
        <v>35591.10833333333</v>
      </c>
      <c r="N154" s="123">
        <v>35591.114583333336</v>
      </c>
      <c r="O154" s="123">
        <v>35591.125</v>
      </c>
      <c r="P154" s="5" t="s">
        <v>8</v>
      </c>
      <c r="Q154" s="19">
        <f t="shared" si="22"/>
        <v>6.2500000058207661E-3</v>
      </c>
      <c r="R154" s="19">
        <f t="shared" si="23"/>
        <v>2.7777777781011537E-2</v>
      </c>
      <c r="S154" s="21">
        <f t="shared" si="21"/>
        <v>3.7500000034924597E-2</v>
      </c>
      <c r="T154" s="50"/>
      <c r="U154" s="2" t="s">
        <v>5087</v>
      </c>
      <c r="Y154" s="2" t="s">
        <v>6756</v>
      </c>
      <c r="Z154" s="2" t="s">
        <v>6756</v>
      </c>
      <c r="AA154" s="2" t="s">
        <v>6756</v>
      </c>
      <c r="AB154" s="2" t="s">
        <v>8</v>
      </c>
      <c r="AC154" s="2" t="s">
        <v>8</v>
      </c>
      <c r="AD154" s="2" t="s">
        <v>6756</v>
      </c>
      <c r="AE154" s="2" t="s">
        <v>6756</v>
      </c>
      <c r="AF154" s="2" t="s">
        <v>8</v>
      </c>
      <c r="AG154" s="2" t="s">
        <v>6756</v>
      </c>
    </row>
    <row r="155" spans="1:33">
      <c r="A155" s="2" t="s">
        <v>482</v>
      </c>
      <c r="B155" s="9" t="s">
        <v>483</v>
      </c>
      <c r="C155" s="2" t="s">
        <v>484</v>
      </c>
      <c r="D155" s="10" t="s">
        <v>485</v>
      </c>
      <c r="E155" s="9" t="s">
        <v>5731</v>
      </c>
      <c r="F155" s="9" t="s">
        <v>5731</v>
      </c>
      <c r="G155" s="21">
        <v>38</v>
      </c>
      <c r="H155" s="21">
        <v>11</v>
      </c>
      <c r="I155" s="13">
        <f t="shared" si="18"/>
        <v>32</v>
      </c>
      <c r="J155" s="13">
        <f t="shared" si="24"/>
        <v>1997</v>
      </c>
      <c r="K155" s="2" t="s">
        <v>5084</v>
      </c>
      <c r="L155" s="123">
        <v>35591.170138888891</v>
      </c>
      <c r="M155" s="123">
        <v>35591.25</v>
      </c>
      <c r="N155" s="123">
        <v>35591.336805555555</v>
      </c>
      <c r="O155" s="123">
        <v>35591.420138888891</v>
      </c>
      <c r="P155" s="5" t="s">
        <v>5068</v>
      </c>
      <c r="Q155" s="19">
        <f t="shared" si="22"/>
        <v>8.6805555554747116E-2</v>
      </c>
      <c r="R155" s="19">
        <f t="shared" si="23"/>
        <v>0.25</v>
      </c>
      <c r="S155" s="21">
        <f t="shared" si="21"/>
        <v>0.52083333332848269</v>
      </c>
      <c r="T155" s="50">
        <v>1800</v>
      </c>
      <c r="Y155" s="2" t="s">
        <v>6756</v>
      </c>
      <c r="Z155" s="2" t="s">
        <v>6756</v>
      </c>
      <c r="AA155" s="2" t="s">
        <v>6756</v>
      </c>
      <c r="AB155" s="2" t="s">
        <v>8</v>
      </c>
      <c r="AC155" s="2" t="s">
        <v>8</v>
      </c>
      <c r="AD155" s="2" t="s">
        <v>6756</v>
      </c>
      <c r="AE155" s="2" t="s">
        <v>6756</v>
      </c>
      <c r="AF155" s="2" t="s">
        <v>8</v>
      </c>
      <c r="AG155" s="2" t="s">
        <v>6756</v>
      </c>
    </row>
    <row r="156" spans="1:33">
      <c r="A156" s="2" t="s">
        <v>482</v>
      </c>
      <c r="B156" s="9" t="s">
        <v>483</v>
      </c>
      <c r="C156" s="2" t="s">
        <v>484</v>
      </c>
      <c r="D156" s="10" t="s">
        <v>485</v>
      </c>
      <c r="E156" s="9" t="s">
        <v>5731</v>
      </c>
      <c r="F156" s="9" t="s">
        <v>5731</v>
      </c>
      <c r="G156" s="21">
        <v>38</v>
      </c>
      <c r="H156" s="21">
        <v>11</v>
      </c>
      <c r="I156" s="13">
        <f t="shared" si="18"/>
        <v>32</v>
      </c>
      <c r="J156" s="13">
        <f t="shared" si="24"/>
        <v>1997</v>
      </c>
      <c r="K156" s="2" t="s">
        <v>5082</v>
      </c>
      <c r="L156" s="123">
        <v>35592.355555555558</v>
      </c>
      <c r="M156" s="123">
        <v>35592.405555555553</v>
      </c>
      <c r="N156" s="123">
        <v>35592.702777777777</v>
      </c>
      <c r="O156" s="123">
        <v>35592.740277777775</v>
      </c>
      <c r="P156" s="5" t="s">
        <v>5068</v>
      </c>
      <c r="Q156" s="19">
        <f t="shared" si="22"/>
        <v>0.29722222222335404</v>
      </c>
      <c r="R156" s="19">
        <f t="shared" si="23"/>
        <v>0.38472222221753327</v>
      </c>
      <c r="S156" s="21">
        <f t="shared" si="21"/>
        <v>1.7833333333401242</v>
      </c>
      <c r="T156" s="50">
        <v>1800</v>
      </c>
      <c r="Y156" s="2" t="s">
        <v>6756</v>
      </c>
      <c r="Z156" s="2" t="s">
        <v>6756</v>
      </c>
      <c r="AA156" s="2" t="s">
        <v>6756</v>
      </c>
      <c r="AB156" s="2" t="s">
        <v>8</v>
      </c>
      <c r="AC156" s="2" t="s">
        <v>8</v>
      </c>
      <c r="AD156" s="2" t="s">
        <v>6756</v>
      </c>
      <c r="AE156" s="2" t="s">
        <v>6756</v>
      </c>
      <c r="AF156" s="2" t="s">
        <v>8</v>
      </c>
      <c r="AG156" s="2" t="s">
        <v>6756</v>
      </c>
    </row>
    <row r="157" spans="1:33">
      <c r="A157" s="2" t="s">
        <v>482</v>
      </c>
      <c r="B157" s="9" t="s">
        <v>483</v>
      </c>
      <c r="C157" s="2" t="s">
        <v>484</v>
      </c>
      <c r="D157" s="10" t="s">
        <v>485</v>
      </c>
      <c r="E157" s="9" t="s">
        <v>5731</v>
      </c>
      <c r="F157" s="9" t="s">
        <v>5731</v>
      </c>
      <c r="G157" s="21">
        <v>38</v>
      </c>
      <c r="H157" s="21">
        <v>11</v>
      </c>
      <c r="I157" s="13">
        <f t="shared" si="18"/>
        <v>32</v>
      </c>
      <c r="J157" s="13">
        <f t="shared" si="24"/>
        <v>1997</v>
      </c>
      <c r="K157" s="2" t="s">
        <v>5080</v>
      </c>
      <c r="L157" s="123">
        <v>35593.357638888891</v>
      </c>
      <c r="M157" s="123">
        <v>35593.396527777775</v>
      </c>
      <c r="N157" s="123">
        <v>35593.642361111109</v>
      </c>
      <c r="O157" s="123">
        <v>35593.678472222222</v>
      </c>
      <c r="P157" s="5" t="s">
        <v>5068</v>
      </c>
      <c r="Q157" s="19">
        <f t="shared" si="22"/>
        <v>0.24583333333430346</v>
      </c>
      <c r="R157" s="19">
        <f t="shared" si="23"/>
        <v>0.32083333333139308</v>
      </c>
      <c r="S157" s="21">
        <f t="shared" si="21"/>
        <v>1.4750000000058208</v>
      </c>
      <c r="T157" s="50">
        <v>1800</v>
      </c>
      <c r="Y157" s="2" t="s">
        <v>6756</v>
      </c>
      <c r="Z157" s="2" t="s">
        <v>6756</v>
      </c>
      <c r="AA157" s="2" t="s">
        <v>6756</v>
      </c>
      <c r="AB157" s="2" t="s">
        <v>8</v>
      </c>
      <c r="AC157" s="2" t="s">
        <v>8</v>
      </c>
      <c r="AD157" s="2" t="s">
        <v>6756</v>
      </c>
      <c r="AE157" s="2" t="s">
        <v>6756</v>
      </c>
      <c r="AF157" s="2" t="s">
        <v>8</v>
      </c>
      <c r="AG157" s="2" t="s">
        <v>6756</v>
      </c>
    </row>
    <row r="158" spans="1:33">
      <c r="A158" s="2" t="s">
        <v>482</v>
      </c>
      <c r="B158" s="9" t="s">
        <v>483</v>
      </c>
      <c r="C158" s="2" t="s">
        <v>484</v>
      </c>
      <c r="D158" s="10" t="s">
        <v>485</v>
      </c>
      <c r="E158" s="9" t="s">
        <v>5731</v>
      </c>
      <c r="F158" s="9" t="s">
        <v>5731</v>
      </c>
      <c r="G158" s="21">
        <v>38</v>
      </c>
      <c r="H158" s="21">
        <v>11</v>
      </c>
      <c r="I158" s="13">
        <f t="shared" si="18"/>
        <v>32</v>
      </c>
      <c r="J158" s="13">
        <f t="shared" si="24"/>
        <v>1997</v>
      </c>
      <c r="K158" s="2" t="s">
        <v>5078</v>
      </c>
      <c r="L158" s="123">
        <v>35594.477083333331</v>
      </c>
      <c r="M158" s="123">
        <v>35594.513888888891</v>
      </c>
      <c r="N158" s="123">
        <v>35594.568749999999</v>
      </c>
      <c r="O158" s="123">
        <v>35594.599305555559</v>
      </c>
      <c r="P158" s="5" t="s">
        <v>5068</v>
      </c>
      <c r="Q158" s="19">
        <f t="shared" si="22"/>
        <v>5.486111110803904E-2</v>
      </c>
      <c r="R158" s="19">
        <f t="shared" si="23"/>
        <v>0.12222222222771961</v>
      </c>
      <c r="S158" s="21">
        <f t="shared" si="21"/>
        <v>0.32916666664823424</v>
      </c>
      <c r="T158" s="50">
        <v>1800</v>
      </c>
      <c r="Y158" s="2" t="s">
        <v>6756</v>
      </c>
      <c r="Z158" s="2" t="s">
        <v>6756</v>
      </c>
      <c r="AA158" s="2" t="s">
        <v>6756</v>
      </c>
      <c r="AB158" s="2" t="s">
        <v>8</v>
      </c>
      <c r="AC158" s="2" t="s">
        <v>8</v>
      </c>
      <c r="AD158" s="2" t="s">
        <v>6756</v>
      </c>
      <c r="AE158" s="2" t="s">
        <v>6756</v>
      </c>
      <c r="AF158" s="2" t="s">
        <v>8</v>
      </c>
      <c r="AG158" s="2" t="s">
        <v>6756</v>
      </c>
    </row>
    <row r="159" spans="1:33">
      <c r="A159" s="2" t="s">
        <v>482</v>
      </c>
      <c r="B159" s="9" t="s">
        <v>483</v>
      </c>
      <c r="C159" s="2" t="s">
        <v>484</v>
      </c>
      <c r="D159" s="10" t="s">
        <v>485</v>
      </c>
      <c r="E159" s="9" t="s">
        <v>5731</v>
      </c>
      <c r="F159" s="9" t="s">
        <v>5731</v>
      </c>
      <c r="G159" s="21">
        <v>38</v>
      </c>
      <c r="H159" s="21">
        <v>11</v>
      </c>
      <c r="I159" s="13">
        <f t="shared" si="18"/>
        <v>32</v>
      </c>
      <c r="J159" s="13">
        <f t="shared" si="24"/>
        <v>1997</v>
      </c>
      <c r="K159" s="2" t="s">
        <v>5076</v>
      </c>
      <c r="L159" s="123">
        <v>35594.696527777778</v>
      </c>
      <c r="M159" s="123">
        <v>35594.737500000003</v>
      </c>
      <c r="N159" s="123">
        <v>35594.994444444441</v>
      </c>
      <c r="O159" s="123">
        <v>35595.024305555555</v>
      </c>
      <c r="P159" s="5" t="s">
        <v>5068</v>
      </c>
      <c r="Q159" s="19">
        <f t="shared" si="22"/>
        <v>0.25694444443797693</v>
      </c>
      <c r="R159" s="19">
        <f t="shared" si="23"/>
        <v>0.32777777777664596</v>
      </c>
      <c r="S159" s="21">
        <f t="shared" si="21"/>
        <v>1.5416666666278616</v>
      </c>
      <c r="T159" s="50">
        <v>1800</v>
      </c>
      <c r="Y159" s="2" t="s">
        <v>6756</v>
      </c>
      <c r="Z159" s="2" t="s">
        <v>6756</v>
      </c>
      <c r="AA159" s="2" t="s">
        <v>6756</v>
      </c>
      <c r="AB159" s="2" t="s">
        <v>8</v>
      </c>
      <c r="AC159" s="2" t="s">
        <v>8</v>
      </c>
      <c r="AD159" s="2" t="s">
        <v>6756</v>
      </c>
      <c r="AE159" s="2" t="s">
        <v>6756</v>
      </c>
      <c r="AF159" s="2" t="s">
        <v>8</v>
      </c>
      <c r="AG159" s="2" t="s">
        <v>6756</v>
      </c>
    </row>
    <row r="160" spans="1:33">
      <c r="A160" s="2" t="s">
        <v>482</v>
      </c>
      <c r="B160" s="9" t="s">
        <v>483</v>
      </c>
      <c r="C160" s="2" t="s">
        <v>484</v>
      </c>
      <c r="D160" s="10" t="s">
        <v>485</v>
      </c>
      <c r="E160" s="9" t="s">
        <v>5731</v>
      </c>
      <c r="F160" s="9" t="s">
        <v>5731</v>
      </c>
      <c r="G160" s="21">
        <v>38</v>
      </c>
      <c r="H160" s="21">
        <v>11</v>
      </c>
      <c r="I160" s="13">
        <f t="shared" si="18"/>
        <v>32</v>
      </c>
      <c r="J160" s="13">
        <f t="shared" si="24"/>
        <v>1997</v>
      </c>
      <c r="K160" s="2" t="s">
        <v>5074</v>
      </c>
      <c r="L160" s="123">
        <v>35595.583333333336</v>
      </c>
      <c r="M160" s="123">
        <v>35595.644444444442</v>
      </c>
      <c r="N160" s="123">
        <v>35595.9</v>
      </c>
      <c r="O160" s="123">
        <v>35595.9375</v>
      </c>
      <c r="P160" s="5" t="s">
        <v>5068</v>
      </c>
      <c r="Q160" s="19">
        <f t="shared" si="22"/>
        <v>0.25555555555911269</v>
      </c>
      <c r="R160" s="19">
        <f t="shared" si="23"/>
        <v>0.35416666666424135</v>
      </c>
      <c r="S160" s="21">
        <f t="shared" ref="S160:S169" si="25">((VALUE(Q160)) * 24) * 0.25</f>
        <v>1.5333333333546761</v>
      </c>
      <c r="T160" s="50">
        <v>1800</v>
      </c>
      <c r="Y160" s="2" t="s">
        <v>6756</v>
      </c>
      <c r="Z160" s="2" t="s">
        <v>6756</v>
      </c>
      <c r="AA160" s="2" t="s">
        <v>6756</v>
      </c>
      <c r="AB160" s="2" t="s">
        <v>8</v>
      </c>
      <c r="AC160" s="2" t="s">
        <v>8</v>
      </c>
      <c r="AD160" s="2" t="s">
        <v>6756</v>
      </c>
      <c r="AE160" s="2" t="s">
        <v>6756</v>
      </c>
      <c r="AF160" s="2" t="s">
        <v>8</v>
      </c>
      <c r="AG160" s="2" t="s">
        <v>6756</v>
      </c>
    </row>
    <row r="161" spans="1:33">
      <c r="A161" s="2" t="s">
        <v>482</v>
      </c>
      <c r="B161" s="9" t="s">
        <v>483</v>
      </c>
      <c r="C161" s="2" t="s">
        <v>484</v>
      </c>
      <c r="D161" s="10" t="s">
        <v>485</v>
      </c>
      <c r="E161" s="9" t="s">
        <v>5731</v>
      </c>
      <c r="F161" s="9" t="s">
        <v>5731</v>
      </c>
      <c r="G161" s="21">
        <v>38</v>
      </c>
      <c r="H161" s="21">
        <v>11</v>
      </c>
      <c r="I161" s="13">
        <f t="shared" si="18"/>
        <v>32</v>
      </c>
      <c r="J161" s="13">
        <f t="shared" si="24"/>
        <v>1997</v>
      </c>
      <c r="K161" s="2" t="s">
        <v>5072</v>
      </c>
      <c r="L161" s="123">
        <v>35596.078472222223</v>
      </c>
      <c r="M161" s="123">
        <v>35596.112500000003</v>
      </c>
      <c r="N161" s="123">
        <v>35596.447222222225</v>
      </c>
      <c r="O161" s="123">
        <v>35596.490972222222</v>
      </c>
      <c r="P161" s="5" t="s">
        <v>5068</v>
      </c>
      <c r="Q161" s="19">
        <f t="shared" si="22"/>
        <v>0.33472222222189885</v>
      </c>
      <c r="R161" s="19">
        <f t="shared" si="23"/>
        <v>0.41249999999854481</v>
      </c>
      <c r="S161" s="21">
        <f t="shared" si="25"/>
        <v>2.0083333333313931</v>
      </c>
      <c r="T161" s="50">
        <v>1800</v>
      </c>
      <c r="Y161" s="2" t="s">
        <v>6756</v>
      </c>
      <c r="Z161" s="2" t="s">
        <v>6756</v>
      </c>
      <c r="AA161" s="2" t="s">
        <v>6756</v>
      </c>
      <c r="AB161" s="2" t="s">
        <v>8</v>
      </c>
      <c r="AC161" s="2" t="s">
        <v>8</v>
      </c>
      <c r="AD161" s="2" t="s">
        <v>6756</v>
      </c>
      <c r="AE161" s="2" t="s">
        <v>6756</v>
      </c>
      <c r="AF161" s="2" t="s">
        <v>8</v>
      </c>
      <c r="AG161" s="2" t="s">
        <v>6756</v>
      </c>
    </row>
    <row r="162" spans="1:33">
      <c r="A162" s="2" t="s">
        <v>482</v>
      </c>
      <c r="B162" s="9" t="s">
        <v>483</v>
      </c>
      <c r="C162" s="2" t="s">
        <v>484</v>
      </c>
      <c r="D162" s="10" t="s">
        <v>485</v>
      </c>
      <c r="E162" s="9" t="s">
        <v>5731</v>
      </c>
      <c r="F162" s="9" t="s">
        <v>5731</v>
      </c>
      <c r="G162" s="21">
        <v>38</v>
      </c>
      <c r="H162" s="21">
        <v>11</v>
      </c>
      <c r="I162" s="13">
        <f t="shared" si="18"/>
        <v>32</v>
      </c>
      <c r="J162" s="13">
        <f t="shared" si="24"/>
        <v>1997</v>
      </c>
      <c r="K162" s="2" t="s">
        <v>5070</v>
      </c>
      <c r="L162" s="123">
        <v>35596.752083333333</v>
      </c>
      <c r="M162" s="123">
        <v>35596.785416666666</v>
      </c>
      <c r="N162" s="123">
        <v>35597.197916666664</v>
      </c>
      <c r="O162" s="123">
        <v>35597.256944444445</v>
      </c>
      <c r="P162" s="5" t="s">
        <v>5068</v>
      </c>
      <c r="Q162" s="19">
        <f t="shared" si="22"/>
        <v>0.41249999999854481</v>
      </c>
      <c r="R162" s="19">
        <f t="shared" si="23"/>
        <v>0.50486111111240461</v>
      </c>
      <c r="S162" s="21">
        <f t="shared" si="25"/>
        <v>2.4749999999912689</v>
      </c>
      <c r="T162" s="50">
        <v>1800</v>
      </c>
      <c r="Y162" s="2" t="s">
        <v>6756</v>
      </c>
      <c r="Z162" s="2" t="s">
        <v>6756</v>
      </c>
      <c r="AA162" s="2" t="s">
        <v>6756</v>
      </c>
      <c r="AB162" s="2" t="s">
        <v>8</v>
      </c>
      <c r="AC162" s="2" t="s">
        <v>8</v>
      </c>
      <c r="AD162" s="2" t="s">
        <v>6756</v>
      </c>
      <c r="AE162" s="2" t="s">
        <v>6756</v>
      </c>
      <c r="AF162" s="2" t="s">
        <v>8</v>
      </c>
      <c r="AG162" s="2" t="s">
        <v>6756</v>
      </c>
    </row>
    <row r="163" spans="1:33">
      <c r="A163" s="2" t="s">
        <v>482</v>
      </c>
      <c r="B163" s="9" t="s">
        <v>483</v>
      </c>
      <c r="C163" s="2" t="s">
        <v>484</v>
      </c>
      <c r="D163" s="10" t="s">
        <v>485</v>
      </c>
      <c r="E163" s="9" t="s">
        <v>5731</v>
      </c>
      <c r="F163" s="9" t="s">
        <v>5731</v>
      </c>
      <c r="G163" s="21">
        <v>38</v>
      </c>
      <c r="H163" s="21">
        <v>11</v>
      </c>
      <c r="I163" s="13">
        <f t="shared" si="18"/>
        <v>32</v>
      </c>
      <c r="J163" s="13">
        <f t="shared" si="24"/>
        <v>1997</v>
      </c>
      <c r="K163" s="2" t="s">
        <v>5067</v>
      </c>
      <c r="L163" s="123">
        <v>35597.798611111109</v>
      </c>
      <c r="M163" s="123">
        <v>35597.826388888891</v>
      </c>
      <c r="N163" s="123">
        <v>35598.226388888892</v>
      </c>
      <c r="O163" s="123">
        <v>35598.302083333336</v>
      </c>
      <c r="P163" s="5" t="s">
        <v>5068</v>
      </c>
      <c r="Q163" s="19">
        <f t="shared" si="22"/>
        <v>0.40000000000145519</v>
      </c>
      <c r="R163" s="19">
        <f t="shared" si="23"/>
        <v>0.50347222222626442</v>
      </c>
      <c r="S163" s="21">
        <f t="shared" si="25"/>
        <v>2.4000000000087311</v>
      </c>
      <c r="T163" s="50">
        <v>1800</v>
      </c>
      <c r="Y163" s="2" t="s">
        <v>6756</v>
      </c>
      <c r="Z163" s="2" t="s">
        <v>6756</v>
      </c>
      <c r="AA163" s="2" t="s">
        <v>6756</v>
      </c>
      <c r="AB163" s="2" t="s">
        <v>8</v>
      </c>
      <c r="AC163" s="2" t="s">
        <v>8</v>
      </c>
      <c r="AD163" s="2" t="s">
        <v>6756</v>
      </c>
      <c r="AE163" s="2" t="s">
        <v>6756</v>
      </c>
      <c r="AF163" s="2" t="s">
        <v>8</v>
      </c>
      <c r="AG163" s="2" t="s">
        <v>6756</v>
      </c>
    </row>
    <row r="164" spans="1:33">
      <c r="A164" s="2" t="s">
        <v>482</v>
      </c>
      <c r="B164" s="9" t="s">
        <v>483</v>
      </c>
      <c r="C164" s="2" t="s">
        <v>484</v>
      </c>
      <c r="D164" s="10" t="s">
        <v>485</v>
      </c>
      <c r="E164" s="9" t="s">
        <v>5731</v>
      </c>
      <c r="F164" s="9" t="s">
        <v>5731</v>
      </c>
      <c r="G164" s="21">
        <v>38</v>
      </c>
      <c r="H164" s="21">
        <v>11</v>
      </c>
      <c r="I164" s="13">
        <f t="shared" si="18"/>
        <v>32</v>
      </c>
      <c r="J164" s="13">
        <f t="shared" si="24"/>
        <v>1997</v>
      </c>
      <c r="K164" s="2" t="s">
        <v>5064</v>
      </c>
      <c r="L164" s="123">
        <v>35598.529166666667</v>
      </c>
      <c r="M164" s="123">
        <v>35598.561805555553</v>
      </c>
      <c r="N164" s="123">
        <v>35599.07916666667</v>
      </c>
      <c r="O164" s="123">
        <v>35599.123611111114</v>
      </c>
      <c r="P164" s="5" t="s">
        <v>5065</v>
      </c>
      <c r="Q164" s="19">
        <f t="shared" si="22"/>
        <v>0.51736111111677019</v>
      </c>
      <c r="R164" s="19">
        <f t="shared" si="23"/>
        <v>0.59444444444670808</v>
      </c>
      <c r="S164" s="21">
        <f t="shared" si="25"/>
        <v>3.1041666667006211</v>
      </c>
      <c r="T164" s="50">
        <v>1800</v>
      </c>
      <c r="Y164" s="2" t="s">
        <v>6756</v>
      </c>
      <c r="Z164" s="2" t="s">
        <v>6756</v>
      </c>
      <c r="AA164" s="2" t="s">
        <v>6756</v>
      </c>
      <c r="AB164" s="2" t="s">
        <v>8</v>
      </c>
      <c r="AC164" s="2" t="s">
        <v>8</v>
      </c>
      <c r="AD164" s="2" t="s">
        <v>6756</v>
      </c>
      <c r="AE164" s="2" t="s">
        <v>6756</v>
      </c>
      <c r="AF164" s="2" t="s">
        <v>8</v>
      </c>
      <c r="AG164" s="2" t="s">
        <v>6756</v>
      </c>
    </row>
    <row r="165" spans="1:33">
      <c r="A165" s="2" t="s">
        <v>482</v>
      </c>
      <c r="B165" s="9" t="s">
        <v>483</v>
      </c>
      <c r="C165" s="2" t="s">
        <v>484</v>
      </c>
      <c r="D165" s="10" t="s">
        <v>485</v>
      </c>
      <c r="E165" s="9" t="s">
        <v>5731</v>
      </c>
      <c r="F165" s="9" t="s">
        <v>5731</v>
      </c>
      <c r="G165" s="21">
        <v>38</v>
      </c>
      <c r="H165" s="21">
        <v>11</v>
      </c>
      <c r="I165" s="13">
        <f t="shared" si="18"/>
        <v>32</v>
      </c>
      <c r="J165" s="13">
        <f t="shared" si="24"/>
        <v>1997</v>
      </c>
      <c r="K165" s="2" t="s">
        <v>5061</v>
      </c>
      <c r="L165" s="123">
        <v>35599.934027777781</v>
      </c>
      <c r="M165" s="123">
        <v>35599.96875</v>
      </c>
      <c r="N165" s="123">
        <v>35600.270833333336</v>
      </c>
      <c r="O165" s="123">
        <v>35600.326388888891</v>
      </c>
      <c r="P165" s="5" t="s">
        <v>5062</v>
      </c>
      <c r="Q165" s="19">
        <f t="shared" si="22"/>
        <v>0.30208333333575865</v>
      </c>
      <c r="R165" s="19">
        <f t="shared" si="23"/>
        <v>0.39236111110949423</v>
      </c>
      <c r="S165" s="21">
        <f t="shared" si="25"/>
        <v>1.8125000000145519</v>
      </c>
      <c r="T165" s="50">
        <v>1800</v>
      </c>
      <c r="Y165" s="2" t="s">
        <v>6756</v>
      </c>
      <c r="Z165" s="2" t="s">
        <v>6756</v>
      </c>
      <c r="AA165" s="2" t="s">
        <v>6756</v>
      </c>
      <c r="AB165" s="2" t="s">
        <v>8</v>
      </c>
      <c r="AC165" s="2" t="s">
        <v>8</v>
      </c>
      <c r="AD165" s="2" t="s">
        <v>6756</v>
      </c>
      <c r="AE165" s="2" t="s">
        <v>6756</v>
      </c>
      <c r="AF165" s="2" t="s">
        <v>8</v>
      </c>
      <c r="AG165" s="2" t="s">
        <v>6756</v>
      </c>
    </row>
    <row r="166" spans="1:33">
      <c r="A166" s="2" t="s">
        <v>482</v>
      </c>
      <c r="B166" s="9" t="s">
        <v>483</v>
      </c>
      <c r="C166" s="2" t="s">
        <v>484</v>
      </c>
      <c r="D166" s="10" t="s">
        <v>485</v>
      </c>
      <c r="E166" s="9" t="s">
        <v>5731</v>
      </c>
      <c r="F166" s="9" t="s">
        <v>5731</v>
      </c>
      <c r="G166" s="21">
        <v>38</v>
      </c>
      <c r="H166" s="21">
        <v>11</v>
      </c>
      <c r="I166" s="13">
        <f t="shared" si="18"/>
        <v>32</v>
      </c>
      <c r="J166" s="13">
        <f t="shared" si="24"/>
        <v>1997</v>
      </c>
      <c r="K166" s="2" t="s">
        <v>5058</v>
      </c>
      <c r="L166" s="123">
        <v>35601.404166666667</v>
      </c>
      <c r="M166" s="123">
        <v>35601.43472222222</v>
      </c>
      <c r="N166" s="123">
        <v>35602.027777777781</v>
      </c>
      <c r="O166" s="123">
        <v>35602.059027777781</v>
      </c>
      <c r="P166" s="5" t="s">
        <v>5059</v>
      </c>
      <c r="Q166" s="19">
        <f t="shared" si="22"/>
        <v>0.59305555556056788</v>
      </c>
      <c r="R166" s="19">
        <f t="shared" si="23"/>
        <v>0.65486111111385981</v>
      </c>
      <c r="S166" s="21">
        <f t="shared" si="25"/>
        <v>3.5583333333634073</v>
      </c>
      <c r="T166" s="50">
        <v>1800</v>
      </c>
      <c r="Y166" s="2" t="s">
        <v>6756</v>
      </c>
      <c r="Z166" s="2" t="s">
        <v>6756</v>
      </c>
      <c r="AA166" s="2" t="s">
        <v>6756</v>
      </c>
      <c r="AB166" s="2" t="s">
        <v>8</v>
      </c>
      <c r="AC166" s="2" t="s">
        <v>8</v>
      </c>
      <c r="AD166" s="2" t="s">
        <v>6756</v>
      </c>
      <c r="AE166" s="2" t="s">
        <v>6756</v>
      </c>
      <c r="AF166" s="2" t="s">
        <v>8</v>
      </c>
      <c r="AG166" s="2" t="s">
        <v>6756</v>
      </c>
    </row>
    <row r="167" spans="1:33">
      <c r="A167" s="2" t="s">
        <v>482</v>
      </c>
      <c r="B167" s="9" t="s">
        <v>483</v>
      </c>
      <c r="C167" s="2" t="s">
        <v>484</v>
      </c>
      <c r="D167" s="10" t="s">
        <v>485</v>
      </c>
      <c r="E167" s="9" t="s">
        <v>5731</v>
      </c>
      <c r="F167" s="9" t="s">
        <v>5731</v>
      </c>
      <c r="G167" s="21">
        <v>38</v>
      </c>
      <c r="H167" s="21">
        <v>11</v>
      </c>
      <c r="I167" s="13">
        <f t="shared" si="18"/>
        <v>32</v>
      </c>
      <c r="J167" s="13">
        <f t="shared" si="24"/>
        <v>1997</v>
      </c>
      <c r="K167" s="2" t="s">
        <v>5055</v>
      </c>
      <c r="L167" s="123">
        <v>35602.883333333331</v>
      </c>
      <c r="M167" s="123">
        <v>35602.92083333333</v>
      </c>
      <c r="N167" s="123">
        <v>35603.416666666664</v>
      </c>
      <c r="O167" s="123">
        <v>35603.458333333336</v>
      </c>
      <c r="P167" s="5" t="s">
        <v>5044</v>
      </c>
      <c r="Q167" s="19">
        <f t="shared" si="22"/>
        <v>0.49583333333430346</v>
      </c>
      <c r="R167" s="19">
        <f t="shared" si="23"/>
        <v>0.57500000000436557</v>
      </c>
      <c r="S167" s="21">
        <f t="shared" si="25"/>
        <v>2.9750000000058208</v>
      </c>
      <c r="T167" s="50">
        <v>1800</v>
      </c>
      <c r="U167" s="2" t="s">
        <v>5056</v>
      </c>
      <c r="Y167" s="2" t="s">
        <v>6756</v>
      </c>
      <c r="Z167" s="2" t="s">
        <v>6756</v>
      </c>
      <c r="AA167" s="2" t="s">
        <v>6756</v>
      </c>
      <c r="AB167" s="2" t="s">
        <v>8</v>
      </c>
      <c r="AC167" s="2" t="s">
        <v>8</v>
      </c>
      <c r="AD167" s="2" t="s">
        <v>6756</v>
      </c>
      <c r="AE167" s="2" t="s">
        <v>6756</v>
      </c>
      <c r="AF167" s="2" t="s">
        <v>8</v>
      </c>
      <c r="AG167" s="2" t="s">
        <v>6756</v>
      </c>
    </row>
    <row r="168" spans="1:33">
      <c r="A168" s="2" t="s">
        <v>482</v>
      </c>
      <c r="B168" s="9" t="s">
        <v>483</v>
      </c>
      <c r="C168" s="2" t="s">
        <v>484</v>
      </c>
      <c r="D168" s="10" t="s">
        <v>485</v>
      </c>
      <c r="E168" s="9" t="s">
        <v>5731</v>
      </c>
      <c r="F168" s="9" t="s">
        <v>5731</v>
      </c>
      <c r="G168" s="21">
        <v>38</v>
      </c>
      <c r="H168" s="21">
        <v>11</v>
      </c>
      <c r="I168" s="13">
        <f>INT(((180 + H168) / 6) + 1)</f>
        <v>32</v>
      </c>
      <c r="J168" s="13">
        <f t="shared" si="24"/>
        <v>1997</v>
      </c>
      <c r="K168" s="2" t="s">
        <v>5053</v>
      </c>
      <c r="L168" s="123">
        <v>35603.798611111109</v>
      </c>
      <c r="M168" s="123">
        <v>35603.840277777781</v>
      </c>
      <c r="N168" s="123">
        <v>35603.974999999999</v>
      </c>
      <c r="O168" s="123">
        <v>35604.013888888891</v>
      </c>
      <c r="P168" s="5" t="s">
        <v>5044</v>
      </c>
      <c r="Q168" s="19">
        <f t="shared" si="22"/>
        <v>0.13472222221753327</v>
      </c>
      <c r="R168" s="19">
        <f t="shared" si="23"/>
        <v>0.21527777778101154</v>
      </c>
      <c r="S168" s="21">
        <f t="shared" si="25"/>
        <v>0.80833333330519963</v>
      </c>
      <c r="T168" s="50">
        <v>1800</v>
      </c>
      <c r="Y168" s="2" t="s">
        <v>6756</v>
      </c>
      <c r="Z168" s="2" t="s">
        <v>6756</v>
      </c>
      <c r="AA168" s="2" t="s">
        <v>6756</v>
      </c>
      <c r="AB168" s="2" t="s">
        <v>8</v>
      </c>
      <c r="AC168" s="2" t="s">
        <v>8</v>
      </c>
      <c r="AD168" s="2" t="s">
        <v>6756</v>
      </c>
      <c r="AE168" s="2" t="s">
        <v>6756</v>
      </c>
      <c r="AF168" s="2" t="s">
        <v>8</v>
      </c>
      <c r="AG168" s="2" t="s">
        <v>6756</v>
      </c>
    </row>
    <row r="169" spans="1:33">
      <c r="A169" s="2" t="s">
        <v>482</v>
      </c>
      <c r="B169" s="9" t="s">
        <v>483</v>
      </c>
      <c r="C169" s="2" t="s">
        <v>484</v>
      </c>
      <c r="D169" s="10" t="s">
        <v>485</v>
      </c>
      <c r="E169" s="9" t="s">
        <v>5731</v>
      </c>
      <c r="F169" s="9" t="s">
        <v>5731</v>
      </c>
      <c r="G169" s="21">
        <v>38</v>
      </c>
      <c r="H169" s="21">
        <v>11</v>
      </c>
      <c r="I169" s="13">
        <f>INT(((180 + H169) / 6) + 1)</f>
        <v>32</v>
      </c>
      <c r="J169" s="13">
        <f t="shared" si="24"/>
        <v>1997</v>
      </c>
      <c r="K169" s="2" t="s">
        <v>5050</v>
      </c>
      <c r="L169" s="123">
        <v>35605.306250000001</v>
      </c>
      <c r="M169" s="123">
        <v>35605.35</v>
      </c>
      <c r="N169" s="123">
        <v>35606.152777777781</v>
      </c>
      <c r="O169" s="123">
        <v>35606.1875</v>
      </c>
      <c r="P169" s="5" t="s">
        <v>5044</v>
      </c>
      <c r="Q169" s="19">
        <f t="shared" si="22"/>
        <v>0.80277777778246673</v>
      </c>
      <c r="R169" s="19">
        <f t="shared" si="23"/>
        <v>0.88124999999854481</v>
      </c>
      <c r="S169" s="21">
        <f t="shared" si="25"/>
        <v>4.8166666666948004</v>
      </c>
      <c r="T169" s="50">
        <v>1800</v>
      </c>
      <c r="U169" s="2" t="s">
        <v>5051</v>
      </c>
      <c r="Y169" s="2" t="s">
        <v>6756</v>
      </c>
      <c r="Z169" s="2" t="s">
        <v>6756</v>
      </c>
      <c r="AA169" s="2" t="s">
        <v>6756</v>
      </c>
      <c r="AB169" s="2" t="s">
        <v>8</v>
      </c>
      <c r="AC169" s="2" t="s">
        <v>8</v>
      </c>
      <c r="AD169" s="2" t="s">
        <v>6756</v>
      </c>
      <c r="AE169" s="2" t="s">
        <v>6756</v>
      </c>
      <c r="AF169" s="2" t="s">
        <v>8</v>
      </c>
      <c r="AG169" s="2" t="s">
        <v>6756</v>
      </c>
    </row>
    <row r="170" spans="1:33">
      <c r="A170" s="2" t="s">
        <v>482</v>
      </c>
      <c r="B170" s="9" t="s">
        <v>483</v>
      </c>
      <c r="C170" s="2" t="s">
        <v>484</v>
      </c>
      <c r="D170" s="10" t="s">
        <v>485</v>
      </c>
      <c r="E170" s="9" t="s">
        <v>5731</v>
      </c>
      <c r="F170" s="9" t="s">
        <v>5731</v>
      </c>
      <c r="G170" s="21">
        <v>38</v>
      </c>
      <c r="H170" s="21">
        <v>11</v>
      </c>
      <c r="I170" s="13">
        <f>INT(((180 + H170) / 6) + 1)</f>
        <v>32</v>
      </c>
      <c r="J170" s="13">
        <f t="shared" si="24"/>
        <v>1997</v>
      </c>
      <c r="K170" s="2" t="s">
        <v>5048</v>
      </c>
      <c r="L170" s="123">
        <v>35606.486111111109</v>
      </c>
      <c r="M170" s="123">
        <v>35606.524305555555</v>
      </c>
      <c r="N170" s="123">
        <v>35606.947916666664</v>
      </c>
      <c r="O170" s="123">
        <v>35606.997916666667</v>
      </c>
      <c r="P170" s="5" t="s">
        <v>5044</v>
      </c>
      <c r="Q170" s="19">
        <f t="shared" si="22"/>
        <v>0.42361111110949423</v>
      </c>
      <c r="R170" s="19">
        <f t="shared" si="23"/>
        <v>0.5118055555576575</v>
      </c>
      <c r="S170" s="21">
        <f>((VALUE(Q170)) * 24) * 0.25</f>
        <v>2.5416666666569654</v>
      </c>
      <c r="T170" s="50">
        <v>1800</v>
      </c>
      <c r="Y170" s="2" t="s">
        <v>6756</v>
      </c>
      <c r="Z170" s="2" t="s">
        <v>6756</v>
      </c>
      <c r="AA170" s="2" t="s">
        <v>6756</v>
      </c>
      <c r="AB170" s="2" t="s">
        <v>8</v>
      </c>
      <c r="AC170" s="2" t="s">
        <v>8</v>
      </c>
      <c r="AD170" s="2" t="s">
        <v>6756</v>
      </c>
      <c r="AE170" s="2" t="s">
        <v>6756</v>
      </c>
      <c r="AF170" s="2" t="s">
        <v>8</v>
      </c>
      <c r="AG170" s="2" t="s">
        <v>6756</v>
      </c>
    </row>
    <row r="171" spans="1:33">
      <c r="A171" s="2" t="s">
        <v>482</v>
      </c>
      <c r="B171" s="9" t="s">
        <v>483</v>
      </c>
      <c r="C171" s="2" t="s">
        <v>484</v>
      </c>
      <c r="D171" s="10" t="s">
        <v>485</v>
      </c>
      <c r="E171" s="9" t="s">
        <v>5731</v>
      </c>
      <c r="F171" s="9" t="s">
        <v>5731</v>
      </c>
      <c r="G171" s="21">
        <v>38</v>
      </c>
      <c r="H171" s="21">
        <v>11</v>
      </c>
      <c r="I171" s="13">
        <f>INT(((180 + H171) / 6) + 1)</f>
        <v>32</v>
      </c>
      <c r="J171" s="13">
        <f t="shared" si="24"/>
        <v>1997</v>
      </c>
      <c r="K171" s="2" t="s">
        <v>5046</v>
      </c>
      <c r="L171" s="123">
        <v>35607.645833333336</v>
      </c>
      <c r="M171" s="123">
        <v>35607.686805555553</v>
      </c>
      <c r="N171" s="123">
        <v>35607.864583333336</v>
      </c>
      <c r="O171" s="123">
        <v>35607.90902777778</v>
      </c>
      <c r="P171" s="5" t="s">
        <v>5044</v>
      </c>
      <c r="Q171" s="19">
        <f t="shared" si="22"/>
        <v>0.17777777778246673</v>
      </c>
      <c r="R171" s="19">
        <f t="shared" si="23"/>
        <v>0.26319444444379769</v>
      </c>
      <c r="S171" s="21">
        <f>((VALUE(Q171)) * 24) * 0.25</f>
        <v>1.0666666666948004</v>
      </c>
      <c r="T171" s="50">
        <v>1800</v>
      </c>
      <c r="Y171" s="2" t="s">
        <v>6756</v>
      </c>
      <c r="Z171" s="2" t="s">
        <v>6756</v>
      </c>
      <c r="AA171" s="2" t="s">
        <v>6756</v>
      </c>
      <c r="AB171" s="2" t="s">
        <v>8</v>
      </c>
      <c r="AC171" s="2" t="s">
        <v>8</v>
      </c>
      <c r="AD171" s="2" t="s">
        <v>6756</v>
      </c>
      <c r="AE171" s="2" t="s">
        <v>6756</v>
      </c>
      <c r="AF171" s="2" t="s">
        <v>8</v>
      </c>
      <c r="AG171" s="2" t="s">
        <v>6756</v>
      </c>
    </row>
    <row r="172" spans="1:33">
      <c r="A172" s="2" t="s">
        <v>482</v>
      </c>
      <c r="B172" s="9" t="s">
        <v>483</v>
      </c>
      <c r="C172" s="2" t="s">
        <v>484</v>
      </c>
      <c r="D172" s="10" t="s">
        <v>485</v>
      </c>
      <c r="E172" s="9" t="s">
        <v>5731</v>
      </c>
      <c r="F172" s="9" t="s">
        <v>5731</v>
      </c>
      <c r="G172" s="21">
        <v>38</v>
      </c>
      <c r="H172" s="21">
        <v>11</v>
      </c>
      <c r="I172" s="13">
        <f>INT(((180 + H172) / 6) + 1)</f>
        <v>32</v>
      </c>
      <c r="J172" s="13">
        <f t="shared" si="24"/>
        <v>1997</v>
      </c>
      <c r="K172" s="2" t="s">
        <v>5043</v>
      </c>
      <c r="L172" s="123">
        <v>35608.802777777775</v>
      </c>
      <c r="M172" s="123">
        <v>35608.845833333333</v>
      </c>
      <c r="N172" s="123">
        <v>35609.375</v>
      </c>
      <c r="O172" s="123">
        <v>35609.429166666669</v>
      </c>
      <c r="P172" s="5" t="s">
        <v>5044</v>
      </c>
      <c r="Q172" s="19">
        <f t="shared" si="22"/>
        <v>0.52916666666715173</v>
      </c>
      <c r="R172" s="19">
        <f t="shared" si="23"/>
        <v>0.62638888889341615</v>
      </c>
      <c r="S172" s="21">
        <f>((VALUE(Q172)) * 24) * 0.25</f>
        <v>3.1750000000029104</v>
      </c>
      <c r="T172" s="50">
        <v>1800</v>
      </c>
      <c r="Y172" s="2" t="s">
        <v>6756</v>
      </c>
      <c r="Z172" s="2" t="s">
        <v>6756</v>
      </c>
      <c r="AA172" s="2" t="s">
        <v>6756</v>
      </c>
      <c r="AB172" s="2" t="s">
        <v>8</v>
      </c>
      <c r="AC172" s="2" t="s">
        <v>8</v>
      </c>
      <c r="AD172" s="2" t="s">
        <v>6756</v>
      </c>
      <c r="AE172" s="2" t="s">
        <v>6756</v>
      </c>
      <c r="AF172" s="2" t="s">
        <v>8</v>
      </c>
      <c r="AG172" s="2" t="s">
        <v>6756</v>
      </c>
    </row>
    <row r="173" spans="1:33">
      <c r="B173" s="9"/>
      <c r="C173" s="9"/>
      <c r="D173" s="16" t="s">
        <v>6900</v>
      </c>
      <c r="E173" s="9"/>
      <c r="F173" s="9"/>
      <c r="G173" s="21"/>
      <c r="H173" s="21"/>
      <c r="I173" s="13"/>
      <c r="J173" s="13">
        <f t="shared" si="24"/>
        <v>1900</v>
      </c>
      <c r="K173" s="2" t="s">
        <v>6901</v>
      </c>
      <c r="L173" s="123"/>
      <c r="M173" s="123"/>
      <c r="N173" s="123" t="s">
        <v>6900</v>
      </c>
      <c r="O173" s="123"/>
      <c r="P173" s="15"/>
      <c r="Q173" s="19"/>
      <c r="R173" s="19"/>
      <c r="T173" s="50"/>
    </row>
    <row r="174" spans="1:33">
      <c r="A174" s="2" t="s">
        <v>487</v>
      </c>
      <c r="B174" s="9" t="s">
        <v>488</v>
      </c>
      <c r="C174" s="2" t="s">
        <v>5039</v>
      </c>
      <c r="D174" s="10" t="s">
        <v>490</v>
      </c>
      <c r="E174" s="9" t="s">
        <v>491</v>
      </c>
      <c r="F174" s="9" t="s">
        <v>491</v>
      </c>
      <c r="G174" s="21">
        <v>34</v>
      </c>
      <c r="H174" s="21">
        <v>-121</v>
      </c>
      <c r="I174" s="13">
        <f>INT(((180 + H174) / 6) + 1)</f>
        <v>10</v>
      </c>
      <c r="J174" s="13">
        <f t="shared" si="24"/>
        <v>1997</v>
      </c>
      <c r="K174" s="2" t="s">
        <v>5040</v>
      </c>
      <c r="L174" s="123">
        <v>35674.67291666667</v>
      </c>
      <c r="M174" s="123">
        <v>35674.715277777781</v>
      </c>
      <c r="N174" s="123">
        <v>35674.904166666667</v>
      </c>
      <c r="O174" s="123">
        <v>35674.947916666664</v>
      </c>
      <c r="P174" s="5" t="s">
        <v>3617</v>
      </c>
      <c r="Q174" s="19">
        <f>(N174 - M174)</f>
        <v>0.18888888888614019</v>
      </c>
      <c r="R174" s="19">
        <f>(O174 - L174)</f>
        <v>0.27499999999417923</v>
      </c>
      <c r="S174" s="21">
        <f>((VALUE(Q174)) * 24) * 0.25</f>
        <v>1.1333333333168412</v>
      </c>
      <c r="T174" s="6">
        <v>2210</v>
      </c>
      <c r="U174" s="3" t="s">
        <v>5041</v>
      </c>
      <c r="V174" s="3"/>
      <c r="W174" s="3"/>
      <c r="X174" s="3"/>
      <c r="Y174" s="2" t="s">
        <v>6756</v>
      </c>
      <c r="Z174" s="2" t="s">
        <v>6756</v>
      </c>
      <c r="AA174" s="2" t="s">
        <v>6756</v>
      </c>
      <c r="AB174" s="2" t="s">
        <v>8</v>
      </c>
      <c r="AC174" s="2" t="s">
        <v>8</v>
      </c>
      <c r="AD174" s="2" t="s">
        <v>6756</v>
      </c>
      <c r="AE174" s="2" t="s">
        <v>6756</v>
      </c>
      <c r="AF174" s="2" t="s">
        <v>8</v>
      </c>
      <c r="AG174" s="2" t="s">
        <v>6756</v>
      </c>
    </row>
    <row r="175" spans="1:33">
      <c r="A175" s="2" t="s">
        <v>492</v>
      </c>
      <c r="B175" s="9" t="s">
        <v>488</v>
      </c>
      <c r="C175" s="2" t="s">
        <v>493</v>
      </c>
      <c r="D175" s="10" t="s">
        <v>494</v>
      </c>
      <c r="E175" s="9" t="s">
        <v>6126</v>
      </c>
      <c r="F175" s="9" t="s">
        <v>6126</v>
      </c>
      <c r="G175" s="21">
        <v>47.96</v>
      </c>
      <c r="H175" s="21">
        <v>-129.1</v>
      </c>
      <c r="I175" s="13">
        <f>INT(((180 + H175) / 6) + 1)</f>
        <v>9</v>
      </c>
      <c r="J175" s="13">
        <f t="shared" si="24"/>
        <v>1997</v>
      </c>
      <c r="K175" s="2" t="s">
        <v>5036</v>
      </c>
      <c r="L175" s="123">
        <v>35682.871527777781</v>
      </c>
      <c r="M175" s="123">
        <v>35682.958333333336</v>
      </c>
      <c r="N175" s="123">
        <v>35684.354166666664</v>
      </c>
      <c r="O175" s="123">
        <v>35684.458333333336</v>
      </c>
      <c r="P175" s="5" t="s">
        <v>5037</v>
      </c>
      <c r="Q175" s="19">
        <f>(N175 - M175)</f>
        <v>1.3958333333284827</v>
      </c>
      <c r="R175" s="19">
        <f>(O175 - L175)</f>
        <v>1.5868055555547471</v>
      </c>
      <c r="S175" s="21">
        <f>((VALUE(Q175)) * 24) * 0.25</f>
        <v>8.3749999999708962</v>
      </c>
      <c r="T175" s="6">
        <v>2210</v>
      </c>
      <c r="Y175" s="2" t="s">
        <v>6756</v>
      </c>
      <c r="Z175" s="2" t="s">
        <v>6756</v>
      </c>
      <c r="AA175" s="2" t="s">
        <v>6756</v>
      </c>
      <c r="AB175" s="2" t="s">
        <v>8</v>
      </c>
      <c r="AC175" s="2" t="s">
        <v>8</v>
      </c>
      <c r="AD175" s="2" t="s">
        <v>6756</v>
      </c>
      <c r="AE175" s="2" t="s">
        <v>6756</v>
      </c>
      <c r="AF175" s="2" t="s">
        <v>8</v>
      </c>
      <c r="AG175" s="2" t="s">
        <v>6756</v>
      </c>
    </row>
    <row r="176" spans="1:33">
      <c r="A176" s="2" t="s">
        <v>492</v>
      </c>
      <c r="B176" s="9" t="s">
        <v>488</v>
      </c>
      <c r="C176" s="2" t="s">
        <v>493</v>
      </c>
      <c r="D176" s="10" t="s">
        <v>494</v>
      </c>
      <c r="E176" s="9" t="s">
        <v>6126</v>
      </c>
      <c r="F176" s="9" t="s">
        <v>6126</v>
      </c>
      <c r="G176" s="21">
        <v>47.96</v>
      </c>
      <c r="H176" s="21">
        <v>-129.1</v>
      </c>
      <c r="I176" s="13">
        <f>INT(((180 + H176) / 6) + 1)</f>
        <v>9</v>
      </c>
      <c r="J176" s="13">
        <f t="shared" si="24"/>
        <v>1997</v>
      </c>
      <c r="K176" s="2" t="s">
        <v>5033</v>
      </c>
      <c r="L176" s="123">
        <v>35693.199999999997</v>
      </c>
      <c r="M176" s="123">
        <v>35693.304166666669</v>
      </c>
      <c r="N176" s="123">
        <v>35695.125</v>
      </c>
      <c r="O176" s="123">
        <v>35695.197222222225</v>
      </c>
      <c r="P176" s="5" t="s">
        <v>5034</v>
      </c>
      <c r="Q176" s="19">
        <f>(N176 - M176)</f>
        <v>1.8208333333313931</v>
      </c>
      <c r="R176" s="19">
        <f>(O176 - L176)</f>
        <v>1.9972222222277196</v>
      </c>
      <c r="S176" s="21">
        <f>((VALUE(Q176)) * 24) * 0.25</f>
        <v>10.924999999988358</v>
      </c>
      <c r="T176" s="6">
        <v>2210</v>
      </c>
      <c r="Y176" s="2" t="s">
        <v>6756</v>
      </c>
      <c r="Z176" s="2" t="s">
        <v>6756</v>
      </c>
      <c r="AA176" s="2" t="s">
        <v>6756</v>
      </c>
      <c r="AB176" s="2" t="s">
        <v>8</v>
      </c>
      <c r="AC176" s="2" t="s">
        <v>8</v>
      </c>
      <c r="AD176" s="2" t="s">
        <v>6756</v>
      </c>
      <c r="AE176" s="2" t="s">
        <v>6756</v>
      </c>
      <c r="AF176" s="2" t="s">
        <v>8</v>
      </c>
      <c r="AG176" s="2" t="s">
        <v>6756</v>
      </c>
    </row>
    <row r="177" spans="1:33">
      <c r="A177" s="2" t="s">
        <v>492</v>
      </c>
      <c r="B177" s="9" t="s">
        <v>488</v>
      </c>
      <c r="C177" s="2" t="s">
        <v>493</v>
      </c>
      <c r="D177" s="10" t="s">
        <v>494</v>
      </c>
      <c r="E177" s="9" t="s">
        <v>6126</v>
      </c>
      <c r="F177" s="9" t="s">
        <v>6126</v>
      </c>
      <c r="G177" s="21">
        <v>47.96</v>
      </c>
      <c r="H177" s="21">
        <v>-129.1</v>
      </c>
      <c r="I177" s="13">
        <f>INT(((180 + H177) / 6) + 1)</f>
        <v>9</v>
      </c>
      <c r="J177" s="13">
        <f t="shared" si="24"/>
        <v>1997</v>
      </c>
      <c r="K177" s="2" t="s">
        <v>5030</v>
      </c>
      <c r="L177" s="123">
        <v>35695.757638888892</v>
      </c>
      <c r="M177" s="123">
        <v>35695.868055555555</v>
      </c>
      <c r="N177" s="123">
        <v>35697.086805555555</v>
      </c>
      <c r="O177" s="123">
        <v>35697.1875</v>
      </c>
      <c r="P177" s="5" t="s">
        <v>5031</v>
      </c>
      <c r="Q177" s="19">
        <f>(N177 - M177)</f>
        <v>1.21875</v>
      </c>
      <c r="R177" s="19">
        <f>(O177 - L177)</f>
        <v>1.429861111108039</v>
      </c>
      <c r="S177" s="21">
        <f>((VALUE(Q177)) * 24) * 0.25</f>
        <v>7.3125</v>
      </c>
      <c r="T177" s="6">
        <v>2210</v>
      </c>
      <c r="Y177" s="2" t="s">
        <v>6756</v>
      </c>
      <c r="Z177" s="2" t="s">
        <v>6756</v>
      </c>
      <c r="AA177" s="2" t="s">
        <v>6756</v>
      </c>
      <c r="AB177" s="2" t="s">
        <v>8</v>
      </c>
      <c r="AC177" s="2" t="s">
        <v>8</v>
      </c>
      <c r="AD177" s="2" t="s">
        <v>6756</v>
      </c>
      <c r="AE177" s="2" t="s">
        <v>6756</v>
      </c>
      <c r="AF177" s="2" t="s">
        <v>8</v>
      </c>
      <c r="AG177" s="2" t="s">
        <v>6756</v>
      </c>
    </row>
    <row r="178" spans="1:33">
      <c r="A178" s="2" t="s">
        <v>492</v>
      </c>
      <c r="B178" s="9" t="s">
        <v>488</v>
      </c>
      <c r="C178" s="2" t="s">
        <v>493</v>
      </c>
      <c r="D178" s="10" t="s">
        <v>494</v>
      </c>
      <c r="E178" s="9" t="s">
        <v>6126</v>
      </c>
      <c r="F178" s="9" t="s">
        <v>6126</v>
      </c>
      <c r="G178" s="21">
        <v>47.96</v>
      </c>
      <c r="H178" s="21">
        <v>-129.1</v>
      </c>
      <c r="I178" s="13">
        <f>INT(((180 + H178) / 6) + 1)</f>
        <v>9</v>
      </c>
      <c r="J178" s="13">
        <f t="shared" si="24"/>
        <v>1997</v>
      </c>
      <c r="K178" s="2" t="s">
        <v>5027</v>
      </c>
      <c r="L178" s="123">
        <v>35697.666666666664</v>
      </c>
      <c r="M178" s="123">
        <v>35697.780555555553</v>
      </c>
      <c r="N178" s="123">
        <v>35698.445833333331</v>
      </c>
      <c r="O178" s="123">
        <v>35698.552777777775</v>
      </c>
      <c r="P178" s="5" t="s">
        <v>5028</v>
      </c>
      <c r="Q178" s="19">
        <f>(N178 - M178)</f>
        <v>0.66527777777810115</v>
      </c>
      <c r="R178" s="19">
        <f>(O178 - L178)</f>
        <v>0.88611111111094942</v>
      </c>
      <c r="S178" s="21">
        <f>((VALUE(Q178)) * 24) * 0.25</f>
        <v>3.9916666666686069</v>
      </c>
      <c r="T178" s="6">
        <v>2210</v>
      </c>
      <c r="Y178" s="2" t="s">
        <v>6756</v>
      </c>
      <c r="Z178" s="2" t="s">
        <v>6756</v>
      </c>
      <c r="AA178" s="2" t="s">
        <v>6756</v>
      </c>
      <c r="AB178" s="2" t="s">
        <v>8</v>
      </c>
      <c r="AC178" s="2" t="s">
        <v>8</v>
      </c>
      <c r="AD178" s="2" t="s">
        <v>6756</v>
      </c>
      <c r="AE178" s="2" t="s">
        <v>6756</v>
      </c>
      <c r="AF178" s="2" t="s">
        <v>8</v>
      </c>
      <c r="AG178" s="2" t="s">
        <v>6756</v>
      </c>
    </row>
    <row r="179" spans="1:33">
      <c r="B179" s="9"/>
      <c r="C179" s="9"/>
      <c r="D179" s="16" t="s">
        <v>6902</v>
      </c>
      <c r="E179" s="9"/>
      <c r="F179" s="9"/>
      <c r="G179" s="21"/>
      <c r="H179" s="21"/>
      <c r="I179" s="13"/>
      <c r="J179" s="13">
        <f t="shared" si="24"/>
        <v>1900</v>
      </c>
      <c r="K179" s="2" t="s">
        <v>6903</v>
      </c>
      <c r="L179" s="123"/>
      <c r="M179" s="123"/>
      <c r="N179" s="123" t="s">
        <v>6902</v>
      </c>
      <c r="O179" s="123"/>
      <c r="P179" s="15"/>
      <c r="Q179" s="19"/>
      <c r="R179" s="19"/>
      <c r="T179" s="50"/>
    </row>
    <row r="180" spans="1:33">
      <c r="A180" s="2" t="s">
        <v>507</v>
      </c>
      <c r="B180" s="9" t="s">
        <v>488</v>
      </c>
      <c r="C180" s="2" t="s">
        <v>5017</v>
      </c>
      <c r="D180" s="2" t="s">
        <v>509</v>
      </c>
      <c r="E180" s="2" t="s">
        <v>439</v>
      </c>
      <c r="F180" s="2" t="s">
        <v>439</v>
      </c>
      <c r="G180" s="21">
        <v>27</v>
      </c>
      <c r="H180" s="21">
        <v>-111</v>
      </c>
      <c r="I180" s="13">
        <f t="shared" ref="I180:I209" si="26">INT(((180 + H180) / 6) + 1)</f>
        <v>12</v>
      </c>
      <c r="J180" s="13">
        <f t="shared" si="24"/>
        <v>1998</v>
      </c>
      <c r="K180" s="2" t="s">
        <v>5024</v>
      </c>
      <c r="L180" s="123">
        <v>35904.263888888891</v>
      </c>
      <c r="M180" s="123">
        <v>35904.354166666664</v>
      </c>
      <c r="N180" s="123">
        <v>35906.783333333333</v>
      </c>
      <c r="O180" s="123">
        <v>35906.859027777777</v>
      </c>
      <c r="P180" s="18" t="s">
        <v>439</v>
      </c>
      <c r="Q180" s="19">
        <f t="shared" ref="Q180:Q200" si="27">(N180 - M180)</f>
        <v>2.4291666666686069</v>
      </c>
      <c r="R180" s="19">
        <f t="shared" ref="R180:R200" si="28">(O180 - L180)</f>
        <v>2.5951388888861402</v>
      </c>
      <c r="S180" s="21">
        <f>((VALUE(Q180)) * 24) * 0.25</f>
        <v>14.575000000011642</v>
      </c>
      <c r="T180" s="50">
        <v>2010</v>
      </c>
      <c r="U180" s="2" t="s">
        <v>5025</v>
      </c>
      <c r="Y180" s="17">
        <v>36595</v>
      </c>
      <c r="Z180" s="17">
        <v>36595</v>
      </c>
      <c r="AA180" s="17">
        <v>36595</v>
      </c>
      <c r="AB180" s="2" t="s">
        <v>8</v>
      </c>
      <c r="AC180" s="2" t="s">
        <v>8</v>
      </c>
      <c r="AD180" s="17">
        <v>36595</v>
      </c>
      <c r="AE180" s="17">
        <v>36595</v>
      </c>
      <c r="AF180" s="2" t="s">
        <v>6756</v>
      </c>
      <c r="AG180" s="2" t="s">
        <v>6756</v>
      </c>
    </row>
    <row r="181" spans="1:33">
      <c r="A181" s="2" t="s">
        <v>507</v>
      </c>
      <c r="B181" s="9" t="s">
        <v>488</v>
      </c>
      <c r="C181" s="2" t="s">
        <v>5017</v>
      </c>
      <c r="D181" s="2" t="s">
        <v>509</v>
      </c>
      <c r="E181" s="2" t="s">
        <v>439</v>
      </c>
      <c r="F181" s="2" t="s">
        <v>439</v>
      </c>
      <c r="G181" s="21">
        <v>27</v>
      </c>
      <c r="H181" s="21">
        <v>-111</v>
      </c>
      <c r="I181" s="13">
        <f t="shared" si="26"/>
        <v>12</v>
      </c>
      <c r="J181" s="13">
        <f t="shared" si="24"/>
        <v>1998</v>
      </c>
      <c r="K181" s="2" t="s">
        <v>5021</v>
      </c>
      <c r="L181" s="123">
        <v>35907.333333333336</v>
      </c>
      <c r="M181" s="123">
        <v>35907.428472222222</v>
      </c>
      <c r="N181" s="123">
        <v>35908.306250000001</v>
      </c>
      <c r="O181" s="123">
        <v>35908.412499999999</v>
      </c>
      <c r="P181" s="18" t="s">
        <v>439</v>
      </c>
      <c r="Q181" s="19">
        <f t="shared" si="27"/>
        <v>0.87777777777955635</v>
      </c>
      <c r="R181" s="19">
        <f t="shared" si="28"/>
        <v>1.0791666666627862</v>
      </c>
      <c r="S181" s="21">
        <f>((VALUE(Q181)) * 24) * 0.25</f>
        <v>5.2666666666773381</v>
      </c>
      <c r="T181" s="50">
        <v>2010</v>
      </c>
      <c r="U181" s="2" t="s">
        <v>5022</v>
      </c>
      <c r="Y181" s="17">
        <v>36595</v>
      </c>
      <c r="Z181" s="17">
        <v>36595</v>
      </c>
      <c r="AA181" s="17">
        <v>36595</v>
      </c>
      <c r="AB181" s="2" t="s">
        <v>8</v>
      </c>
      <c r="AC181" s="2" t="s">
        <v>8</v>
      </c>
      <c r="AD181" s="17">
        <v>36595</v>
      </c>
      <c r="AE181" s="17">
        <v>36595</v>
      </c>
      <c r="AF181" s="2" t="s">
        <v>6756</v>
      </c>
      <c r="AG181" s="2" t="s">
        <v>6756</v>
      </c>
    </row>
    <row r="182" spans="1:33">
      <c r="A182" s="2" t="s">
        <v>507</v>
      </c>
      <c r="B182" s="9" t="s">
        <v>488</v>
      </c>
      <c r="C182" s="2" t="s">
        <v>5017</v>
      </c>
      <c r="D182" s="2" t="s">
        <v>509</v>
      </c>
      <c r="E182" s="2" t="s">
        <v>439</v>
      </c>
      <c r="F182" s="2" t="s">
        <v>439</v>
      </c>
      <c r="G182" s="21">
        <v>27</v>
      </c>
      <c r="H182" s="21">
        <v>-111</v>
      </c>
      <c r="I182" s="13">
        <f t="shared" si="26"/>
        <v>12</v>
      </c>
      <c r="J182" s="13">
        <f t="shared" si="24"/>
        <v>1998</v>
      </c>
      <c r="K182" s="2" t="s">
        <v>5018</v>
      </c>
      <c r="L182" s="123">
        <v>35908.713888888888</v>
      </c>
      <c r="M182" s="123">
        <v>35908.809027777781</v>
      </c>
      <c r="N182" s="123">
        <v>35909.416666666664</v>
      </c>
      <c r="O182" s="123">
        <v>35909.527083333334</v>
      </c>
      <c r="P182" s="18" t="s">
        <v>439</v>
      </c>
      <c r="Q182" s="19">
        <f t="shared" si="27"/>
        <v>0.60763888888322981</v>
      </c>
      <c r="R182" s="19">
        <f t="shared" si="28"/>
        <v>0.81319444444670808</v>
      </c>
      <c r="S182" s="21">
        <f>((VALUE(Q182)) * 24) * 0.25</f>
        <v>3.6458333332993789</v>
      </c>
      <c r="T182" s="50">
        <v>2010</v>
      </c>
      <c r="U182" s="2" t="s">
        <v>5019</v>
      </c>
      <c r="Y182" s="17">
        <v>36595</v>
      </c>
      <c r="Z182" s="17">
        <v>36595</v>
      </c>
      <c r="AA182" s="17">
        <v>36595</v>
      </c>
      <c r="AB182" s="2" t="s">
        <v>8</v>
      </c>
      <c r="AC182" s="2" t="s">
        <v>8</v>
      </c>
      <c r="AD182" s="17">
        <v>36595</v>
      </c>
      <c r="AE182" s="17">
        <v>36595</v>
      </c>
      <c r="AF182" s="2" t="s">
        <v>6756</v>
      </c>
      <c r="AG182" s="2" t="s">
        <v>6756</v>
      </c>
    </row>
    <row r="183" spans="1:33">
      <c r="A183" s="2" t="s">
        <v>510</v>
      </c>
      <c r="B183" s="9" t="s">
        <v>466</v>
      </c>
      <c r="C183" s="2" t="s">
        <v>5012</v>
      </c>
      <c r="D183" s="10" t="s">
        <v>512</v>
      </c>
      <c r="E183" s="9" t="s">
        <v>5014</v>
      </c>
      <c r="F183" s="9" t="s">
        <v>5014</v>
      </c>
      <c r="G183" s="21">
        <v>45</v>
      </c>
      <c r="H183" s="21">
        <v>-132</v>
      </c>
      <c r="I183" s="13">
        <f t="shared" si="26"/>
        <v>9</v>
      </c>
      <c r="J183" s="13">
        <f t="shared" si="24"/>
        <v>1998</v>
      </c>
      <c r="K183" s="2" t="s">
        <v>5013</v>
      </c>
      <c r="L183" s="123">
        <v>36024.8125</v>
      </c>
      <c r="M183" s="123">
        <v>36024.895833333336</v>
      </c>
      <c r="N183" s="123">
        <v>36026.055555555555</v>
      </c>
      <c r="O183" s="123">
        <v>36026.145833333336</v>
      </c>
      <c r="P183" s="5" t="s">
        <v>5014</v>
      </c>
      <c r="Q183" s="19">
        <f t="shared" si="27"/>
        <v>1.1597222222189885</v>
      </c>
      <c r="R183" s="19">
        <f t="shared" si="28"/>
        <v>1.3333333333357587</v>
      </c>
      <c r="S183" s="21">
        <f>((VALUE(Q183)) * 24) * 0.25</f>
        <v>6.9583333333139308</v>
      </c>
      <c r="T183" s="6">
        <v>2210</v>
      </c>
      <c r="U183" s="2" t="s">
        <v>5015</v>
      </c>
      <c r="Y183" s="17">
        <v>36291</v>
      </c>
      <c r="Z183" s="17" t="s">
        <v>8</v>
      </c>
      <c r="AA183" s="17" t="s">
        <v>8</v>
      </c>
      <c r="AB183" s="2" t="s">
        <v>8</v>
      </c>
      <c r="AC183" s="2" t="s">
        <v>8</v>
      </c>
      <c r="AD183" s="17">
        <v>36595</v>
      </c>
      <c r="AE183" s="17">
        <v>36595</v>
      </c>
      <c r="AF183" s="2" t="s">
        <v>8</v>
      </c>
      <c r="AG183" s="2" t="s">
        <v>6756</v>
      </c>
    </row>
    <row r="184" spans="1:33">
      <c r="A184" s="2" t="s">
        <v>513</v>
      </c>
      <c r="B184" s="9" t="s">
        <v>466</v>
      </c>
      <c r="C184" s="2" t="s">
        <v>4997</v>
      </c>
      <c r="D184" s="2" t="s">
        <v>515</v>
      </c>
      <c r="E184" s="2" t="s">
        <v>516</v>
      </c>
      <c r="F184" s="2" t="s">
        <v>516</v>
      </c>
      <c r="G184" s="21">
        <v>28</v>
      </c>
      <c r="H184" s="21">
        <v>-142</v>
      </c>
      <c r="I184" s="13">
        <f t="shared" si="26"/>
        <v>7</v>
      </c>
      <c r="J184" s="13">
        <f t="shared" si="24"/>
        <v>1998</v>
      </c>
      <c r="K184" s="2" t="s">
        <v>5010</v>
      </c>
      <c r="L184" s="123">
        <v>36041.080555555556</v>
      </c>
      <c r="M184" s="123">
        <v>36041.246527777781</v>
      </c>
      <c r="N184" s="123">
        <v>36042.112500000003</v>
      </c>
      <c r="O184" s="123">
        <v>36042.26458333333</v>
      </c>
      <c r="P184" s="18" t="s">
        <v>516</v>
      </c>
      <c r="Q184" s="19">
        <f t="shared" si="27"/>
        <v>0.86597222222189885</v>
      </c>
      <c r="R184" s="19">
        <f t="shared" si="28"/>
        <v>1.1840277777737356</v>
      </c>
      <c r="S184" s="21">
        <f>((VALUE(Q184)) * 24) * 0.25</f>
        <v>5.1958333333313931</v>
      </c>
      <c r="T184" s="50">
        <v>4979</v>
      </c>
      <c r="Y184" s="2" t="s">
        <v>6756</v>
      </c>
      <c r="Z184" s="2" t="s">
        <v>6756</v>
      </c>
      <c r="AA184" s="2" t="s">
        <v>6756</v>
      </c>
      <c r="AB184" s="2" t="s">
        <v>8</v>
      </c>
      <c r="AC184" s="2" t="s">
        <v>8</v>
      </c>
      <c r="AD184" s="2" t="s">
        <v>6756</v>
      </c>
      <c r="AE184" s="2" t="s">
        <v>6756</v>
      </c>
      <c r="AF184" s="2" t="s">
        <v>8</v>
      </c>
      <c r="AG184" s="2" t="s">
        <v>6756</v>
      </c>
    </row>
    <row r="185" spans="1:33">
      <c r="A185" s="2" t="s">
        <v>513</v>
      </c>
      <c r="B185" s="9" t="s">
        <v>466</v>
      </c>
      <c r="C185" s="2" t="s">
        <v>4997</v>
      </c>
      <c r="D185" s="2" t="s">
        <v>515</v>
      </c>
      <c r="E185" s="2" t="s">
        <v>516</v>
      </c>
      <c r="F185" s="2" t="s">
        <v>516</v>
      </c>
      <c r="G185" s="21">
        <v>28</v>
      </c>
      <c r="H185" s="21">
        <v>-142</v>
      </c>
      <c r="I185" s="13">
        <f t="shared" si="26"/>
        <v>7</v>
      </c>
      <c r="J185" s="13">
        <f t="shared" si="24"/>
        <v>1998</v>
      </c>
      <c r="K185" s="2" t="s">
        <v>5008</v>
      </c>
      <c r="L185" s="123">
        <v>36047.949999999997</v>
      </c>
      <c r="M185" s="123">
        <v>36048.027083333334</v>
      </c>
      <c r="N185" s="123">
        <v>36048.370138888888</v>
      </c>
      <c r="O185" s="123">
        <v>36048.481249999997</v>
      </c>
      <c r="P185" s="18" t="s">
        <v>516</v>
      </c>
      <c r="Q185" s="19">
        <f t="shared" si="27"/>
        <v>0.34305555555329192</v>
      </c>
      <c r="R185" s="19">
        <f t="shared" si="28"/>
        <v>0.53125</v>
      </c>
      <c r="S185" s="21">
        <f t="shared" ref="S185:S216" si="29">((VALUE(Q185)) * 24) * 0.25</f>
        <v>2.0583333333197515</v>
      </c>
      <c r="T185" s="50">
        <v>4979</v>
      </c>
      <c r="Y185" s="2" t="s">
        <v>6756</v>
      </c>
      <c r="Z185" s="2" t="s">
        <v>6756</v>
      </c>
      <c r="AA185" s="2" t="s">
        <v>6756</v>
      </c>
      <c r="AB185" s="2" t="s">
        <v>8</v>
      </c>
      <c r="AC185" s="2" t="s">
        <v>8</v>
      </c>
      <c r="AD185" s="2" t="s">
        <v>6756</v>
      </c>
      <c r="AE185" s="2" t="s">
        <v>6756</v>
      </c>
      <c r="AF185" s="2" t="s">
        <v>8</v>
      </c>
      <c r="AG185" s="2" t="s">
        <v>6756</v>
      </c>
    </row>
    <row r="186" spans="1:33">
      <c r="A186" s="2" t="s">
        <v>513</v>
      </c>
      <c r="B186" s="9" t="s">
        <v>466</v>
      </c>
      <c r="C186" s="2" t="s">
        <v>4997</v>
      </c>
      <c r="D186" s="2" t="s">
        <v>515</v>
      </c>
      <c r="E186" s="2" t="s">
        <v>516</v>
      </c>
      <c r="F186" s="2" t="s">
        <v>516</v>
      </c>
      <c r="G186" s="21">
        <v>28</v>
      </c>
      <c r="H186" s="21">
        <v>-142</v>
      </c>
      <c r="I186" s="13">
        <f t="shared" si="26"/>
        <v>7</v>
      </c>
      <c r="J186" s="13">
        <f t="shared" si="24"/>
        <v>1998</v>
      </c>
      <c r="K186" s="2" t="s">
        <v>5006</v>
      </c>
      <c r="L186" s="123">
        <v>36048.627083333333</v>
      </c>
      <c r="M186" s="123">
        <v>36048.763888888891</v>
      </c>
      <c r="N186" s="123">
        <v>36049.027083333334</v>
      </c>
      <c r="O186" s="123">
        <v>36049.200694444444</v>
      </c>
      <c r="P186" s="18" t="s">
        <v>516</v>
      </c>
      <c r="Q186" s="19">
        <f t="shared" si="27"/>
        <v>0.26319444444379769</v>
      </c>
      <c r="R186" s="19">
        <f t="shared" si="28"/>
        <v>0.57361111111094942</v>
      </c>
      <c r="S186" s="21">
        <f t="shared" si="29"/>
        <v>1.5791666666627862</v>
      </c>
      <c r="T186" s="50">
        <v>4979</v>
      </c>
      <c r="Y186" s="2" t="s">
        <v>6756</v>
      </c>
      <c r="Z186" s="2" t="s">
        <v>6756</v>
      </c>
      <c r="AA186" s="2" t="s">
        <v>6756</v>
      </c>
      <c r="AB186" s="2" t="s">
        <v>8</v>
      </c>
      <c r="AC186" s="2" t="s">
        <v>8</v>
      </c>
      <c r="AD186" s="2" t="s">
        <v>6756</v>
      </c>
      <c r="AE186" s="2" t="s">
        <v>6756</v>
      </c>
      <c r="AF186" s="2" t="s">
        <v>8</v>
      </c>
      <c r="AG186" s="2" t="s">
        <v>6756</v>
      </c>
    </row>
    <row r="187" spans="1:33">
      <c r="A187" s="2" t="s">
        <v>513</v>
      </c>
      <c r="B187" s="9" t="s">
        <v>466</v>
      </c>
      <c r="C187" s="2" t="s">
        <v>4997</v>
      </c>
      <c r="D187" s="2" t="s">
        <v>515</v>
      </c>
      <c r="E187" s="2" t="s">
        <v>516</v>
      </c>
      <c r="F187" s="2" t="s">
        <v>516</v>
      </c>
      <c r="G187" s="21">
        <v>28</v>
      </c>
      <c r="H187" s="21">
        <v>-142</v>
      </c>
      <c r="I187" s="13">
        <f t="shared" si="26"/>
        <v>7</v>
      </c>
      <c r="J187" s="13">
        <f t="shared" si="24"/>
        <v>1998</v>
      </c>
      <c r="K187" s="2" t="s">
        <v>5004</v>
      </c>
      <c r="L187" s="123">
        <v>36052.186111111114</v>
      </c>
      <c r="M187" s="123">
        <v>36052.329861111109</v>
      </c>
      <c r="N187" s="123">
        <v>36053.017361111109</v>
      </c>
      <c r="O187" s="123">
        <v>36053.20416666667</v>
      </c>
      <c r="P187" s="18" t="s">
        <v>516</v>
      </c>
      <c r="Q187" s="19">
        <f t="shared" si="27"/>
        <v>0.6875</v>
      </c>
      <c r="R187" s="19">
        <f t="shared" si="28"/>
        <v>1.0180555555562023</v>
      </c>
      <c r="S187" s="21">
        <f t="shared" si="29"/>
        <v>4.125</v>
      </c>
      <c r="T187" s="50">
        <v>4979</v>
      </c>
      <c r="Y187" s="2" t="s">
        <v>6756</v>
      </c>
      <c r="Z187" s="2" t="s">
        <v>6756</v>
      </c>
      <c r="AA187" s="2" t="s">
        <v>6756</v>
      </c>
      <c r="AB187" s="2" t="s">
        <v>8</v>
      </c>
      <c r="AC187" s="2" t="s">
        <v>8</v>
      </c>
      <c r="AD187" s="2" t="s">
        <v>6756</v>
      </c>
      <c r="AE187" s="2" t="s">
        <v>6756</v>
      </c>
      <c r="AF187" s="2" t="s">
        <v>8</v>
      </c>
      <c r="AG187" s="2" t="s">
        <v>6756</v>
      </c>
    </row>
    <row r="188" spans="1:33">
      <c r="A188" s="2" t="s">
        <v>513</v>
      </c>
      <c r="B188" s="9" t="s">
        <v>466</v>
      </c>
      <c r="C188" s="2" t="s">
        <v>4997</v>
      </c>
      <c r="D188" s="2" t="s">
        <v>515</v>
      </c>
      <c r="E188" s="2" t="s">
        <v>516</v>
      </c>
      <c r="F188" s="2" t="s">
        <v>516</v>
      </c>
      <c r="G188" s="21">
        <v>28</v>
      </c>
      <c r="H188" s="21">
        <v>-142</v>
      </c>
      <c r="I188" s="13">
        <f t="shared" si="26"/>
        <v>7</v>
      </c>
      <c r="J188" s="13">
        <f t="shared" si="24"/>
        <v>1998</v>
      </c>
      <c r="K188" s="2" t="s">
        <v>5002</v>
      </c>
      <c r="L188" s="123">
        <v>36053.8125</v>
      </c>
      <c r="M188" s="123">
        <v>36053.953472222223</v>
      </c>
      <c r="N188" s="123">
        <v>36053.990277777775</v>
      </c>
      <c r="O188" s="123">
        <v>36054.126388888886</v>
      </c>
      <c r="P188" s="18" t="s">
        <v>516</v>
      </c>
      <c r="Q188" s="19">
        <f t="shared" si="27"/>
        <v>3.6805555551836733E-2</v>
      </c>
      <c r="R188" s="19">
        <f t="shared" si="28"/>
        <v>0.31388888888614019</v>
      </c>
      <c r="S188" s="21">
        <f t="shared" si="29"/>
        <v>0.2208333333110204</v>
      </c>
      <c r="T188" s="50">
        <v>4979</v>
      </c>
      <c r="Y188" s="2" t="s">
        <v>6756</v>
      </c>
      <c r="Z188" s="2" t="s">
        <v>6756</v>
      </c>
      <c r="AA188" s="2" t="s">
        <v>6756</v>
      </c>
      <c r="AB188" s="2" t="s">
        <v>8</v>
      </c>
      <c r="AC188" s="2" t="s">
        <v>8</v>
      </c>
      <c r="AD188" s="2" t="s">
        <v>6756</v>
      </c>
      <c r="AE188" s="2" t="s">
        <v>6756</v>
      </c>
      <c r="AF188" s="2" t="s">
        <v>8</v>
      </c>
      <c r="AG188" s="2" t="s">
        <v>6756</v>
      </c>
    </row>
    <row r="189" spans="1:33">
      <c r="A189" s="2" t="s">
        <v>513</v>
      </c>
      <c r="B189" s="9" t="s">
        <v>466</v>
      </c>
      <c r="C189" s="2" t="s">
        <v>4997</v>
      </c>
      <c r="D189" s="2" t="s">
        <v>515</v>
      </c>
      <c r="E189" s="2" t="s">
        <v>516</v>
      </c>
      <c r="F189" s="2" t="s">
        <v>516</v>
      </c>
      <c r="G189" s="21">
        <v>28</v>
      </c>
      <c r="H189" s="21">
        <v>-142</v>
      </c>
      <c r="I189" s="13">
        <f t="shared" si="26"/>
        <v>7</v>
      </c>
      <c r="J189" s="13">
        <f t="shared" si="24"/>
        <v>1998</v>
      </c>
      <c r="K189" s="2" t="s">
        <v>5000</v>
      </c>
      <c r="L189" s="123">
        <v>36055.177083333336</v>
      </c>
      <c r="M189" s="123">
        <v>36055.353472222225</v>
      </c>
      <c r="N189" s="123">
        <v>36055.36041666667</v>
      </c>
      <c r="O189" s="123">
        <v>36055.527777777781</v>
      </c>
      <c r="P189" s="18" t="s">
        <v>516</v>
      </c>
      <c r="Q189" s="19">
        <f t="shared" si="27"/>
        <v>6.9444444452528842E-3</v>
      </c>
      <c r="R189" s="19">
        <f t="shared" si="28"/>
        <v>0.35069444444525288</v>
      </c>
      <c r="S189" s="21">
        <f t="shared" si="29"/>
        <v>4.1666666671517305E-2</v>
      </c>
      <c r="T189" s="50">
        <v>4979</v>
      </c>
      <c r="Y189" s="2" t="s">
        <v>6756</v>
      </c>
      <c r="Z189" s="2" t="s">
        <v>6756</v>
      </c>
      <c r="AA189" s="2" t="s">
        <v>6756</v>
      </c>
      <c r="AB189" s="2" t="s">
        <v>8</v>
      </c>
      <c r="AC189" s="2" t="s">
        <v>8</v>
      </c>
      <c r="AD189" s="2" t="s">
        <v>6756</v>
      </c>
      <c r="AE189" s="2" t="s">
        <v>6756</v>
      </c>
      <c r="AF189" s="2" t="s">
        <v>8</v>
      </c>
      <c r="AG189" s="2" t="s">
        <v>6756</v>
      </c>
    </row>
    <row r="190" spans="1:33">
      <c r="A190" s="2" t="s">
        <v>513</v>
      </c>
      <c r="B190" s="9" t="s">
        <v>466</v>
      </c>
      <c r="C190" s="2" t="s">
        <v>4997</v>
      </c>
      <c r="D190" s="2" t="s">
        <v>515</v>
      </c>
      <c r="E190" s="2" t="s">
        <v>516</v>
      </c>
      <c r="F190" s="2" t="s">
        <v>516</v>
      </c>
      <c r="G190" s="21">
        <v>28</v>
      </c>
      <c r="H190" s="21">
        <v>-142</v>
      </c>
      <c r="I190" s="13">
        <f t="shared" si="26"/>
        <v>7</v>
      </c>
      <c r="J190" s="13">
        <f t="shared" si="24"/>
        <v>1998</v>
      </c>
      <c r="K190" s="2" t="s">
        <v>4998</v>
      </c>
      <c r="L190" s="123">
        <v>36055.758333333331</v>
      </c>
      <c r="M190" s="123">
        <v>36055.881944444445</v>
      </c>
      <c r="N190" s="123">
        <v>36056.656944444447</v>
      </c>
      <c r="O190" s="123">
        <v>36056.813194444447</v>
      </c>
      <c r="P190" s="18" t="s">
        <v>516</v>
      </c>
      <c r="Q190" s="19">
        <f t="shared" si="27"/>
        <v>0.77500000000145519</v>
      </c>
      <c r="R190" s="19">
        <f t="shared" si="28"/>
        <v>1.054861111115315</v>
      </c>
      <c r="S190" s="21">
        <f t="shared" si="29"/>
        <v>4.6500000000087311</v>
      </c>
      <c r="T190" s="50">
        <v>4979</v>
      </c>
      <c r="Y190" s="2" t="s">
        <v>6756</v>
      </c>
      <c r="Z190" s="2" t="s">
        <v>6756</v>
      </c>
      <c r="AA190" s="2" t="s">
        <v>6756</v>
      </c>
      <c r="AB190" s="2" t="s">
        <v>8</v>
      </c>
      <c r="AC190" s="2" t="s">
        <v>8</v>
      </c>
      <c r="AD190" s="2" t="s">
        <v>6756</v>
      </c>
      <c r="AE190" s="2" t="s">
        <v>6756</v>
      </c>
      <c r="AF190" s="2" t="s">
        <v>8</v>
      </c>
      <c r="AG190" s="2" t="s">
        <v>6756</v>
      </c>
    </row>
    <row r="191" spans="1:33">
      <c r="A191" s="2" t="s">
        <v>535</v>
      </c>
      <c r="B191" s="2" t="s">
        <v>446</v>
      </c>
      <c r="C191" s="2" t="s">
        <v>536</v>
      </c>
      <c r="D191" s="2" t="s">
        <v>485</v>
      </c>
      <c r="E191" s="2" t="s">
        <v>6904</v>
      </c>
      <c r="F191" s="2" t="s">
        <v>6904</v>
      </c>
      <c r="G191" s="21">
        <v>32</v>
      </c>
      <c r="H191" s="21">
        <v>34</v>
      </c>
      <c r="I191" s="13">
        <f t="shared" si="26"/>
        <v>36</v>
      </c>
      <c r="J191" s="13">
        <f t="shared" si="24"/>
        <v>1999</v>
      </c>
      <c r="K191" s="2" t="s">
        <v>4993</v>
      </c>
      <c r="L191" s="123">
        <v>36321.947916666664</v>
      </c>
      <c r="M191" s="123">
        <v>36321.972222222219</v>
      </c>
      <c r="N191" s="123">
        <v>36322.875</v>
      </c>
      <c r="O191" s="123">
        <v>36322.902777777781</v>
      </c>
      <c r="P191" s="5" t="s">
        <v>4994</v>
      </c>
      <c r="Q191" s="19">
        <f t="shared" si="27"/>
        <v>0.90277777778101154</v>
      </c>
      <c r="R191" s="19">
        <f t="shared" si="28"/>
        <v>0.95486111111677019</v>
      </c>
      <c r="S191" s="21">
        <f t="shared" si="29"/>
        <v>5.4166666666860692</v>
      </c>
      <c r="T191" s="50">
        <v>420</v>
      </c>
      <c r="U191" s="2" t="s">
        <v>4995</v>
      </c>
      <c r="Y191" s="17">
        <v>36595</v>
      </c>
      <c r="Z191" s="17">
        <v>36595</v>
      </c>
      <c r="AA191" s="17">
        <v>36595</v>
      </c>
      <c r="AB191" s="2" t="s">
        <v>8</v>
      </c>
      <c r="AC191" s="2" t="s">
        <v>8</v>
      </c>
      <c r="AD191" s="17">
        <v>36595</v>
      </c>
      <c r="AE191" s="17">
        <v>36595</v>
      </c>
      <c r="AF191" s="17">
        <v>36595</v>
      </c>
      <c r="AG191" s="2" t="s">
        <v>6756</v>
      </c>
    </row>
    <row r="192" spans="1:33">
      <c r="A192" s="2" t="s">
        <v>535</v>
      </c>
      <c r="B192" s="2" t="s">
        <v>446</v>
      </c>
      <c r="C192" s="2" t="s">
        <v>536</v>
      </c>
      <c r="D192" s="2" t="s">
        <v>485</v>
      </c>
      <c r="E192" s="2" t="s">
        <v>6904</v>
      </c>
      <c r="F192" s="2" t="s">
        <v>6904</v>
      </c>
      <c r="G192" s="21">
        <v>32</v>
      </c>
      <c r="H192" s="21">
        <v>34</v>
      </c>
      <c r="I192" s="13">
        <f t="shared" si="26"/>
        <v>36</v>
      </c>
      <c r="J192" s="13">
        <f t="shared" si="24"/>
        <v>1999</v>
      </c>
      <c r="K192" s="2" t="s">
        <v>4991</v>
      </c>
      <c r="L192" s="123">
        <v>36323.208333333336</v>
      </c>
      <c r="M192" s="123">
        <v>36323.229166666664</v>
      </c>
      <c r="N192" s="123">
        <v>36323.321250000001</v>
      </c>
      <c r="O192" s="123">
        <v>36323.34778935185</v>
      </c>
      <c r="P192" s="5" t="s">
        <v>4964</v>
      </c>
      <c r="Q192" s="19">
        <f t="shared" si="27"/>
        <v>9.2083333336631767E-2</v>
      </c>
      <c r="R192" s="19">
        <f t="shared" si="28"/>
        <v>0.13945601851446554</v>
      </c>
      <c r="S192" s="21">
        <f t="shared" si="29"/>
        <v>0.5525000000197906</v>
      </c>
      <c r="T192" s="50">
        <v>420</v>
      </c>
      <c r="U192" s="2" t="s">
        <v>4965</v>
      </c>
      <c r="Y192" s="17">
        <v>36595</v>
      </c>
      <c r="Z192" s="17">
        <v>36595</v>
      </c>
      <c r="AA192" s="17">
        <v>36595</v>
      </c>
      <c r="AB192" s="2" t="s">
        <v>8</v>
      </c>
      <c r="AC192" s="2" t="s">
        <v>8</v>
      </c>
      <c r="AD192" s="17">
        <v>36595</v>
      </c>
      <c r="AE192" s="17">
        <v>36595</v>
      </c>
      <c r="AF192" s="17">
        <v>36595</v>
      </c>
      <c r="AG192" s="2" t="s">
        <v>6756</v>
      </c>
    </row>
    <row r="193" spans="1:33">
      <c r="A193" s="2" t="s">
        <v>535</v>
      </c>
      <c r="B193" s="2" t="s">
        <v>446</v>
      </c>
      <c r="C193" s="2" t="s">
        <v>536</v>
      </c>
      <c r="D193" s="2" t="s">
        <v>485</v>
      </c>
      <c r="E193" s="2" t="s">
        <v>6904</v>
      </c>
      <c r="F193" s="2" t="s">
        <v>6904</v>
      </c>
      <c r="G193" s="21">
        <v>32</v>
      </c>
      <c r="H193" s="21">
        <v>34</v>
      </c>
      <c r="I193" s="13">
        <f t="shared" si="26"/>
        <v>36</v>
      </c>
      <c r="J193" s="13">
        <f t="shared" si="24"/>
        <v>1999</v>
      </c>
      <c r="K193" s="2" t="s">
        <v>4987</v>
      </c>
      <c r="L193" s="123">
        <v>36323.539918981478</v>
      </c>
      <c r="M193" s="123">
        <v>36323.558240740742</v>
      </c>
      <c r="N193" s="123">
        <v>36324.871782407405</v>
      </c>
      <c r="O193" s="123">
        <v>36324.89638888889</v>
      </c>
      <c r="P193" s="5" t="s">
        <v>4988</v>
      </c>
      <c r="Q193" s="19">
        <f t="shared" si="27"/>
        <v>1.3135416666627862</v>
      </c>
      <c r="R193" s="19">
        <f t="shared" si="28"/>
        <v>1.3564699074122473</v>
      </c>
      <c r="S193" s="21">
        <f t="shared" si="29"/>
        <v>7.8812499999767169</v>
      </c>
      <c r="T193" s="50">
        <v>420</v>
      </c>
      <c r="U193" s="2" t="s">
        <v>4989</v>
      </c>
      <c r="Y193" s="17">
        <v>36595</v>
      </c>
      <c r="Z193" s="17">
        <v>36595</v>
      </c>
      <c r="AA193" s="17">
        <v>36595</v>
      </c>
      <c r="AB193" s="2" t="s">
        <v>8</v>
      </c>
      <c r="AC193" s="2" t="s">
        <v>8</v>
      </c>
      <c r="AD193" s="17">
        <v>36595</v>
      </c>
      <c r="AE193" s="17">
        <v>36595</v>
      </c>
      <c r="AF193" s="17">
        <v>36595</v>
      </c>
      <c r="AG193" s="2" t="s">
        <v>6756</v>
      </c>
    </row>
    <row r="194" spans="1:33">
      <c r="A194" s="2" t="s">
        <v>535</v>
      </c>
      <c r="B194" s="2" t="s">
        <v>446</v>
      </c>
      <c r="C194" s="2" t="s">
        <v>536</v>
      </c>
      <c r="D194" s="2" t="s">
        <v>485</v>
      </c>
      <c r="E194" s="2" t="s">
        <v>6904</v>
      </c>
      <c r="F194" s="2" t="s">
        <v>6904</v>
      </c>
      <c r="G194" s="21">
        <v>32</v>
      </c>
      <c r="H194" s="21">
        <v>34</v>
      </c>
      <c r="I194" s="13">
        <f t="shared" si="26"/>
        <v>36</v>
      </c>
      <c r="J194" s="13">
        <f t="shared" si="24"/>
        <v>1999</v>
      </c>
      <c r="K194" s="2" t="s">
        <v>4983</v>
      </c>
      <c r="L194" s="123">
        <v>36326.412372685183</v>
      </c>
      <c r="M194" s="123">
        <v>36326.454039351855</v>
      </c>
      <c r="N194" s="123">
        <v>36327.130902777775</v>
      </c>
      <c r="O194" s="123">
        <v>36327.166666666664</v>
      </c>
      <c r="P194" s="5" t="s">
        <v>4984</v>
      </c>
      <c r="Q194" s="19">
        <f t="shared" si="27"/>
        <v>0.676863425920601</v>
      </c>
      <c r="R194" s="19">
        <f t="shared" si="28"/>
        <v>0.75429398148116888</v>
      </c>
      <c r="S194" s="21">
        <f t="shared" si="29"/>
        <v>4.061180555523606</v>
      </c>
      <c r="T194" s="50">
        <v>420</v>
      </c>
      <c r="U194" s="2" t="s">
        <v>4985</v>
      </c>
      <c r="Y194" s="17">
        <v>36595</v>
      </c>
      <c r="Z194" s="17">
        <v>36595</v>
      </c>
      <c r="AA194" s="17">
        <v>36595</v>
      </c>
      <c r="AB194" s="2" t="s">
        <v>8</v>
      </c>
      <c r="AC194" s="2" t="s">
        <v>8</v>
      </c>
      <c r="AD194" s="17">
        <v>36595</v>
      </c>
      <c r="AE194" s="17">
        <v>36595</v>
      </c>
      <c r="AF194" s="17">
        <v>36595</v>
      </c>
      <c r="AG194" s="2" t="s">
        <v>6756</v>
      </c>
    </row>
    <row r="195" spans="1:33">
      <c r="A195" s="2" t="s">
        <v>535</v>
      </c>
      <c r="B195" s="2" t="s">
        <v>446</v>
      </c>
      <c r="C195" s="2" t="s">
        <v>536</v>
      </c>
      <c r="D195" s="2" t="s">
        <v>485</v>
      </c>
      <c r="E195" s="2" t="s">
        <v>6904</v>
      </c>
      <c r="F195" s="2" t="s">
        <v>6904</v>
      </c>
      <c r="G195" s="21">
        <v>32</v>
      </c>
      <c r="H195" s="21">
        <v>34</v>
      </c>
      <c r="I195" s="13">
        <f t="shared" si="26"/>
        <v>36</v>
      </c>
      <c r="J195" s="13">
        <f t="shared" si="24"/>
        <v>1999</v>
      </c>
      <c r="K195" s="2" t="s">
        <v>4979</v>
      </c>
      <c r="L195" s="123">
        <v>36327.551342592589</v>
      </c>
      <c r="M195" s="123">
        <v>36327.560416666667</v>
      </c>
      <c r="N195" s="123">
        <v>36327.651296296295</v>
      </c>
      <c r="O195" s="123">
        <v>36327.664409722223</v>
      </c>
      <c r="P195" s="5" t="s">
        <v>4980</v>
      </c>
      <c r="Q195" s="19">
        <f t="shared" si="27"/>
        <v>9.0879629628034309E-2</v>
      </c>
      <c r="R195" s="19">
        <f t="shared" si="28"/>
        <v>0.11306712963414611</v>
      </c>
      <c r="S195" s="21">
        <f t="shared" si="29"/>
        <v>0.54527777776820585</v>
      </c>
      <c r="T195" s="50">
        <v>150</v>
      </c>
      <c r="U195" s="2" t="s">
        <v>4981</v>
      </c>
      <c r="Y195" s="17">
        <v>36595</v>
      </c>
      <c r="Z195" s="17">
        <v>36595</v>
      </c>
      <c r="AA195" s="17">
        <v>36595</v>
      </c>
      <c r="AB195" s="2" t="s">
        <v>8</v>
      </c>
      <c r="AC195" s="2" t="s">
        <v>8</v>
      </c>
      <c r="AD195" s="17">
        <v>36595</v>
      </c>
      <c r="AE195" s="17">
        <v>36595</v>
      </c>
      <c r="AF195" s="17">
        <v>36595</v>
      </c>
      <c r="AG195" s="2" t="s">
        <v>6756</v>
      </c>
    </row>
    <row r="196" spans="1:33">
      <c r="A196" s="2" t="s">
        <v>535</v>
      </c>
      <c r="B196" s="2" t="s">
        <v>446</v>
      </c>
      <c r="C196" s="2" t="s">
        <v>536</v>
      </c>
      <c r="D196" s="2" t="s">
        <v>485</v>
      </c>
      <c r="E196" s="2" t="s">
        <v>6904</v>
      </c>
      <c r="F196" s="2" t="s">
        <v>6904</v>
      </c>
      <c r="G196" s="21">
        <v>32</v>
      </c>
      <c r="H196" s="21">
        <v>34</v>
      </c>
      <c r="I196" s="13">
        <f t="shared" si="26"/>
        <v>36</v>
      </c>
      <c r="J196" s="13">
        <f t="shared" si="24"/>
        <v>1999</v>
      </c>
      <c r="K196" s="2" t="s">
        <v>4977</v>
      </c>
      <c r="L196" s="123">
        <v>36327.759722222225</v>
      </c>
      <c r="M196" s="123">
        <v>36327.800694444442</v>
      </c>
      <c r="N196" s="123">
        <v>36328.020833333336</v>
      </c>
      <c r="O196" s="123">
        <v>36328.055810185186</v>
      </c>
      <c r="P196" s="5" t="s">
        <v>4964</v>
      </c>
      <c r="Q196" s="19">
        <f t="shared" si="27"/>
        <v>0.22013888889341615</v>
      </c>
      <c r="R196" s="19">
        <f t="shared" si="28"/>
        <v>0.29608796296088258</v>
      </c>
      <c r="S196" s="21">
        <f t="shared" si="29"/>
        <v>1.3208333333604969</v>
      </c>
      <c r="T196" s="50">
        <v>420</v>
      </c>
      <c r="U196" s="2" t="s">
        <v>4965</v>
      </c>
      <c r="Y196" s="17">
        <v>36595</v>
      </c>
      <c r="Z196" s="17">
        <v>36595</v>
      </c>
      <c r="AA196" s="17">
        <v>36595</v>
      </c>
      <c r="AB196" s="2" t="s">
        <v>8</v>
      </c>
      <c r="AC196" s="2" t="s">
        <v>8</v>
      </c>
      <c r="AD196" s="17">
        <v>36595</v>
      </c>
      <c r="AE196" s="17">
        <v>36595</v>
      </c>
      <c r="AF196" s="17">
        <v>36595</v>
      </c>
      <c r="AG196" s="2" t="s">
        <v>6756</v>
      </c>
    </row>
    <row r="197" spans="1:33">
      <c r="A197" s="2" t="s">
        <v>535</v>
      </c>
      <c r="B197" s="2" t="s">
        <v>446</v>
      </c>
      <c r="C197" s="2" t="s">
        <v>536</v>
      </c>
      <c r="D197" s="2" t="s">
        <v>485</v>
      </c>
      <c r="E197" s="2" t="s">
        <v>6904</v>
      </c>
      <c r="F197" s="2" t="s">
        <v>6904</v>
      </c>
      <c r="G197" s="21">
        <v>32</v>
      </c>
      <c r="H197" s="21">
        <v>34</v>
      </c>
      <c r="I197" s="13">
        <f t="shared" si="26"/>
        <v>36</v>
      </c>
      <c r="J197" s="13">
        <f t="shared" si="24"/>
        <v>1999</v>
      </c>
      <c r="K197" s="2" t="s">
        <v>4975</v>
      </c>
      <c r="L197" s="123">
        <v>36328.201493055552</v>
      </c>
      <c r="M197" s="123">
        <v>36328.264317129629</v>
      </c>
      <c r="N197" s="123">
        <v>36329.237314814818</v>
      </c>
      <c r="O197" s="123">
        <v>36329.270810185182</v>
      </c>
      <c r="P197" s="5" t="s">
        <v>4972</v>
      </c>
      <c r="Q197" s="19">
        <f t="shared" si="27"/>
        <v>0.97299768518860219</v>
      </c>
      <c r="R197" s="19">
        <f t="shared" si="28"/>
        <v>1.0693171296297805</v>
      </c>
      <c r="S197" s="21">
        <f t="shared" si="29"/>
        <v>5.8379861111316131</v>
      </c>
      <c r="T197" s="50">
        <v>420</v>
      </c>
      <c r="U197" s="2" t="s">
        <v>4973</v>
      </c>
      <c r="Y197" s="17">
        <v>36595</v>
      </c>
      <c r="Z197" s="17">
        <v>36595</v>
      </c>
      <c r="AA197" s="17">
        <v>36595</v>
      </c>
      <c r="AB197" s="2" t="s">
        <v>8</v>
      </c>
      <c r="AC197" s="2" t="s">
        <v>8</v>
      </c>
      <c r="AD197" s="17">
        <v>36595</v>
      </c>
      <c r="AE197" s="17">
        <v>36595</v>
      </c>
      <c r="AF197" s="17">
        <v>36595</v>
      </c>
      <c r="AG197" s="2" t="s">
        <v>6756</v>
      </c>
    </row>
    <row r="198" spans="1:33">
      <c r="A198" s="2" t="s">
        <v>535</v>
      </c>
      <c r="B198" s="2" t="s">
        <v>446</v>
      </c>
      <c r="C198" s="2" t="s">
        <v>536</v>
      </c>
      <c r="D198" s="2" t="s">
        <v>485</v>
      </c>
      <c r="E198" s="2" t="s">
        <v>6904</v>
      </c>
      <c r="F198" s="2" t="s">
        <v>6904</v>
      </c>
      <c r="G198" s="21">
        <v>32</v>
      </c>
      <c r="H198" s="21">
        <v>34</v>
      </c>
      <c r="I198" s="13">
        <f t="shared" si="26"/>
        <v>36</v>
      </c>
      <c r="J198" s="13">
        <f t="shared" si="24"/>
        <v>1999</v>
      </c>
      <c r="K198" s="2" t="s">
        <v>4971</v>
      </c>
      <c r="L198" s="123">
        <v>36329.53020833333</v>
      </c>
      <c r="M198" s="123">
        <v>36329.572187500002</v>
      </c>
      <c r="N198" s="123">
        <v>36330.341192129628</v>
      </c>
      <c r="O198" s="123">
        <v>36330.363715277781</v>
      </c>
      <c r="P198" s="5" t="s">
        <v>4972</v>
      </c>
      <c r="Q198" s="19">
        <f t="shared" si="27"/>
        <v>0.76900462962657912</v>
      </c>
      <c r="R198" s="19">
        <f t="shared" si="28"/>
        <v>0.83350694445107365</v>
      </c>
      <c r="S198" s="21">
        <f t="shared" si="29"/>
        <v>4.6140277777594747</v>
      </c>
      <c r="T198" s="50">
        <v>420</v>
      </c>
      <c r="U198" s="2" t="s">
        <v>4973</v>
      </c>
      <c r="Y198" s="17">
        <v>36595</v>
      </c>
      <c r="Z198" s="17">
        <v>36595</v>
      </c>
      <c r="AA198" s="17">
        <v>36595</v>
      </c>
      <c r="AB198" s="2" t="s">
        <v>8</v>
      </c>
      <c r="AC198" s="2" t="s">
        <v>8</v>
      </c>
      <c r="AD198" s="17">
        <v>36595</v>
      </c>
      <c r="AE198" s="17">
        <v>36595</v>
      </c>
      <c r="AF198" s="17">
        <v>36595</v>
      </c>
      <c r="AG198" s="2" t="s">
        <v>6756</v>
      </c>
    </row>
    <row r="199" spans="1:33">
      <c r="A199" s="2" t="s">
        <v>535</v>
      </c>
      <c r="B199" s="2" t="s">
        <v>446</v>
      </c>
      <c r="C199" s="2" t="s">
        <v>536</v>
      </c>
      <c r="D199" s="2" t="s">
        <v>485</v>
      </c>
      <c r="E199" s="2" t="s">
        <v>6904</v>
      </c>
      <c r="F199" s="2" t="s">
        <v>6904</v>
      </c>
      <c r="G199" s="21">
        <v>32</v>
      </c>
      <c r="H199" s="21">
        <v>34</v>
      </c>
      <c r="I199" s="13">
        <f t="shared" si="26"/>
        <v>36</v>
      </c>
      <c r="J199" s="13">
        <f t="shared" si="24"/>
        <v>1999</v>
      </c>
      <c r="K199" s="2" t="s">
        <v>4967</v>
      </c>
      <c r="L199" s="123">
        <v>36331.670532407406</v>
      </c>
      <c r="M199" s="123">
        <v>36331.690972222219</v>
      </c>
      <c r="N199" s="123">
        <v>36331.934027777781</v>
      </c>
      <c r="O199" s="123">
        <v>36331.97865740741</v>
      </c>
      <c r="P199" s="5" t="s">
        <v>4968</v>
      </c>
      <c r="Q199" s="19">
        <f t="shared" si="27"/>
        <v>0.24305555556202307</v>
      </c>
      <c r="R199" s="19">
        <f t="shared" si="28"/>
        <v>0.30812500000320142</v>
      </c>
      <c r="S199" s="21">
        <f t="shared" si="29"/>
        <v>1.4583333333721384</v>
      </c>
      <c r="T199" s="50">
        <v>420</v>
      </c>
      <c r="U199" s="2" t="s">
        <v>4969</v>
      </c>
      <c r="Y199" s="17">
        <v>36595</v>
      </c>
      <c r="Z199" s="17">
        <v>36595</v>
      </c>
      <c r="AA199" s="17">
        <v>36595</v>
      </c>
      <c r="AB199" s="2" t="s">
        <v>8</v>
      </c>
      <c r="AC199" s="2" t="s">
        <v>8</v>
      </c>
      <c r="AD199" s="17">
        <v>36595</v>
      </c>
      <c r="AE199" s="17">
        <v>36595</v>
      </c>
      <c r="AF199" s="17">
        <v>36595</v>
      </c>
      <c r="AG199" s="2" t="s">
        <v>6756</v>
      </c>
    </row>
    <row r="200" spans="1:33">
      <c r="A200" s="2" t="s">
        <v>535</v>
      </c>
      <c r="B200" s="2" t="s">
        <v>446</v>
      </c>
      <c r="C200" s="2" t="s">
        <v>536</v>
      </c>
      <c r="D200" s="2" t="s">
        <v>485</v>
      </c>
      <c r="E200" s="2" t="s">
        <v>6904</v>
      </c>
      <c r="F200" s="2" t="s">
        <v>6904</v>
      </c>
      <c r="G200" s="21">
        <v>32</v>
      </c>
      <c r="H200" s="21">
        <v>34</v>
      </c>
      <c r="I200" s="13">
        <f t="shared" si="26"/>
        <v>36</v>
      </c>
      <c r="J200" s="13">
        <f t="shared" si="24"/>
        <v>1999</v>
      </c>
      <c r="K200" s="2" t="s">
        <v>4963</v>
      </c>
      <c r="L200" s="123">
        <v>36332.497037037036</v>
      </c>
      <c r="M200" s="123">
        <v>36332.518518518518</v>
      </c>
      <c r="N200" s="123">
        <v>36332.68005787037</v>
      </c>
      <c r="O200" s="123">
        <v>36332.706134259257</v>
      </c>
      <c r="P200" s="5" t="s">
        <v>4964</v>
      </c>
      <c r="Q200" s="19">
        <f t="shared" si="27"/>
        <v>0.16153935185138835</v>
      </c>
      <c r="R200" s="19">
        <f t="shared" si="28"/>
        <v>0.20909722222131677</v>
      </c>
      <c r="S200" s="21">
        <f t="shared" si="29"/>
        <v>0.96923611110833008</v>
      </c>
      <c r="T200" s="50">
        <v>420</v>
      </c>
      <c r="U200" s="2" t="s">
        <v>4965</v>
      </c>
      <c r="Y200" s="17">
        <v>36595</v>
      </c>
      <c r="Z200" s="17">
        <v>36595</v>
      </c>
      <c r="AA200" s="17">
        <v>36595</v>
      </c>
      <c r="AB200" s="2" t="s">
        <v>8</v>
      </c>
      <c r="AC200" s="2" t="s">
        <v>8</v>
      </c>
      <c r="AD200" s="17">
        <v>36595</v>
      </c>
      <c r="AE200" s="17">
        <v>36595</v>
      </c>
      <c r="AF200" s="17">
        <v>36595</v>
      </c>
      <c r="AG200" s="2" t="s">
        <v>6756</v>
      </c>
    </row>
    <row r="201" spans="1:33">
      <c r="A201" s="2" t="s">
        <v>539</v>
      </c>
      <c r="B201" s="9" t="s">
        <v>466</v>
      </c>
      <c r="C201" s="2" t="s">
        <v>540</v>
      </c>
      <c r="D201" s="10" t="s">
        <v>6905</v>
      </c>
      <c r="E201" s="9" t="s">
        <v>6126</v>
      </c>
      <c r="F201" s="9" t="s">
        <v>6126</v>
      </c>
      <c r="G201" s="21">
        <v>47.76</v>
      </c>
      <c r="H201" s="21">
        <v>-127.76</v>
      </c>
      <c r="I201" s="13">
        <f t="shared" si="26"/>
        <v>9</v>
      </c>
      <c r="J201" s="13">
        <f t="shared" si="24"/>
        <v>1999</v>
      </c>
      <c r="K201" s="38" t="s">
        <v>4960</v>
      </c>
      <c r="L201" s="123">
        <v>36399.416921296295</v>
      </c>
      <c r="M201" s="123">
        <v>36399.501944444448</v>
      </c>
      <c r="N201" s="123">
        <v>36400.333333333336</v>
      </c>
      <c r="O201" s="123">
        <v>36400.420138888891</v>
      </c>
      <c r="P201" s="5" t="s">
        <v>4942</v>
      </c>
      <c r="Q201" s="39">
        <f>N201 - M201</f>
        <v>0.83138888888788642</v>
      </c>
      <c r="R201" s="39">
        <f t="shared" ref="R201:R216" si="30">O201 - L201</f>
        <v>1.0032175925953197</v>
      </c>
      <c r="S201" s="21">
        <f t="shared" si="29"/>
        <v>4.9883333333273185</v>
      </c>
      <c r="T201" s="6">
        <v>2600</v>
      </c>
      <c r="U201" s="38" t="s">
        <v>4961</v>
      </c>
      <c r="V201" s="38"/>
      <c r="W201" s="38"/>
      <c r="X201" s="38"/>
      <c r="Y201" s="17">
        <v>36595</v>
      </c>
      <c r="Z201" s="2" t="s">
        <v>8</v>
      </c>
      <c r="AA201" s="2" t="s">
        <v>8</v>
      </c>
      <c r="AB201" s="2" t="s">
        <v>8</v>
      </c>
      <c r="AC201" s="2" t="s">
        <v>8</v>
      </c>
      <c r="AD201" s="17">
        <v>36595</v>
      </c>
      <c r="AE201" s="17">
        <v>36595</v>
      </c>
      <c r="AF201" s="17">
        <v>36595</v>
      </c>
      <c r="AG201" s="17">
        <v>36595</v>
      </c>
    </row>
    <row r="202" spans="1:33">
      <c r="A202" s="2" t="s">
        <v>539</v>
      </c>
      <c r="B202" s="9" t="s">
        <v>466</v>
      </c>
      <c r="C202" s="2" t="s">
        <v>540</v>
      </c>
      <c r="D202" s="10" t="s">
        <v>6905</v>
      </c>
      <c r="E202" s="9" t="s">
        <v>6126</v>
      </c>
      <c r="F202" s="9" t="s">
        <v>6126</v>
      </c>
      <c r="G202" s="21">
        <v>47.76</v>
      </c>
      <c r="H202" s="21">
        <v>-127.76</v>
      </c>
      <c r="I202" s="13">
        <f t="shared" si="26"/>
        <v>9</v>
      </c>
      <c r="J202" s="13">
        <f t="shared" si="24"/>
        <v>1999</v>
      </c>
      <c r="K202" s="38" t="s">
        <v>4957</v>
      </c>
      <c r="L202" s="123">
        <v>36400.977777777778</v>
      </c>
      <c r="M202" s="123">
        <v>36400.977777777778</v>
      </c>
      <c r="N202" s="123">
        <v>36400.977777777778</v>
      </c>
      <c r="O202" s="123">
        <v>36401.054861111108</v>
      </c>
      <c r="P202" s="5" t="s">
        <v>4942</v>
      </c>
      <c r="Q202" s="39">
        <f>N202 - M202</f>
        <v>0</v>
      </c>
      <c r="R202" s="39">
        <f t="shared" si="30"/>
        <v>7.7083333329937886E-2</v>
      </c>
      <c r="S202" s="21">
        <f t="shared" si="29"/>
        <v>0</v>
      </c>
      <c r="T202" s="6" t="s">
        <v>395</v>
      </c>
      <c r="U202" s="38" t="s">
        <v>4958</v>
      </c>
      <c r="V202" s="38"/>
      <c r="W202" s="38"/>
      <c r="X202" s="38"/>
      <c r="Y202" s="17">
        <v>36595</v>
      </c>
      <c r="Z202" s="2" t="s">
        <v>8</v>
      </c>
      <c r="AA202" s="2" t="s">
        <v>8</v>
      </c>
      <c r="AB202" s="2" t="s">
        <v>8</v>
      </c>
      <c r="AC202" s="2" t="s">
        <v>8</v>
      </c>
      <c r="AD202" s="17">
        <v>36595</v>
      </c>
      <c r="AE202" s="17">
        <v>36595</v>
      </c>
      <c r="AF202" s="17">
        <v>36595</v>
      </c>
      <c r="AG202" s="17">
        <v>36595</v>
      </c>
    </row>
    <row r="203" spans="1:33">
      <c r="A203" s="2" t="s">
        <v>539</v>
      </c>
      <c r="B203" s="9" t="s">
        <v>466</v>
      </c>
      <c r="C203" s="2" t="s">
        <v>540</v>
      </c>
      <c r="D203" s="10" t="s">
        <v>6905</v>
      </c>
      <c r="E203" s="9" t="s">
        <v>6126</v>
      </c>
      <c r="F203" s="9" t="s">
        <v>6126</v>
      </c>
      <c r="G203" s="21">
        <v>47.76</v>
      </c>
      <c r="H203" s="21">
        <v>-127.76</v>
      </c>
      <c r="I203" s="13">
        <f t="shared" si="26"/>
        <v>9</v>
      </c>
      <c r="J203" s="13">
        <f t="shared" si="24"/>
        <v>1999</v>
      </c>
      <c r="K203" s="38" t="s">
        <v>4954</v>
      </c>
      <c r="L203" s="123">
        <v>36401.765659722223</v>
      </c>
      <c r="M203" s="123">
        <v>36401.765659722223</v>
      </c>
      <c r="N203" s="123">
        <v>36401.765659722223</v>
      </c>
      <c r="O203" s="123">
        <v>36401.9375</v>
      </c>
      <c r="P203" s="5" t="s">
        <v>4942</v>
      </c>
      <c r="Q203" s="39">
        <f>N203 - M203</f>
        <v>0</v>
      </c>
      <c r="R203" s="39">
        <f t="shared" si="30"/>
        <v>0.171840277776937</v>
      </c>
      <c r="S203" s="21">
        <f t="shared" si="29"/>
        <v>0</v>
      </c>
      <c r="T203" s="6" t="s">
        <v>395</v>
      </c>
      <c r="U203" s="38" t="s">
        <v>4955</v>
      </c>
      <c r="V203" s="38"/>
      <c r="W203" s="38"/>
      <c r="X203" s="38"/>
      <c r="Y203" s="17">
        <v>36595</v>
      </c>
      <c r="Z203" s="2" t="s">
        <v>8</v>
      </c>
      <c r="AA203" s="2" t="s">
        <v>8</v>
      </c>
      <c r="AB203" s="2" t="s">
        <v>8</v>
      </c>
      <c r="AC203" s="2" t="s">
        <v>8</v>
      </c>
      <c r="AD203" s="17">
        <v>36595</v>
      </c>
      <c r="AE203" s="17">
        <v>36595</v>
      </c>
      <c r="AF203" s="17">
        <v>36595</v>
      </c>
      <c r="AG203" s="17">
        <v>36595</v>
      </c>
    </row>
    <row r="204" spans="1:33">
      <c r="A204" s="2" t="s">
        <v>539</v>
      </c>
      <c r="B204" s="9" t="s">
        <v>466</v>
      </c>
      <c r="C204" s="2" t="s">
        <v>540</v>
      </c>
      <c r="D204" s="10" t="s">
        <v>6905</v>
      </c>
      <c r="E204" s="9" t="s">
        <v>6126</v>
      </c>
      <c r="F204" s="9" t="s">
        <v>6126</v>
      </c>
      <c r="G204" s="21">
        <v>45.93</v>
      </c>
      <c r="H204" s="21">
        <v>-129.97999999999999</v>
      </c>
      <c r="I204" s="13">
        <f t="shared" si="26"/>
        <v>9</v>
      </c>
      <c r="J204" s="13">
        <f t="shared" si="24"/>
        <v>1999</v>
      </c>
      <c r="K204" s="38" t="s">
        <v>4951</v>
      </c>
      <c r="L204" s="123">
        <v>36403.103148148148</v>
      </c>
      <c r="M204" s="123">
        <v>36403.09652777778</v>
      </c>
      <c r="N204" s="123">
        <v>36403.801631944443</v>
      </c>
      <c r="O204" s="123">
        <v>36403.852986111109</v>
      </c>
      <c r="P204" s="5" t="s">
        <v>6906</v>
      </c>
      <c r="Q204" s="39">
        <f>N204 - M204</f>
        <v>0.70510416666365927</v>
      </c>
      <c r="R204" s="39">
        <f t="shared" si="30"/>
        <v>0.74983796296146465</v>
      </c>
      <c r="S204" s="21">
        <f t="shared" si="29"/>
        <v>4.2306249999819556</v>
      </c>
      <c r="T204" s="6">
        <v>1540</v>
      </c>
      <c r="U204" s="38" t="s">
        <v>4952</v>
      </c>
      <c r="V204" s="38"/>
      <c r="W204" s="38"/>
      <c r="X204" s="38"/>
      <c r="Y204" s="17">
        <v>36595</v>
      </c>
      <c r="Z204" s="2" t="s">
        <v>8</v>
      </c>
      <c r="AA204" s="2" t="s">
        <v>8</v>
      </c>
      <c r="AB204" s="2" t="s">
        <v>8</v>
      </c>
      <c r="AC204" s="2" t="s">
        <v>8</v>
      </c>
      <c r="AD204" s="17">
        <v>36595</v>
      </c>
      <c r="AE204" s="17">
        <v>36595</v>
      </c>
      <c r="AF204" s="17">
        <v>36595</v>
      </c>
      <c r="AG204" s="17">
        <v>36595</v>
      </c>
    </row>
    <row r="205" spans="1:33">
      <c r="A205" s="2" t="s">
        <v>539</v>
      </c>
      <c r="B205" s="9" t="s">
        <v>466</v>
      </c>
      <c r="C205" s="2" t="s">
        <v>540</v>
      </c>
      <c r="D205" s="10" t="s">
        <v>6905</v>
      </c>
      <c r="E205" s="9" t="s">
        <v>6126</v>
      </c>
      <c r="F205" s="9" t="s">
        <v>6126</v>
      </c>
      <c r="G205" s="21">
        <v>47.95</v>
      </c>
      <c r="H205" s="21">
        <v>-127.1</v>
      </c>
      <c r="I205" s="13">
        <f t="shared" si="26"/>
        <v>9</v>
      </c>
      <c r="J205" s="13">
        <f t="shared" si="24"/>
        <v>1999</v>
      </c>
      <c r="K205" s="38" t="s">
        <v>4948</v>
      </c>
      <c r="L205" s="123">
        <v>36405.03020833333</v>
      </c>
      <c r="M205" s="123">
        <v>36405.131944444445</v>
      </c>
      <c r="N205" s="123">
        <v>36405.4375</v>
      </c>
      <c r="O205" s="123">
        <v>36405.520312499997</v>
      </c>
      <c r="P205" s="5" t="s">
        <v>6907</v>
      </c>
      <c r="Q205" s="39">
        <f>N205 - M205</f>
        <v>0.30555555555474712</v>
      </c>
      <c r="R205" s="39">
        <f t="shared" si="30"/>
        <v>0.49010416666715173</v>
      </c>
      <c r="S205" s="21">
        <f t="shared" si="29"/>
        <v>1.8333333333284827</v>
      </c>
      <c r="T205" s="6">
        <v>2210</v>
      </c>
      <c r="U205" s="38" t="s">
        <v>4949</v>
      </c>
      <c r="V205" s="38"/>
      <c r="W205" s="38"/>
      <c r="X205" s="38"/>
      <c r="Y205" s="17">
        <v>36595</v>
      </c>
      <c r="Z205" s="2" t="s">
        <v>8</v>
      </c>
      <c r="AA205" s="2" t="s">
        <v>8</v>
      </c>
      <c r="AB205" s="2" t="s">
        <v>8</v>
      </c>
      <c r="AC205" s="2" t="s">
        <v>8</v>
      </c>
      <c r="AD205" s="17">
        <v>36595</v>
      </c>
      <c r="AE205" s="17">
        <v>36595</v>
      </c>
      <c r="AF205" s="17">
        <v>36595</v>
      </c>
      <c r="AG205" s="17">
        <v>36595</v>
      </c>
    </row>
    <row r="206" spans="1:33">
      <c r="A206" s="2" t="s">
        <v>539</v>
      </c>
      <c r="B206" s="9" t="s">
        <v>466</v>
      </c>
      <c r="C206" s="2" t="s">
        <v>540</v>
      </c>
      <c r="D206" s="10" t="s">
        <v>6905</v>
      </c>
      <c r="E206" s="9" t="s">
        <v>6126</v>
      </c>
      <c r="F206" s="9" t="s">
        <v>6126</v>
      </c>
      <c r="G206" s="21">
        <v>47.71</v>
      </c>
      <c r="H206" s="21">
        <v>-127.79</v>
      </c>
      <c r="I206" s="13">
        <f t="shared" si="26"/>
        <v>9</v>
      </c>
      <c r="J206" s="13">
        <f t="shared" si="24"/>
        <v>1999</v>
      </c>
      <c r="K206" s="38" t="s">
        <v>4946</v>
      </c>
      <c r="L206" s="123">
        <v>36405.765972222223</v>
      </c>
      <c r="M206" s="123">
        <v>36405.858506944445</v>
      </c>
      <c r="N206" s="123">
        <v>36406.518055555556</v>
      </c>
      <c r="O206" s="123">
        <v>36406.600694444445</v>
      </c>
      <c r="P206" s="5" t="s">
        <v>4942</v>
      </c>
      <c r="Q206" s="39">
        <f t="shared" ref="Q206:Q237" si="31">N206 - M206</f>
        <v>0.65954861111094942</v>
      </c>
      <c r="R206" s="39">
        <f t="shared" si="30"/>
        <v>0.83472222222189885</v>
      </c>
      <c r="S206" s="21">
        <f t="shared" si="29"/>
        <v>3.9572916666656965</v>
      </c>
      <c r="T206" s="6">
        <v>2600</v>
      </c>
      <c r="U206" s="38"/>
      <c r="V206" s="38"/>
      <c r="W206" s="38"/>
      <c r="X206" s="38"/>
      <c r="Y206" s="17">
        <v>36595</v>
      </c>
      <c r="Z206" s="2" t="s">
        <v>8</v>
      </c>
      <c r="AA206" s="2" t="s">
        <v>8</v>
      </c>
      <c r="AB206" s="2" t="s">
        <v>8</v>
      </c>
      <c r="AC206" s="2" t="s">
        <v>8</v>
      </c>
      <c r="AD206" s="17">
        <v>36595</v>
      </c>
      <c r="AE206" s="17">
        <v>36595</v>
      </c>
      <c r="AF206" s="17">
        <v>36595</v>
      </c>
      <c r="AG206" s="17">
        <v>36595</v>
      </c>
    </row>
    <row r="207" spans="1:33">
      <c r="A207" s="2" t="s">
        <v>539</v>
      </c>
      <c r="B207" s="9" t="s">
        <v>466</v>
      </c>
      <c r="C207" s="2" t="s">
        <v>540</v>
      </c>
      <c r="D207" s="10" t="s">
        <v>6905</v>
      </c>
      <c r="E207" s="9" t="s">
        <v>6126</v>
      </c>
      <c r="F207" s="9" t="s">
        <v>6126</v>
      </c>
      <c r="G207" s="21">
        <v>47.76</v>
      </c>
      <c r="H207" s="21">
        <v>-127.76</v>
      </c>
      <c r="I207" s="13">
        <f t="shared" si="26"/>
        <v>9</v>
      </c>
      <c r="J207" s="13">
        <f t="shared" si="24"/>
        <v>1999</v>
      </c>
      <c r="K207" s="38" t="s">
        <v>4944</v>
      </c>
      <c r="L207" s="123">
        <v>36406.896469907406</v>
      </c>
      <c r="M207" s="123">
        <v>36406.978414351855</v>
      </c>
      <c r="N207" s="123">
        <v>36407.425694444442</v>
      </c>
      <c r="O207" s="123">
        <v>36407.503472222219</v>
      </c>
      <c r="P207" s="5" t="s">
        <v>6908</v>
      </c>
      <c r="Q207" s="39">
        <f t="shared" si="31"/>
        <v>0.44728009258687962</v>
      </c>
      <c r="R207" s="39">
        <f t="shared" si="30"/>
        <v>0.60700231481314404</v>
      </c>
      <c r="S207" s="21">
        <f t="shared" si="29"/>
        <v>2.6836805555212777</v>
      </c>
      <c r="T207" s="6">
        <v>2600</v>
      </c>
      <c r="U207" s="38"/>
      <c r="V207" s="38"/>
      <c r="W207" s="38"/>
      <c r="X207" s="38"/>
      <c r="Y207" s="17">
        <v>36595</v>
      </c>
      <c r="Z207" s="2" t="s">
        <v>8</v>
      </c>
      <c r="AA207" s="2" t="s">
        <v>8</v>
      </c>
      <c r="AB207" s="2" t="s">
        <v>8</v>
      </c>
      <c r="AC207" s="2" t="s">
        <v>8</v>
      </c>
      <c r="AD207" s="17">
        <v>36595</v>
      </c>
      <c r="AE207" s="17">
        <v>36595</v>
      </c>
      <c r="AF207" s="17">
        <v>36595</v>
      </c>
      <c r="AG207" s="17">
        <v>36595</v>
      </c>
    </row>
    <row r="208" spans="1:33">
      <c r="A208" s="2" t="s">
        <v>539</v>
      </c>
      <c r="B208" s="9" t="s">
        <v>466</v>
      </c>
      <c r="C208" s="2" t="s">
        <v>540</v>
      </c>
      <c r="D208" s="10" t="s">
        <v>6905</v>
      </c>
      <c r="E208" s="9" t="s">
        <v>6126</v>
      </c>
      <c r="F208" s="9" t="s">
        <v>6126</v>
      </c>
      <c r="G208" s="21">
        <v>47.71</v>
      </c>
      <c r="H208" s="21">
        <v>-127.79</v>
      </c>
      <c r="I208" s="13">
        <f t="shared" si="26"/>
        <v>9</v>
      </c>
      <c r="J208" s="13">
        <f t="shared" si="24"/>
        <v>1999</v>
      </c>
      <c r="K208" s="38" t="s">
        <v>4941</v>
      </c>
      <c r="L208" s="123">
        <v>36407.625613425924</v>
      </c>
      <c r="M208" s="123">
        <v>36407.710486111115</v>
      </c>
      <c r="N208" s="123">
        <v>36407.796469907407</v>
      </c>
      <c r="O208" s="123">
        <v>36407.898263888892</v>
      </c>
      <c r="P208" s="5" t="s">
        <v>4942</v>
      </c>
      <c r="Q208" s="39">
        <f t="shared" si="31"/>
        <v>8.5983796292566694E-2</v>
      </c>
      <c r="R208" s="39">
        <f t="shared" si="30"/>
        <v>0.27265046296815854</v>
      </c>
      <c r="S208" s="21">
        <f t="shared" si="29"/>
        <v>0.51590277775540017</v>
      </c>
      <c r="T208" s="6">
        <v>2600</v>
      </c>
      <c r="U208" s="38"/>
      <c r="V208" s="38"/>
      <c r="W208" s="38"/>
      <c r="X208" s="38"/>
      <c r="Y208" s="17">
        <v>36595</v>
      </c>
      <c r="Z208" s="2" t="s">
        <v>8</v>
      </c>
      <c r="AA208" s="2" t="s">
        <v>8</v>
      </c>
      <c r="AB208" s="2" t="s">
        <v>8</v>
      </c>
      <c r="AC208" s="2" t="s">
        <v>8</v>
      </c>
      <c r="AD208" s="17">
        <v>36595</v>
      </c>
      <c r="AE208" s="17">
        <v>36595</v>
      </c>
      <c r="AF208" s="17">
        <v>36595</v>
      </c>
      <c r="AG208" s="17">
        <v>36595</v>
      </c>
    </row>
    <row r="209" spans="1:33">
      <c r="A209" s="2" t="s">
        <v>539</v>
      </c>
      <c r="B209" s="9" t="s">
        <v>466</v>
      </c>
      <c r="C209" s="2" t="s">
        <v>540</v>
      </c>
      <c r="D209" s="10" t="s">
        <v>6905</v>
      </c>
      <c r="E209" s="9" t="s">
        <v>6126</v>
      </c>
      <c r="F209" s="9" t="s">
        <v>6126</v>
      </c>
      <c r="G209" s="21">
        <v>47.76</v>
      </c>
      <c r="H209" s="21">
        <v>-127.76</v>
      </c>
      <c r="I209" s="13">
        <f t="shared" si="26"/>
        <v>9</v>
      </c>
      <c r="J209" s="13">
        <f t="shared" si="24"/>
        <v>1999</v>
      </c>
      <c r="K209" s="38" t="s">
        <v>4938</v>
      </c>
      <c r="L209" s="123">
        <v>36407.956180555557</v>
      </c>
      <c r="M209" s="123">
        <v>36408.041666666664</v>
      </c>
      <c r="N209" s="123">
        <v>36408.161134259259</v>
      </c>
      <c r="O209" s="123">
        <v>36408.260358796295</v>
      </c>
      <c r="P209" s="5" t="s">
        <v>6908</v>
      </c>
      <c r="Q209" s="39">
        <f t="shared" si="31"/>
        <v>0.11946759259444661</v>
      </c>
      <c r="R209" s="39">
        <f t="shared" si="30"/>
        <v>0.30417824073811062</v>
      </c>
      <c r="S209" s="21">
        <f t="shared" si="29"/>
        <v>0.71680555556667969</v>
      </c>
      <c r="T209" s="6">
        <v>2600</v>
      </c>
      <c r="U209" s="38"/>
      <c r="V209" s="38"/>
      <c r="W209" s="38"/>
      <c r="X209" s="38"/>
      <c r="Y209" s="17">
        <v>36595</v>
      </c>
      <c r="Z209" s="2" t="s">
        <v>8</v>
      </c>
      <c r="AA209" s="2" t="s">
        <v>8</v>
      </c>
      <c r="AB209" s="2" t="s">
        <v>8</v>
      </c>
      <c r="AC209" s="2" t="s">
        <v>8</v>
      </c>
      <c r="AD209" s="17">
        <v>36595</v>
      </c>
      <c r="AE209" s="17">
        <v>36595</v>
      </c>
      <c r="AF209" s="17">
        <v>36595</v>
      </c>
      <c r="AG209" s="17">
        <v>36595</v>
      </c>
    </row>
    <row r="210" spans="1:33">
      <c r="A210" s="2" t="s">
        <v>542</v>
      </c>
      <c r="B210" s="9" t="s">
        <v>466</v>
      </c>
      <c r="C210" s="2" t="s">
        <v>543</v>
      </c>
      <c r="D210" s="2" t="s">
        <v>490</v>
      </c>
      <c r="E210" s="9" t="s">
        <v>6126</v>
      </c>
      <c r="F210" s="9" t="s">
        <v>6126</v>
      </c>
      <c r="G210" s="21">
        <v>45.93</v>
      </c>
      <c r="H210" s="21">
        <v>-129.97999999999999</v>
      </c>
      <c r="I210" s="13">
        <f t="shared" ref="I210:I241" si="32">INT(((180 + H210) / 6) + 1)</f>
        <v>9</v>
      </c>
      <c r="J210" s="13">
        <f t="shared" si="24"/>
        <v>1999</v>
      </c>
      <c r="K210" s="38" t="s">
        <v>4935</v>
      </c>
      <c r="L210" s="123">
        <v>36411.89166666667</v>
      </c>
      <c r="M210" s="123">
        <v>36411.95416666667</v>
      </c>
      <c r="N210" s="123">
        <v>36412.647222222222</v>
      </c>
      <c r="O210" s="123">
        <v>36412.75277777778</v>
      </c>
      <c r="P210" s="5" t="s">
        <v>1558</v>
      </c>
      <c r="Q210" s="39">
        <f t="shared" si="31"/>
        <v>0.69305555555183673</v>
      </c>
      <c r="R210" s="39">
        <f t="shared" si="30"/>
        <v>0.86111111110949423</v>
      </c>
      <c r="S210" s="21">
        <f t="shared" si="29"/>
        <v>4.1583333333110204</v>
      </c>
      <c r="T210" s="6">
        <v>1540</v>
      </c>
      <c r="U210" s="38" t="s">
        <v>4936</v>
      </c>
      <c r="V210" s="38"/>
      <c r="W210" s="38"/>
      <c r="X210" s="38"/>
      <c r="Y210" s="17">
        <v>36595</v>
      </c>
      <c r="Z210" s="2" t="s">
        <v>8</v>
      </c>
      <c r="AA210" s="2" t="s">
        <v>8</v>
      </c>
      <c r="AB210" s="2" t="s">
        <v>8</v>
      </c>
      <c r="AC210" s="2" t="s">
        <v>8</v>
      </c>
      <c r="AD210" s="17">
        <v>36595</v>
      </c>
      <c r="AE210" s="17">
        <v>36595</v>
      </c>
      <c r="AF210" s="17">
        <v>36595</v>
      </c>
      <c r="AG210" s="17">
        <v>36595</v>
      </c>
    </row>
    <row r="211" spans="1:33">
      <c r="A211" s="2" t="s">
        <v>542</v>
      </c>
      <c r="B211" s="9" t="s">
        <v>466</v>
      </c>
      <c r="C211" s="2" t="s">
        <v>543</v>
      </c>
      <c r="D211" s="2" t="s">
        <v>490</v>
      </c>
      <c r="E211" s="9" t="s">
        <v>6126</v>
      </c>
      <c r="F211" s="9" t="s">
        <v>6126</v>
      </c>
      <c r="G211" s="21">
        <v>45.93</v>
      </c>
      <c r="H211" s="21">
        <v>-129.97999999999999</v>
      </c>
      <c r="I211" s="13">
        <f t="shared" si="32"/>
        <v>9</v>
      </c>
      <c r="J211" s="13">
        <f t="shared" ref="J211:J242" si="33">YEAR(L211)</f>
        <v>1999</v>
      </c>
      <c r="K211" s="38" t="s">
        <v>4932</v>
      </c>
      <c r="L211" s="123">
        <v>36413.041666666664</v>
      </c>
      <c r="M211" s="123">
        <v>36413.114583333336</v>
      </c>
      <c r="N211" s="123">
        <v>36413.644444444442</v>
      </c>
      <c r="O211" s="123">
        <v>36413.700694444444</v>
      </c>
      <c r="P211" s="5" t="s">
        <v>1558</v>
      </c>
      <c r="Q211" s="39">
        <f t="shared" si="31"/>
        <v>0.52986111110658385</v>
      </c>
      <c r="R211" s="39">
        <f t="shared" si="30"/>
        <v>0.65902777777955635</v>
      </c>
      <c r="S211" s="21">
        <f t="shared" si="29"/>
        <v>3.1791666666395031</v>
      </c>
      <c r="T211" s="6">
        <v>1540</v>
      </c>
      <c r="U211" s="38" t="s">
        <v>4933</v>
      </c>
      <c r="V211" s="38"/>
      <c r="W211" s="38"/>
      <c r="X211" s="38"/>
      <c r="Y211" s="17">
        <v>36595</v>
      </c>
      <c r="Z211" s="2" t="s">
        <v>8</v>
      </c>
      <c r="AA211" s="2" t="s">
        <v>8</v>
      </c>
      <c r="AB211" s="2" t="s">
        <v>8</v>
      </c>
      <c r="AC211" s="2" t="s">
        <v>8</v>
      </c>
      <c r="AD211" s="17">
        <v>36595</v>
      </c>
      <c r="AE211" s="17">
        <v>36595</v>
      </c>
      <c r="AF211" s="17">
        <v>36595</v>
      </c>
      <c r="AG211" s="17">
        <v>36595</v>
      </c>
    </row>
    <row r="212" spans="1:33">
      <c r="A212" s="2" t="s">
        <v>542</v>
      </c>
      <c r="B212" s="9" t="s">
        <v>466</v>
      </c>
      <c r="C212" s="2" t="s">
        <v>543</v>
      </c>
      <c r="D212" s="2" t="s">
        <v>490</v>
      </c>
      <c r="E212" s="9" t="s">
        <v>6126</v>
      </c>
      <c r="F212" s="9" t="s">
        <v>6126</v>
      </c>
      <c r="G212" s="21">
        <v>45</v>
      </c>
      <c r="H212" s="21">
        <v>-132</v>
      </c>
      <c r="I212" s="13">
        <f t="shared" si="32"/>
        <v>9</v>
      </c>
      <c r="J212" s="13">
        <f t="shared" si="33"/>
        <v>1999</v>
      </c>
      <c r="K212" s="38" t="s">
        <v>4929</v>
      </c>
      <c r="L212" s="123">
        <v>36414.050694444442</v>
      </c>
      <c r="M212" s="123">
        <v>36414.113888888889</v>
      </c>
      <c r="N212" s="123">
        <v>36415.085416666669</v>
      </c>
      <c r="O212" s="123">
        <v>36415.179861111108</v>
      </c>
      <c r="P212" s="5" t="s">
        <v>4922</v>
      </c>
      <c r="Q212" s="39">
        <f t="shared" si="31"/>
        <v>0.97152777777955635</v>
      </c>
      <c r="R212" s="39">
        <f t="shared" si="30"/>
        <v>1.1291666666656965</v>
      </c>
      <c r="S212" s="21">
        <f t="shared" si="29"/>
        <v>5.8291666666773381</v>
      </c>
      <c r="T212" s="6">
        <v>2210</v>
      </c>
      <c r="U212" s="38" t="s">
        <v>4930</v>
      </c>
      <c r="V212" s="38"/>
      <c r="W212" s="38"/>
      <c r="X212" s="38"/>
      <c r="Y212" s="17">
        <v>36595</v>
      </c>
      <c r="Z212" s="2" t="s">
        <v>8</v>
      </c>
      <c r="AA212" s="2" t="s">
        <v>8</v>
      </c>
      <c r="AB212" s="2" t="s">
        <v>8</v>
      </c>
      <c r="AC212" s="2" t="s">
        <v>8</v>
      </c>
      <c r="AD212" s="17">
        <v>36595</v>
      </c>
      <c r="AE212" s="17">
        <v>36595</v>
      </c>
      <c r="AF212" s="17">
        <v>36595</v>
      </c>
      <c r="AG212" s="17">
        <v>36595</v>
      </c>
    </row>
    <row r="213" spans="1:33">
      <c r="A213" s="2" t="s">
        <v>542</v>
      </c>
      <c r="B213" s="9" t="s">
        <v>466</v>
      </c>
      <c r="C213" s="2" t="s">
        <v>543</v>
      </c>
      <c r="D213" s="2" t="s">
        <v>490</v>
      </c>
      <c r="E213" s="9" t="s">
        <v>6126</v>
      </c>
      <c r="F213" s="9" t="s">
        <v>6126</v>
      </c>
      <c r="G213" s="21">
        <v>45</v>
      </c>
      <c r="H213" s="21">
        <v>-132</v>
      </c>
      <c r="I213" s="13">
        <f t="shared" si="32"/>
        <v>9</v>
      </c>
      <c r="J213" s="13">
        <f t="shared" si="33"/>
        <v>1999</v>
      </c>
      <c r="K213" s="38" t="s">
        <v>4926</v>
      </c>
      <c r="L213" s="123">
        <v>36415.668749999997</v>
      </c>
      <c r="M213" s="123">
        <v>36415.729166666664</v>
      </c>
      <c r="N213" s="123">
        <v>36418.142361111109</v>
      </c>
      <c r="O213" s="123">
        <v>36418.224999999999</v>
      </c>
      <c r="P213" s="5" t="s">
        <v>4922</v>
      </c>
      <c r="Q213" s="39">
        <f t="shared" si="31"/>
        <v>2.4131944444452529</v>
      </c>
      <c r="R213" s="39">
        <f t="shared" si="30"/>
        <v>2.5562500000014552</v>
      </c>
      <c r="S213" s="21">
        <f t="shared" si="29"/>
        <v>14.479166666671517</v>
      </c>
      <c r="T213" s="6">
        <v>2210</v>
      </c>
      <c r="U213" s="38" t="s">
        <v>4927</v>
      </c>
      <c r="V213" s="38"/>
      <c r="W213" s="38"/>
      <c r="X213" s="38"/>
      <c r="Y213" s="17">
        <v>36595</v>
      </c>
      <c r="Z213" s="2" t="s">
        <v>8</v>
      </c>
      <c r="AA213" s="2" t="s">
        <v>8</v>
      </c>
      <c r="AB213" s="2" t="s">
        <v>8</v>
      </c>
      <c r="AC213" s="2" t="s">
        <v>8</v>
      </c>
      <c r="AD213" s="17">
        <v>36595</v>
      </c>
      <c r="AE213" s="17">
        <v>36595</v>
      </c>
      <c r="AF213" s="17">
        <v>36595</v>
      </c>
      <c r="AG213" s="17">
        <v>36595</v>
      </c>
    </row>
    <row r="214" spans="1:33">
      <c r="A214" s="2" t="s">
        <v>542</v>
      </c>
      <c r="B214" s="9" t="s">
        <v>466</v>
      </c>
      <c r="C214" s="2" t="s">
        <v>543</v>
      </c>
      <c r="D214" s="2" t="s">
        <v>490</v>
      </c>
      <c r="E214" s="9" t="s">
        <v>6126</v>
      </c>
      <c r="F214" s="9" t="s">
        <v>6126</v>
      </c>
      <c r="G214" s="21">
        <v>45</v>
      </c>
      <c r="H214" s="21">
        <v>-132</v>
      </c>
      <c r="I214" s="13">
        <f t="shared" si="32"/>
        <v>9</v>
      </c>
      <c r="J214" s="13">
        <f t="shared" si="33"/>
        <v>1999</v>
      </c>
      <c r="K214" s="38" t="s">
        <v>4924</v>
      </c>
      <c r="L214" s="123">
        <v>36418.291666666664</v>
      </c>
      <c r="M214" s="123">
        <v>36418.382638888892</v>
      </c>
      <c r="N214" s="123">
        <v>36418.856249999997</v>
      </c>
      <c r="O214" s="123">
        <v>36418.916666666664</v>
      </c>
      <c r="P214" s="5" t="s">
        <v>4922</v>
      </c>
      <c r="Q214" s="39">
        <f t="shared" si="31"/>
        <v>0.47361111110512866</v>
      </c>
      <c r="R214" s="39">
        <f t="shared" si="30"/>
        <v>0.625</v>
      </c>
      <c r="S214" s="21">
        <f t="shared" si="29"/>
        <v>2.8416666666307719</v>
      </c>
      <c r="T214" s="6">
        <v>2210</v>
      </c>
      <c r="U214" s="38"/>
      <c r="V214" s="38"/>
      <c r="W214" s="38"/>
      <c r="X214" s="38"/>
      <c r="Y214" s="17">
        <v>36595</v>
      </c>
      <c r="Z214" s="2" t="s">
        <v>8</v>
      </c>
      <c r="AA214" s="2" t="s">
        <v>8</v>
      </c>
      <c r="AB214" s="2" t="s">
        <v>8</v>
      </c>
      <c r="AC214" s="2" t="s">
        <v>8</v>
      </c>
      <c r="AD214" s="17">
        <v>36595</v>
      </c>
      <c r="AE214" s="17">
        <v>36595</v>
      </c>
      <c r="AF214" s="17">
        <v>36595</v>
      </c>
      <c r="AG214" s="17">
        <v>36595</v>
      </c>
    </row>
    <row r="215" spans="1:33">
      <c r="A215" s="2" t="s">
        <v>542</v>
      </c>
      <c r="B215" s="9" t="s">
        <v>466</v>
      </c>
      <c r="C215" s="2" t="s">
        <v>543</v>
      </c>
      <c r="D215" s="2" t="s">
        <v>490</v>
      </c>
      <c r="E215" s="9" t="s">
        <v>6126</v>
      </c>
      <c r="F215" s="9" t="s">
        <v>6126</v>
      </c>
      <c r="G215" s="21">
        <v>45</v>
      </c>
      <c r="H215" s="21">
        <v>-132</v>
      </c>
      <c r="I215" s="13">
        <f t="shared" si="32"/>
        <v>9</v>
      </c>
      <c r="J215" s="13">
        <f t="shared" si="33"/>
        <v>1999</v>
      </c>
      <c r="K215" s="38" t="s">
        <v>4921</v>
      </c>
      <c r="L215" s="123">
        <v>36419.064583333333</v>
      </c>
      <c r="M215" s="123">
        <v>36419.134722222225</v>
      </c>
      <c r="N215" s="123">
        <v>36420.021527777775</v>
      </c>
      <c r="O215" s="123">
        <v>36420.104861111111</v>
      </c>
      <c r="P215" s="5" t="s">
        <v>4922</v>
      </c>
      <c r="Q215" s="39">
        <f t="shared" si="31"/>
        <v>0.88680555555038154</v>
      </c>
      <c r="R215" s="39">
        <f t="shared" si="30"/>
        <v>1.0402777777781012</v>
      </c>
      <c r="S215" s="21">
        <f t="shared" si="29"/>
        <v>5.3208333333022892</v>
      </c>
      <c r="T215" s="6">
        <v>2210</v>
      </c>
      <c r="U215" s="38"/>
      <c r="V215" s="38"/>
      <c r="W215" s="38"/>
      <c r="X215" s="38"/>
      <c r="Y215" s="17">
        <v>36595</v>
      </c>
      <c r="Z215" s="2" t="s">
        <v>8</v>
      </c>
      <c r="AA215" s="2" t="s">
        <v>8</v>
      </c>
      <c r="AB215" s="2" t="s">
        <v>8</v>
      </c>
      <c r="AC215" s="2" t="s">
        <v>8</v>
      </c>
      <c r="AD215" s="17">
        <v>36595</v>
      </c>
      <c r="AE215" s="17">
        <v>36595</v>
      </c>
      <c r="AF215" s="17">
        <v>36595</v>
      </c>
      <c r="AG215" s="17">
        <v>36595</v>
      </c>
    </row>
    <row r="216" spans="1:33">
      <c r="A216" s="2" t="s">
        <v>544</v>
      </c>
      <c r="B216" s="9" t="s">
        <v>466</v>
      </c>
      <c r="C216" s="2" t="s">
        <v>545</v>
      </c>
      <c r="D216" s="10" t="s">
        <v>515</v>
      </c>
      <c r="E216" s="2" t="s">
        <v>516</v>
      </c>
      <c r="F216" s="2" t="s">
        <v>516</v>
      </c>
      <c r="G216" s="21">
        <v>28</v>
      </c>
      <c r="H216" s="21">
        <v>-142</v>
      </c>
      <c r="I216" s="13">
        <f t="shared" si="32"/>
        <v>7</v>
      </c>
      <c r="J216" s="13">
        <f t="shared" si="33"/>
        <v>1999</v>
      </c>
      <c r="K216" s="38" t="s">
        <v>4919</v>
      </c>
      <c r="L216" s="123">
        <v>36427.324999999997</v>
      </c>
      <c r="M216" s="123">
        <v>36427.528599537036</v>
      </c>
      <c r="N216" s="123">
        <v>36427.650590277779</v>
      </c>
      <c r="O216" s="123">
        <v>36427.803159722222</v>
      </c>
      <c r="P216" s="5" t="s">
        <v>4908</v>
      </c>
      <c r="Q216" s="39">
        <f t="shared" si="31"/>
        <v>0.12199074074305827</v>
      </c>
      <c r="R216" s="39">
        <f t="shared" si="30"/>
        <v>0.47815972222451819</v>
      </c>
      <c r="S216" s="21">
        <f t="shared" si="29"/>
        <v>0.73194444445834961</v>
      </c>
      <c r="T216" s="50">
        <v>4979</v>
      </c>
      <c r="U216" s="38"/>
      <c r="V216" s="38"/>
      <c r="W216" s="38"/>
      <c r="X216" s="38"/>
      <c r="Y216" s="17">
        <v>36595</v>
      </c>
      <c r="Z216" s="2" t="s">
        <v>8</v>
      </c>
      <c r="AA216" s="2" t="s">
        <v>8</v>
      </c>
      <c r="AB216" s="2" t="s">
        <v>8</v>
      </c>
      <c r="AC216" s="2" t="s">
        <v>8</v>
      </c>
      <c r="AD216" s="17">
        <v>36595</v>
      </c>
      <c r="AE216" s="17">
        <v>36595</v>
      </c>
      <c r="AF216" s="2" t="s">
        <v>8</v>
      </c>
      <c r="AG216" s="17">
        <v>36595</v>
      </c>
    </row>
    <row r="217" spans="1:33">
      <c r="A217" s="2" t="s">
        <v>544</v>
      </c>
      <c r="B217" s="9" t="s">
        <v>466</v>
      </c>
      <c r="C217" s="2" t="s">
        <v>545</v>
      </c>
      <c r="D217" s="10" t="s">
        <v>515</v>
      </c>
      <c r="E217" s="2" t="s">
        <v>516</v>
      </c>
      <c r="F217" s="2" t="s">
        <v>516</v>
      </c>
      <c r="G217" s="21">
        <v>28</v>
      </c>
      <c r="H217" s="21">
        <v>-142</v>
      </c>
      <c r="I217" s="13">
        <f t="shared" si="32"/>
        <v>7</v>
      </c>
      <c r="J217" s="13">
        <f t="shared" si="33"/>
        <v>1999</v>
      </c>
      <c r="K217" s="38" t="s">
        <v>4917</v>
      </c>
      <c r="L217" s="123">
        <v>36427.956932870373</v>
      </c>
      <c r="M217" s="123">
        <v>36428.095416666663</v>
      </c>
      <c r="N217" s="123">
        <v>36428.415266203701</v>
      </c>
      <c r="O217" s="123">
        <v>36428.568055555559</v>
      </c>
      <c r="P217" s="5" t="s">
        <v>4908</v>
      </c>
      <c r="Q217" s="39">
        <f t="shared" si="31"/>
        <v>0.31984953703795327</v>
      </c>
      <c r="R217" s="39">
        <f t="shared" ref="R217:R228" si="34">O217-L217</f>
        <v>0.61112268518627388</v>
      </c>
      <c r="S217" s="21">
        <f t="shared" ref="S217:S237" si="35">((VALUE(Q217)) * 24) * 0.25</f>
        <v>1.9190972222277196</v>
      </c>
      <c r="T217" s="50">
        <v>4979</v>
      </c>
      <c r="U217" s="38"/>
      <c r="V217" s="38"/>
      <c r="W217" s="38"/>
      <c r="X217" s="38"/>
      <c r="Y217" s="17">
        <v>36595</v>
      </c>
      <c r="Z217" s="2" t="s">
        <v>8</v>
      </c>
      <c r="AA217" s="2" t="s">
        <v>8</v>
      </c>
      <c r="AB217" s="2" t="s">
        <v>8</v>
      </c>
      <c r="AC217" s="2" t="s">
        <v>8</v>
      </c>
      <c r="AD217" s="17">
        <v>36595</v>
      </c>
      <c r="AE217" s="17">
        <v>36595</v>
      </c>
      <c r="AF217" s="2" t="s">
        <v>8</v>
      </c>
      <c r="AG217" s="17">
        <v>36595</v>
      </c>
    </row>
    <row r="218" spans="1:33">
      <c r="A218" s="2" t="s">
        <v>544</v>
      </c>
      <c r="B218" s="9" t="s">
        <v>466</v>
      </c>
      <c r="C218" s="2" t="s">
        <v>545</v>
      </c>
      <c r="D218" s="10" t="s">
        <v>515</v>
      </c>
      <c r="E218" s="2" t="s">
        <v>516</v>
      </c>
      <c r="F218" s="2" t="s">
        <v>516</v>
      </c>
      <c r="G218" s="21">
        <v>28</v>
      </c>
      <c r="H218" s="21">
        <v>-142</v>
      </c>
      <c r="I218" s="13">
        <f t="shared" si="32"/>
        <v>7</v>
      </c>
      <c r="J218" s="13">
        <f t="shared" si="33"/>
        <v>1999</v>
      </c>
      <c r="K218" s="38" t="s">
        <v>4915</v>
      </c>
      <c r="L218" s="123">
        <v>36430.040277777778</v>
      </c>
      <c r="M218" s="123">
        <v>36430.186111111114</v>
      </c>
      <c r="N218" s="123">
        <v>36432.134027777778</v>
      </c>
      <c r="O218" s="123">
        <v>36432.297222222223</v>
      </c>
      <c r="P218" s="5" t="s">
        <v>4908</v>
      </c>
      <c r="Q218" s="39">
        <f t="shared" si="31"/>
        <v>1.9479166666642413</v>
      </c>
      <c r="R218" s="39">
        <f t="shared" si="34"/>
        <v>2.2569444444452529</v>
      </c>
      <c r="S218" s="21">
        <f t="shared" si="35"/>
        <v>11.687499999985448</v>
      </c>
      <c r="T218" s="50">
        <v>4979</v>
      </c>
      <c r="U218" s="38"/>
      <c r="V218" s="38"/>
      <c r="W218" s="38"/>
      <c r="X218" s="38"/>
      <c r="Y218" s="17">
        <v>36595</v>
      </c>
      <c r="Z218" s="2" t="s">
        <v>8</v>
      </c>
      <c r="AA218" s="2" t="s">
        <v>8</v>
      </c>
      <c r="AB218" s="2" t="s">
        <v>8</v>
      </c>
      <c r="AC218" s="2" t="s">
        <v>8</v>
      </c>
      <c r="AD218" s="17">
        <v>36595</v>
      </c>
      <c r="AE218" s="17">
        <v>36595</v>
      </c>
      <c r="AF218" s="2" t="s">
        <v>8</v>
      </c>
      <c r="AG218" s="17">
        <v>36595</v>
      </c>
    </row>
    <row r="219" spans="1:33">
      <c r="A219" s="2" t="s">
        <v>544</v>
      </c>
      <c r="B219" s="9" t="s">
        <v>466</v>
      </c>
      <c r="C219" s="2" t="s">
        <v>545</v>
      </c>
      <c r="D219" s="10" t="s">
        <v>515</v>
      </c>
      <c r="E219" s="2" t="s">
        <v>516</v>
      </c>
      <c r="F219" s="2" t="s">
        <v>516</v>
      </c>
      <c r="G219" s="21">
        <v>28</v>
      </c>
      <c r="H219" s="21">
        <v>-142</v>
      </c>
      <c r="I219" s="13">
        <f t="shared" si="32"/>
        <v>7</v>
      </c>
      <c r="J219" s="13">
        <f t="shared" si="33"/>
        <v>1999</v>
      </c>
      <c r="K219" s="38" t="s">
        <v>4912</v>
      </c>
      <c r="L219" s="123">
        <v>36434.722916666666</v>
      </c>
      <c r="M219" s="123">
        <v>36434.906817129631</v>
      </c>
      <c r="N219" s="123">
        <v>36435.345613425925</v>
      </c>
      <c r="O219" s="123">
        <v>36435.493055555555</v>
      </c>
      <c r="P219" s="5" t="s">
        <v>4913</v>
      </c>
      <c r="Q219" s="39">
        <f t="shared" si="31"/>
        <v>0.43879629629373085</v>
      </c>
      <c r="R219" s="39">
        <f t="shared" si="34"/>
        <v>0.77013888888905058</v>
      </c>
      <c r="S219" s="21">
        <f t="shared" si="35"/>
        <v>2.6327777777623851</v>
      </c>
      <c r="T219" s="50">
        <v>4979</v>
      </c>
      <c r="U219" s="38"/>
      <c r="V219" s="38"/>
      <c r="W219" s="38"/>
      <c r="X219" s="38"/>
      <c r="Y219" s="17">
        <v>36595</v>
      </c>
      <c r="Z219" s="2" t="s">
        <v>8</v>
      </c>
      <c r="AA219" s="2" t="s">
        <v>8</v>
      </c>
      <c r="AB219" s="2" t="s">
        <v>8</v>
      </c>
      <c r="AC219" s="2" t="s">
        <v>8</v>
      </c>
      <c r="AD219" s="17">
        <v>36595</v>
      </c>
      <c r="AE219" s="17">
        <v>36595</v>
      </c>
      <c r="AF219" s="2" t="s">
        <v>8</v>
      </c>
      <c r="AG219" s="17">
        <v>36595</v>
      </c>
    </row>
    <row r="220" spans="1:33">
      <c r="A220" s="2" t="s">
        <v>544</v>
      </c>
      <c r="B220" s="9" t="s">
        <v>466</v>
      </c>
      <c r="C220" s="2" t="s">
        <v>545</v>
      </c>
      <c r="D220" s="10" t="s">
        <v>515</v>
      </c>
      <c r="E220" s="2" t="s">
        <v>516</v>
      </c>
      <c r="F220" s="2" t="s">
        <v>516</v>
      </c>
      <c r="G220" s="21">
        <v>28</v>
      </c>
      <c r="H220" s="21">
        <v>-142</v>
      </c>
      <c r="I220" s="13">
        <f t="shared" si="32"/>
        <v>7</v>
      </c>
      <c r="J220" s="13">
        <f t="shared" si="33"/>
        <v>1999</v>
      </c>
      <c r="K220" s="38" t="s">
        <v>4910</v>
      </c>
      <c r="L220" s="123">
        <v>36435.73541666667</v>
      </c>
      <c r="M220" s="123">
        <v>36435.898611111108</v>
      </c>
      <c r="N220" s="123">
        <v>36436.134027777778</v>
      </c>
      <c r="O220" s="123">
        <v>36436.29583333333</v>
      </c>
      <c r="P220" s="5" t="s">
        <v>4908</v>
      </c>
      <c r="Q220" s="39">
        <f t="shared" si="31"/>
        <v>0.23541666667006211</v>
      </c>
      <c r="R220" s="39">
        <f t="shared" si="34"/>
        <v>0.56041666665987577</v>
      </c>
      <c r="S220" s="21">
        <f t="shared" si="35"/>
        <v>1.4125000000203727</v>
      </c>
      <c r="T220" s="50">
        <v>4979</v>
      </c>
      <c r="U220" s="38"/>
      <c r="V220" s="38"/>
      <c r="W220" s="38"/>
      <c r="X220" s="38"/>
      <c r="Y220" s="17">
        <v>36595</v>
      </c>
      <c r="Z220" s="2" t="s">
        <v>8</v>
      </c>
      <c r="AA220" s="2" t="s">
        <v>8</v>
      </c>
      <c r="AB220" s="2" t="s">
        <v>8</v>
      </c>
      <c r="AC220" s="2" t="s">
        <v>8</v>
      </c>
      <c r="AD220" s="17">
        <v>36595</v>
      </c>
      <c r="AE220" s="17">
        <v>36595</v>
      </c>
      <c r="AF220" s="2" t="s">
        <v>8</v>
      </c>
      <c r="AG220" s="17">
        <v>36595</v>
      </c>
    </row>
    <row r="221" spans="1:33">
      <c r="A221" s="2" t="s">
        <v>544</v>
      </c>
      <c r="B221" s="9" t="s">
        <v>466</v>
      </c>
      <c r="C221" s="2" t="s">
        <v>545</v>
      </c>
      <c r="D221" s="10" t="s">
        <v>515</v>
      </c>
      <c r="E221" s="2" t="s">
        <v>516</v>
      </c>
      <c r="F221" s="2" t="s">
        <v>516</v>
      </c>
      <c r="G221" s="21">
        <v>28</v>
      </c>
      <c r="H221" s="21">
        <v>-142</v>
      </c>
      <c r="I221" s="13">
        <f t="shared" si="32"/>
        <v>7</v>
      </c>
      <c r="J221" s="13">
        <f t="shared" si="33"/>
        <v>1999</v>
      </c>
      <c r="K221" s="38" t="s">
        <v>4907</v>
      </c>
      <c r="L221" s="123">
        <v>36437.486111111109</v>
      </c>
      <c r="M221" s="123">
        <v>36437.65625</v>
      </c>
      <c r="N221" s="123">
        <v>36437.959027777775</v>
      </c>
      <c r="O221" s="123">
        <v>36438.081944444442</v>
      </c>
      <c r="P221" s="5" t="s">
        <v>4908</v>
      </c>
      <c r="Q221" s="39">
        <f t="shared" si="31"/>
        <v>0.30277777777519077</v>
      </c>
      <c r="R221" s="39">
        <f t="shared" si="34"/>
        <v>0.59583333333284827</v>
      </c>
      <c r="S221" s="21">
        <f t="shared" si="35"/>
        <v>1.8166666666511446</v>
      </c>
      <c r="T221" s="50">
        <v>4979</v>
      </c>
      <c r="U221" s="38"/>
      <c r="V221" s="38"/>
      <c r="W221" s="38"/>
      <c r="X221" s="38"/>
      <c r="Y221" s="17">
        <v>36595</v>
      </c>
      <c r="Z221" s="2" t="s">
        <v>8</v>
      </c>
      <c r="AA221" s="2" t="s">
        <v>8</v>
      </c>
      <c r="AB221" s="2" t="s">
        <v>8</v>
      </c>
      <c r="AC221" s="2" t="s">
        <v>8</v>
      </c>
      <c r="AD221" s="17">
        <v>36595</v>
      </c>
      <c r="AE221" s="17">
        <v>36595</v>
      </c>
      <c r="AF221" s="2" t="s">
        <v>8</v>
      </c>
      <c r="AG221" s="17">
        <v>36595</v>
      </c>
    </row>
    <row r="222" spans="1:33">
      <c r="A222" s="2" t="s">
        <v>554</v>
      </c>
      <c r="B222" s="9" t="s">
        <v>488</v>
      </c>
      <c r="C222" s="2" t="s">
        <v>555</v>
      </c>
      <c r="D222" s="10" t="s">
        <v>556</v>
      </c>
      <c r="E222" s="9" t="s">
        <v>6126</v>
      </c>
      <c r="F222" s="9" t="s">
        <v>6126</v>
      </c>
      <c r="G222" s="21">
        <v>47.92</v>
      </c>
      <c r="H222" s="21">
        <v>-129.08000000000001</v>
      </c>
      <c r="I222" s="13">
        <f t="shared" si="32"/>
        <v>9</v>
      </c>
      <c r="J222" s="13">
        <f t="shared" si="33"/>
        <v>2000</v>
      </c>
      <c r="K222" s="2" t="s">
        <v>4904</v>
      </c>
      <c r="L222" s="123">
        <v>36689.645833333336</v>
      </c>
      <c r="M222" s="123">
        <v>36689.799305555556</v>
      </c>
      <c r="N222" s="123">
        <v>36689.934027777781</v>
      </c>
      <c r="O222" s="123">
        <v>36690.015277777777</v>
      </c>
      <c r="P222" s="5" t="s">
        <v>6909</v>
      </c>
      <c r="Q222" s="39">
        <f t="shared" si="31"/>
        <v>0.13472222222480923</v>
      </c>
      <c r="R222" s="39">
        <f t="shared" si="34"/>
        <v>0.36944444444088731</v>
      </c>
      <c r="S222" s="21">
        <f t="shared" si="35"/>
        <v>0.80833333334885538</v>
      </c>
      <c r="T222" s="6">
        <v>2210</v>
      </c>
      <c r="U222" s="6" t="s">
        <v>4905</v>
      </c>
      <c r="V222" s="6"/>
      <c r="W222" s="6"/>
      <c r="X222" s="6"/>
      <c r="Y222" s="42">
        <v>36734</v>
      </c>
      <c r="Z222" s="2" t="s">
        <v>8</v>
      </c>
      <c r="AA222" s="2" t="s">
        <v>8</v>
      </c>
      <c r="AB222" s="2" t="s">
        <v>8</v>
      </c>
      <c r="AC222" s="2" t="s">
        <v>8</v>
      </c>
      <c r="AD222" s="42">
        <v>36734</v>
      </c>
      <c r="AE222" s="42">
        <v>36734</v>
      </c>
      <c r="AF222" s="42">
        <v>36734</v>
      </c>
      <c r="AG222" s="17">
        <v>36766</v>
      </c>
    </row>
    <row r="223" spans="1:33">
      <c r="A223" s="2" t="s">
        <v>554</v>
      </c>
      <c r="B223" s="9" t="s">
        <v>488</v>
      </c>
      <c r="C223" s="2" t="s">
        <v>555</v>
      </c>
      <c r="D223" s="10" t="s">
        <v>556</v>
      </c>
      <c r="E223" s="9" t="s">
        <v>6126</v>
      </c>
      <c r="F223" s="9" t="s">
        <v>6126</v>
      </c>
      <c r="G223" s="21">
        <v>47.92</v>
      </c>
      <c r="H223" s="21">
        <v>-129.08000000000001</v>
      </c>
      <c r="I223" s="13">
        <f t="shared" si="32"/>
        <v>9</v>
      </c>
      <c r="J223" s="13">
        <f t="shared" si="33"/>
        <v>2000</v>
      </c>
      <c r="K223" s="2" t="s">
        <v>4902</v>
      </c>
      <c r="L223" s="123">
        <v>36694.607638888891</v>
      </c>
      <c r="M223" s="123">
        <v>36694.765277777777</v>
      </c>
      <c r="N223" s="123">
        <v>36695.026388888888</v>
      </c>
      <c r="O223" s="123">
        <v>36695.130555555559</v>
      </c>
      <c r="P223" s="5" t="s">
        <v>6909</v>
      </c>
      <c r="Q223" s="39">
        <f t="shared" si="31"/>
        <v>0.26111111111094942</v>
      </c>
      <c r="R223" s="39">
        <f t="shared" si="34"/>
        <v>0.52291666666860692</v>
      </c>
      <c r="S223" s="21">
        <f t="shared" si="35"/>
        <v>1.5666666666656965</v>
      </c>
      <c r="T223" s="6">
        <v>2210</v>
      </c>
      <c r="U223" s="6"/>
      <c r="V223" s="6"/>
      <c r="W223" s="6"/>
      <c r="X223" s="6"/>
      <c r="Y223" s="42">
        <v>36734</v>
      </c>
      <c r="Z223" s="2" t="s">
        <v>8</v>
      </c>
      <c r="AA223" s="2" t="s">
        <v>8</v>
      </c>
      <c r="AB223" s="2" t="s">
        <v>8</v>
      </c>
      <c r="AC223" s="2" t="s">
        <v>8</v>
      </c>
      <c r="AD223" s="42">
        <v>36734</v>
      </c>
      <c r="AE223" s="42">
        <v>36734</v>
      </c>
      <c r="AF223" s="42">
        <v>36734</v>
      </c>
      <c r="AG223" s="17">
        <v>36766</v>
      </c>
    </row>
    <row r="224" spans="1:33">
      <c r="A224" s="2" t="s">
        <v>554</v>
      </c>
      <c r="B224" s="9" t="s">
        <v>488</v>
      </c>
      <c r="C224" s="2" t="s">
        <v>555</v>
      </c>
      <c r="D224" s="10" t="s">
        <v>556</v>
      </c>
      <c r="E224" s="9" t="s">
        <v>6126</v>
      </c>
      <c r="F224" s="9" t="s">
        <v>6126</v>
      </c>
      <c r="G224" s="21">
        <v>47.92</v>
      </c>
      <c r="H224" s="21">
        <v>-129.08000000000001</v>
      </c>
      <c r="I224" s="13">
        <f t="shared" si="32"/>
        <v>9</v>
      </c>
      <c r="J224" s="13">
        <f t="shared" si="33"/>
        <v>2000</v>
      </c>
      <c r="K224" s="2" t="s">
        <v>4900</v>
      </c>
      <c r="L224" s="123">
        <v>36706.631249999999</v>
      </c>
      <c r="M224" s="123">
        <v>36706.743055555555</v>
      </c>
      <c r="N224" s="123">
        <v>36707.227083333331</v>
      </c>
      <c r="O224" s="123">
        <v>36707.324999999997</v>
      </c>
      <c r="P224" s="5" t="s">
        <v>6909</v>
      </c>
      <c r="Q224" s="39">
        <f t="shared" si="31"/>
        <v>0.48402777777664596</v>
      </c>
      <c r="R224" s="39">
        <f t="shared" si="34"/>
        <v>0.69374999999854481</v>
      </c>
      <c r="S224" s="21">
        <f t="shared" si="35"/>
        <v>2.9041666666598758</v>
      </c>
      <c r="T224" s="6">
        <v>2210</v>
      </c>
      <c r="U224" s="6"/>
      <c r="V224" s="6"/>
      <c r="W224" s="6"/>
      <c r="X224" s="6"/>
      <c r="Y224" s="42">
        <v>36734</v>
      </c>
      <c r="Z224" s="2" t="s">
        <v>8</v>
      </c>
      <c r="AA224" s="2" t="s">
        <v>8</v>
      </c>
      <c r="AB224" s="2" t="s">
        <v>8</v>
      </c>
      <c r="AC224" s="2" t="s">
        <v>8</v>
      </c>
      <c r="AD224" s="42">
        <v>36734</v>
      </c>
      <c r="AE224" s="42">
        <v>36734</v>
      </c>
      <c r="AF224" s="42">
        <v>36734</v>
      </c>
      <c r="AG224" s="17">
        <v>36766</v>
      </c>
    </row>
    <row r="225" spans="1:33">
      <c r="A225" s="2" t="s">
        <v>554</v>
      </c>
      <c r="B225" s="9" t="s">
        <v>488</v>
      </c>
      <c r="C225" s="2" t="s">
        <v>555</v>
      </c>
      <c r="D225" s="10" t="s">
        <v>556</v>
      </c>
      <c r="E225" s="9" t="s">
        <v>6126</v>
      </c>
      <c r="F225" s="9" t="s">
        <v>6126</v>
      </c>
      <c r="G225" s="21">
        <v>47.92</v>
      </c>
      <c r="H225" s="21">
        <v>-129.08000000000001</v>
      </c>
      <c r="I225" s="13">
        <f t="shared" si="32"/>
        <v>9</v>
      </c>
      <c r="J225" s="13">
        <f t="shared" si="33"/>
        <v>2000</v>
      </c>
      <c r="K225" s="2" t="s">
        <v>4898</v>
      </c>
      <c r="L225" s="123">
        <v>36707.627083333333</v>
      </c>
      <c r="M225" s="123">
        <v>36707.715277777781</v>
      </c>
      <c r="N225" s="123">
        <v>36708.126388888886</v>
      </c>
      <c r="O225" s="123">
        <v>36708.253472222219</v>
      </c>
      <c r="P225" s="5" t="s">
        <v>6909</v>
      </c>
      <c r="Q225" s="39">
        <f t="shared" si="31"/>
        <v>0.41111111110512866</v>
      </c>
      <c r="R225" s="39">
        <f t="shared" si="34"/>
        <v>0.62638888888614019</v>
      </c>
      <c r="S225" s="21">
        <f t="shared" si="35"/>
        <v>2.4666666666307719</v>
      </c>
      <c r="T225" s="6">
        <v>2210</v>
      </c>
      <c r="U225" s="6"/>
      <c r="V225" s="6"/>
      <c r="W225" s="6"/>
      <c r="X225" s="6"/>
      <c r="Y225" s="42">
        <v>36734</v>
      </c>
      <c r="Z225" s="2" t="s">
        <v>8</v>
      </c>
      <c r="AA225" s="2" t="s">
        <v>8</v>
      </c>
      <c r="AB225" s="2" t="s">
        <v>8</v>
      </c>
      <c r="AC225" s="2" t="s">
        <v>8</v>
      </c>
      <c r="AD225" s="42">
        <v>36734</v>
      </c>
      <c r="AE225" s="42">
        <v>36734</v>
      </c>
      <c r="AF225" s="42">
        <v>36734</v>
      </c>
      <c r="AG225" s="17">
        <v>36766</v>
      </c>
    </row>
    <row r="226" spans="1:33">
      <c r="A226" s="2" t="s">
        <v>554</v>
      </c>
      <c r="B226" s="9" t="s">
        <v>488</v>
      </c>
      <c r="C226" s="2" t="s">
        <v>555</v>
      </c>
      <c r="D226" s="10" t="s">
        <v>556</v>
      </c>
      <c r="E226" s="9" t="s">
        <v>6126</v>
      </c>
      <c r="F226" s="9" t="s">
        <v>6126</v>
      </c>
      <c r="G226" s="21">
        <v>47.92</v>
      </c>
      <c r="H226" s="21">
        <v>-129.08000000000001</v>
      </c>
      <c r="I226" s="13">
        <f t="shared" si="32"/>
        <v>9</v>
      </c>
      <c r="J226" s="13">
        <f t="shared" si="33"/>
        <v>2000</v>
      </c>
      <c r="K226" s="2" t="s">
        <v>4895</v>
      </c>
      <c r="L226" s="123">
        <v>36708.515277777777</v>
      </c>
      <c r="M226" s="123">
        <v>36708.607638888891</v>
      </c>
      <c r="N226" s="123">
        <v>36709.474305555559</v>
      </c>
      <c r="O226" s="123">
        <v>36709.563888888886</v>
      </c>
      <c r="P226" s="5" t="s">
        <v>6909</v>
      </c>
      <c r="Q226" s="39">
        <f t="shared" si="31"/>
        <v>0.86666666666860692</v>
      </c>
      <c r="R226" s="39">
        <f t="shared" si="34"/>
        <v>1.0486111111094942</v>
      </c>
      <c r="S226" s="21">
        <f t="shared" si="35"/>
        <v>5.2000000000116415</v>
      </c>
      <c r="T226" s="6">
        <v>2210</v>
      </c>
      <c r="U226" s="6" t="s">
        <v>4896</v>
      </c>
      <c r="V226" s="6"/>
      <c r="W226" s="6"/>
      <c r="X226" s="6"/>
      <c r="Y226" s="42">
        <v>36734</v>
      </c>
      <c r="Z226" s="2" t="s">
        <v>8</v>
      </c>
      <c r="AA226" s="2" t="s">
        <v>8</v>
      </c>
      <c r="AB226" s="2" t="s">
        <v>8</v>
      </c>
      <c r="AC226" s="2" t="s">
        <v>8</v>
      </c>
      <c r="AD226" s="42">
        <v>36734</v>
      </c>
      <c r="AE226" s="42">
        <v>36734</v>
      </c>
      <c r="AF226" s="42">
        <v>36734</v>
      </c>
      <c r="AG226" s="17">
        <v>36766</v>
      </c>
    </row>
    <row r="227" spans="1:33">
      <c r="A227" s="2" t="s">
        <v>554</v>
      </c>
      <c r="B227" s="9" t="s">
        <v>488</v>
      </c>
      <c r="C227" s="2" t="s">
        <v>555</v>
      </c>
      <c r="D227" s="10" t="s">
        <v>556</v>
      </c>
      <c r="E227" s="9" t="s">
        <v>6126</v>
      </c>
      <c r="F227" s="9" t="s">
        <v>6126</v>
      </c>
      <c r="G227" s="21">
        <v>47.92</v>
      </c>
      <c r="H227" s="21">
        <v>-129.08000000000001</v>
      </c>
      <c r="I227" s="13">
        <f t="shared" si="32"/>
        <v>9</v>
      </c>
      <c r="J227" s="13">
        <f t="shared" si="33"/>
        <v>2000</v>
      </c>
      <c r="K227" s="2" t="s">
        <v>4893</v>
      </c>
      <c r="L227" s="123">
        <v>36709.836111111108</v>
      </c>
      <c r="M227" s="123">
        <v>36709.92291666667</v>
      </c>
      <c r="N227" s="123">
        <v>36710.399305555555</v>
      </c>
      <c r="O227" s="123">
        <v>36710.511805555558</v>
      </c>
      <c r="P227" s="5" t="s">
        <v>6909</v>
      </c>
      <c r="Q227" s="39">
        <f t="shared" si="31"/>
        <v>0.476388888884685</v>
      </c>
      <c r="R227" s="39">
        <f t="shared" si="34"/>
        <v>0.67569444444961846</v>
      </c>
      <c r="S227" s="21">
        <f t="shared" si="35"/>
        <v>2.85833333330811</v>
      </c>
      <c r="T227" s="6">
        <v>2210</v>
      </c>
      <c r="U227" s="6"/>
      <c r="V227" s="6"/>
      <c r="W227" s="6"/>
      <c r="X227" s="6"/>
      <c r="Y227" s="42">
        <v>36734</v>
      </c>
      <c r="Z227" s="2" t="s">
        <v>8</v>
      </c>
      <c r="AA227" s="2" t="s">
        <v>8</v>
      </c>
      <c r="AB227" s="2" t="s">
        <v>8</v>
      </c>
      <c r="AC227" s="2" t="s">
        <v>8</v>
      </c>
      <c r="AD227" s="42">
        <v>36734</v>
      </c>
      <c r="AE227" s="42">
        <v>36734</v>
      </c>
      <c r="AF227" s="42">
        <v>36734</v>
      </c>
      <c r="AG227" s="17">
        <v>36766</v>
      </c>
    </row>
    <row r="228" spans="1:33">
      <c r="A228" s="2" t="s">
        <v>554</v>
      </c>
      <c r="B228" s="9" t="s">
        <v>488</v>
      </c>
      <c r="C228" s="2" t="s">
        <v>555</v>
      </c>
      <c r="D228" s="10" t="s">
        <v>556</v>
      </c>
      <c r="E228" s="9" t="s">
        <v>6126</v>
      </c>
      <c r="F228" s="9" t="s">
        <v>6126</v>
      </c>
      <c r="G228" s="21">
        <v>47.92</v>
      </c>
      <c r="H228" s="21">
        <v>-129.08000000000001</v>
      </c>
      <c r="I228" s="13">
        <f t="shared" si="32"/>
        <v>9</v>
      </c>
      <c r="J228" s="13">
        <f t="shared" si="33"/>
        <v>2000</v>
      </c>
      <c r="K228" s="2" t="s">
        <v>4890</v>
      </c>
      <c r="L228" s="123">
        <v>36710.879861111112</v>
      </c>
      <c r="M228" s="123">
        <v>36710.965277777781</v>
      </c>
      <c r="N228" s="123">
        <v>36711.597222222219</v>
      </c>
      <c r="O228" s="123">
        <v>36711.701388888891</v>
      </c>
      <c r="P228" s="5" t="s">
        <v>6909</v>
      </c>
      <c r="Q228" s="39">
        <f t="shared" si="31"/>
        <v>0.63194444443797693</v>
      </c>
      <c r="R228" s="39">
        <f t="shared" si="34"/>
        <v>0.82152777777810115</v>
      </c>
      <c r="S228" s="21">
        <f t="shared" si="35"/>
        <v>3.7916666666278616</v>
      </c>
      <c r="T228" s="6">
        <v>2210</v>
      </c>
      <c r="U228" s="6"/>
      <c r="V228" s="6"/>
      <c r="W228" s="6"/>
      <c r="X228" s="6"/>
      <c r="Y228" s="42">
        <v>36734</v>
      </c>
      <c r="Z228" s="2" t="s">
        <v>8</v>
      </c>
      <c r="AA228" s="2" t="s">
        <v>8</v>
      </c>
      <c r="AB228" s="2" t="s">
        <v>8</v>
      </c>
      <c r="AC228" s="2" t="s">
        <v>8</v>
      </c>
      <c r="AD228" s="42">
        <v>36734</v>
      </c>
      <c r="AE228" s="42">
        <v>36734</v>
      </c>
      <c r="AF228" s="42">
        <v>36734</v>
      </c>
      <c r="AG228" s="17">
        <v>36766</v>
      </c>
    </row>
    <row r="229" spans="1:33">
      <c r="A229" s="2" t="s">
        <v>557</v>
      </c>
      <c r="B229" s="9" t="s">
        <v>466</v>
      </c>
      <c r="C229" s="2" t="s">
        <v>558</v>
      </c>
      <c r="D229" s="2" t="s">
        <v>559</v>
      </c>
      <c r="E229" s="9" t="s">
        <v>6126</v>
      </c>
      <c r="F229" s="9" t="s">
        <v>6126</v>
      </c>
      <c r="G229" s="21">
        <v>47.95</v>
      </c>
      <c r="H229" s="21">
        <v>-129.08000000000001</v>
      </c>
      <c r="I229" s="13">
        <f t="shared" si="32"/>
        <v>9</v>
      </c>
      <c r="J229" s="13">
        <f t="shared" si="33"/>
        <v>2000</v>
      </c>
      <c r="K229" s="38" t="s">
        <v>4885</v>
      </c>
      <c r="L229" s="123">
        <v>36730.10833333333</v>
      </c>
      <c r="M229" s="123">
        <v>36730.222222222219</v>
      </c>
      <c r="N229" s="123">
        <v>36730.715277777781</v>
      </c>
      <c r="O229" s="123">
        <v>36730.827777777777</v>
      </c>
      <c r="P229" s="5" t="s">
        <v>4886</v>
      </c>
      <c r="Q229" s="39">
        <f t="shared" si="31"/>
        <v>0.49305555556202307</v>
      </c>
      <c r="R229" s="39">
        <f>O229 - L229</f>
        <v>0.71944444444670808</v>
      </c>
      <c r="S229" s="6">
        <f t="shared" si="35"/>
        <v>2.9583333333721384</v>
      </c>
      <c r="T229" s="6">
        <v>2210</v>
      </c>
      <c r="U229" s="38" t="s">
        <v>4887</v>
      </c>
      <c r="V229" s="38"/>
      <c r="W229" s="38"/>
      <c r="X229" s="38"/>
      <c r="Y229" s="17">
        <v>36766</v>
      </c>
      <c r="Z229" s="2" t="s">
        <v>8</v>
      </c>
      <c r="AA229" s="2" t="s">
        <v>8</v>
      </c>
      <c r="AB229" s="2" t="s">
        <v>8</v>
      </c>
      <c r="AC229" s="2" t="s">
        <v>8</v>
      </c>
      <c r="AD229" s="17">
        <v>36766</v>
      </c>
      <c r="AE229" s="17">
        <v>36766</v>
      </c>
      <c r="AF229" s="17">
        <v>36766</v>
      </c>
      <c r="AG229" s="17">
        <v>36766</v>
      </c>
    </row>
    <row r="230" spans="1:33">
      <c r="A230" s="2" t="s">
        <v>557</v>
      </c>
      <c r="B230" s="9" t="s">
        <v>466</v>
      </c>
      <c r="C230" s="2" t="s">
        <v>558</v>
      </c>
      <c r="D230" s="2" t="s">
        <v>559</v>
      </c>
      <c r="E230" s="9" t="s">
        <v>6126</v>
      </c>
      <c r="F230" s="9" t="s">
        <v>6126</v>
      </c>
      <c r="G230" s="21">
        <v>47.95</v>
      </c>
      <c r="H230" s="21">
        <v>-129.08000000000001</v>
      </c>
      <c r="I230" s="13">
        <f t="shared" si="32"/>
        <v>9</v>
      </c>
      <c r="J230" s="13">
        <f t="shared" si="33"/>
        <v>2000</v>
      </c>
      <c r="K230" s="38" t="s">
        <v>4882</v>
      </c>
      <c r="L230" s="123">
        <v>36730.992361111108</v>
      </c>
      <c r="M230" s="123">
        <v>36731.081250000003</v>
      </c>
      <c r="N230" s="123">
        <v>36735.583333333336</v>
      </c>
      <c r="O230" s="123">
        <v>36735.65</v>
      </c>
      <c r="P230" s="5"/>
      <c r="Q230" s="39">
        <f t="shared" si="31"/>
        <v>4.5020833333328483</v>
      </c>
      <c r="R230" s="39">
        <f>O230 - L230</f>
        <v>4.6576388888934162</v>
      </c>
      <c r="S230" s="6">
        <f t="shared" si="35"/>
        <v>27.01249999999709</v>
      </c>
      <c r="T230" s="6">
        <v>2210</v>
      </c>
      <c r="U230" s="38" t="s">
        <v>4883</v>
      </c>
      <c r="V230" s="38"/>
      <c r="W230" s="38"/>
      <c r="X230" s="38"/>
      <c r="Y230" s="17">
        <v>36766</v>
      </c>
      <c r="Z230" s="2" t="s">
        <v>8</v>
      </c>
      <c r="AA230" s="2" t="s">
        <v>8</v>
      </c>
      <c r="AB230" s="2" t="s">
        <v>8</v>
      </c>
      <c r="AC230" s="2" t="s">
        <v>8</v>
      </c>
      <c r="AD230" s="17">
        <v>36766</v>
      </c>
      <c r="AE230" s="17">
        <v>36766</v>
      </c>
      <c r="AF230" s="17">
        <v>36766</v>
      </c>
      <c r="AG230" s="17">
        <v>36766</v>
      </c>
    </row>
    <row r="231" spans="1:33">
      <c r="A231" s="2" t="s">
        <v>557</v>
      </c>
      <c r="B231" s="9" t="s">
        <v>466</v>
      </c>
      <c r="C231" s="2" t="s">
        <v>558</v>
      </c>
      <c r="D231" s="2" t="s">
        <v>559</v>
      </c>
      <c r="E231" s="9" t="s">
        <v>6126</v>
      </c>
      <c r="F231" s="9" t="s">
        <v>6126</v>
      </c>
      <c r="G231" s="21">
        <v>47.95</v>
      </c>
      <c r="H231" s="21">
        <v>-129.08000000000001</v>
      </c>
      <c r="I231" s="13">
        <f t="shared" si="32"/>
        <v>9</v>
      </c>
      <c r="J231" s="13">
        <f t="shared" si="33"/>
        <v>2000</v>
      </c>
      <c r="K231" s="38" t="s">
        <v>4879</v>
      </c>
      <c r="L231" s="123">
        <v>36736.053472222222</v>
      </c>
      <c r="M231" s="123">
        <v>36736.053472222222</v>
      </c>
      <c r="N231" s="123">
        <v>36736.053472222222</v>
      </c>
      <c r="O231" s="123">
        <v>36736.099305555559</v>
      </c>
      <c r="P231" s="5"/>
      <c r="Q231" s="39">
        <f t="shared" si="31"/>
        <v>0</v>
      </c>
      <c r="R231" s="39">
        <f>O231 - L231</f>
        <v>4.5833333337213844E-2</v>
      </c>
      <c r="S231" s="6">
        <f t="shared" si="35"/>
        <v>0</v>
      </c>
      <c r="T231" s="6" t="s">
        <v>395</v>
      </c>
      <c r="U231" s="38" t="s">
        <v>4880</v>
      </c>
      <c r="V231" s="38"/>
      <c r="W231" s="38"/>
      <c r="X231" s="38"/>
      <c r="Y231" s="17">
        <v>36766</v>
      </c>
      <c r="Z231" s="2" t="s">
        <v>8</v>
      </c>
      <c r="AA231" s="2" t="s">
        <v>8</v>
      </c>
      <c r="AB231" s="2" t="s">
        <v>8</v>
      </c>
      <c r="AC231" s="2" t="s">
        <v>8</v>
      </c>
      <c r="AD231" s="17">
        <v>36766</v>
      </c>
      <c r="AE231" s="17">
        <v>36766</v>
      </c>
      <c r="AF231" s="17">
        <v>36766</v>
      </c>
      <c r="AG231" s="17">
        <v>36766</v>
      </c>
    </row>
    <row r="232" spans="1:33">
      <c r="A232" s="2" t="s">
        <v>557</v>
      </c>
      <c r="B232" s="9" t="s">
        <v>466</v>
      </c>
      <c r="C232" s="2" t="s">
        <v>558</v>
      </c>
      <c r="D232" s="2" t="s">
        <v>559</v>
      </c>
      <c r="E232" s="9" t="s">
        <v>6126</v>
      </c>
      <c r="F232" s="9" t="s">
        <v>6126</v>
      </c>
      <c r="G232" s="21">
        <v>47.95</v>
      </c>
      <c r="H232" s="21">
        <v>-129.08000000000001</v>
      </c>
      <c r="I232" s="13">
        <f t="shared" si="32"/>
        <v>9</v>
      </c>
      <c r="J232" s="13">
        <f t="shared" si="33"/>
        <v>2000</v>
      </c>
      <c r="K232" s="38" t="s">
        <v>4876</v>
      </c>
      <c r="L232" s="123">
        <v>36736.288194444445</v>
      </c>
      <c r="M232" s="123">
        <v>36736.386805555558</v>
      </c>
      <c r="N232" s="123">
        <v>36737.843055555553</v>
      </c>
      <c r="O232" s="123">
        <v>36737.92291666667</v>
      </c>
      <c r="P232" s="5"/>
      <c r="Q232" s="39">
        <f t="shared" si="31"/>
        <v>1.4562499999956344</v>
      </c>
      <c r="R232" s="39">
        <f>O232 - L232</f>
        <v>1.6347222222248092</v>
      </c>
      <c r="S232" s="6">
        <f t="shared" si="35"/>
        <v>8.7374999999738066</v>
      </c>
      <c r="T232" s="6">
        <v>2210</v>
      </c>
      <c r="U232" s="38" t="s">
        <v>4877</v>
      </c>
      <c r="V232" s="38"/>
      <c r="W232" s="38"/>
      <c r="X232" s="38"/>
      <c r="Y232" s="17">
        <v>36766</v>
      </c>
      <c r="Z232" s="2" t="s">
        <v>8</v>
      </c>
      <c r="AA232" s="2" t="s">
        <v>8</v>
      </c>
      <c r="AB232" s="2" t="s">
        <v>8</v>
      </c>
      <c r="AC232" s="2" t="s">
        <v>8</v>
      </c>
      <c r="AD232" s="17">
        <v>36766</v>
      </c>
      <c r="AE232" s="17">
        <v>36766</v>
      </c>
      <c r="AF232" s="17">
        <v>36766</v>
      </c>
      <c r="AG232" s="17">
        <v>36766</v>
      </c>
    </row>
    <row r="233" spans="1:33">
      <c r="A233" s="2" t="s">
        <v>565</v>
      </c>
      <c r="B233" s="9" t="s">
        <v>466</v>
      </c>
      <c r="C233" s="2" t="s">
        <v>566</v>
      </c>
      <c r="D233" s="2" t="s">
        <v>468</v>
      </c>
      <c r="E233" s="9" t="s">
        <v>6126</v>
      </c>
      <c r="F233" s="9" t="s">
        <v>6126</v>
      </c>
      <c r="G233" s="21">
        <v>46</v>
      </c>
      <c r="H233" s="21">
        <v>-129.08000000000001</v>
      </c>
      <c r="I233" s="13">
        <f t="shared" si="32"/>
        <v>9</v>
      </c>
      <c r="J233" s="13">
        <f t="shared" si="33"/>
        <v>2000</v>
      </c>
      <c r="K233" s="2" t="s">
        <v>4873</v>
      </c>
      <c r="L233" s="123">
        <v>36798.943055555559</v>
      </c>
      <c r="M233" s="123">
        <v>36799.03125</v>
      </c>
      <c r="N233" s="123">
        <v>36803.382638888892</v>
      </c>
      <c r="O233" s="123">
        <v>36803.465277777781</v>
      </c>
      <c r="P233" s="44" t="s">
        <v>4814</v>
      </c>
      <c r="Q233" s="39">
        <f t="shared" si="31"/>
        <v>4.351388888891961</v>
      </c>
      <c r="R233" s="39">
        <f>O233 - L233</f>
        <v>4.5222222222218988</v>
      </c>
      <c r="S233" s="6">
        <f t="shared" si="35"/>
        <v>26.108333333351766</v>
      </c>
      <c r="T233" s="6">
        <v>2210</v>
      </c>
      <c r="U233" s="38" t="s">
        <v>4874</v>
      </c>
      <c r="V233" s="38"/>
      <c r="W233" s="38"/>
      <c r="X233" s="38"/>
      <c r="Y233" s="17">
        <v>36837</v>
      </c>
      <c r="Z233" s="2" t="s">
        <v>8</v>
      </c>
      <c r="AA233" s="2" t="s">
        <v>8</v>
      </c>
      <c r="AB233" s="2" t="s">
        <v>8</v>
      </c>
      <c r="AC233" s="2" t="s">
        <v>8</v>
      </c>
      <c r="AD233" s="17">
        <v>36837</v>
      </c>
      <c r="AE233" s="17">
        <v>36837</v>
      </c>
      <c r="AF233" s="17">
        <v>36837</v>
      </c>
      <c r="AG233" s="17" t="s">
        <v>6910</v>
      </c>
    </row>
    <row r="234" spans="1:33">
      <c r="A234" s="2" t="s">
        <v>565</v>
      </c>
      <c r="B234" s="9" t="s">
        <v>466</v>
      </c>
      <c r="C234" s="2" t="s">
        <v>566</v>
      </c>
      <c r="D234" s="2" t="s">
        <v>468</v>
      </c>
      <c r="E234" s="9" t="s">
        <v>6126</v>
      </c>
      <c r="F234" s="9" t="s">
        <v>6126</v>
      </c>
      <c r="G234" s="21">
        <v>46</v>
      </c>
      <c r="H234" s="21">
        <v>-129.08000000000001</v>
      </c>
      <c r="I234" s="13">
        <f t="shared" si="32"/>
        <v>9</v>
      </c>
      <c r="J234" s="13">
        <f t="shared" si="33"/>
        <v>2000</v>
      </c>
      <c r="K234" s="2" t="s">
        <v>4870</v>
      </c>
      <c r="L234" s="123">
        <v>36804.136805555558</v>
      </c>
      <c r="M234" s="123">
        <v>36804.223611111112</v>
      </c>
      <c r="N234" s="123">
        <v>36806.541666666664</v>
      </c>
      <c r="O234" s="123">
        <v>36806.627083333333</v>
      </c>
      <c r="P234" s="44" t="s">
        <v>4814</v>
      </c>
      <c r="Q234" s="39">
        <f t="shared" si="31"/>
        <v>2.3180555555518367</v>
      </c>
      <c r="R234" s="39">
        <f t="shared" ref="R234:R239" si="36">O234 - L234</f>
        <v>2.4902777777751908</v>
      </c>
      <c r="S234" s="6">
        <f t="shared" si="35"/>
        <v>13.90833333331102</v>
      </c>
      <c r="T234" s="6">
        <v>2210</v>
      </c>
      <c r="U234" s="38" t="s">
        <v>4871</v>
      </c>
      <c r="V234" s="38"/>
      <c r="W234" s="38"/>
      <c r="X234" s="38"/>
      <c r="Y234" s="17">
        <v>36837</v>
      </c>
      <c r="Z234" s="2" t="s">
        <v>8</v>
      </c>
      <c r="AA234" s="2" t="s">
        <v>8</v>
      </c>
      <c r="AB234" s="2" t="s">
        <v>8</v>
      </c>
      <c r="AC234" s="2" t="s">
        <v>8</v>
      </c>
      <c r="AD234" s="17">
        <v>36837</v>
      </c>
      <c r="AE234" s="17">
        <v>36837</v>
      </c>
      <c r="AF234" s="17">
        <v>36837</v>
      </c>
      <c r="AG234" s="17" t="s">
        <v>6910</v>
      </c>
    </row>
    <row r="235" spans="1:33">
      <c r="A235" s="2" t="s">
        <v>567</v>
      </c>
      <c r="B235" s="9" t="s">
        <v>466</v>
      </c>
      <c r="C235" s="2" t="s">
        <v>568</v>
      </c>
      <c r="D235" s="2" t="s">
        <v>569</v>
      </c>
      <c r="E235" s="9" t="s">
        <v>570</v>
      </c>
      <c r="F235" s="9" t="s">
        <v>570</v>
      </c>
      <c r="G235" s="21">
        <v>40</v>
      </c>
      <c r="H235" s="21">
        <v>-124</v>
      </c>
      <c r="I235" s="13">
        <f t="shared" si="32"/>
        <v>10</v>
      </c>
      <c r="J235" s="13">
        <f t="shared" si="33"/>
        <v>2000</v>
      </c>
      <c r="K235" s="2" t="s">
        <v>4868</v>
      </c>
      <c r="L235" s="123">
        <v>36811.752083333333</v>
      </c>
      <c r="M235" s="123">
        <v>36811.773611111108</v>
      </c>
      <c r="N235" s="123">
        <v>36812.605555555558</v>
      </c>
      <c r="O235" s="123">
        <v>36812.645833333336</v>
      </c>
      <c r="P235" s="2" t="s">
        <v>4856</v>
      </c>
      <c r="Q235" s="39">
        <f t="shared" si="31"/>
        <v>0.83194444444961846</v>
      </c>
      <c r="R235" s="39">
        <f t="shared" si="36"/>
        <v>0.89375000000291038</v>
      </c>
      <c r="S235" s="6">
        <f t="shared" si="35"/>
        <v>4.9916666666977108</v>
      </c>
      <c r="T235" s="50">
        <v>750</v>
      </c>
      <c r="U235" s="3"/>
      <c r="V235" s="3"/>
      <c r="W235" s="3"/>
      <c r="X235" s="3"/>
      <c r="Y235" s="17">
        <v>36837</v>
      </c>
      <c r="Z235" s="2" t="s">
        <v>8</v>
      </c>
      <c r="AA235" s="2" t="s">
        <v>8</v>
      </c>
      <c r="AB235" s="2" t="s">
        <v>8</v>
      </c>
      <c r="AC235" s="2" t="s">
        <v>8</v>
      </c>
      <c r="AD235" s="17">
        <v>36837</v>
      </c>
      <c r="AE235" s="17">
        <v>36837</v>
      </c>
      <c r="AF235" s="2" t="s">
        <v>8</v>
      </c>
      <c r="AG235" s="17" t="s">
        <v>6910</v>
      </c>
    </row>
    <row r="236" spans="1:33">
      <c r="A236" s="2" t="s">
        <v>567</v>
      </c>
      <c r="B236" s="9" t="s">
        <v>466</v>
      </c>
      <c r="C236" s="2" t="s">
        <v>568</v>
      </c>
      <c r="D236" s="2" t="s">
        <v>569</v>
      </c>
      <c r="E236" s="9" t="s">
        <v>570</v>
      </c>
      <c r="F236" s="9" t="s">
        <v>570</v>
      </c>
      <c r="G236" s="21">
        <v>40</v>
      </c>
      <c r="H236" s="21">
        <v>-124</v>
      </c>
      <c r="I236" s="13">
        <f t="shared" si="32"/>
        <v>10</v>
      </c>
      <c r="J236" s="13">
        <f t="shared" si="33"/>
        <v>2000</v>
      </c>
      <c r="K236" s="2" t="s">
        <v>4866</v>
      </c>
      <c r="L236" s="123">
        <v>36812.816666666666</v>
      </c>
      <c r="M236" s="123">
        <v>36812.839583333334</v>
      </c>
      <c r="N236" s="123">
        <v>36813.531944444447</v>
      </c>
      <c r="O236" s="123">
        <v>36813.564583333333</v>
      </c>
      <c r="P236" s="2" t="s">
        <v>4856</v>
      </c>
      <c r="Q236" s="39">
        <f t="shared" si="31"/>
        <v>0.69236111111240461</v>
      </c>
      <c r="R236" s="39">
        <f t="shared" si="36"/>
        <v>0.74791666666715173</v>
      </c>
      <c r="S236" s="6">
        <f t="shared" si="35"/>
        <v>4.1541666666744277</v>
      </c>
      <c r="T236" s="50">
        <v>750</v>
      </c>
      <c r="Y236" s="17">
        <v>36837</v>
      </c>
      <c r="Z236" s="2" t="s">
        <v>8</v>
      </c>
      <c r="AA236" s="2" t="s">
        <v>8</v>
      </c>
      <c r="AB236" s="2" t="s">
        <v>8</v>
      </c>
      <c r="AC236" s="2" t="s">
        <v>8</v>
      </c>
      <c r="AD236" s="17">
        <v>36837</v>
      </c>
      <c r="AE236" s="17">
        <v>36837</v>
      </c>
      <c r="AF236" s="2" t="s">
        <v>8</v>
      </c>
      <c r="AG236" s="17" t="s">
        <v>6910</v>
      </c>
    </row>
    <row r="237" spans="1:33">
      <c r="A237" s="2" t="s">
        <v>567</v>
      </c>
      <c r="B237" s="9" t="s">
        <v>466</v>
      </c>
      <c r="C237" s="2" t="s">
        <v>568</v>
      </c>
      <c r="D237" s="2" t="s">
        <v>569</v>
      </c>
      <c r="E237" s="9" t="s">
        <v>570</v>
      </c>
      <c r="F237" s="9" t="s">
        <v>570</v>
      </c>
      <c r="G237" s="21">
        <v>40</v>
      </c>
      <c r="H237" s="21">
        <v>-124</v>
      </c>
      <c r="I237" s="13">
        <f t="shared" si="32"/>
        <v>10</v>
      </c>
      <c r="J237" s="13">
        <f t="shared" si="33"/>
        <v>2000</v>
      </c>
      <c r="K237" s="2" t="s">
        <v>4864</v>
      </c>
      <c r="L237" s="123">
        <v>36813.777777777781</v>
      </c>
      <c r="M237" s="123">
        <v>36813.818749999999</v>
      </c>
      <c r="N237" s="123">
        <v>36814.334722222222</v>
      </c>
      <c r="O237" s="123">
        <v>36814.363888888889</v>
      </c>
      <c r="P237" s="2" t="s">
        <v>4856</v>
      </c>
      <c r="Q237" s="39">
        <f t="shared" si="31"/>
        <v>0.51597222222335404</v>
      </c>
      <c r="R237" s="39">
        <f t="shared" si="36"/>
        <v>0.58611111110803904</v>
      </c>
      <c r="S237" s="6">
        <f t="shared" si="35"/>
        <v>3.0958333333401242</v>
      </c>
      <c r="T237" s="50">
        <v>750</v>
      </c>
      <c r="Y237" s="17">
        <v>36837</v>
      </c>
      <c r="Z237" s="2" t="s">
        <v>8</v>
      </c>
      <c r="AA237" s="2" t="s">
        <v>8</v>
      </c>
      <c r="AB237" s="2" t="s">
        <v>8</v>
      </c>
      <c r="AC237" s="2" t="s">
        <v>8</v>
      </c>
      <c r="AD237" s="17">
        <v>36837</v>
      </c>
      <c r="AE237" s="17">
        <v>36837</v>
      </c>
      <c r="AF237" s="2" t="s">
        <v>8</v>
      </c>
      <c r="AG237" s="17" t="s">
        <v>6910</v>
      </c>
    </row>
    <row r="238" spans="1:33">
      <c r="A238" s="2" t="s">
        <v>567</v>
      </c>
      <c r="B238" s="9" t="s">
        <v>466</v>
      </c>
      <c r="C238" s="2" t="s">
        <v>568</v>
      </c>
      <c r="D238" s="2" t="s">
        <v>569</v>
      </c>
      <c r="E238" s="9" t="s">
        <v>570</v>
      </c>
      <c r="F238" s="9" t="s">
        <v>570</v>
      </c>
      <c r="G238" s="21">
        <v>40</v>
      </c>
      <c r="H238" s="21">
        <v>-124</v>
      </c>
      <c r="I238" s="13">
        <f t="shared" si="32"/>
        <v>10</v>
      </c>
      <c r="J238" s="13">
        <f t="shared" si="33"/>
        <v>2000</v>
      </c>
      <c r="K238" s="2" t="s">
        <v>4862</v>
      </c>
      <c r="L238" s="123">
        <v>36814.65625</v>
      </c>
      <c r="M238" s="123">
        <v>36814.679861111108</v>
      </c>
      <c r="N238" s="123">
        <v>36814.951388888891</v>
      </c>
      <c r="O238" s="123">
        <v>36814.975694444445</v>
      </c>
      <c r="P238" s="2" t="s">
        <v>4856</v>
      </c>
      <c r="Q238" s="39">
        <f>N238 - M238</f>
        <v>0.27152777778246673</v>
      </c>
      <c r="R238" s="39">
        <f t="shared" si="36"/>
        <v>0.31944444444525288</v>
      </c>
      <c r="S238" s="6">
        <f>((VALUE(Q238)) * 24) * 0.25</f>
        <v>1.6291666666948004</v>
      </c>
      <c r="T238" s="50">
        <v>750</v>
      </c>
      <c r="Y238" s="17">
        <v>36837</v>
      </c>
      <c r="Z238" s="2" t="s">
        <v>8</v>
      </c>
      <c r="AA238" s="2" t="s">
        <v>8</v>
      </c>
      <c r="AB238" s="2" t="s">
        <v>8</v>
      </c>
      <c r="AC238" s="2" t="s">
        <v>8</v>
      </c>
      <c r="AD238" s="17">
        <v>36837</v>
      </c>
      <c r="AE238" s="17">
        <v>36837</v>
      </c>
      <c r="AF238" s="2" t="s">
        <v>8</v>
      </c>
      <c r="AG238" s="17" t="s">
        <v>6910</v>
      </c>
    </row>
    <row r="239" spans="1:33">
      <c r="A239" s="2" t="s">
        <v>567</v>
      </c>
      <c r="B239" s="9" t="s">
        <v>466</v>
      </c>
      <c r="C239" s="2" t="s">
        <v>568</v>
      </c>
      <c r="D239" s="2" t="s">
        <v>569</v>
      </c>
      <c r="E239" s="9" t="s">
        <v>570</v>
      </c>
      <c r="F239" s="9" t="s">
        <v>570</v>
      </c>
      <c r="G239" s="21">
        <v>40</v>
      </c>
      <c r="H239" s="21">
        <v>-124</v>
      </c>
      <c r="I239" s="13">
        <f t="shared" si="32"/>
        <v>10</v>
      </c>
      <c r="J239" s="13">
        <f t="shared" si="33"/>
        <v>2000</v>
      </c>
      <c r="K239" s="2" t="s">
        <v>4860</v>
      </c>
      <c r="L239" s="123">
        <v>36815.048611111109</v>
      </c>
      <c r="M239" s="123">
        <v>36815.076388888891</v>
      </c>
      <c r="N239" s="123">
        <v>36815.431944444441</v>
      </c>
      <c r="O239" s="123">
        <v>36815.458333333336</v>
      </c>
      <c r="P239" s="2" t="s">
        <v>4856</v>
      </c>
      <c r="Q239" s="39">
        <f>N239 - M239</f>
        <v>0.35555555555038154</v>
      </c>
      <c r="R239" s="39">
        <f t="shared" si="36"/>
        <v>0.40972222222626442</v>
      </c>
      <c r="S239" s="6">
        <f>((VALUE(Q239)) * 24) * 0.25</f>
        <v>2.1333333333022892</v>
      </c>
      <c r="T239" s="50">
        <v>750</v>
      </c>
      <c r="Y239" s="17">
        <v>36837</v>
      </c>
      <c r="Z239" s="2" t="s">
        <v>8</v>
      </c>
      <c r="AA239" s="2" t="s">
        <v>8</v>
      </c>
      <c r="AB239" s="2" t="s">
        <v>8</v>
      </c>
      <c r="AC239" s="2" t="s">
        <v>8</v>
      </c>
      <c r="AD239" s="17">
        <v>36837</v>
      </c>
      <c r="AE239" s="17">
        <v>36837</v>
      </c>
      <c r="AF239" s="2" t="s">
        <v>8</v>
      </c>
      <c r="AG239" s="17" t="s">
        <v>6910</v>
      </c>
    </row>
    <row r="240" spans="1:33">
      <c r="A240" s="2" t="s">
        <v>567</v>
      </c>
      <c r="B240" s="9" t="s">
        <v>466</v>
      </c>
      <c r="C240" s="2" t="s">
        <v>568</v>
      </c>
      <c r="D240" s="2" t="s">
        <v>569</v>
      </c>
      <c r="E240" s="9" t="s">
        <v>570</v>
      </c>
      <c r="F240" s="9" t="s">
        <v>570</v>
      </c>
      <c r="G240" s="21">
        <v>40</v>
      </c>
      <c r="H240" s="21">
        <v>-124</v>
      </c>
      <c r="I240" s="13">
        <f t="shared" si="32"/>
        <v>10</v>
      </c>
      <c r="J240" s="13">
        <f t="shared" si="33"/>
        <v>2000</v>
      </c>
      <c r="K240" s="2" t="s">
        <v>4858</v>
      </c>
      <c r="L240" s="123">
        <v>36815.638194444444</v>
      </c>
      <c r="M240" s="123">
        <v>36815.666666666664</v>
      </c>
      <c r="N240" s="123">
        <v>36815.871527777781</v>
      </c>
      <c r="O240" s="123">
        <v>36815.900694444441</v>
      </c>
      <c r="P240" s="2" t="s">
        <v>4856</v>
      </c>
      <c r="Q240" s="39">
        <f>N240 - M240</f>
        <v>0.20486111111677019</v>
      </c>
      <c r="R240" s="39">
        <f>O240 - L240</f>
        <v>0.26249999999708962</v>
      </c>
      <c r="S240" s="6">
        <f>((VALUE(Q240)) * 24) * 0.25</f>
        <v>1.2291666667006211</v>
      </c>
      <c r="T240" s="50">
        <v>750</v>
      </c>
      <c r="Y240" s="17">
        <v>36837</v>
      </c>
      <c r="Z240" s="2" t="s">
        <v>8</v>
      </c>
      <c r="AA240" s="2" t="s">
        <v>8</v>
      </c>
      <c r="AB240" s="2" t="s">
        <v>8</v>
      </c>
      <c r="AC240" s="2" t="s">
        <v>8</v>
      </c>
      <c r="AD240" s="17">
        <v>36837</v>
      </c>
      <c r="AE240" s="17">
        <v>36837</v>
      </c>
      <c r="AF240" s="2" t="s">
        <v>8</v>
      </c>
      <c r="AG240" s="17" t="s">
        <v>6910</v>
      </c>
    </row>
    <row r="241" spans="1:33">
      <c r="A241" s="2" t="s">
        <v>567</v>
      </c>
      <c r="B241" s="9" t="s">
        <v>466</v>
      </c>
      <c r="C241" s="2" t="s">
        <v>568</v>
      </c>
      <c r="D241" s="2" t="s">
        <v>569</v>
      </c>
      <c r="E241" s="9" t="s">
        <v>570</v>
      </c>
      <c r="F241" s="9" t="s">
        <v>570</v>
      </c>
      <c r="G241" s="21">
        <v>40</v>
      </c>
      <c r="H241" s="21">
        <v>-124</v>
      </c>
      <c r="I241" s="13">
        <f t="shared" si="32"/>
        <v>10</v>
      </c>
      <c r="J241" s="13">
        <f t="shared" si="33"/>
        <v>2000</v>
      </c>
      <c r="K241" s="2" t="s">
        <v>4855</v>
      </c>
      <c r="L241" s="123">
        <v>36815.967361111114</v>
      </c>
      <c r="M241" s="123">
        <v>36815.991666666669</v>
      </c>
      <c r="N241" s="123">
        <v>36816.275694444441</v>
      </c>
      <c r="O241" s="123">
        <v>36816.300000000003</v>
      </c>
      <c r="P241" s="2" t="s">
        <v>4856</v>
      </c>
      <c r="Q241" s="39">
        <f>N241 - M241</f>
        <v>0.28402777777228039</v>
      </c>
      <c r="R241" s="39">
        <f>O241 - L241</f>
        <v>0.33263888888905058</v>
      </c>
      <c r="S241" s="6">
        <f t="shared" ref="S241:S268" si="37">((VALUE(Q241)) * 24) * 0.25</f>
        <v>1.7041666666336823</v>
      </c>
      <c r="T241" s="50">
        <v>750</v>
      </c>
      <c r="Y241" s="17">
        <v>36837</v>
      </c>
      <c r="Z241" s="2" t="s">
        <v>8</v>
      </c>
      <c r="AA241" s="2" t="s">
        <v>8</v>
      </c>
      <c r="AB241" s="2" t="s">
        <v>8</v>
      </c>
      <c r="AC241" s="2" t="s">
        <v>8</v>
      </c>
      <c r="AD241" s="17">
        <v>36837</v>
      </c>
      <c r="AE241" s="17">
        <v>36837</v>
      </c>
      <c r="AF241" s="2" t="s">
        <v>8</v>
      </c>
      <c r="AG241" s="17" t="s">
        <v>6910</v>
      </c>
    </row>
    <row r="242" spans="1:33">
      <c r="A242" s="2" t="s">
        <v>575</v>
      </c>
      <c r="B242" s="9" t="s">
        <v>182</v>
      </c>
      <c r="C242" s="2" t="s">
        <v>576</v>
      </c>
      <c r="D242" s="10" t="s">
        <v>6911</v>
      </c>
      <c r="E242" s="9" t="s">
        <v>6912</v>
      </c>
      <c r="F242" s="9" t="s">
        <v>6912</v>
      </c>
      <c r="G242" s="21">
        <v>-22</v>
      </c>
      <c r="H242" s="21">
        <v>69</v>
      </c>
      <c r="I242" s="13">
        <f t="shared" ref="I242:I270" si="38">INT(((180 + H242) / 6) + 1)</f>
        <v>42</v>
      </c>
      <c r="J242" s="13">
        <f t="shared" si="33"/>
        <v>2001</v>
      </c>
      <c r="K242" s="2" t="s">
        <v>4853</v>
      </c>
      <c r="L242" s="123">
        <v>36985.29583333333</v>
      </c>
      <c r="M242" s="123">
        <v>36985.430555555555</v>
      </c>
      <c r="N242" s="123">
        <v>36985.9375</v>
      </c>
      <c r="O242" s="123">
        <v>36986.022222222222</v>
      </c>
      <c r="P242" s="5" t="s">
        <v>4844</v>
      </c>
      <c r="Q242" s="19">
        <f t="shared" ref="Q242:Q270" si="39">(N242 - M242)</f>
        <v>0.50694444444525288</v>
      </c>
      <c r="R242" s="19">
        <f t="shared" ref="R242:R270" si="40">(O242 - L242)</f>
        <v>0.72638888889196096</v>
      </c>
      <c r="S242" s="6">
        <f t="shared" si="37"/>
        <v>3.0416666666715173</v>
      </c>
      <c r="T242" s="50">
        <v>4000</v>
      </c>
      <c r="Y242" s="17">
        <v>37035</v>
      </c>
      <c r="Z242" s="2" t="s">
        <v>8</v>
      </c>
      <c r="AA242" s="2" t="s">
        <v>8</v>
      </c>
      <c r="AB242" s="2" t="s">
        <v>8</v>
      </c>
      <c r="AC242" s="2" t="s">
        <v>8</v>
      </c>
      <c r="AD242" s="17">
        <v>37035</v>
      </c>
      <c r="AE242" s="17">
        <v>37035</v>
      </c>
      <c r="AF242" s="17">
        <v>37035</v>
      </c>
      <c r="AG242" s="2" t="s">
        <v>6913</v>
      </c>
    </row>
    <row r="243" spans="1:33">
      <c r="A243" s="2" t="s">
        <v>575</v>
      </c>
      <c r="B243" s="9" t="s">
        <v>182</v>
      </c>
      <c r="C243" s="2" t="s">
        <v>576</v>
      </c>
      <c r="D243" s="10" t="s">
        <v>6911</v>
      </c>
      <c r="E243" s="9" t="s">
        <v>6912</v>
      </c>
      <c r="F243" s="9" t="s">
        <v>6912</v>
      </c>
      <c r="G243" s="21">
        <v>-22</v>
      </c>
      <c r="H243" s="21">
        <v>69</v>
      </c>
      <c r="I243" s="13">
        <f t="shared" si="38"/>
        <v>42</v>
      </c>
      <c r="J243" s="13">
        <f t="shared" ref="J243:J270" si="41">YEAR(L243)</f>
        <v>2001</v>
      </c>
      <c r="K243" s="2" t="s">
        <v>4851</v>
      </c>
      <c r="L243" s="123">
        <v>36986.849305555559</v>
      </c>
      <c r="M243" s="123">
        <v>36986.984722222223</v>
      </c>
      <c r="N243" s="123">
        <v>36988.128472222219</v>
      </c>
      <c r="O243" s="123">
        <v>36988.295138888891</v>
      </c>
      <c r="P243" s="5" t="s">
        <v>4844</v>
      </c>
      <c r="Q243" s="19">
        <f t="shared" si="39"/>
        <v>1.1437499999956344</v>
      </c>
      <c r="R243" s="19">
        <f t="shared" si="40"/>
        <v>1.4458333333313931</v>
      </c>
      <c r="S243" s="6">
        <f t="shared" si="37"/>
        <v>6.8624999999738066</v>
      </c>
      <c r="T243" s="50">
        <v>4000</v>
      </c>
      <c r="Y243" s="17">
        <v>37035</v>
      </c>
      <c r="Z243" s="2" t="s">
        <v>8</v>
      </c>
      <c r="AA243" s="2" t="s">
        <v>8</v>
      </c>
      <c r="AB243" s="2" t="s">
        <v>8</v>
      </c>
      <c r="AC243" s="2" t="s">
        <v>8</v>
      </c>
      <c r="AD243" s="17">
        <v>37035</v>
      </c>
      <c r="AE243" s="17">
        <v>37035</v>
      </c>
      <c r="AF243" s="17">
        <v>37035</v>
      </c>
      <c r="AG243" s="2" t="s">
        <v>6913</v>
      </c>
    </row>
    <row r="244" spans="1:33">
      <c r="A244" s="2" t="s">
        <v>575</v>
      </c>
      <c r="B244" s="9" t="s">
        <v>182</v>
      </c>
      <c r="C244" s="2" t="s">
        <v>576</v>
      </c>
      <c r="D244" s="10" t="s">
        <v>6911</v>
      </c>
      <c r="E244" s="9" t="s">
        <v>6912</v>
      </c>
      <c r="F244" s="9" t="s">
        <v>6912</v>
      </c>
      <c r="G244" s="21">
        <v>-22</v>
      </c>
      <c r="H244" s="21">
        <v>69</v>
      </c>
      <c r="I244" s="13">
        <f t="shared" si="38"/>
        <v>42</v>
      </c>
      <c r="J244" s="13">
        <f t="shared" si="41"/>
        <v>2001</v>
      </c>
      <c r="K244" s="2" t="s">
        <v>4849</v>
      </c>
      <c r="L244" s="123">
        <v>36988.67083333333</v>
      </c>
      <c r="M244" s="123">
        <v>36988.761805555558</v>
      </c>
      <c r="N244" s="123">
        <v>36990.327777777777</v>
      </c>
      <c r="O244" s="123">
        <v>36990.411111111112</v>
      </c>
      <c r="P244" s="5" t="s">
        <v>4844</v>
      </c>
      <c r="Q244" s="19">
        <f t="shared" si="39"/>
        <v>1.5659722222189885</v>
      </c>
      <c r="R244" s="19">
        <f t="shared" si="40"/>
        <v>1.7402777777824667</v>
      </c>
      <c r="S244" s="6">
        <f t="shared" si="37"/>
        <v>9.3958333333139308</v>
      </c>
      <c r="T244" s="50">
        <v>4000</v>
      </c>
      <c r="Y244" s="17">
        <v>37035</v>
      </c>
      <c r="Z244" s="2" t="s">
        <v>8</v>
      </c>
      <c r="AA244" s="2" t="s">
        <v>8</v>
      </c>
      <c r="AB244" s="2" t="s">
        <v>8</v>
      </c>
      <c r="AC244" s="2" t="s">
        <v>8</v>
      </c>
      <c r="AD244" s="17">
        <v>37035</v>
      </c>
      <c r="AE244" s="17">
        <v>37035</v>
      </c>
      <c r="AF244" s="17">
        <v>37035</v>
      </c>
      <c r="AG244" s="2" t="s">
        <v>6913</v>
      </c>
    </row>
    <row r="245" spans="1:33">
      <c r="A245" s="2" t="s">
        <v>575</v>
      </c>
      <c r="B245" s="9" t="s">
        <v>182</v>
      </c>
      <c r="C245" s="2" t="s">
        <v>576</v>
      </c>
      <c r="D245" s="10" t="s">
        <v>6911</v>
      </c>
      <c r="E245" s="9" t="s">
        <v>6912</v>
      </c>
      <c r="F245" s="9" t="s">
        <v>6912</v>
      </c>
      <c r="G245" s="21">
        <v>-22</v>
      </c>
      <c r="H245" s="21">
        <v>69</v>
      </c>
      <c r="I245" s="13">
        <f t="shared" si="38"/>
        <v>42</v>
      </c>
      <c r="J245" s="13">
        <f t="shared" si="41"/>
        <v>2001</v>
      </c>
      <c r="K245" s="2" t="s">
        <v>4846</v>
      </c>
      <c r="L245" s="123">
        <v>36991.417361111111</v>
      </c>
      <c r="M245" s="123">
        <v>36991.53125</v>
      </c>
      <c r="N245" s="123">
        <v>36992.239583333336</v>
      </c>
      <c r="O245" s="123">
        <v>36992.345833333333</v>
      </c>
      <c r="P245" s="5" t="s">
        <v>4844</v>
      </c>
      <c r="Q245" s="19">
        <f t="shared" si="39"/>
        <v>0.70833333333575865</v>
      </c>
      <c r="R245" s="19">
        <f t="shared" si="40"/>
        <v>0.92847222222189885</v>
      </c>
      <c r="S245" s="6">
        <f t="shared" si="37"/>
        <v>4.2500000000145519</v>
      </c>
      <c r="T245" s="50">
        <v>4000</v>
      </c>
      <c r="U245" s="2" t="s">
        <v>4847</v>
      </c>
      <c r="Y245" s="17">
        <v>37035</v>
      </c>
      <c r="Z245" s="2" t="s">
        <v>8</v>
      </c>
      <c r="AA245" s="2" t="s">
        <v>8</v>
      </c>
      <c r="AB245" s="2" t="s">
        <v>8</v>
      </c>
      <c r="AC245" s="2" t="s">
        <v>8</v>
      </c>
      <c r="AD245" s="17">
        <v>37035</v>
      </c>
      <c r="AE245" s="17">
        <v>37035</v>
      </c>
      <c r="AF245" s="17">
        <v>37035</v>
      </c>
      <c r="AG245" s="2" t="s">
        <v>6913</v>
      </c>
    </row>
    <row r="246" spans="1:33">
      <c r="A246" s="2" t="s">
        <v>575</v>
      </c>
      <c r="B246" s="9" t="s">
        <v>182</v>
      </c>
      <c r="C246" s="2" t="s">
        <v>576</v>
      </c>
      <c r="D246" s="10" t="s">
        <v>6911</v>
      </c>
      <c r="E246" s="9" t="s">
        <v>6912</v>
      </c>
      <c r="F246" s="9" t="s">
        <v>6912</v>
      </c>
      <c r="G246" s="21">
        <v>-22</v>
      </c>
      <c r="H246" s="21">
        <v>69</v>
      </c>
      <c r="I246" s="13">
        <f t="shared" si="38"/>
        <v>42</v>
      </c>
      <c r="J246" s="13">
        <f t="shared" si="41"/>
        <v>2001</v>
      </c>
      <c r="K246" s="2" t="s">
        <v>4843</v>
      </c>
      <c r="L246" s="123">
        <v>36997.884027777778</v>
      </c>
      <c r="M246" s="123">
        <v>36997.972222222219</v>
      </c>
      <c r="N246" s="123">
        <v>36999.166666666664</v>
      </c>
      <c r="O246" s="123">
        <v>36999.296527777777</v>
      </c>
      <c r="P246" s="5" t="s">
        <v>4844</v>
      </c>
      <c r="Q246" s="19">
        <f t="shared" si="39"/>
        <v>1.1944444444452529</v>
      </c>
      <c r="R246" s="19">
        <f t="shared" si="40"/>
        <v>1.4124999999985448</v>
      </c>
      <c r="S246" s="6">
        <f t="shared" si="37"/>
        <v>7.1666666666715173</v>
      </c>
      <c r="T246" s="50">
        <v>4000</v>
      </c>
      <c r="Y246" s="17">
        <v>37035</v>
      </c>
      <c r="Z246" s="2" t="s">
        <v>8</v>
      </c>
      <c r="AA246" s="2" t="s">
        <v>8</v>
      </c>
      <c r="AB246" s="2" t="s">
        <v>8</v>
      </c>
      <c r="AC246" s="2" t="s">
        <v>8</v>
      </c>
      <c r="AD246" s="17">
        <v>37035</v>
      </c>
      <c r="AE246" s="17">
        <v>37035</v>
      </c>
      <c r="AF246" s="17">
        <v>37035</v>
      </c>
      <c r="AG246" s="2" t="s">
        <v>6913</v>
      </c>
    </row>
    <row r="247" spans="1:33">
      <c r="A247" s="2" t="s">
        <v>575</v>
      </c>
      <c r="B247" s="9" t="s">
        <v>182</v>
      </c>
      <c r="C247" s="2" t="s">
        <v>576</v>
      </c>
      <c r="D247" s="10" t="s">
        <v>6911</v>
      </c>
      <c r="E247" s="9" t="s">
        <v>6912</v>
      </c>
      <c r="F247" s="9" t="s">
        <v>6912</v>
      </c>
      <c r="G247" s="21">
        <v>-22</v>
      </c>
      <c r="H247" s="21">
        <v>69</v>
      </c>
      <c r="I247" s="13">
        <f t="shared" si="38"/>
        <v>42</v>
      </c>
      <c r="J247" s="13">
        <f t="shared" si="41"/>
        <v>2001</v>
      </c>
      <c r="K247" s="2" t="s">
        <v>4841</v>
      </c>
      <c r="L247" s="123">
        <v>37000.636805555558</v>
      </c>
      <c r="M247" s="123">
        <v>37000.741666666669</v>
      </c>
      <c r="N247" s="123">
        <v>37001.875</v>
      </c>
      <c r="O247" s="123">
        <v>37002.083333333336</v>
      </c>
      <c r="P247" s="5" t="s">
        <v>4831</v>
      </c>
      <c r="Q247" s="19">
        <f t="shared" si="39"/>
        <v>1.1333333333313931</v>
      </c>
      <c r="R247" s="19">
        <f t="shared" si="40"/>
        <v>1.4465277777781012</v>
      </c>
      <c r="S247" s="6">
        <f t="shared" si="37"/>
        <v>6.7999999999883585</v>
      </c>
      <c r="T247" s="50">
        <v>4000</v>
      </c>
      <c r="Y247" s="17">
        <v>37035</v>
      </c>
      <c r="Z247" s="2" t="s">
        <v>8</v>
      </c>
      <c r="AA247" s="2" t="s">
        <v>8</v>
      </c>
      <c r="AB247" s="2" t="s">
        <v>8</v>
      </c>
      <c r="AC247" s="2" t="s">
        <v>8</v>
      </c>
      <c r="AD247" s="17">
        <v>37035</v>
      </c>
      <c r="AE247" s="17">
        <v>37035</v>
      </c>
      <c r="AF247" s="17">
        <v>37035</v>
      </c>
      <c r="AG247" s="2" t="s">
        <v>6913</v>
      </c>
    </row>
    <row r="248" spans="1:33">
      <c r="A248" s="2" t="s">
        <v>575</v>
      </c>
      <c r="B248" s="9" t="s">
        <v>182</v>
      </c>
      <c r="C248" s="2" t="s">
        <v>576</v>
      </c>
      <c r="D248" s="10" t="s">
        <v>6911</v>
      </c>
      <c r="E248" s="9" t="s">
        <v>6912</v>
      </c>
      <c r="F248" s="9" t="s">
        <v>6912</v>
      </c>
      <c r="G248" s="21">
        <v>-22</v>
      </c>
      <c r="H248" s="21">
        <v>69</v>
      </c>
      <c r="I248" s="13">
        <f t="shared" si="38"/>
        <v>42</v>
      </c>
      <c r="J248" s="13">
        <f t="shared" si="41"/>
        <v>2001</v>
      </c>
      <c r="K248" s="2" t="s">
        <v>4838</v>
      </c>
      <c r="L248" s="123">
        <v>37002.739583333336</v>
      </c>
      <c r="M248" s="123">
        <v>37002.923611111109</v>
      </c>
      <c r="N248" s="123">
        <v>37005.545138888891</v>
      </c>
      <c r="O248" s="123">
        <v>37005.642361111109</v>
      </c>
      <c r="P248" s="5" t="s">
        <v>4831</v>
      </c>
      <c r="Q248" s="19">
        <f t="shared" si="39"/>
        <v>2.6215277777810115</v>
      </c>
      <c r="R248" s="19">
        <f t="shared" si="40"/>
        <v>2.9027777777737356</v>
      </c>
      <c r="S248" s="6">
        <f t="shared" si="37"/>
        <v>15.729166666686069</v>
      </c>
      <c r="T248" s="50">
        <v>4000</v>
      </c>
      <c r="U248" s="2" t="s">
        <v>4839</v>
      </c>
      <c r="Y248" s="17">
        <v>37035</v>
      </c>
      <c r="Z248" s="2" t="s">
        <v>8</v>
      </c>
      <c r="AA248" s="2" t="s">
        <v>8</v>
      </c>
      <c r="AB248" s="2" t="s">
        <v>8</v>
      </c>
      <c r="AC248" s="2" t="s">
        <v>8</v>
      </c>
      <c r="AD248" s="17">
        <v>37035</v>
      </c>
      <c r="AE248" s="17">
        <v>37035</v>
      </c>
      <c r="AF248" s="17">
        <v>37035</v>
      </c>
      <c r="AG248" s="2" t="s">
        <v>6913</v>
      </c>
    </row>
    <row r="249" spans="1:33">
      <c r="A249" s="2" t="s">
        <v>575</v>
      </c>
      <c r="B249" s="9" t="s">
        <v>182</v>
      </c>
      <c r="C249" s="2" t="s">
        <v>576</v>
      </c>
      <c r="D249" s="10" t="s">
        <v>6911</v>
      </c>
      <c r="E249" s="9" t="s">
        <v>6912</v>
      </c>
      <c r="F249" s="9" t="s">
        <v>6912</v>
      </c>
      <c r="G249" s="21">
        <v>-22</v>
      </c>
      <c r="H249" s="21">
        <v>69</v>
      </c>
      <c r="I249" s="13">
        <f t="shared" si="38"/>
        <v>42</v>
      </c>
      <c r="J249" s="13">
        <f t="shared" si="41"/>
        <v>2001</v>
      </c>
      <c r="K249" s="2" t="s">
        <v>4836</v>
      </c>
      <c r="L249" s="123">
        <v>37006.316666666666</v>
      </c>
      <c r="M249" s="123">
        <v>37006.409722222219</v>
      </c>
      <c r="N249" s="123">
        <v>37007.679861111108</v>
      </c>
      <c r="O249" s="123">
        <v>37007.791666666664</v>
      </c>
      <c r="P249" s="5" t="s">
        <v>4831</v>
      </c>
      <c r="Q249" s="19">
        <f t="shared" si="39"/>
        <v>1.2701388888890506</v>
      </c>
      <c r="R249" s="19">
        <f t="shared" si="40"/>
        <v>1.4749999999985448</v>
      </c>
      <c r="S249" s="6">
        <f t="shared" si="37"/>
        <v>7.6208333333343035</v>
      </c>
      <c r="T249" s="50">
        <v>4000</v>
      </c>
      <c r="Y249" s="17">
        <v>37035</v>
      </c>
      <c r="Z249" s="2" t="s">
        <v>8</v>
      </c>
      <c r="AA249" s="2" t="s">
        <v>8</v>
      </c>
      <c r="AB249" s="2" t="s">
        <v>8</v>
      </c>
      <c r="AC249" s="2" t="s">
        <v>8</v>
      </c>
      <c r="AD249" s="17">
        <v>37035</v>
      </c>
      <c r="AE249" s="17">
        <v>37035</v>
      </c>
      <c r="AF249" s="17">
        <v>37035</v>
      </c>
      <c r="AG249" s="2" t="s">
        <v>6913</v>
      </c>
    </row>
    <row r="250" spans="1:33">
      <c r="A250" s="2" t="s">
        <v>575</v>
      </c>
      <c r="B250" s="9" t="s">
        <v>182</v>
      </c>
      <c r="C250" s="2" t="s">
        <v>576</v>
      </c>
      <c r="D250" s="10" t="s">
        <v>6911</v>
      </c>
      <c r="E250" s="9" t="s">
        <v>6912</v>
      </c>
      <c r="F250" s="9" t="s">
        <v>6912</v>
      </c>
      <c r="G250" s="21">
        <v>-22</v>
      </c>
      <c r="H250" s="21">
        <v>69</v>
      </c>
      <c r="I250" s="13">
        <f t="shared" si="38"/>
        <v>42</v>
      </c>
      <c r="J250" s="13">
        <f t="shared" si="41"/>
        <v>2001</v>
      </c>
      <c r="K250" s="2" t="s">
        <v>4833</v>
      </c>
      <c r="L250" s="123">
        <v>37008.387499999997</v>
      </c>
      <c r="M250" s="123">
        <v>37008.486111111109</v>
      </c>
      <c r="N250" s="123">
        <v>37008.753472222219</v>
      </c>
      <c r="O250" s="123">
        <v>37008.823611111111</v>
      </c>
      <c r="P250" s="5" t="s">
        <v>4834</v>
      </c>
      <c r="Q250" s="19">
        <f t="shared" si="39"/>
        <v>0.26736111110949423</v>
      </c>
      <c r="R250" s="19">
        <f t="shared" si="40"/>
        <v>0.43611111111385981</v>
      </c>
      <c r="S250" s="6">
        <f t="shared" si="37"/>
        <v>1.6041666666569654</v>
      </c>
      <c r="T250" s="50">
        <v>4000</v>
      </c>
      <c r="Y250" s="17">
        <v>37035</v>
      </c>
      <c r="Z250" s="2" t="s">
        <v>8</v>
      </c>
      <c r="AA250" s="2" t="s">
        <v>8</v>
      </c>
      <c r="AB250" s="2" t="s">
        <v>8</v>
      </c>
      <c r="AC250" s="2" t="s">
        <v>8</v>
      </c>
      <c r="AD250" s="17">
        <v>37035</v>
      </c>
      <c r="AE250" s="17">
        <v>37035</v>
      </c>
      <c r="AF250" s="17">
        <v>37035</v>
      </c>
      <c r="AG250" s="2" t="s">
        <v>6913</v>
      </c>
    </row>
    <row r="251" spans="1:33">
      <c r="A251" s="2" t="s">
        <v>575</v>
      </c>
      <c r="B251" s="9" t="s">
        <v>182</v>
      </c>
      <c r="C251" s="2" t="s">
        <v>576</v>
      </c>
      <c r="D251" s="10" t="s">
        <v>6911</v>
      </c>
      <c r="E251" s="9" t="s">
        <v>6912</v>
      </c>
      <c r="F251" s="9" t="s">
        <v>6912</v>
      </c>
      <c r="G251" s="21">
        <v>-22</v>
      </c>
      <c r="H251" s="21">
        <v>69</v>
      </c>
      <c r="I251" s="13">
        <f t="shared" si="38"/>
        <v>42</v>
      </c>
      <c r="J251" s="13">
        <f t="shared" si="41"/>
        <v>2001</v>
      </c>
      <c r="K251" s="2" t="s">
        <v>4830</v>
      </c>
      <c r="L251" s="123">
        <v>37009.169444444444</v>
      </c>
      <c r="M251" s="123">
        <v>37009.281944444447</v>
      </c>
      <c r="N251" s="123">
        <v>37009.381944444445</v>
      </c>
      <c r="O251" s="123">
        <v>37009.477777777778</v>
      </c>
      <c r="P251" s="5" t="s">
        <v>4831</v>
      </c>
      <c r="Q251" s="19">
        <f t="shared" si="39"/>
        <v>9.9999999998544808E-2</v>
      </c>
      <c r="R251" s="19">
        <f t="shared" si="40"/>
        <v>0.30833333333430346</v>
      </c>
      <c r="S251" s="6">
        <f t="shared" si="37"/>
        <v>0.59999999999126885</v>
      </c>
      <c r="T251" s="50">
        <v>4000</v>
      </c>
      <c r="Y251" s="17">
        <v>37035</v>
      </c>
      <c r="Z251" s="2" t="s">
        <v>8</v>
      </c>
      <c r="AA251" s="2" t="s">
        <v>8</v>
      </c>
      <c r="AB251" s="2" t="s">
        <v>8</v>
      </c>
      <c r="AC251" s="2" t="s">
        <v>8</v>
      </c>
      <c r="AD251" s="17">
        <v>37035</v>
      </c>
      <c r="AE251" s="17">
        <v>37035</v>
      </c>
      <c r="AF251" s="17">
        <v>37035</v>
      </c>
      <c r="AG251" s="2" t="s">
        <v>6913</v>
      </c>
    </row>
    <row r="252" spans="1:33">
      <c r="A252" s="2" t="s">
        <v>592</v>
      </c>
      <c r="B252" s="9" t="s">
        <v>466</v>
      </c>
      <c r="C252" s="2" t="s">
        <v>593</v>
      </c>
      <c r="D252" s="2" t="s">
        <v>468</v>
      </c>
      <c r="E252" s="9" t="s">
        <v>6126</v>
      </c>
      <c r="F252" s="9" t="s">
        <v>6126</v>
      </c>
      <c r="G252" s="21">
        <v>47.95</v>
      </c>
      <c r="H252" s="21">
        <v>-129.08000000000001</v>
      </c>
      <c r="I252" s="13">
        <f t="shared" si="38"/>
        <v>9</v>
      </c>
      <c r="J252" s="13">
        <f t="shared" si="41"/>
        <v>2001</v>
      </c>
      <c r="K252" s="2" t="s">
        <v>4827</v>
      </c>
      <c r="L252" s="123">
        <v>37059.833333333336</v>
      </c>
      <c r="M252" s="123">
        <v>37059.854166666664</v>
      </c>
      <c r="N252" s="123">
        <v>37059.875</v>
      </c>
      <c r="O252" s="123">
        <v>37059.890277777777</v>
      </c>
      <c r="P252" s="44" t="s">
        <v>421</v>
      </c>
      <c r="Q252" s="19">
        <f t="shared" si="39"/>
        <v>2.0833333335758653E-2</v>
      </c>
      <c r="R252" s="19">
        <f t="shared" si="40"/>
        <v>5.694444444088731E-2</v>
      </c>
      <c r="S252" s="6">
        <f t="shared" si="37"/>
        <v>0.12500000001455192</v>
      </c>
      <c r="T252" s="50" t="s">
        <v>395</v>
      </c>
      <c r="U252" s="2" t="s">
        <v>4828</v>
      </c>
      <c r="Y252" s="17">
        <v>37099</v>
      </c>
      <c r="Z252" s="2" t="s">
        <v>8</v>
      </c>
      <c r="AA252" s="2" t="s">
        <v>8</v>
      </c>
      <c r="AB252" s="2" t="s">
        <v>8</v>
      </c>
      <c r="AC252" s="2" t="s">
        <v>8</v>
      </c>
      <c r="AD252" s="17">
        <v>37158</v>
      </c>
      <c r="AE252" s="17">
        <v>37158</v>
      </c>
      <c r="AF252" s="2" t="s">
        <v>8</v>
      </c>
      <c r="AG252" s="2" t="s">
        <v>8</v>
      </c>
    </row>
    <row r="253" spans="1:33">
      <c r="A253" s="2" t="s">
        <v>592</v>
      </c>
      <c r="B253" s="9" t="s">
        <v>466</v>
      </c>
      <c r="C253" s="2" t="s">
        <v>593</v>
      </c>
      <c r="D253" s="2" t="s">
        <v>468</v>
      </c>
      <c r="E253" s="9" t="s">
        <v>6126</v>
      </c>
      <c r="F253" s="9" t="s">
        <v>6126</v>
      </c>
      <c r="G253" s="21">
        <v>47.95</v>
      </c>
      <c r="H253" s="21">
        <v>-129.08000000000001</v>
      </c>
      <c r="I253" s="13">
        <f t="shared" si="38"/>
        <v>9</v>
      </c>
      <c r="J253" s="13">
        <f t="shared" si="41"/>
        <v>2001</v>
      </c>
      <c r="K253" s="2" t="s">
        <v>4825</v>
      </c>
      <c r="L253" s="123">
        <v>37061.366666666669</v>
      </c>
      <c r="M253" s="123">
        <v>37061.466666666667</v>
      </c>
      <c r="N253" s="123">
        <v>37061.831944444442</v>
      </c>
      <c r="O253" s="123">
        <v>37061.927083333336</v>
      </c>
      <c r="P253" s="44" t="s">
        <v>4814</v>
      </c>
      <c r="Q253" s="19">
        <f t="shared" si="39"/>
        <v>0.36527777777519077</v>
      </c>
      <c r="R253" s="19">
        <f t="shared" si="40"/>
        <v>0.56041666666715173</v>
      </c>
      <c r="S253" s="6">
        <f t="shared" si="37"/>
        <v>2.1916666666511446</v>
      </c>
      <c r="T253" s="6">
        <v>2210</v>
      </c>
      <c r="Y253" s="17">
        <v>37099</v>
      </c>
      <c r="Z253" s="2" t="s">
        <v>8</v>
      </c>
      <c r="AA253" s="2" t="s">
        <v>8</v>
      </c>
      <c r="AB253" s="2" t="s">
        <v>8</v>
      </c>
      <c r="AC253" s="2" t="s">
        <v>8</v>
      </c>
      <c r="AD253" s="17">
        <v>37158</v>
      </c>
      <c r="AE253" s="17">
        <v>37158</v>
      </c>
      <c r="AF253" s="2" t="s">
        <v>8</v>
      </c>
      <c r="AG253" s="2" t="s">
        <v>8</v>
      </c>
    </row>
    <row r="254" spans="1:33">
      <c r="A254" s="2" t="s">
        <v>592</v>
      </c>
      <c r="B254" s="9" t="s">
        <v>466</v>
      </c>
      <c r="C254" s="2" t="s">
        <v>593</v>
      </c>
      <c r="D254" s="2" t="s">
        <v>468</v>
      </c>
      <c r="E254" s="9" t="s">
        <v>6126</v>
      </c>
      <c r="F254" s="9" t="s">
        <v>6126</v>
      </c>
      <c r="G254" s="21">
        <v>47.95</v>
      </c>
      <c r="H254" s="21">
        <v>-129.08000000000001</v>
      </c>
      <c r="I254" s="13">
        <f t="shared" si="38"/>
        <v>9</v>
      </c>
      <c r="J254" s="13">
        <f t="shared" si="41"/>
        <v>2001</v>
      </c>
      <c r="K254" s="2" t="s">
        <v>4822</v>
      </c>
      <c r="L254" s="123">
        <v>37063.079861111109</v>
      </c>
      <c r="M254" s="123">
        <v>37063.079861111109</v>
      </c>
      <c r="N254" s="123">
        <v>37063.079861111109</v>
      </c>
      <c r="O254" s="123">
        <v>37063.294444444444</v>
      </c>
      <c r="P254" s="44" t="s">
        <v>4814</v>
      </c>
      <c r="Q254" s="19">
        <f t="shared" si="39"/>
        <v>0</v>
      </c>
      <c r="R254" s="19">
        <f t="shared" si="40"/>
        <v>0.21458333333430346</v>
      </c>
      <c r="S254" s="6">
        <f t="shared" si="37"/>
        <v>0</v>
      </c>
      <c r="T254" s="6">
        <v>2210</v>
      </c>
      <c r="U254" s="2" t="s">
        <v>4823</v>
      </c>
      <c r="Y254" s="17">
        <v>37099</v>
      </c>
      <c r="Z254" s="2" t="s">
        <v>8</v>
      </c>
      <c r="AA254" s="2" t="s">
        <v>8</v>
      </c>
      <c r="AB254" s="2" t="s">
        <v>8</v>
      </c>
      <c r="AC254" s="2" t="s">
        <v>8</v>
      </c>
      <c r="AD254" s="17">
        <v>37158</v>
      </c>
      <c r="AE254" s="17">
        <v>37158</v>
      </c>
      <c r="AF254" s="2" t="s">
        <v>8</v>
      </c>
      <c r="AG254" s="2" t="s">
        <v>8</v>
      </c>
    </row>
    <row r="255" spans="1:33">
      <c r="A255" s="2" t="s">
        <v>592</v>
      </c>
      <c r="B255" s="9" t="s">
        <v>466</v>
      </c>
      <c r="C255" s="2" t="s">
        <v>593</v>
      </c>
      <c r="D255" s="2" t="s">
        <v>468</v>
      </c>
      <c r="E255" s="9" t="s">
        <v>6126</v>
      </c>
      <c r="F255" s="9" t="s">
        <v>6126</v>
      </c>
      <c r="G255" s="21">
        <v>47.95</v>
      </c>
      <c r="H255" s="21">
        <v>-129.08000000000001</v>
      </c>
      <c r="I255" s="13">
        <f t="shared" si="38"/>
        <v>9</v>
      </c>
      <c r="J255" s="13">
        <f t="shared" si="41"/>
        <v>2001</v>
      </c>
      <c r="K255" s="2" t="s">
        <v>4820</v>
      </c>
      <c r="L255" s="123">
        <v>37063.698611111111</v>
      </c>
      <c r="M255" s="123">
        <v>37063.788194444445</v>
      </c>
      <c r="N255" s="123">
        <v>37068.481249999997</v>
      </c>
      <c r="O255" s="123">
        <v>37068.577777777777</v>
      </c>
      <c r="P255" s="44" t="s">
        <v>4814</v>
      </c>
      <c r="Q255" s="19">
        <f t="shared" si="39"/>
        <v>4.6930555555518367</v>
      </c>
      <c r="R255" s="19">
        <f t="shared" si="40"/>
        <v>4.8791666666656965</v>
      </c>
      <c r="S255" s="6">
        <f t="shared" si="37"/>
        <v>28.15833333331102</v>
      </c>
      <c r="T255" s="6">
        <v>2210</v>
      </c>
      <c r="Y255" s="17">
        <v>37099</v>
      </c>
      <c r="Z255" s="2" t="s">
        <v>8</v>
      </c>
      <c r="AA255" s="2" t="s">
        <v>8</v>
      </c>
      <c r="AB255" s="2" t="s">
        <v>8</v>
      </c>
      <c r="AC255" s="2" t="s">
        <v>8</v>
      </c>
      <c r="AD255" s="17">
        <v>37158</v>
      </c>
      <c r="AE255" s="17">
        <v>37158</v>
      </c>
      <c r="AF255" s="2" t="s">
        <v>8</v>
      </c>
      <c r="AG255" s="2" t="s">
        <v>8</v>
      </c>
    </row>
    <row r="256" spans="1:33">
      <c r="A256" s="2" t="s">
        <v>592</v>
      </c>
      <c r="B256" s="9" t="s">
        <v>466</v>
      </c>
      <c r="C256" s="2" t="s">
        <v>593</v>
      </c>
      <c r="D256" s="2" t="s">
        <v>468</v>
      </c>
      <c r="E256" s="9" t="s">
        <v>6126</v>
      </c>
      <c r="F256" s="9" t="s">
        <v>6126</v>
      </c>
      <c r="G256" s="21">
        <v>47.95</v>
      </c>
      <c r="H256" s="21">
        <v>-129.08000000000001</v>
      </c>
      <c r="I256" s="13">
        <f t="shared" si="38"/>
        <v>9</v>
      </c>
      <c r="J256" s="13">
        <f t="shared" si="41"/>
        <v>2001</v>
      </c>
      <c r="K256" s="2" t="s">
        <v>4818</v>
      </c>
      <c r="L256" s="123">
        <v>37069.876388888886</v>
      </c>
      <c r="M256" s="123">
        <v>37069.970138888886</v>
      </c>
      <c r="N256" s="123">
        <v>37072.072222222225</v>
      </c>
      <c r="O256" s="123">
        <v>37072.15625</v>
      </c>
      <c r="P256" s="44" t="s">
        <v>4814</v>
      </c>
      <c r="Q256" s="19">
        <f t="shared" si="39"/>
        <v>2.102083333338669</v>
      </c>
      <c r="R256" s="19">
        <f t="shared" si="40"/>
        <v>2.2798611111138598</v>
      </c>
      <c r="S256" s="6">
        <f t="shared" si="37"/>
        <v>12.612500000032014</v>
      </c>
      <c r="T256" s="6">
        <v>2210</v>
      </c>
      <c r="Y256" s="17">
        <v>37099</v>
      </c>
      <c r="Z256" s="2" t="s">
        <v>8</v>
      </c>
      <c r="AA256" s="2" t="s">
        <v>8</v>
      </c>
      <c r="AB256" s="2" t="s">
        <v>8</v>
      </c>
      <c r="AC256" s="2" t="s">
        <v>8</v>
      </c>
      <c r="AD256" s="17">
        <v>37158</v>
      </c>
      <c r="AE256" s="17">
        <v>37158</v>
      </c>
      <c r="AF256" s="2" t="s">
        <v>8</v>
      </c>
      <c r="AG256" s="2" t="s">
        <v>8</v>
      </c>
    </row>
    <row r="257" spans="1:33">
      <c r="A257" s="2" t="s">
        <v>592</v>
      </c>
      <c r="B257" s="9" t="s">
        <v>466</v>
      </c>
      <c r="C257" s="2" t="s">
        <v>593</v>
      </c>
      <c r="D257" s="2" t="s">
        <v>468</v>
      </c>
      <c r="E257" s="9" t="s">
        <v>6126</v>
      </c>
      <c r="F257" s="9" t="s">
        <v>6126</v>
      </c>
      <c r="G257" s="21">
        <v>47.95</v>
      </c>
      <c r="H257" s="21">
        <v>-129.08000000000001</v>
      </c>
      <c r="I257" s="13">
        <f t="shared" si="38"/>
        <v>9</v>
      </c>
      <c r="J257" s="13">
        <f t="shared" si="41"/>
        <v>2001</v>
      </c>
      <c r="K257" s="2" t="s">
        <v>4816</v>
      </c>
      <c r="L257" s="123">
        <v>37072.195833333331</v>
      </c>
      <c r="M257" s="123">
        <v>37072.274305555555</v>
      </c>
      <c r="N257" s="123">
        <v>37073.863888888889</v>
      </c>
      <c r="O257" s="123">
        <v>37073.987500000003</v>
      </c>
      <c r="P257" s="44" t="s">
        <v>4814</v>
      </c>
      <c r="Q257" s="19">
        <f t="shared" si="39"/>
        <v>1.5895833333343035</v>
      </c>
      <c r="R257" s="19">
        <f t="shared" si="40"/>
        <v>1.7916666666715173</v>
      </c>
      <c r="S257" s="6">
        <f t="shared" si="37"/>
        <v>9.5375000000058208</v>
      </c>
      <c r="T257" s="6">
        <v>2210</v>
      </c>
      <c r="Y257" s="17">
        <v>37099</v>
      </c>
      <c r="Z257" s="2" t="s">
        <v>8</v>
      </c>
      <c r="AA257" s="2" t="s">
        <v>8</v>
      </c>
      <c r="AB257" s="2" t="s">
        <v>8</v>
      </c>
      <c r="AC257" s="2" t="s">
        <v>8</v>
      </c>
      <c r="AD257" s="17">
        <v>37158</v>
      </c>
      <c r="AE257" s="17">
        <v>37158</v>
      </c>
      <c r="AF257" s="2" t="s">
        <v>8</v>
      </c>
      <c r="AG257" s="2" t="s">
        <v>8</v>
      </c>
    </row>
    <row r="258" spans="1:33">
      <c r="A258" s="2" t="s">
        <v>592</v>
      </c>
      <c r="B258" s="9" t="s">
        <v>466</v>
      </c>
      <c r="C258" s="2" t="s">
        <v>593</v>
      </c>
      <c r="D258" s="2" t="s">
        <v>468</v>
      </c>
      <c r="E258" s="9" t="s">
        <v>6126</v>
      </c>
      <c r="F258" s="9" t="s">
        <v>6126</v>
      </c>
      <c r="G258" s="21">
        <v>47.95</v>
      </c>
      <c r="H258" s="21">
        <v>-129.08000000000001</v>
      </c>
      <c r="I258" s="13">
        <f t="shared" si="38"/>
        <v>9</v>
      </c>
      <c r="J258" s="13">
        <f t="shared" si="41"/>
        <v>2001</v>
      </c>
      <c r="K258" s="2" t="s">
        <v>4813</v>
      </c>
      <c r="L258" s="123">
        <v>37074.205555555556</v>
      </c>
      <c r="M258" s="123">
        <v>37074.272222222222</v>
      </c>
      <c r="N258" s="123">
        <v>37074.429861111108</v>
      </c>
      <c r="O258" s="123">
        <v>37074.505555555559</v>
      </c>
      <c r="P258" s="44" t="s">
        <v>4814</v>
      </c>
      <c r="Q258" s="19">
        <f t="shared" si="39"/>
        <v>0.15763888888614019</v>
      </c>
      <c r="R258" s="19">
        <f t="shared" si="40"/>
        <v>0.30000000000291038</v>
      </c>
      <c r="S258" s="6">
        <f t="shared" si="37"/>
        <v>0.94583333331684116</v>
      </c>
      <c r="T258" s="6">
        <v>2210</v>
      </c>
      <c r="Y258" s="17">
        <v>37099</v>
      </c>
      <c r="Z258" s="2" t="s">
        <v>8</v>
      </c>
      <c r="AA258" s="2" t="s">
        <v>8</v>
      </c>
      <c r="AB258" s="2" t="s">
        <v>8</v>
      </c>
      <c r="AC258" s="2" t="s">
        <v>8</v>
      </c>
      <c r="AD258" s="17">
        <v>37158</v>
      </c>
      <c r="AE258" s="17">
        <v>37158</v>
      </c>
      <c r="AF258" s="2" t="s">
        <v>8</v>
      </c>
      <c r="AG258" s="2" t="s">
        <v>8</v>
      </c>
    </row>
    <row r="259" spans="1:33">
      <c r="A259" s="2" t="s">
        <v>599</v>
      </c>
      <c r="B259" s="9" t="s">
        <v>231</v>
      </c>
      <c r="C259" s="2" t="s">
        <v>600</v>
      </c>
      <c r="D259" s="10" t="s">
        <v>601</v>
      </c>
      <c r="E259" s="9" t="s">
        <v>603</v>
      </c>
      <c r="F259" s="9" t="s">
        <v>603</v>
      </c>
      <c r="G259" s="21">
        <v>-7.5</v>
      </c>
      <c r="H259" s="21">
        <v>147.5</v>
      </c>
      <c r="I259" s="13">
        <f t="shared" si="38"/>
        <v>55</v>
      </c>
      <c r="J259" s="13">
        <f t="shared" si="41"/>
        <v>2001</v>
      </c>
      <c r="K259" s="2" t="s">
        <v>4810</v>
      </c>
      <c r="L259" s="123">
        <v>37127.347916666666</v>
      </c>
      <c r="M259" s="123">
        <v>37127.457638888889</v>
      </c>
      <c r="N259" s="123">
        <v>37130.836111111108</v>
      </c>
      <c r="O259" s="123">
        <v>37130.895138888889</v>
      </c>
      <c r="P259" s="44" t="s">
        <v>603</v>
      </c>
      <c r="Q259" s="19">
        <f t="shared" si="39"/>
        <v>3.3784722222189885</v>
      </c>
      <c r="R259" s="19">
        <f t="shared" si="40"/>
        <v>3.547222222223354</v>
      </c>
      <c r="S259" s="6">
        <f t="shared" si="37"/>
        <v>20.270833333313931</v>
      </c>
      <c r="T259" s="50">
        <v>800</v>
      </c>
      <c r="U259" s="2" t="s">
        <v>4811</v>
      </c>
      <c r="V259" s="2" t="s">
        <v>4349</v>
      </c>
      <c r="W259" s="2" t="s">
        <v>8</v>
      </c>
      <c r="X259" s="17">
        <v>37239</v>
      </c>
      <c r="Y259" s="17">
        <v>37239</v>
      </c>
      <c r="Z259" s="2" t="s">
        <v>8</v>
      </c>
      <c r="AA259" s="2" t="s">
        <v>8</v>
      </c>
      <c r="AB259" s="2" t="s">
        <v>8</v>
      </c>
      <c r="AC259" s="2" t="s">
        <v>8</v>
      </c>
      <c r="AD259" s="17">
        <v>37239</v>
      </c>
      <c r="AE259" s="17">
        <v>37239</v>
      </c>
      <c r="AF259" s="2" t="s">
        <v>8</v>
      </c>
      <c r="AG259" s="17">
        <v>37418</v>
      </c>
    </row>
    <row r="260" spans="1:33">
      <c r="A260" s="2" t="s">
        <v>599</v>
      </c>
      <c r="B260" s="9" t="s">
        <v>231</v>
      </c>
      <c r="C260" s="2" t="s">
        <v>600</v>
      </c>
      <c r="D260" s="10" t="s">
        <v>601</v>
      </c>
      <c r="E260" s="9" t="s">
        <v>603</v>
      </c>
      <c r="F260" s="9" t="s">
        <v>603</v>
      </c>
      <c r="G260" s="21">
        <v>-7.5</v>
      </c>
      <c r="H260" s="21">
        <v>147.5</v>
      </c>
      <c r="I260" s="13">
        <f t="shared" si="38"/>
        <v>55</v>
      </c>
      <c r="J260" s="13">
        <f t="shared" si="41"/>
        <v>2001</v>
      </c>
      <c r="K260" s="2" t="s">
        <v>4807</v>
      </c>
      <c r="L260" s="123">
        <v>37131.51458333333</v>
      </c>
      <c r="M260" s="123">
        <v>37131.535416666666</v>
      </c>
      <c r="N260" s="123">
        <v>37132</v>
      </c>
      <c r="O260" s="123">
        <v>37132.020833333336</v>
      </c>
      <c r="P260" s="44" t="s">
        <v>603</v>
      </c>
      <c r="Q260" s="19">
        <f t="shared" si="39"/>
        <v>0.46458333333430346</v>
      </c>
      <c r="R260" s="19">
        <f t="shared" si="40"/>
        <v>0.50625000000582077</v>
      </c>
      <c r="S260" s="6">
        <f t="shared" si="37"/>
        <v>2.7875000000058208</v>
      </c>
      <c r="T260" s="50">
        <v>300</v>
      </c>
      <c r="U260" s="2" t="s">
        <v>6914</v>
      </c>
      <c r="V260" s="2" t="s">
        <v>4349</v>
      </c>
      <c r="W260" s="2" t="s">
        <v>8</v>
      </c>
      <c r="X260" s="17">
        <v>37239</v>
      </c>
      <c r="Y260" s="17">
        <v>37239</v>
      </c>
      <c r="Z260" s="2" t="s">
        <v>8</v>
      </c>
      <c r="AA260" s="2" t="s">
        <v>8</v>
      </c>
      <c r="AB260" s="2" t="s">
        <v>8</v>
      </c>
      <c r="AC260" s="2" t="s">
        <v>8</v>
      </c>
      <c r="AD260" s="17">
        <v>37239</v>
      </c>
      <c r="AE260" s="17">
        <v>37239</v>
      </c>
      <c r="AF260" s="2" t="s">
        <v>8</v>
      </c>
      <c r="AG260" s="17">
        <v>37418</v>
      </c>
    </row>
    <row r="261" spans="1:33">
      <c r="A261" s="2" t="s">
        <v>599</v>
      </c>
      <c r="B261" s="9" t="s">
        <v>231</v>
      </c>
      <c r="C261" s="2" t="s">
        <v>600</v>
      </c>
      <c r="D261" s="10" t="s">
        <v>601</v>
      </c>
      <c r="E261" s="9" t="s">
        <v>603</v>
      </c>
      <c r="F261" s="9" t="s">
        <v>603</v>
      </c>
      <c r="G261" s="21">
        <v>-7.5</v>
      </c>
      <c r="H261" s="21">
        <v>147.5</v>
      </c>
      <c r="I261" s="13">
        <f t="shared" si="38"/>
        <v>55</v>
      </c>
      <c r="J261" s="13">
        <f t="shared" si="41"/>
        <v>2001</v>
      </c>
      <c r="K261" s="2" t="s">
        <v>4804</v>
      </c>
      <c r="L261" s="123">
        <v>37132.232638888891</v>
      </c>
      <c r="M261" s="123">
        <v>37132.290972222225</v>
      </c>
      <c r="N261" s="123">
        <v>37133</v>
      </c>
      <c r="O261" s="123">
        <v>37133.020833333336</v>
      </c>
      <c r="P261" s="44" t="s">
        <v>603</v>
      </c>
      <c r="Q261" s="19">
        <f t="shared" si="39"/>
        <v>0.70902777777519077</v>
      </c>
      <c r="R261" s="19">
        <f t="shared" si="40"/>
        <v>0.78819444444525288</v>
      </c>
      <c r="S261" s="6">
        <f t="shared" si="37"/>
        <v>4.2541666666511446</v>
      </c>
      <c r="T261" s="50">
        <v>300</v>
      </c>
      <c r="U261" s="2" t="s">
        <v>6915</v>
      </c>
      <c r="V261" s="2" t="s">
        <v>4349</v>
      </c>
      <c r="W261" s="2" t="s">
        <v>8</v>
      </c>
      <c r="X261" s="17">
        <v>37239</v>
      </c>
      <c r="Y261" s="17">
        <v>37239</v>
      </c>
      <c r="Z261" s="2" t="s">
        <v>8</v>
      </c>
      <c r="AA261" s="2" t="s">
        <v>8</v>
      </c>
      <c r="AB261" s="2" t="s">
        <v>8</v>
      </c>
      <c r="AC261" s="2" t="s">
        <v>8</v>
      </c>
      <c r="AD261" s="17">
        <v>37239</v>
      </c>
      <c r="AE261" s="17">
        <v>37239</v>
      </c>
      <c r="AF261" s="2" t="s">
        <v>8</v>
      </c>
      <c r="AG261" s="17">
        <v>37418</v>
      </c>
    </row>
    <row r="262" spans="1:33">
      <c r="A262" s="2" t="s">
        <v>599</v>
      </c>
      <c r="B262" s="9" t="s">
        <v>231</v>
      </c>
      <c r="C262" s="2" t="s">
        <v>600</v>
      </c>
      <c r="D262" s="10" t="s">
        <v>601</v>
      </c>
      <c r="E262" s="9" t="s">
        <v>603</v>
      </c>
      <c r="F262" s="9" t="s">
        <v>603</v>
      </c>
      <c r="G262" s="21">
        <v>-7.5</v>
      </c>
      <c r="H262" s="21">
        <v>147.5</v>
      </c>
      <c r="I262" s="13">
        <f t="shared" si="38"/>
        <v>55</v>
      </c>
      <c r="J262" s="13">
        <f t="shared" si="41"/>
        <v>2001</v>
      </c>
      <c r="K262" s="2" t="s">
        <v>4802</v>
      </c>
      <c r="L262" s="123">
        <v>37133.5625</v>
      </c>
      <c r="M262" s="123">
        <v>37133.583333333336</v>
      </c>
      <c r="N262" s="123">
        <v>37133.9375</v>
      </c>
      <c r="O262" s="123">
        <v>37133.961111111108</v>
      </c>
      <c r="P262" s="44" t="s">
        <v>603</v>
      </c>
      <c r="Q262" s="19">
        <f t="shared" si="39"/>
        <v>0.35416666666424135</v>
      </c>
      <c r="R262" s="19">
        <f t="shared" si="40"/>
        <v>0.39861111110803904</v>
      </c>
      <c r="S262" s="6">
        <f t="shared" si="37"/>
        <v>2.1249999999854481</v>
      </c>
      <c r="T262" s="50">
        <v>300</v>
      </c>
      <c r="U262" s="2" t="s">
        <v>6916</v>
      </c>
      <c r="V262" s="2" t="s">
        <v>4349</v>
      </c>
      <c r="W262" s="2" t="s">
        <v>8</v>
      </c>
      <c r="X262" s="17">
        <v>37239</v>
      </c>
      <c r="Y262" s="17">
        <v>37239</v>
      </c>
      <c r="Z262" s="2" t="s">
        <v>8</v>
      </c>
      <c r="AA262" s="2" t="s">
        <v>8</v>
      </c>
      <c r="AB262" s="2" t="s">
        <v>8</v>
      </c>
      <c r="AC262" s="2" t="s">
        <v>8</v>
      </c>
      <c r="AD262" s="17">
        <v>37239</v>
      </c>
      <c r="AE262" s="17">
        <v>37239</v>
      </c>
      <c r="AF262" s="2" t="s">
        <v>8</v>
      </c>
      <c r="AG262" s="17">
        <v>37418</v>
      </c>
    </row>
    <row r="263" spans="1:33">
      <c r="A263" s="2" t="s">
        <v>599</v>
      </c>
      <c r="B263" s="9" t="s">
        <v>231</v>
      </c>
      <c r="C263" s="2" t="s">
        <v>600</v>
      </c>
      <c r="D263" s="10" t="s">
        <v>601</v>
      </c>
      <c r="E263" s="9" t="s">
        <v>603</v>
      </c>
      <c r="F263" s="9" t="s">
        <v>603</v>
      </c>
      <c r="G263" s="21">
        <v>-7.5</v>
      </c>
      <c r="H263" s="21">
        <v>147.5</v>
      </c>
      <c r="I263" s="13">
        <f t="shared" si="38"/>
        <v>55</v>
      </c>
      <c r="J263" s="13">
        <f t="shared" si="41"/>
        <v>2001</v>
      </c>
      <c r="K263" s="2" t="s">
        <v>4799</v>
      </c>
      <c r="L263" s="123">
        <v>37134.050000000003</v>
      </c>
      <c r="M263" s="123">
        <v>37134.070833333331</v>
      </c>
      <c r="N263" s="123">
        <v>37134.708333333336</v>
      </c>
      <c r="O263" s="123">
        <v>37134.73541666667</v>
      </c>
      <c r="P263" s="44" t="s">
        <v>603</v>
      </c>
      <c r="Q263" s="19">
        <f t="shared" si="39"/>
        <v>0.63750000000436557</v>
      </c>
      <c r="R263" s="19">
        <f t="shared" si="40"/>
        <v>0.68541666666715173</v>
      </c>
      <c r="S263" s="6">
        <f t="shared" si="37"/>
        <v>3.8250000000261934</v>
      </c>
      <c r="T263" s="50">
        <v>300</v>
      </c>
      <c r="U263" s="2" t="s">
        <v>6916</v>
      </c>
      <c r="V263" s="2" t="s">
        <v>4349</v>
      </c>
      <c r="W263" s="2" t="s">
        <v>8</v>
      </c>
      <c r="X263" s="17">
        <v>37239</v>
      </c>
      <c r="Y263" s="17">
        <v>37239</v>
      </c>
      <c r="Z263" s="2" t="s">
        <v>8</v>
      </c>
      <c r="AA263" s="2" t="s">
        <v>8</v>
      </c>
      <c r="AB263" s="2" t="s">
        <v>8</v>
      </c>
      <c r="AC263" s="2" t="s">
        <v>8</v>
      </c>
      <c r="AD263" s="17">
        <v>37239</v>
      </c>
      <c r="AE263" s="17">
        <v>37239</v>
      </c>
      <c r="AF263" s="2" t="s">
        <v>8</v>
      </c>
      <c r="AG263" s="17">
        <v>37418</v>
      </c>
    </row>
    <row r="264" spans="1:33">
      <c r="A264" s="2" t="s">
        <v>599</v>
      </c>
      <c r="B264" s="9" t="s">
        <v>231</v>
      </c>
      <c r="C264" s="2" t="s">
        <v>600</v>
      </c>
      <c r="D264" s="10" t="s">
        <v>601</v>
      </c>
      <c r="E264" s="9" t="s">
        <v>603</v>
      </c>
      <c r="F264" s="9" t="s">
        <v>603</v>
      </c>
      <c r="G264" s="21">
        <v>-7.5</v>
      </c>
      <c r="H264" s="21">
        <v>147.5</v>
      </c>
      <c r="I264" s="13">
        <f t="shared" si="38"/>
        <v>55</v>
      </c>
      <c r="J264" s="13">
        <f t="shared" si="41"/>
        <v>2001</v>
      </c>
      <c r="K264" s="2" t="s">
        <v>4797</v>
      </c>
      <c r="L264" s="123">
        <v>37145.125</v>
      </c>
      <c r="M264" s="123">
        <v>37145.226388888892</v>
      </c>
      <c r="N264" s="123">
        <v>37146.829861111109</v>
      </c>
      <c r="O264" s="123">
        <v>37146.935416666667</v>
      </c>
      <c r="P264" s="44" t="s">
        <v>603</v>
      </c>
      <c r="Q264" s="19">
        <f t="shared" si="39"/>
        <v>1.6034722222175333</v>
      </c>
      <c r="R264" s="19">
        <f t="shared" si="40"/>
        <v>1.8104166666671517</v>
      </c>
      <c r="S264" s="6">
        <f t="shared" si="37"/>
        <v>9.6208333333051996</v>
      </c>
      <c r="T264" s="50">
        <v>750</v>
      </c>
      <c r="V264" s="2" t="s">
        <v>4349</v>
      </c>
      <c r="W264" s="2" t="s">
        <v>8</v>
      </c>
      <c r="X264" s="17">
        <v>37239</v>
      </c>
      <c r="Y264" s="17">
        <v>37239</v>
      </c>
      <c r="Z264" s="2" t="s">
        <v>8</v>
      </c>
      <c r="AA264" s="2" t="s">
        <v>8</v>
      </c>
      <c r="AB264" s="2" t="s">
        <v>8</v>
      </c>
      <c r="AC264" s="2" t="s">
        <v>8</v>
      </c>
      <c r="AD264" s="17">
        <v>37239</v>
      </c>
      <c r="AE264" s="17">
        <v>37239</v>
      </c>
      <c r="AF264" s="2" t="s">
        <v>8</v>
      </c>
      <c r="AG264" s="17">
        <v>37418</v>
      </c>
    </row>
    <row r="265" spans="1:33">
      <c r="A265" s="2" t="s">
        <v>599</v>
      </c>
      <c r="B265" s="9" t="s">
        <v>231</v>
      </c>
      <c r="C265" s="2" t="s">
        <v>600</v>
      </c>
      <c r="D265" s="10" t="s">
        <v>601</v>
      </c>
      <c r="E265" s="9" t="s">
        <v>603</v>
      </c>
      <c r="F265" s="9" t="s">
        <v>603</v>
      </c>
      <c r="G265" s="21">
        <v>-7.5</v>
      </c>
      <c r="H265" s="21">
        <v>147.5</v>
      </c>
      <c r="I265" s="13">
        <f t="shared" si="38"/>
        <v>55</v>
      </c>
      <c r="J265" s="13">
        <f t="shared" si="41"/>
        <v>2001</v>
      </c>
      <c r="K265" s="2" t="s">
        <v>4795</v>
      </c>
      <c r="L265" s="123">
        <v>37147.367361111108</v>
      </c>
      <c r="M265" s="123">
        <v>37147.420138888891</v>
      </c>
      <c r="N265" s="123">
        <v>37148.713194444441</v>
      </c>
      <c r="O265" s="123">
        <v>37148.761111111111</v>
      </c>
      <c r="P265" s="44" t="s">
        <v>603</v>
      </c>
      <c r="Q265" s="19">
        <f t="shared" si="39"/>
        <v>1.2930555555503815</v>
      </c>
      <c r="R265" s="19">
        <f t="shared" si="40"/>
        <v>1.3937500000029104</v>
      </c>
      <c r="S265" s="6">
        <f t="shared" si="37"/>
        <v>7.7583333333022892</v>
      </c>
      <c r="T265" s="50">
        <v>750</v>
      </c>
      <c r="V265" s="2" t="s">
        <v>4349</v>
      </c>
      <c r="W265" s="2" t="s">
        <v>8</v>
      </c>
      <c r="X265" s="17">
        <v>37239</v>
      </c>
      <c r="Y265" s="17">
        <v>37239</v>
      </c>
      <c r="Z265" s="2" t="s">
        <v>8</v>
      </c>
      <c r="AA265" s="2" t="s">
        <v>8</v>
      </c>
      <c r="AB265" s="2" t="s">
        <v>8</v>
      </c>
      <c r="AC265" s="2" t="s">
        <v>8</v>
      </c>
      <c r="AD265" s="17">
        <v>37239</v>
      </c>
      <c r="AE265" s="17">
        <v>37239</v>
      </c>
      <c r="AF265" s="2" t="s">
        <v>8</v>
      </c>
      <c r="AG265" s="17">
        <v>37418</v>
      </c>
    </row>
    <row r="266" spans="1:33">
      <c r="A266" s="2" t="s">
        <v>599</v>
      </c>
      <c r="B266" s="9" t="s">
        <v>231</v>
      </c>
      <c r="C266" s="2" t="s">
        <v>600</v>
      </c>
      <c r="D266" s="10" t="s">
        <v>601</v>
      </c>
      <c r="E266" s="9" t="s">
        <v>603</v>
      </c>
      <c r="F266" s="9" t="s">
        <v>603</v>
      </c>
      <c r="G266" s="21">
        <v>-7.5</v>
      </c>
      <c r="H266" s="21">
        <v>147.5</v>
      </c>
      <c r="I266" s="13">
        <f t="shared" si="38"/>
        <v>55</v>
      </c>
      <c r="J266" s="13">
        <f t="shared" si="41"/>
        <v>2001</v>
      </c>
      <c r="K266" s="2" t="s">
        <v>4793</v>
      </c>
      <c r="L266" s="123">
        <v>37149.109722222223</v>
      </c>
      <c r="M266" s="123">
        <v>37149.181944444441</v>
      </c>
      <c r="N266" s="123">
        <v>37149.715277777781</v>
      </c>
      <c r="O266" s="123">
        <v>37149.793749999997</v>
      </c>
      <c r="P266" s="44" t="s">
        <v>603</v>
      </c>
      <c r="Q266" s="19">
        <f t="shared" si="39"/>
        <v>0.53333333334012423</v>
      </c>
      <c r="R266" s="19">
        <f t="shared" si="40"/>
        <v>0.68402777777373558</v>
      </c>
      <c r="S266" s="6">
        <f t="shared" si="37"/>
        <v>3.2000000000407454</v>
      </c>
      <c r="T266" s="50">
        <v>750</v>
      </c>
      <c r="V266" s="2" t="s">
        <v>4349</v>
      </c>
      <c r="W266" s="2" t="s">
        <v>8</v>
      </c>
      <c r="X266" s="17">
        <v>37239</v>
      </c>
      <c r="Y266" s="17">
        <v>37239</v>
      </c>
      <c r="Z266" s="2" t="s">
        <v>8</v>
      </c>
      <c r="AA266" s="2" t="s">
        <v>8</v>
      </c>
      <c r="AB266" s="2" t="s">
        <v>8</v>
      </c>
      <c r="AC266" s="2" t="s">
        <v>8</v>
      </c>
      <c r="AD266" s="17">
        <v>37239</v>
      </c>
      <c r="AE266" s="17">
        <v>37239</v>
      </c>
      <c r="AF266" s="2" t="s">
        <v>8</v>
      </c>
      <c r="AG266" s="17">
        <v>37418</v>
      </c>
    </row>
    <row r="267" spans="1:33">
      <c r="A267" s="2" t="s">
        <v>599</v>
      </c>
      <c r="B267" s="9" t="s">
        <v>231</v>
      </c>
      <c r="C267" s="2" t="s">
        <v>600</v>
      </c>
      <c r="D267" s="10" t="s">
        <v>601</v>
      </c>
      <c r="E267" s="9" t="s">
        <v>603</v>
      </c>
      <c r="F267" s="9" t="s">
        <v>603</v>
      </c>
      <c r="G267" s="21">
        <v>-7.5</v>
      </c>
      <c r="H267" s="21">
        <v>147.5</v>
      </c>
      <c r="I267" s="13">
        <f t="shared" si="38"/>
        <v>55</v>
      </c>
      <c r="J267" s="13">
        <f t="shared" si="41"/>
        <v>2001</v>
      </c>
      <c r="K267" s="2" t="s">
        <v>4791</v>
      </c>
      <c r="L267" s="123">
        <v>37151.056250000001</v>
      </c>
      <c r="M267" s="123">
        <v>37151.111111111109</v>
      </c>
      <c r="N267" s="123">
        <v>37152.09375</v>
      </c>
      <c r="O267" s="123">
        <v>37152.147222222222</v>
      </c>
      <c r="P267" s="44" t="s">
        <v>603</v>
      </c>
      <c r="Q267" s="19">
        <f t="shared" si="39"/>
        <v>0.98263888889050577</v>
      </c>
      <c r="R267" s="19">
        <f t="shared" si="40"/>
        <v>1.0909722222204437</v>
      </c>
      <c r="S267" s="6">
        <f t="shared" si="37"/>
        <v>5.8958333333430346</v>
      </c>
      <c r="T267" s="50">
        <v>750</v>
      </c>
      <c r="V267" s="2" t="s">
        <v>4349</v>
      </c>
      <c r="W267" s="2" t="s">
        <v>8</v>
      </c>
      <c r="X267" s="17">
        <v>37239</v>
      </c>
      <c r="Y267" s="17">
        <v>37239</v>
      </c>
      <c r="Z267" s="2" t="s">
        <v>8</v>
      </c>
      <c r="AA267" s="2" t="s">
        <v>8</v>
      </c>
      <c r="AB267" s="2" t="s">
        <v>8</v>
      </c>
      <c r="AC267" s="2" t="s">
        <v>8</v>
      </c>
      <c r="AD267" s="17">
        <v>37239</v>
      </c>
      <c r="AE267" s="17">
        <v>37239</v>
      </c>
      <c r="AF267" s="2" t="s">
        <v>8</v>
      </c>
      <c r="AG267" s="17">
        <v>37418</v>
      </c>
    </row>
    <row r="268" spans="1:33">
      <c r="A268" s="2" t="s">
        <v>599</v>
      </c>
      <c r="B268" s="9" t="s">
        <v>231</v>
      </c>
      <c r="C268" s="2" t="s">
        <v>600</v>
      </c>
      <c r="D268" s="10" t="s">
        <v>601</v>
      </c>
      <c r="E268" s="9" t="s">
        <v>603</v>
      </c>
      <c r="F268" s="9" t="s">
        <v>603</v>
      </c>
      <c r="G268" s="21">
        <v>-7.5</v>
      </c>
      <c r="H268" s="21">
        <v>147.5</v>
      </c>
      <c r="I268" s="13">
        <f t="shared" si="38"/>
        <v>55</v>
      </c>
      <c r="J268" s="13">
        <f t="shared" si="41"/>
        <v>2001</v>
      </c>
      <c r="K268" s="2" t="s">
        <v>4789</v>
      </c>
      <c r="L268" s="123">
        <v>37152.208333333336</v>
      </c>
      <c r="M268" s="123">
        <v>37152.26458333333</v>
      </c>
      <c r="N268" s="123">
        <v>37153.104166666664</v>
      </c>
      <c r="O268" s="123">
        <v>37153.155555555553</v>
      </c>
      <c r="P268" s="44" t="s">
        <v>603</v>
      </c>
      <c r="Q268" s="19">
        <f t="shared" si="39"/>
        <v>0.83958333333430346</v>
      </c>
      <c r="R268" s="19">
        <f t="shared" si="40"/>
        <v>0.94722222221753327</v>
      </c>
      <c r="S268" s="6">
        <f t="shared" si="37"/>
        <v>5.0375000000058208</v>
      </c>
      <c r="T268" s="50">
        <v>750</v>
      </c>
      <c r="V268" s="2" t="s">
        <v>4349</v>
      </c>
      <c r="W268" s="2" t="s">
        <v>8</v>
      </c>
      <c r="X268" s="17">
        <v>37239</v>
      </c>
      <c r="Y268" s="17">
        <v>37239</v>
      </c>
      <c r="Z268" s="2" t="s">
        <v>8</v>
      </c>
      <c r="AA268" s="2" t="s">
        <v>8</v>
      </c>
      <c r="AB268" s="2" t="s">
        <v>8</v>
      </c>
      <c r="AC268" s="2" t="s">
        <v>8</v>
      </c>
      <c r="AD268" s="17">
        <v>37239</v>
      </c>
      <c r="AE268" s="17">
        <v>37239</v>
      </c>
      <c r="AF268" s="2" t="s">
        <v>8</v>
      </c>
      <c r="AG268" s="17">
        <v>37418</v>
      </c>
    </row>
    <row r="269" spans="1:33">
      <c r="A269" s="2" t="s">
        <v>599</v>
      </c>
      <c r="B269" s="9" t="s">
        <v>231</v>
      </c>
      <c r="C269" s="2" t="s">
        <v>600</v>
      </c>
      <c r="D269" s="10" t="s">
        <v>601</v>
      </c>
      <c r="E269" s="9" t="s">
        <v>603</v>
      </c>
      <c r="F269" s="9" t="s">
        <v>603</v>
      </c>
      <c r="G269" s="21">
        <v>-7.5</v>
      </c>
      <c r="H269" s="21">
        <v>147.5</v>
      </c>
      <c r="I269" s="13">
        <f t="shared" si="38"/>
        <v>55</v>
      </c>
      <c r="J269" s="13">
        <f t="shared" si="41"/>
        <v>2001</v>
      </c>
      <c r="K269" s="2" t="s">
        <v>4787</v>
      </c>
      <c r="L269" s="123">
        <v>37153.484027777777</v>
      </c>
      <c r="M269" s="123">
        <v>37153.573611111111</v>
      </c>
      <c r="N269" s="123">
        <v>37153.600694444445</v>
      </c>
      <c r="O269" s="123">
        <v>37153.703472222223</v>
      </c>
      <c r="P269" s="44" t="s">
        <v>603</v>
      </c>
      <c r="Q269" s="19">
        <f t="shared" si="39"/>
        <v>2.7083333334303461E-2</v>
      </c>
      <c r="R269" s="19">
        <f t="shared" si="40"/>
        <v>0.21944444444670808</v>
      </c>
      <c r="S269" s="6">
        <f>((VALUE(Q269)) * 24) * 0.25</f>
        <v>0.16250000000582077</v>
      </c>
      <c r="T269" s="50">
        <v>750</v>
      </c>
      <c r="V269" s="2" t="s">
        <v>4349</v>
      </c>
      <c r="W269" s="2" t="s">
        <v>8</v>
      </c>
      <c r="X269" s="17">
        <v>37239</v>
      </c>
      <c r="Y269" s="17">
        <v>37239</v>
      </c>
      <c r="Z269" s="2" t="s">
        <v>8</v>
      </c>
      <c r="AA269" s="2" t="s">
        <v>8</v>
      </c>
      <c r="AB269" s="2" t="s">
        <v>8</v>
      </c>
      <c r="AC269" s="2" t="s">
        <v>8</v>
      </c>
      <c r="AD269" s="17">
        <v>37239</v>
      </c>
      <c r="AE269" s="17">
        <v>37239</v>
      </c>
      <c r="AF269" s="2" t="s">
        <v>8</v>
      </c>
      <c r="AG269" s="17">
        <v>37418</v>
      </c>
    </row>
    <row r="270" spans="1:33">
      <c r="A270" s="2" t="s">
        <v>599</v>
      </c>
      <c r="B270" s="9" t="s">
        <v>231</v>
      </c>
      <c r="C270" s="2" t="s">
        <v>600</v>
      </c>
      <c r="D270" s="10" t="s">
        <v>601</v>
      </c>
      <c r="E270" s="9" t="s">
        <v>603</v>
      </c>
      <c r="F270" s="9" t="s">
        <v>603</v>
      </c>
      <c r="G270" s="21">
        <v>-7.5</v>
      </c>
      <c r="H270" s="21">
        <v>147.5</v>
      </c>
      <c r="I270" s="13">
        <f t="shared" si="38"/>
        <v>55</v>
      </c>
      <c r="J270" s="13">
        <f t="shared" si="41"/>
        <v>2001</v>
      </c>
      <c r="K270" s="2" t="s">
        <v>4784</v>
      </c>
      <c r="L270" s="123">
        <v>37155.136805555558</v>
      </c>
      <c r="M270" s="123">
        <v>37155.276388888888</v>
      </c>
      <c r="N270" s="123">
        <v>37155.50277777778</v>
      </c>
      <c r="O270" s="123">
        <v>37155.583333333336</v>
      </c>
      <c r="P270" s="44" t="s">
        <v>603</v>
      </c>
      <c r="Q270" s="19">
        <f t="shared" si="39"/>
        <v>0.22638888889196096</v>
      </c>
      <c r="R270" s="19">
        <f t="shared" si="40"/>
        <v>0.44652777777810115</v>
      </c>
      <c r="S270" s="6">
        <f>((VALUE(Q270)) * 24) * 0.25</f>
        <v>1.3583333333517658</v>
      </c>
      <c r="T270" s="50">
        <v>750</v>
      </c>
      <c r="U270" s="3" t="s">
        <v>4785</v>
      </c>
      <c r="V270" s="2" t="s">
        <v>4349</v>
      </c>
      <c r="W270" s="2" t="s">
        <v>8</v>
      </c>
      <c r="X270" s="17">
        <v>37239</v>
      </c>
      <c r="Y270" s="17">
        <v>37239</v>
      </c>
      <c r="Z270" s="2" t="s">
        <v>8</v>
      </c>
      <c r="AA270" s="2" t="s">
        <v>8</v>
      </c>
      <c r="AB270" s="2" t="s">
        <v>8</v>
      </c>
      <c r="AC270" s="2" t="s">
        <v>8</v>
      </c>
      <c r="AD270" s="17">
        <v>37239</v>
      </c>
      <c r="AE270" s="17">
        <v>37239</v>
      </c>
      <c r="AF270" s="2" t="s">
        <v>8</v>
      </c>
      <c r="AG270" s="17">
        <v>37418</v>
      </c>
    </row>
    <row r="272" spans="1:33">
      <c r="T272" s="6"/>
    </row>
    <row r="273" spans="12:20">
      <c r="T273" s="6"/>
    </row>
    <row r="274" spans="12:20">
      <c r="L274" s="18"/>
      <c r="O274" s="19"/>
      <c r="T274" s="6"/>
    </row>
    <row r="275" spans="12:20">
      <c r="Q275" s="19"/>
      <c r="R275" s="19"/>
      <c r="T275" s="6"/>
    </row>
    <row r="276" spans="12:20">
      <c r="L276" s="13"/>
      <c r="T276" s="6"/>
    </row>
    <row r="277" spans="12:20">
      <c r="T277" s="6"/>
    </row>
    <row r="278" spans="12:20">
      <c r="T278" s="6"/>
    </row>
    <row r="279" spans="12:20">
      <c r="T279" s="6"/>
    </row>
    <row r="280" spans="12:20">
      <c r="T280" s="6"/>
    </row>
    <row r="281" spans="12:20">
      <c r="T281" s="6"/>
    </row>
    <row r="282" spans="12:20">
      <c r="T282" s="6"/>
    </row>
    <row r="283" spans="12:20">
      <c r="T283" s="6"/>
    </row>
    <row r="284" spans="12:20">
      <c r="T284" s="6"/>
    </row>
    <row r="285" spans="12:20">
      <c r="T285" s="6"/>
    </row>
    <row r="286" spans="12:20">
      <c r="T286" s="6"/>
    </row>
    <row r="287" spans="12:20">
      <c r="T287" s="6"/>
    </row>
    <row r="288" spans="12:20">
      <c r="T288" s="6"/>
    </row>
    <row r="289" spans="20:20">
      <c r="T289" s="6"/>
    </row>
    <row r="290" spans="20:20">
      <c r="T290" s="6"/>
    </row>
    <row r="291" spans="20:20">
      <c r="T291" s="6"/>
    </row>
    <row r="292" spans="20:20">
      <c r="T292" s="6"/>
    </row>
    <row r="293" spans="20:20">
      <c r="T293" s="6"/>
    </row>
    <row r="294" spans="20:20">
      <c r="T294" s="6"/>
    </row>
    <row r="295" spans="20:20">
      <c r="T295" s="6"/>
    </row>
    <row r="296" spans="20:20">
      <c r="T296" s="6"/>
    </row>
    <row r="297" spans="20:20">
      <c r="T297" s="6"/>
    </row>
    <row r="298" spans="20:20">
      <c r="T298" s="6"/>
    </row>
    <row r="299" spans="20:20">
      <c r="T299" s="6"/>
    </row>
    <row r="300" spans="20:20">
      <c r="T300" s="6"/>
    </row>
    <row r="301" spans="20:20">
      <c r="T301" s="6"/>
    </row>
    <row r="302" spans="20:20">
      <c r="T302" s="6"/>
    </row>
  </sheetData>
  <printOptions horizontalCentered="1"/>
  <pageMargins left="0.25" right="0.25" top="0.5" bottom="0.5" header="0.25" footer="0.25"/>
  <pageSetup scale="43" fitToWidth="2" fitToHeight="5" orientation="landscape"/>
  <headerFooter alignWithMargins="0">
    <oddFooter>&amp;L&amp;"Arial,Italic"&amp;8&amp;F  &amp;A     &amp;D &amp;T&amp;R&amp;"Arial,Italic"&amp;8Page &amp;P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18</vt:i4>
      </vt:variant>
      <vt:variant>
        <vt:lpstr>Charts</vt:lpstr>
      </vt:variant>
      <vt:variant>
        <vt:i4>5</vt:i4>
      </vt:variant>
      <vt:variant>
        <vt:lpstr>Named Ranges</vt:lpstr>
      </vt:variant>
      <vt:variant>
        <vt:i4>30</vt:i4>
      </vt:variant>
    </vt:vector>
  </HeadingPairs>
  <TitlesOfParts>
    <vt:vector size="53" baseType="lpstr">
      <vt:lpstr>Table of Contents</vt:lpstr>
      <vt:lpstr>Definitions</vt:lpstr>
      <vt:lpstr>SummaryStats</vt:lpstr>
      <vt:lpstr>By Cruise</vt:lpstr>
      <vt:lpstr>JASON2</vt:lpstr>
      <vt:lpstr>All Lowerings</vt:lpstr>
      <vt:lpstr>JASON2_BottomTimePerDay</vt:lpstr>
      <vt:lpstr>JASON2_TimeBetweenDives</vt:lpstr>
      <vt:lpstr>JASON</vt:lpstr>
      <vt:lpstr>DSL120a</vt:lpstr>
      <vt:lpstr>DSL120</vt:lpstr>
      <vt:lpstr>ARGO1</vt:lpstr>
      <vt:lpstr>ARGO2</vt:lpstr>
      <vt:lpstr>MEDEA</vt:lpstr>
      <vt:lpstr>ANGUS</vt:lpstr>
      <vt:lpstr>CMARC</vt:lpstr>
      <vt:lpstr>TowCam</vt:lpstr>
      <vt:lpstr>OCEANIC_EXPLORER</vt:lpstr>
      <vt:lpstr>AverageLoweringBottomTime</vt:lpstr>
      <vt:lpstr>Lowerings_Chart</vt:lpstr>
      <vt:lpstr>BottomTime_Chart</vt:lpstr>
      <vt:lpstr>MaxYearlyDepth_Chart</vt:lpstr>
      <vt:lpstr>BottomTime_Chart_Old</vt:lpstr>
      <vt:lpstr>'All Lowerings'!Print_Area</vt:lpstr>
      <vt:lpstr>ANGUS!Print_Area</vt:lpstr>
      <vt:lpstr>ARGO1!Print_Area</vt:lpstr>
      <vt:lpstr>ARGO2!Print_Area</vt:lpstr>
      <vt:lpstr>'By Cruise'!Print_Area</vt:lpstr>
      <vt:lpstr>CMARC!Print_Area</vt:lpstr>
      <vt:lpstr>Definitions!Print_Area</vt:lpstr>
      <vt:lpstr>'DSL120'!Print_Area</vt:lpstr>
      <vt:lpstr>DSL120a!Print_Area</vt:lpstr>
      <vt:lpstr>JASON!Print_Area</vt:lpstr>
      <vt:lpstr>JASON2!Print_Area</vt:lpstr>
      <vt:lpstr>JASON2_BottomTimePerDay!Print_Area</vt:lpstr>
      <vt:lpstr>MEDEA!Print_Area</vt:lpstr>
      <vt:lpstr>OCEANIC_EXPLORER!Print_Area</vt:lpstr>
      <vt:lpstr>SummaryStats!Print_Area</vt:lpstr>
      <vt:lpstr>'Table of Contents'!Print_Area</vt:lpstr>
      <vt:lpstr>TowCam!Print_Area</vt:lpstr>
      <vt:lpstr>ANGUS!Print_Titles</vt:lpstr>
      <vt:lpstr>ARGO1!Print_Titles</vt:lpstr>
      <vt:lpstr>ARGO2!Print_Titles</vt:lpstr>
      <vt:lpstr>'By Cruise'!Print_Titles</vt:lpstr>
      <vt:lpstr>'DSL120'!Print_Titles</vt:lpstr>
      <vt:lpstr>DSL120a!Print_Titles</vt:lpstr>
      <vt:lpstr>JASON!Print_Titles</vt:lpstr>
      <vt:lpstr>JASON2!Print_Titles</vt:lpstr>
      <vt:lpstr>JASON2_BottomTimePerDay!Print_Titles</vt:lpstr>
      <vt:lpstr>MEDEA!Print_Titles</vt:lpstr>
      <vt:lpstr>ANGUS!TOWINDX</vt:lpstr>
      <vt:lpstr>ARGO1!TOWINDX</vt:lpstr>
      <vt:lpstr>CMARC!TOWINDX</vt:lpstr>
    </vt:vector>
  </TitlesOfParts>
  <Company>whoi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dsl</dc:creator>
  <cp:lastModifiedBy>Scott McCue</cp:lastModifiedBy>
  <cp:lastPrinted>2006-10-05T18:29:53Z</cp:lastPrinted>
  <dcterms:created xsi:type="dcterms:W3CDTF">1998-05-07T13:22:13Z</dcterms:created>
  <dcterms:modified xsi:type="dcterms:W3CDTF">2026-03-04T23:17:15Z</dcterms:modified>
</cp:coreProperties>
</file>